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29BC5942-4D78-4484-9C5F-E891914E2E8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dentificação" sheetId="1" r:id="rId1"/>
    <sheet name="Planilha" sheetId="2" r:id="rId2"/>
    <sheet name="Funções de Dados - Detalhe" sheetId="3" r:id="rId3"/>
    <sheet name="Funções de Transação - Detalhe" sheetId="4" r:id="rId4"/>
    <sheet name="Retrabalho" sheetId="5" r:id="rId5"/>
    <sheet name="Sumário" sheetId="6" r:id="rId6"/>
  </sheets>
  <definedNames>
    <definedName name="_xlnm.Print_Area" localSheetId="2">'Funções de Dados - Detalhe'!$A$1:$I$22</definedName>
    <definedName name="_xlnm.Print_Area" localSheetId="3">'Funções de Transação - Detalhe'!$A$1:$H$31</definedName>
    <definedName name="_xlnm.Print_Area" localSheetId="1">Planilha!$A$1:$AB$335</definedName>
    <definedName name="_xlnm.Print_Area" localSheetId="4">Retrabalho!$A$1:$U$116</definedName>
    <definedName name="_xlnm.Print_Area" localSheetId="5">Sumário!$A$1:$L$64</definedName>
    <definedName name="CF" localSheetId="4">Retrabalho!$J$7:$J$1000</definedName>
    <definedName name="CF">Planilha!$M$7:$M$1219</definedName>
    <definedName name="CFD">Planilha!$O$7:$O$1219</definedName>
    <definedName name="CFRETRABALHO">Retrabalho!$J$7:$J$1000</definedName>
    <definedName name="ctlRetrabalho">Retrabalho!$J$7:$J$1000</definedName>
    <definedName name="Data">Identificação!$W$7</definedName>
    <definedName name="EEA">Retrabalho!$J$8:$J$1000</definedName>
    <definedName name="Responsável">Identificação!$F$7</definedName>
    <definedName name="Revisão">Identificação!$W$8</definedName>
    <definedName name="Revisor">Identificação!$F$8</definedName>
    <definedName name="_xlnm.Print_Titles" localSheetId="2">'Funções de Dados - Detalhe'!$1:$6</definedName>
    <definedName name="_xlnm.Print_Titles" localSheetId="3">'Funções de Transação - Detalhe'!$1:$6</definedName>
    <definedName name="_xlnm.Print_Titles" localSheetId="1">Planilha!$1:$6</definedName>
    <definedName name="_xlnm.Print_Titles" localSheetId="4">Retrabalho!$1:$6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4" l="1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10" i="4"/>
  <c r="C8" i="4"/>
  <c r="C9" i="4"/>
  <c r="C11" i="4"/>
  <c r="C12" i="4"/>
  <c r="C13" i="4"/>
  <c r="C14" i="4"/>
  <c r="C15" i="4"/>
  <c r="C16" i="4"/>
  <c r="P12" i="2"/>
  <c r="O12" i="2" s="1"/>
  <c r="U12" i="2"/>
  <c r="N12" i="2"/>
  <c r="S12" i="2" s="1"/>
  <c r="V12" i="2" s="1"/>
  <c r="M12" i="2"/>
  <c r="R61" i="6"/>
  <c r="Q61" i="6"/>
  <c r="H61" i="6"/>
  <c r="G61" i="6"/>
  <c r="F61" i="6"/>
  <c r="E61" i="6"/>
  <c r="R60" i="6"/>
  <c r="Q60" i="6"/>
  <c r="R59" i="6"/>
  <c r="Q59" i="6"/>
  <c r="H59" i="6"/>
  <c r="G59" i="6"/>
  <c r="F59" i="6"/>
  <c r="E59" i="6"/>
  <c r="R58" i="6"/>
  <c r="Q58" i="6"/>
  <c r="R57" i="6"/>
  <c r="R62" i="6" s="1"/>
  <c r="Q57" i="6"/>
  <c r="Q62" i="6" s="1"/>
  <c r="F5" i="6"/>
  <c r="A5" i="6"/>
  <c r="F4" i="6"/>
  <c r="A4" i="6"/>
  <c r="S116" i="5"/>
  <c r="R116" i="5"/>
  <c r="Q116" i="5"/>
  <c r="N116" i="5"/>
  <c r="K116" i="5"/>
  <c r="M116" i="5" s="1"/>
  <c r="J116" i="5"/>
  <c r="R115" i="5"/>
  <c r="Q115" i="5"/>
  <c r="S115" i="5" s="1"/>
  <c r="N115" i="5"/>
  <c r="K115" i="5"/>
  <c r="M115" i="5" s="1"/>
  <c r="J115" i="5"/>
  <c r="R114" i="5"/>
  <c r="Q114" i="5"/>
  <c r="S114" i="5" s="1"/>
  <c r="N114" i="5"/>
  <c r="K114" i="5"/>
  <c r="M114" i="5" s="1"/>
  <c r="J114" i="5"/>
  <c r="Q113" i="5"/>
  <c r="R113" i="5" s="1"/>
  <c r="N113" i="5"/>
  <c r="K113" i="5"/>
  <c r="M113" i="5" s="1"/>
  <c r="J113" i="5"/>
  <c r="R112" i="5"/>
  <c r="Q112" i="5"/>
  <c r="N112" i="5"/>
  <c r="S112" i="5" s="1"/>
  <c r="M112" i="5"/>
  <c r="K112" i="5"/>
  <c r="J112" i="5"/>
  <c r="R111" i="5"/>
  <c r="S111" i="5" s="1"/>
  <c r="Q111" i="5"/>
  <c r="N111" i="5"/>
  <c r="M111" i="5"/>
  <c r="K111" i="5"/>
  <c r="J111" i="5"/>
  <c r="Q110" i="5"/>
  <c r="N110" i="5"/>
  <c r="K110" i="5"/>
  <c r="M110" i="5" s="1"/>
  <c r="J110" i="5"/>
  <c r="Q109" i="5"/>
  <c r="R109" i="5" s="1"/>
  <c r="N109" i="5"/>
  <c r="M109" i="5"/>
  <c r="K109" i="5"/>
  <c r="J109" i="5"/>
  <c r="S108" i="5"/>
  <c r="R108" i="5"/>
  <c r="Q108" i="5"/>
  <c r="N108" i="5"/>
  <c r="M108" i="5"/>
  <c r="K108" i="5"/>
  <c r="J108" i="5"/>
  <c r="Q107" i="5"/>
  <c r="R107" i="5" s="1"/>
  <c r="S107" i="5" s="1"/>
  <c r="N107" i="5"/>
  <c r="K107" i="5"/>
  <c r="M107" i="5" s="1"/>
  <c r="J107" i="5"/>
  <c r="Q106" i="5"/>
  <c r="N106" i="5"/>
  <c r="K106" i="5"/>
  <c r="M106" i="5" s="1"/>
  <c r="J106" i="5"/>
  <c r="Q105" i="5"/>
  <c r="N105" i="5"/>
  <c r="K105" i="5"/>
  <c r="M105" i="5" s="1"/>
  <c r="J105" i="5"/>
  <c r="S104" i="5"/>
  <c r="Q104" i="5"/>
  <c r="R104" i="5" s="1"/>
  <c r="N104" i="5"/>
  <c r="K104" i="5"/>
  <c r="M104" i="5" s="1"/>
  <c r="J104" i="5"/>
  <c r="R103" i="5"/>
  <c r="Q103" i="5"/>
  <c r="N103" i="5"/>
  <c r="S103" i="5" s="1"/>
  <c r="K103" i="5"/>
  <c r="M103" i="5" s="1"/>
  <c r="J103" i="5"/>
  <c r="R102" i="5"/>
  <c r="Q102" i="5"/>
  <c r="N102" i="5"/>
  <c r="S102" i="5" s="1"/>
  <c r="K102" i="5"/>
  <c r="M102" i="5" s="1"/>
  <c r="J102" i="5"/>
  <c r="R101" i="5"/>
  <c r="Q101" i="5"/>
  <c r="N101" i="5"/>
  <c r="S101" i="5" s="1"/>
  <c r="K101" i="5"/>
  <c r="M101" i="5" s="1"/>
  <c r="J101" i="5"/>
  <c r="R100" i="5"/>
  <c r="Q100" i="5"/>
  <c r="S100" i="5" s="1"/>
  <c r="N100" i="5"/>
  <c r="M100" i="5"/>
  <c r="K100" i="5"/>
  <c r="J100" i="5"/>
  <c r="R99" i="5"/>
  <c r="S99" i="5" s="1"/>
  <c r="Q99" i="5"/>
  <c r="N99" i="5"/>
  <c r="M99" i="5"/>
  <c r="K99" i="5"/>
  <c r="J99" i="5"/>
  <c r="Q98" i="5"/>
  <c r="N98" i="5"/>
  <c r="M98" i="5"/>
  <c r="K98" i="5"/>
  <c r="J98" i="5"/>
  <c r="Q97" i="5"/>
  <c r="R97" i="5" s="1"/>
  <c r="N97" i="5"/>
  <c r="M97" i="5"/>
  <c r="K97" i="5"/>
  <c r="J97" i="5"/>
  <c r="Q96" i="5"/>
  <c r="N96" i="5"/>
  <c r="M96" i="5"/>
  <c r="K96" i="5"/>
  <c r="J96" i="5"/>
  <c r="Q95" i="5"/>
  <c r="R95" i="5" s="1"/>
  <c r="S95" i="5" s="1"/>
  <c r="N95" i="5"/>
  <c r="K95" i="5"/>
  <c r="M95" i="5" s="1"/>
  <c r="J95" i="5"/>
  <c r="Q94" i="5"/>
  <c r="N94" i="5"/>
  <c r="K94" i="5"/>
  <c r="M94" i="5" s="1"/>
  <c r="J94" i="5"/>
  <c r="Q93" i="5"/>
  <c r="N93" i="5"/>
  <c r="K93" i="5"/>
  <c r="M93" i="5" s="1"/>
  <c r="J93" i="5"/>
  <c r="Q92" i="5"/>
  <c r="R92" i="5" s="1"/>
  <c r="S92" i="5" s="1"/>
  <c r="N92" i="5"/>
  <c r="K92" i="5"/>
  <c r="M92" i="5" s="1"/>
  <c r="J92" i="5"/>
  <c r="R91" i="5"/>
  <c r="Q91" i="5"/>
  <c r="N91" i="5"/>
  <c r="S91" i="5" s="1"/>
  <c r="K91" i="5"/>
  <c r="M91" i="5" s="1"/>
  <c r="J91" i="5"/>
  <c r="R90" i="5"/>
  <c r="Q90" i="5"/>
  <c r="N90" i="5"/>
  <c r="S90" i="5" s="1"/>
  <c r="K90" i="5"/>
  <c r="M90" i="5" s="1"/>
  <c r="J90" i="5"/>
  <c r="R89" i="5"/>
  <c r="Q89" i="5"/>
  <c r="N89" i="5"/>
  <c r="S89" i="5" s="1"/>
  <c r="K89" i="5"/>
  <c r="M89" i="5" s="1"/>
  <c r="J89" i="5"/>
  <c r="R88" i="5"/>
  <c r="Q88" i="5"/>
  <c r="N88" i="5"/>
  <c r="S88" i="5" s="1"/>
  <c r="M88" i="5"/>
  <c r="K88" i="5"/>
  <c r="J88" i="5"/>
  <c r="R87" i="5"/>
  <c r="S87" i="5" s="1"/>
  <c r="Q87" i="5"/>
  <c r="N87" i="5"/>
  <c r="M87" i="5"/>
  <c r="K87" i="5"/>
  <c r="J87" i="5"/>
  <c r="Q86" i="5"/>
  <c r="N86" i="5"/>
  <c r="M86" i="5"/>
  <c r="K86" i="5"/>
  <c r="J86" i="5"/>
  <c r="Q85" i="5"/>
  <c r="R85" i="5" s="1"/>
  <c r="N85" i="5"/>
  <c r="M85" i="5"/>
  <c r="K85" i="5"/>
  <c r="J85" i="5"/>
  <c r="Q84" i="5"/>
  <c r="R84" i="5" s="1"/>
  <c r="S84" i="5" s="1"/>
  <c r="N84" i="5"/>
  <c r="M84" i="5"/>
  <c r="K84" i="5"/>
  <c r="J84" i="5"/>
  <c r="Q83" i="5"/>
  <c r="R83" i="5" s="1"/>
  <c r="S83" i="5" s="1"/>
  <c r="N83" i="5"/>
  <c r="K83" i="5"/>
  <c r="M83" i="5" s="1"/>
  <c r="J83" i="5"/>
  <c r="Q82" i="5"/>
  <c r="N82" i="5"/>
  <c r="K82" i="5"/>
  <c r="M82" i="5" s="1"/>
  <c r="J82" i="5"/>
  <c r="Q81" i="5"/>
  <c r="N81" i="5"/>
  <c r="K81" i="5"/>
  <c r="M81" i="5" s="1"/>
  <c r="J81" i="5"/>
  <c r="S80" i="5"/>
  <c r="Q80" i="5"/>
  <c r="R80" i="5" s="1"/>
  <c r="N80" i="5"/>
  <c r="K80" i="5"/>
  <c r="M80" i="5" s="1"/>
  <c r="J80" i="5"/>
  <c r="R79" i="5"/>
  <c r="Q79" i="5"/>
  <c r="N79" i="5"/>
  <c r="S79" i="5" s="1"/>
  <c r="K79" i="5"/>
  <c r="M79" i="5" s="1"/>
  <c r="J79" i="5"/>
  <c r="R78" i="5"/>
  <c r="Q78" i="5"/>
  <c r="N78" i="5"/>
  <c r="S78" i="5" s="1"/>
  <c r="K78" i="5"/>
  <c r="M78" i="5" s="1"/>
  <c r="J78" i="5"/>
  <c r="R77" i="5"/>
  <c r="Q77" i="5"/>
  <c r="N77" i="5"/>
  <c r="S77" i="5" s="1"/>
  <c r="K77" i="5"/>
  <c r="M77" i="5" s="1"/>
  <c r="J77" i="5"/>
  <c r="R76" i="5"/>
  <c r="Q76" i="5"/>
  <c r="N76" i="5"/>
  <c r="S76" i="5" s="1"/>
  <c r="M76" i="5"/>
  <c r="K76" i="5"/>
  <c r="J76" i="5"/>
  <c r="R75" i="5"/>
  <c r="S75" i="5" s="1"/>
  <c r="Q75" i="5"/>
  <c r="N75" i="5"/>
  <c r="M75" i="5"/>
  <c r="K75" i="5"/>
  <c r="J75" i="5"/>
  <c r="Q74" i="5"/>
  <c r="N74" i="5"/>
  <c r="M74" i="5"/>
  <c r="K74" i="5"/>
  <c r="J74" i="5"/>
  <c r="Q73" i="5"/>
  <c r="R73" i="5" s="1"/>
  <c r="N73" i="5"/>
  <c r="M73" i="5"/>
  <c r="K73" i="5"/>
  <c r="J73" i="5"/>
  <c r="Q72" i="5"/>
  <c r="R72" i="5" s="1"/>
  <c r="S72" i="5" s="1"/>
  <c r="N72" i="5"/>
  <c r="M72" i="5"/>
  <c r="K72" i="5"/>
  <c r="J72" i="5"/>
  <c r="Q71" i="5"/>
  <c r="R71" i="5" s="1"/>
  <c r="S71" i="5" s="1"/>
  <c r="N71" i="5"/>
  <c r="K71" i="5"/>
  <c r="M71" i="5" s="1"/>
  <c r="J71" i="5"/>
  <c r="Q70" i="5"/>
  <c r="N70" i="5"/>
  <c r="K70" i="5"/>
  <c r="M70" i="5" s="1"/>
  <c r="J70" i="5"/>
  <c r="Q69" i="5"/>
  <c r="N69" i="5"/>
  <c r="K69" i="5"/>
  <c r="M69" i="5" s="1"/>
  <c r="J69" i="5"/>
  <c r="Q68" i="5"/>
  <c r="R68" i="5" s="1"/>
  <c r="S68" i="5" s="1"/>
  <c r="N68" i="5"/>
  <c r="K68" i="5"/>
  <c r="M68" i="5" s="1"/>
  <c r="J68" i="5"/>
  <c r="R67" i="5"/>
  <c r="Q67" i="5"/>
  <c r="N67" i="5"/>
  <c r="S67" i="5" s="1"/>
  <c r="K67" i="5"/>
  <c r="M67" i="5" s="1"/>
  <c r="J67" i="5"/>
  <c r="R66" i="5"/>
  <c r="Q66" i="5"/>
  <c r="N66" i="5"/>
  <c r="S66" i="5" s="1"/>
  <c r="K66" i="5"/>
  <c r="M66" i="5" s="1"/>
  <c r="J66" i="5"/>
  <c r="R65" i="5"/>
  <c r="Q65" i="5"/>
  <c r="N65" i="5"/>
  <c r="S65" i="5" s="1"/>
  <c r="K65" i="5"/>
  <c r="M65" i="5" s="1"/>
  <c r="J65" i="5"/>
  <c r="R64" i="5"/>
  <c r="Q64" i="5"/>
  <c r="N64" i="5"/>
  <c r="S64" i="5" s="1"/>
  <c r="M64" i="5"/>
  <c r="K64" i="5"/>
  <c r="J64" i="5"/>
  <c r="R63" i="5"/>
  <c r="S63" i="5" s="1"/>
  <c r="Q63" i="5"/>
  <c r="N63" i="5"/>
  <c r="M63" i="5"/>
  <c r="K63" i="5"/>
  <c r="J63" i="5"/>
  <c r="Q62" i="5"/>
  <c r="N62" i="5"/>
  <c r="M62" i="5"/>
  <c r="K62" i="5"/>
  <c r="J62" i="5"/>
  <c r="Q61" i="5"/>
  <c r="R61" i="5" s="1"/>
  <c r="N61" i="5"/>
  <c r="M61" i="5"/>
  <c r="K61" i="5"/>
  <c r="J61" i="5"/>
  <c r="Q60" i="5"/>
  <c r="R60" i="5" s="1"/>
  <c r="S60" i="5" s="1"/>
  <c r="N60" i="5"/>
  <c r="M60" i="5"/>
  <c r="K60" i="5"/>
  <c r="J60" i="5"/>
  <c r="Q59" i="5"/>
  <c r="R59" i="5" s="1"/>
  <c r="S59" i="5" s="1"/>
  <c r="N59" i="5"/>
  <c r="K59" i="5"/>
  <c r="M59" i="5" s="1"/>
  <c r="J59" i="5"/>
  <c r="Q58" i="5"/>
  <c r="N58" i="5"/>
  <c r="K58" i="5"/>
  <c r="M58" i="5" s="1"/>
  <c r="J58" i="5"/>
  <c r="Q57" i="5"/>
  <c r="N57" i="5"/>
  <c r="K57" i="5"/>
  <c r="M57" i="5" s="1"/>
  <c r="J57" i="5"/>
  <c r="Q56" i="5"/>
  <c r="R56" i="5" s="1"/>
  <c r="S56" i="5" s="1"/>
  <c r="N56" i="5"/>
  <c r="K56" i="5"/>
  <c r="M56" i="5" s="1"/>
  <c r="J56" i="5"/>
  <c r="R55" i="5"/>
  <c r="Q55" i="5"/>
  <c r="N55" i="5"/>
  <c r="S55" i="5" s="1"/>
  <c r="K55" i="5"/>
  <c r="M55" i="5" s="1"/>
  <c r="J55" i="5"/>
  <c r="R54" i="5"/>
  <c r="Q54" i="5"/>
  <c r="N54" i="5"/>
  <c r="S54" i="5" s="1"/>
  <c r="K54" i="5"/>
  <c r="M54" i="5" s="1"/>
  <c r="J54" i="5"/>
  <c r="R53" i="5"/>
  <c r="Q53" i="5"/>
  <c r="N53" i="5"/>
  <c r="S53" i="5" s="1"/>
  <c r="K53" i="5"/>
  <c r="M53" i="5" s="1"/>
  <c r="J53" i="5"/>
  <c r="R52" i="5"/>
  <c r="Q52" i="5"/>
  <c r="S52" i="5" s="1"/>
  <c r="N52" i="5"/>
  <c r="M52" i="5"/>
  <c r="K52" i="5"/>
  <c r="J52" i="5"/>
  <c r="R51" i="5"/>
  <c r="S51" i="5" s="1"/>
  <c r="Q51" i="5"/>
  <c r="N51" i="5"/>
  <c r="M51" i="5"/>
  <c r="K51" i="5"/>
  <c r="J51" i="5"/>
  <c r="Q50" i="5"/>
  <c r="N50" i="5"/>
  <c r="M50" i="5"/>
  <c r="K50" i="5"/>
  <c r="J50" i="5"/>
  <c r="Q49" i="5"/>
  <c r="R49" i="5" s="1"/>
  <c r="N49" i="5"/>
  <c r="M49" i="5"/>
  <c r="K49" i="5"/>
  <c r="J49" i="5"/>
  <c r="Q48" i="5"/>
  <c r="R48" i="5" s="1"/>
  <c r="S48" i="5" s="1"/>
  <c r="N48" i="5"/>
  <c r="M48" i="5"/>
  <c r="K48" i="5"/>
  <c r="J48" i="5"/>
  <c r="Q47" i="5"/>
  <c r="R47" i="5" s="1"/>
  <c r="S47" i="5" s="1"/>
  <c r="N47" i="5"/>
  <c r="K47" i="5"/>
  <c r="M47" i="5" s="1"/>
  <c r="J47" i="5"/>
  <c r="Q46" i="5"/>
  <c r="N46" i="5"/>
  <c r="K46" i="5"/>
  <c r="M46" i="5" s="1"/>
  <c r="J46" i="5"/>
  <c r="Q45" i="5"/>
  <c r="N45" i="5"/>
  <c r="K45" i="5"/>
  <c r="M45" i="5" s="1"/>
  <c r="J45" i="5"/>
  <c r="Q44" i="5"/>
  <c r="R44" i="5" s="1"/>
  <c r="S44" i="5" s="1"/>
  <c r="N44" i="5"/>
  <c r="K44" i="5"/>
  <c r="M44" i="5" s="1"/>
  <c r="J44" i="5"/>
  <c r="R43" i="5"/>
  <c r="Q43" i="5"/>
  <c r="N43" i="5"/>
  <c r="S43" i="5" s="1"/>
  <c r="K43" i="5"/>
  <c r="M43" i="5" s="1"/>
  <c r="J43" i="5"/>
  <c r="R42" i="5"/>
  <c r="Q42" i="5"/>
  <c r="N42" i="5"/>
  <c r="S42" i="5" s="1"/>
  <c r="K42" i="5"/>
  <c r="M42" i="5" s="1"/>
  <c r="J42" i="5"/>
  <c r="R41" i="5"/>
  <c r="Q41" i="5"/>
  <c r="N41" i="5"/>
  <c r="S41" i="5" s="1"/>
  <c r="K41" i="5"/>
  <c r="M41" i="5" s="1"/>
  <c r="J41" i="5"/>
  <c r="R40" i="5"/>
  <c r="Q40" i="5"/>
  <c r="S40" i="5" s="1"/>
  <c r="N40" i="5"/>
  <c r="M40" i="5"/>
  <c r="K40" i="5"/>
  <c r="J40" i="5"/>
  <c r="R39" i="5"/>
  <c r="S39" i="5" s="1"/>
  <c r="Q39" i="5"/>
  <c r="N39" i="5"/>
  <c r="M39" i="5"/>
  <c r="K39" i="5"/>
  <c r="J39" i="5"/>
  <c r="Q38" i="5"/>
  <c r="N38" i="5"/>
  <c r="M38" i="5"/>
  <c r="K38" i="5"/>
  <c r="J38" i="5"/>
  <c r="Q37" i="5"/>
  <c r="R37" i="5" s="1"/>
  <c r="N37" i="5"/>
  <c r="M37" i="5"/>
  <c r="K37" i="5"/>
  <c r="J37" i="5"/>
  <c r="Q36" i="5"/>
  <c r="R36" i="5" s="1"/>
  <c r="S36" i="5" s="1"/>
  <c r="N36" i="5"/>
  <c r="M36" i="5"/>
  <c r="K36" i="5"/>
  <c r="J36" i="5"/>
  <c r="Q35" i="5"/>
  <c r="R35" i="5" s="1"/>
  <c r="S35" i="5" s="1"/>
  <c r="N35" i="5"/>
  <c r="K35" i="5"/>
  <c r="M35" i="5" s="1"/>
  <c r="J35" i="5"/>
  <c r="Q34" i="5"/>
  <c r="N34" i="5"/>
  <c r="K34" i="5"/>
  <c r="M34" i="5" s="1"/>
  <c r="J34" i="5"/>
  <c r="Q33" i="5"/>
  <c r="N33" i="5"/>
  <c r="K33" i="5"/>
  <c r="M33" i="5" s="1"/>
  <c r="J33" i="5"/>
  <c r="Q32" i="5"/>
  <c r="R32" i="5" s="1"/>
  <c r="S32" i="5" s="1"/>
  <c r="N32" i="5"/>
  <c r="K32" i="5"/>
  <c r="M32" i="5" s="1"/>
  <c r="J32" i="5"/>
  <c r="R31" i="5"/>
  <c r="Q31" i="5"/>
  <c r="N31" i="5"/>
  <c r="K31" i="5"/>
  <c r="M31" i="5" s="1"/>
  <c r="J31" i="5"/>
  <c r="R30" i="5"/>
  <c r="Q30" i="5"/>
  <c r="N30" i="5"/>
  <c r="S30" i="5" s="1"/>
  <c r="K30" i="5"/>
  <c r="M30" i="5" s="1"/>
  <c r="J30" i="5"/>
  <c r="R29" i="5"/>
  <c r="Q29" i="5"/>
  <c r="N29" i="5"/>
  <c r="S29" i="5" s="1"/>
  <c r="K29" i="5"/>
  <c r="M29" i="5" s="1"/>
  <c r="J29" i="5"/>
  <c r="R28" i="5"/>
  <c r="Q28" i="5"/>
  <c r="N28" i="5"/>
  <c r="S28" i="5" s="1"/>
  <c r="M28" i="5"/>
  <c r="K28" i="5"/>
  <c r="J28" i="5"/>
  <c r="R27" i="5"/>
  <c r="S27" i="5" s="1"/>
  <c r="Q27" i="5"/>
  <c r="N27" i="5"/>
  <c r="M27" i="5"/>
  <c r="K27" i="5"/>
  <c r="J27" i="5"/>
  <c r="Q26" i="5"/>
  <c r="N26" i="5"/>
  <c r="M26" i="5"/>
  <c r="K26" i="5"/>
  <c r="J26" i="5"/>
  <c r="Q25" i="5"/>
  <c r="R25" i="5" s="1"/>
  <c r="N25" i="5"/>
  <c r="M25" i="5"/>
  <c r="K25" i="5"/>
  <c r="J25" i="5"/>
  <c r="S24" i="5"/>
  <c r="Q24" i="5"/>
  <c r="R24" i="5" s="1"/>
  <c r="N24" i="5"/>
  <c r="M24" i="5"/>
  <c r="K24" i="5"/>
  <c r="J24" i="5"/>
  <c r="Q23" i="5"/>
  <c r="R23" i="5" s="1"/>
  <c r="S23" i="5" s="1"/>
  <c r="N23" i="5"/>
  <c r="K23" i="5"/>
  <c r="M23" i="5" s="1"/>
  <c r="J23" i="5"/>
  <c r="Q22" i="5"/>
  <c r="N22" i="5"/>
  <c r="K22" i="5"/>
  <c r="M22" i="5" s="1"/>
  <c r="J22" i="5"/>
  <c r="Q21" i="5"/>
  <c r="N21" i="5"/>
  <c r="K21" i="5"/>
  <c r="M21" i="5" s="1"/>
  <c r="J21" i="5"/>
  <c r="Q20" i="5"/>
  <c r="R20" i="5" s="1"/>
  <c r="N20" i="5"/>
  <c r="S20" i="5" s="1"/>
  <c r="K20" i="5"/>
  <c r="M20" i="5" s="1"/>
  <c r="J20" i="5"/>
  <c r="R19" i="5"/>
  <c r="Q19" i="5"/>
  <c r="N19" i="5"/>
  <c r="K19" i="5"/>
  <c r="M19" i="5" s="1"/>
  <c r="J19" i="5"/>
  <c r="R18" i="5"/>
  <c r="Q18" i="5"/>
  <c r="N18" i="5"/>
  <c r="K18" i="5"/>
  <c r="M18" i="5" s="1"/>
  <c r="J18" i="5"/>
  <c r="R17" i="5"/>
  <c r="Q17" i="5"/>
  <c r="N17" i="5"/>
  <c r="S17" i="5" s="1"/>
  <c r="K17" i="5"/>
  <c r="M17" i="5" s="1"/>
  <c r="J17" i="5"/>
  <c r="R16" i="5"/>
  <c r="Q16" i="5"/>
  <c r="N16" i="5"/>
  <c r="S16" i="5" s="1"/>
  <c r="M16" i="5"/>
  <c r="K16" i="5"/>
  <c r="J16" i="5"/>
  <c r="R15" i="5"/>
  <c r="S15" i="5" s="1"/>
  <c r="Q15" i="5"/>
  <c r="N15" i="5"/>
  <c r="M15" i="5"/>
  <c r="K15" i="5"/>
  <c r="J15" i="5"/>
  <c r="Q14" i="5"/>
  <c r="N14" i="5"/>
  <c r="M14" i="5"/>
  <c r="K14" i="5"/>
  <c r="J14" i="5"/>
  <c r="Q13" i="5"/>
  <c r="N13" i="5"/>
  <c r="M13" i="5"/>
  <c r="K13" i="5"/>
  <c r="J13" i="5"/>
  <c r="S12" i="5"/>
  <c r="Q12" i="5"/>
  <c r="R12" i="5" s="1"/>
  <c r="N12" i="5"/>
  <c r="M12" i="5"/>
  <c r="K12" i="5"/>
  <c r="J12" i="5"/>
  <c r="Q11" i="5"/>
  <c r="R11" i="5" s="1"/>
  <c r="S11" i="5" s="1"/>
  <c r="N11" i="5"/>
  <c r="K11" i="5"/>
  <c r="Q10" i="5"/>
  <c r="N10" i="5"/>
  <c r="K10" i="5"/>
  <c r="Q9" i="5"/>
  <c r="N9" i="5"/>
  <c r="K9" i="5"/>
  <c r="M9" i="5" s="1"/>
  <c r="S8" i="5"/>
  <c r="Q8" i="5"/>
  <c r="R8" i="5" s="1"/>
  <c r="N8" i="5"/>
  <c r="K8" i="5"/>
  <c r="M8" i="5" s="1"/>
  <c r="H5" i="5"/>
  <c r="A5" i="5"/>
  <c r="H4" i="5"/>
  <c r="A4" i="5"/>
  <c r="C7" i="4"/>
  <c r="G5" i="4"/>
  <c r="A5" i="4"/>
  <c r="G4" i="4"/>
  <c r="A4" i="4"/>
  <c r="C7" i="3"/>
  <c r="H5" i="3"/>
  <c r="A5" i="3"/>
  <c r="H4" i="3"/>
  <c r="A4" i="3"/>
  <c r="U335" i="2"/>
  <c r="N335" i="2"/>
  <c r="S335" i="2" s="1"/>
  <c r="V335" i="2" s="1"/>
  <c r="M335" i="2"/>
  <c r="L335" i="2"/>
  <c r="K335" i="2"/>
  <c r="H335" i="2"/>
  <c r="U334" i="2"/>
  <c r="S334" i="2"/>
  <c r="V334" i="2" s="1"/>
  <c r="N334" i="2"/>
  <c r="Q334" i="2" s="1"/>
  <c r="L334" i="2"/>
  <c r="K334" i="2"/>
  <c r="H334" i="2"/>
  <c r="U333" i="2"/>
  <c r="N333" i="2"/>
  <c r="L333" i="2"/>
  <c r="K333" i="2"/>
  <c r="H333" i="2"/>
  <c r="U332" i="2"/>
  <c r="N332" i="2"/>
  <c r="L332" i="2"/>
  <c r="K332" i="2"/>
  <c r="H332" i="2"/>
  <c r="U331" i="2"/>
  <c r="N331" i="2"/>
  <c r="M331" i="2"/>
  <c r="L331" i="2"/>
  <c r="K331" i="2"/>
  <c r="H331" i="2"/>
  <c r="U330" i="2"/>
  <c r="S330" i="2"/>
  <c r="V330" i="2" s="1"/>
  <c r="N330" i="2"/>
  <c r="Q330" i="2" s="1"/>
  <c r="M330" i="2"/>
  <c r="L330" i="2"/>
  <c r="K330" i="2"/>
  <c r="H330" i="2"/>
  <c r="U329" i="2"/>
  <c r="N329" i="2"/>
  <c r="S329" i="2" s="1"/>
  <c r="V329" i="2" s="1"/>
  <c r="L329" i="2"/>
  <c r="K329" i="2"/>
  <c r="H329" i="2"/>
  <c r="U328" i="2"/>
  <c r="N328" i="2"/>
  <c r="S328" i="2" s="1"/>
  <c r="V328" i="2" s="1"/>
  <c r="M328" i="2"/>
  <c r="L328" i="2"/>
  <c r="K328" i="2"/>
  <c r="H328" i="2"/>
  <c r="U327" i="2"/>
  <c r="S327" i="2"/>
  <c r="V327" i="2" s="1"/>
  <c r="N327" i="2"/>
  <c r="L327" i="2"/>
  <c r="K327" i="2"/>
  <c r="H327" i="2"/>
  <c r="U326" i="2"/>
  <c r="N326" i="2"/>
  <c r="L326" i="2"/>
  <c r="K326" i="2"/>
  <c r="H326" i="2"/>
  <c r="U325" i="2"/>
  <c r="N325" i="2"/>
  <c r="M325" i="2"/>
  <c r="L325" i="2"/>
  <c r="K325" i="2"/>
  <c r="H325" i="2"/>
  <c r="U324" i="2"/>
  <c r="N324" i="2"/>
  <c r="Q324" i="2" s="1"/>
  <c r="M324" i="2"/>
  <c r="L324" i="2"/>
  <c r="K324" i="2"/>
  <c r="U323" i="2"/>
  <c r="S323" i="2"/>
  <c r="V323" i="2" s="1"/>
  <c r="Q323" i="2"/>
  <c r="N323" i="2"/>
  <c r="M323" i="2" s="1"/>
  <c r="L323" i="2"/>
  <c r="K323" i="2"/>
  <c r="U322" i="2"/>
  <c r="N322" i="2"/>
  <c r="S322" i="2" s="1"/>
  <c r="V322" i="2" s="1"/>
  <c r="M322" i="2"/>
  <c r="L322" i="2"/>
  <c r="K322" i="2"/>
  <c r="U321" i="2"/>
  <c r="N321" i="2"/>
  <c r="Q321" i="2" s="1"/>
  <c r="L321" i="2"/>
  <c r="K321" i="2"/>
  <c r="U320" i="2"/>
  <c r="N320" i="2"/>
  <c r="S320" i="2" s="1"/>
  <c r="V320" i="2" s="1"/>
  <c r="M320" i="2"/>
  <c r="L320" i="2"/>
  <c r="K320" i="2"/>
  <c r="U319" i="2"/>
  <c r="N319" i="2"/>
  <c r="S319" i="2" s="1"/>
  <c r="L319" i="2"/>
  <c r="K319" i="2"/>
  <c r="U318" i="2"/>
  <c r="N318" i="2"/>
  <c r="S318" i="2" s="1"/>
  <c r="V318" i="2" s="1"/>
  <c r="L318" i="2"/>
  <c r="K318" i="2"/>
  <c r="U317" i="2"/>
  <c r="N317" i="2"/>
  <c r="S317" i="2" s="1"/>
  <c r="V317" i="2" s="1"/>
  <c r="M317" i="2"/>
  <c r="L317" i="2"/>
  <c r="K317" i="2"/>
  <c r="U316" i="2"/>
  <c r="N316" i="2"/>
  <c r="L316" i="2"/>
  <c r="K316" i="2"/>
  <c r="U315" i="2"/>
  <c r="V315" i="2" s="1"/>
  <c r="Q315" i="2"/>
  <c r="N315" i="2"/>
  <c r="S315" i="2" s="1"/>
  <c r="M315" i="2"/>
  <c r="L315" i="2"/>
  <c r="K315" i="2"/>
  <c r="U314" i="2"/>
  <c r="N314" i="2"/>
  <c r="L314" i="2"/>
  <c r="K314" i="2"/>
  <c r="U313" i="2"/>
  <c r="N313" i="2"/>
  <c r="M313" i="2" s="1"/>
  <c r="L313" i="2"/>
  <c r="K313" i="2"/>
  <c r="U312" i="2"/>
  <c r="S312" i="2"/>
  <c r="V312" i="2" s="1"/>
  <c r="N312" i="2"/>
  <c r="Q312" i="2" s="1"/>
  <c r="L312" i="2"/>
  <c r="K312" i="2"/>
  <c r="U311" i="2"/>
  <c r="N311" i="2"/>
  <c r="M311" i="2" s="1"/>
  <c r="L311" i="2"/>
  <c r="K311" i="2"/>
  <c r="U310" i="2"/>
  <c r="Q310" i="2"/>
  <c r="N310" i="2"/>
  <c r="S310" i="2" s="1"/>
  <c r="L310" i="2"/>
  <c r="K310" i="2"/>
  <c r="U309" i="2"/>
  <c r="N309" i="2"/>
  <c r="Q309" i="2" s="1"/>
  <c r="L309" i="2"/>
  <c r="K309" i="2"/>
  <c r="U308" i="2"/>
  <c r="S308" i="2"/>
  <c r="V308" i="2" s="1"/>
  <c r="Q308" i="2"/>
  <c r="N308" i="2"/>
  <c r="M308" i="2" s="1"/>
  <c r="L308" i="2"/>
  <c r="K308" i="2"/>
  <c r="U307" i="2"/>
  <c r="N307" i="2"/>
  <c r="L307" i="2"/>
  <c r="K307" i="2"/>
  <c r="U306" i="2"/>
  <c r="N306" i="2"/>
  <c r="M306" i="2" s="1"/>
  <c r="L306" i="2"/>
  <c r="K306" i="2"/>
  <c r="U305" i="2"/>
  <c r="N305" i="2"/>
  <c r="S305" i="2" s="1"/>
  <c r="L305" i="2"/>
  <c r="K305" i="2"/>
  <c r="U304" i="2"/>
  <c r="N304" i="2"/>
  <c r="L304" i="2"/>
  <c r="K304" i="2"/>
  <c r="U303" i="2"/>
  <c r="V303" i="2" s="1"/>
  <c r="Q303" i="2"/>
  <c r="N303" i="2"/>
  <c r="S303" i="2" s="1"/>
  <c r="L303" i="2"/>
  <c r="K303" i="2"/>
  <c r="U302" i="2"/>
  <c r="N302" i="2"/>
  <c r="L302" i="2"/>
  <c r="K302" i="2"/>
  <c r="U301" i="2"/>
  <c r="N301" i="2"/>
  <c r="M301" i="2" s="1"/>
  <c r="L301" i="2"/>
  <c r="K301" i="2"/>
  <c r="U300" i="2"/>
  <c r="N300" i="2"/>
  <c r="Q300" i="2" s="1"/>
  <c r="M300" i="2"/>
  <c r="L300" i="2"/>
  <c r="K300" i="2"/>
  <c r="U299" i="2"/>
  <c r="N299" i="2"/>
  <c r="M299" i="2" s="1"/>
  <c r="L299" i="2"/>
  <c r="K299" i="2"/>
  <c r="V298" i="2"/>
  <c r="U298" i="2"/>
  <c r="N298" i="2"/>
  <c r="S298" i="2" s="1"/>
  <c r="M298" i="2"/>
  <c r="L298" i="2"/>
  <c r="K298" i="2"/>
  <c r="U297" i="2"/>
  <c r="N297" i="2"/>
  <c r="L297" i="2"/>
  <c r="K297" i="2"/>
  <c r="U296" i="2"/>
  <c r="S296" i="2"/>
  <c r="N296" i="2"/>
  <c r="Q296" i="2" s="1"/>
  <c r="M296" i="2"/>
  <c r="L296" i="2"/>
  <c r="K296" i="2"/>
  <c r="U295" i="2"/>
  <c r="N295" i="2"/>
  <c r="L295" i="2"/>
  <c r="K295" i="2"/>
  <c r="U294" i="2"/>
  <c r="S294" i="2"/>
  <c r="Q294" i="2"/>
  <c r="N294" i="2"/>
  <c r="M294" i="2" s="1"/>
  <c r="L294" i="2"/>
  <c r="K294" i="2"/>
  <c r="U293" i="2"/>
  <c r="N293" i="2"/>
  <c r="S293" i="2" s="1"/>
  <c r="V293" i="2" s="1"/>
  <c r="L293" i="2"/>
  <c r="K293" i="2"/>
  <c r="U292" i="2"/>
  <c r="N292" i="2"/>
  <c r="M292" i="2" s="1"/>
  <c r="L292" i="2"/>
  <c r="K292" i="2"/>
  <c r="U291" i="2"/>
  <c r="N291" i="2"/>
  <c r="S291" i="2" s="1"/>
  <c r="V291" i="2" s="1"/>
  <c r="M291" i="2"/>
  <c r="L291" i="2"/>
  <c r="K291" i="2"/>
  <c r="U290" i="2"/>
  <c r="N290" i="2"/>
  <c r="Q290" i="2" s="1"/>
  <c r="L290" i="2"/>
  <c r="K290" i="2"/>
  <c r="U289" i="2"/>
  <c r="N289" i="2"/>
  <c r="M289" i="2" s="1"/>
  <c r="L289" i="2"/>
  <c r="K289" i="2"/>
  <c r="U288" i="2"/>
  <c r="N288" i="2"/>
  <c r="Q288" i="2" s="1"/>
  <c r="M288" i="2"/>
  <c r="L288" i="2"/>
  <c r="K288" i="2"/>
  <c r="U287" i="2"/>
  <c r="N287" i="2"/>
  <c r="M287" i="2" s="1"/>
  <c r="L287" i="2"/>
  <c r="K287" i="2"/>
  <c r="U286" i="2"/>
  <c r="N286" i="2"/>
  <c r="S286" i="2" s="1"/>
  <c r="V286" i="2" s="1"/>
  <c r="M286" i="2"/>
  <c r="L286" i="2"/>
  <c r="K286" i="2"/>
  <c r="U285" i="2"/>
  <c r="N285" i="2"/>
  <c r="L285" i="2"/>
  <c r="K285" i="2"/>
  <c r="U284" i="2"/>
  <c r="N284" i="2"/>
  <c r="S284" i="2" s="1"/>
  <c r="V284" i="2" s="1"/>
  <c r="M284" i="2"/>
  <c r="L284" i="2"/>
  <c r="K284" i="2"/>
  <c r="U283" i="2"/>
  <c r="N283" i="2"/>
  <c r="M283" i="2"/>
  <c r="L283" i="2"/>
  <c r="K283" i="2"/>
  <c r="U282" i="2"/>
  <c r="S282" i="2"/>
  <c r="N282" i="2"/>
  <c r="Q282" i="2" s="1"/>
  <c r="M282" i="2"/>
  <c r="L282" i="2"/>
  <c r="K282" i="2"/>
  <c r="U281" i="2"/>
  <c r="N281" i="2"/>
  <c r="M281" i="2" s="1"/>
  <c r="L281" i="2"/>
  <c r="K281" i="2"/>
  <c r="U280" i="2"/>
  <c r="S280" i="2"/>
  <c r="Q280" i="2"/>
  <c r="N280" i="2"/>
  <c r="M280" i="2" s="1"/>
  <c r="L280" i="2"/>
  <c r="K280" i="2"/>
  <c r="U279" i="2"/>
  <c r="Q279" i="2"/>
  <c r="N279" i="2"/>
  <c r="S279" i="2" s="1"/>
  <c r="L279" i="2"/>
  <c r="K279" i="2"/>
  <c r="U278" i="2"/>
  <c r="N278" i="2"/>
  <c r="S278" i="2" s="1"/>
  <c r="V278" i="2" s="1"/>
  <c r="L278" i="2"/>
  <c r="K278" i="2"/>
  <c r="U277" i="2"/>
  <c r="N277" i="2"/>
  <c r="M277" i="2" s="1"/>
  <c r="L277" i="2"/>
  <c r="K277" i="2"/>
  <c r="U276" i="2"/>
  <c r="N276" i="2"/>
  <c r="Q276" i="2" s="1"/>
  <c r="M276" i="2"/>
  <c r="L276" i="2"/>
  <c r="K276" i="2"/>
  <c r="U275" i="2"/>
  <c r="S275" i="2"/>
  <c r="V275" i="2" s="1"/>
  <c r="Q275" i="2"/>
  <c r="N275" i="2"/>
  <c r="M275" i="2"/>
  <c r="L275" i="2"/>
  <c r="K275" i="2"/>
  <c r="U274" i="2"/>
  <c r="N274" i="2"/>
  <c r="S274" i="2" s="1"/>
  <c r="V274" i="2" s="1"/>
  <c r="L274" i="2"/>
  <c r="K274" i="2"/>
  <c r="U273" i="2"/>
  <c r="N273" i="2"/>
  <c r="M273" i="2" s="1"/>
  <c r="L273" i="2"/>
  <c r="K273" i="2"/>
  <c r="U272" i="2"/>
  <c r="N272" i="2"/>
  <c r="S272" i="2" s="1"/>
  <c r="M272" i="2"/>
  <c r="L272" i="2"/>
  <c r="K272" i="2"/>
  <c r="U271" i="2"/>
  <c r="N271" i="2"/>
  <c r="L271" i="2"/>
  <c r="K271" i="2"/>
  <c r="U270" i="2"/>
  <c r="N270" i="2"/>
  <c r="S270" i="2" s="1"/>
  <c r="V270" i="2" s="1"/>
  <c r="M270" i="2"/>
  <c r="L270" i="2"/>
  <c r="K270" i="2"/>
  <c r="U269" i="2"/>
  <c r="S269" i="2"/>
  <c r="V269" i="2" s="1"/>
  <c r="N269" i="2"/>
  <c r="L269" i="2"/>
  <c r="K269" i="2"/>
  <c r="U268" i="2"/>
  <c r="N268" i="2"/>
  <c r="S268" i="2" s="1"/>
  <c r="M268" i="2"/>
  <c r="L268" i="2"/>
  <c r="K268" i="2"/>
  <c r="U267" i="2"/>
  <c r="N267" i="2"/>
  <c r="L267" i="2"/>
  <c r="K267" i="2"/>
  <c r="U266" i="2"/>
  <c r="N266" i="2"/>
  <c r="M266" i="2" s="1"/>
  <c r="L266" i="2"/>
  <c r="K266" i="2"/>
  <c r="U265" i="2"/>
  <c r="S265" i="2"/>
  <c r="V265" i="2" s="1"/>
  <c r="Q265" i="2"/>
  <c r="N265" i="2"/>
  <c r="M265" i="2"/>
  <c r="L265" i="2"/>
  <c r="K265" i="2"/>
  <c r="U264" i="2"/>
  <c r="N264" i="2"/>
  <c r="M264" i="2" s="1"/>
  <c r="L264" i="2"/>
  <c r="K264" i="2"/>
  <c r="U263" i="2"/>
  <c r="N263" i="2"/>
  <c r="L263" i="2"/>
  <c r="K263" i="2"/>
  <c r="U262" i="2"/>
  <c r="N262" i="2"/>
  <c r="L262" i="2"/>
  <c r="K262" i="2"/>
  <c r="U261" i="2"/>
  <c r="S261" i="2"/>
  <c r="N261" i="2"/>
  <c r="L261" i="2"/>
  <c r="K261" i="2"/>
  <c r="U260" i="2"/>
  <c r="Q260" i="2"/>
  <c r="N260" i="2"/>
  <c r="S260" i="2" s="1"/>
  <c r="L260" i="2"/>
  <c r="K260" i="2"/>
  <c r="U259" i="2"/>
  <c r="S259" i="2"/>
  <c r="Q259" i="2"/>
  <c r="N259" i="2"/>
  <c r="M259" i="2" s="1"/>
  <c r="L259" i="2"/>
  <c r="K259" i="2"/>
  <c r="U258" i="2"/>
  <c r="S258" i="2"/>
  <c r="V258" i="2" s="1"/>
  <c r="Q258" i="2"/>
  <c r="N258" i="2"/>
  <c r="M258" i="2"/>
  <c r="L258" i="2"/>
  <c r="K258" i="2"/>
  <c r="U257" i="2"/>
  <c r="N257" i="2"/>
  <c r="L257" i="2"/>
  <c r="K257" i="2"/>
  <c r="U256" i="2"/>
  <c r="N256" i="2"/>
  <c r="S256" i="2" s="1"/>
  <c r="V256" i="2" s="1"/>
  <c r="L256" i="2"/>
  <c r="K256" i="2"/>
  <c r="U255" i="2"/>
  <c r="N255" i="2"/>
  <c r="M255" i="2" s="1"/>
  <c r="L255" i="2"/>
  <c r="K255" i="2"/>
  <c r="U254" i="2"/>
  <c r="S254" i="2"/>
  <c r="V254" i="2" s="1"/>
  <c r="Q254" i="2"/>
  <c r="N254" i="2"/>
  <c r="M254" i="2" s="1"/>
  <c r="L254" i="2"/>
  <c r="K254" i="2"/>
  <c r="U253" i="2"/>
  <c r="N253" i="2"/>
  <c r="M253" i="2" s="1"/>
  <c r="L253" i="2"/>
  <c r="K253" i="2"/>
  <c r="U252" i="2"/>
  <c r="N252" i="2"/>
  <c r="L252" i="2"/>
  <c r="K252" i="2"/>
  <c r="U251" i="2"/>
  <c r="N251" i="2"/>
  <c r="S251" i="2" s="1"/>
  <c r="V251" i="2" s="1"/>
  <c r="M251" i="2"/>
  <c r="L251" i="2"/>
  <c r="K251" i="2"/>
  <c r="U250" i="2"/>
  <c r="N250" i="2"/>
  <c r="S250" i="2" s="1"/>
  <c r="V250" i="2" s="1"/>
  <c r="L250" i="2"/>
  <c r="K250" i="2"/>
  <c r="U249" i="2"/>
  <c r="N249" i="2"/>
  <c r="M249" i="2" s="1"/>
  <c r="L249" i="2"/>
  <c r="K249" i="2"/>
  <c r="U248" i="2"/>
  <c r="N248" i="2"/>
  <c r="S248" i="2" s="1"/>
  <c r="V248" i="2" s="1"/>
  <c r="M248" i="2"/>
  <c r="L248" i="2"/>
  <c r="K248" i="2"/>
  <c r="U247" i="2"/>
  <c r="N247" i="2"/>
  <c r="M247" i="2" s="1"/>
  <c r="L247" i="2"/>
  <c r="K247" i="2"/>
  <c r="U246" i="2"/>
  <c r="S246" i="2"/>
  <c r="V246" i="2" s="1"/>
  <c r="N246" i="2"/>
  <c r="Q246" i="2" s="1"/>
  <c r="L246" i="2"/>
  <c r="K246" i="2"/>
  <c r="U245" i="2"/>
  <c r="N245" i="2"/>
  <c r="L245" i="2"/>
  <c r="K245" i="2"/>
  <c r="U244" i="2"/>
  <c r="S244" i="2"/>
  <c r="V244" i="2" s="1"/>
  <c r="N244" i="2"/>
  <c r="Q244" i="2" s="1"/>
  <c r="L244" i="2"/>
  <c r="K244" i="2"/>
  <c r="U243" i="2"/>
  <c r="N243" i="2"/>
  <c r="L243" i="2"/>
  <c r="K243" i="2"/>
  <c r="U242" i="2"/>
  <c r="N242" i="2"/>
  <c r="L242" i="2"/>
  <c r="K242" i="2"/>
  <c r="U241" i="2"/>
  <c r="N241" i="2"/>
  <c r="S241" i="2" s="1"/>
  <c r="M241" i="2"/>
  <c r="L241" i="2"/>
  <c r="K241" i="2"/>
  <c r="U240" i="2"/>
  <c r="N240" i="2"/>
  <c r="M240" i="2"/>
  <c r="L240" i="2"/>
  <c r="K240" i="2"/>
  <c r="U239" i="2"/>
  <c r="N239" i="2"/>
  <c r="L239" i="2"/>
  <c r="K239" i="2"/>
  <c r="U238" i="2"/>
  <c r="N238" i="2"/>
  <c r="Q238" i="2" s="1"/>
  <c r="M238" i="2"/>
  <c r="L238" i="2"/>
  <c r="K238" i="2"/>
  <c r="U237" i="2"/>
  <c r="N237" i="2"/>
  <c r="L237" i="2"/>
  <c r="K237" i="2"/>
  <c r="U236" i="2"/>
  <c r="N236" i="2"/>
  <c r="L236" i="2"/>
  <c r="K236" i="2"/>
  <c r="U235" i="2"/>
  <c r="N235" i="2"/>
  <c r="L235" i="2"/>
  <c r="K235" i="2"/>
  <c r="U234" i="2"/>
  <c r="S234" i="2"/>
  <c r="V234" i="2" s="1"/>
  <c r="N234" i="2"/>
  <c r="Q234" i="2" s="1"/>
  <c r="L234" i="2"/>
  <c r="K234" i="2"/>
  <c r="U233" i="2"/>
  <c r="Q233" i="2"/>
  <c r="N233" i="2"/>
  <c r="M233" i="2" s="1"/>
  <c r="L233" i="2"/>
  <c r="K233" i="2"/>
  <c r="U232" i="2"/>
  <c r="N232" i="2"/>
  <c r="Q232" i="2" s="1"/>
  <c r="L232" i="2"/>
  <c r="K232" i="2"/>
  <c r="U231" i="2"/>
  <c r="N231" i="2"/>
  <c r="S231" i="2" s="1"/>
  <c r="V231" i="2" s="1"/>
  <c r="L231" i="2"/>
  <c r="K231" i="2"/>
  <c r="U230" i="2"/>
  <c r="N230" i="2"/>
  <c r="L230" i="2"/>
  <c r="K230" i="2"/>
  <c r="U229" i="2"/>
  <c r="N229" i="2"/>
  <c r="S229" i="2" s="1"/>
  <c r="V229" i="2" s="1"/>
  <c r="M229" i="2"/>
  <c r="L229" i="2"/>
  <c r="K229" i="2"/>
  <c r="U228" i="2"/>
  <c r="S228" i="2"/>
  <c r="V228" i="2" s="1"/>
  <c r="N228" i="2"/>
  <c r="Q228" i="2" s="1"/>
  <c r="L228" i="2"/>
  <c r="K228" i="2"/>
  <c r="U227" i="2"/>
  <c r="Q227" i="2"/>
  <c r="N227" i="2"/>
  <c r="M227" i="2" s="1"/>
  <c r="L227" i="2"/>
  <c r="K227" i="2"/>
  <c r="U226" i="2"/>
  <c r="S226" i="2"/>
  <c r="V226" i="2" s="1"/>
  <c r="N226" i="2"/>
  <c r="Q226" i="2" s="1"/>
  <c r="L226" i="2"/>
  <c r="K226" i="2"/>
  <c r="U225" i="2"/>
  <c r="N225" i="2"/>
  <c r="S225" i="2" s="1"/>
  <c r="V225" i="2" s="1"/>
  <c r="M225" i="2"/>
  <c r="L225" i="2"/>
  <c r="K225" i="2"/>
  <c r="U224" i="2"/>
  <c r="N224" i="2"/>
  <c r="S224" i="2" s="1"/>
  <c r="M224" i="2"/>
  <c r="L224" i="2"/>
  <c r="K224" i="2"/>
  <c r="U223" i="2"/>
  <c r="N223" i="2"/>
  <c r="S223" i="2" s="1"/>
  <c r="V223" i="2" s="1"/>
  <c r="M223" i="2"/>
  <c r="L223" i="2"/>
  <c r="K223" i="2"/>
  <c r="U222" i="2"/>
  <c r="N222" i="2"/>
  <c r="L222" i="2"/>
  <c r="K222" i="2"/>
  <c r="U221" i="2"/>
  <c r="S221" i="2"/>
  <c r="V221" i="2" s="1"/>
  <c r="N221" i="2"/>
  <c r="L221" i="2"/>
  <c r="K221" i="2"/>
  <c r="U220" i="2"/>
  <c r="N220" i="2"/>
  <c r="L220" i="2"/>
  <c r="K220" i="2"/>
  <c r="U219" i="2"/>
  <c r="N219" i="2"/>
  <c r="S219" i="2" s="1"/>
  <c r="V219" i="2" s="1"/>
  <c r="M219" i="2"/>
  <c r="L219" i="2"/>
  <c r="K219" i="2"/>
  <c r="U218" i="2"/>
  <c r="S218" i="2"/>
  <c r="V218" i="2" s="1"/>
  <c r="N218" i="2"/>
  <c r="L218" i="2"/>
  <c r="K218" i="2"/>
  <c r="U217" i="2"/>
  <c r="N217" i="2"/>
  <c r="S217" i="2" s="1"/>
  <c r="V217" i="2" s="1"/>
  <c r="M217" i="2"/>
  <c r="L217" i="2"/>
  <c r="K217" i="2"/>
  <c r="U216" i="2"/>
  <c r="N216" i="2"/>
  <c r="M216" i="2" s="1"/>
  <c r="L216" i="2"/>
  <c r="K216" i="2"/>
  <c r="U215" i="2"/>
  <c r="N215" i="2"/>
  <c r="S215" i="2" s="1"/>
  <c r="V215" i="2" s="1"/>
  <c r="L215" i="2"/>
  <c r="K215" i="2"/>
  <c r="U214" i="2"/>
  <c r="N214" i="2"/>
  <c r="Q214" i="2" s="1"/>
  <c r="L214" i="2"/>
  <c r="K214" i="2"/>
  <c r="U213" i="2"/>
  <c r="Q213" i="2"/>
  <c r="N213" i="2"/>
  <c r="S213" i="2" s="1"/>
  <c r="L213" i="2"/>
  <c r="K213" i="2"/>
  <c r="U212" i="2"/>
  <c r="N212" i="2"/>
  <c r="L212" i="2"/>
  <c r="K212" i="2"/>
  <c r="U211" i="2"/>
  <c r="N211" i="2"/>
  <c r="M211" i="2" s="1"/>
  <c r="L211" i="2"/>
  <c r="K211" i="2"/>
  <c r="U210" i="2"/>
  <c r="N210" i="2"/>
  <c r="M210" i="2" s="1"/>
  <c r="L210" i="2"/>
  <c r="K210" i="2"/>
  <c r="U209" i="2"/>
  <c r="Q209" i="2"/>
  <c r="N209" i="2"/>
  <c r="S209" i="2" s="1"/>
  <c r="V209" i="2" s="1"/>
  <c r="L209" i="2"/>
  <c r="K209" i="2"/>
  <c r="U208" i="2"/>
  <c r="N208" i="2"/>
  <c r="S208" i="2" s="1"/>
  <c r="V208" i="2" s="1"/>
  <c r="M208" i="2"/>
  <c r="L208" i="2"/>
  <c r="K208" i="2"/>
  <c r="U207" i="2"/>
  <c r="N207" i="2"/>
  <c r="Q207" i="2" s="1"/>
  <c r="M207" i="2"/>
  <c r="L207" i="2"/>
  <c r="K207" i="2"/>
  <c r="U206" i="2"/>
  <c r="N206" i="2"/>
  <c r="M206" i="2" s="1"/>
  <c r="L206" i="2"/>
  <c r="K206" i="2"/>
  <c r="U205" i="2"/>
  <c r="S205" i="2"/>
  <c r="V205" i="2" s="1"/>
  <c r="Q205" i="2"/>
  <c r="N205" i="2"/>
  <c r="M205" i="2"/>
  <c r="L205" i="2"/>
  <c r="K205" i="2"/>
  <c r="U204" i="2"/>
  <c r="N204" i="2"/>
  <c r="Q204" i="2" s="1"/>
  <c r="L204" i="2"/>
  <c r="K204" i="2"/>
  <c r="U203" i="2"/>
  <c r="N203" i="2"/>
  <c r="L203" i="2"/>
  <c r="K203" i="2"/>
  <c r="U202" i="2"/>
  <c r="N202" i="2"/>
  <c r="L202" i="2"/>
  <c r="K202" i="2"/>
  <c r="U201" i="2"/>
  <c r="N201" i="2"/>
  <c r="Q201" i="2" s="1"/>
  <c r="L201" i="2"/>
  <c r="K201" i="2"/>
  <c r="U200" i="2"/>
  <c r="V200" i="2" s="1"/>
  <c r="S200" i="2"/>
  <c r="Q200" i="2"/>
  <c r="N200" i="2"/>
  <c r="M200" i="2" s="1"/>
  <c r="L200" i="2"/>
  <c r="K200" i="2"/>
  <c r="U199" i="2"/>
  <c r="S199" i="2"/>
  <c r="V199" i="2" s="1"/>
  <c r="Q199" i="2"/>
  <c r="N199" i="2"/>
  <c r="M199" i="2" s="1"/>
  <c r="L199" i="2"/>
  <c r="K199" i="2"/>
  <c r="U198" i="2"/>
  <c r="S198" i="2"/>
  <c r="V198" i="2" s="1"/>
  <c r="N198" i="2"/>
  <c r="M198" i="2" s="1"/>
  <c r="L198" i="2"/>
  <c r="K198" i="2"/>
  <c r="U197" i="2"/>
  <c r="N197" i="2"/>
  <c r="M197" i="2" s="1"/>
  <c r="L197" i="2"/>
  <c r="K197" i="2"/>
  <c r="U196" i="2"/>
  <c r="N196" i="2"/>
  <c r="M196" i="2" s="1"/>
  <c r="L196" i="2"/>
  <c r="K196" i="2"/>
  <c r="U195" i="2"/>
  <c r="N195" i="2"/>
  <c r="M195" i="2" s="1"/>
  <c r="L195" i="2"/>
  <c r="K195" i="2"/>
  <c r="U194" i="2"/>
  <c r="N194" i="2"/>
  <c r="L194" i="2"/>
  <c r="K194" i="2"/>
  <c r="U193" i="2"/>
  <c r="V193" i="2" s="1"/>
  <c r="S193" i="2"/>
  <c r="Q193" i="2"/>
  <c r="N193" i="2"/>
  <c r="M193" i="2" s="1"/>
  <c r="L193" i="2"/>
  <c r="K193" i="2"/>
  <c r="U192" i="2"/>
  <c r="S192" i="2"/>
  <c r="V192" i="2" s="1"/>
  <c r="Q192" i="2"/>
  <c r="N192" i="2"/>
  <c r="M192" i="2"/>
  <c r="L192" i="2"/>
  <c r="K192" i="2"/>
  <c r="U191" i="2"/>
  <c r="N191" i="2"/>
  <c r="L191" i="2"/>
  <c r="K191" i="2"/>
  <c r="U190" i="2"/>
  <c r="N190" i="2"/>
  <c r="S190" i="2" s="1"/>
  <c r="V190" i="2" s="1"/>
  <c r="L190" i="2"/>
  <c r="K190" i="2"/>
  <c r="U189" i="2"/>
  <c r="N189" i="2"/>
  <c r="M189" i="2" s="1"/>
  <c r="L189" i="2"/>
  <c r="K189" i="2"/>
  <c r="U188" i="2"/>
  <c r="N188" i="2"/>
  <c r="S188" i="2" s="1"/>
  <c r="V188" i="2" s="1"/>
  <c r="M188" i="2"/>
  <c r="L188" i="2"/>
  <c r="K188" i="2"/>
  <c r="U187" i="2"/>
  <c r="Q187" i="2"/>
  <c r="N187" i="2"/>
  <c r="S187" i="2" s="1"/>
  <c r="M187" i="2"/>
  <c r="L187" i="2"/>
  <c r="K187" i="2"/>
  <c r="U186" i="2"/>
  <c r="N186" i="2"/>
  <c r="S186" i="2" s="1"/>
  <c r="V186" i="2" s="1"/>
  <c r="L186" i="2"/>
  <c r="K186" i="2"/>
  <c r="U185" i="2"/>
  <c r="N185" i="2"/>
  <c r="Q185" i="2" s="1"/>
  <c r="M185" i="2"/>
  <c r="L185" i="2"/>
  <c r="K185" i="2"/>
  <c r="U184" i="2"/>
  <c r="N184" i="2"/>
  <c r="Q184" i="2" s="1"/>
  <c r="L184" i="2"/>
  <c r="K184" i="2"/>
  <c r="U183" i="2"/>
  <c r="Q183" i="2"/>
  <c r="N183" i="2"/>
  <c r="L183" i="2"/>
  <c r="K183" i="2"/>
  <c r="U182" i="2"/>
  <c r="N182" i="2"/>
  <c r="M182" i="2" s="1"/>
  <c r="L182" i="2"/>
  <c r="K182" i="2"/>
  <c r="U181" i="2"/>
  <c r="N181" i="2"/>
  <c r="M181" i="2" s="1"/>
  <c r="L181" i="2"/>
  <c r="K181" i="2"/>
  <c r="U180" i="2"/>
  <c r="N180" i="2"/>
  <c r="L180" i="2"/>
  <c r="K180" i="2"/>
  <c r="U179" i="2"/>
  <c r="N179" i="2"/>
  <c r="Q179" i="2" s="1"/>
  <c r="M179" i="2"/>
  <c r="L179" i="2"/>
  <c r="K179" i="2"/>
  <c r="U178" i="2"/>
  <c r="S178" i="2"/>
  <c r="V178" i="2" s="1"/>
  <c r="N178" i="2"/>
  <c r="Q178" i="2" s="1"/>
  <c r="M178" i="2"/>
  <c r="L178" i="2"/>
  <c r="K178" i="2"/>
  <c r="U177" i="2"/>
  <c r="N177" i="2"/>
  <c r="M177" i="2" s="1"/>
  <c r="L177" i="2"/>
  <c r="K177" i="2"/>
  <c r="U176" i="2"/>
  <c r="S176" i="2"/>
  <c r="N176" i="2"/>
  <c r="Q176" i="2" s="1"/>
  <c r="L176" i="2"/>
  <c r="K176" i="2"/>
  <c r="U175" i="2"/>
  <c r="N175" i="2"/>
  <c r="M175" i="2" s="1"/>
  <c r="L175" i="2"/>
  <c r="K175" i="2"/>
  <c r="U174" i="2"/>
  <c r="S174" i="2"/>
  <c r="V174" i="2" s="1"/>
  <c r="N174" i="2"/>
  <c r="M174" i="2" s="1"/>
  <c r="L174" i="2"/>
  <c r="K174" i="2"/>
  <c r="U173" i="2"/>
  <c r="N173" i="2"/>
  <c r="Q173" i="2" s="1"/>
  <c r="M173" i="2"/>
  <c r="L173" i="2"/>
  <c r="K173" i="2"/>
  <c r="U172" i="2"/>
  <c r="N172" i="2"/>
  <c r="L172" i="2"/>
  <c r="K172" i="2"/>
  <c r="U171" i="2"/>
  <c r="N171" i="2"/>
  <c r="L171" i="2"/>
  <c r="K171" i="2"/>
  <c r="U170" i="2"/>
  <c r="N170" i="2"/>
  <c r="S170" i="2" s="1"/>
  <c r="V170" i="2" s="1"/>
  <c r="L170" i="2"/>
  <c r="K170" i="2"/>
  <c r="U169" i="2"/>
  <c r="V169" i="2" s="1"/>
  <c r="S169" i="2"/>
  <c r="Q169" i="2"/>
  <c r="N169" i="2"/>
  <c r="M169" i="2" s="1"/>
  <c r="L169" i="2"/>
  <c r="K169" i="2"/>
  <c r="U168" i="2"/>
  <c r="S168" i="2"/>
  <c r="V168" i="2" s="1"/>
  <c r="N168" i="2"/>
  <c r="Q168" i="2" s="1"/>
  <c r="L168" i="2"/>
  <c r="K168" i="2"/>
  <c r="U167" i="2"/>
  <c r="Q167" i="2"/>
  <c r="N167" i="2"/>
  <c r="S167" i="2" s="1"/>
  <c r="L167" i="2"/>
  <c r="K167" i="2"/>
  <c r="U166" i="2"/>
  <c r="N166" i="2"/>
  <c r="M166" i="2" s="1"/>
  <c r="L166" i="2"/>
  <c r="K166" i="2"/>
  <c r="U165" i="2"/>
  <c r="N165" i="2"/>
  <c r="L165" i="2"/>
  <c r="K165" i="2"/>
  <c r="U164" i="2"/>
  <c r="N164" i="2"/>
  <c r="M164" i="2" s="1"/>
  <c r="L164" i="2"/>
  <c r="K164" i="2"/>
  <c r="U163" i="2"/>
  <c r="S163" i="2"/>
  <c r="Q163" i="2"/>
  <c r="N163" i="2"/>
  <c r="M163" i="2" s="1"/>
  <c r="L163" i="2"/>
  <c r="K163" i="2"/>
  <c r="U162" i="2"/>
  <c r="N162" i="2"/>
  <c r="S162" i="2" s="1"/>
  <c r="V162" i="2" s="1"/>
  <c r="M162" i="2"/>
  <c r="L162" i="2"/>
  <c r="K162" i="2"/>
  <c r="U161" i="2"/>
  <c r="N161" i="2"/>
  <c r="S161" i="2" s="1"/>
  <c r="V161" i="2" s="1"/>
  <c r="L161" i="2"/>
  <c r="K161" i="2"/>
  <c r="U160" i="2"/>
  <c r="N160" i="2"/>
  <c r="S160" i="2" s="1"/>
  <c r="V160" i="2" s="1"/>
  <c r="M160" i="2"/>
  <c r="L160" i="2"/>
  <c r="K160" i="2"/>
  <c r="U159" i="2"/>
  <c r="N159" i="2"/>
  <c r="S159" i="2" s="1"/>
  <c r="M159" i="2"/>
  <c r="L159" i="2"/>
  <c r="K159" i="2"/>
  <c r="U158" i="2"/>
  <c r="Q158" i="2"/>
  <c r="N158" i="2"/>
  <c r="M158" i="2" s="1"/>
  <c r="L158" i="2"/>
  <c r="K158" i="2"/>
  <c r="U157" i="2"/>
  <c r="S157" i="2"/>
  <c r="V157" i="2" s="1"/>
  <c r="Q157" i="2"/>
  <c r="N157" i="2"/>
  <c r="M157" i="2"/>
  <c r="L157" i="2"/>
  <c r="K157" i="2"/>
  <c r="U156" i="2"/>
  <c r="N156" i="2"/>
  <c r="S156" i="2" s="1"/>
  <c r="V156" i="2" s="1"/>
  <c r="M156" i="2"/>
  <c r="L156" i="2"/>
  <c r="K156" i="2"/>
  <c r="U155" i="2"/>
  <c r="N155" i="2"/>
  <c r="L155" i="2"/>
  <c r="K155" i="2"/>
  <c r="U154" i="2"/>
  <c r="N154" i="2"/>
  <c r="L154" i="2"/>
  <c r="K154" i="2"/>
  <c r="U153" i="2"/>
  <c r="N153" i="2"/>
  <c r="L153" i="2"/>
  <c r="K153" i="2"/>
  <c r="U152" i="2"/>
  <c r="N152" i="2"/>
  <c r="S152" i="2" s="1"/>
  <c r="M152" i="2"/>
  <c r="L152" i="2"/>
  <c r="K152" i="2"/>
  <c r="U151" i="2"/>
  <c r="S151" i="2"/>
  <c r="V151" i="2" s="1"/>
  <c r="Q151" i="2"/>
  <c r="N151" i="2"/>
  <c r="M151" i="2"/>
  <c r="L151" i="2"/>
  <c r="K151" i="2"/>
  <c r="U150" i="2"/>
  <c r="N150" i="2"/>
  <c r="M150" i="2" s="1"/>
  <c r="L150" i="2"/>
  <c r="K150" i="2"/>
  <c r="U149" i="2"/>
  <c r="N149" i="2"/>
  <c r="Q149" i="2" s="1"/>
  <c r="L149" i="2"/>
  <c r="K149" i="2"/>
  <c r="U148" i="2"/>
  <c r="Q148" i="2"/>
  <c r="N148" i="2"/>
  <c r="M148" i="2" s="1"/>
  <c r="L148" i="2"/>
  <c r="K148" i="2"/>
  <c r="U147" i="2"/>
  <c r="N147" i="2"/>
  <c r="Q147" i="2" s="1"/>
  <c r="L147" i="2"/>
  <c r="K147" i="2"/>
  <c r="U146" i="2"/>
  <c r="N146" i="2"/>
  <c r="L146" i="2"/>
  <c r="K146" i="2"/>
  <c r="U145" i="2"/>
  <c r="N145" i="2"/>
  <c r="L145" i="2"/>
  <c r="K145" i="2"/>
  <c r="U144" i="2"/>
  <c r="N144" i="2"/>
  <c r="Q144" i="2" s="1"/>
  <c r="L144" i="2"/>
  <c r="K144" i="2"/>
  <c r="U143" i="2"/>
  <c r="N143" i="2"/>
  <c r="L143" i="2"/>
  <c r="K143" i="2"/>
  <c r="U142" i="2"/>
  <c r="N142" i="2"/>
  <c r="S142" i="2" s="1"/>
  <c r="V142" i="2" s="1"/>
  <c r="L142" i="2"/>
  <c r="K142" i="2"/>
  <c r="U141" i="2"/>
  <c r="N141" i="2"/>
  <c r="Q141" i="2" s="1"/>
  <c r="M141" i="2"/>
  <c r="L141" i="2"/>
  <c r="K141" i="2"/>
  <c r="U140" i="2"/>
  <c r="S140" i="2"/>
  <c r="V140" i="2" s="1"/>
  <c r="N140" i="2"/>
  <c r="Q140" i="2" s="1"/>
  <c r="L140" i="2"/>
  <c r="K140" i="2"/>
  <c r="U139" i="2"/>
  <c r="N139" i="2"/>
  <c r="L139" i="2"/>
  <c r="K139" i="2"/>
  <c r="U138" i="2"/>
  <c r="S138" i="2"/>
  <c r="V138" i="2" s="1"/>
  <c r="Q138" i="2"/>
  <c r="N138" i="2"/>
  <c r="M138" i="2"/>
  <c r="L138" i="2"/>
  <c r="K138" i="2"/>
  <c r="U137" i="2"/>
  <c r="N137" i="2"/>
  <c r="Q137" i="2" s="1"/>
  <c r="L137" i="2"/>
  <c r="K137" i="2"/>
  <c r="U136" i="2"/>
  <c r="S136" i="2"/>
  <c r="Q136" i="2"/>
  <c r="N136" i="2"/>
  <c r="M136" i="2"/>
  <c r="L136" i="2"/>
  <c r="K136" i="2"/>
  <c r="U135" i="2"/>
  <c r="N135" i="2"/>
  <c r="L135" i="2"/>
  <c r="K135" i="2"/>
  <c r="U134" i="2"/>
  <c r="N134" i="2"/>
  <c r="Q134" i="2" s="1"/>
  <c r="M134" i="2"/>
  <c r="L134" i="2"/>
  <c r="K134" i="2"/>
  <c r="U133" i="2"/>
  <c r="N133" i="2"/>
  <c r="S133" i="2" s="1"/>
  <c r="L133" i="2"/>
  <c r="K133" i="2"/>
  <c r="U132" i="2"/>
  <c r="N132" i="2"/>
  <c r="S132" i="2" s="1"/>
  <c r="V132" i="2" s="1"/>
  <c r="M132" i="2"/>
  <c r="L132" i="2"/>
  <c r="K132" i="2"/>
  <c r="U131" i="2"/>
  <c r="N131" i="2"/>
  <c r="L131" i="2"/>
  <c r="K131" i="2"/>
  <c r="U130" i="2"/>
  <c r="N130" i="2"/>
  <c r="S130" i="2" s="1"/>
  <c r="V130" i="2" s="1"/>
  <c r="M130" i="2"/>
  <c r="L130" i="2"/>
  <c r="K130" i="2"/>
  <c r="U129" i="2"/>
  <c r="N129" i="2"/>
  <c r="Q129" i="2" s="1"/>
  <c r="L129" i="2"/>
  <c r="K129" i="2"/>
  <c r="U128" i="2"/>
  <c r="N128" i="2"/>
  <c r="L128" i="2"/>
  <c r="K128" i="2"/>
  <c r="U127" i="2"/>
  <c r="V127" i="2" s="1"/>
  <c r="N127" i="2"/>
  <c r="S127" i="2" s="1"/>
  <c r="L127" i="2"/>
  <c r="K127" i="2"/>
  <c r="U126" i="2"/>
  <c r="N126" i="2"/>
  <c r="M126" i="2" s="1"/>
  <c r="L126" i="2"/>
  <c r="K126" i="2"/>
  <c r="U125" i="2"/>
  <c r="N125" i="2"/>
  <c r="L125" i="2"/>
  <c r="K125" i="2"/>
  <c r="U124" i="2"/>
  <c r="N124" i="2"/>
  <c r="S124" i="2" s="1"/>
  <c r="V124" i="2" s="1"/>
  <c r="M124" i="2"/>
  <c r="L124" i="2"/>
  <c r="K124" i="2"/>
  <c r="U123" i="2"/>
  <c r="N123" i="2"/>
  <c r="M123" i="2" s="1"/>
  <c r="L123" i="2"/>
  <c r="K123" i="2"/>
  <c r="U122" i="2"/>
  <c r="N122" i="2"/>
  <c r="M122" i="2" s="1"/>
  <c r="L122" i="2"/>
  <c r="K122" i="2"/>
  <c r="U121" i="2"/>
  <c r="N121" i="2"/>
  <c r="L121" i="2"/>
  <c r="K121" i="2"/>
  <c r="U120" i="2"/>
  <c r="N120" i="2"/>
  <c r="S120" i="2" s="1"/>
  <c r="V120" i="2" s="1"/>
  <c r="L120" i="2"/>
  <c r="K120" i="2"/>
  <c r="U119" i="2"/>
  <c r="N119" i="2"/>
  <c r="L119" i="2"/>
  <c r="K119" i="2"/>
  <c r="U118" i="2"/>
  <c r="S118" i="2"/>
  <c r="V118" i="2" s="1"/>
  <c r="Q118" i="2"/>
  <c r="N118" i="2"/>
  <c r="M118" i="2"/>
  <c r="L118" i="2"/>
  <c r="K118" i="2"/>
  <c r="U117" i="2"/>
  <c r="N117" i="2"/>
  <c r="M117" i="2"/>
  <c r="L117" i="2"/>
  <c r="K117" i="2"/>
  <c r="U116" i="2"/>
  <c r="N116" i="2"/>
  <c r="M116" i="2" s="1"/>
  <c r="L116" i="2"/>
  <c r="K116" i="2"/>
  <c r="U115" i="2"/>
  <c r="N115" i="2"/>
  <c r="S115" i="2" s="1"/>
  <c r="V115" i="2" s="1"/>
  <c r="M115" i="2"/>
  <c r="L115" i="2"/>
  <c r="K115" i="2"/>
  <c r="U114" i="2"/>
  <c r="N114" i="2"/>
  <c r="M114" i="2" s="1"/>
  <c r="L114" i="2"/>
  <c r="K114" i="2"/>
  <c r="U113" i="2"/>
  <c r="N113" i="2"/>
  <c r="S113" i="2" s="1"/>
  <c r="V113" i="2" s="1"/>
  <c r="M113" i="2"/>
  <c r="L113" i="2"/>
  <c r="K113" i="2"/>
  <c r="U112" i="2"/>
  <c r="N112" i="2"/>
  <c r="Q112" i="2" s="1"/>
  <c r="M112" i="2"/>
  <c r="L112" i="2"/>
  <c r="K112" i="2"/>
  <c r="U111" i="2"/>
  <c r="N111" i="2"/>
  <c r="S111" i="2" s="1"/>
  <c r="V111" i="2" s="1"/>
  <c r="M111" i="2"/>
  <c r="L111" i="2"/>
  <c r="K111" i="2"/>
  <c r="U110" i="2"/>
  <c r="N110" i="2"/>
  <c r="M110" i="2" s="1"/>
  <c r="L110" i="2"/>
  <c r="K110" i="2"/>
  <c r="U109" i="2"/>
  <c r="N109" i="2"/>
  <c r="S109" i="2" s="1"/>
  <c r="V109" i="2" s="1"/>
  <c r="L109" i="2"/>
  <c r="K109" i="2"/>
  <c r="U108" i="2"/>
  <c r="S108" i="2"/>
  <c r="V108" i="2" s="1"/>
  <c r="Q108" i="2"/>
  <c r="N108" i="2"/>
  <c r="M108" i="2"/>
  <c r="L108" i="2"/>
  <c r="K108" i="2"/>
  <c r="U107" i="2"/>
  <c r="N107" i="2"/>
  <c r="L107" i="2"/>
  <c r="K107" i="2"/>
  <c r="U106" i="2"/>
  <c r="S106" i="2"/>
  <c r="V106" i="2" s="1"/>
  <c r="Q106" i="2"/>
  <c r="N106" i="2"/>
  <c r="M106" i="2"/>
  <c r="L106" i="2"/>
  <c r="K106" i="2"/>
  <c r="H106" i="2"/>
  <c r="U105" i="2"/>
  <c r="N105" i="2"/>
  <c r="M105" i="2" s="1"/>
  <c r="L105" i="2"/>
  <c r="K105" i="2"/>
  <c r="H105" i="2"/>
  <c r="U104" i="2"/>
  <c r="Q104" i="2"/>
  <c r="N104" i="2"/>
  <c r="M104" i="2" s="1"/>
  <c r="L104" i="2"/>
  <c r="K104" i="2"/>
  <c r="H104" i="2"/>
  <c r="U103" i="2"/>
  <c r="N103" i="2"/>
  <c r="Q103" i="2" s="1"/>
  <c r="M103" i="2"/>
  <c r="L103" i="2"/>
  <c r="K103" i="2"/>
  <c r="H103" i="2"/>
  <c r="U102" i="2"/>
  <c r="N102" i="2"/>
  <c r="M102" i="2"/>
  <c r="L102" i="2"/>
  <c r="K102" i="2"/>
  <c r="H102" i="2"/>
  <c r="U101" i="2"/>
  <c r="S101" i="2"/>
  <c r="V101" i="2" s="1"/>
  <c r="Q101" i="2"/>
  <c r="N101" i="2"/>
  <c r="M101" i="2"/>
  <c r="L101" i="2"/>
  <c r="K101" i="2"/>
  <c r="H101" i="2"/>
  <c r="U100" i="2"/>
  <c r="N100" i="2"/>
  <c r="S100" i="2" s="1"/>
  <c r="V100" i="2" s="1"/>
  <c r="M100" i="2"/>
  <c r="L100" i="2"/>
  <c r="K100" i="2"/>
  <c r="H100" i="2"/>
  <c r="U99" i="2"/>
  <c r="S99" i="2"/>
  <c r="V99" i="2" s="1"/>
  <c r="N99" i="2"/>
  <c r="M99" i="2" s="1"/>
  <c r="L99" i="2"/>
  <c r="K99" i="2"/>
  <c r="H99" i="2"/>
  <c r="U98" i="2"/>
  <c r="N98" i="2"/>
  <c r="M98" i="2" s="1"/>
  <c r="L98" i="2"/>
  <c r="K98" i="2"/>
  <c r="H98" i="2"/>
  <c r="U97" i="2"/>
  <c r="S97" i="2"/>
  <c r="V97" i="2" s="1"/>
  <c r="N97" i="2"/>
  <c r="Q97" i="2" s="1"/>
  <c r="L97" i="2"/>
  <c r="K97" i="2"/>
  <c r="H97" i="2"/>
  <c r="U96" i="2"/>
  <c r="N96" i="2"/>
  <c r="L96" i="2"/>
  <c r="K96" i="2"/>
  <c r="H96" i="2"/>
  <c r="U95" i="2"/>
  <c r="N95" i="2"/>
  <c r="S95" i="2" s="1"/>
  <c r="V95" i="2" s="1"/>
  <c r="M95" i="2"/>
  <c r="L95" i="2"/>
  <c r="K95" i="2"/>
  <c r="H95" i="2"/>
  <c r="U94" i="2"/>
  <c r="S94" i="2"/>
  <c r="V94" i="2" s="1"/>
  <c r="N94" i="2"/>
  <c r="Q94" i="2" s="1"/>
  <c r="L94" i="2"/>
  <c r="K94" i="2"/>
  <c r="H94" i="2"/>
  <c r="U93" i="2"/>
  <c r="N93" i="2"/>
  <c r="M93" i="2" s="1"/>
  <c r="L93" i="2"/>
  <c r="K93" i="2"/>
  <c r="H93" i="2"/>
  <c r="U92" i="2"/>
  <c r="Q92" i="2"/>
  <c r="N92" i="2"/>
  <c r="M92" i="2" s="1"/>
  <c r="L92" i="2"/>
  <c r="K92" i="2"/>
  <c r="H92" i="2"/>
  <c r="U91" i="2"/>
  <c r="N91" i="2"/>
  <c r="Q91" i="2" s="1"/>
  <c r="L91" i="2"/>
  <c r="K91" i="2"/>
  <c r="H91" i="2"/>
  <c r="U90" i="2"/>
  <c r="N90" i="2"/>
  <c r="M90" i="2" s="1"/>
  <c r="L90" i="2"/>
  <c r="K90" i="2"/>
  <c r="H90" i="2"/>
  <c r="U89" i="2"/>
  <c r="N89" i="2"/>
  <c r="S89" i="2" s="1"/>
  <c r="V89" i="2" s="1"/>
  <c r="L89" i="2"/>
  <c r="K89" i="2"/>
  <c r="H89" i="2"/>
  <c r="U88" i="2"/>
  <c r="N88" i="2"/>
  <c r="Q88" i="2" s="1"/>
  <c r="M88" i="2"/>
  <c r="L88" i="2"/>
  <c r="K88" i="2"/>
  <c r="H88" i="2"/>
  <c r="U87" i="2"/>
  <c r="S87" i="2"/>
  <c r="Q87" i="2"/>
  <c r="N87" i="2"/>
  <c r="M87" i="2" s="1"/>
  <c r="L87" i="2"/>
  <c r="K87" i="2"/>
  <c r="H87" i="2"/>
  <c r="U86" i="2"/>
  <c r="N86" i="2"/>
  <c r="M86" i="2" s="1"/>
  <c r="L86" i="2"/>
  <c r="K86" i="2"/>
  <c r="H86" i="2"/>
  <c r="U85" i="2"/>
  <c r="N85" i="2"/>
  <c r="Q85" i="2" s="1"/>
  <c r="M85" i="2"/>
  <c r="L85" i="2"/>
  <c r="K85" i="2"/>
  <c r="H85" i="2"/>
  <c r="U84" i="2"/>
  <c r="N84" i="2"/>
  <c r="M84" i="2" s="1"/>
  <c r="L84" i="2"/>
  <c r="K84" i="2"/>
  <c r="H84" i="2"/>
  <c r="U83" i="2"/>
  <c r="N83" i="2"/>
  <c r="S83" i="2" s="1"/>
  <c r="V83" i="2" s="1"/>
  <c r="M83" i="2"/>
  <c r="L83" i="2"/>
  <c r="K83" i="2"/>
  <c r="H83" i="2"/>
  <c r="V82" i="2"/>
  <c r="U82" i="2"/>
  <c r="S82" i="2"/>
  <c r="Q82" i="2"/>
  <c r="N82" i="2"/>
  <c r="M82" i="2"/>
  <c r="L82" i="2"/>
  <c r="K82" i="2"/>
  <c r="H82" i="2"/>
  <c r="U81" i="2"/>
  <c r="N81" i="2"/>
  <c r="M81" i="2" s="1"/>
  <c r="L81" i="2"/>
  <c r="K81" i="2"/>
  <c r="H81" i="2"/>
  <c r="U80" i="2"/>
  <c r="N80" i="2"/>
  <c r="M80" i="2" s="1"/>
  <c r="L80" i="2"/>
  <c r="K80" i="2"/>
  <c r="H80" i="2"/>
  <c r="U79" i="2"/>
  <c r="N79" i="2"/>
  <c r="Q79" i="2" s="1"/>
  <c r="M79" i="2"/>
  <c r="L79" i="2"/>
  <c r="K79" i="2"/>
  <c r="H79" i="2"/>
  <c r="U78" i="2"/>
  <c r="N78" i="2"/>
  <c r="M78" i="2"/>
  <c r="L78" i="2"/>
  <c r="K78" i="2"/>
  <c r="H78" i="2"/>
  <c r="U77" i="2"/>
  <c r="S77" i="2"/>
  <c r="V77" i="2" s="1"/>
  <c r="N77" i="2"/>
  <c r="Q77" i="2" s="1"/>
  <c r="L77" i="2"/>
  <c r="K77" i="2"/>
  <c r="H77" i="2"/>
  <c r="U76" i="2"/>
  <c r="S76" i="2"/>
  <c r="V76" i="2" s="1"/>
  <c r="Q76" i="2"/>
  <c r="N76" i="2"/>
  <c r="M76" i="2"/>
  <c r="L76" i="2"/>
  <c r="K76" i="2"/>
  <c r="H76" i="2"/>
  <c r="U75" i="2"/>
  <c r="N75" i="2"/>
  <c r="M75" i="2" s="1"/>
  <c r="L75" i="2"/>
  <c r="K75" i="2"/>
  <c r="H75" i="2"/>
  <c r="U74" i="2"/>
  <c r="S74" i="2"/>
  <c r="V74" i="2" s="1"/>
  <c r="N74" i="2"/>
  <c r="M74" i="2" s="1"/>
  <c r="L74" i="2"/>
  <c r="K74" i="2"/>
  <c r="H74" i="2"/>
  <c r="U73" i="2"/>
  <c r="N73" i="2"/>
  <c r="Q73" i="2" s="1"/>
  <c r="M73" i="2"/>
  <c r="L73" i="2"/>
  <c r="K73" i="2"/>
  <c r="H73" i="2"/>
  <c r="U72" i="2"/>
  <c r="N72" i="2"/>
  <c r="L72" i="2"/>
  <c r="K72" i="2"/>
  <c r="H72" i="2"/>
  <c r="U71" i="2"/>
  <c r="N71" i="2"/>
  <c r="M71" i="2" s="1"/>
  <c r="L71" i="2"/>
  <c r="K71" i="2"/>
  <c r="H71" i="2"/>
  <c r="U70" i="2"/>
  <c r="N70" i="2"/>
  <c r="S70" i="2" s="1"/>
  <c r="V70" i="2" s="1"/>
  <c r="M70" i="2"/>
  <c r="L70" i="2"/>
  <c r="K70" i="2"/>
  <c r="H70" i="2"/>
  <c r="U69" i="2"/>
  <c r="Q69" i="2"/>
  <c r="N69" i="2"/>
  <c r="M69" i="2" s="1"/>
  <c r="L69" i="2"/>
  <c r="K69" i="2"/>
  <c r="H69" i="2"/>
  <c r="U68" i="2"/>
  <c r="N68" i="2"/>
  <c r="M68" i="2" s="1"/>
  <c r="L68" i="2"/>
  <c r="K68" i="2"/>
  <c r="H68" i="2"/>
  <c r="U67" i="2"/>
  <c r="S67" i="2"/>
  <c r="V67" i="2" s="1"/>
  <c r="N67" i="2"/>
  <c r="Q67" i="2" s="1"/>
  <c r="M67" i="2"/>
  <c r="L67" i="2"/>
  <c r="K67" i="2"/>
  <c r="H67" i="2"/>
  <c r="U66" i="2"/>
  <c r="N66" i="2"/>
  <c r="M66" i="2"/>
  <c r="L66" i="2"/>
  <c r="K66" i="2"/>
  <c r="H66" i="2"/>
  <c r="V65" i="2"/>
  <c r="U65" i="2"/>
  <c r="S65" i="2"/>
  <c r="Q65" i="2"/>
  <c r="N65" i="2"/>
  <c r="M65" i="2"/>
  <c r="L65" i="2"/>
  <c r="K65" i="2"/>
  <c r="H65" i="2"/>
  <c r="U64" i="2"/>
  <c r="N64" i="2"/>
  <c r="S64" i="2" s="1"/>
  <c r="V64" i="2" s="1"/>
  <c r="L64" i="2"/>
  <c r="K64" i="2"/>
  <c r="H64" i="2"/>
  <c r="U63" i="2"/>
  <c r="N63" i="2"/>
  <c r="M63" i="2" s="1"/>
  <c r="L63" i="2"/>
  <c r="K63" i="2"/>
  <c r="H63" i="2"/>
  <c r="V62" i="2"/>
  <c r="U62" i="2"/>
  <c r="S62" i="2"/>
  <c r="N62" i="2"/>
  <c r="M62" i="2" s="1"/>
  <c r="L62" i="2"/>
  <c r="K62" i="2"/>
  <c r="H62" i="2"/>
  <c r="U61" i="2"/>
  <c r="N61" i="2"/>
  <c r="Q61" i="2" s="1"/>
  <c r="L61" i="2"/>
  <c r="K61" i="2"/>
  <c r="H61" i="2"/>
  <c r="U60" i="2"/>
  <c r="N60" i="2"/>
  <c r="M60" i="2" s="1"/>
  <c r="L60" i="2"/>
  <c r="K60" i="2"/>
  <c r="H60" i="2"/>
  <c r="U59" i="2"/>
  <c r="N59" i="2"/>
  <c r="S59" i="2" s="1"/>
  <c r="V59" i="2" s="1"/>
  <c r="L59" i="2"/>
  <c r="K59" i="2"/>
  <c r="H59" i="2"/>
  <c r="U58" i="2"/>
  <c r="N58" i="2"/>
  <c r="M58" i="2" s="1"/>
  <c r="L58" i="2"/>
  <c r="K58" i="2"/>
  <c r="H58" i="2"/>
  <c r="U57" i="2"/>
  <c r="Q57" i="2"/>
  <c r="N57" i="2"/>
  <c r="M57" i="2" s="1"/>
  <c r="L57" i="2"/>
  <c r="K57" i="2"/>
  <c r="H57" i="2"/>
  <c r="U56" i="2"/>
  <c r="N56" i="2"/>
  <c r="M56" i="2" s="1"/>
  <c r="L56" i="2"/>
  <c r="K56" i="2"/>
  <c r="H56" i="2"/>
  <c r="U55" i="2"/>
  <c r="S55" i="2"/>
  <c r="V55" i="2" s="1"/>
  <c r="N55" i="2"/>
  <c r="Q55" i="2" s="1"/>
  <c r="L55" i="2"/>
  <c r="K55" i="2"/>
  <c r="H55" i="2"/>
  <c r="U54" i="2"/>
  <c r="Q54" i="2"/>
  <c r="N54" i="2"/>
  <c r="S54" i="2" s="1"/>
  <c r="M54" i="2"/>
  <c r="L54" i="2"/>
  <c r="K54" i="2"/>
  <c r="H54" i="2"/>
  <c r="U53" i="2"/>
  <c r="N53" i="2"/>
  <c r="S53" i="2" s="1"/>
  <c r="V53" i="2" s="1"/>
  <c r="M53" i="2"/>
  <c r="L53" i="2"/>
  <c r="K53" i="2"/>
  <c r="H53" i="2"/>
  <c r="U52" i="2"/>
  <c r="S52" i="2"/>
  <c r="N52" i="2"/>
  <c r="Q52" i="2" s="1"/>
  <c r="L52" i="2"/>
  <c r="K52" i="2"/>
  <c r="H52" i="2"/>
  <c r="U51" i="2"/>
  <c r="N51" i="2"/>
  <c r="Q51" i="2" s="1"/>
  <c r="L51" i="2"/>
  <c r="K51" i="2"/>
  <c r="H51" i="2"/>
  <c r="U50" i="2"/>
  <c r="Q50" i="2"/>
  <c r="N50" i="2"/>
  <c r="S50" i="2" s="1"/>
  <c r="M50" i="2"/>
  <c r="L50" i="2"/>
  <c r="K50" i="2"/>
  <c r="H50" i="2"/>
  <c r="U49" i="2"/>
  <c r="N49" i="2"/>
  <c r="S49" i="2" s="1"/>
  <c r="L49" i="2"/>
  <c r="K49" i="2"/>
  <c r="H49" i="2"/>
  <c r="V48" i="2"/>
  <c r="U48" i="2"/>
  <c r="N48" i="2"/>
  <c r="S48" i="2" s="1"/>
  <c r="L48" i="2"/>
  <c r="K48" i="2"/>
  <c r="H48" i="2"/>
  <c r="U47" i="2"/>
  <c r="N47" i="2"/>
  <c r="S47" i="2" s="1"/>
  <c r="V47" i="2" s="1"/>
  <c r="L47" i="2"/>
  <c r="K47" i="2"/>
  <c r="H47" i="2"/>
  <c r="U46" i="2"/>
  <c r="N46" i="2"/>
  <c r="S46" i="2" s="1"/>
  <c r="V46" i="2" s="1"/>
  <c r="M46" i="2"/>
  <c r="L46" i="2"/>
  <c r="K46" i="2"/>
  <c r="H46" i="2"/>
  <c r="U45" i="2"/>
  <c r="N45" i="2"/>
  <c r="L45" i="2"/>
  <c r="K45" i="2"/>
  <c r="H45" i="2"/>
  <c r="U44" i="2"/>
  <c r="N44" i="2"/>
  <c r="S44" i="2" s="1"/>
  <c r="V44" i="2" s="1"/>
  <c r="M44" i="2"/>
  <c r="L44" i="2"/>
  <c r="K44" i="2"/>
  <c r="H44" i="2"/>
  <c r="U43" i="2"/>
  <c r="N43" i="2"/>
  <c r="L43" i="2"/>
  <c r="K43" i="2"/>
  <c r="H43" i="2"/>
  <c r="U42" i="2"/>
  <c r="N42" i="2"/>
  <c r="Q42" i="2" s="1"/>
  <c r="L42" i="2"/>
  <c r="K42" i="2"/>
  <c r="H42" i="2"/>
  <c r="U41" i="2"/>
  <c r="S41" i="2"/>
  <c r="N41" i="2"/>
  <c r="Q41" i="2" s="1"/>
  <c r="L41" i="2"/>
  <c r="K41" i="2"/>
  <c r="H41" i="2"/>
  <c r="U40" i="2"/>
  <c r="N40" i="2"/>
  <c r="S40" i="2" s="1"/>
  <c r="V40" i="2" s="1"/>
  <c r="L40" i="2"/>
  <c r="K40" i="2"/>
  <c r="H40" i="2"/>
  <c r="U39" i="2"/>
  <c r="S39" i="2"/>
  <c r="N39" i="2"/>
  <c r="Q39" i="2" s="1"/>
  <c r="L39" i="2"/>
  <c r="K39" i="2"/>
  <c r="H39" i="2"/>
  <c r="U38" i="2"/>
  <c r="N38" i="2"/>
  <c r="S38" i="2" s="1"/>
  <c r="V38" i="2" s="1"/>
  <c r="L38" i="2"/>
  <c r="K38" i="2"/>
  <c r="H38" i="2"/>
  <c r="U37" i="2"/>
  <c r="N37" i="2"/>
  <c r="S37" i="2" s="1"/>
  <c r="V37" i="2" s="1"/>
  <c r="L37" i="2"/>
  <c r="K37" i="2"/>
  <c r="H37" i="2"/>
  <c r="U36" i="2"/>
  <c r="N36" i="2"/>
  <c r="H36" i="2"/>
  <c r="U35" i="2"/>
  <c r="P35" i="2"/>
  <c r="N35" i="2"/>
  <c r="M35" i="2" s="1"/>
  <c r="H35" i="2"/>
  <c r="U34" i="2"/>
  <c r="S34" i="2"/>
  <c r="V34" i="2" s="1"/>
  <c r="N34" i="2"/>
  <c r="Q34" i="2" s="1"/>
  <c r="P34" i="2"/>
  <c r="T34" i="2" s="1"/>
  <c r="W34" i="2" s="1"/>
  <c r="H34" i="2"/>
  <c r="U33" i="2"/>
  <c r="S33" i="2"/>
  <c r="V33" i="2" s="1"/>
  <c r="N33" i="2"/>
  <c r="Q33" i="2" s="1"/>
  <c r="H33" i="2"/>
  <c r="P33" i="2" s="1"/>
  <c r="U32" i="2"/>
  <c r="S32" i="2"/>
  <c r="V32" i="2" s="1"/>
  <c r="N32" i="2"/>
  <c r="Q32" i="2" s="1"/>
  <c r="P32" i="2"/>
  <c r="H32" i="2"/>
  <c r="U31" i="2"/>
  <c r="S31" i="2"/>
  <c r="P31" i="2"/>
  <c r="O31" i="2" s="1"/>
  <c r="N31" i="2"/>
  <c r="H31" i="2"/>
  <c r="U30" i="2"/>
  <c r="P30" i="2"/>
  <c r="N30" i="2"/>
  <c r="Q30" i="2" s="1"/>
  <c r="H30" i="2"/>
  <c r="U29" i="2"/>
  <c r="N29" i="2"/>
  <c r="S29" i="2" s="1"/>
  <c r="V29" i="2" s="1"/>
  <c r="H29" i="2"/>
  <c r="U28" i="2"/>
  <c r="S28" i="2"/>
  <c r="N28" i="2"/>
  <c r="P28" i="2"/>
  <c r="H28" i="2"/>
  <c r="U27" i="2"/>
  <c r="N27" i="2"/>
  <c r="H27" i="2"/>
  <c r="U26" i="2"/>
  <c r="N26" i="2"/>
  <c r="Q26" i="2" s="1"/>
  <c r="P26" i="2"/>
  <c r="H26" i="2"/>
  <c r="U25" i="2"/>
  <c r="P25" i="2"/>
  <c r="O25" i="2" s="1"/>
  <c r="N25" i="2"/>
  <c r="S25" i="2" s="1"/>
  <c r="V25" i="2" s="1"/>
  <c r="H25" i="2"/>
  <c r="U24" i="2"/>
  <c r="S24" i="2"/>
  <c r="V24" i="2" s="1"/>
  <c r="P24" i="2"/>
  <c r="N24" i="2"/>
  <c r="Q24" i="2" s="1"/>
  <c r="H24" i="2"/>
  <c r="U23" i="2"/>
  <c r="N23" i="2"/>
  <c r="Q23" i="2" s="1"/>
  <c r="P23" i="2"/>
  <c r="H23" i="2"/>
  <c r="U22" i="2"/>
  <c r="N22" i="2"/>
  <c r="S22" i="2" s="1"/>
  <c r="V22" i="2" s="1"/>
  <c r="P22" i="2"/>
  <c r="H22" i="2"/>
  <c r="U21" i="2"/>
  <c r="P21" i="2"/>
  <c r="N21" i="2"/>
  <c r="S21" i="2" s="1"/>
  <c r="V21" i="2" s="1"/>
  <c r="H21" i="2"/>
  <c r="U20" i="2"/>
  <c r="N20" i="2"/>
  <c r="Q20" i="2" s="1"/>
  <c r="H20" i="2"/>
  <c r="P20" i="2" s="1"/>
  <c r="U19" i="2"/>
  <c r="P19" i="2"/>
  <c r="O19" i="2" s="1"/>
  <c r="N19" i="2"/>
  <c r="S19" i="2" s="1"/>
  <c r="V19" i="2" s="1"/>
  <c r="H19" i="2"/>
  <c r="U18" i="2"/>
  <c r="P18" i="2"/>
  <c r="N18" i="2"/>
  <c r="Q18" i="2" s="1"/>
  <c r="H18" i="2"/>
  <c r="U17" i="2"/>
  <c r="S17" i="2"/>
  <c r="V17" i="2" s="1"/>
  <c r="N17" i="2"/>
  <c r="Q17" i="2" s="1"/>
  <c r="P17" i="2"/>
  <c r="R17" i="2" s="1"/>
  <c r="H17" i="2"/>
  <c r="U16" i="2"/>
  <c r="N16" i="2"/>
  <c r="H16" i="2"/>
  <c r="U15" i="2"/>
  <c r="P15" i="2"/>
  <c r="N15" i="2"/>
  <c r="S15" i="2" s="1"/>
  <c r="V15" i="2" s="1"/>
  <c r="H15" i="2"/>
  <c r="U14" i="2"/>
  <c r="P14" i="2"/>
  <c r="R14" i="2" s="1"/>
  <c r="N14" i="2"/>
  <c r="Q14" i="2" s="1"/>
  <c r="H14" i="2"/>
  <c r="U13" i="2"/>
  <c r="P13" i="2"/>
  <c r="O13" i="2" s="1"/>
  <c r="N13" i="2"/>
  <c r="S13" i="2" s="1"/>
  <c r="H13" i="2"/>
  <c r="U11" i="2"/>
  <c r="N11" i="2"/>
  <c r="S11" i="2" s="1"/>
  <c r="H11" i="2"/>
  <c r="U10" i="2"/>
  <c r="N10" i="2"/>
  <c r="S10" i="2" s="1"/>
  <c r="V10" i="2" s="1"/>
  <c r="H10" i="2"/>
  <c r="U9" i="2"/>
  <c r="N9" i="2"/>
  <c r="H9" i="2"/>
  <c r="U8" i="2"/>
  <c r="N8" i="2"/>
  <c r="H8" i="2"/>
  <c r="U7" i="2"/>
  <c r="N7" i="2"/>
  <c r="H7" i="2"/>
  <c r="P7" i="2" s="1"/>
  <c r="I5" i="2"/>
  <c r="A5" i="2"/>
  <c r="I4" i="2"/>
  <c r="A4" i="2"/>
  <c r="R12" i="2" l="1"/>
  <c r="S14" i="2"/>
  <c r="V14" i="2" s="1"/>
  <c r="Q12" i="2"/>
  <c r="V28" i="2"/>
  <c r="S23" i="2"/>
  <c r="V23" i="2" s="1"/>
  <c r="T12" i="2"/>
  <c r="W12" i="2" s="1"/>
  <c r="S18" i="2"/>
  <c r="V18" i="2" s="1"/>
  <c r="S30" i="2"/>
  <c r="V30" i="2" s="1"/>
  <c r="S35" i="2"/>
  <c r="Q47" i="2"/>
  <c r="S51" i="2"/>
  <c r="V51" i="2" s="1"/>
  <c r="Q58" i="2"/>
  <c r="Q126" i="2"/>
  <c r="Q124" i="2"/>
  <c r="Q150" i="2"/>
  <c r="Q164" i="2"/>
  <c r="S175" i="2"/>
  <c r="V175" i="2" s="1"/>
  <c r="Q181" i="2"/>
  <c r="Q264" i="2"/>
  <c r="Q274" i="2"/>
  <c r="Q311" i="2"/>
  <c r="S313" i="2"/>
  <c r="V313" i="2" s="1"/>
  <c r="Q329" i="2"/>
  <c r="V41" i="2"/>
  <c r="Q114" i="2"/>
  <c r="Q71" i="2"/>
  <c r="Q93" i="2"/>
  <c r="S98" i="2"/>
  <c r="V98" i="2" s="1"/>
  <c r="Q44" i="2"/>
  <c r="S126" i="2"/>
  <c r="V126" i="2" s="1"/>
  <c r="S63" i="2"/>
  <c r="Q68" i="2"/>
  <c r="S73" i="2"/>
  <c r="V73" i="2" s="1"/>
  <c r="Q83" i="2"/>
  <c r="S88" i="2"/>
  <c r="V88" i="2" s="1"/>
  <c r="S103" i="2"/>
  <c r="V103" i="2" s="1"/>
  <c r="Q111" i="2"/>
  <c r="S141" i="2"/>
  <c r="V141" i="2" s="1"/>
  <c r="S150" i="2"/>
  <c r="V150" i="2" s="1"/>
  <c r="S164" i="2"/>
  <c r="V164" i="2" s="1"/>
  <c r="S177" i="2"/>
  <c r="V177" i="2" s="1"/>
  <c r="S181" i="2"/>
  <c r="V181" i="2" s="1"/>
  <c r="Q188" i="2"/>
  <c r="Q206" i="2"/>
  <c r="Q217" i="2"/>
  <c r="Q219" i="2"/>
  <c r="Q247" i="2"/>
  <c r="S253" i="2"/>
  <c r="V253" i="2" s="1"/>
  <c r="S264" i="2"/>
  <c r="V264" i="2" s="1"/>
  <c r="Q268" i="2"/>
  <c r="Q270" i="2"/>
  <c r="Q272" i="2"/>
  <c r="Q291" i="2"/>
  <c r="S309" i="2"/>
  <c r="V309" i="2" s="1"/>
  <c r="S311" i="2"/>
  <c r="V311" i="2" s="1"/>
  <c r="Q320" i="2"/>
  <c r="Q59" i="2"/>
  <c r="S116" i="2"/>
  <c r="V116" i="2" s="1"/>
  <c r="Q211" i="2"/>
  <c r="S61" i="2"/>
  <c r="S71" i="2"/>
  <c r="V71" i="2" s="1"/>
  <c r="Q177" i="2"/>
  <c r="Q253" i="2"/>
  <c r="Q53" i="2"/>
  <c r="Q70" i="2"/>
  <c r="Q75" i="2"/>
  <c r="Q100" i="2"/>
  <c r="Q152" i="2"/>
  <c r="S179" i="2"/>
  <c r="V179" i="2" s="1"/>
  <c r="S206" i="2"/>
  <c r="V206" i="2" s="1"/>
  <c r="Q229" i="2"/>
  <c r="S247" i="2"/>
  <c r="V247" i="2" s="1"/>
  <c r="Q249" i="2"/>
  <c r="Q266" i="2"/>
  <c r="S276" i="2"/>
  <c r="V276" i="2" s="1"/>
  <c r="Q289" i="2"/>
  <c r="Q322" i="2"/>
  <c r="S324" i="2"/>
  <c r="V324" i="2" s="1"/>
  <c r="Q335" i="2"/>
  <c r="V52" i="2"/>
  <c r="Q40" i="2"/>
  <c r="S233" i="2"/>
  <c r="V259" i="2"/>
  <c r="V35" i="2"/>
  <c r="M55" i="2"/>
  <c r="S75" i="2"/>
  <c r="Q80" i="2"/>
  <c r="S85" i="2"/>
  <c r="Q95" i="2"/>
  <c r="M97" i="2"/>
  <c r="Q113" i="2"/>
  <c r="S129" i="2"/>
  <c r="V129" i="2" s="1"/>
  <c r="V159" i="2"/>
  <c r="M167" i="2"/>
  <c r="Q208" i="2"/>
  <c r="Q224" i="2"/>
  <c r="M226" i="2"/>
  <c r="Q241" i="2"/>
  <c r="S249" i="2"/>
  <c r="M260" i="2"/>
  <c r="S266" i="2"/>
  <c r="V266" i="2" s="1"/>
  <c r="M279" i="2"/>
  <c r="S287" i="2"/>
  <c r="V287" i="2" s="1"/>
  <c r="S289" i="2"/>
  <c r="V289" i="2" s="1"/>
  <c r="Q298" i="2"/>
  <c r="S300" i="2"/>
  <c r="M305" i="2"/>
  <c r="Q328" i="2"/>
  <c r="Q64" i="2"/>
  <c r="V176" i="2"/>
  <c r="S91" i="2"/>
  <c r="V91" i="2" s="1"/>
  <c r="S58" i="2"/>
  <c r="V58" i="2" s="1"/>
  <c r="Q63" i="2"/>
  <c r="S148" i="2"/>
  <c r="V148" i="2" s="1"/>
  <c r="S227" i="2"/>
  <c r="V227" i="2" s="1"/>
  <c r="V11" i="2"/>
  <c r="V39" i="2"/>
  <c r="M41" i="2"/>
  <c r="M52" i="2"/>
  <c r="M77" i="2"/>
  <c r="M94" i="2"/>
  <c r="M127" i="2"/>
  <c r="M140" i="2"/>
  <c r="M149" i="2"/>
  <c r="V152" i="2"/>
  <c r="M176" i="2"/>
  <c r="V213" i="2"/>
  <c r="V224" i="2"/>
  <c r="M228" i="2"/>
  <c r="M234" i="2"/>
  <c r="M244" i="2"/>
  <c r="M246" i="2"/>
  <c r="V260" i="2"/>
  <c r="V279" i="2"/>
  <c r="M303" i="2"/>
  <c r="V305" i="2"/>
  <c r="M334" i="2"/>
  <c r="T28" i="2"/>
  <c r="W28" i="2" s="1"/>
  <c r="V241" i="2"/>
  <c r="V296" i="2"/>
  <c r="M310" i="2"/>
  <c r="M312" i="2"/>
  <c r="M38" i="2"/>
  <c r="M47" i="2"/>
  <c r="M59" i="2"/>
  <c r="M64" i="2"/>
  <c r="M89" i="2"/>
  <c r="Q99" i="2"/>
  <c r="Q127" i="2"/>
  <c r="M142" i="2"/>
  <c r="S149" i="2"/>
  <c r="V149" i="2" s="1"/>
  <c r="Q174" i="2"/>
  <c r="Q182" i="2"/>
  <c r="Q273" i="2"/>
  <c r="S292" i="2"/>
  <c r="V310" i="2"/>
  <c r="M319" i="2"/>
  <c r="Q38" i="2"/>
  <c r="Q89" i="2"/>
  <c r="Q142" i="2"/>
  <c r="S301" i="2"/>
  <c r="V301" i="2" s="1"/>
  <c r="S321" i="2"/>
  <c r="V321" i="2" s="1"/>
  <c r="V13" i="2"/>
  <c r="M40" i="2"/>
  <c r="V49" i="2"/>
  <c r="M51" i="2"/>
  <c r="M61" i="2"/>
  <c r="S79" i="2"/>
  <c r="V79" i="2" s="1"/>
  <c r="Q81" i="2"/>
  <c r="S86" i="2"/>
  <c r="V86" i="2" s="1"/>
  <c r="M91" i="2"/>
  <c r="S112" i="2"/>
  <c r="S114" i="2"/>
  <c r="V114" i="2" s="1"/>
  <c r="Q130" i="2"/>
  <c r="Q132" i="2"/>
  <c r="S134" i="2"/>
  <c r="V134" i="2" s="1"/>
  <c r="Q156" i="2"/>
  <c r="Q160" i="2"/>
  <c r="Q162" i="2"/>
  <c r="M168" i="2"/>
  <c r="S185" i="2"/>
  <c r="V185" i="2" s="1"/>
  <c r="S207" i="2"/>
  <c r="V207" i="2" s="1"/>
  <c r="M209" i="2"/>
  <c r="M214" i="2"/>
  <c r="Q223" i="2"/>
  <c r="Q225" i="2"/>
  <c r="Q248" i="2"/>
  <c r="Q284" i="2"/>
  <c r="Q286" i="2"/>
  <c r="S288" i="2"/>
  <c r="S299" i="2"/>
  <c r="V299" i="2" s="1"/>
  <c r="V261" i="2"/>
  <c r="M274" i="2"/>
  <c r="M278" i="2"/>
  <c r="M293" i="2"/>
  <c r="M329" i="2"/>
  <c r="Q35" i="2"/>
  <c r="M34" i="2"/>
  <c r="R31" i="2"/>
  <c r="T30" i="2"/>
  <c r="W30" i="2" s="1"/>
  <c r="M32" i="2"/>
  <c r="T19" i="2"/>
  <c r="W19" i="2" s="1"/>
  <c r="P295" i="2"/>
  <c r="O295" i="2" s="1"/>
  <c r="P288" i="2"/>
  <c r="O288" i="2" s="1"/>
  <c r="P290" i="2"/>
  <c r="R290" i="2" s="1"/>
  <c r="P81" i="2"/>
  <c r="R81" i="2" s="1"/>
  <c r="P172" i="2"/>
  <c r="R172" i="2" s="1"/>
  <c r="P46" i="2"/>
  <c r="P53" i="2"/>
  <c r="R53" i="2" s="1"/>
  <c r="P68" i="2"/>
  <c r="R68" i="2" s="1"/>
  <c r="P100" i="2"/>
  <c r="T100" i="2" s="1"/>
  <c r="W100" i="2" s="1"/>
  <c r="P110" i="2"/>
  <c r="R110" i="2" s="1"/>
  <c r="P114" i="2"/>
  <c r="O114" i="2" s="1"/>
  <c r="P223" i="2"/>
  <c r="O223" i="2" s="1"/>
  <c r="P248" i="2"/>
  <c r="O248" i="2" s="1"/>
  <c r="P250" i="2"/>
  <c r="T250" i="2" s="1"/>
  <c r="W250" i="2" s="1"/>
  <c r="P267" i="2"/>
  <c r="P330" i="2"/>
  <c r="T330" i="2" s="1"/>
  <c r="W330" i="2" s="1"/>
  <c r="P89" i="2"/>
  <c r="R89" i="2" s="1"/>
  <c r="P47" i="2"/>
  <c r="P199" i="2"/>
  <c r="O199" i="2" s="1"/>
  <c r="P213" i="2"/>
  <c r="T213" i="2" s="1"/>
  <c r="W213" i="2" s="1"/>
  <c r="P314" i="2"/>
  <c r="P125" i="2"/>
  <c r="O125" i="2" s="1"/>
  <c r="P256" i="2"/>
  <c r="R256" i="2" s="1"/>
  <c r="P243" i="2"/>
  <c r="R243" i="2" s="1"/>
  <c r="P247" i="2"/>
  <c r="O247" i="2" s="1"/>
  <c r="P322" i="2"/>
  <c r="T322" i="2" s="1"/>
  <c r="W322" i="2" s="1"/>
  <c r="P331" i="2"/>
  <c r="P107" i="2"/>
  <c r="R107" i="2" s="1"/>
  <c r="P48" i="2"/>
  <c r="R48" i="2" s="1"/>
  <c r="P55" i="2"/>
  <c r="R55" i="2" s="1"/>
  <c r="P57" i="2"/>
  <c r="R57" i="2" s="1"/>
  <c r="P60" i="2"/>
  <c r="R60" i="2" s="1"/>
  <c r="P97" i="2"/>
  <c r="R97" i="2" s="1"/>
  <c r="P131" i="2"/>
  <c r="O131" i="2" s="1"/>
  <c r="P169" i="2"/>
  <c r="T169" i="2" s="1"/>
  <c r="W169" i="2" s="1"/>
  <c r="P226" i="2"/>
  <c r="O226" i="2" s="1"/>
  <c r="P236" i="2"/>
  <c r="R236" i="2" s="1"/>
  <c r="P279" i="2"/>
  <c r="O279" i="2" s="1"/>
  <c r="P281" i="2"/>
  <c r="R281" i="2" s="1"/>
  <c r="P160" i="2"/>
  <c r="T160" i="2" s="1"/>
  <c r="W160" i="2" s="1"/>
  <c r="P56" i="2"/>
  <c r="P98" i="2"/>
  <c r="O98" i="2" s="1"/>
  <c r="P145" i="2"/>
  <c r="O145" i="2" s="1"/>
  <c r="P166" i="2"/>
  <c r="O166" i="2" s="1"/>
  <c r="P274" i="2"/>
  <c r="O274" i="2" s="1"/>
  <c r="P278" i="2"/>
  <c r="R278" i="2" s="1"/>
  <c r="P293" i="2"/>
  <c r="O293" i="2" s="1"/>
  <c r="P42" i="2"/>
  <c r="R42" i="2" s="1"/>
  <c r="P117" i="2"/>
  <c r="O117" i="2" s="1"/>
  <c r="P186" i="2"/>
  <c r="O186" i="2" s="1"/>
  <c r="P224" i="2"/>
  <c r="O224" i="2" s="1"/>
  <c r="P324" i="2"/>
  <c r="P102" i="2"/>
  <c r="R102" i="2" s="1"/>
  <c r="P108" i="2"/>
  <c r="O108" i="2" s="1"/>
  <c r="P144" i="2"/>
  <c r="O144" i="2" s="1"/>
  <c r="P171" i="2"/>
  <c r="R171" i="2" s="1"/>
  <c r="P178" i="2"/>
  <c r="R178" i="2" s="1"/>
  <c r="P182" i="2"/>
  <c r="O182" i="2" s="1"/>
  <c r="P187" i="2"/>
  <c r="R187" i="2" s="1"/>
  <c r="P191" i="2"/>
  <c r="R191" i="2" s="1"/>
  <c r="P228" i="2"/>
  <c r="R228" i="2" s="1"/>
  <c r="P303" i="2"/>
  <c r="T303" i="2" s="1"/>
  <c r="W303" i="2" s="1"/>
  <c r="P310" i="2"/>
  <c r="T310" i="2" s="1"/>
  <c r="W310" i="2" s="1"/>
  <c r="P312" i="2"/>
  <c r="O312" i="2" s="1"/>
  <c r="P39" i="2"/>
  <c r="R39" i="2" s="1"/>
  <c r="P65" i="2"/>
  <c r="R65" i="2" s="1"/>
  <c r="P80" i="2"/>
  <c r="P115" i="2"/>
  <c r="T115" i="2" s="1"/>
  <c r="W115" i="2" s="1"/>
  <c r="P139" i="2"/>
  <c r="R139" i="2" s="1"/>
  <c r="P152" i="2"/>
  <c r="T152" i="2" s="1"/>
  <c r="W152" i="2" s="1"/>
  <c r="P197" i="2"/>
  <c r="P219" i="2"/>
  <c r="R219" i="2" s="1"/>
  <c r="P227" i="2"/>
  <c r="R227" i="2" s="1"/>
  <c r="P233" i="2"/>
  <c r="T233" i="2" s="1"/>
  <c r="W233" i="2" s="1"/>
  <c r="P259" i="2"/>
  <c r="T259" i="2" s="1"/>
  <c r="W259" i="2" s="1"/>
  <c r="P301" i="2"/>
  <c r="R301" i="2" s="1"/>
  <c r="P129" i="2"/>
  <c r="O129" i="2" s="1"/>
  <c r="P204" i="2"/>
  <c r="R204" i="2" s="1"/>
  <c r="P235" i="2"/>
  <c r="R235" i="2" s="1"/>
  <c r="P238" i="2"/>
  <c r="R238" i="2" s="1"/>
  <c r="P270" i="2"/>
  <c r="R270" i="2" s="1"/>
  <c r="P67" i="2"/>
  <c r="R67" i="2" s="1"/>
  <c r="P149" i="2"/>
  <c r="T149" i="2" s="1"/>
  <c r="W149" i="2" s="1"/>
  <c r="P195" i="2"/>
  <c r="O195" i="2" s="1"/>
  <c r="P255" i="2"/>
  <c r="P266" i="2"/>
  <c r="O266" i="2" s="1"/>
  <c r="P311" i="2"/>
  <c r="R311" i="2" s="1"/>
  <c r="P313" i="2"/>
  <c r="O313" i="2" s="1"/>
  <c r="P329" i="2"/>
  <c r="R329" i="2" s="1"/>
  <c r="P36" i="2"/>
  <c r="O36" i="2" s="1"/>
  <c r="P84" i="2"/>
  <c r="R84" i="2" s="1"/>
  <c r="P86" i="2"/>
  <c r="T86" i="2" s="1"/>
  <c r="W86" i="2" s="1"/>
  <c r="P142" i="2"/>
  <c r="T142" i="2" s="1"/>
  <c r="W142" i="2" s="1"/>
  <c r="P302" i="2"/>
  <c r="O302" i="2" s="1"/>
  <c r="P49" i="2"/>
  <c r="O49" i="2" s="1"/>
  <c r="P71" i="2"/>
  <c r="R71" i="2" s="1"/>
  <c r="P91" i="2"/>
  <c r="R91" i="2" s="1"/>
  <c r="P130" i="2"/>
  <c r="R130" i="2" s="1"/>
  <c r="P132" i="2"/>
  <c r="T132" i="2" s="1"/>
  <c r="W132" i="2" s="1"/>
  <c r="P185" i="2"/>
  <c r="O185" i="2" s="1"/>
  <c r="P189" i="2"/>
  <c r="O189" i="2" s="1"/>
  <c r="P218" i="2"/>
  <c r="O218" i="2" s="1"/>
  <c r="P220" i="2"/>
  <c r="R220" i="2" s="1"/>
  <c r="P300" i="2"/>
  <c r="R300" i="2" s="1"/>
  <c r="P275" i="2"/>
  <c r="O275" i="2" s="1"/>
  <c r="P292" i="2"/>
  <c r="T292" i="2" s="1"/>
  <c r="W292" i="2" s="1"/>
  <c r="P103" i="2"/>
  <c r="T103" i="2" s="1"/>
  <c r="W103" i="2" s="1"/>
  <c r="R226" i="2"/>
  <c r="P277" i="2"/>
  <c r="O277" i="2" s="1"/>
  <c r="O322" i="2"/>
  <c r="P78" i="2"/>
  <c r="O78" i="2" s="1"/>
  <c r="P85" i="2"/>
  <c r="T85" i="2" s="1"/>
  <c r="W85" i="2" s="1"/>
  <c r="P148" i="2"/>
  <c r="R148" i="2" s="1"/>
  <c r="P154" i="2"/>
  <c r="R154" i="2" s="1"/>
  <c r="P230" i="2"/>
  <c r="R230" i="2" s="1"/>
  <c r="P64" i="2"/>
  <c r="T64" i="2" s="1"/>
  <c r="W64" i="2" s="1"/>
  <c r="P69" i="2"/>
  <c r="R69" i="2" s="1"/>
  <c r="P72" i="2"/>
  <c r="P77" i="2"/>
  <c r="R77" i="2" s="1"/>
  <c r="P156" i="2"/>
  <c r="R156" i="2" s="1"/>
  <c r="P162" i="2"/>
  <c r="R162" i="2" s="1"/>
  <c r="P193" i="2"/>
  <c r="O193" i="2" s="1"/>
  <c r="P206" i="2"/>
  <c r="R206" i="2" s="1"/>
  <c r="P239" i="2"/>
  <c r="R239" i="2" s="1"/>
  <c r="P8" i="2"/>
  <c r="O8" i="2" s="1"/>
  <c r="P54" i="2"/>
  <c r="O54" i="2" s="1"/>
  <c r="P74" i="2"/>
  <c r="R74" i="2" s="1"/>
  <c r="P141" i="2"/>
  <c r="T141" i="2" s="1"/>
  <c r="W141" i="2" s="1"/>
  <c r="P168" i="2"/>
  <c r="R168" i="2" s="1"/>
  <c r="P180" i="2"/>
  <c r="O180" i="2" s="1"/>
  <c r="P200" i="2"/>
  <c r="T200" i="2" s="1"/>
  <c r="W200" i="2" s="1"/>
  <c r="P208" i="2"/>
  <c r="O208" i="2" s="1"/>
  <c r="P212" i="2"/>
  <c r="O212" i="2" s="1"/>
  <c r="P225" i="2"/>
  <c r="O225" i="2" s="1"/>
  <c r="P287" i="2"/>
  <c r="T287" i="2" s="1"/>
  <c r="W287" i="2" s="1"/>
  <c r="P298" i="2"/>
  <c r="T298" i="2" s="1"/>
  <c r="W298" i="2" s="1"/>
  <c r="P135" i="2"/>
  <c r="O135" i="2" s="1"/>
  <c r="P164" i="2"/>
  <c r="O164" i="2" s="1"/>
  <c r="P273" i="2"/>
  <c r="O273" i="2" s="1"/>
  <c r="P66" i="2"/>
  <c r="R66" i="2" s="1"/>
  <c r="P120" i="2"/>
  <c r="T120" i="2" s="1"/>
  <c r="W120" i="2" s="1"/>
  <c r="P143" i="2"/>
  <c r="O143" i="2" s="1"/>
  <c r="P146" i="2"/>
  <c r="R146" i="2" s="1"/>
  <c r="P170" i="2"/>
  <c r="O170" i="2" s="1"/>
  <c r="P192" i="2"/>
  <c r="T192" i="2" s="1"/>
  <c r="W192" i="2" s="1"/>
  <c r="P205" i="2"/>
  <c r="R205" i="2" s="1"/>
  <c r="P210" i="2"/>
  <c r="P269" i="2"/>
  <c r="O269" i="2" s="1"/>
  <c r="P271" i="2"/>
  <c r="R271" i="2" s="1"/>
  <c r="P318" i="2"/>
  <c r="T318" i="2" s="1"/>
  <c r="W318" i="2" s="1"/>
  <c r="P326" i="2"/>
  <c r="R326" i="2" s="1"/>
  <c r="P328" i="2"/>
  <c r="T328" i="2" s="1"/>
  <c r="W328" i="2" s="1"/>
  <c r="P83" i="2"/>
  <c r="T83" i="2" s="1"/>
  <c r="W83" i="2" s="1"/>
  <c r="P101" i="2"/>
  <c r="R101" i="2" s="1"/>
  <c r="P116" i="2"/>
  <c r="O116" i="2" s="1"/>
  <c r="P123" i="2"/>
  <c r="O123" i="2" s="1"/>
  <c r="P157" i="2"/>
  <c r="R157" i="2" s="1"/>
  <c r="P161" i="2"/>
  <c r="O161" i="2" s="1"/>
  <c r="P190" i="2"/>
  <c r="O190" i="2" s="1"/>
  <c r="P203" i="2"/>
  <c r="P207" i="2"/>
  <c r="R207" i="2" s="1"/>
  <c r="P231" i="2"/>
  <c r="O231" i="2" s="1"/>
  <c r="P305" i="2"/>
  <c r="R305" i="2" s="1"/>
  <c r="P335" i="2"/>
  <c r="R335" i="2" s="1"/>
  <c r="P155" i="2"/>
  <c r="R155" i="2" s="1"/>
  <c r="P173" i="2"/>
  <c r="O173" i="2" s="1"/>
  <c r="P194" i="2"/>
  <c r="O194" i="2" s="1"/>
  <c r="P41" i="2"/>
  <c r="O41" i="2" s="1"/>
  <c r="P268" i="2"/>
  <c r="R268" i="2" s="1"/>
  <c r="P297" i="2"/>
  <c r="R297" i="2" s="1"/>
  <c r="P319" i="2"/>
  <c r="O319" i="2" s="1"/>
  <c r="P43" i="2"/>
  <c r="R43" i="2" s="1"/>
  <c r="P62" i="2"/>
  <c r="T62" i="2" s="1"/>
  <c r="W62" i="2" s="1"/>
  <c r="P95" i="2"/>
  <c r="R95" i="2" s="1"/>
  <c r="P128" i="2"/>
  <c r="R128" i="2" s="1"/>
  <c r="P153" i="2"/>
  <c r="R153" i="2" s="1"/>
  <c r="P165" i="2"/>
  <c r="R165" i="2" s="1"/>
  <c r="P201" i="2"/>
  <c r="R201" i="2" s="1"/>
  <c r="P234" i="2"/>
  <c r="T234" i="2" s="1"/>
  <c r="W234" i="2" s="1"/>
  <c r="P317" i="2"/>
  <c r="R317" i="2" s="1"/>
  <c r="P321" i="2"/>
  <c r="T321" i="2" s="1"/>
  <c r="W321" i="2" s="1"/>
  <c r="P323" i="2"/>
  <c r="O323" i="2" s="1"/>
  <c r="R288" i="2"/>
  <c r="P245" i="2"/>
  <c r="R245" i="2" s="1"/>
  <c r="P299" i="2"/>
  <c r="O299" i="2" s="1"/>
  <c r="P332" i="2"/>
  <c r="O332" i="2" s="1"/>
  <c r="P40" i="2"/>
  <c r="T40" i="2" s="1"/>
  <c r="W40" i="2" s="1"/>
  <c r="P51" i="2"/>
  <c r="T51" i="2" s="1"/>
  <c r="W51" i="2" s="1"/>
  <c r="P76" i="2"/>
  <c r="T76" i="2" s="1"/>
  <c r="W76" i="2" s="1"/>
  <c r="P79" i="2"/>
  <c r="O79" i="2" s="1"/>
  <c r="P90" i="2"/>
  <c r="R90" i="2" s="1"/>
  <c r="P121" i="2"/>
  <c r="R121" i="2" s="1"/>
  <c r="P126" i="2"/>
  <c r="T126" i="2" s="1"/>
  <c r="W126" i="2" s="1"/>
  <c r="P136" i="2"/>
  <c r="T136" i="2" s="1"/>
  <c r="W136" i="2" s="1"/>
  <c r="P138" i="2"/>
  <c r="T138" i="2" s="1"/>
  <c r="W138" i="2" s="1"/>
  <c r="P140" i="2"/>
  <c r="P159" i="2"/>
  <c r="O159" i="2" s="1"/>
  <c r="P232" i="2"/>
  <c r="P263" i="2"/>
  <c r="R263" i="2" s="1"/>
  <c r="P265" i="2"/>
  <c r="P315" i="2"/>
  <c r="O315" i="2" s="1"/>
  <c r="P59" i="2"/>
  <c r="R59" i="2" s="1"/>
  <c r="P73" i="2"/>
  <c r="T73" i="2" s="1"/>
  <c r="W73" i="2" s="1"/>
  <c r="P92" i="2"/>
  <c r="O92" i="2" s="1"/>
  <c r="P105" i="2"/>
  <c r="R105" i="2" s="1"/>
  <c r="P119" i="2"/>
  <c r="O119" i="2" s="1"/>
  <c r="P134" i="2"/>
  <c r="O134" i="2" s="1"/>
  <c r="P150" i="2"/>
  <c r="T150" i="2" s="1"/>
  <c r="W150" i="2" s="1"/>
  <c r="P163" i="2"/>
  <c r="O163" i="2" s="1"/>
  <c r="P253" i="2"/>
  <c r="R253" i="2" s="1"/>
  <c r="P257" i="2"/>
  <c r="R257" i="2" s="1"/>
  <c r="P209" i="2"/>
  <c r="R209" i="2" s="1"/>
  <c r="P211" i="2"/>
  <c r="R211" i="2" s="1"/>
  <c r="P222" i="2"/>
  <c r="O222" i="2" s="1"/>
  <c r="P244" i="2"/>
  <c r="R244" i="2" s="1"/>
  <c r="P249" i="2"/>
  <c r="T249" i="2" s="1"/>
  <c r="W249" i="2" s="1"/>
  <c r="P261" i="2"/>
  <c r="O261" i="2" s="1"/>
  <c r="P283" i="2"/>
  <c r="R283" i="2" s="1"/>
  <c r="P333" i="2"/>
  <c r="T333" i="2" s="1"/>
  <c r="W333" i="2" s="1"/>
  <c r="P112" i="2"/>
  <c r="T112" i="2" s="1"/>
  <c r="W112" i="2" s="1"/>
  <c r="P184" i="2"/>
  <c r="R184" i="2" s="1"/>
  <c r="P196" i="2"/>
  <c r="R196" i="2" s="1"/>
  <c r="P237" i="2"/>
  <c r="R237" i="2" s="1"/>
  <c r="P37" i="2"/>
  <c r="R37" i="2" s="1"/>
  <c r="P50" i="2"/>
  <c r="T50" i="2" s="1"/>
  <c r="W50" i="2" s="1"/>
  <c r="P58" i="2"/>
  <c r="T58" i="2" s="1"/>
  <c r="W58" i="2" s="1"/>
  <c r="P61" i="2"/>
  <c r="T61" i="2" s="1"/>
  <c r="W61" i="2" s="1"/>
  <c r="P88" i="2"/>
  <c r="O88" i="2" s="1"/>
  <c r="P167" i="2"/>
  <c r="T167" i="2" s="1"/>
  <c r="W167" i="2" s="1"/>
  <c r="P214" i="2"/>
  <c r="O214" i="2" s="1"/>
  <c r="P240" i="2"/>
  <c r="O240" i="2" s="1"/>
  <c r="P242" i="2"/>
  <c r="P264" i="2"/>
  <c r="R264" i="2" s="1"/>
  <c r="P272" i="2"/>
  <c r="O272" i="2" s="1"/>
  <c r="P285" i="2"/>
  <c r="R285" i="2" s="1"/>
  <c r="P179" i="2"/>
  <c r="R179" i="2" s="1"/>
  <c r="P111" i="2"/>
  <c r="T111" i="2" s="1"/>
  <c r="W111" i="2" s="1"/>
  <c r="P217" i="2"/>
  <c r="R217" i="2" s="1"/>
  <c r="P229" i="2"/>
  <c r="R229" i="2" s="1"/>
  <c r="P291" i="2"/>
  <c r="P304" i="2"/>
  <c r="P45" i="2"/>
  <c r="O45" i="2" s="1"/>
  <c r="P38" i="2"/>
  <c r="R38" i="2" s="1"/>
  <c r="P44" i="2"/>
  <c r="O44" i="2" s="1"/>
  <c r="P52" i="2"/>
  <c r="P93" i="2"/>
  <c r="R93" i="2" s="1"/>
  <c r="P96" i="2"/>
  <c r="P104" i="2"/>
  <c r="O104" i="2" s="1"/>
  <c r="P109" i="2"/>
  <c r="T109" i="2" s="1"/>
  <c r="W109" i="2" s="1"/>
  <c r="P127" i="2"/>
  <c r="O127" i="2" s="1"/>
  <c r="P147" i="2"/>
  <c r="R147" i="2" s="1"/>
  <c r="P158" i="2"/>
  <c r="R158" i="2" s="1"/>
  <c r="P181" i="2"/>
  <c r="O181" i="2" s="1"/>
  <c r="P260" i="2"/>
  <c r="T260" i="2" s="1"/>
  <c r="W260" i="2" s="1"/>
  <c r="P262" i="2"/>
  <c r="R262" i="2" s="1"/>
  <c r="P284" i="2"/>
  <c r="T284" i="2" s="1"/>
  <c r="W284" i="2" s="1"/>
  <c r="P289" i="2"/>
  <c r="R289" i="2" s="1"/>
  <c r="P307" i="2"/>
  <c r="O307" i="2" s="1"/>
  <c r="P309" i="2"/>
  <c r="R309" i="2" s="1"/>
  <c r="P316" i="2"/>
  <c r="R316" i="2" s="1"/>
  <c r="P325" i="2"/>
  <c r="R325" i="2" s="1"/>
  <c r="P133" i="2"/>
  <c r="O133" i="2" s="1"/>
  <c r="P113" i="2"/>
  <c r="R113" i="2" s="1"/>
  <c r="P151" i="2"/>
  <c r="O151" i="2" s="1"/>
  <c r="P175" i="2"/>
  <c r="R175" i="2" s="1"/>
  <c r="P183" i="2"/>
  <c r="P221" i="2"/>
  <c r="T221" i="2" s="1"/>
  <c r="W221" i="2" s="1"/>
  <c r="P252" i="2"/>
  <c r="R252" i="2" s="1"/>
  <c r="P276" i="2"/>
  <c r="R276" i="2" s="1"/>
  <c r="P280" i="2"/>
  <c r="R280" i="2" s="1"/>
  <c r="P286" i="2"/>
  <c r="T286" i="2" s="1"/>
  <c r="W286" i="2" s="1"/>
  <c r="T25" i="2"/>
  <c r="W25" i="2" s="1"/>
  <c r="T13" i="2"/>
  <c r="R13" i="2"/>
  <c r="O34" i="2"/>
  <c r="R19" i="2"/>
  <c r="R34" i="2"/>
  <c r="R25" i="2"/>
  <c r="T31" i="2"/>
  <c r="W31" i="2" s="1"/>
  <c r="O26" i="2"/>
  <c r="R26" i="2"/>
  <c r="O20" i="2"/>
  <c r="R20" i="2"/>
  <c r="O7" i="2"/>
  <c r="T7" i="2"/>
  <c r="R7" i="2"/>
  <c r="R33" i="2"/>
  <c r="O33" i="2"/>
  <c r="T33" i="2"/>
  <c r="W33" i="2" s="1"/>
  <c r="M28" i="2"/>
  <c r="Q28" i="2"/>
  <c r="Q13" i="2"/>
  <c r="M13" i="2"/>
  <c r="P16" i="2"/>
  <c r="R22" i="2"/>
  <c r="O22" i="2"/>
  <c r="T46" i="2"/>
  <c r="W46" i="2" s="1"/>
  <c r="R46" i="2"/>
  <c r="O46" i="2"/>
  <c r="Q25" i="2"/>
  <c r="M25" i="2"/>
  <c r="R30" i="2"/>
  <c r="O30" i="2"/>
  <c r="M22" i="2"/>
  <c r="Q22" i="2"/>
  <c r="M16" i="2"/>
  <c r="S16" i="2"/>
  <c r="V16" i="2" s="1"/>
  <c r="Q16" i="2"/>
  <c r="Q7" i="2"/>
  <c r="M7" i="2"/>
  <c r="S7" i="2"/>
  <c r="P9" i="2"/>
  <c r="P11" i="2"/>
  <c r="T22" i="2"/>
  <c r="W22" i="2" s="1"/>
  <c r="P29" i="2"/>
  <c r="M9" i="2"/>
  <c r="S9" i="2"/>
  <c r="V9" i="2" s="1"/>
  <c r="Q9" i="2"/>
  <c r="M27" i="2"/>
  <c r="S27" i="2"/>
  <c r="Q27" i="2"/>
  <c r="R18" i="2"/>
  <c r="O18" i="2"/>
  <c r="M21" i="2"/>
  <c r="Q21" i="2"/>
  <c r="T32" i="2"/>
  <c r="W32" i="2" s="1"/>
  <c r="R32" i="2"/>
  <c r="O32" i="2"/>
  <c r="M43" i="2"/>
  <c r="S43" i="2"/>
  <c r="V43" i="2" s="1"/>
  <c r="Q43" i="2"/>
  <c r="Q19" i="2"/>
  <c r="M19" i="2"/>
  <c r="R24" i="2"/>
  <c r="O24" i="2"/>
  <c r="M36" i="2"/>
  <c r="S36" i="2"/>
  <c r="Q36" i="2"/>
  <c r="M15" i="2"/>
  <c r="Q15" i="2"/>
  <c r="T17" i="2"/>
  <c r="W17" i="2" s="1"/>
  <c r="O17" i="2"/>
  <c r="T47" i="2"/>
  <c r="W47" i="2" s="1"/>
  <c r="R47" i="2"/>
  <c r="O47" i="2"/>
  <c r="O21" i="2"/>
  <c r="T21" i="2"/>
  <c r="W21" i="2" s="1"/>
  <c r="R21" i="2"/>
  <c r="W13" i="2"/>
  <c r="T23" i="2"/>
  <c r="W23" i="2" s="1"/>
  <c r="O23" i="2"/>
  <c r="M45" i="2"/>
  <c r="S45" i="2"/>
  <c r="V45" i="2" s="1"/>
  <c r="Q45" i="2"/>
  <c r="V50" i="2"/>
  <c r="O15" i="2"/>
  <c r="T15" i="2"/>
  <c r="W15" i="2" s="1"/>
  <c r="R15" i="2"/>
  <c r="T24" i="2"/>
  <c r="W24" i="2" s="1"/>
  <c r="R23" i="2"/>
  <c r="Q31" i="2"/>
  <c r="M31" i="2"/>
  <c r="P10" i="2"/>
  <c r="M8" i="2"/>
  <c r="S8" i="2"/>
  <c r="V8" i="2" s="1"/>
  <c r="Q8" i="2"/>
  <c r="R28" i="2"/>
  <c r="O28" i="2"/>
  <c r="O35" i="2"/>
  <c r="T35" i="2"/>
  <c r="W35" i="2" s="1"/>
  <c r="R35" i="2"/>
  <c r="O14" i="2"/>
  <c r="T14" i="2"/>
  <c r="W14" i="2" s="1"/>
  <c r="S96" i="2"/>
  <c r="Q96" i="2"/>
  <c r="M125" i="2"/>
  <c r="S125" i="2"/>
  <c r="V125" i="2" s="1"/>
  <c r="Q125" i="2"/>
  <c r="Q128" i="2"/>
  <c r="M128" i="2"/>
  <c r="M10" i="2"/>
  <c r="M17" i="2"/>
  <c r="S20" i="2"/>
  <c r="V20" i="2" s="1"/>
  <c r="M23" i="2"/>
  <c r="S26" i="2"/>
  <c r="V26" i="2" s="1"/>
  <c r="M29" i="2"/>
  <c r="M37" i="2"/>
  <c r="S42" i="2"/>
  <c r="V42" i="2" s="1"/>
  <c r="S80" i="2"/>
  <c r="V80" i="2" s="1"/>
  <c r="S104" i="2"/>
  <c r="V104" i="2" s="1"/>
  <c r="P124" i="2"/>
  <c r="P137" i="2"/>
  <c r="S72" i="2"/>
  <c r="Q72" i="2"/>
  <c r="V63" i="2"/>
  <c r="V87" i="2"/>
  <c r="Q122" i="2"/>
  <c r="S128" i="2"/>
  <c r="V128" i="2" s="1"/>
  <c r="V133" i="2"/>
  <c r="Q135" i="2"/>
  <c r="M135" i="2"/>
  <c r="S135" i="2"/>
  <c r="V135" i="2" s="1"/>
  <c r="M153" i="2"/>
  <c r="S153" i="2"/>
  <c r="V153" i="2" s="1"/>
  <c r="Q153" i="2"/>
  <c r="S180" i="2"/>
  <c r="Q180" i="2"/>
  <c r="M180" i="2"/>
  <c r="M11" i="2"/>
  <c r="M18" i="2"/>
  <c r="M24" i="2"/>
  <c r="M30" i="2"/>
  <c r="M39" i="2"/>
  <c r="Q46" i="2"/>
  <c r="M48" i="2"/>
  <c r="Q62" i="2"/>
  <c r="P75" i="2"/>
  <c r="S78" i="2"/>
  <c r="V78" i="2" s="1"/>
  <c r="Q78" i="2"/>
  <c r="P82" i="2"/>
  <c r="Q86" i="2"/>
  <c r="P99" i="2"/>
  <c r="S102" i="2"/>
  <c r="V102" i="2" s="1"/>
  <c r="Q102" i="2"/>
  <c r="P106" i="2"/>
  <c r="S107" i="2"/>
  <c r="V107" i="2" s="1"/>
  <c r="M107" i="2"/>
  <c r="S122" i="2"/>
  <c r="V122" i="2" s="1"/>
  <c r="M146" i="2"/>
  <c r="S146" i="2"/>
  <c r="V146" i="2" s="1"/>
  <c r="Q146" i="2"/>
  <c r="S119" i="2"/>
  <c r="V119" i="2" s="1"/>
  <c r="Q119" i="2"/>
  <c r="M119" i="2"/>
  <c r="S139" i="2"/>
  <c r="Q139" i="2"/>
  <c r="M139" i="2"/>
  <c r="Q10" i="2"/>
  <c r="Q29" i="2"/>
  <c r="Q37" i="2"/>
  <c r="M49" i="2"/>
  <c r="S60" i="2"/>
  <c r="V60" i="2" s="1"/>
  <c r="Q60" i="2"/>
  <c r="S69" i="2"/>
  <c r="V69" i="2" s="1"/>
  <c r="S93" i="2"/>
  <c r="V93" i="2" s="1"/>
  <c r="Q107" i="2"/>
  <c r="V112" i="2"/>
  <c r="Q116" i="2"/>
  <c r="P118" i="2"/>
  <c r="S84" i="2"/>
  <c r="V84" i="2" s="1"/>
  <c r="Q84" i="2"/>
  <c r="Q121" i="2"/>
  <c r="M121" i="2"/>
  <c r="Q11" i="2"/>
  <c r="M14" i="2"/>
  <c r="M20" i="2"/>
  <c r="M26" i="2"/>
  <c r="M33" i="2"/>
  <c r="M42" i="2"/>
  <c r="Q48" i="2"/>
  <c r="S57" i="2"/>
  <c r="V61" i="2"/>
  <c r="S68" i="2"/>
  <c r="V68" i="2" s="1"/>
  <c r="V85" i="2"/>
  <c r="S92" i="2"/>
  <c r="V92" i="2" s="1"/>
  <c r="T98" i="2"/>
  <c r="W98" i="2" s="1"/>
  <c r="S110" i="2"/>
  <c r="V110" i="2" s="1"/>
  <c r="Q110" i="2"/>
  <c r="S121" i="2"/>
  <c r="V121" i="2" s="1"/>
  <c r="Q56" i="2"/>
  <c r="V75" i="2"/>
  <c r="Q49" i="2"/>
  <c r="V54" i="2"/>
  <c r="S56" i="2"/>
  <c r="V56" i="2" s="1"/>
  <c r="P63" i="2"/>
  <c r="S66" i="2"/>
  <c r="Q66" i="2"/>
  <c r="P70" i="2"/>
  <c r="Q74" i="2"/>
  <c r="O81" i="2"/>
  <c r="P87" i="2"/>
  <c r="S90" i="2"/>
  <c r="Q90" i="2"/>
  <c r="P94" i="2"/>
  <c r="Q98" i="2"/>
  <c r="Q123" i="2"/>
  <c r="M191" i="2"/>
  <c r="Q191" i="2"/>
  <c r="S191" i="2"/>
  <c r="V191" i="2" s="1"/>
  <c r="Q105" i="2"/>
  <c r="S123" i="2"/>
  <c r="V123" i="2" s="1"/>
  <c r="E60" i="6"/>
  <c r="V31" i="2"/>
  <c r="F60" i="6" s="1"/>
  <c r="M72" i="2"/>
  <c r="S81" i="2"/>
  <c r="M96" i="2"/>
  <c r="S105" i="2"/>
  <c r="Q109" i="2"/>
  <c r="M109" i="2"/>
  <c r="S117" i="2"/>
  <c r="V117" i="2" s="1"/>
  <c r="Q117" i="2"/>
  <c r="Q120" i="2"/>
  <c r="M120" i="2"/>
  <c r="P122" i="2"/>
  <c r="S131" i="2"/>
  <c r="V131" i="2" s="1"/>
  <c r="M131" i="2"/>
  <c r="V136" i="2"/>
  <c r="Q154" i="2"/>
  <c r="S154" i="2"/>
  <c r="M154" i="2"/>
  <c r="V163" i="2"/>
  <c r="Q166" i="2"/>
  <c r="S166" i="2"/>
  <c r="V166" i="2" s="1"/>
  <c r="M170" i="2"/>
  <c r="Q170" i="2"/>
  <c r="P174" i="2"/>
  <c r="S189" i="2"/>
  <c r="V189" i="2" s="1"/>
  <c r="S195" i="2"/>
  <c r="V195" i="2" s="1"/>
  <c r="Q195" i="2"/>
  <c r="Q198" i="2"/>
  <c r="S243" i="2"/>
  <c r="V243" i="2" s="1"/>
  <c r="Q243" i="2"/>
  <c r="M243" i="2"/>
  <c r="S295" i="2"/>
  <c r="V295" i="2" s="1"/>
  <c r="Q295" i="2"/>
  <c r="M295" i="2"/>
  <c r="M222" i="2"/>
  <c r="Q222" i="2"/>
  <c r="S222" i="2"/>
  <c r="V222" i="2" s="1"/>
  <c r="M129" i="2"/>
  <c r="Q131" i="2"/>
  <c r="S158" i="2"/>
  <c r="V158" i="2" s="1"/>
  <c r="S183" i="2"/>
  <c r="M183" i="2"/>
  <c r="V187" i="2"/>
  <c r="S211" i="2"/>
  <c r="V211" i="2" s="1"/>
  <c r="M213" i="2"/>
  <c r="S145" i="2"/>
  <c r="V145" i="2" s="1"/>
  <c r="M145" i="2"/>
  <c r="Q161" i="2"/>
  <c r="M161" i="2"/>
  <c r="M165" i="2"/>
  <c r="S165" i="2"/>
  <c r="V165" i="2" s="1"/>
  <c r="P177" i="2"/>
  <c r="M186" i="2"/>
  <c r="Q197" i="2"/>
  <c r="S197" i="2"/>
  <c r="V197" i="2" s="1"/>
  <c r="Q216" i="2"/>
  <c r="S216" i="2"/>
  <c r="V216" i="2" s="1"/>
  <c r="Q245" i="2"/>
  <c r="M245" i="2"/>
  <c r="M194" i="2"/>
  <c r="Q194" i="2"/>
  <c r="Q210" i="2"/>
  <c r="S210" i="2"/>
  <c r="S240" i="2"/>
  <c r="V240" i="2" s="1"/>
  <c r="Q240" i="2"/>
  <c r="S245" i="2"/>
  <c r="Q115" i="2"/>
  <c r="M137" i="2"/>
  <c r="S137" i="2"/>
  <c r="V137" i="2" s="1"/>
  <c r="Q145" i="2"/>
  <c r="Q165" i="2"/>
  <c r="P176" i="2"/>
  <c r="Q186" i="2"/>
  <c r="Q190" i="2"/>
  <c r="M190" i="2"/>
  <c r="M203" i="2"/>
  <c r="S203" i="2"/>
  <c r="V203" i="2" s="1"/>
  <c r="Q203" i="2"/>
  <c r="P215" i="2"/>
  <c r="S144" i="2"/>
  <c r="V144" i="2" s="1"/>
  <c r="M144" i="2"/>
  <c r="S194" i="2"/>
  <c r="V194" i="2" s="1"/>
  <c r="S212" i="2"/>
  <c r="V212" i="2" s="1"/>
  <c r="M212" i="2"/>
  <c r="M218" i="2"/>
  <c r="Q218" i="2"/>
  <c r="M221" i="2"/>
  <c r="Q221" i="2"/>
  <c r="P188" i="2"/>
  <c r="P202" i="2"/>
  <c r="Q212" i="2"/>
  <c r="M215" i="2"/>
  <c r="Q215" i="2"/>
  <c r="S155" i="2"/>
  <c r="Q155" i="2"/>
  <c r="M155" i="2"/>
  <c r="Q172" i="2"/>
  <c r="M172" i="2"/>
  <c r="S196" i="2"/>
  <c r="V196" i="2" s="1"/>
  <c r="Q196" i="2"/>
  <c r="M237" i="2"/>
  <c r="Q237" i="2"/>
  <c r="S143" i="2"/>
  <c r="M143" i="2"/>
  <c r="V167" i="2"/>
  <c r="O172" i="2"/>
  <c r="S182" i="2"/>
  <c r="V182" i="2" s="1"/>
  <c r="S237" i="2"/>
  <c r="Q133" i="2"/>
  <c r="M133" i="2"/>
  <c r="S147" i="2"/>
  <c r="V147" i="2" s="1"/>
  <c r="M147" i="2"/>
  <c r="S171" i="2"/>
  <c r="V171" i="2" s="1"/>
  <c r="Q171" i="2"/>
  <c r="M171" i="2"/>
  <c r="S184" i="2"/>
  <c r="M184" i="2"/>
  <c r="R224" i="2"/>
  <c r="M239" i="2"/>
  <c r="S239" i="2"/>
  <c r="V239" i="2" s="1"/>
  <c r="Q239" i="2"/>
  <c r="M252" i="2"/>
  <c r="S252" i="2"/>
  <c r="V252" i="2" s="1"/>
  <c r="Q252" i="2"/>
  <c r="Q143" i="2"/>
  <c r="Q159" i="2"/>
  <c r="S172" i="2"/>
  <c r="V172" i="2" s="1"/>
  <c r="Q175" i="2"/>
  <c r="Q189" i="2"/>
  <c r="M220" i="2"/>
  <c r="S220" i="2"/>
  <c r="V220" i="2" s="1"/>
  <c r="Q220" i="2"/>
  <c r="M230" i="2"/>
  <c r="S230" i="2"/>
  <c r="V230" i="2" s="1"/>
  <c r="Q230" i="2"/>
  <c r="M232" i="2"/>
  <c r="S232" i="2"/>
  <c r="M204" i="2"/>
  <c r="S204" i="2"/>
  <c r="V204" i="2" s="1"/>
  <c r="S263" i="2"/>
  <c r="V263" i="2" s="1"/>
  <c r="Q263" i="2"/>
  <c r="M263" i="2"/>
  <c r="M235" i="2"/>
  <c r="Q235" i="2"/>
  <c r="V249" i="2"/>
  <c r="P241" i="2"/>
  <c r="M242" i="2"/>
  <c r="S242" i="2"/>
  <c r="S255" i="2"/>
  <c r="V255" i="2" s="1"/>
  <c r="Q255" i="2"/>
  <c r="R313" i="2"/>
  <c r="P198" i="2"/>
  <c r="Q202" i="2"/>
  <c r="M202" i="2"/>
  <c r="S202" i="2"/>
  <c r="V202" i="2" s="1"/>
  <c r="S214" i="2"/>
  <c r="V214" i="2" s="1"/>
  <c r="S235" i="2"/>
  <c r="V235" i="2" s="1"/>
  <c r="Q242" i="2"/>
  <c r="P254" i="2"/>
  <c r="Q257" i="2"/>
  <c r="M257" i="2"/>
  <c r="M201" i="2"/>
  <c r="S201" i="2"/>
  <c r="V201" i="2" s="1"/>
  <c r="P216" i="2"/>
  <c r="Q250" i="2"/>
  <c r="M250" i="2"/>
  <c r="S257" i="2"/>
  <c r="V257" i="2" s="1"/>
  <c r="Q262" i="2"/>
  <c r="M262" i="2"/>
  <c r="S267" i="2"/>
  <c r="V267" i="2" s="1"/>
  <c r="Q267" i="2"/>
  <c r="M267" i="2"/>
  <c r="S262" i="2"/>
  <c r="V262" i="2" s="1"/>
  <c r="R267" i="2"/>
  <c r="O267" i="2"/>
  <c r="Q231" i="2"/>
  <c r="M231" i="2"/>
  <c r="V233" i="2"/>
  <c r="S236" i="2"/>
  <c r="V236" i="2" s="1"/>
  <c r="M236" i="2"/>
  <c r="Q236" i="2"/>
  <c r="Q256" i="2"/>
  <c r="M256" i="2"/>
  <c r="S173" i="2"/>
  <c r="V173" i="2" s="1"/>
  <c r="P246" i="2"/>
  <c r="Q251" i="2"/>
  <c r="V272" i="2"/>
  <c r="Q285" i="2"/>
  <c r="M285" i="2"/>
  <c r="S285" i="2"/>
  <c r="V285" i="2" s="1"/>
  <c r="S238" i="2"/>
  <c r="V268" i="2"/>
  <c r="V280" i="2"/>
  <c r="Q297" i="2"/>
  <c r="M297" i="2"/>
  <c r="S297" i="2"/>
  <c r="V297" i="2" s="1"/>
  <c r="M304" i="2"/>
  <c r="Q304" i="2"/>
  <c r="S304" i="2"/>
  <c r="V304" i="2" s="1"/>
  <c r="S271" i="2"/>
  <c r="V271" i="2" s="1"/>
  <c r="M271" i="2"/>
  <c r="R58" i="5"/>
  <c r="S58" i="5" s="1"/>
  <c r="V282" i="2"/>
  <c r="V292" i="2"/>
  <c r="Q271" i="2"/>
  <c r="P296" i="2"/>
  <c r="S307" i="2"/>
  <c r="V307" i="2" s="1"/>
  <c r="Q307" i="2"/>
  <c r="M307" i="2"/>
  <c r="P251" i="2"/>
  <c r="M269" i="2"/>
  <c r="Q269" i="2"/>
  <c r="O281" i="2"/>
  <c r="V294" i="2"/>
  <c r="S314" i="2"/>
  <c r="V314" i="2" s="1"/>
  <c r="Q314" i="2"/>
  <c r="M314" i="2"/>
  <c r="M10" i="5"/>
  <c r="J10" i="5"/>
  <c r="P258" i="2"/>
  <c r="Q261" i="2"/>
  <c r="M261" i="2"/>
  <c r="O290" i="2"/>
  <c r="Q302" i="2"/>
  <c r="S302" i="2"/>
  <c r="V302" i="2" s="1"/>
  <c r="M302" i="2"/>
  <c r="Q277" i="2"/>
  <c r="Q278" i="2"/>
  <c r="Q299" i="2"/>
  <c r="S19" i="5"/>
  <c r="S31" i="5"/>
  <c r="S70" i="5"/>
  <c r="R70" i="5"/>
  <c r="S277" i="2"/>
  <c r="V277" i="2" s="1"/>
  <c r="P282" i="2"/>
  <c r="S283" i="2"/>
  <c r="V283" i="2" s="1"/>
  <c r="Q283" i="2"/>
  <c r="S290" i="2"/>
  <c r="V290" i="2" s="1"/>
  <c r="P306" i="2"/>
  <c r="V319" i="2"/>
  <c r="S331" i="2"/>
  <c r="V331" i="2" s="1"/>
  <c r="Q331" i="2"/>
  <c r="R46" i="5"/>
  <c r="S46" i="5" s="1"/>
  <c r="S326" i="2"/>
  <c r="V326" i="2" s="1"/>
  <c r="Q326" i="2"/>
  <c r="M326" i="2"/>
  <c r="T331" i="2"/>
  <c r="W331" i="2" s="1"/>
  <c r="O331" i="2"/>
  <c r="R10" i="5"/>
  <c r="S10" i="5" s="1"/>
  <c r="R22" i="5"/>
  <c r="S22" i="5" s="1"/>
  <c r="R34" i="5"/>
  <c r="S34" i="5" s="1"/>
  <c r="S316" i="2"/>
  <c r="V316" i="2" s="1"/>
  <c r="Q316" i="2"/>
  <c r="M316" i="2"/>
  <c r="R331" i="2"/>
  <c r="M11" i="5"/>
  <c r="J11" i="5"/>
  <c r="Q333" i="2"/>
  <c r="M333" i="2"/>
  <c r="S98" i="5"/>
  <c r="S281" i="2"/>
  <c r="V281" i="2" s="1"/>
  <c r="Q281" i="2"/>
  <c r="Q306" i="2"/>
  <c r="S333" i="2"/>
  <c r="V333" i="2" s="1"/>
  <c r="R13" i="5"/>
  <c r="S13" i="5" s="1"/>
  <c r="U43" i="6"/>
  <c r="U29" i="6"/>
  <c r="U15" i="6"/>
  <c r="U36" i="6"/>
  <c r="U22" i="6"/>
  <c r="S273" i="2"/>
  <c r="V273" i="2" s="1"/>
  <c r="Q287" i="2"/>
  <c r="V288" i="2"/>
  <c r="Q292" i="2"/>
  <c r="Q301" i="2"/>
  <c r="S306" i="2"/>
  <c r="V306" i="2" s="1"/>
  <c r="P308" i="2"/>
  <c r="Q313" i="2"/>
  <c r="Q318" i="2"/>
  <c r="M318" i="2"/>
  <c r="P320" i="2"/>
  <c r="S325" i="2"/>
  <c r="V325" i="2" s="1"/>
  <c r="Q325" i="2"/>
  <c r="S74" i="5"/>
  <c r="S96" i="5"/>
  <c r="P327" i="2"/>
  <c r="S18" i="5"/>
  <c r="S113" i="5"/>
  <c r="S57" i="5"/>
  <c r="R106" i="5"/>
  <c r="S106" i="5" s="1"/>
  <c r="M290" i="2"/>
  <c r="P294" i="2"/>
  <c r="Q327" i="2"/>
  <c r="M327" i="2"/>
  <c r="S332" i="2"/>
  <c r="V332" i="2" s="1"/>
  <c r="Q332" i="2"/>
  <c r="M332" i="2"/>
  <c r="P334" i="2"/>
  <c r="S45" i="5"/>
  <c r="R94" i="5"/>
  <c r="S94" i="5" s="1"/>
  <c r="V300" i="2"/>
  <c r="S14" i="5"/>
  <c r="R14" i="5"/>
  <c r="S21" i="5"/>
  <c r="R26" i="5"/>
  <c r="S26" i="5" s="1"/>
  <c r="S82" i="5"/>
  <c r="R82" i="5"/>
  <c r="S25" i="5"/>
  <c r="S37" i="5"/>
  <c r="S49" i="5"/>
  <c r="S61" i="5"/>
  <c r="S73" i="5"/>
  <c r="S85" i="5"/>
  <c r="S97" i="5"/>
  <c r="S109" i="5"/>
  <c r="J9" i="5"/>
  <c r="R96" i="5"/>
  <c r="R38" i="5"/>
  <c r="S38" i="5" s="1"/>
  <c r="R50" i="5"/>
  <c r="S50" i="5" s="1"/>
  <c r="R62" i="5"/>
  <c r="S62" i="5" s="1"/>
  <c r="R74" i="5"/>
  <c r="R86" i="5"/>
  <c r="S86" i="5" s="1"/>
  <c r="R98" i="5"/>
  <c r="R110" i="5"/>
  <c r="S110" i="5" s="1"/>
  <c r="Q293" i="2"/>
  <c r="Q305" i="2"/>
  <c r="M309" i="2"/>
  <c r="Q317" i="2"/>
  <c r="M321" i="2"/>
  <c r="J8" i="5"/>
  <c r="R9" i="5"/>
  <c r="S9" i="5" s="1"/>
  <c r="R21" i="5"/>
  <c r="R33" i="5"/>
  <c r="S33" i="5" s="1"/>
  <c r="R45" i="5"/>
  <c r="R57" i="5"/>
  <c r="R69" i="5"/>
  <c r="S69" i="5" s="1"/>
  <c r="R81" i="5"/>
  <c r="S81" i="5" s="1"/>
  <c r="R93" i="5"/>
  <c r="S93" i="5" s="1"/>
  <c r="R105" i="5"/>
  <c r="S105" i="5" s="1"/>
  <c r="Q319" i="2"/>
  <c r="R117" i="2" l="1"/>
  <c r="R277" i="2"/>
  <c r="T295" i="2"/>
  <c r="W295" i="2" s="1"/>
  <c r="T18" i="2"/>
  <c r="W18" i="2" s="1"/>
  <c r="T288" i="2"/>
  <c r="W288" i="2" s="1"/>
  <c r="O326" i="2"/>
  <c r="T53" i="2"/>
  <c r="W53" i="2" s="1"/>
  <c r="O84" i="2"/>
  <c r="T266" i="2"/>
  <c r="W266" i="2" s="1"/>
  <c r="T270" i="2"/>
  <c r="W270" i="2" s="1"/>
  <c r="R302" i="2"/>
  <c r="T178" i="2"/>
  <c r="W178" i="2" s="1"/>
  <c r="O100" i="2"/>
  <c r="T74" i="2"/>
  <c r="W74" i="2" s="1"/>
  <c r="R199" i="2"/>
  <c r="O57" i="2"/>
  <c r="O230" i="2"/>
  <c r="R144" i="2"/>
  <c r="O53" i="2"/>
  <c r="O68" i="2"/>
  <c r="O305" i="2"/>
  <c r="T67" i="2"/>
  <c r="W67" i="2" s="1"/>
  <c r="T279" i="2"/>
  <c r="W279" i="2" s="1"/>
  <c r="R295" i="2"/>
  <c r="R279" i="2"/>
  <c r="T186" i="2"/>
  <c r="W186" i="2" s="1"/>
  <c r="R182" i="2"/>
  <c r="O278" i="2"/>
  <c r="T278" i="2"/>
  <c r="W278" i="2" s="1"/>
  <c r="R192" i="2"/>
  <c r="R114" i="2"/>
  <c r="O101" i="2"/>
  <c r="R180" i="2"/>
  <c r="R173" i="2"/>
  <c r="O67" i="2"/>
  <c r="T293" i="2"/>
  <c r="W293" i="2" s="1"/>
  <c r="R143" i="2"/>
  <c r="O152" i="2"/>
  <c r="T314" i="2"/>
  <c r="W314" i="2" s="1"/>
  <c r="R152" i="2"/>
  <c r="T68" i="2"/>
  <c r="W68" i="2" s="1"/>
  <c r="T235" i="2"/>
  <c r="W235" i="2" s="1"/>
  <c r="T80" i="2"/>
  <c r="W80" i="2" s="1"/>
  <c r="R125" i="2"/>
  <c r="T256" i="2"/>
  <c r="W256" i="2" s="1"/>
  <c r="O292" i="2"/>
  <c r="T201" i="2"/>
  <c r="W201" i="2" s="1"/>
  <c r="O110" i="2"/>
  <c r="T164" i="2"/>
  <c r="W164" i="2" s="1"/>
  <c r="R310" i="2"/>
  <c r="R108" i="2"/>
  <c r="T56" i="2"/>
  <c r="W56" i="2" s="1"/>
  <c r="R307" i="2"/>
  <c r="O201" i="2"/>
  <c r="T125" i="2"/>
  <c r="W125" i="2" s="1"/>
  <c r="O287" i="2"/>
  <c r="R292" i="2"/>
  <c r="T209" i="2"/>
  <c r="W209" i="2" s="1"/>
  <c r="T101" i="2"/>
  <c r="W101" i="2" s="1"/>
  <c r="T304" i="2"/>
  <c r="W304" i="2" s="1"/>
  <c r="T324" i="2"/>
  <c r="W324" i="2" s="1"/>
  <c r="O187" i="2"/>
  <c r="T224" i="2"/>
  <c r="W224" i="2" s="1"/>
  <c r="R131" i="2"/>
  <c r="O200" i="2"/>
  <c r="R200" i="2"/>
  <c r="T255" i="2"/>
  <c r="W255" i="2" s="1"/>
  <c r="R287" i="2"/>
  <c r="O310" i="2"/>
  <c r="T45" i="2"/>
  <c r="W45" i="2" s="1"/>
  <c r="T326" i="2"/>
  <c r="W326" i="2" s="1"/>
  <c r="O74" i="2"/>
  <c r="O126" i="2"/>
  <c r="R126" i="2"/>
  <c r="O245" i="2"/>
  <c r="O147" i="2"/>
  <c r="R164" i="2"/>
  <c r="O304" i="2"/>
  <c r="R304" i="2"/>
  <c r="R231" i="2"/>
  <c r="O256" i="2"/>
  <c r="R100" i="2"/>
  <c r="R151" i="2"/>
  <c r="R293" i="2"/>
  <c r="O283" i="2"/>
  <c r="T114" i="2"/>
  <c r="W114" i="2" s="1"/>
  <c r="T69" i="2"/>
  <c r="W69" i="2" s="1"/>
  <c r="T77" i="2"/>
  <c r="W77" i="2" s="1"/>
  <c r="R194" i="2"/>
  <c r="O90" i="2"/>
  <c r="R54" i="2"/>
  <c r="O77" i="2"/>
  <c r="O169" i="2"/>
  <c r="T257" i="2"/>
  <c r="W257" i="2" s="1"/>
  <c r="R260" i="2"/>
  <c r="R240" i="2"/>
  <c r="R169" i="2"/>
  <c r="O146" i="2"/>
  <c r="O257" i="2"/>
  <c r="O149" i="2"/>
  <c r="T49" i="2"/>
  <c r="W49" i="2" s="1"/>
  <c r="T187" i="2"/>
  <c r="W187" i="2" s="1"/>
  <c r="O156" i="2"/>
  <c r="R149" i="2"/>
  <c r="T289" i="2"/>
  <c r="W289" i="2" s="1"/>
  <c r="T116" i="2"/>
  <c r="W116" i="2" s="1"/>
  <c r="R103" i="2"/>
  <c r="O103" i="2"/>
  <c r="O317" i="2"/>
  <c r="O209" i="2"/>
  <c r="T156" i="2"/>
  <c r="W156" i="2" s="1"/>
  <c r="T223" i="2"/>
  <c r="W223" i="2" s="1"/>
  <c r="R223" i="2"/>
  <c r="T191" i="2"/>
  <c r="W191" i="2" s="1"/>
  <c r="R315" i="2"/>
  <c r="T151" i="2"/>
  <c r="W151" i="2" s="1"/>
  <c r="O83" i="2"/>
  <c r="R49" i="2"/>
  <c r="O243" i="2"/>
  <c r="O191" i="2"/>
  <c r="T315" i="2"/>
  <c r="W315" i="2" s="1"/>
  <c r="T226" i="2"/>
  <c r="W226" i="2" s="1"/>
  <c r="R321" i="2"/>
  <c r="O91" i="2"/>
  <c r="O263" i="2"/>
  <c r="O227" i="2"/>
  <c r="O236" i="2"/>
  <c r="O219" i="2"/>
  <c r="R284" i="2"/>
  <c r="R272" i="2"/>
  <c r="T247" i="2"/>
  <c r="W247" i="2" s="1"/>
  <c r="T228" i="2"/>
  <c r="W228" i="2" s="1"/>
  <c r="T162" i="2"/>
  <c r="W162" i="2" s="1"/>
  <c r="T91" i="2"/>
  <c r="W91" i="2" s="1"/>
  <c r="O71" i="2"/>
  <c r="T227" i="2"/>
  <c r="W227" i="2" s="1"/>
  <c r="O228" i="2"/>
  <c r="T71" i="2"/>
  <c r="W71" i="2" s="1"/>
  <c r="R195" i="2"/>
  <c r="O255" i="2"/>
  <c r="O157" i="2"/>
  <c r="T272" i="2"/>
  <c r="W272" i="2" s="1"/>
  <c r="T248" i="2"/>
  <c r="W248" i="2" s="1"/>
  <c r="R212" i="2"/>
  <c r="R255" i="2"/>
  <c r="T157" i="2"/>
  <c r="W157" i="2" s="1"/>
  <c r="R170" i="2"/>
  <c r="O268" i="2"/>
  <c r="T252" i="2"/>
  <c r="W252" i="2" s="1"/>
  <c r="R247" i="2"/>
  <c r="T170" i="2"/>
  <c r="W170" i="2" s="1"/>
  <c r="O252" i="2"/>
  <c r="T212" i="2"/>
  <c r="W212" i="2" s="1"/>
  <c r="T42" i="2"/>
  <c r="W42" i="2" s="1"/>
  <c r="T44" i="2"/>
  <c r="W44" i="2" s="1"/>
  <c r="O284" i="2"/>
  <c r="R248" i="2"/>
  <c r="O162" i="2"/>
  <c r="O42" i="2"/>
  <c r="T163" i="2"/>
  <c r="W163" i="2" s="1"/>
  <c r="R266" i="2"/>
  <c r="O321" i="2"/>
  <c r="O175" i="2"/>
  <c r="R76" i="2"/>
  <c r="R186" i="2"/>
  <c r="O289" i="2"/>
  <c r="R250" i="2"/>
  <c r="R233" i="2"/>
  <c r="T205" i="2"/>
  <c r="W205" i="2" s="1"/>
  <c r="O120" i="2"/>
  <c r="O205" i="2"/>
  <c r="T130" i="2"/>
  <c r="W130" i="2" s="1"/>
  <c r="T179" i="2"/>
  <c r="W179" i="2" s="1"/>
  <c r="R161" i="2"/>
  <c r="O76" i="2"/>
  <c r="O250" i="2"/>
  <c r="R150" i="2"/>
  <c r="O260" i="2"/>
  <c r="R45" i="2"/>
  <c r="T193" i="2"/>
  <c r="W193" i="2" s="1"/>
  <c r="R163" i="2"/>
  <c r="T161" i="2"/>
  <c r="W161" i="2" s="1"/>
  <c r="O233" i="2"/>
  <c r="T263" i="2"/>
  <c r="W263" i="2" s="1"/>
  <c r="O184" i="2"/>
  <c r="R193" i="2"/>
  <c r="R116" i="2"/>
  <c r="R322" i="2"/>
  <c r="O150" i="2"/>
  <c r="O130" i="2"/>
  <c r="T175" i="2"/>
  <c r="W175" i="2" s="1"/>
  <c r="O303" i="2"/>
  <c r="O179" i="2"/>
  <c r="O330" i="2"/>
  <c r="T313" i="2"/>
  <c r="W313" i="2" s="1"/>
  <c r="O165" i="2"/>
  <c r="O128" i="2"/>
  <c r="O50" i="2"/>
  <c r="T253" i="2"/>
  <c r="W253" i="2" s="1"/>
  <c r="R50" i="2"/>
  <c r="R221" i="2"/>
  <c r="O253" i="2"/>
  <c r="O196" i="2"/>
  <c r="T79" i="2"/>
  <c r="W79" i="2" s="1"/>
  <c r="R330" i="2"/>
  <c r="O239" i="2"/>
  <c r="R120" i="2"/>
  <c r="R83" i="2"/>
  <c r="R160" i="2"/>
  <c r="R141" i="2"/>
  <c r="T301" i="2"/>
  <c r="W301" i="2" s="1"/>
  <c r="R185" i="2"/>
  <c r="O160" i="2"/>
  <c r="T48" i="2"/>
  <c r="W48" i="2" s="1"/>
  <c r="R312" i="2"/>
  <c r="T329" i="2"/>
  <c r="W329" i="2" s="1"/>
  <c r="O89" i="2"/>
  <c r="T89" i="2"/>
  <c r="W89" i="2" s="1"/>
  <c r="T312" i="2"/>
  <c r="W312" i="2" s="1"/>
  <c r="T107" i="2"/>
  <c r="W107" i="2" s="1"/>
  <c r="O298" i="2"/>
  <c r="O301" i="2"/>
  <c r="O107" i="2"/>
  <c r="O217" i="2"/>
  <c r="T309" i="2"/>
  <c r="W309" i="2" s="1"/>
  <c r="O309" i="2"/>
  <c r="O324" i="2"/>
  <c r="T185" i="2"/>
  <c r="W185" i="2" s="1"/>
  <c r="R85" i="2"/>
  <c r="R298" i="2"/>
  <c r="R324" i="2"/>
  <c r="T190" i="2"/>
  <c r="W190" i="2" s="1"/>
  <c r="O85" i="2"/>
  <c r="T319" i="2"/>
  <c r="W319" i="2" s="1"/>
  <c r="T305" i="2"/>
  <c r="W305" i="2" s="1"/>
  <c r="O97" i="2"/>
  <c r="R328" i="2"/>
  <c r="R332" i="2"/>
  <c r="O280" i="2"/>
  <c r="R274" i="2"/>
  <c r="O235" i="2"/>
  <c r="T231" i="2"/>
  <c r="W231" i="2" s="1"/>
  <c r="O220" i="2"/>
  <c r="O142" i="2"/>
  <c r="R86" i="2"/>
  <c r="T97" i="2"/>
  <c r="W97" i="2" s="1"/>
  <c r="O328" i="2"/>
  <c r="O141" i="2"/>
  <c r="O86" i="2"/>
  <c r="R299" i="2"/>
  <c r="T280" i="2"/>
  <c r="W280" i="2" s="1"/>
  <c r="T274" i="2"/>
  <c r="W274" i="2" s="1"/>
  <c r="T229" i="2"/>
  <c r="W229" i="2" s="1"/>
  <c r="O213" i="2"/>
  <c r="R166" i="2"/>
  <c r="R142" i="2"/>
  <c r="O61" i="2"/>
  <c r="R145" i="2"/>
  <c r="O171" i="2"/>
  <c r="T168" i="2"/>
  <c r="W168" i="2" s="1"/>
  <c r="T275" i="2"/>
  <c r="W275" i="2" s="1"/>
  <c r="T299" i="2"/>
  <c r="W299" i="2" s="1"/>
  <c r="T300" i="2"/>
  <c r="W300" i="2" s="1"/>
  <c r="R213" i="2"/>
  <c r="O66" i="2"/>
  <c r="O95" i="2"/>
  <c r="O64" i="2"/>
  <c r="O318" i="2"/>
  <c r="R275" i="2"/>
  <c r="O300" i="2"/>
  <c r="T261" i="2"/>
  <c r="W261" i="2" s="1"/>
  <c r="R318" i="2"/>
  <c r="O316" i="2"/>
  <c r="R261" i="2"/>
  <c r="T199" i="2"/>
  <c r="W199" i="2" s="1"/>
  <c r="R115" i="2"/>
  <c r="O115" i="2"/>
  <c r="O60" i="2"/>
  <c r="O270" i="2"/>
  <c r="O139" i="2"/>
  <c r="T134" i="2"/>
  <c r="W134" i="2" s="1"/>
  <c r="O80" i="2"/>
  <c r="R119" i="2"/>
  <c r="R314" i="2"/>
  <c r="O168" i="2"/>
  <c r="O314" i="2"/>
  <c r="O333" i="2"/>
  <c r="O335" i="2"/>
  <c r="R273" i="2"/>
  <c r="O69" i="2"/>
  <c r="R80" i="2"/>
  <c r="T119" i="2"/>
  <c r="W119" i="2" s="1"/>
  <c r="R64" i="2"/>
  <c r="R333" i="2"/>
  <c r="O178" i="2"/>
  <c r="T153" i="2"/>
  <c r="W153" i="2" s="1"/>
  <c r="R134" i="2"/>
  <c r="T335" i="2"/>
  <c r="W335" i="2" s="1"/>
  <c r="O221" i="2"/>
  <c r="R319" i="2"/>
  <c r="R189" i="2"/>
  <c r="O93" i="2"/>
  <c r="R112" i="2"/>
  <c r="O102" i="2"/>
  <c r="O138" i="2"/>
  <c r="R138" i="2"/>
  <c r="T102" i="2"/>
  <c r="W102" i="2" s="1"/>
  <c r="R61" i="2"/>
  <c r="R73" i="2"/>
  <c r="O148" i="2"/>
  <c r="O262" i="2"/>
  <c r="O329" i="2"/>
  <c r="R129" i="2"/>
  <c r="O48" i="2"/>
  <c r="T148" i="2"/>
  <c r="W148" i="2" s="1"/>
  <c r="O56" i="2"/>
  <c r="T129" i="2"/>
  <c r="W129" i="2" s="1"/>
  <c r="O39" i="2"/>
  <c r="R56" i="2"/>
  <c r="O43" i="2"/>
  <c r="T285" i="2"/>
  <c r="W285" i="2" s="1"/>
  <c r="T39" i="2"/>
  <c r="W39" i="2" s="1"/>
  <c r="O285" i="2"/>
  <c r="R98" i="2"/>
  <c r="T59" i="2"/>
  <c r="W59" i="2" s="1"/>
  <c r="T218" i="2"/>
  <c r="W218" i="2" s="1"/>
  <c r="O204" i="2"/>
  <c r="T54" i="2"/>
  <c r="W54" i="2" s="1"/>
  <c r="R136" i="2"/>
  <c r="O62" i="2"/>
  <c r="T207" i="2"/>
  <c r="W207" i="2" s="1"/>
  <c r="O55" i="2"/>
  <c r="R62" i="2"/>
  <c r="T65" i="2"/>
  <c r="W65" i="2" s="1"/>
  <c r="R104" i="2"/>
  <c r="R218" i="2"/>
  <c r="T55" i="2"/>
  <c r="W55" i="2" s="1"/>
  <c r="O136" i="2"/>
  <c r="O207" i="2"/>
  <c r="O271" i="2"/>
  <c r="T108" i="2"/>
  <c r="W108" i="2" s="1"/>
  <c r="R135" i="2"/>
  <c r="T317" i="2"/>
  <c r="W317" i="2" s="1"/>
  <c r="R36" i="2"/>
  <c r="O65" i="2"/>
  <c r="O59" i="2"/>
  <c r="T104" i="2"/>
  <c r="W104" i="2" s="1"/>
  <c r="T121" i="2"/>
  <c r="W121" i="2" s="1"/>
  <c r="R79" i="2"/>
  <c r="R44" i="2"/>
  <c r="O37" i="2"/>
  <c r="O154" i="2"/>
  <c r="R303" i="2"/>
  <c r="O238" i="2"/>
  <c r="R214" i="2"/>
  <c r="R133" i="2"/>
  <c r="T37" i="2"/>
  <c r="W37" i="2" s="1"/>
  <c r="T219" i="2"/>
  <c r="W219" i="2" s="1"/>
  <c r="R234" i="2"/>
  <c r="O132" i="2"/>
  <c r="O192" i="2"/>
  <c r="O206" i="2"/>
  <c r="O259" i="2"/>
  <c r="O234" i="2"/>
  <c r="R132" i="2"/>
  <c r="T225" i="2"/>
  <c r="W225" i="2" s="1"/>
  <c r="T206" i="2"/>
  <c r="W206" i="2" s="1"/>
  <c r="O197" i="2"/>
  <c r="R197" i="2"/>
  <c r="R225" i="2"/>
  <c r="R41" i="2"/>
  <c r="T311" i="2"/>
  <c r="W311" i="2" s="1"/>
  <c r="O311" i="2"/>
  <c r="R123" i="2"/>
  <c r="R78" i="2"/>
  <c r="T41" i="2"/>
  <c r="W41" i="2" s="1"/>
  <c r="R259" i="2"/>
  <c r="O158" i="2"/>
  <c r="T133" i="2"/>
  <c r="W133" i="2" s="1"/>
  <c r="O153" i="2"/>
  <c r="T217" i="2"/>
  <c r="W217" i="2" s="1"/>
  <c r="T297" i="2"/>
  <c r="W297" i="2" s="1"/>
  <c r="T38" i="2"/>
  <c r="W38" i="2" s="1"/>
  <c r="O203" i="2"/>
  <c r="R203" i="2"/>
  <c r="R210" i="2"/>
  <c r="O210" i="2"/>
  <c r="T244" i="2"/>
  <c r="W244" i="2" s="1"/>
  <c r="R190" i="2"/>
  <c r="R127" i="2"/>
  <c r="O155" i="2"/>
  <c r="O105" i="2"/>
  <c r="T127" i="2"/>
  <c r="W127" i="2" s="1"/>
  <c r="R111" i="2"/>
  <c r="O121" i="2"/>
  <c r="R323" i="2"/>
  <c r="T323" i="2"/>
  <c r="W323" i="2" s="1"/>
  <c r="R269" i="2"/>
  <c r="O111" i="2"/>
  <c r="R92" i="2"/>
  <c r="R8" i="2"/>
  <c r="T269" i="2"/>
  <c r="W269" i="2" s="1"/>
  <c r="O244" i="2"/>
  <c r="T8" i="2"/>
  <c r="W8" i="2" s="1"/>
  <c r="R208" i="2"/>
  <c r="T208" i="2"/>
  <c r="W208" i="2" s="1"/>
  <c r="R222" i="2"/>
  <c r="T268" i="2"/>
  <c r="W268" i="2" s="1"/>
  <c r="O72" i="2"/>
  <c r="R72" i="2"/>
  <c r="O297" i="2"/>
  <c r="O38" i="2"/>
  <c r="T95" i="2"/>
  <c r="W95" i="2" s="1"/>
  <c r="O58" i="2"/>
  <c r="O229" i="2"/>
  <c r="O211" i="2"/>
  <c r="R159" i="2"/>
  <c r="O109" i="2"/>
  <c r="R40" i="2"/>
  <c r="O40" i="2"/>
  <c r="R242" i="2"/>
  <c r="O242" i="2"/>
  <c r="R109" i="2"/>
  <c r="R286" i="2"/>
  <c r="O286" i="2"/>
  <c r="T264" i="2"/>
  <c r="W264" i="2" s="1"/>
  <c r="R58" i="2"/>
  <c r="O112" i="2"/>
  <c r="O73" i="2"/>
  <c r="O96" i="2"/>
  <c r="R96" i="2"/>
  <c r="R140" i="2"/>
  <c r="T140" i="2"/>
  <c r="W140" i="2" s="1"/>
  <c r="O140" i="2"/>
  <c r="O264" i="2"/>
  <c r="T276" i="2"/>
  <c r="W276" i="2" s="1"/>
  <c r="O276" i="2"/>
  <c r="T52" i="2"/>
  <c r="W52" i="2" s="1"/>
  <c r="R52" i="2"/>
  <c r="O52" i="2"/>
  <c r="O167" i="2"/>
  <c r="R167" i="2"/>
  <c r="O325" i="2"/>
  <c r="T88" i="2"/>
  <c r="W88" i="2" s="1"/>
  <c r="R88" i="2"/>
  <c r="R183" i="2"/>
  <c r="O183" i="2"/>
  <c r="O237" i="2"/>
  <c r="T265" i="2"/>
  <c r="W265" i="2" s="1"/>
  <c r="R265" i="2"/>
  <c r="O265" i="2"/>
  <c r="T291" i="2"/>
  <c r="W291" i="2" s="1"/>
  <c r="O291" i="2"/>
  <c r="R291" i="2"/>
  <c r="R181" i="2"/>
  <c r="T181" i="2"/>
  <c r="W181" i="2" s="1"/>
  <c r="T159" i="2"/>
  <c r="W159" i="2" s="1"/>
  <c r="T113" i="2"/>
  <c r="W113" i="2" s="1"/>
  <c r="O113" i="2"/>
  <c r="R249" i="2"/>
  <c r="O249" i="2"/>
  <c r="O232" i="2"/>
  <c r="R232" i="2"/>
  <c r="R51" i="2"/>
  <c r="O51" i="2"/>
  <c r="R9" i="2"/>
  <c r="O9" i="2"/>
  <c r="T9" i="2"/>
  <c r="W9" i="2" s="1"/>
  <c r="T327" i="2"/>
  <c r="W327" i="2" s="1"/>
  <c r="R327" i="2"/>
  <c r="O327" i="2"/>
  <c r="R308" i="2"/>
  <c r="O308" i="2"/>
  <c r="T308" i="2"/>
  <c r="W308" i="2" s="1"/>
  <c r="T306" i="2"/>
  <c r="W306" i="2" s="1"/>
  <c r="R306" i="2"/>
  <c r="O306" i="2"/>
  <c r="R296" i="2"/>
  <c r="T296" i="2"/>
  <c r="W296" i="2" s="1"/>
  <c r="O296" i="2"/>
  <c r="T239" i="2"/>
  <c r="W239" i="2" s="1"/>
  <c r="R202" i="2"/>
  <c r="O202" i="2"/>
  <c r="T202" i="2"/>
  <c r="W202" i="2" s="1"/>
  <c r="T210" i="2"/>
  <c r="W210" i="2" s="1"/>
  <c r="V210" i="2"/>
  <c r="T158" i="2"/>
  <c r="W158" i="2" s="1"/>
  <c r="T70" i="2"/>
  <c r="W70" i="2" s="1"/>
  <c r="R70" i="2"/>
  <c r="O70" i="2"/>
  <c r="V57" i="2"/>
  <c r="T57" i="2"/>
  <c r="W57" i="2" s="1"/>
  <c r="O10" i="2"/>
  <c r="T10" i="2"/>
  <c r="W10" i="2" s="1"/>
  <c r="R10" i="2"/>
  <c r="T43" i="2"/>
  <c r="W43" i="2" s="1"/>
  <c r="E58" i="6"/>
  <c r="V7" i="2"/>
  <c r="F58" i="6" s="1"/>
  <c r="T325" i="2"/>
  <c r="W325" i="2" s="1"/>
  <c r="O216" i="2"/>
  <c r="T216" i="2"/>
  <c r="W216" i="2" s="1"/>
  <c r="R216" i="2"/>
  <c r="R198" i="2"/>
  <c r="T198" i="2"/>
  <c r="W198" i="2" s="1"/>
  <c r="O198" i="2"/>
  <c r="T230" i="2"/>
  <c r="W230" i="2" s="1"/>
  <c r="T144" i="2"/>
  <c r="W144" i="2" s="1"/>
  <c r="R75" i="2"/>
  <c r="T75" i="2"/>
  <c r="W75" i="2" s="1"/>
  <c r="O75" i="2"/>
  <c r="V180" i="2"/>
  <c r="T180" i="2"/>
  <c r="W180" i="2" s="1"/>
  <c r="T294" i="2"/>
  <c r="W294" i="2" s="1"/>
  <c r="R294" i="2"/>
  <c r="O294" i="2"/>
  <c r="T302" i="2"/>
  <c r="W302" i="2" s="1"/>
  <c r="T290" i="2"/>
  <c r="W290" i="2" s="1"/>
  <c r="T254" i="2"/>
  <c r="W254" i="2" s="1"/>
  <c r="R254" i="2"/>
  <c r="O254" i="2"/>
  <c r="T189" i="2"/>
  <c r="W189" i="2" s="1"/>
  <c r="T220" i="2"/>
  <c r="W220" i="2" s="1"/>
  <c r="T174" i="2"/>
  <c r="W174" i="2" s="1"/>
  <c r="O174" i="2"/>
  <c r="R174" i="2"/>
  <c r="T123" i="2"/>
  <c r="W123" i="2" s="1"/>
  <c r="T194" i="2"/>
  <c r="W194" i="2" s="1"/>
  <c r="T147" i="2"/>
  <c r="W147" i="2" s="1"/>
  <c r="T106" i="2"/>
  <c r="W106" i="2" s="1"/>
  <c r="R106" i="2"/>
  <c r="O106" i="2"/>
  <c r="T124" i="2"/>
  <c r="W124" i="2" s="1"/>
  <c r="R124" i="2"/>
  <c r="O124" i="2"/>
  <c r="T84" i="2"/>
  <c r="W84" i="2" s="1"/>
  <c r="T60" i="2"/>
  <c r="W60" i="2" s="1"/>
  <c r="V238" i="2"/>
  <c r="T238" i="2"/>
  <c r="W238" i="2" s="1"/>
  <c r="R177" i="2"/>
  <c r="T177" i="2"/>
  <c r="W177" i="2" s="1"/>
  <c r="O177" i="2"/>
  <c r="T172" i="2"/>
  <c r="W172" i="2" s="1"/>
  <c r="V66" i="2"/>
  <c r="T66" i="2"/>
  <c r="W66" i="2" s="1"/>
  <c r="T222" i="2"/>
  <c r="W222" i="2" s="1"/>
  <c r="V139" i="2"/>
  <c r="T139" i="2"/>
  <c r="W139" i="2" s="1"/>
  <c r="H60" i="6"/>
  <c r="V36" i="2"/>
  <c r="T36" i="2"/>
  <c r="W36" i="2" s="1"/>
  <c r="R16" i="2"/>
  <c r="O16" i="2"/>
  <c r="T16" i="2"/>
  <c r="W16" i="2" s="1"/>
  <c r="W7" i="2"/>
  <c r="T282" i="2"/>
  <c r="W282" i="2" s="1"/>
  <c r="R282" i="2"/>
  <c r="O282" i="2"/>
  <c r="T281" i="2"/>
  <c r="W281" i="2" s="1"/>
  <c r="T271" i="2"/>
  <c r="W271" i="2" s="1"/>
  <c r="O188" i="2"/>
  <c r="T188" i="2"/>
  <c r="W188" i="2" s="1"/>
  <c r="R188" i="2"/>
  <c r="V245" i="2"/>
  <c r="T245" i="2"/>
  <c r="W245" i="2" s="1"/>
  <c r="V105" i="2"/>
  <c r="T105" i="2"/>
  <c r="W105" i="2" s="1"/>
  <c r="T94" i="2"/>
  <c r="W94" i="2" s="1"/>
  <c r="R94" i="2"/>
  <c r="O94" i="2"/>
  <c r="T171" i="2"/>
  <c r="W171" i="2" s="1"/>
  <c r="T211" i="2"/>
  <c r="W211" i="2" s="1"/>
  <c r="G60" i="6"/>
  <c r="T283" i="2"/>
  <c r="W283" i="2" s="1"/>
  <c r="R63" i="2"/>
  <c r="T63" i="2"/>
  <c r="W63" i="2" s="1"/>
  <c r="O63" i="2"/>
  <c r="T196" i="2"/>
  <c r="W196" i="2" s="1"/>
  <c r="T78" i="2"/>
  <c r="W78" i="2" s="1"/>
  <c r="R320" i="2"/>
  <c r="O320" i="2"/>
  <c r="T320" i="2"/>
  <c r="W320" i="2" s="1"/>
  <c r="T273" i="2"/>
  <c r="W273" i="2" s="1"/>
  <c r="T307" i="2"/>
  <c r="W307" i="2" s="1"/>
  <c r="T332" i="2"/>
  <c r="W332" i="2" s="1"/>
  <c r="T262" i="2"/>
  <c r="W262" i="2" s="1"/>
  <c r="V242" i="2"/>
  <c r="T242" i="2"/>
  <c r="W242" i="2" s="1"/>
  <c r="V184" i="2"/>
  <c r="T184" i="2"/>
  <c r="W184" i="2" s="1"/>
  <c r="V237" i="2"/>
  <c r="T237" i="2"/>
  <c r="W237" i="2" s="1"/>
  <c r="T176" i="2"/>
  <c r="W176" i="2" s="1"/>
  <c r="R176" i="2"/>
  <c r="O176" i="2"/>
  <c r="T240" i="2"/>
  <c r="W240" i="2" s="1"/>
  <c r="T204" i="2"/>
  <c r="W204" i="2" s="1"/>
  <c r="V81" i="2"/>
  <c r="T81" i="2"/>
  <c r="W81" i="2" s="1"/>
  <c r="T173" i="2"/>
  <c r="W173" i="2" s="1"/>
  <c r="T135" i="2"/>
  <c r="W135" i="2" s="1"/>
  <c r="R99" i="2"/>
  <c r="T99" i="2"/>
  <c r="W99" i="2" s="1"/>
  <c r="O99" i="2"/>
  <c r="T117" i="2"/>
  <c r="W117" i="2" s="1"/>
  <c r="V72" i="2"/>
  <c r="T72" i="2"/>
  <c r="W72" i="2" s="1"/>
  <c r="T182" i="2"/>
  <c r="W182" i="2" s="1"/>
  <c r="T29" i="2"/>
  <c r="W29" i="2" s="1"/>
  <c r="O29" i="2"/>
  <c r="R29" i="2"/>
  <c r="P27" i="2"/>
  <c r="T20" i="2"/>
  <c r="W20" i="2" s="1"/>
  <c r="V143" i="2"/>
  <c r="T143" i="2"/>
  <c r="W143" i="2" s="1"/>
  <c r="V90" i="2"/>
  <c r="T90" i="2"/>
  <c r="W90" i="2" s="1"/>
  <c r="T118" i="2"/>
  <c r="W118" i="2" s="1"/>
  <c r="R118" i="2"/>
  <c r="O118" i="2"/>
  <c r="T145" i="2"/>
  <c r="W145" i="2" s="1"/>
  <c r="V154" i="2"/>
  <c r="T154" i="2"/>
  <c r="W154" i="2" s="1"/>
  <c r="O246" i="2"/>
  <c r="T246" i="2"/>
  <c r="W246" i="2" s="1"/>
  <c r="R246" i="2"/>
  <c r="T241" i="2"/>
  <c r="W241" i="2" s="1"/>
  <c r="R241" i="2"/>
  <c r="O241" i="2"/>
  <c r="T236" i="2"/>
  <c r="W236" i="2" s="1"/>
  <c r="T131" i="2"/>
  <c r="W131" i="2" s="1"/>
  <c r="T166" i="2"/>
  <c r="W166" i="2" s="1"/>
  <c r="T146" i="2"/>
  <c r="W146" i="2" s="1"/>
  <c r="T165" i="2"/>
  <c r="W165" i="2" s="1"/>
  <c r="V96" i="2"/>
  <c r="T96" i="2"/>
  <c r="W96" i="2" s="1"/>
  <c r="T92" i="2"/>
  <c r="W92" i="2" s="1"/>
  <c r="T128" i="2"/>
  <c r="W128" i="2" s="1"/>
  <c r="R334" i="2"/>
  <c r="O334" i="2"/>
  <c r="T334" i="2"/>
  <c r="W334" i="2" s="1"/>
  <c r="T277" i="2"/>
  <c r="W277" i="2" s="1"/>
  <c r="O215" i="2"/>
  <c r="R215" i="2"/>
  <c r="T215" i="2"/>
  <c r="W215" i="2" s="1"/>
  <c r="T197" i="2"/>
  <c r="W197" i="2" s="1"/>
  <c r="T122" i="2"/>
  <c r="W122" i="2" s="1"/>
  <c r="R122" i="2"/>
  <c r="O122" i="2"/>
  <c r="R87" i="2"/>
  <c r="T87" i="2"/>
  <c r="W87" i="2" s="1"/>
  <c r="O87" i="2"/>
  <c r="T82" i="2"/>
  <c r="W82" i="2" s="1"/>
  <c r="R82" i="2"/>
  <c r="O82" i="2"/>
  <c r="T137" i="2"/>
  <c r="W137" i="2" s="1"/>
  <c r="R137" i="2"/>
  <c r="O137" i="2"/>
  <c r="R11" i="2"/>
  <c r="O11" i="2"/>
  <c r="T11" i="2"/>
  <c r="W11" i="2" s="1"/>
  <c r="T26" i="2"/>
  <c r="W26" i="2" s="1"/>
  <c r="O34" i="6"/>
  <c r="S34" i="6" s="1"/>
  <c r="O20" i="6"/>
  <c r="S20" i="6" s="1"/>
  <c r="O39" i="6"/>
  <c r="O25" i="6"/>
  <c r="O11" i="6"/>
  <c r="O33" i="6"/>
  <c r="S33" i="6" s="1"/>
  <c r="O19" i="6"/>
  <c r="S19" i="6" s="1"/>
  <c r="O41" i="6"/>
  <c r="S41" i="6" s="1"/>
  <c r="O27" i="6"/>
  <c r="S27" i="6" s="1"/>
  <c r="O13" i="6"/>
  <c r="S13" i="6" s="1"/>
  <c r="O32" i="6"/>
  <c r="O18" i="6"/>
  <c r="O40" i="6"/>
  <c r="S40" i="6" s="1"/>
  <c r="O26" i="6"/>
  <c r="S26" i="6" s="1"/>
  <c r="O12" i="6"/>
  <c r="S12" i="6" s="1"/>
  <c r="R258" i="2"/>
  <c r="O258" i="2"/>
  <c r="T258" i="2"/>
  <c r="W258" i="2" s="1"/>
  <c r="T316" i="2"/>
  <c r="W316" i="2" s="1"/>
  <c r="R251" i="2"/>
  <c r="O251" i="2"/>
  <c r="T251" i="2"/>
  <c r="W251" i="2" s="1"/>
  <c r="T243" i="2"/>
  <c r="W243" i="2" s="1"/>
  <c r="T267" i="2"/>
  <c r="W267" i="2" s="1"/>
  <c r="V232" i="2"/>
  <c r="T232" i="2"/>
  <c r="W232" i="2" s="1"/>
  <c r="T155" i="2"/>
  <c r="W155" i="2" s="1"/>
  <c r="V155" i="2"/>
  <c r="T203" i="2"/>
  <c r="W203" i="2" s="1"/>
  <c r="V183" i="2"/>
  <c r="T183" i="2"/>
  <c r="W183" i="2" s="1"/>
  <c r="T214" i="2"/>
  <c r="W214" i="2" s="1"/>
  <c r="T93" i="2"/>
  <c r="W93" i="2" s="1"/>
  <c r="T195" i="2"/>
  <c r="W195" i="2" s="1"/>
  <c r="E57" i="6"/>
  <c r="V27" i="2"/>
  <c r="F57" i="6" s="1"/>
  <c r="T110" i="2"/>
  <c r="W110" i="2" s="1"/>
  <c r="H58" i="6" l="1"/>
  <c r="E62" i="6"/>
  <c r="F62" i="6"/>
  <c r="O27" i="2"/>
  <c r="C41" i="6" s="1"/>
  <c r="G41" i="6" s="1"/>
  <c r="T27" i="2"/>
  <c r="R27" i="2"/>
  <c r="O29" i="6"/>
  <c r="S25" i="6"/>
  <c r="S29" i="6" s="1"/>
  <c r="C33" i="6"/>
  <c r="G33" i="6" s="1"/>
  <c r="O22" i="6"/>
  <c r="S18" i="6"/>
  <c r="S22" i="6" s="1"/>
  <c r="O36" i="6"/>
  <c r="S32" i="6"/>
  <c r="S36" i="6" s="1"/>
  <c r="G58" i="6"/>
  <c r="O43" i="6"/>
  <c r="S39" i="6"/>
  <c r="S43" i="6" s="1"/>
  <c r="C18" i="6"/>
  <c r="C12" i="6"/>
  <c r="G12" i="6" s="1"/>
  <c r="O15" i="6"/>
  <c r="S11" i="6"/>
  <c r="S15" i="6" s="1"/>
  <c r="C13" i="6" l="1"/>
  <c r="G13" i="6" s="1"/>
  <c r="C27" i="6"/>
  <c r="G27" i="6" s="1"/>
  <c r="C19" i="6"/>
  <c r="G19" i="6" s="1"/>
  <c r="C39" i="6"/>
  <c r="G39" i="6" s="1"/>
  <c r="C25" i="6"/>
  <c r="G25" i="6" s="1"/>
  <c r="C11" i="6"/>
  <c r="G11" i="6" s="1"/>
  <c r="C34" i="6"/>
  <c r="G34" i="6" s="1"/>
  <c r="G18" i="6"/>
  <c r="C20" i="6"/>
  <c r="G20" i="6" s="1"/>
  <c r="G57" i="6"/>
  <c r="G62" i="6" s="1"/>
  <c r="W27" i="2"/>
  <c r="H57" i="6" s="1"/>
  <c r="H62" i="6" s="1"/>
  <c r="T9" i="1" s="1"/>
  <c r="C40" i="6"/>
  <c r="G40" i="6" s="1"/>
  <c r="C32" i="6"/>
  <c r="C26" i="6"/>
  <c r="G26" i="6" s="1"/>
  <c r="G15" i="6" l="1"/>
  <c r="C15" i="6"/>
  <c r="G32" i="6"/>
  <c r="G36" i="6" s="1"/>
  <c r="I36" i="6" s="1"/>
  <c r="C36" i="6"/>
  <c r="G43" i="6"/>
  <c r="I43" i="6" s="1"/>
  <c r="I15" i="6"/>
  <c r="C29" i="6"/>
  <c r="G29" i="6"/>
  <c r="I29" i="6" s="1"/>
  <c r="C22" i="6"/>
  <c r="G22" i="6"/>
  <c r="I22" i="6" s="1"/>
  <c r="C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6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Fim da operação assistida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 shapeId="0" xr:uid="{00000000-0006-0000-0100-000002000000}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 shapeId="0" xr:uid="{00000000-0006-0000-0100-000003000000}">
      <text>
        <r>
          <rPr>
            <sz val="8"/>
            <color rgb="FF000000"/>
            <rFont val="Times New Roman"/>
            <family val="1"/>
            <charset val="1"/>
          </rPr>
          <t>Tipo de Função:
ALI, AIE, EE, SE, CE</t>
        </r>
      </text>
    </comment>
    <comment ref="J6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/>
            <sz val="8"/>
            <color rgb="FF000000"/>
            <rFont val="Tahoma"/>
            <family val="2"/>
            <charset val="1"/>
          </rPr>
          <t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/>
            <sz val="8"/>
            <color rgb="FF000000"/>
            <rFont val="Tahoma"/>
            <family val="2"/>
            <charset val="1"/>
          </rPr>
          <t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/>
            <sz val="8"/>
            <color rgb="FF000000"/>
            <rFont val="Tahoma"/>
            <family val="2"/>
            <charset val="1"/>
          </rPr>
          <t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 shapeId="0" xr:uid="{00000000-0006-0000-0100-000005000000}">
      <text>
        <r>
          <rPr>
            <sz val="8"/>
            <color rgb="FF000000"/>
            <rFont val="Times New Roman"/>
            <family val="1"/>
            <charset val="1"/>
          </rPr>
          <t>Tipos de Dados (DETs)</t>
        </r>
      </text>
    </comment>
    <comment ref="L6" authorId="0" shapeId="0" xr:uid="{00000000-0006-0000-0100-000006000000}">
      <text>
        <r>
          <rPr>
            <sz val="8"/>
            <color rgb="FF000000"/>
            <rFont val="Times New Roman"/>
            <family val="1"/>
            <charset val="1"/>
          </rPr>
          <t>Arquivos Referenciados/ Tipos de Registro</t>
        </r>
      </text>
    </comment>
    <comment ref="Q6" authorId="0" shapeId="0" xr:uid="{00000000-0006-0000-0100-000007000000}">
      <text>
        <r>
          <rPr>
            <sz val="8"/>
            <color rgb="FF000000"/>
            <rFont val="Tahoma"/>
            <family val="2"/>
            <charset val="1"/>
          </rPr>
          <t>Complexidade estimada</t>
        </r>
      </text>
    </comment>
    <comment ref="R6" authorId="0" shapeId="0" xr:uid="{00000000-0006-0000-0100-000008000000}">
      <text>
        <r>
          <rPr>
            <sz val="8"/>
            <color rgb="FF000000"/>
            <rFont val="Tahoma"/>
            <family val="2"/>
            <charset val="1"/>
          </rPr>
          <t>Complexidade detalhada. Utiliza complexidade estimatida se as colunas TD e AR/TR estiverem vazias.</t>
        </r>
      </text>
    </comment>
    <comment ref="S6" authorId="0" shapeId="0" xr:uid="{00000000-0006-0000-0100-000009000000}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 shapeId="0" xr:uid="{00000000-0006-0000-0100-00000A000000}">
      <text>
        <r>
          <rPr>
            <sz val="8"/>
            <color rgb="FF000000"/>
            <rFont val="Tahoma"/>
            <family val="2"/>
            <charset val="1"/>
          </rPr>
          <t>Ponto de função da contagem detalhada antes da aplicação do deflator</t>
        </r>
      </text>
    </comment>
    <comment ref="V6" authorId="0" shapeId="0" xr:uid="{00000000-0006-0000-0100-00000B000000}">
      <text>
        <r>
          <rPr>
            <sz val="8"/>
            <color rgb="FF000000"/>
            <rFont val="Tahoma"/>
            <family val="2"/>
            <charset val="1"/>
          </rPr>
          <t>Ponto de função da contagem estimada</t>
        </r>
      </text>
    </comment>
    <comment ref="W6" authorId="0" shapeId="0" xr:uid="{00000000-0006-0000-0100-00000C000000}">
      <text>
        <r>
          <rPr>
            <sz val="8"/>
            <color rgb="FF000000"/>
            <rFont val="Tahoma"/>
            <family val="2"/>
            <charset val="1"/>
          </rPr>
          <t>Ponto de função da contagem detalhada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1000000}">
      <text>
        <r>
          <rPr>
            <sz val="8"/>
            <color rgb="FF000000"/>
            <rFont val="Times New Roman"/>
            <family val="1"/>
            <charset val="1"/>
          </rPr>
          <t>O processo é a menor unidade de atividade significativa para o usuário
É auto-contido e deixa o negócio da aplicação em um estado consistente</t>
        </r>
      </text>
    </comment>
    <comment ref="G6" authorId="0" shapeId="0" xr:uid="{00000000-0006-0000-0400-000002000000}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 shapeId="0" xr:uid="{00000000-0006-0000-0400-000003000000}">
      <text>
        <r>
          <rPr>
            <sz val="8"/>
            <color rgb="FF000000"/>
            <rFont val="Times New Roman"/>
            <family val="1"/>
            <charset val="1"/>
          </rPr>
          <t>Tipo de Função:
ALI, AIE, EE, SE, CE</t>
        </r>
      </text>
    </comment>
    <comment ref="I6" authorId="0" shapeId="0" xr:uid="{00000000-0006-0000-04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/>
            <sz val="8"/>
            <color rgb="FF000000"/>
            <rFont val="Tahoma"/>
            <family val="2"/>
            <charset val="1"/>
          </rPr>
          <t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/>
            <sz val="8"/>
            <color rgb="FF000000"/>
            <rFont val="Tahoma"/>
            <family val="2"/>
            <charset val="1"/>
          </rPr>
          <t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 shapeId="0" xr:uid="{00000000-0006-0000-0400-000005000000}">
      <text>
        <r>
          <rPr>
            <sz val="9"/>
            <color rgb="FF000000"/>
            <rFont val="Tahoma"/>
            <family val="2"/>
            <charset val="1"/>
          </rPr>
          <t>Data de registro do retrabalho</t>
        </r>
      </text>
    </comment>
    <comment ref="O6" authorId="0" shapeId="0" xr:uid="{00000000-0006-0000-0400-000006000000}">
      <text>
        <r>
          <rPr>
            <sz val="8"/>
            <color rgb="FF000000"/>
            <rFont val="Tahoma"/>
            <family val="2"/>
            <charset val="1"/>
          </rPr>
          <t>Tipo de retrabalho:
A - Alteração de requisitos
AI  - Alteração de interface
D - Desistência de incluir,alterar ou excluir uma função</t>
        </r>
      </text>
    </comment>
    <comment ref="P6" authorId="0" shapeId="0" xr:uid="{00000000-0006-0000-0400-000007000000}">
      <text>
        <r>
          <rPr>
            <sz val="8"/>
            <color rgb="FF000000"/>
            <rFont val="Tahoma"/>
            <family val="2"/>
            <charset val="1"/>
          </rPr>
          <t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500-000001000000}">
      <text>
        <r>
          <rPr>
            <sz val="8"/>
            <color rgb="FF000000"/>
            <rFont val="Times New Roman"/>
            <family val="1"/>
            <charset val="1"/>
          </rPr>
          <t>Entrada Externa</t>
        </r>
      </text>
    </comment>
    <comment ref="N11" authorId="0" shapeId="0" xr:uid="{00000000-0006-0000-0500-000006000000}">
      <text>
        <r>
          <rPr>
            <sz val="8"/>
            <color rgb="FF000000"/>
            <rFont val="Times New Roman"/>
            <family val="1"/>
            <charset val="1"/>
          </rPr>
          <t>Entrada Externa</t>
        </r>
      </text>
    </comment>
    <comment ref="B18" authorId="0" shapeId="0" xr:uid="{00000000-0006-0000-0500-000002000000}">
      <text>
        <r>
          <rPr>
            <sz val="8"/>
            <color rgb="FF000000"/>
            <rFont val="Times New Roman"/>
            <family val="1"/>
            <charset val="1"/>
          </rPr>
          <t>Saída Externa</t>
        </r>
      </text>
    </comment>
    <comment ref="N18" authorId="0" shapeId="0" xr:uid="{00000000-0006-0000-0500-000007000000}">
      <text>
        <r>
          <rPr>
            <sz val="8"/>
            <color rgb="FF000000"/>
            <rFont val="Times New Roman"/>
            <family val="1"/>
            <charset val="1"/>
          </rPr>
          <t>Saída Externa</t>
        </r>
      </text>
    </comment>
    <comment ref="B25" authorId="0" shapeId="0" xr:uid="{00000000-0006-0000-0500-000003000000}">
      <text>
        <r>
          <rPr>
            <sz val="8"/>
            <color rgb="FF000000"/>
            <rFont val="Times New Roman"/>
            <family val="1"/>
            <charset val="1"/>
          </rPr>
          <t>Consulta Externa</t>
        </r>
      </text>
    </comment>
    <comment ref="N25" authorId="0" shapeId="0" xr:uid="{00000000-0006-0000-0500-000008000000}">
      <text>
        <r>
          <rPr>
            <sz val="8"/>
            <color rgb="FF000000"/>
            <rFont val="Times New Roman"/>
            <family val="1"/>
            <charset val="1"/>
          </rPr>
          <t>Consulta Externa</t>
        </r>
      </text>
    </comment>
    <comment ref="B32" authorId="0" shapeId="0" xr:uid="{00000000-0006-0000-0500-000004000000}">
      <text>
        <r>
          <rPr>
            <sz val="8"/>
            <color rgb="FF000000"/>
            <rFont val="Times New Roman"/>
            <family val="1"/>
            <charset val="1"/>
          </rPr>
          <t>Arquivo Lógico Interno</t>
        </r>
      </text>
    </comment>
    <comment ref="N32" authorId="0" shapeId="0" xr:uid="{00000000-0006-0000-0500-000009000000}">
      <text>
        <r>
          <rPr>
            <sz val="8"/>
            <color rgb="FF000000"/>
            <rFont val="Times New Roman"/>
            <family val="1"/>
            <charset val="1"/>
          </rPr>
          <t>Arquivo Lógico Interno</t>
        </r>
      </text>
    </comment>
    <comment ref="B39" authorId="0" shapeId="0" xr:uid="{00000000-0006-0000-0500-000005000000}">
      <text>
        <r>
          <rPr>
            <sz val="8"/>
            <color rgb="FF000000"/>
            <rFont val="Times New Roman"/>
            <family val="1"/>
            <charset val="1"/>
          </rPr>
          <t>Arquivo de Interface Externa</t>
        </r>
      </text>
    </comment>
    <comment ref="N39" authorId="0" shapeId="0" xr:uid="{00000000-0006-0000-0500-00000A000000}">
      <text>
        <r>
          <rPr>
            <sz val="8"/>
            <color rgb="FF000000"/>
            <rFont val="Times New Roman"/>
            <family val="1"/>
            <charset val="1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<sst xmlns="http://schemas.openxmlformats.org/spreadsheetml/2006/main" count="197" uniqueCount="88">
  <si>
    <t>Identificação da Contagem</t>
  </si>
  <si>
    <t>Aplicação</t>
  </si>
  <si>
    <t>Projeto/Fase</t>
  </si>
  <si>
    <t>Data Início</t>
  </si>
  <si>
    <t>Dt. Implantação</t>
  </si>
  <si>
    <t>Dt. Conclusão</t>
  </si>
  <si>
    <t>Responsável</t>
  </si>
  <si>
    <t>Criação</t>
  </si>
  <si>
    <t>Revisor</t>
  </si>
  <si>
    <t>Revisão</t>
  </si>
  <si>
    <t>Total de PF</t>
  </si>
  <si>
    <t>Propósito da Contagem</t>
  </si>
  <si>
    <t>Escopo da Contagem</t>
  </si>
  <si>
    <t>Observações</t>
  </si>
  <si>
    <t xml:space="preserve"> Planilha de contagem de ponto de função</t>
  </si>
  <si>
    <t>Função</t>
  </si>
  <si>
    <t>Entrega</t>
  </si>
  <si>
    <t>funcao + entrega</t>
  </si>
  <si>
    <t>Tipo</t>
  </si>
  <si>
    <t>(I/A/E/C)</t>
  </si>
  <si>
    <t>TD</t>
  </si>
  <si>
    <t>AR/TR</t>
  </si>
  <si>
    <t>ctlE</t>
  </si>
  <si>
    <t>CE</t>
  </si>
  <si>
    <t>ctlD</t>
  </si>
  <si>
    <t>CD</t>
  </si>
  <si>
    <t>Complex. Est.</t>
  </si>
  <si>
    <t>Complex. Det.</t>
  </si>
  <si>
    <t>PFE Bruto</t>
  </si>
  <si>
    <t>PFD Bruto</t>
  </si>
  <si>
    <t>Deflator</t>
  </si>
  <si>
    <t>PFE</t>
  </si>
  <si>
    <t>PFD</t>
  </si>
  <si>
    <t xml:space="preserve"> Funções de Dados - Detalhamento</t>
  </si>
  <si>
    <t>Função de Dados</t>
  </si>
  <si>
    <t>Função + Entrega</t>
  </si>
  <si>
    <t>Qtd TD</t>
  </si>
  <si>
    <t>Tipo de Dados</t>
  </si>
  <si>
    <t>Qtd TR</t>
  </si>
  <si>
    <t>Tipo de Registro</t>
  </si>
  <si>
    <t>Documentos utilizados para contagem</t>
  </si>
  <si>
    <t>Versão</t>
  </si>
  <si>
    <t xml:space="preserve"> Funções de Transação - Detalhamento</t>
  </si>
  <si>
    <t>Função de Transação</t>
  </si>
  <si>
    <t>Qtd AR</t>
  </si>
  <si>
    <t>Arquivos Referenciados</t>
  </si>
  <si>
    <t xml:space="preserve"> Planilha de contagem de ponto de função - Retrabalho</t>
  </si>
  <si>
    <t>(I/A/E)</t>
  </si>
  <si>
    <t>ctl</t>
  </si>
  <si>
    <t>C</t>
  </si>
  <si>
    <t>Data</t>
  </si>
  <si>
    <t>Complex.</t>
  </si>
  <si>
    <t>PF Bruto</t>
  </si>
  <si>
    <t>% Conclusão</t>
  </si>
  <si>
    <t>tp_retrabalho</t>
  </si>
  <si>
    <t>Fator retrabalho</t>
  </si>
  <si>
    <t>PF</t>
  </si>
  <si>
    <t>Sumário da Contagem</t>
  </si>
  <si>
    <t>Funções</t>
  </si>
  <si>
    <t>Funções - Retrabalho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</si>
  <si>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</si>
  <si>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</si>
  <si>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</si>
  <si>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</si>
  <si>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</si>
  <si>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</si>
  <si>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</si>
  <si>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</si>
  <si>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</si>
  <si>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</si>
  <si>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</si>
  <si>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</si>
  <si>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</si>
  <si>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</si>
  <si>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</si>
  <si>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ALI</t>
  </si>
  <si>
    <t>x 10</t>
  </si>
  <si>
    <t>x 15</t>
  </si>
  <si>
    <t>AIE</t>
  </si>
  <si>
    <t xml:space="preserve"> </t>
  </si>
  <si>
    <t>Estimativa</t>
  </si>
  <si>
    <t>Detalhada</t>
  </si>
  <si>
    <t>INCLUSÃO (ADD)</t>
  </si>
  <si>
    <t>ALTERAÇÃO (CHG)</t>
  </si>
  <si>
    <t>EXCLUSÃO (DEL)</t>
  </si>
  <si>
    <t>Item Não Mensurável (INM)</t>
  </si>
  <si>
    <t>TESTE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</si>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</sst>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19" x14ac:knownFonts="1">
    <font>
      <sz val="10"/>
      <name val="Arial"/>
      <charset val="1"/>
    </font>
    <font>
      <sz val="10"/>
      <name val="Franklin Gothic Medium"/>
      <family val="2"/>
      <charset val="1"/>
    </font>
    <font>
      <b/>
      <sz val="10"/>
      <name val="Franklin Gothic Medium"/>
      <family val="2"/>
      <charset val="1"/>
    </font>
    <font>
      <u/>
      <sz val="10"/>
      <name val="Franklin Gothic Medium"/>
      <family val="2"/>
      <charset val="1"/>
    </font>
    <font>
      <b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8"/>
      <color rgb="FF000000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/>
      <sz val="9"/>
      <name val="Franklin Gothic Medium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16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1" fillId="4" borderId="0" xfId="0" applyFont="1" applyFill="1" applyBorder="1" applyAlignment="1">
      <alignment horizontal="left" vertical="center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Protection="1"/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 applyProtection="1">
      <alignment horizont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0" fontId="9" fillId="3" borderId="2" xfId="0" applyFont="1" applyFill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 wrapText="1"/>
    </xf>
    <xf numFmtId="0" fontId="9" fillId="0" borderId="2" xfId="0" applyFont="1" applyBorder="1" applyAlignment="1" applyProtection="1">
      <alignment horizontal="center" wrapText="1"/>
    </xf>
    <xf numFmtId="0" fontId="9" fillId="2" borderId="2" xfId="0" applyFont="1" applyFill="1" applyBorder="1" applyAlignment="1" applyProtection="1">
      <alignment horizontal="center" wrapText="1"/>
    </xf>
    <xf numFmtId="0" fontId="9" fillId="2" borderId="2" xfId="0" applyFont="1" applyFill="1" applyBorder="1" applyAlignment="1" applyProtection="1">
      <alignment horizontal="center"/>
    </xf>
    <xf numFmtId="9" fontId="9" fillId="3" borderId="2" xfId="1" applyFont="1" applyFill="1" applyBorder="1" applyAlignment="1" applyProtection="1">
      <alignment horizontal="center"/>
    </xf>
    <xf numFmtId="4" fontId="9" fillId="2" borderId="2" xfId="0" applyNumberFormat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Protection="1">
      <protection locked="0"/>
    </xf>
    <xf numFmtId="0" fontId="10" fillId="5" borderId="15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5" fillId="0" borderId="2" xfId="0" applyFont="1" applyBorder="1" applyProtection="1">
      <protection locked="0"/>
    </xf>
    <xf numFmtId="0" fontId="2" fillId="0" borderId="0" xfId="0" applyFont="1" applyBorder="1" applyAlignment="1">
      <alignment horizontal="right" vertical="center"/>
    </xf>
    <xf numFmtId="0" fontId="10" fillId="5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164" fontId="9" fillId="0" borderId="2" xfId="0" applyNumberFormat="1" applyFont="1" applyBorder="1" applyAlignment="1" applyProtection="1">
      <alignment horizontal="center" wrapText="1"/>
      <protection locked="0"/>
    </xf>
    <xf numFmtId="0" fontId="9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/>
    </xf>
    <xf numFmtId="4" fontId="9" fillId="4" borderId="2" xfId="0" applyNumberFormat="1" applyFont="1" applyFill="1" applyBorder="1" applyAlignment="1" applyProtection="1">
      <alignment horizontal="center"/>
      <protection locked="0"/>
    </xf>
    <xf numFmtId="9" fontId="9" fillId="4" borderId="2" xfId="1" applyFont="1" applyFill="1" applyBorder="1" applyAlignment="1" applyProtection="1">
      <alignment horizontal="center"/>
      <protection locked="0"/>
    </xf>
    <xf numFmtId="4" fontId="9" fillId="4" borderId="2" xfId="0" applyNumberFormat="1" applyFont="1" applyFill="1" applyBorder="1" applyAlignment="1">
      <alignment horizontal="center"/>
    </xf>
    <xf numFmtId="9" fontId="9" fillId="2" borderId="2" xfId="1" applyFont="1" applyFill="1" applyBorder="1" applyAlignment="1" applyProtection="1">
      <alignment horizontal="center"/>
    </xf>
    <xf numFmtId="0" fontId="9" fillId="2" borderId="2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21" xfId="0" applyFont="1" applyBorder="1"/>
    <xf numFmtId="0" fontId="5" fillId="0" borderId="7" xfId="0" applyFont="1" applyBorder="1"/>
    <xf numFmtId="0" fontId="5" fillId="0" borderId="7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0" xfId="0" applyFont="1" applyBorder="1"/>
    <xf numFmtId="0" fontId="5" fillId="0" borderId="12" xfId="0" applyFont="1" applyBorder="1"/>
    <xf numFmtId="165" fontId="5" fillId="0" borderId="0" xfId="1" applyNumberFormat="1" applyFont="1" applyBorder="1" applyAlignment="1" applyProtection="1"/>
    <xf numFmtId="0" fontId="5" fillId="0" borderId="24" xfId="0" applyFont="1" applyBorder="1"/>
    <xf numFmtId="10" fontId="5" fillId="0" borderId="24" xfId="0" applyNumberFormat="1" applyFont="1" applyBorder="1"/>
    <xf numFmtId="0" fontId="18" fillId="0" borderId="0" xfId="0" applyFont="1" applyBorder="1"/>
    <xf numFmtId="165" fontId="5" fillId="7" borderId="0" xfId="1" applyNumberFormat="1" applyFont="1" applyFill="1" applyBorder="1" applyAlignment="1" applyProtection="1"/>
    <xf numFmtId="0" fontId="5" fillId="0" borderId="25" xfId="0" applyFont="1" applyBorder="1"/>
    <xf numFmtId="0" fontId="5" fillId="0" borderId="12" xfId="0" applyFont="1" applyBorder="1"/>
    <xf numFmtId="0" fontId="5" fillId="0" borderId="26" xfId="0" applyFont="1" applyBorder="1"/>
    <xf numFmtId="0" fontId="5" fillId="0" borderId="5" xfId="0" applyFont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 applyProtection="1">
      <alignment horizontal="center"/>
    </xf>
    <xf numFmtId="2" fontId="5" fillId="0" borderId="0" xfId="1" applyNumberFormat="1" applyFont="1" applyBorder="1" applyAlignment="1" applyProtection="1"/>
    <xf numFmtId="2" fontId="5" fillId="0" borderId="0" xfId="1" applyNumberFormat="1" applyFont="1" applyBorder="1" applyAlignment="1" applyProtection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1" applyNumberFormat="1" applyFont="1" applyFill="1" applyBorder="1" applyAlignment="1" applyProtection="1">
      <alignment horizontal="center"/>
    </xf>
    <xf numFmtId="2" fontId="18" fillId="8" borderId="2" xfId="1" applyNumberFormat="1" applyFont="1" applyFill="1" applyBorder="1" applyAlignment="1" applyProtection="1"/>
    <xf numFmtId="2" fontId="18" fillId="8" borderId="10" xfId="1" applyNumberFormat="1" applyFont="1" applyFill="1" applyBorder="1" applyAlignment="1" applyProtection="1"/>
    <xf numFmtId="0" fontId="5" fillId="0" borderId="0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5" fillId="0" borderId="27" xfId="0" applyFont="1" applyBorder="1"/>
    <xf numFmtId="0" fontId="18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8" xfId="0" applyFont="1" applyBorder="1"/>
    <xf numFmtId="2" fontId="5" fillId="0" borderId="28" xfId="0" applyNumberFormat="1" applyFont="1" applyBorder="1" applyAlignment="1">
      <alignment horizontal="center"/>
    </xf>
    <xf numFmtId="2" fontId="5" fillId="0" borderId="28" xfId="1" applyNumberFormat="1" applyFont="1" applyBorder="1" applyAlignment="1" applyProtection="1">
      <alignment horizontal="center"/>
    </xf>
    <xf numFmtId="2" fontId="5" fillId="0" borderId="28" xfId="1" applyNumberFormat="1" applyFont="1" applyBorder="1" applyAlignment="1" applyProtection="1"/>
    <xf numFmtId="2" fontId="18" fillId="0" borderId="28" xfId="1" applyNumberFormat="1" applyFont="1" applyBorder="1" applyAlignment="1" applyProtection="1"/>
    <xf numFmtId="0" fontId="5" fillId="0" borderId="29" xfId="0" applyFont="1" applyBorder="1"/>
    <xf numFmtId="0" fontId="9" fillId="0" borderId="2" xfId="0" applyFont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5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16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3" borderId="2" xfId="0" applyFont="1" applyFill="1" applyBorder="1" applyAlignment="1">
      <alignment vertical="center"/>
    </xf>
    <xf numFmtId="0" fontId="16" fillId="0" borderId="2" xfId="2" applyBorder="1" applyAlignment="1" applyProtection="1"/>
    <xf numFmtId="0" fontId="1" fillId="0" borderId="2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/>
      <protection locked="0"/>
    </xf>
    <xf numFmtId="164" fontId="1" fillId="0" borderId="2" xfId="0" applyNumberFormat="1" applyFont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4" fillId="2" borderId="3" xfId="0" applyFont="1" applyFill="1" applyBorder="1" applyAlignment="1">
      <alignment horizontal="right" vertical="center"/>
    </xf>
    <xf numFmtId="2" fontId="4" fillId="2" borderId="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2" xfId="0" applyNumberFormat="1" applyFont="1" applyBorder="1" applyAlignment="1">
      <alignment horizontal="center"/>
    </xf>
    <xf numFmtId="2" fontId="5" fillId="0" borderId="2" xfId="1" applyNumberFormat="1" applyFont="1" applyBorder="1" applyAlignment="1" applyProtection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7">
    <dxf>
      <font>
        <b/>
        <i val="0"/>
        <color rgb="FFDD0806"/>
      </font>
      <fill>
        <patternFill>
          <bgColor rgb="FFFFCC99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  <dxf>
      <fill>
        <patternFill>
          <bgColor rgb="FFDDD9C3"/>
        </patternFill>
      </fill>
    </dxf>
    <dxf>
      <font>
        <b/>
        <i val="0"/>
        <color rgb="FFDD0806"/>
      </font>
      <fill>
        <patternFill>
          <bgColor rgb="FFFFCC99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800" b="1" strike="noStrike" spc="-1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79744266287798"/>
          <c:y val="6.2384757221880797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48792368581299"/>
          <c:y val="0.53657037492317206"/>
          <c:w val="7.9967525877816095E-2"/>
          <c:h val="0.113706207744315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dPt>
            <c:idx val="0"/>
            <c:bubble3D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943C-42E7-ADB3-120ACA6882B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943C-42E7-ADB3-120ACA6882B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943C-42E7-ADB3-120ACA6882B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943C-42E7-ADB3-120ACA6882B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943C-42E7-ADB3-120ACA6882BE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3C-42E7-ADB3-120ACA6882BE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3C-42E7-ADB3-120ACA6882BE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3C-42E7-ADB3-120ACA6882BE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3C-42E7-ADB3-120ACA6882BE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3C-42E7-ADB3-120ACA6882B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Sumário!$U$15;Sumário!$U$22;Sumário!$U$29;Sumário!$U$36;Sumário!$U$43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943C-42E7-ADB3-120ACA6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9714525684289503"/>
          <c:y val="0.398377397947208"/>
          <c:w val="6.2857142857142806E-2"/>
          <c:h val="0.52845955231205899"/>
        </c:manualLayout>
      </c:layout>
      <c:overlay val="1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480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0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800" b="1" strike="noStrike" spc="-1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63539065287201"/>
          <c:y val="6.23586429725363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5561897966499"/>
          <c:y val="0.47915993537964502"/>
          <c:w val="0.115768819122369"/>
          <c:h val="0.22907915993538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dPt>
            <c:idx val="0"/>
            <c:bubble3D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8A1-41C6-9E04-176720D67BE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68A1-41C6-9E04-176720D67BE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68A1-41C6-9E04-176720D67BE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68A1-41C6-9E04-176720D67BE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68A1-41C6-9E04-176720D67BE7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1-41C6-9E04-176720D67BE7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A1-41C6-9E04-176720D67BE7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A1-41C6-9E04-176720D67BE7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A1-41C6-9E04-176720D67BE7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A1-41C6-9E04-176720D67BE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Sumário!$I$15;Sumário!$I$22;Sumário!$I$29;Sumário!$I$36;Sumário!$I$43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8A1-41C6-9E04-176720D6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8"/>
          <c:y val="0.38461897391031302"/>
          <c:w val="7.4999999999999997E-2"/>
          <c:h val="0.55556004217421495"/>
        </c:manualLayout>
      </c:layout>
      <c:overlay val="1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480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0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66600</xdr:colOff>
      <xdr:row>0</xdr:row>
      <xdr:rowOff>114480</xdr:rowOff>
    </xdr:from>
    <xdr:to>
      <xdr:col>5</xdr:col>
      <xdr:colOff>47160</xdr:colOff>
      <xdr:row>2</xdr:row>
      <xdr:rowOff>66600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6600" y="114480"/>
          <a:ext cx="129924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40</xdr:col>
      <xdr:colOff>133350</xdr:colOff>
      <xdr:row>59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72" name="shapetype_202" hidden="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70" name="shapetype_202" hidden="1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68" name="shapetype_202" hidden="1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66" name="shapetype_202" hidden="1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64" name="shapetype_202" hidden="1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352425</xdr:colOff>
      <xdr:row>43</xdr:row>
      <xdr:rowOff>171450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57150</xdr:colOff>
      <xdr:row>22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1885950</xdr:colOff>
      <xdr:row>31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42</xdr:row>
      <xdr:rowOff>171450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352440</xdr:colOff>
      <xdr:row>44</xdr:row>
      <xdr:rowOff>38160</xdr:rowOff>
    </xdr:from>
    <xdr:to>
      <xdr:col>18</xdr:col>
      <xdr:colOff>190080</xdr:colOff>
      <xdr:row>51</xdr:row>
      <xdr:rowOff>142560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755280</xdr:colOff>
      <xdr:row>51</xdr:row>
      <xdr:rowOff>94680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533520</xdr:colOff>
      <xdr:row>2</xdr:row>
      <xdr:rowOff>37800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4760" y="85680"/>
          <a:ext cx="1285200" cy="256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5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5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581025</xdr:colOff>
      <xdr:row>66</xdr:row>
      <xdr:rowOff>161925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5"/>
  <sheetViews>
    <sheetView showGridLines="0" tabSelected="1" zoomScaleNormal="100" workbookViewId="0">
      <selection activeCell="F4" sqref="F4:AB4"/>
    </sheetView>
  </sheetViews>
  <sheetFormatPr defaultRowHeight="13.5" x14ac:dyDescent="0.25"/>
  <cols>
    <col min="1" max="4" width="2.7109375" style="1" customWidth="1" collapsed="1"/>
    <col min="5" max="5" width="7.85546875" style="1" customWidth="1" collapsed="1"/>
    <col min="6" max="6" width="4.85546875" style="1" customWidth="1" collapsed="1"/>
    <col min="7" max="13" width="2.7109375" style="1" customWidth="1" collapsed="1"/>
    <col min="14" max="14" width="6" style="1" customWidth="1" collapsed="1"/>
    <col min="15" max="15" width="2.7109375" style="1" customWidth="1" collapsed="1"/>
    <col min="16" max="16" width="1.85546875" style="1" customWidth="1" collapsed="1"/>
    <col min="17" max="17" width="4.42578125" style="1" customWidth="1" collapsed="1"/>
    <col min="18" max="18" width="4.28515625" style="1" customWidth="1" collapsed="1"/>
    <col min="19" max="19" width="5.140625" style="1" customWidth="1" collapsed="1"/>
    <col min="20" max="20" width="12.140625" style="1" customWidth="1" collapsed="1"/>
    <col min="21" max="27" width="2.7109375" style="1" customWidth="1" collapsed="1"/>
    <col min="28" max="28" width="10.140625" style="1" customWidth="1" collapsed="1"/>
    <col min="29" max="41" width="2.7109375" style="1" customWidth="1" collapsed="1"/>
    <col min="42" max="1025" width="9.140625" style="1" customWidth="1" collapsed="1"/>
  </cols>
  <sheetData>
    <row r="1" spans="1:44" ht="12" customHeight="1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44" ht="12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spans="1:44" ht="12" customHeight="1" x14ac:dyDescent="0.25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spans="1:44" x14ac:dyDescent="0.25">
      <c r="A4" s="120" t="s">
        <v>1</v>
      </c>
      <c r="B4" s="120"/>
      <c r="C4" s="120"/>
      <c r="D4" s="120"/>
      <c r="E4" s="120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</row>
    <row r="5" spans="1:44" x14ac:dyDescent="0.25">
      <c r="A5" s="120" t="s">
        <v>2</v>
      </c>
      <c r="B5" s="120"/>
      <c r="C5" s="120"/>
      <c r="D5" s="120"/>
      <c r="E5" s="120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</row>
    <row r="6" spans="1:44" x14ac:dyDescent="0.25">
      <c r="A6" s="120" t="s">
        <v>3</v>
      </c>
      <c r="B6" s="120"/>
      <c r="C6" s="120"/>
      <c r="D6" s="120"/>
      <c r="E6" s="120"/>
      <c r="F6" s="122"/>
      <c r="G6" s="122"/>
      <c r="H6" s="122"/>
      <c r="I6" s="122"/>
      <c r="J6" s="122"/>
      <c r="K6" s="123" t="s">
        <v>4</v>
      </c>
      <c r="L6" s="123"/>
      <c r="M6" s="123"/>
      <c r="N6" s="123"/>
      <c r="O6" s="122"/>
      <c r="P6" s="122"/>
      <c r="Q6" s="122"/>
      <c r="R6" s="122"/>
      <c r="S6" s="122"/>
      <c r="T6" s="2" t="s">
        <v>5</v>
      </c>
      <c r="U6" s="122"/>
      <c r="V6" s="122"/>
      <c r="W6" s="122"/>
      <c r="X6" s="122"/>
      <c r="Y6" s="122"/>
      <c r="Z6" s="122"/>
      <c r="AA6" s="122"/>
      <c r="AB6" s="122"/>
      <c r="AR6" s="3"/>
    </row>
    <row r="7" spans="1:44" x14ac:dyDescent="0.25">
      <c r="A7" s="120" t="s">
        <v>6</v>
      </c>
      <c r="B7" s="120"/>
      <c r="C7" s="120"/>
      <c r="D7" s="120"/>
      <c r="E7" s="120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2" t="s">
        <v>7</v>
      </c>
      <c r="U7" s="122"/>
      <c r="V7" s="122"/>
      <c r="W7" s="122"/>
      <c r="X7" s="122"/>
      <c r="Y7" s="122"/>
      <c r="Z7" s="122"/>
      <c r="AA7" s="122"/>
      <c r="AB7" s="122"/>
    </row>
    <row r="8" spans="1:44" x14ac:dyDescent="0.25">
      <c r="A8" s="125" t="s">
        <v>8</v>
      </c>
      <c r="B8" s="125"/>
      <c r="C8" s="125"/>
      <c r="D8" s="125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4" t="s">
        <v>9</v>
      </c>
      <c r="U8" s="126"/>
      <c r="V8" s="126"/>
      <c r="W8" s="126"/>
      <c r="X8" s="126"/>
      <c r="Y8" s="126"/>
      <c r="Z8" s="126"/>
      <c r="AA8" s="126"/>
      <c r="AB8" s="126"/>
      <c r="AK8" s="5"/>
    </row>
    <row r="9" spans="1:44" ht="40.5" customHeight="1" x14ac:dyDescent="0.25">
      <c r="A9" s="129" t="s">
        <v>10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30">
        <f>Sumário!H62+Sumário!R62</f>
        <v>0</v>
      </c>
      <c r="U9" s="130"/>
      <c r="V9" s="130"/>
      <c r="W9" s="130"/>
      <c r="X9" s="130"/>
      <c r="Y9" s="130"/>
      <c r="Z9" s="131"/>
      <c r="AA9" s="131"/>
      <c r="AB9" s="131"/>
    </row>
    <row r="10" spans="1:44" x14ac:dyDescent="0.25">
      <c r="A10" s="6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8"/>
      <c r="N10" s="8"/>
      <c r="O10" s="7"/>
      <c r="P10" s="7"/>
      <c r="Q10" s="7"/>
      <c r="R10" s="7"/>
      <c r="S10" s="7"/>
      <c r="T10" s="6"/>
      <c r="U10" s="9"/>
      <c r="V10" s="9"/>
      <c r="W10" s="9"/>
      <c r="X10" s="9"/>
      <c r="Y10" s="9"/>
      <c r="Z10" s="9"/>
      <c r="AA10" s="9"/>
      <c r="AB10" s="9"/>
    </row>
    <row r="11" spans="1:44" ht="12" customHeight="1" x14ac:dyDescent="0.25">
      <c r="A11" s="127" t="s">
        <v>11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spans="1:44" ht="12" customHeight="1" x14ac:dyDescent="0.25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L12" s="10"/>
    </row>
    <row r="13" spans="1:44" ht="12" customHeight="1" x14ac:dyDescent="0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</row>
    <row r="14" spans="1:44" ht="12" customHeight="1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</row>
    <row r="15" spans="1:44" ht="12" customHeight="1" x14ac:dyDescent="0.25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</row>
    <row r="16" spans="1:44" ht="12" customHeight="1" x14ac:dyDescent="0.25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</row>
    <row r="17" spans="1:28" ht="12" customHeight="1" x14ac:dyDescent="0.25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</row>
    <row r="18" spans="1:28" ht="12" customHeight="1" x14ac:dyDescent="0.25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</row>
    <row r="19" spans="1:28" ht="12" customHeight="1" x14ac:dyDescent="0.25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</row>
    <row r="20" spans="1:28" ht="12" customHeight="1" x14ac:dyDescent="0.25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</row>
    <row r="21" spans="1:28" ht="12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28" ht="12" customHeight="1" x14ac:dyDescent="0.25">
      <c r="A22" s="127" t="s">
        <v>12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ht="12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ht="12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ht="12" customHeight="1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ht="12" customHeight="1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ht="12" customHeight="1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ht="12" customHeight="1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ht="12" customHeight="1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ht="12" customHeight="1" x14ac:dyDescent="0.2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ht="12" customHeight="1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ht="12" customHeight="1" x14ac:dyDescent="0.2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ht="12" customHeight="1" x14ac:dyDescent="0.25">
      <c r="B33" s="11"/>
      <c r="C33" s="11"/>
      <c r="D33" s="11"/>
      <c r="E33" s="11"/>
      <c r="F33" s="11"/>
      <c r="G33" s="11"/>
      <c r="H33" s="11"/>
      <c r="I33" s="11"/>
      <c r="J33" s="11"/>
    </row>
    <row r="34" spans="1:28" ht="12" customHeight="1" x14ac:dyDescent="0.25">
      <c r="A34" s="127" t="s">
        <v>13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ht="12" customHeight="1" x14ac:dyDescent="0.2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ht="12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ht="12" customHeight="1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ht="12" customHeight="1" x14ac:dyDescent="0.25"/>
    <row r="39" spans="1:28" ht="12" customHeight="1" x14ac:dyDescent="0.25"/>
    <row r="40" spans="1:28" ht="12" customHeight="1" x14ac:dyDescent="0.25"/>
    <row r="41" spans="1:28" ht="12" customHeight="1" x14ac:dyDescent="0.25"/>
    <row r="42" spans="1:28" ht="12" customHeight="1" x14ac:dyDescent="0.25"/>
    <row r="43" spans="1:28" ht="12" customHeight="1" x14ac:dyDescent="0.25"/>
    <row r="44" spans="1:28" ht="12" customHeight="1" x14ac:dyDescent="0.25"/>
    <row r="45" spans="1:28" ht="12" customHeight="1" x14ac:dyDescent="0.25"/>
    <row r="46" spans="1:28" ht="12" customHeight="1" x14ac:dyDescent="0.25"/>
    <row r="47" spans="1:28" ht="12" customHeight="1" x14ac:dyDescent="0.25"/>
    <row r="48" spans="1:2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</sheetData>
  <mergeCells count="25">
    <mergeCell ref="A22:AB22"/>
    <mergeCell ref="A23:AB32"/>
    <mergeCell ref="A34:AB34"/>
    <mergeCell ref="A35:AB37"/>
    <mergeCell ref="A9:S9"/>
    <mergeCell ref="T9:Y9"/>
    <mergeCell ref="Z9:AB9"/>
    <mergeCell ref="A11:AB11"/>
    <mergeCell ref="A12:AB20"/>
    <mergeCell ref="A7:E7"/>
    <mergeCell ref="F7:S7"/>
    <mergeCell ref="U7:AB7"/>
    <mergeCell ref="A8:E8"/>
    <mergeCell ref="F8:S8"/>
    <mergeCell ref="U8:AB8"/>
    <mergeCell ref="A6:E6"/>
    <mergeCell ref="F6:J6"/>
    <mergeCell ref="K6:N6"/>
    <mergeCell ref="O6:S6"/>
    <mergeCell ref="U6:AB6"/>
    <mergeCell ref="A1:AB3"/>
    <mergeCell ref="A4:E4"/>
    <mergeCell ref="F4:AB4"/>
    <mergeCell ref="A5:E5"/>
    <mergeCell ref="F5:AB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headerFooter>
    <oddFooter>&amp;R&amp;"Tahoma,Regular"&amp;8&amp;F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5"/>
  <sheetViews>
    <sheetView showGridLines="0" zoomScaleNormal="100" workbookViewId="0">
      <pane ySplit="6" topLeftCell="A7" activePane="bottomLeft" state="frozen"/>
      <selection pane="bottomLeft" activeCell="X7" sqref="X7:AA36"/>
    </sheetView>
  </sheetViews>
  <sheetFormatPr defaultRowHeight="12.75" x14ac:dyDescent="0.2"/>
  <cols>
    <col min="1" max="5" width="7.7109375" style="12" customWidth="1" collapsed="1"/>
    <col min="6" max="6" width="22.42578125" style="12" customWidth="1" collapsed="1"/>
    <col min="7" max="7" width="19.85546875" style="12" customWidth="1" collapsed="1"/>
    <col min="8" max="8" width="19.85546875" style="12" hidden="1" customWidth="1" collapsed="1"/>
    <col min="9" max="9" width="5.42578125" style="13" customWidth="1" collapsed="1"/>
    <col min="10" max="10" width="8.42578125" style="13" customWidth="1" collapsed="1"/>
    <col min="11" max="12" width="5.42578125" style="14" customWidth="1" collapsed="1"/>
    <col min="13" max="13" width="3.5703125" style="14" hidden="1" customWidth="1" collapsed="1"/>
    <col min="14" max="15" width="6.140625" style="14" hidden="1" customWidth="1" collapsed="1"/>
    <col min="16" max="16" width="2.5703125" style="14" hidden="1" customWidth="1" collapsed="1"/>
    <col min="17" max="18" width="11.7109375" style="14" customWidth="1" collapsed="1"/>
    <col min="19" max="20" width="8.5703125" style="14" customWidth="1" collapsed="1"/>
    <col min="21" max="21" width="11.28515625" style="14" customWidth="1" collapsed="1"/>
    <col min="22" max="22" width="10.42578125" style="14" customWidth="1" collapsed="1"/>
    <col min="23" max="23" width="12.28515625" style="14" customWidth="1" collapsed="1"/>
    <col min="24" max="25" width="16.7109375" style="13" customWidth="1" collapsed="1"/>
    <col min="26" max="26" width="1.85546875" style="13" customWidth="1" collapsed="1"/>
    <col min="27" max="27" width="37.85546875" style="13" customWidth="1" collapsed="1"/>
    <col min="28" max="28" width="16.7109375" style="13" hidden="1" customWidth="1" collapsed="1"/>
    <col min="29" max="29" width="12.7109375" style="13" customWidth="1" collapsed="1"/>
    <col min="30" max="1025" width="9.140625" style="13" customWidth="1" collapsed="1"/>
  </cols>
  <sheetData>
    <row r="1" spans="1:28" s="1" customFormat="1" ht="15" customHeight="1" x14ac:dyDescent="0.25">
      <c r="A1" s="133" t="s">
        <v>14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  <c r="Y1" s="16"/>
      <c r="Z1" s="16"/>
      <c r="AA1" s="16"/>
      <c r="AB1" s="17"/>
    </row>
    <row r="2" spans="1:28" s="1" customFormat="1" ht="15" customHeight="1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</row>
    <row r="3" spans="1:28" s="1" customFormat="1" ht="1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</row>
    <row r="4" spans="1:28" s="1" customFormat="1" ht="15" customHeight="1" x14ac:dyDescent="0.25">
      <c r="A4" s="120" t="str">
        <f>Identificação!A4&amp;" : "&amp;Identificação!F4</f>
        <v xml:space="preserve">Aplicação : </v>
      </c>
      <c r="B4" s="120"/>
      <c r="C4" s="120"/>
      <c r="D4" s="120"/>
      <c r="E4" s="120"/>
      <c r="F4" s="120"/>
      <c r="G4" s="120"/>
      <c r="H4" s="21"/>
      <c r="I4" s="120" t="str">
        <f>Identificação!A5&amp;" : "&amp;Identificação!F5</f>
        <v xml:space="preserve">Projeto/Fase : </v>
      </c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</row>
    <row r="5" spans="1:28" s="22" customFormat="1" ht="15" customHeight="1" x14ac:dyDescent="0.2">
      <c r="A5" s="120" t="str">
        <f>Identificação!A7&amp;" : "&amp;Identificação!F7</f>
        <v xml:space="preserve">Responsável : </v>
      </c>
      <c r="B5" s="120"/>
      <c r="C5" s="120"/>
      <c r="D5" s="120"/>
      <c r="E5" s="120"/>
      <c r="F5" s="120"/>
      <c r="G5" s="120"/>
      <c r="H5" s="21"/>
      <c r="I5" s="120" t="str">
        <f>Identificação!A8&amp;" : "&amp;Identificação!F8</f>
        <v xml:space="preserve">Revisor : </v>
      </c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</row>
    <row r="6" spans="1:28" s="22" customFormat="1" ht="13.9" customHeight="1" x14ac:dyDescent="0.25">
      <c r="A6" s="134" t="s">
        <v>15</v>
      </c>
      <c r="B6" s="134"/>
      <c r="C6" s="134"/>
      <c r="D6" s="134"/>
      <c r="E6" s="134"/>
      <c r="F6" s="134"/>
      <c r="G6" s="23" t="s">
        <v>16</v>
      </c>
      <c r="H6" s="23" t="s">
        <v>17</v>
      </c>
      <c r="I6" s="24" t="s">
        <v>18</v>
      </c>
      <c r="J6" s="25" t="s">
        <v>19</v>
      </c>
      <c r="K6" s="26" t="s">
        <v>20</v>
      </c>
      <c r="L6" s="26" t="s">
        <v>21</v>
      </c>
      <c r="M6" s="26" t="s">
        <v>22</v>
      </c>
      <c r="N6" s="26" t="s">
        <v>23</v>
      </c>
      <c r="O6" s="26" t="s">
        <v>24</v>
      </c>
      <c r="P6" s="27" t="s">
        <v>25</v>
      </c>
      <c r="Q6" s="28" t="s">
        <v>26</v>
      </c>
      <c r="R6" s="28" t="s">
        <v>27</v>
      </c>
      <c r="S6" s="27" t="s">
        <v>28</v>
      </c>
      <c r="T6" s="27" t="s">
        <v>29</v>
      </c>
      <c r="U6" s="27" t="s">
        <v>30</v>
      </c>
      <c r="V6" s="27" t="s">
        <v>31</v>
      </c>
      <c r="W6" s="27" t="s">
        <v>32</v>
      </c>
      <c r="X6" s="135" t="s">
        <v>13</v>
      </c>
      <c r="Y6" s="135"/>
      <c r="Z6" s="135"/>
      <c r="AA6" s="135"/>
      <c r="AB6" s="135"/>
    </row>
    <row r="7" spans="1:28" ht="18" customHeight="1" x14ac:dyDescent="0.2">
      <c r="A7" s="136"/>
      <c r="B7" s="136"/>
      <c r="C7" s="136"/>
      <c r="D7" s="136"/>
      <c r="E7" s="136"/>
      <c r="F7" s="136"/>
      <c r="G7" s="29"/>
      <c r="H7" s="30" t="str">
        <f t="shared" ref="H7:H39" si="0">A7&amp;G7</f>
        <v/>
      </c>
      <c r="I7" s="31"/>
      <c r="J7" s="32"/>
      <c r="K7" s="33"/>
      <c r="L7" s="33"/>
      <c r="M7" s="34" t="str">
        <f t="shared" ref="M7:M71" si="1">CONCATENATE(I7,N7)</f>
        <v/>
      </c>
      <c r="N7" s="35" t="str">
        <f t="shared" ref="N7:N71" si="2">IF(OR(I7="ALI",I7="AIE"),"L", IF(OR(I7="EE",I7="SE",I7="CE"),"A",""))</f>
        <v/>
      </c>
      <c r="O7" s="34" t="str">
        <f t="shared" ref="O7:O71" si="3">CONCATENATE(I7,P7)</f>
        <v/>
      </c>
      <c r="P7" s="36" t="str">
        <f t="shared" ref="P7:P71" si="4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37" t="str">
        <f t="shared" ref="Q7:Q71" si="5">IF(N7="L","Baixa",IF(N7="A","Média",IF(N7="","","Alta")))</f>
        <v/>
      </c>
      <c r="R7" s="37" t="str">
        <f t="shared" ref="R7:R71" si="6">IF(P7="L","Baixa",IF(P7="A","Média",IF(P7="H","Alta","")))</f>
        <v/>
      </c>
      <c r="S7" s="33" t="str">
        <f t="shared" ref="S7:S71" si="7">IF(J7="C",0.6,IF(OR(ISBLANK(I7),ISBLANK(N7)),"",IF(I7="ALI",IF(N7="L",7,IF(N7="A",10,15)),IF(I7="AIE",IF(N7="L",5,IF(N7="A",7,10)),IF(I7="SE",IF(N7="L",4,IF(N7="A",5,7)),IF(OR(I7="EE",I7="CE"),IF(N7="L",3,IF(N7="A",4,6))))))))</f>
        <v/>
      </c>
      <c r="T7" s="38" t="str">
        <f t="shared" ref="T7:T71" si="8">IF(OR(ISBLANK(I7),ISBLANK(P7),I7="",P7=""),S7,IF(I7="ALI",IF(P7="L",7,IF(P7="A",10,15)),IF(I7="AIE",IF(P7="L",5,IF(P7="A",7,10)),IF(I7="SE",IF(P7="L",4,IF(P7="A",5,7)),IF(OR(I7="EE",I7="CE"),IF(P7="L",3,IF(P7="A",4,6)))))))</f>
        <v/>
      </c>
      <c r="U7" s="39" t="str">
        <f t="shared" ref="U7:U71" si="9">IF(J7="","",IF(OR(J7="I",J7="C"),100%,IF(J7="E",40%,IF(J7="T",15%,50%))))</f>
        <v/>
      </c>
      <c r="V7" s="40" t="str">
        <f t="shared" ref="V7:V71" si="10">IF(AND(S7&lt;&gt;"",U7&lt;&gt;""),S7*U7,"")</f>
        <v/>
      </c>
      <c r="W7" s="40" t="str">
        <f t="shared" ref="W7:W71" si="11">IF(AND(T7&lt;&gt;"",U7&lt;&gt;""),T7*U7,"")</f>
        <v/>
      </c>
      <c r="X7" s="137"/>
      <c r="Y7" s="137"/>
      <c r="Z7" s="137"/>
      <c r="AA7" s="137"/>
      <c r="AB7" s="30"/>
    </row>
    <row r="8" spans="1:28" ht="18" customHeight="1" x14ac:dyDescent="0.2">
      <c r="A8" s="136"/>
      <c r="B8" s="136"/>
      <c r="C8" s="136"/>
      <c r="D8" s="136"/>
      <c r="E8" s="136"/>
      <c r="F8" s="136"/>
      <c r="G8" s="29"/>
      <c r="H8" s="30" t="str">
        <f t="shared" si="0"/>
        <v/>
      </c>
      <c r="I8" s="31"/>
      <c r="J8" s="32"/>
      <c r="K8" s="33"/>
      <c r="L8" s="33"/>
      <c r="M8" s="34" t="str">
        <f t="shared" si="1"/>
        <v/>
      </c>
      <c r="N8" s="35" t="str">
        <f t="shared" si="2"/>
        <v/>
      </c>
      <c r="O8" s="34" t="str">
        <f t="shared" si="3"/>
        <v/>
      </c>
      <c r="P8" s="36" t="str">
        <f t="shared" si="4"/>
        <v/>
      </c>
      <c r="Q8" s="37" t="str">
        <f t="shared" si="5"/>
        <v/>
      </c>
      <c r="R8" s="37" t="str">
        <f t="shared" si="6"/>
        <v/>
      </c>
      <c r="S8" s="33" t="str">
        <f t="shared" si="7"/>
        <v/>
      </c>
      <c r="T8" s="38" t="str">
        <f t="shared" si="8"/>
        <v/>
      </c>
      <c r="U8" s="39" t="str">
        <f t="shared" si="9"/>
        <v/>
      </c>
      <c r="V8" s="40" t="str">
        <f t="shared" si="10"/>
        <v/>
      </c>
      <c r="W8" s="40" t="str">
        <f t="shared" si="11"/>
        <v/>
      </c>
      <c r="X8" s="136"/>
      <c r="Y8" s="136"/>
      <c r="Z8" s="136"/>
      <c r="AA8" s="136"/>
      <c r="AB8" s="30"/>
    </row>
    <row r="9" spans="1:28" ht="18" customHeight="1" x14ac:dyDescent="0.2">
      <c r="A9" s="136"/>
      <c r="B9" s="136"/>
      <c r="C9" s="136"/>
      <c r="D9" s="136"/>
      <c r="E9" s="136"/>
      <c r="F9" s="136"/>
      <c r="G9" s="29"/>
      <c r="H9" s="30" t="str">
        <f t="shared" si="0"/>
        <v/>
      </c>
      <c r="I9" s="31"/>
      <c r="J9" s="32"/>
      <c r="K9" s="33"/>
      <c r="L9" s="33"/>
      <c r="M9" s="34" t="str">
        <f t="shared" si="1"/>
        <v/>
      </c>
      <c r="N9" s="35" t="str">
        <f t="shared" si="2"/>
        <v/>
      </c>
      <c r="O9" s="34" t="str">
        <f t="shared" si="3"/>
        <v/>
      </c>
      <c r="P9" s="36" t="str">
        <f t="shared" si="4"/>
        <v/>
      </c>
      <c r="Q9" s="37" t="str">
        <f t="shared" si="5"/>
        <v/>
      </c>
      <c r="R9" s="37" t="str">
        <f t="shared" si="6"/>
        <v/>
      </c>
      <c r="S9" s="33" t="str">
        <f t="shared" si="7"/>
        <v/>
      </c>
      <c r="T9" s="38" t="str">
        <f t="shared" si="8"/>
        <v/>
      </c>
      <c r="U9" s="39" t="str">
        <f t="shared" si="9"/>
        <v/>
      </c>
      <c r="V9" s="40" t="str">
        <f t="shared" si="10"/>
        <v/>
      </c>
      <c r="W9" s="40" t="str">
        <f t="shared" si="11"/>
        <v/>
      </c>
      <c r="X9" s="136"/>
      <c r="Y9" s="136"/>
      <c r="Z9" s="136"/>
      <c r="AA9" s="136"/>
      <c r="AB9" s="30"/>
    </row>
    <row r="10" spans="1:28" ht="18" customHeight="1" x14ac:dyDescent="0.2">
      <c r="A10" s="136"/>
      <c r="B10" s="136"/>
      <c r="C10" s="136"/>
      <c r="D10" s="136"/>
      <c r="E10" s="136"/>
      <c r="F10" s="136"/>
      <c r="G10" s="29"/>
      <c r="H10" s="30" t="str">
        <f t="shared" si="0"/>
        <v/>
      </c>
      <c r="I10" s="31"/>
      <c r="J10" s="32"/>
      <c r="K10" s="33"/>
      <c r="L10" s="33"/>
      <c r="M10" s="34" t="str">
        <f t="shared" si="1"/>
        <v/>
      </c>
      <c r="N10" s="35" t="str">
        <f t="shared" si="2"/>
        <v/>
      </c>
      <c r="O10" s="34" t="str">
        <f t="shared" si="3"/>
        <v/>
      </c>
      <c r="P10" s="36" t="str">
        <f t="shared" si="4"/>
        <v/>
      </c>
      <c r="Q10" s="37" t="str">
        <f t="shared" si="5"/>
        <v/>
      </c>
      <c r="R10" s="37" t="str">
        <f t="shared" si="6"/>
        <v/>
      </c>
      <c r="S10" s="33" t="str">
        <f t="shared" si="7"/>
        <v/>
      </c>
      <c r="T10" s="38" t="str">
        <f t="shared" si="8"/>
        <v/>
      </c>
      <c r="U10" s="39" t="str">
        <f t="shared" si="9"/>
        <v/>
      </c>
      <c r="V10" s="40" t="str">
        <f t="shared" si="10"/>
        <v/>
      </c>
      <c r="W10" s="40" t="str">
        <f t="shared" si="11"/>
        <v/>
      </c>
      <c r="X10" s="136"/>
      <c r="Y10" s="136"/>
      <c r="Z10" s="136"/>
      <c r="AA10" s="136"/>
      <c r="AB10" s="30"/>
    </row>
    <row r="11" spans="1:28" ht="18" customHeight="1" x14ac:dyDescent="0.2">
      <c r="A11" s="136"/>
      <c r="B11" s="136"/>
      <c r="C11" s="136"/>
      <c r="D11" s="136"/>
      <c r="E11" s="136"/>
      <c r="F11" s="136"/>
      <c r="G11" s="29"/>
      <c r="H11" s="30" t="str">
        <f t="shared" si="0"/>
        <v/>
      </c>
      <c r="I11" s="31"/>
      <c r="J11" s="32"/>
      <c r="K11" s="33"/>
      <c r="L11" s="33"/>
      <c r="M11" s="34" t="str">
        <f t="shared" si="1"/>
        <v/>
      </c>
      <c r="N11" s="35" t="str">
        <f t="shared" si="2"/>
        <v/>
      </c>
      <c r="O11" s="34" t="str">
        <f t="shared" si="3"/>
        <v/>
      </c>
      <c r="P11" s="36" t="str">
        <f t="shared" si="4"/>
        <v/>
      </c>
      <c r="Q11" s="37" t="str">
        <f t="shared" si="5"/>
        <v/>
      </c>
      <c r="R11" s="37" t="str">
        <f t="shared" si="6"/>
        <v/>
      </c>
      <c r="S11" s="33" t="str">
        <f t="shared" si="7"/>
        <v/>
      </c>
      <c r="T11" s="38" t="str">
        <f t="shared" si="8"/>
        <v/>
      </c>
      <c r="U11" s="39" t="str">
        <f t="shared" si="9"/>
        <v/>
      </c>
      <c r="V11" s="40" t="str">
        <f t="shared" si="10"/>
        <v/>
      </c>
      <c r="W11" s="40" t="str">
        <f t="shared" si="11"/>
        <v/>
      </c>
      <c r="X11" s="136"/>
      <c r="Y11" s="136"/>
      <c r="Z11" s="136"/>
      <c r="AA11" s="136"/>
      <c r="AB11" s="30"/>
    </row>
    <row r="12" spans="1:28" ht="18" customHeight="1" x14ac:dyDescent="0.2">
      <c r="A12" s="136"/>
      <c r="B12" s="136"/>
      <c r="C12" s="136"/>
      <c r="D12" s="136"/>
      <c r="E12" s="136"/>
      <c r="F12" s="136"/>
      <c r="G12" s="105"/>
      <c r="H12" s="30"/>
      <c r="I12" s="31"/>
      <c r="J12" s="32"/>
      <c r="K12" s="33"/>
      <c r="L12" s="33"/>
      <c r="M12" s="34" t="str">
        <f t="shared" si="1"/>
        <v/>
      </c>
      <c r="N12" s="35" t="str">
        <f t="shared" si="2"/>
        <v/>
      </c>
      <c r="O12" s="34" t="str">
        <f t="shared" si="3"/>
        <v/>
      </c>
      <c r="P12" s="36" t="str">
        <f t="shared" si="4"/>
        <v/>
      </c>
      <c r="Q12" s="37" t="str">
        <f t="shared" si="5"/>
        <v/>
      </c>
      <c r="R12" s="37" t="str">
        <f t="shared" si="6"/>
        <v/>
      </c>
      <c r="S12" s="33" t="str">
        <f t="shared" si="7"/>
        <v/>
      </c>
      <c r="T12" s="38" t="str">
        <f t="shared" si="8"/>
        <v/>
      </c>
      <c r="U12" s="39" t="str">
        <f t="shared" si="9"/>
        <v/>
      </c>
      <c r="V12" s="40" t="str">
        <f t="shared" si="10"/>
        <v/>
      </c>
      <c r="W12" s="40" t="str">
        <f t="shared" si="11"/>
        <v/>
      </c>
      <c r="X12" s="136"/>
      <c r="Y12" s="136"/>
      <c r="Z12" s="136"/>
      <c r="AA12" s="136"/>
      <c r="AB12" s="30"/>
    </row>
    <row r="13" spans="1:28" ht="18" customHeight="1" x14ac:dyDescent="0.2">
      <c r="A13" s="136"/>
      <c r="B13" s="136"/>
      <c r="C13" s="136"/>
      <c r="D13" s="136"/>
      <c r="E13" s="136"/>
      <c r="F13" s="136"/>
      <c r="G13" s="29"/>
      <c r="H13" s="30" t="str">
        <f t="shared" si="0"/>
        <v/>
      </c>
      <c r="I13" s="31"/>
      <c r="J13" s="32"/>
      <c r="K13" s="33"/>
      <c r="L13" s="33"/>
      <c r="M13" s="34" t="str">
        <f t="shared" si="1"/>
        <v/>
      </c>
      <c r="N13" s="35" t="str">
        <f t="shared" si="2"/>
        <v/>
      </c>
      <c r="O13" s="34" t="str">
        <f t="shared" si="3"/>
        <v/>
      </c>
      <c r="P13" s="36" t="str">
        <f t="shared" si="4"/>
        <v/>
      </c>
      <c r="Q13" s="37" t="str">
        <f t="shared" si="5"/>
        <v/>
      </c>
      <c r="R13" s="37" t="str">
        <f t="shared" si="6"/>
        <v/>
      </c>
      <c r="S13" s="33" t="str">
        <f t="shared" si="7"/>
        <v/>
      </c>
      <c r="T13" s="38" t="str">
        <f t="shared" si="8"/>
        <v/>
      </c>
      <c r="U13" s="39" t="str">
        <f t="shared" si="9"/>
        <v/>
      </c>
      <c r="V13" s="40" t="str">
        <f t="shared" si="10"/>
        <v/>
      </c>
      <c r="W13" s="40" t="str">
        <f t="shared" si="11"/>
        <v/>
      </c>
      <c r="X13" s="136"/>
      <c r="Y13" s="136"/>
      <c r="Z13" s="136"/>
      <c r="AA13" s="136"/>
      <c r="AB13" s="30"/>
    </row>
    <row r="14" spans="1:28" ht="18" customHeight="1" x14ac:dyDescent="0.2">
      <c r="A14" s="136"/>
      <c r="B14" s="136"/>
      <c r="C14" s="136"/>
      <c r="D14" s="136"/>
      <c r="E14" s="136"/>
      <c r="F14" s="136"/>
      <c r="G14" s="29"/>
      <c r="H14" s="30" t="str">
        <f t="shared" si="0"/>
        <v/>
      </c>
      <c r="I14" s="31"/>
      <c r="J14" s="32"/>
      <c r="K14" s="33"/>
      <c r="L14" s="33"/>
      <c r="M14" s="34" t="str">
        <f t="shared" si="1"/>
        <v/>
      </c>
      <c r="N14" s="35" t="str">
        <f t="shared" si="2"/>
        <v/>
      </c>
      <c r="O14" s="34" t="str">
        <f t="shared" si="3"/>
        <v/>
      </c>
      <c r="P14" s="36" t="str">
        <f t="shared" si="4"/>
        <v/>
      </c>
      <c r="Q14" s="37" t="str">
        <f t="shared" si="5"/>
        <v/>
      </c>
      <c r="R14" s="37" t="str">
        <f t="shared" si="6"/>
        <v/>
      </c>
      <c r="S14" s="33" t="str">
        <f t="shared" si="7"/>
        <v/>
      </c>
      <c r="T14" s="38" t="str">
        <f t="shared" si="8"/>
        <v/>
      </c>
      <c r="U14" s="39" t="str">
        <f t="shared" si="9"/>
        <v/>
      </c>
      <c r="V14" s="40" t="str">
        <f t="shared" si="10"/>
        <v/>
      </c>
      <c r="W14" s="40" t="str">
        <f t="shared" si="11"/>
        <v/>
      </c>
      <c r="X14" s="136"/>
      <c r="Y14" s="136"/>
      <c r="Z14" s="136"/>
      <c r="AA14" s="136"/>
      <c r="AB14" s="30"/>
    </row>
    <row r="15" spans="1:28" ht="18" customHeight="1" x14ac:dyDescent="0.2">
      <c r="A15" s="136"/>
      <c r="B15" s="136"/>
      <c r="C15" s="136"/>
      <c r="D15" s="136"/>
      <c r="E15" s="136"/>
      <c r="F15" s="136"/>
      <c r="G15" s="29"/>
      <c r="H15" s="30" t="str">
        <f t="shared" si="0"/>
        <v/>
      </c>
      <c r="I15" s="31"/>
      <c r="J15" s="32"/>
      <c r="K15" s="33"/>
      <c r="L15" s="33"/>
      <c r="M15" s="34" t="str">
        <f t="shared" si="1"/>
        <v/>
      </c>
      <c r="N15" s="35" t="str">
        <f t="shared" si="2"/>
        <v/>
      </c>
      <c r="O15" s="34" t="str">
        <f t="shared" si="3"/>
        <v/>
      </c>
      <c r="P15" s="36" t="str">
        <f t="shared" si="4"/>
        <v/>
      </c>
      <c r="Q15" s="37" t="str">
        <f t="shared" si="5"/>
        <v/>
      </c>
      <c r="R15" s="37" t="str">
        <f t="shared" si="6"/>
        <v/>
      </c>
      <c r="S15" s="33" t="str">
        <f t="shared" si="7"/>
        <v/>
      </c>
      <c r="T15" s="38" t="str">
        <f t="shared" si="8"/>
        <v/>
      </c>
      <c r="U15" s="39" t="str">
        <f t="shared" si="9"/>
        <v/>
      </c>
      <c r="V15" s="40" t="str">
        <f t="shared" si="10"/>
        <v/>
      </c>
      <c r="W15" s="40" t="str">
        <f t="shared" si="11"/>
        <v/>
      </c>
      <c r="X15" s="136"/>
      <c r="Y15" s="136"/>
      <c r="Z15" s="136"/>
      <c r="AA15" s="136"/>
      <c r="AB15" s="30"/>
    </row>
    <row r="16" spans="1:28" ht="18" customHeight="1" x14ac:dyDescent="0.2">
      <c r="A16" s="136"/>
      <c r="B16" s="136"/>
      <c r="C16" s="136"/>
      <c r="D16" s="136"/>
      <c r="E16" s="136"/>
      <c r="F16" s="136"/>
      <c r="G16" s="29"/>
      <c r="H16" s="30" t="str">
        <f t="shared" si="0"/>
        <v/>
      </c>
      <c r="I16" s="31"/>
      <c r="J16" s="32"/>
      <c r="K16" s="33"/>
      <c r="L16" s="33"/>
      <c r="M16" s="34" t="str">
        <f t="shared" si="1"/>
        <v/>
      </c>
      <c r="N16" s="35" t="str">
        <f t="shared" si="2"/>
        <v/>
      </c>
      <c r="O16" s="34" t="str">
        <f t="shared" si="3"/>
        <v/>
      </c>
      <c r="P16" s="36" t="str">
        <f t="shared" si="4"/>
        <v/>
      </c>
      <c r="Q16" s="37" t="str">
        <f t="shared" si="5"/>
        <v/>
      </c>
      <c r="R16" s="37" t="str">
        <f t="shared" si="6"/>
        <v/>
      </c>
      <c r="S16" s="33" t="str">
        <f t="shared" si="7"/>
        <v/>
      </c>
      <c r="T16" s="38" t="str">
        <f t="shared" si="8"/>
        <v/>
      </c>
      <c r="U16" s="39" t="str">
        <f t="shared" si="9"/>
        <v/>
      </c>
      <c r="V16" s="40" t="str">
        <f t="shared" si="10"/>
        <v/>
      </c>
      <c r="W16" s="40" t="str">
        <f t="shared" si="11"/>
        <v/>
      </c>
      <c r="X16" s="136"/>
      <c r="Y16" s="136"/>
      <c r="Z16" s="136"/>
      <c r="AA16" s="136"/>
      <c r="AB16" s="30"/>
    </row>
    <row r="17" spans="1:28" ht="18" customHeight="1" x14ac:dyDescent="0.2">
      <c r="A17" s="136"/>
      <c r="B17" s="136"/>
      <c r="C17" s="136"/>
      <c r="D17" s="136"/>
      <c r="E17" s="136"/>
      <c r="F17" s="136"/>
      <c r="G17" s="29"/>
      <c r="H17" s="30" t="str">
        <f t="shared" si="0"/>
        <v/>
      </c>
      <c r="I17" s="31"/>
      <c r="J17" s="32"/>
      <c r="K17" s="33"/>
      <c r="L17" s="33"/>
      <c r="M17" s="34" t="str">
        <f t="shared" si="1"/>
        <v/>
      </c>
      <c r="N17" s="35" t="str">
        <f t="shared" si="2"/>
        <v/>
      </c>
      <c r="O17" s="34" t="str">
        <f t="shared" si="3"/>
        <v/>
      </c>
      <c r="P17" s="36" t="str">
        <f t="shared" si="4"/>
        <v/>
      </c>
      <c r="Q17" s="37" t="str">
        <f t="shared" si="5"/>
        <v/>
      </c>
      <c r="R17" s="37" t="str">
        <f t="shared" si="6"/>
        <v/>
      </c>
      <c r="S17" s="33" t="str">
        <f t="shared" si="7"/>
        <v/>
      </c>
      <c r="T17" s="38" t="str">
        <f t="shared" si="8"/>
        <v/>
      </c>
      <c r="U17" s="39" t="str">
        <f t="shared" si="9"/>
        <v/>
      </c>
      <c r="V17" s="40" t="str">
        <f t="shared" si="10"/>
        <v/>
      </c>
      <c r="W17" s="40" t="str">
        <f t="shared" si="11"/>
        <v/>
      </c>
      <c r="X17" s="136"/>
      <c r="Y17" s="136"/>
      <c r="Z17" s="136"/>
      <c r="AA17" s="136"/>
      <c r="AB17" s="30"/>
    </row>
    <row r="18" spans="1:28" ht="18" customHeight="1" x14ac:dyDescent="0.2">
      <c r="A18" s="136"/>
      <c r="B18" s="136"/>
      <c r="C18" s="136"/>
      <c r="D18" s="136"/>
      <c r="E18" s="136"/>
      <c r="F18" s="136"/>
      <c r="G18" s="29"/>
      <c r="H18" s="30" t="str">
        <f t="shared" si="0"/>
        <v/>
      </c>
      <c r="I18" s="31"/>
      <c r="J18" s="32"/>
      <c r="K18" s="33"/>
      <c r="L18" s="33"/>
      <c r="M18" s="34" t="str">
        <f t="shared" si="1"/>
        <v/>
      </c>
      <c r="N18" s="35" t="str">
        <f t="shared" si="2"/>
        <v/>
      </c>
      <c r="O18" s="34" t="str">
        <f t="shared" si="3"/>
        <v/>
      </c>
      <c r="P18" s="36" t="str">
        <f t="shared" si="4"/>
        <v/>
      </c>
      <c r="Q18" s="37" t="str">
        <f t="shared" si="5"/>
        <v/>
      </c>
      <c r="R18" s="37" t="str">
        <f t="shared" si="6"/>
        <v/>
      </c>
      <c r="S18" s="33" t="str">
        <f t="shared" si="7"/>
        <v/>
      </c>
      <c r="T18" s="38" t="str">
        <f t="shared" si="8"/>
        <v/>
      </c>
      <c r="U18" s="39" t="str">
        <f t="shared" si="9"/>
        <v/>
      </c>
      <c r="V18" s="40" t="str">
        <f t="shared" si="10"/>
        <v/>
      </c>
      <c r="W18" s="40" t="str">
        <f t="shared" si="11"/>
        <v/>
      </c>
      <c r="X18" s="136"/>
      <c r="Y18" s="136"/>
      <c r="Z18" s="136"/>
      <c r="AA18" s="136"/>
      <c r="AB18" s="30"/>
    </row>
    <row r="19" spans="1:28" ht="18" customHeight="1" x14ac:dyDescent="0.2">
      <c r="A19" s="136"/>
      <c r="B19" s="136"/>
      <c r="C19" s="136"/>
      <c r="D19" s="136"/>
      <c r="E19" s="136"/>
      <c r="F19" s="136"/>
      <c r="G19" s="29"/>
      <c r="H19" s="30" t="str">
        <f t="shared" si="0"/>
        <v/>
      </c>
      <c r="I19" s="31"/>
      <c r="J19" s="32"/>
      <c r="K19" s="33"/>
      <c r="L19" s="33"/>
      <c r="M19" s="34" t="str">
        <f t="shared" si="1"/>
        <v/>
      </c>
      <c r="N19" s="35" t="str">
        <f t="shared" si="2"/>
        <v/>
      </c>
      <c r="O19" s="34" t="str">
        <f t="shared" si="3"/>
        <v/>
      </c>
      <c r="P19" s="36" t="str">
        <f t="shared" si="4"/>
        <v/>
      </c>
      <c r="Q19" s="37" t="str">
        <f t="shared" si="5"/>
        <v/>
      </c>
      <c r="R19" s="37" t="str">
        <f t="shared" si="6"/>
        <v/>
      </c>
      <c r="S19" s="33" t="str">
        <f t="shared" si="7"/>
        <v/>
      </c>
      <c r="T19" s="38" t="str">
        <f t="shared" si="8"/>
        <v/>
      </c>
      <c r="U19" s="39" t="str">
        <f t="shared" si="9"/>
        <v/>
      </c>
      <c r="V19" s="40" t="str">
        <f t="shared" si="10"/>
        <v/>
      </c>
      <c r="W19" s="40" t="str">
        <f t="shared" si="11"/>
        <v/>
      </c>
      <c r="X19" s="136"/>
      <c r="Y19" s="136"/>
      <c r="Z19" s="136"/>
      <c r="AA19" s="136"/>
      <c r="AB19" s="30"/>
    </row>
    <row r="20" spans="1:28" ht="18" customHeight="1" x14ac:dyDescent="0.2">
      <c r="A20" s="136"/>
      <c r="B20" s="136"/>
      <c r="C20" s="136"/>
      <c r="D20" s="136"/>
      <c r="E20" s="136"/>
      <c r="F20" s="136"/>
      <c r="G20" s="29"/>
      <c r="H20" s="30" t="str">
        <f t="shared" si="0"/>
        <v/>
      </c>
      <c r="I20" s="31"/>
      <c r="J20" s="32"/>
      <c r="K20" s="33"/>
      <c r="L20" s="33"/>
      <c r="M20" s="34" t="str">
        <f t="shared" si="1"/>
        <v/>
      </c>
      <c r="N20" s="35" t="str">
        <f t="shared" si="2"/>
        <v/>
      </c>
      <c r="O20" s="34" t="str">
        <f t="shared" si="3"/>
        <v/>
      </c>
      <c r="P20" s="36" t="str">
        <f t="shared" si="4"/>
        <v/>
      </c>
      <c r="Q20" s="37" t="str">
        <f t="shared" si="5"/>
        <v/>
      </c>
      <c r="R20" s="37" t="str">
        <f t="shared" si="6"/>
        <v/>
      </c>
      <c r="S20" s="33" t="str">
        <f t="shared" si="7"/>
        <v/>
      </c>
      <c r="T20" s="38" t="str">
        <f t="shared" si="8"/>
        <v/>
      </c>
      <c r="U20" s="39" t="str">
        <f t="shared" si="9"/>
        <v/>
      </c>
      <c r="V20" s="40" t="str">
        <f t="shared" si="10"/>
        <v/>
      </c>
      <c r="W20" s="40" t="str">
        <f t="shared" si="11"/>
        <v/>
      </c>
      <c r="X20" s="136"/>
      <c r="Y20" s="136"/>
      <c r="Z20" s="136"/>
      <c r="AA20" s="136"/>
      <c r="AB20" s="30"/>
    </row>
    <row r="21" spans="1:28" ht="18" customHeight="1" x14ac:dyDescent="0.2">
      <c r="A21" s="136"/>
      <c r="B21" s="136"/>
      <c r="C21" s="136"/>
      <c r="D21" s="136"/>
      <c r="E21" s="136"/>
      <c r="F21" s="136"/>
      <c r="G21" s="29"/>
      <c r="H21" s="30" t="str">
        <f t="shared" si="0"/>
        <v/>
      </c>
      <c r="I21" s="31"/>
      <c r="J21" s="32"/>
      <c r="K21" s="33"/>
      <c r="L21" s="33"/>
      <c r="M21" s="34" t="str">
        <f t="shared" si="1"/>
        <v/>
      </c>
      <c r="N21" s="35" t="str">
        <f t="shared" si="2"/>
        <v/>
      </c>
      <c r="O21" s="34" t="str">
        <f t="shared" si="3"/>
        <v/>
      </c>
      <c r="P21" s="36" t="str">
        <f t="shared" si="4"/>
        <v/>
      </c>
      <c r="Q21" s="37" t="str">
        <f t="shared" si="5"/>
        <v/>
      </c>
      <c r="R21" s="37" t="str">
        <f t="shared" si="6"/>
        <v/>
      </c>
      <c r="S21" s="33" t="str">
        <f t="shared" si="7"/>
        <v/>
      </c>
      <c r="T21" s="38" t="str">
        <f t="shared" si="8"/>
        <v/>
      </c>
      <c r="U21" s="39" t="str">
        <f t="shared" si="9"/>
        <v/>
      </c>
      <c r="V21" s="40" t="str">
        <f t="shared" si="10"/>
        <v/>
      </c>
      <c r="W21" s="40" t="str">
        <f t="shared" si="11"/>
        <v/>
      </c>
      <c r="X21" s="136"/>
      <c r="Y21" s="136"/>
      <c r="Z21" s="136"/>
      <c r="AA21" s="136"/>
      <c r="AB21" s="30"/>
    </row>
    <row r="22" spans="1:28" ht="18" customHeight="1" x14ac:dyDescent="0.2">
      <c r="A22" s="136"/>
      <c r="B22" s="136"/>
      <c r="C22" s="136"/>
      <c r="D22" s="136"/>
      <c r="E22" s="136"/>
      <c r="F22" s="136"/>
      <c r="G22" s="29"/>
      <c r="H22" s="30" t="str">
        <f t="shared" si="0"/>
        <v/>
      </c>
      <c r="I22" s="31"/>
      <c r="J22" s="32"/>
      <c r="K22" s="33"/>
      <c r="L22" s="33"/>
      <c r="M22" s="34" t="str">
        <f t="shared" si="1"/>
        <v/>
      </c>
      <c r="N22" s="35" t="str">
        <f t="shared" si="2"/>
        <v/>
      </c>
      <c r="O22" s="34" t="str">
        <f t="shared" si="3"/>
        <v/>
      </c>
      <c r="P22" s="36" t="str">
        <f t="shared" si="4"/>
        <v/>
      </c>
      <c r="Q22" s="37" t="str">
        <f t="shared" si="5"/>
        <v/>
      </c>
      <c r="R22" s="37" t="str">
        <f t="shared" si="6"/>
        <v/>
      </c>
      <c r="S22" s="33" t="str">
        <f t="shared" si="7"/>
        <v/>
      </c>
      <c r="T22" s="38" t="str">
        <f t="shared" si="8"/>
        <v/>
      </c>
      <c r="U22" s="39" t="str">
        <f t="shared" si="9"/>
        <v/>
      </c>
      <c r="V22" s="40" t="str">
        <f t="shared" si="10"/>
        <v/>
      </c>
      <c r="W22" s="40" t="str">
        <f t="shared" si="11"/>
        <v/>
      </c>
      <c r="X22" s="136"/>
      <c r="Y22" s="136"/>
      <c r="Z22" s="136"/>
      <c r="AA22" s="136"/>
      <c r="AB22" s="30"/>
    </row>
    <row r="23" spans="1:28" ht="18" customHeight="1" x14ac:dyDescent="0.2">
      <c r="A23" s="136"/>
      <c r="B23" s="136"/>
      <c r="C23" s="136"/>
      <c r="D23" s="136"/>
      <c r="E23" s="136"/>
      <c r="F23" s="136"/>
      <c r="G23" s="29"/>
      <c r="H23" s="30" t="str">
        <f t="shared" si="0"/>
        <v/>
      </c>
      <c r="I23" s="31"/>
      <c r="J23" s="32"/>
      <c r="K23" s="33"/>
      <c r="L23" s="33"/>
      <c r="M23" s="34" t="str">
        <f t="shared" si="1"/>
        <v/>
      </c>
      <c r="N23" s="35" t="str">
        <f t="shared" si="2"/>
        <v/>
      </c>
      <c r="O23" s="34" t="str">
        <f t="shared" si="3"/>
        <v/>
      </c>
      <c r="P23" s="36" t="str">
        <f t="shared" si="4"/>
        <v/>
      </c>
      <c r="Q23" s="37" t="str">
        <f t="shared" si="5"/>
        <v/>
      </c>
      <c r="R23" s="37" t="str">
        <f t="shared" si="6"/>
        <v/>
      </c>
      <c r="S23" s="33" t="str">
        <f t="shared" si="7"/>
        <v/>
      </c>
      <c r="T23" s="38" t="str">
        <f t="shared" si="8"/>
        <v/>
      </c>
      <c r="U23" s="39" t="str">
        <f t="shared" si="9"/>
        <v/>
      </c>
      <c r="V23" s="40" t="str">
        <f t="shared" si="10"/>
        <v/>
      </c>
      <c r="W23" s="40" t="str">
        <f t="shared" si="11"/>
        <v/>
      </c>
      <c r="X23" s="136"/>
      <c r="Y23" s="136"/>
      <c r="Z23" s="136"/>
      <c r="AA23" s="136"/>
      <c r="AB23" s="30"/>
    </row>
    <row r="24" spans="1:28" ht="18" customHeight="1" x14ac:dyDescent="0.2">
      <c r="A24" s="136"/>
      <c r="B24" s="136"/>
      <c r="C24" s="136"/>
      <c r="D24" s="136"/>
      <c r="E24" s="136"/>
      <c r="F24" s="136"/>
      <c r="G24" s="29"/>
      <c r="H24" s="30" t="str">
        <f t="shared" si="0"/>
        <v/>
      </c>
      <c r="I24" s="31"/>
      <c r="J24" s="32"/>
      <c r="K24" s="33"/>
      <c r="L24" s="33"/>
      <c r="M24" s="34" t="str">
        <f t="shared" si="1"/>
        <v/>
      </c>
      <c r="N24" s="35" t="str">
        <f t="shared" si="2"/>
        <v/>
      </c>
      <c r="O24" s="34" t="str">
        <f t="shared" si="3"/>
        <v/>
      </c>
      <c r="P24" s="36" t="str">
        <f t="shared" si="4"/>
        <v/>
      </c>
      <c r="Q24" s="37" t="str">
        <f t="shared" si="5"/>
        <v/>
      </c>
      <c r="R24" s="37" t="str">
        <f t="shared" si="6"/>
        <v/>
      </c>
      <c r="S24" s="33" t="str">
        <f t="shared" si="7"/>
        <v/>
      </c>
      <c r="T24" s="38" t="str">
        <f t="shared" si="8"/>
        <v/>
      </c>
      <c r="U24" s="39" t="str">
        <f t="shared" si="9"/>
        <v/>
      </c>
      <c r="V24" s="40" t="str">
        <f t="shared" si="10"/>
        <v/>
      </c>
      <c r="W24" s="40" t="str">
        <f t="shared" si="11"/>
        <v/>
      </c>
      <c r="X24" s="137"/>
      <c r="Y24" s="137"/>
      <c r="Z24" s="137"/>
      <c r="AA24" s="137"/>
      <c r="AB24" s="30"/>
    </row>
    <row r="25" spans="1:28" ht="18" customHeight="1" x14ac:dyDescent="0.2">
      <c r="A25" s="136"/>
      <c r="B25" s="136"/>
      <c r="C25" s="136"/>
      <c r="D25" s="136"/>
      <c r="E25" s="136"/>
      <c r="F25" s="136"/>
      <c r="G25" s="29"/>
      <c r="H25" s="30" t="str">
        <f t="shared" si="0"/>
        <v/>
      </c>
      <c r="I25" s="31"/>
      <c r="J25" s="32"/>
      <c r="K25" s="33"/>
      <c r="L25" s="33"/>
      <c r="M25" s="34" t="str">
        <f t="shared" si="1"/>
        <v/>
      </c>
      <c r="N25" s="35" t="str">
        <f t="shared" si="2"/>
        <v/>
      </c>
      <c r="O25" s="34" t="str">
        <f t="shared" si="3"/>
        <v/>
      </c>
      <c r="P25" s="36" t="str">
        <f t="shared" si="4"/>
        <v/>
      </c>
      <c r="Q25" s="37" t="str">
        <f t="shared" si="5"/>
        <v/>
      </c>
      <c r="R25" s="37" t="str">
        <f t="shared" si="6"/>
        <v/>
      </c>
      <c r="S25" s="33" t="str">
        <f t="shared" si="7"/>
        <v/>
      </c>
      <c r="T25" s="38" t="str">
        <f t="shared" si="8"/>
        <v/>
      </c>
      <c r="U25" s="39" t="str">
        <f t="shared" si="9"/>
        <v/>
      </c>
      <c r="V25" s="40" t="str">
        <f t="shared" si="10"/>
        <v/>
      </c>
      <c r="W25" s="40" t="str">
        <f t="shared" si="11"/>
        <v/>
      </c>
      <c r="X25" s="136"/>
      <c r="Y25" s="136"/>
      <c r="Z25" s="136"/>
      <c r="AA25" s="136"/>
      <c r="AB25" s="30"/>
    </row>
    <row r="26" spans="1:28" ht="18" customHeight="1" x14ac:dyDescent="0.2">
      <c r="A26" s="136"/>
      <c r="B26" s="136"/>
      <c r="C26" s="136"/>
      <c r="D26" s="136"/>
      <c r="E26" s="136"/>
      <c r="F26" s="136"/>
      <c r="G26" s="29"/>
      <c r="H26" s="30" t="str">
        <f t="shared" si="0"/>
        <v/>
      </c>
      <c r="I26" s="31"/>
      <c r="J26" s="32"/>
      <c r="K26" s="33"/>
      <c r="L26" s="33"/>
      <c r="M26" s="34" t="str">
        <f t="shared" si="1"/>
        <v/>
      </c>
      <c r="N26" s="35" t="str">
        <f t="shared" si="2"/>
        <v/>
      </c>
      <c r="O26" s="34" t="str">
        <f t="shared" si="3"/>
        <v/>
      </c>
      <c r="P26" s="36" t="str">
        <f t="shared" si="4"/>
        <v/>
      </c>
      <c r="Q26" s="37" t="str">
        <f t="shared" si="5"/>
        <v/>
      </c>
      <c r="R26" s="37" t="str">
        <f t="shared" si="6"/>
        <v/>
      </c>
      <c r="S26" s="33" t="str">
        <f t="shared" si="7"/>
        <v/>
      </c>
      <c r="T26" s="38" t="str">
        <f t="shared" si="8"/>
        <v/>
      </c>
      <c r="U26" s="39" t="str">
        <f t="shared" si="9"/>
        <v/>
      </c>
      <c r="V26" s="40" t="str">
        <f t="shared" si="10"/>
        <v/>
      </c>
      <c r="W26" s="40" t="str">
        <f t="shared" si="11"/>
        <v/>
      </c>
      <c r="X26" s="136"/>
      <c r="Y26" s="136"/>
      <c r="Z26" s="136"/>
      <c r="AA26" s="136"/>
      <c r="AB26" s="30"/>
    </row>
    <row r="27" spans="1:28" ht="18" customHeight="1" x14ac:dyDescent="0.2">
      <c r="A27" s="136"/>
      <c r="B27" s="136"/>
      <c r="C27" s="136"/>
      <c r="D27" s="136"/>
      <c r="E27" s="136"/>
      <c r="F27" s="136"/>
      <c r="G27" s="29"/>
      <c r="H27" s="30" t="str">
        <f t="shared" si="0"/>
        <v/>
      </c>
      <c r="I27" s="31"/>
      <c r="J27" s="32"/>
      <c r="K27" s="33"/>
      <c r="L27" s="33"/>
      <c r="M27" s="34" t="str">
        <f t="shared" si="1"/>
        <v/>
      </c>
      <c r="N27" s="35" t="str">
        <f t="shared" si="2"/>
        <v/>
      </c>
      <c r="O27" s="34" t="str">
        <f t="shared" si="3"/>
        <v/>
      </c>
      <c r="P27" s="36" t="str">
        <f t="shared" si="4"/>
        <v/>
      </c>
      <c r="Q27" s="37" t="str">
        <f t="shared" si="5"/>
        <v/>
      </c>
      <c r="R27" s="37" t="str">
        <f t="shared" si="6"/>
        <v/>
      </c>
      <c r="S27" s="33" t="str">
        <f t="shared" si="7"/>
        <v/>
      </c>
      <c r="T27" s="38" t="str">
        <f t="shared" si="8"/>
        <v/>
      </c>
      <c r="U27" s="39" t="str">
        <f t="shared" si="9"/>
        <v/>
      </c>
      <c r="V27" s="40" t="str">
        <f t="shared" si="10"/>
        <v/>
      </c>
      <c r="W27" s="40" t="str">
        <f t="shared" si="11"/>
        <v/>
      </c>
      <c r="X27" s="136"/>
      <c r="Y27" s="136"/>
      <c r="Z27" s="136"/>
      <c r="AA27" s="136"/>
      <c r="AB27" s="30"/>
    </row>
    <row r="28" spans="1:28" ht="18" customHeight="1" x14ac:dyDescent="0.2">
      <c r="A28" s="136"/>
      <c r="B28" s="136"/>
      <c r="C28" s="136"/>
      <c r="D28" s="136"/>
      <c r="E28" s="136"/>
      <c r="F28" s="136"/>
      <c r="G28" s="29"/>
      <c r="H28" s="30" t="str">
        <f t="shared" si="0"/>
        <v/>
      </c>
      <c r="I28" s="31"/>
      <c r="J28" s="32"/>
      <c r="K28" s="33"/>
      <c r="L28" s="33"/>
      <c r="M28" s="34" t="str">
        <f t="shared" si="1"/>
        <v/>
      </c>
      <c r="N28" s="35" t="str">
        <f t="shared" si="2"/>
        <v/>
      </c>
      <c r="O28" s="34" t="str">
        <f t="shared" si="3"/>
        <v/>
      </c>
      <c r="P28" s="36" t="str">
        <f t="shared" si="4"/>
        <v/>
      </c>
      <c r="Q28" s="37" t="str">
        <f t="shared" si="5"/>
        <v/>
      </c>
      <c r="R28" s="37" t="str">
        <f t="shared" si="6"/>
        <v/>
      </c>
      <c r="S28" s="33" t="str">
        <f t="shared" si="7"/>
        <v/>
      </c>
      <c r="T28" s="38" t="str">
        <f t="shared" si="8"/>
        <v/>
      </c>
      <c r="U28" s="39" t="str">
        <f t="shared" si="9"/>
        <v/>
      </c>
      <c r="V28" s="40" t="str">
        <f t="shared" si="10"/>
        <v/>
      </c>
      <c r="W28" s="40" t="str">
        <f t="shared" si="11"/>
        <v/>
      </c>
      <c r="X28" s="136"/>
      <c r="Y28" s="136"/>
      <c r="Z28" s="136"/>
      <c r="AA28" s="136"/>
      <c r="AB28" s="30"/>
    </row>
    <row r="29" spans="1:28" ht="18" customHeight="1" x14ac:dyDescent="0.2">
      <c r="A29" s="136"/>
      <c r="B29" s="136"/>
      <c r="C29" s="136"/>
      <c r="D29" s="136"/>
      <c r="E29" s="136"/>
      <c r="F29" s="136"/>
      <c r="G29" s="29"/>
      <c r="H29" s="30" t="str">
        <f t="shared" si="0"/>
        <v/>
      </c>
      <c r="I29" s="31"/>
      <c r="J29" s="32"/>
      <c r="K29" s="33"/>
      <c r="L29" s="33"/>
      <c r="M29" s="34" t="str">
        <f t="shared" si="1"/>
        <v/>
      </c>
      <c r="N29" s="35" t="str">
        <f t="shared" si="2"/>
        <v/>
      </c>
      <c r="O29" s="34" t="str">
        <f t="shared" si="3"/>
        <v/>
      </c>
      <c r="P29" s="36" t="str">
        <f t="shared" si="4"/>
        <v/>
      </c>
      <c r="Q29" s="37" t="str">
        <f t="shared" si="5"/>
        <v/>
      </c>
      <c r="R29" s="37" t="str">
        <f t="shared" si="6"/>
        <v/>
      </c>
      <c r="S29" s="33" t="str">
        <f t="shared" si="7"/>
        <v/>
      </c>
      <c r="T29" s="38" t="str">
        <f t="shared" si="8"/>
        <v/>
      </c>
      <c r="U29" s="39" t="str">
        <f t="shared" si="9"/>
        <v/>
      </c>
      <c r="V29" s="40" t="str">
        <f t="shared" si="10"/>
        <v/>
      </c>
      <c r="W29" s="40" t="str">
        <f t="shared" si="11"/>
        <v/>
      </c>
      <c r="X29" s="136"/>
      <c r="Y29" s="136"/>
      <c r="Z29" s="136"/>
      <c r="AA29" s="136"/>
      <c r="AB29" s="30"/>
    </row>
    <row r="30" spans="1:28" ht="18" customHeight="1" x14ac:dyDescent="0.2">
      <c r="A30" s="136"/>
      <c r="B30" s="136"/>
      <c r="C30" s="136"/>
      <c r="D30" s="136"/>
      <c r="E30" s="136"/>
      <c r="F30" s="136"/>
      <c r="G30" s="29"/>
      <c r="H30" s="30" t="str">
        <f t="shared" si="0"/>
        <v/>
      </c>
      <c r="I30" s="31"/>
      <c r="J30" s="32"/>
      <c r="K30" s="33"/>
      <c r="L30" s="33"/>
      <c r="M30" s="34" t="str">
        <f t="shared" si="1"/>
        <v/>
      </c>
      <c r="N30" s="35" t="str">
        <f t="shared" si="2"/>
        <v/>
      </c>
      <c r="O30" s="34" t="str">
        <f t="shared" si="3"/>
        <v/>
      </c>
      <c r="P30" s="36" t="str">
        <f t="shared" si="4"/>
        <v/>
      </c>
      <c r="Q30" s="37" t="str">
        <f t="shared" si="5"/>
        <v/>
      </c>
      <c r="R30" s="37" t="str">
        <f t="shared" si="6"/>
        <v/>
      </c>
      <c r="S30" s="33" t="str">
        <f t="shared" si="7"/>
        <v/>
      </c>
      <c r="T30" s="38" t="str">
        <f t="shared" si="8"/>
        <v/>
      </c>
      <c r="U30" s="39" t="str">
        <f t="shared" si="9"/>
        <v/>
      </c>
      <c r="V30" s="40" t="str">
        <f t="shared" si="10"/>
        <v/>
      </c>
      <c r="W30" s="40" t="str">
        <f t="shared" si="11"/>
        <v/>
      </c>
      <c r="X30" s="136"/>
      <c r="Y30" s="136"/>
      <c r="Z30" s="136"/>
      <c r="AA30" s="136"/>
      <c r="AB30" s="30"/>
    </row>
    <row r="31" spans="1:28" ht="18" customHeight="1" x14ac:dyDescent="0.2">
      <c r="A31" s="136"/>
      <c r="B31" s="136"/>
      <c r="C31" s="136"/>
      <c r="D31" s="136"/>
      <c r="E31" s="136"/>
      <c r="F31" s="136"/>
      <c r="G31" s="29"/>
      <c r="H31" s="30" t="str">
        <f t="shared" si="0"/>
        <v/>
      </c>
      <c r="I31" s="31"/>
      <c r="J31" s="32"/>
      <c r="K31" s="33"/>
      <c r="L31" s="33"/>
      <c r="M31" s="34" t="str">
        <f t="shared" si="1"/>
        <v/>
      </c>
      <c r="N31" s="35" t="str">
        <f t="shared" si="2"/>
        <v/>
      </c>
      <c r="O31" s="34" t="str">
        <f t="shared" si="3"/>
        <v/>
      </c>
      <c r="P31" s="36" t="str">
        <f t="shared" si="4"/>
        <v/>
      </c>
      <c r="Q31" s="37" t="str">
        <f t="shared" si="5"/>
        <v/>
      </c>
      <c r="R31" s="37" t="str">
        <f t="shared" si="6"/>
        <v/>
      </c>
      <c r="S31" s="33" t="str">
        <f t="shared" si="7"/>
        <v/>
      </c>
      <c r="T31" s="38" t="str">
        <f t="shared" si="8"/>
        <v/>
      </c>
      <c r="U31" s="39" t="str">
        <f t="shared" si="9"/>
        <v/>
      </c>
      <c r="V31" s="40" t="str">
        <f t="shared" si="10"/>
        <v/>
      </c>
      <c r="W31" s="40" t="str">
        <f t="shared" si="11"/>
        <v/>
      </c>
      <c r="X31" s="136"/>
      <c r="Y31" s="136"/>
      <c r="Z31" s="136"/>
      <c r="AA31" s="136"/>
      <c r="AB31" s="30"/>
    </row>
    <row r="32" spans="1:28" ht="18" customHeight="1" x14ac:dyDescent="0.2">
      <c r="A32" s="136"/>
      <c r="B32" s="136"/>
      <c r="C32" s="136"/>
      <c r="D32" s="136"/>
      <c r="E32" s="136"/>
      <c r="F32" s="136"/>
      <c r="G32" s="29"/>
      <c r="H32" s="30" t="str">
        <f t="shared" si="0"/>
        <v/>
      </c>
      <c r="I32" s="31"/>
      <c r="J32" s="32"/>
      <c r="K32" s="33"/>
      <c r="L32" s="33"/>
      <c r="M32" s="34" t="str">
        <f t="shared" si="1"/>
        <v/>
      </c>
      <c r="N32" s="35" t="str">
        <f t="shared" si="2"/>
        <v/>
      </c>
      <c r="O32" s="34" t="str">
        <f t="shared" si="3"/>
        <v/>
      </c>
      <c r="P32" s="36" t="str">
        <f t="shared" si="4"/>
        <v/>
      </c>
      <c r="Q32" s="37" t="str">
        <f t="shared" si="5"/>
        <v/>
      </c>
      <c r="R32" s="37" t="str">
        <f t="shared" si="6"/>
        <v/>
      </c>
      <c r="S32" s="33" t="str">
        <f t="shared" si="7"/>
        <v/>
      </c>
      <c r="T32" s="38" t="str">
        <f t="shared" si="8"/>
        <v/>
      </c>
      <c r="U32" s="39" t="str">
        <f t="shared" si="9"/>
        <v/>
      </c>
      <c r="V32" s="40" t="str">
        <f t="shared" si="10"/>
        <v/>
      </c>
      <c r="W32" s="40" t="str">
        <f t="shared" si="11"/>
        <v/>
      </c>
      <c r="X32" s="136"/>
      <c r="Y32" s="136"/>
      <c r="Z32" s="136"/>
      <c r="AA32" s="136"/>
      <c r="AB32" s="30"/>
    </row>
    <row r="33" spans="1:28" ht="18" customHeight="1" x14ac:dyDescent="0.2">
      <c r="A33" s="136"/>
      <c r="B33" s="136"/>
      <c r="C33" s="136"/>
      <c r="D33" s="136"/>
      <c r="E33" s="136"/>
      <c r="F33" s="136"/>
      <c r="G33" s="29"/>
      <c r="H33" s="30" t="str">
        <f t="shared" si="0"/>
        <v/>
      </c>
      <c r="I33" s="31"/>
      <c r="J33" s="32"/>
      <c r="K33" s="33"/>
      <c r="L33" s="33"/>
      <c r="M33" s="34" t="str">
        <f t="shared" si="1"/>
        <v/>
      </c>
      <c r="N33" s="35" t="str">
        <f t="shared" si="2"/>
        <v/>
      </c>
      <c r="O33" s="34" t="str">
        <f t="shared" si="3"/>
        <v/>
      </c>
      <c r="P33" s="36" t="str">
        <f t="shared" si="4"/>
        <v/>
      </c>
      <c r="Q33" s="37" t="str">
        <f t="shared" si="5"/>
        <v/>
      </c>
      <c r="R33" s="37" t="str">
        <f t="shared" si="6"/>
        <v/>
      </c>
      <c r="S33" s="33" t="str">
        <f t="shared" si="7"/>
        <v/>
      </c>
      <c r="T33" s="38" t="str">
        <f t="shared" si="8"/>
        <v/>
      </c>
      <c r="U33" s="39" t="str">
        <f t="shared" si="9"/>
        <v/>
      </c>
      <c r="V33" s="40" t="str">
        <f t="shared" si="10"/>
        <v/>
      </c>
      <c r="W33" s="40" t="str">
        <f t="shared" si="11"/>
        <v/>
      </c>
      <c r="X33" s="136"/>
      <c r="Y33" s="136"/>
      <c r="Z33" s="136"/>
      <c r="AA33" s="136"/>
      <c r="AB33" s="30"/>
    </row>
    <row r="34" spans="1:28" ht="18" customHeight="1" x14ac:dyDescent="0.2">
      <c r="A34" s="136"/>
      <c r="B34" s="136"/>
      <c r="C34" s="136"/>
      <c r="D34" s="136"/>
      <c r="E34" s="136"/>
      <c r="F34" s="136"/>
      <c r="G34" s="29"/>
      <c r="H34" s="30" t="str">
        <f t="shared" si="0"/>
        <v/>
      </c>
      <c r="I34" s="31"/>
      <c r="J34" s="32"/>
      <c r="K34" s="33"/>
      <c r="L34" s="33"/>
      <c r="M34" s="34" t="str">
        <f t="shared" si="1"/>
        <v/>
      </c>
      <c r="N34" s="35" t="str">
        <f t="shared" si="2"/>
        <v/>
      </c>
      <c r="O34" s="34" t="str">
        <f t="shared" si="3"/>
        <v/>
      </c>
      <c r="P34" s="36" t="str">
        <f t="shared" si="4"/>
        <v/>
      </c>
      <c r="Q34" s="37" t="str">
        <f t="shared" si="5"/>
        <v/>
      </c>
      <c r="R34" s="37" t="str">
        <f t="shared" si="6"/>
        <v/>
      </c>
      <c r="S34" s="33" t="str">
        <f t="shared" si="7"/>
        <v/>
      </c>
      <c r="T34" s="38" t="str">
        <f t="shared" si="8"/>
        <v/>
      </c>
      <c r="U34" s="39" t="str">
        <f t="shared" si="9"/>
        <v/>
      </c>
      <c r="V34" s="40" t="str">
        <f t="shared" si="10"/>
        <v/>
      </c>
      <c r="W34" s="40" t="str">
        <f t="shared" si="11"/>
        <v/>
      </c>
      <c r="X34" s="136"/>
      <c r="Y34" s="136"/>
      <c r="Z34" s="136"/>
      <c r="AA34" s="136"/>
      <c r="AB34" s="30"/>
    </row>
    <row r="35" spans="1:28" ht="18" customHeight="1" x14ac:dyDescent="0.2">
      <c r="A35" s="136"/>
      <c r="B35" s="136"/>
      <c r="C35" s="136"/>
      <c r="D35" s="136"/>
      <c r="E35" s="136"/>
      <c r="F35" s="136"/>
      <c r="G35" s="29"/>
      <c r="H35" s="30" t="str">
        <f t="shared" si="0"/>
        <v/>
      </c>
      <c r="I35" s="31"/>
      <c r="J35" s="32"/>
      <c r="K35" s="33"/>
      <c r="L35" s="33"/>
      <c r="M35" s="34" t="str">
        <f t="shared" si="1"/>
        <v/>
      </c>
      <c r="N35" s="35" t="str">
        <f t="shared" si="2"/>
        <v/>
      </c>
      <c r="O35" s="34" t="str">
        <f t="shared" si="3"/>
        <v/>
      </c>
      <c r="P35" s="36" t="str">
        <f t="shared" si="4"/>
        <v/>
      </c>
      <c r="Q35" s="37" t="str">
        <f t="shared" si="5"/>
        <v/>
      </c>
      <c r="R35" s="37" t="str">
        <f t="shared" si="6"/>
        <v/>
      </c>
      <c r="S35" s="33" t="str">
        <f t="shared" si="7"/>
        <v/>
      </c>
      <c r="T35" s="38" t="str">
        <f t="shared" si="8"/>
        <v/>
      </c>
      <c r="U35" s="39" t="str">
        <f t="shared" si="9"/>
        <v/>
      </c>
      <c r="V35" s="40" t="str">
        <f t="shared" si="10"/>
        <v/>
      </c>
      <c r="W35" s="40" t="str">
        <f t="shared" si="11"/>
        <v/>
      </c>
      <c r="X35" s="136"/>
      <c r="Y35" s="136"/>
      <c r="Z35" s="136"/>
      <c r="AA35" s="136"/>
      <c r="AB35" s="30"/>
    </row>
    <row r="36" spans="1:28" ht="18" customHeight="1" x14ac:dyDescent="0.2">
      <c r="A36" s="136"/>
      <c r="B36" s="136"/>
      <c r="C36" s="136"/>
      <c r="D36" s="136"/>
      <c r="E36" s="136"/>
      <c r="F36" s="136"/>
      <c r="G36" s="29"/>
      <c r="H36" s="30" t="str">
        <f t="shared" si="0"/>
        <v/>
      </c>
      <c r="I36" s="31"/>
      <c r="J36" s="32"/>
      <c r="K36" s="33"/>
      <c r="L36" s="33"/>
      <c r="M36" s="34" t="str">
        <f t="shared" si="1"/>
        <v/>
      </c>
      <c r="N36" s="35" t="str">
        <f t="shared" si="2"/>
        <v/>
      </c>
      <c r="O36" s="34" t="str">
        <f t="shared" si="3"/>
        <v/>
      </c>
      <c r="P36" s="36" t="str">
        <f t="shared" si="4"/>
        <v/>
      </c>
      <c r="Q36" s="37" t="str">
        <f t="shared" si="5"/>
        <v/>
      </c>
      <c r="R36" s="37" t="str">
        <f t="shared" si="6"/>
        <v/>
      </c>
      <c r="S36" s="33" t="str">
        <f t="shared" si="7"/>
        <v/>
      </c>
      <c r="T36" s="38" t="str">
        <f t="shared" si="8"/>
        <v/>
      </c>
      <c r="U36" s="39" t="str">
        <f t="shared" si="9"/>
        <v/>
      </c>
      <c r="V36" s="40" t="str">
        <f t="shared" si="10"/>
        <v/>
      </c>
      <c r="W36" s="40" t="str">
        <f t="shared" si="11"/>
        <v/>
      </c>
      <c r="X36" s="136"/>
      <c r="Y36" s="136"/>
      <c r="Z36" s="136"/>
      <c r="AA36" s="136"/>
      <c r="AB36" s="30"/>
    </row>
    <row r="37" spans="1:28" ht="18" customHeight="1" x14ac:dyDescent="0.2">
      <c r="A37" s="136"/>
      <c r="B37" s="136"/>
      <c r="C37" s="136"/>
      <c r="D37" s="136"/>
      <c r="E37" s="136"/>
      <c r="F37" s="136"/>
      <c r="G37" s="29"/>
      <c r="H37" s="30" t="str">
        <f t="shared" si="0"/>
        <v/>
      </c>
      <c r="I37" s="31"/>
      <c r="J37" s="32"/>
      <c r="K37" s="33" t="str">
        <f>IF(OR(I37="ALI",I37="AIE"),IF(ISNA(VLOOKUP(H37,'Funções de Dados - Detalhe'!$C$7:$F$22,2,0)),"",VLOOKUP(H37,'Funções de Dados - Detalhe'!$C$7:$F$22,2,0)),IF(OR(I37="EE",I37="SE",I37="CE"),IF(ISNA(VLOOKUP(H37,'Funções de Transação - Detalhe'!$C$7:$F$31,2,0)), "",VLOOKUP(H37,'Funções de Transação - Detalhe'!$C$7:$F$31,2,0)),""))</f>
        <v/>
      </c>
      <c r="L37" s="33" t="str">
        <f>IF(OR(I37="ALI",I37="AIE"),IF(ISNA(VLOOKUP(H37,'Funções de Dados - Detalhe'!$C$7:$F$22,4,0)), "",VLOOKUP(H37,'Funções de Dados - Detalhe'!$C$7:$F$22,4,0)),IF(OR(I37="EE",I37="SE",I37="CE"),IF(ISNA(VLOOKUP(H37,'Funções de Transação - Detalhe'!$C$7:$F$31,4,0)), "",VLOOKUP(H37,'Funções de Transação - Detalhe'!$C$7:$F$31,4,0)),""))</f>
        <v/>
      </c>
      <c r="M37" s="34" t="str">
        <f t="shared" si="1"/>
        <v/>
      </c>
      <c r="N37" s="35" t="str">
        <f t="shared" si="2"/>
        <v/>
      </c>
      <c r="O37" s="34" t="str">
        <f t="shared" si="3"/>
        <v/>
      </c>
      <c r="P37" s="36" t="str">
        <f t="shared" si="4"/>
        <v/>
      </c>
      <c r="Q37" s="37" t="str">
        <f t="shared" si="5"/>
        <v/>
      </c>
      <c r="R37" s="37" t="str">
        <f t="shared" si="6"/>
        <v/>
      </c>
      <c r="S37" s="33" t="str">
        <f t="shared" si="7"/>
        <v/>
      </c>
      <c r="T37" s="38" t="str">
        <f t="shared" si="8"/>
        <v/>
      </c>
      <c r="U37" s="39" t="str">
        <f t="shared" si="9"/>
        <v/>
      </c>
      <c r="V37" s="40" t="str">
        <f t="shared" si="10"/>
        <v/>
      </c>
      <c r="W37" s="40" t="str">
        <f t="shared" si="11"/>
        <v/>
      </c>
      <c r="X37" s="136"/>
      <c r="Y37" s="136"/>
      <c r="Z37" s="136"/>
      <c r="AA37" s="136"/>
      <c r="AB37" s="30"/>
    </row>
    <row r="38" spans="1:28" ht="18" customHeight="1" x14ac:dyDescent="0.2">
      <c r="A38" s="136"/>
      <c r="B38" s="136"/>
      <c r="C38" s="136"/>
      <c r="D38" s="136"/>
      <c r="E38" s="136"/>
      <c r="F38" s="136"/>
      <c r="G38" s="29"/>
      <c r="H38" s="30" t="str">
        <f t="shared" si="0"/>
        <v/>
      </c>
      <c r="I38" s="31"/>
      <c r="J38" s="32"/>
      <c r="K38" s="33" t="str">
        <f>IF(OR(I38="ALI",I38="AIE"),IF(ISNA(VLOOKUP(H38,'Funções de Dados - Detalhe'!$C$7:$F$22,2,0)),"",VLOOKUP(H38,'Funções de Dados - Detalhe'!$C$7:$F$22,2,0)),IF(OR(I38="EE",I38="SE",I38="CE"),IF(ISNA(VLOOKUP(H38,'Funções de Transação - Detalhe'!$C$7:$F$31,2,0)), "",VLOOKUP(H38,'Funções de Transação - Detalhe'!$C$7:$F$31,2,0)),""))</f>
        <v/>
      </c>
      <c r="L38" s="33" t="str">
        <f>IF(OR(I38="ALI",I38="AIE"),IF(ISNA(VLOOKUP(H38,'Funções de Dados - Detalhe'!$C$7:$F$22,4,0)), "",VLOOKUP(H38,'Funções de Dados - Detalhe'!$C$7:$F$22,4,0)),IF(OR(I38="EE",I38="SE",I38="CE"),IF(ISNA(VLOOKUP(H38,'Funções de Transação - Detalhe'!$C$7:$F$31,4,0)), "",VLOOKUP(H38,'Funções de Transação - Detalhe'!$C$7:$F$31,4,0)),""))</f>
        <v/>
      </c>
      <c r="M38" s="34" t="str">
        <f t="shared" si="1"/>
        <v/>
      </c>
      <c r="N38" s="35" t="str">
        <f t="shared" si="2"/>
        <v/>
      </c>
      <c r="O38" s="34" t="str">
        <f t="shared" si="3"/>
        <v/>
      </c>
      <c r="P38" s="36" t="str">
        <f t="shared" si="4"/>
        <v/>
      </c>
      <c r="Q38" s="37" t="str">
        <f t="shared" si="5"/>
        <v/>
      </c>
      <c r="R38" s="37" t="str">
        <f t="shared" si="6"/>
        <v/>
      </c>
      <c r="S38" s="33" t="str">
        <f t="shared" si="7"/>
        <v/>
      </c>
      <c r="T38" s="38" t="str">
        <f t="shared" si="8"/>
        <v/>
      </c>
      <c r="U38" s="39" t="str">
        <f t="shared" si="9"/>
        <v/>
      </c>
      <c r="V38" s="40" t="str">
        <f t="shared" si="10"/>
        <v/>
      </c>
      <c r="W38" s="40" t="str">
        <f t="shared" si="11"/>
        <v/>
      </c>
      <c r="X38" s="136"/>
      <c r="Y38" s="136"/>
      <c r="Z38" s="136"/>
      <c r="AA38" s="136"/>
      <c r="AB38" s="30"/>
    </row>
    <row r="39" spans="1:28" ht="18" customHeight="1" x14ac:dyDescent="0.2">
      <c r="A39" s="136"/>
      <c r="B39" s="136"/>
      <c r="C39" s="136"/>
      <c r="D39" s="136"/>
      <c r="E39" s="136"/>
      <c r="F39" s="136"/>
      <c r="G39" s="29"/>
      <c r="H39" s="30" t="str">
        <f t="shared" si="0"/>
        <v/>
      </c>
      <c r="I39" s="31"/>
      <c r="J39" s="32"/>
      <c r="K39" s="33" t="str">
        <f>IF(OR(I39="ALI",I39="AIE"),IF(ISNA(VLOOKUP(H39,'Funções de Dados - Detalhe'!$C$7:$F$22,2,0)),"",VLOOKUP(H39,'Funções de Dados - Detalhe'!$C$7:$F$22,2,0)),IF(OR(I39="EE",I39="SE",I39="CE"),IF(ISNA(VLOOKUP(H39,'Funções de Transação - Detalhe'!$C$7:$F$31,2,0)), "",VLOOKUP(H39,'Funções de Transação - Detalhe'!$C$7:$F$31,2,0)),""))</f>
        <v/>
      </c>
      <c r="L39" s="33" t="str">
        <f>IF(OR(I39="ALI",I39="AIE"),IF(ISNA(VLOOKUP(H39,'Funções de Dados - Detalhe'!$C$7:$F$22,4,0)), "",VLOOKUP(H39,'Funções de Dados - Detalhe'!$C$7:$F$22,4,0)),IF(OR(I39="EE",I39="SE",I39="CE"),IF(ISNA(VLOOKUP(H39,'Funções de Transação - Detalhe'!$C$7:$F$31,4,0)), "",VLOOKUP(H39,'Funções de Transação - Detalhe'!$C$7:$F$31,4,0)),""))</f>
        <v/>
      </c>
      <c r="M39" s="34" t="str">
        <f t="shared" si="1"/>
        <v/>
      </c>
      <c r="N39" s="35" t="str">
        <f t="shared" si="2"/>
        <v/>
      </c>
      <c r="O39" s="34" t="str">
        <f t="shared" si="3"/>
        <v/>
      </c>
      <c r="P39" s="36" t="str">
        <f t="shared" si="4"/>
        <v/>
      </c>
      <c r="Q39" s="37" t="str">
        <f t="shared" si="5"/>
        <v/>
      </c>
      <c r="R39" s="37" t="str">
        <f t="shared" si="6"/>
        <v/>
      </c>
      <c r="S39" s="33" t="str">
        <f t="shared" si="7"/>
        <v/>
      </c>
      <c r="T39" s="38" t="str">
        <f t="shared" si="8"/>
        <v/>
      </c>
      <c r="U39" s="39" t="str">
        <f t="shared" si="9"/>
        <v/>
      </c>
      <c r="V39" s="40" t="str">
        <f t="shared" si="10"/>
        <v/>
      </c>
      <c r="W39" s="40" t="str">
        <f t="shared" si="11"/>
        <v/>
      </c>
      <c r="X39" s="136"/>
      <c r="Y39" s="136"/>
      <c r="Z39" s="136"/>
      <c r="AA39" s="136"/>
      <c r="AB39" s="30"/>
    </row>
    <row r="40" spans="1:28" ht="18" customHeight="1" x14ac:dyDescent="0.2">
      <c r="A40" s="136"/>
      <c r="B40" s="136"/>
      <c r="C40" s="136"/>
      <c r="D40" s="136"/>
      <c r="E40" s="136"/>
      <c r="F40" s="136"/>
      <c r="G40" s="29"/>
      <c r="H40" s="30" t="str">
        <f t="shared" ref="H40:H71" si="12">A40&amp;G40</f>
        <v/>
      </c>
      <c r="I40" s="31"/>
      <c r="J40" s="32"/>
      <c r="K40" s="33" t="str">
        <f>IF(OR(I40="ALI",I40="AIE"),IF(ISNA(VLOOKUP(H40,'Funções de Dados - Detalhe'!$C$7:$F$22,2,0)),"",VLOOKUP(H40,'Funções de Dados - Detalhe'!$C$7:$F$22,2,0)),IF(OR(I40="EE",I40="SE",I40="CE"),IF(ISNA(VLOOKUP(H40,'Funções de Transação - Detalhe'!$C$7:$F$31,2,0)), "",VLOOKUP(H40,'Funções de Transação - Detalhe'!$C$7:$F$31,2,0)),""))</f>
        <v/>
      </c>
      <c r="L40" s="33" t="str">
        <f>IF(OR(I40="ALI",I40="AIE"),IF(ISNA(VLOOKUP(H40,'Funções de Dados - Detalhe'!$C$7:$F$22,4,0)), "",VLOOKUP(H40,'Funções de Dados - Detalhe'!$C$7:$F$22,4,0)),IF(OR(I40="EE",I40="SE",I40="CE"),IF(ISNA(VLOOKUP(H40,'Funções de Transação - Detalhe'!$C$7:$F$31,4,0)), "",VLOOKUP(H40,'Funções de Transação - Detalhe'!$C$7:$F$31,4,0)),""))</f>
        <v/>
      </c>
      <c r="M40" s="34" t="str">
        <f t="shared" si="1"/>
        <v/>
      </c>
      <c r="N40" s="35" t="str">
        <f t="shared" si="2"/>
        <v/>
      </c>
      <c r="O40" s="34" t="str">
        <f t="shared" si="3"/>
        <v/>
      </c>
      <c r="P40" s="36" t="str">
        <f t="shared" si="4"/>
        <v/>
      </c>
      <c r="Q40" s="37" t="str">
        <f t="shared" si="5"/>
        <v/>
      </c>
      <c r="R40" s="37" t="str">
        <f t="shared" si="6"/>
        <v/>
      </c>
      <c r="S40" s="33" t="str">
        <f t="shared" si="7"/>
        <v/>
      </c>
      <c r="T40" s="38" t="str">
        <f t="shared" si="8"/>
        <v/>
      </c>
      <c r="U40" s="39" t="str">
        <f t="shared" si="9"/>
        <v/>
      </c>
      <c r="V40" s="40" t="str">
        <f t="shared" si="10"/>
        <v/>
      </c>
      <c r="W40" s="40" t="str">
        <f t="shared" si="11"/>
        <v/>
      </c>
      <c r="X40" s="136"/>
      <c r="Y40" s="136"/>
      <c r="Z40" s="136"/>
      <c r="AA40" s="136"/>
      <c r="AB40" s="30"/>
    </row>
    <row r="41" spans="1:28" ht="18" customHeight="1" x14ac:dyDescent="0.2">
      <c r="A41" s="136"/>
      <c r="B41" s="136"/>
      <c r="C41" s="136"/>
      <c r="D41" s="136"/>
      <c r="E41" s="136"/>
      <c r="F41" s="136"/>
      <c r="G41" s="29"/>
      <c r="H41" s="30" t="str">
        <f t="shared" si="12"/>
        <v/>
      </c>
      <c r="I41" s="31"/>
      <c r="J41" s="32"/>
      <c r="K41" s="33" t="str">
        <f>IF(OR(I41="ALI",I41="AIE"),IF(ISNA(VLOOKUP(H41,'Funções de Dados - Detalhe'!$C$7:$F$22,2,0)),"",VLOOKUP(H41,'Funções de Dados - Detalhe'!$C$7:$F$22,2,0)),IF(OR(I41="EE",I41="SE",I41="CE"),IF(ISNA(VLOOKUP(H41,'Funções de Transação - Detalhe'!$C$7:$F$31,2,0)), "",VLOOKUP(H41,'Funções de Transação - Detalhe'!$C$7:$F$31,2,0)),""))</f>
        <v/>
      </c>
      <c r="L41" s="33" t="str">
        <f>IF(OR(I41="ALI",I41="AIE"),IF(ISNA(VLOOKUP(H41,'Funções de Dados - Detalhe'!$C$7:$F$22,4,0)), "",VLOOKUP(H41,'Funções de Dados - Detalhe'!$C$7:$F$22,4,0)),IF(OR(I41="EE",I41="SE",I41="CE"),IF(ISNA(VLOOKUP(H41,'Funções de Transação - Detalhe'!$C$7:$F$31,4,0)), "",VLOOKUP(H41,'Funções de Transação - Detalhe'!$C$7:$F$31,4,0)),""))</f>
        <v/>
      </c>
      <c r="M41" s="34" t="str">
        <f t="shared" si="1"/>
        <v/>
      </c>
      <c r="N41" s="35" t="str">
        <f t="shared" si="2"/>
        <v/>
      </c>
      <c r="O41" s="34" t="str">
        <f t="shared" si="3"/>
        <v/>
      </c>
      <c r="P41" s="36" t="str">
        <f t="shared" si="4"/>
        <v/>
      </c>
      <c r="Q41" s="37" t="str">
        <f t="shared" si="5"/>
        <v/>
      </c>
      <c r="R41" s="37" t="str">
        <f t="shared" si="6"/>
        <v/>
      </c>
      <c r="S41" s="33" t="str">
        <f t="shared" si="7"/>
        <v/>
      </c>
      <c r="T41" s="38" t="str">
        <f t="shared" si="8"/>
        <v/>
      </c>
      <c r="U41" s="39" t="str">
        <f t="shared" si="9"/>
        <v/>
      </c>
      <c r="V41" s="40" t="str">
        <f t="shared" si="10"/>
        <v/>
      </c>
      <c r="W41" s="40" t="str">
        <f t="shared" si="11"/>
        <v/>
      </c>
      <c r="X41" s="136"/>
      <c r="Y41" s="136"/>
      <c r="Z41" s="136"/>
      <c r="AA41" s="136"/>
      <c r="AB41" s="30"/>
    </row>
    <row r="42" spans="1:28" ht="18" customHeight="1" x14ac:dyDescent="0.2">
      <c r="A42" s="136"/>
      <c r="B42" s="136"/>
      <c r="C42" s="136"/>
      <c r="D42" s="136"/>
      <c r="E42" s="136"/>
      <c r="F42" s="136"/>
      <c r="G42" s="29"/>
      <c r="H42" s="30" t="str">
        <f t="shared" si="12"/>
        <v/>
      </c>
      <c r="I42" s="31"/>
      <c r="J42" s="32"/>
      <c r="K42" s="33" t="str">
        <f>IF(OR(I42="ALI",I42="AIE"),IF(ISNA(VLOOKUP(H42,'Funções de Dados - Detalhe'!$C$7:$F$22,2,0)),"",VLOOKUP(H42,'Funções de Dados - Detalhe'!$C$7:$F$22,2,0)),IF(OR(I42="EE",I42="SE",I42="CE"),IF(ISNA(VLOOKUP(H42,'Funções de Transação - Detalhe'!$C$7:$F$31,2,0)), "",VLOOKUP(H42,'Funções de Transação - Detalhe'!$C$7:$F$31,2,0)),""))</f>
        <v/>
      </c>
      <c r="L42" s="33" t="str">
        <f>IF(OR(I42="ALI",I42="AIE"),IF(ISNA(VLOOKUP(H42,'Funções de Dados - Detalhe'!$C$7:$F$22,4,0)), "",VLOOKUP(H42,'Funções de Dados - Detalhe'!$C$7:$F$22,4,0)),IF(OR(I42="EE",I42="SE",I42="CE"),IF(ISNA(VLOOKUP(H42,'Funções de Transação - Detalhe'!$C$7:$F$31,4,0)), "",VLOOKUP(H42,'Funções de Transação - Detalhe'!$C$7:$F$31,4,0)),""))</f>
        <v/>
      </c>
      <c r="M42" s="34" t="str">
        <f t="shared" si="1"/>
        <v/>
      </c>
      <c r="N42" s="35" t="str">
        <f t="shared" si="2"/>
        <v/>
      </c>
      <c r="O42" s="34" t="str">
        <f t="shared" si="3"/>
        <v/>
      </c>
      <c r="P42" s="36" t="str">
        <f t="shared" si="4"/>
        <v/>
      </c>
      <c r="Q42" s="37" t="str">
        <f t="shared" si="5"/>
        <v/>
      </c>
      <c r="R42" s="37" t="str">
        <f t="shared" si="6"/>
        <v/>
      </c>
      <c r="S42" s="33" t="str">
        <f t="shared" si="7"/>
        <v/>
      </c>
      <c r="T42" s="38" t="str">
        <f t="shared" si="8"/>
        <v/>
      </c>
      <c r="U42" s="39" t="str">
        <f t="shared" si="9"/>
        <v/>
      </c>
      <c r="V42" s="40" t="str">
        <f t="shared" si="10"/>
        <v/>
      </c>
      <c r="W42" s="40" t="str">
        <f t="shared" si="11"/>
        <v/>
      </c>
      <c r="X42" s="136"/>
      <c r="Y42" s="136"/>
      <c r="Z42" s="136"/>
      <c r="AA42" s="136"/>
      <c r="AB42" s="30"/>
    </row>
    <row r="43" spans="1:28" ht="18" customHeight="1" x14ac:dyDescent="0.2">
      <c r="A43" s="136"/>
      <c r="B43" s="136"/>
      <c r="C43" s="136"/>
      <c r="D43" s="136"/>
      <c r="E43" s="136"/>
      <c r="F43" s="136"/>
      <c r="G43" s="29"/>
      <c r="H43" s="30" t="str">
        <f t="shared" si="12"/>
        <v/>
      </c>
      <c r="I43" s="31"/>
      <c r="J43" s="32"/>
      <c r="K43" s="33" t="str">
        <f>IF(OR(I43="ALI",I43="AIE"),IF(ISNA(VLOOKUP(H43,'Funções de Dados - Detalhe'!$C$7:$F$22,2,0)),"",VLOOKUP(H43,'Funções de Dados - Detalhe'!$C$7:$F$22,2,0)),IF(OR(I43="EE",I43="SE",I43="CE"),IF(ISNA(VLOOKUP(H43,'Funções de Transação - Detalhe'!$C$7:$F$31,2,0)), "",VLOOKUP(H43,'Funções de Transação - Detalhe'!$C$7:$F$31,2,0)),""))</f>
        <v/>
      </c>
      <c r="L43" s="33" t="str">
        <f>IF(OR(I43="ALI",I43="AIE"),IF(ISNA(VLOOKUP(H43,'Funções de Dados - Detalhe'!$C$7:$F$22,4,0)), "",VLOOKUP(H43,'Funções de Dados - Detalhe'!$C$7:$F$22,4,0)),IF(OR(I43="EE",I43="SE",I43="CE"),IF(ISNA(VLOOKUP(H43,'Funções de Transação - Detalhe'!$C$7:$F$31,4,0)), "",VLOOKUP(H43,'Funções de Transação - Detalhe'!$C$7:$F$31,4,0)),""))</f>
        <v/>
      </c>
      <c r="M43" s="34" t="str">
        <f t="shared" si="1"/>
        <v/>
      </c>
      <c r="N43" s="35" t="str">
        <f t="shared" si="2"/>
        <v/>
      </c>
      <c r="O43" s="34" t="str">
        <f t="shared" si="3"/>
        <v/>
      </c>
      <c r="P43" s="36" t="str">
        <f t="shared" si="4"/>
        <v/>
      </c>
      <c r="Q43" s="37" t="str">
        <f t="shared" si="5"/>
        <v/>
      </c>
      <c r="R43" s="37" t="str">
        <f t="shared" si="6"/>
        <v/>
      </c>
      <c r="S43" s="33" t="str">
        <f t="shared" si="7"/>
        <v/>
      </c>
      <c r="T43" s="38" t="str">
        <f t="shared" si="8"/>
        <v/>
      </c>
      <c r="U43" s="39" t="str">
        <f t="shared" si="9"/>
        <v/>
      </c>
      <c r="V43" s="40" t="str">
        <f t="shared" si="10"/>
        <v/>
      </c>
      <c r="W43" s="40" t="str">
        <f t="shared" si="11"/>
        <v/>
      </c>
      <c r="X43" s="136"/>
      <c r="Y43" s="136"/>
      <c r="Z43" s="136"/>
      <c r="AA43" s="136"/>
      <c r="AB43" s="30"/>
    </row>
    <row r="44" spans="1:28" ht="18" customHeight="1" x14ac:dyDescent="0.2">
      <c r="A44" s="136"/>
      <c r="B44" s="136"/>
      <c r="C44" s="136"/>
      <c r="D44" s="136"/>
      <c r="E44" s="136"/>
      <c r="F44" s="136"/>
      <c r="G44" s="29"/>
      <c r="H44" s="30" t="str">
        <f t="shared" si="12"/>
        <v/>
      </c>
      <c r="I44" s="31"/>
      <c r="J44" s="32"/>
      <c r="K44" s="33" t="str">
        <f>IF(OR(I44="ALI",I44="AIE"),IF(ISNA(VLOOKUP(H44,'Funções de Dados - Detalhe'!$C$7:$F$22,2,0)),"",VLOOKUP(H44,'Funções de Dados - Detalhe'!$C$7:$F$22,2,0)),IF(OR(I44="EE",I44="SE",I44="CE"),IF(ISNA(VLOOKUP(H44,'Funções de Transação - Detalhe'!$C$7:$F$31,2,0)), "",VLOOKUP(H44,'Funções de Transação - Detalhe'!$C$7:$F$31,2,0)),""))</f>
        <v/>
      </c>
      <c r="L44" s="33" t="str">
        <f>IF(OR(I44="ALI",I44="AIE"),IF(ISNA(VLOOKUP(H44,'Funções de Dados - Detalhe'!$C$7:$F$22,4,0)), "",VLOOKUP(H44,'Funções de Dados - Detalhe'!$C$7:$F$22,4,0)),IF(OR(I44="EE",I44="SE",I44="CE"),IF(ISNA(VLOOKUP(H44,'Funções de Transação - Detalhe'!$C$7:$F$31,4,0)), "",VLOOKUP(H44,'Funções de Transação - Detalhe'!$C$7:$F$31,4,0)),""))</f>
        <v/>
      </c>
      <c r="M44" s="34" t="str">
        <f t="shared" si="1"/>
        <v/>
      </c>
      <c r="N44" s="35" t="str">
        <f t="shared" si="2"/>
        <v/>
      </c>
      <c r="O44" s="34" t="str">
        <f t="shared" si="3"/>
        <v/>
      </c>
      <c r="P44" s="36" t="str">
        <f t="shared" si="4"/>
        <v/>
      </c>
      <c r="Q44" s="37" t="str">
        <f t="shared" si="5"/>
        <v/>
      </c>
      <c r="R44" s="37" t="str">
        <f t="shared" si="6"/>
        <v/>
      </c>
      <c r="S44" s="33" t="str">
        <f t="shared" si="7"/>
        <v/>
      </c>
      <c r="T44" s="38" t="str">
        <f t="shared" si="8"/>
        <v/>
      </c>
      <c r="U44" s="39" t="str">
        <f t="shared" si="9"/>
        <v/>
      </c>
      <c r="V44" s="40" t="str">
        <f t="shared" si="10"/>
        <v/>
      </c>
      <c r="W44" s="40" t="str">
        <f t="shared" si="11"/>
        <v/>
      </c>
      <c r="X44" s="136"/>
      <c r="Y44" s="136"/>
      <c r="Z44" s="136"/>
      <c r="AA44" s="136"/>
      <c r="AB44" s="30"/>
    </row>
    <row r="45" spans="1:28" ht="18" customHeight="1" x14ac:dyDescent="0.2">
      <c r="A45" s="136"/>
      <c r="B45" s="136"/>
      <c r="C45" s="136"/>
      <c r="D45" s="136"/>
      <c r="E45" s="136"/>
      <c r="F45" s="136"/>
      <c r="G45" s="29"/>
      <c r="H45" s="30" t="str">
        <f t="shared" si="12"/>
        <v/>
      </c>
      <c r="I45" s="31"/>
      <c r="J45" s="32"/>
      <c r="K45" s="33" t="str">
        <f>IF(OR(I45="ALI",I45="AIE"),IF(ISNA(VLOOKUP(H45,'Funções de Dados - Detalhe'!$C$7:$F$22,2,0)),"",VLOOKUP(H45,'Funções de Dados - Detalhe'!$C$7:$F$22,2,0)),IF(OR(I45="EE",I45="SE",I45="CE"),IF(ISNA(VLOOKUP(H45,'Funções de Transação - Detalhe'!$C$7:$F$31,2,0)), "",VLOOKUP(H45,'Funções de Transação - Detalhe'!$C$7:$F$31,2,0)),""))</f>
        <v/>
      </c>
      <c r="L45" s="33" t="str">
        <f>IF(OR(I45="ALI",I45="AIE"),IF(ISNA(VLOOKUP(H45,'Funções de Dados - Detalhe'!$C$7:$F$22,4,0)), "",VLOOKUP(H45,'Funções de Dados - Detalhe'!$C$7:$F$22,4,0)),IF(OR(I45="EE",I45="SE",I45="CE"),IF(ISNA(VLOOKUP(H45,'Funções de Transação - Detalhe'!$C$7:$F$31,4,0)), "",VLOOKUP(H45,'Funções de Transação - Detalhe'!$C$7:$F$31,4,0)),""))</f>
        <v/>
      </c>
      <c r="M45" s="34" t="str">
        <f t="shared" si="1"/>
        <v/>
      </c>
      <c r="N45" s="35" t="str">
        <f t="shared" si="2"/>
        <v/>
      </c>
      <c r="O45" s="34" t="str">
        <f t="shared" si="3"/>
        <v/>
      </c>
      <c r="P45" s="36" t="str">
        <f t="shared" si="4"/>
        <v/>
      </c>
      <c r="Q45" s="37" t="str">
        <f t="shared" si="5"/>
        <v/>
      </c>
      <c r="R45" s="37" t="str">
        <f t="shared" si="6"/>
        <v/>
      </c>
      <c r="S45" s="33" t="str">
        <f t="shared" si="7"/>
        <v/>
      </c>
      <c r="T45" s="38" t="str">
        <f t="shared" si="8"/>
        <v/>
      </c>
      <c r="U45" s="39" t="str">
        <f t="shared" si="9"/>
        <v/>
      </c>
      <c r="V45" s="40" t="str">
        <f t="shared" si="10"/>
        <v/>
      </c>
      <c r="W45" s="40" t="str">
        <f t="shared" si="11"/>
        <v/>
      </c>
      <c r="X45" s="136"/>
      <c r="Y45" s="136"/>
      <c r="Z45" s="136"/>
      <c r="AA45" s="136"/>
      <c r="AB45" s="30"/>
    </row>
    <row r="46" spans="1:28" ht="18" customHeight="1" x14ac:dyDescent="0.2">
      <c r="A46" s="136"/>
      <c r="B46" s="136"/>
      <c r="C46" s="136"/>
      <c r="D46" s="136"/>
      <c r="E46" s="136"/>
      <c r="F46" s="136"/>
      <c r="G46" s="29"/>
      <c r="H46" s="30" t="str">
        <f t="shared" si="12"/>
        <v/>
      </c>
      <c r="I46" s="31"/>
      <c r="J46" s="32"/>
      <c r="K46" s="33" t="str">
        <f>IF(OR(I46="ALI",I46="AIE"),IF(ISNA(VLOOKUP(H46,'Funções de Dados - Detalhe'!$C$7:$F$22,2,0)),"",VLOOKUP(H46,'Funções de Dados - Detalhe'!$C$7:$F$22,2,0)),IF(OR(I46="EE",I46="SE",I46="CE"),IF(ISNA(VLOOKUP(H46,'Funções de Transação - Detalhe'!$C$7:$F$31,2,0)), "",VLOOKUP(H46,'Funções de Transação - Detalhe'!$C$7:$F$31,2,0)),""))</f>
        <v/>
      </c>
      <c r="L46" s="33" t="str">
        <f>IF(OR(I46="ALI",I46="AIE"),IF(ISNA(VLOOKUP(H46,'Funções de Dados - Detalhe'!$C$7:$F$22,4,0)), "",VLOOKUP(H46,'Funções de Dados - Detalhe'!$C$7:$F$22,4,0)),IF(OR(I46="EE",I46="SE",I46="CE"),IF(ISNA(VLOOKUP(H46,'Funções de Transação - Detalhe'!$C$7:$F$31,4,0)), "",VLOOKUP(H46,'Funções de Transação - Detalhe'!$C$7:$F$31,4,0)),""))</f>
        <v/>
      </c>
      <c r="M46" s="34" t="str">
        <f t="shared" si="1"/>
        <v/>
      </c>
      <c r="N46" s="35" t="str">
        <f t="shared" si="2"/>
        <v/>
      </c>
      <c r="O46" s="34" t="str">
        <f t="shared" si="3"/>
        <v/>
      </c>
      <c r="P46" s="36" t="str">
        <f t="shared" si="4"/>
        <v/>
      </c>
      <c r="Q46" s="37" t="str">
        <f t="shared" si="5"/>
        <v/>
      </c>
      <c r="R46" s="37" t="str">
        <f t="shared" si="6"/>
        <v/>
      </c>
      <c r="S46" s="33" t="str">
        <f t="shared" si="7"/>
        <v/>
      </c>
      <c r="T46" s="38" t="str">
        <f t="shared" si="8"/>
        <v/>
      </c>
      <c r="U46" s="39" t="str">
        <f t="shared" si="9"/>
        <v/>
      </c>
      <c r="V46" s="40" t="str">
        <f t="shared" si="10"/>
        <v/>
      </c>
      <c r="W46" s="40" t="str">
        <f t="shared" si="11"/>
        <v/>
      </c>
      <c r="X46" s="136"/>
      <c r="Y46" s="136"/>
      <c r="Z46" s="136"/>
      <c r="AA46" s="136"/>
      <c r="AB46" s="30"/>
    </row>
    <row r="47" spans="1:28" ht="18" customHeight="1" x14ac:dyDescent="0.2">
      <c r="A47" s="136"/>
      <c r="B47" s="136"/>
      <c r="C47" s="136"/>
      <c r="D47" s="136"/>
      <c r="E47" s="136"/>
      <c r="F47" s="136"/>
      <c r="G47" s="29"/>
      <c r="H47" s="30" t="str">
        <f t="shared" si="12"/>
        <v/>
      </c>
      <c r="I47" s="31"/>
      <c r="J47" s="32"/>
      <c r="K47" s="33" t="str">
        <f>IF(OR(I47="ALI",I47="AIE"),IF(ISNA(VLOOKUP(H47,'Funções de Dados - Detalhe'!$C$7:$F$22,2,0)),"",VLOOKUP(H47,'Funções de Dados - Detalhe'!$C$7:$F$22,2,0)),IF(OR(I47="EE",I47="SE",I47="CE"),IF(ISNA(VLOOKUP(H47,'Funções de Transação - Detalhe'!$C$7:$F$31,2,0)), "",VLOOKUP(H47,'Funções de Transação - Detalhe'!$C$7:$F$31,2,0)),""))</f>
        <v/>
      </c>
      <c r="L47" s="33" t="str">
        <f>IF(OR(I47="ALI",I47="AIE"),IF(ISNA(VLOOKUP(H47,'Funções de Dados - Detalhe'!$C$7:$F$22,4,0)), "",VLOOKUP(H47,'Funções de Dados - Detalhe'!$C$7:$F$22,4,0)),IF(OR(I47="EE",I47="SE",I47="CE"),IF(ISNA(VLOOKUP(H47,'Funções de Transação - Detalhe'!$C$7:$F$31,4,0)), "",VLOOKUP(H47,'Funções de Transação - Detalhe'!$C$7:$F$31,4,0)),""))</f>
        <v/>
      </c>
      <c r="M47" s="34" t="str">
        <f t="shared" si="1"/>
        <v/>
      </c>
      <c r="N47" s="35" t="str">
        <f t="shared" si="2"/>
        <v/>
      </c>
      <c r="O47" s="34" t="str">
        <f t="shared" si="3"/>
        <v/>
      </c>
      <c r="P47" s="36" t="str">
        <f t="shared" si="4"/>
        <v/>
      </c>
      <c r="Q47" s="37" t="str">
        <f t="shared" si="5"/>
        <v/>
      </c>
      <c r="R47" s="37" t="str">
        <f t="shared" si="6"/>
        <v/>
      </c>
      <c r="S47" s="33" t="str">
        <f t="shared" si="7"/>
        <v/>
      </c>
      <c r="T47" s="38" t="str">
        <f t="shared" si="8"/>
        <v/>
      </c>
      <c r="U47" s="39" t="str">
        <f t="shared" si="9"/>
        <v/>
      </c>
      <c r="V47" s="40" t="str">
        <f t="shared" si="10"/>
        <v/>
      </c>
      <c r="W47" s="40" t="str">
        <f t="shared" si="11"/>
        <v/>
      </c>
      <c r="X47" s="136"/>
      <c r="Y47" s="136"/>
      <c r="Z47" s="136"/>
      <c r="AA47" s="136"/>
      <c r="AB47" s="30"/>
    </row>
    <row r="48" spans="1:28" ht="18" customHeight="1" x14ac:dyDescent="0.2">
      <c r="A48" s="136"/>
      <c r="B48" s="136"/>
      <c r="C48" s="136"/>
      <c r="D48" s="136"/>
      <c r="E48" s="136"/>
      <c r="F48" s="136"/>
      <c r="G48" s="29"/>
      <c r="H48" s="30" t="str">
        <f t="shared" si="12"/>
        <v/>
      </c>
      <c r="I48" s="31"/>
      <c r="J48" s="32"/>
      <c r="K48" s="33" t="str">
        <f>IF(OR(I48="ALI",I48="AIE"),IF(ISNA(VLOOKUP(H48,'Funções de Dados - Detalhe'!$C$7:$F$22,2,0)),"",VLOOKUP(H48,'Funções de Dados - Detalhe'!$C$7:$F$22,2,0)),IF(OR(I48="EE",I48="SE",I48="CE"),IF(ISNA(VLOOKUP(H48,'Funções de Transação - Detalhe'!$C$7:$F$31,2,0)), "",VLOOKUP(H48,'Funções de Transação - Detalhe'!$C$7:$F$31,2,0)),""))</f>
        <v/>
      </c>
      <c r="L48" s="33" t="str">
        <f>IF(OR(I48="ALI",I48="AIE"),IF(ISNA(VLOOKUP(H48,'Funções de Dados - Detalhe'!$C$7:$F$22,4,0)), "",VLOOKUP(H48,'Funções de Dados - Detalhe'!$C$7:$F$22,4,0)),IF(OR(I48="EE",I48="SE",I48="CE"),IF(ISNA(VLOOKUP(H48,'Funções de Transação - Detalhe'!$C$7:$F$31,4,0)), "",VLOOKUP(H48,'Funções de Transação - Detalhe'!$C$7:$F$31,4,0)),""))</f>
        <v/>
      </c>
      <c r="M48" s="34" t="str">
        <f t="shared" si="1"/>
        <v/>
      </c>
      <c r="N48" s="35" t="str">
        <f t="shared" si="2"/>
        <v/>
      </c>
      <c r="O48" s="34" t="str">
        <f t="shared" si="3"/>
        <v/>
      </c>
      <c r="P48" s="36" t="str">
        <f t="shared" si="4"/>
        <v/>
      </c>
      <c r="Q48" s="37" t="str">
        <f t="shared" si="5"/>
        <v/>
      </c>
      <c r="R48" s="37" t="str">
        <f t="shared" si="6"/>
        <v/>
      </c>
      <c r="S48" s="33" t="str">
        <f t="shared" si="7"/>
        <v/>
      </c>
      <c r="T48" s="38" t="str">
        <f t="shared" si="8"/>
        <v/>
      </c>
      <c r="U48" s="39" t="str">
        <f t="shared" si="9"/>
        <v/>
      </c>
      <c r="V48" s="40" t="str">
        <f t="shared" si="10"/>
        <v/>
      </c>
      <c r="W48" s="40" t="str">
        <f t="shared" si="11"/>
        <v/>
      </c>
      <c r="X48" s="136"/>
      <c r="Y48" s="136"/>
      <c r="Z48" s="136"/>
      <c r="AA48" s="136"/>
      <c r="AB48" s="30"/>
    </row>
    <row r="49" spans="1:28" ht="18" customHeight="1" x14ac:dyDescent="0.2">
      <c r="A49" s="136"/>
      <c r="B49" s="136"/>
      <c r="C49" s="136"/>
      <c r="D49" s="136"/>
      <c r="E49" s="136"/>
      <c r="F49" s="136"/>
      <c r="G49" s="29"/>
      <c r="H49" s="30" t="str">
        <f t="shared" si="12"/>
        <v/>
      </c>
      <c r="I49" s="31"/>
      <c r="J49" s="32"/>
      <c r="K49" s="33" t="str">
        <f>IF(OR(I49="ALI",I49="AIE"),IF(ISNA(VLOOKUP(H49,'Funções de Dados - Detalhe'!$C$7:$F$22,2,0)),"",VLOOKUP(H49,'Funções de Dados - Detalhe'!$C$7:$F$22,2,0)),IF(OR(I49="EE",I49="SE",I49="CE"),IF(ISNA(VLOOKUP(H49,'Funções de Transação - Detalhe'!$C$7:$F$31,2,0)), "",VLOOKUP(H49,'Funções de Transação - Detalhe'!$C$7:$F$31,2,0)),""))</f>
        <v/>
      </c>
      <c r="L49" s="33" t="str">
        <f>IF(OR(I49="ALI",I49="AIE"),IF(ISNA(VLOOKUP(H49,'Funções de Dados - Detalhe'!$C$7:$F$22,4,0)), "",VLOOKUP(H49,'Funções de Dados - Detalhe'!$C$7:$F$22,4,0)),IF(OR(I49="EE",I49="SE",I49="CE"),IF(ISNA(VLOOKUP(H49,'Funções de Transação - Detalhe'!$C$7:$F$31,4,0)), "",VLOOKUP(H49,'Funções de Transação - Detalhe'!$C$7:$F$31,4,0)),""))</f>
        <v/>
      </c>
      <c r="M49" s="34" t="str">
        <f t="shared" si="1"/>
        <v/>
      </c>
      <c r="N49" s="35" t="str">
        <f t="shared" si="2"/>
        <v/>
      </c>
      <c r="O49" s="34" t="str">
        <f t="shared" si="3"/>
        <v/>
      </c>
      <c r="P49" s="36" t="str">
        <f t="shared" si="4"/>
        <v/>
      </c>
      <c r="Q49" s="37" t="str">
        <f t="shared" si="5"/>
        <v/>
      </c>
      <c r="R49" s="37" t="str">
        <f t="shared" si="6"/>
        <v/>
      </c>
      <c r="S49" s="33" t="str">
        <f t="shared" si="7"/>
        <v/>
      </c>
      <c r="T49" s="38" t="str">
        <f t="shared" si="8"/>
        <v/>
      </c>
      <c r="U49" s="39" t="str">
        <f t="shared" si="9"/>
        <v/>
      </c>
      <c r="V49" s="40" t="str">
        <f t="shared" si="10"/>
        <v/>
      </c>
      <c r="W49" s="40" t="str">
        <f t="shared" si="11"/>
        <v/>
      </c>
      <c r="X49" s="136"/>
      <c r="Y49" s="136"/>
      <c r="Z49" s="136"/>
      <c r="AA49" s="136"/>
      <c r="AB49" s="30"/>
    </row>
    <row r="50" spans="1:28" ht="18" customHeight="1" x14ac:dyDescent="0.2">
      <c r="A50" s="136"/>
      <c r="B50" s="136"/>
      <c r="C50" s="136"/>
      <c r="D50" s="136"/>
      <c r="E50" s="136"/>
      <c r="F50" s="136"/>
      <c r="G50" s="29"/>
      <c r="H50" s="30" t="str">
        <f t="shared" si="12"/>
        <v/>
      </c>
      <c r="I50" s="31"/>
      <c r="J50" s="32"/>
      <c r="K50" s="33" t="str">
        <f>IF(OR(I50="ALI",I50="AIE"),IF(ISNA(VLOOKUP(H50,'Funções de Dados - Detalhe'!$C$7:$F$22,2,0)),"",VLOOKUP(H50,'Funções de Dados - Detalhe'!$C$7:$F$22,2,0)),IF(OR(I50="EE",I50="SE",I50="CE"),IF(ISNA(VLOOKUP(H50,'Funções de Transação - Detalhe'!$C$7:$F$31,2,0)), "",VLOOKUP(H50,'Funções de Transação - Detalhe'!$C$7:$F$31,2,0)),""))</f>
        <v/>
      </c>
      <c r="L50" s="33" t="str">
        <f>IF(OR(I50="ALI",I50="AIE"),IF(ISNA(VLOOKUP(H50,'Funções de Dados - Detalhe'!$C$7:$F$22,4,0)), "",VLOOKUP(H50,'Funções de Dados - Detalhe'!$C$7:$F$22,4,0)),IF(OR(I50="EE",I50="SE",I50="CE"),IF(ISNA(VLOOKUP(H50,'Funções de Transação - Detalhe'!$C$7:$F$31,4,0)), "",VLOOKUP(H50,'Funções de Transação - Detalhe'!$C$7:$F$31,4,0)),""))</f>
        <v/>
      </c>
      <c r="M50" s="34" t="str">
        <f t="shared" si="1"/>
        <v/>
      </c>
      <c r="N50" s="35" t="str">
        <f t="shared" si="2"/>
        <v/>
      </c>
      <c r="O50" s="34" t="str">
        <f t="shared" si="3"/>
        <v/>
      </c>
      <c r="P50" s="36" t="str">
        <f t="shared" si="4"/>
        <v/>
      </c>
      <c r="Q50" s="37" t="str">
        <f t="shared" si="5"/>
        <v/>
      </c>
      <c r="R50" s="37" t="str">
        <f t="shared" si="6"/>
        <v/>
      </c>
      <c r="S50" s="33" t="str">
        <f t="shared" si="7"/>
        <v/>
      </c>
      <c r="T50" s="38" t="str">
        <f t="shared" si="8"/>
        <v/>
      </c>
      <c r="U50" s="39" t="str">
        <f t="shared" si="9"/>
        <v/>
      </c>
      <c r="V50" s="40" t="str">
        <f t="shared" si="10"/>
        <v/>
      </c>
      <c r="W50" s="40" t="str">
        <f t="shared" si="11"/>
        <v/>
      </c>
      <c r="X50" s="136"/>
      <c r="Y50" s="136"/>
      <c r="Z50" s="136"/>
      <c r="AA50" s="136"/>
      <c r="AB50" s="30"/>
    </row>
    <row r="51" spans="1:28" ht="18" customHeight="1" x14ac:dyDescent="0.2">
      <c r="A51" s="136"/>
      <c r="B51" s="136"/>
      <c r="C51" s="136"/>
      <c r="D51" s="136"/>
      <c r="E51" s="136"/>
      <c r="F51" s="136"/>
      <c r="G51" s="29"/>
      <c r="H51" s="30" t="str">
        <f t="shared" si="12"/>
        <v/>
      </c>
      <c r="I51" s="31"/>
      <c r="J51" s="32"/>
      <c r="K51" s="33" t="str">
        <f>IF(OR(I51="ALI",I51="AIE"),IF(ISNA(VLOOKUP(H51,'Funções de Dados - Detalhe'!$C$7:$F$22,2,0)),"",VLOOKUP(H51,'Funções de Dados - Detalhe'!$C$7:$F$22,2,0)),IF(OR(I51="EE",I51="SE",I51="CE"),IF(ISNA(VLOOKUP(H51,'Funções de Transação - Detalhe'!$C$7:$F$31,2,0)), "",VLOOKUP(H51,'Funções de Transação - Detalhe'!$C$7:$F$31,2,0)),""))</f>
        <v/>
      </c>
      <c r="L51" s="33" t="str">
        <f>IF(OR(I51="ALI",I51="AIE"),IF(ISNA(VLOOKUP(H51,'Funções de Dados - Detalhe'!$C$7:$F$22,4,0)), "",VLOOKUP(H51,'Funções de Dados - Detalhe'!$C$7:$F$22,4,0)),IF(OR(I51="EE",I51="SE",I51="CE"),IF(ISNA(VLOOKUP(H51,'Funções de Transação - Detalhe'!$C$7:$F$31,4,0)), "",VLOOKUP(H51,'Funções de Transação - Detalhe'!$C$7:$F$31,4,0)),""))</f>
        <v/>
      </c>
      <c r="M51" s="34" t="str">
        <f t="shared" si="1"/>
        <v/>
      </c>
      <c r="N51" s="35" t="str">
        <f t="shared" si="2"/>
        <v/>
      </c>
      <c r="O51" s="34" t="str">
        <f t="shared" si="3"/>
        <v/>
      </c>
      <c r="P51" s="36" t="str">
        <f t="shared" si="4"/>
        <v/>
      </c>
      <c r="Q51" s="37" t="str">
        <f t="shared" si="5"/>
        <v/>
      </c>
      <c r="R51" s="37" t="str">
        <f t="shared" si="6"/>
        <v/>
      </c>
      <c r="S51" s="33" t="str">
        <f t="shared" si="7"/>
        <v/>
      </c>
      <c r="T51" s="38" t="str">
        <f t="shared" si="8"/>
        <v/>
      </c>
      <c r="U51" s="39" t="str">
        <f t="shared" si="9"/>
        <v/>
      </c>
      <c r="V51" s="40" t="str">
        <f t="shared" si="10"/>
        <v/>
      </c>
      <c r="W51" s="40" t="str">
        <f t="shared" si="11"/>
        <v/>
      </c>
      <c r="X51" s="136"/>
      <c r="Y51" s="136"/>
      <c r="Z51" s="136"/>
      <c r="AA51" s="136"/>
      <c r="AB51" s="30"/>
    </row>
    <row r="52" spans="1:28" ht="18" customHeight="1" x14ac:dyDescent="0.2">
      <c r="A52" s="136"/>
      <c r="B52" s="136"/>
      <c r="C52" s="136"/>
      <c r="D52" s="136"/>
      <c r="E52" s="136"/>
      <c r="F52" s="136"/>
      <c r="G52" s="29"/>
      <c r="H52" s="30" t="str">
        <f t="shared" si="12"/>
        <v/>
      </c>
      <c r="I52" s="31"/>
      <c r="J52" s="32"/>
      <c r="K52" s="33" t="str">
        <f>IF(OR(I52="ALI",I52="AIE"),IF(ISNA(VLOOKUP(H52,'Funções de Dados - Detalhe'!$C$7:$F$22,2,0)),"",VLOOKUP(H52,'Funções de Dados - Detalhe'!$C$7:$F$22,2,0)),IF(OR(I52="EE",I52="SE",I52="CE"),IF(ISNA(VLOOKUP(H52,'Funções de Transação - Detalhe'!$C$7:$F$31,2,0)), "",VLOOKUP(H52,'Funções de Transação - Detalhe'!$C$7:$F$31,2,0)),""))</f>
        <v/>
      </c>
      <c r="L52" s="33" t="str">
        <f>IF(OR(I52="ALI",I52="AIE"),IF(ISNA(VLOOKUP(H52,'Funções de Dados - Detalhe'!$C$7:$F$22,4,0)), "",VLOOKUP(H52,'Funções de Dados - Detalhe'!$C$7:$F$22,4,0)),IF(OR(I52="EE",I52="SE",I52="CE"),IF(ISNA(VLOOKUP(H52,'Funções de Transação - Detalhe'!$C$7:$F$31,4,0)), "",VLOOKUP(H52,'Funções de Transação - Detalhe'!$C$7:$F$31,4,0)),""))</f>
        <v/>
      </c>
      <c r="M52" s="34" t="str">
        <f t="shared" si="1"/>
        <v/>
      </c>
      <c r="N52" s="35" t="str">
        <f t="shared" si="2"/>
        <v/>
      </c>
      <c r="O52" s="34" t="str">
        <f t="shared" si="3"/>
        <v/>
      </c>
      <c r="P52" s="36" t="str">
        <f t="shared" si="4"/>
        <v/>
      </c>
      <c r="Q52" s="37" t="str">
        <f t="shared" si="5"/>
        <v/>
      </c>
      <c r="R52" s="37" t="str">
        <f t="shared" si="6"/>
        <v/>
      </c>
      <c r="S52" s="33" t="str">
        <f t="shared" si="7"/>
        <v/>
      </c>
      <c r="T52" s="38" t="str">
        <f t="shared" si="8"/>
        <v/>
      </c>
      <c r="U52" s="39" t="str">
        <f t="shared" si="9"/>
        <v/>
      </c>
      <c r="V52" s="40" t="str">
        <f t="shared" si="10"/>
        <v/>
      </c>
      <c r="W52" s="40" t="str">
        <f t="shared" si="11"/>
        <v/>
      </c>
      <c r="X52" s="136"/>
      <c r="Y52" s="136"/>
      <c r="Z52" s="136"/>
      <c r="AA52" s="136"/>
      <c r="AB52" s="30"/>
    </row>
    <row r="53" spans="1:28" ht="18" customHeight="1" x14ac:dyDescent="0.2">
      <c r="A53" s="136"/>
      <c r="B53" s="136"/>
      <c r="C53" s="136"/>
      <c r="D53" s="136"/>
      <c r="E53" s="136"/>
      <c r="F53" s="136"/>
      <c r="G53" s="29"/>
      <c r="H53" s="30" t="str">
        <f t="shared" si="12"/>
        <v/>
      </c>
      <c r="I53" s="31"/>
      <c r="J53" s="32"/>
      <c r="K53" s="33" t="str">
        <f>IF(OR(I53="ALI",I53="AIE"),IF(ISNA(VLOOKUP(H53,'Funções de Dados - Detalhe'!$C$7:$F$22,2,0)),"",VLOOKUP(H53,'Funções de Dados - Detalhe'!$C$7:$F$22,2,0)),IF(OR(I53="EE",I53="SE",I53="CE"),IF(ISNA(VLOOKUP(H53,'Funções de Transação - Detalhe'!$C$7:$F$31,2,0)), "",VLOOKUP(H53,'Funções de Transação - Detalhe'!$C$7:$F$31,2,0)),""))</f>
        <v/>
      </c>
      <c r="L53" s="33" t="str">
        <f>IF(OR(I53="ALI",I53="AIE"),IF(ISNA(VLOOKUP(H53,'Funções de Dados - Detalhe'!$C$7:$F$22,4,0)), "",VLOOKUP(H53,'Funções de Dados - Detalhe'!$C$7:$F$22,4,0)),IF(OR(I53="EE",I53="SE",I53="CE"),IF(ISNA(VLOOKUP(H53,'Funções de Transação - Detalhe'!$C$7:$F$31,4,0)), "",VLOOKUP(H53,'Funções de Transação - Detalhe'!$C$7:$F$31,4,0)),""))</f>
        <v/>
      </c>
      <c r="M53" s="34" t="str">
        <f t="shared" si="1"/>
        <v/>
      </c>
      <c r="N53" s="35" t="str">
        <f t="shared" si="2"/>
        <v/>
      </c>
      <c r="O53" s="34" t="str">
        <f t="shared" si="3"/>
        <v/>
      </c>
      <c r="P53" s="36" t="str">
        <f t="shared" si="4"/>
        <v/>
      </c>
      <c r="Q53" s="37" t="str">
        <f t="shared" si="5"/>
        <v/>
      </c>
      <c r="R53" s="37" t="str">
        <f t="shared" si="6"/>
        <v/>
      </c>
      <c r="S53" s="33" t="str">
        <f t="shared" si="7"/>
        <v/>
      </c>
      <c r="T53" s="38" t="str">
        <f t="shared" si="8"/>
        <v/>
      </c>
      <c r="U53" s="39" t="str">
        <f t="shared" si="9"/>
        <v/>
      </c>
      <c r="V53" s="40" t="str">
        <f t="shared" si="10"/>
        <v/>
      </c>
      <c r="W53" s="40" t="str">
        <f t="shared" si="11"/>
        <v/>
      </c>
      <c r="X53" s="136"/>
      <c r="Y53" s="136"/>
      <c r="Z53" s="136"/>
      <c r="AA53" s="136"/>
      <c r="AB53" s="30"/>
    </row>
    <row r="54" spans="1:28" ht="18" customHeight="1" x14ac:dyDescent="0.2">
      <c r="A54" s="136"/>
      <c r="B54" s="136"/>
      <c r="C54" s="136"/>
      <c r="D54" s="136"/>
      <c r="E54" s="136"/>
      <c r="F54" s="136"/>
      <c r="G54" s="29"/>
      <c r="H54" s="30" t="str">
        <f t="shared" si="12"/>
        <v/>
      </c>
      <c r="I54" s="31"/>
      <c r="J54" s="32"/>
      <c r="K54" s="33" t="str">
        <f>IF(OR(I54="ALI",I54="AIE"),IF(ISNA(VLOOKUP(H54,'Funções de Dados - Detalhe'!$C$7:$F$22,2,0)),"",VLOOKUP(H54,'Funções de Dados - Detalhe'!$C$7:$F$22,2,0)),IF(OR(I54="EE",I54="SE",I54="CE"),IF(ISNA(VLOOKUP(H54,'Funções de Transação - Detalhe'!$C$7:$F$31,2,0)), "",VLOOKUP(H54,'Funções de Transação - Detalhe'!$C$7:$F$31,2,0)),""))</f>
        <v/>
      </c>
      <c r="L54" s="33" t="str">
        <f>IF(OR(I54="ALI",I54="AIE"),IF(ISNA(VLOOKUP(H54,'Funções de Dados - Detalhe'!$C$7:$F$22,4,0)), "",VLOOKUP(H54,'Funções de Dados - Detalhe'!$C$7:$F$22,4,0)),IF(OR(I54="EE",I54="SE",I54="CE"),IF(ISNA(VLOOKUP(H54,'Funções de Transação - Detalhe'!$C$7:$F$31,4,0)), "",VLOOKUP(H54,'Funções de Transação - Detalhe'!$C$7:$F$31,4,0)),""))</f>
        <v/>
      </c>
      <c r="M54" s="34" t="str">
        <f t="shared" si="1"/>
        <v/>
      </c>
      <c r="N54" s="35" t="str">
        <f t="shared" si="2"/>
        <v/>
      </c>
      <c r="O54" s="34" t="str">
        <f t="shared" si="3"/>
        <v/>
      </c>
      <c r="P54" s="36" t="str">
        <f t="shared" si="4"/>
        <v/>
      </c>
      <c r="Q54" s="37" t="str">
        <f t="shared" si="5"/>
        <v/>
      </c>
      <c r="R54" s="37" t="str">
        <f t="shared" si="6"/>
        <v/>
      </c>
      <c r="S54" s="33" t="str">
        <f t="shared" si="7"/>
        <v/>
      </c>
      <c r="T54" s="38" t="str">
        <f t="shared" si="8"/>
        <v/>
      </c>
      <c r="U54" s="39" t="str">
        <f t="shared" si="9"/>
        <v/>
      </c>
      <c r="V54" s="40" t="str">
        <f t="shared" si="10"/>
        <v/>
      </c>
      <c r="W54" s="40" t="str">
        <f t="shared" si="11"/>
        <v/>
      </c>
      <c r="X54" s="136"/>
      <c r="Y54" s="136"/>
      <c r="Z54" s="136"/>
      <c r="AA54" s="136"/>
      <c r="AB54" s="30"/>
    </row>
    <row r="55" spans="1:28" ht="18" customHeight="1" x14ac:dyDescent="0.2">
      <c r="A55" s="136"/>
      <c r="B55" s="136"/>
      <c r="C55" s="136"/>
      <c r="D55" s="136"/>
      <c r="E55" s="136"/>
      <c r="F55" s="136"/>
      <c r="G55" s="29"/>
      <c r="H55" s="30" t="str">
        <f t="shared" si="12"/>
        <v/>
      </c>
      <c r="I55" s="31"/>
      <c r="J55" s="32"/>
      <c r="K55" s="33" t="str">
        <f>IF(OR(I55="ALI",I55="AIE"),IF(ISNA(VLOOKUP(H55,'Funções de Dados - Detalhe'!$C$7:$F$22,2,0)),"",VLOOKUP(H55,'Funções de Dados - Detalhe'!$C$7:$F$22,2,0)),IF(OR(I55="EE",I55="SE",I55="CE"),IF(ISNA(VLOOKUP(H55,'Funções de Transação - Detalhe'!$C$7:$F$31,2,0)), "",VLOOKUP(H55,'Funções de Transação - Detalhe'!$C$7:$F$31,2,0)),""))</f>
        <v/>
      </c>
      <c r="L55" s="33" t="str">
        <f>IF(OR(I55="ALI",I55="AIE"),IF(ISNA(VLOOKUP(H55,'Funções de Dados - Detalhe'!$C$7:$F$22,4,0)), "",VLOOKUP(H55,'Funções de Dados - Detalhe'!$C$7:$F$22,4,0)),IF(OR(I55="EE",I55="SE",I55="CE"),IF(ISNA(VLOOKUP(H55,'Funções de Transação - Detalhe'!$C$7:$F$31,4,0)), "",VLOOKUP(H55,'Funções de Transação - Detalhe'!$C$7:$F$31,4,0)),""))</f>
        <v/>
      </c>
      <c r="M55" s="34" t="str">
        <f t="shared" si="1"/>
        <v/>
      </c>
      <c r="N55" s="35" t="str">
        <f t="shared" si="2"/>
        <v/>
      </c>
      <c r="O55" s="34" t="str">
        <f t="shared" si="3"/>
        <v/>
      </c>
      <c r="P55" s="36" t="str">
        <f t="shared" si="4"/>
        <v/>
      </c>
      <c r="Q55" s="37" t="str">
        <f t="shared" si="5"/>
        <v/>
      </c>
      <c r="R55" s="37" t="str">
        <f t="shared" si="6"/>
        <v/>
      </c>
      <c r="S55" s="33" t="str">
        <f t="shared" si="7"/>
        <v/>
      </c>
      <c r="T55" s="38" t="str">
        <f t="shared" si="8"/>
        <v/>
      </c>
      <c r="U55" s="39" t="str">
        <f t="shared" si="9"/>
        <v/>
      </c>
      <c r="V55" s="40" t="str">
        <f t="shared" si="10"/>
        <v/>
      </c>
      <c r="W55" s="40" t="str">
        <f t="shared" si="11"/>
        <v/>
      </c>
      <c r="X55" s="136"/>
      <c r="Y55" s="136"/>
      <c r="Z55" s="136"/>
      <c r="AA55" s="136"/>
      <c r="AB55" s="30"/>
    </row>
    <row r="56" spans="1:28" ht="18" customHeight="1" x14ac:dyDescent="0.2">
      <c r="A56" s="136"/>
      <c r="B56" s="136"/>
      <c r="C56" s="136"/>
      <c r="D56" s="136"/>
      <c r="E56" s="136"/>
      <c r="F56" s="136"/>
      <c r="G56" s="29"/>
      <c r="H56" s="30" t="str">
        <f t="shared" si="12"/>
        <v/>
      </c>
      <c r="I56" s="31"/>
      <c r="J56" s="32"/>
      <c r="K56" s="33" t="str">
        <f>IF(OR(I56="ALI",I56="AIE"),IF(ISNA(VLOOKUP(H56,'Funções de Dados - Detalhe'!$C$7:$F$22,2,0)),"",VLOOKUP(H56,'Funções de Dados - Detalhe'!$C$7:$F$22,2,0)),IF(OR(I56="EE",I56="SE",I56="CE"),IF(ISNA(VLOOKUP(H56,'Funções de Transação - Detalhe'!$C$7:$F$31,2,0)), "",VLOOKUP(H56,'Funções de Transação - Detalhe'!$C$7:$F$31,2,0)),""))</f>
        <v/>
      </c>
      <c r="L56" s="33" t="str">
        <f>IF(OR(I56="ALI",I56="AIE"),IF(ISNA(VLOOKUP(H56,'Funções de Dados - Detalhe'!$C$7:$F$22,4,0)), "",VLOOKUP(H56,'Funções de Dados - Detalhe'!$C$7:$F$22,4,0)),IF(OR(I56="EE",I56="SE",I56="CE"),IF(ISNA(VLOOKUP(H56,'Funções de Transação - Detalhe'!$C$7:$F$31,4,0)), "",VLOOKUP(H56,'Funções de Transação - Detalhe'!$C$7:$F$31,4,0)),""))</f>
        <v/>
      </c>
      <c r="M56" s="34" t="str">
        <f t="shared" si="1"/>
        <v/>
      </c>
      <c r="N56" s="35" t="str">
        <f t="shared" si="2"/>
        <v/>
      </c>
      <c r="O56" s="34" t="str">
        <f t="shared" si="3"/>
        <v/>
      </c>
      <c r="P56" s="36" t="str">
        <f t="shared" si="4"/>
        <v/>
      </c>
      <c r="Q56" s="37" t="str">
        <f t="shared" si="5"/>
        <v/>
      </c>
      <c r="R56" s="37" t="str">
        <f t="shared" si="6"/>
        <v/>
      </c>
      <c r="S56" s="33" t="str">
        <f t="shared" si="7"/>
        <v/>
      </c>
      <c r="T56" s="38" t="str">
        <f t="shared" si="8"/>
        <v/>
      </c>
      <c r="U56" s="39" t="str">
        <f t="shared" si="9"/>
        <v/>
      </c>
      <c r="V56" s="40" t="str">
        <f t="shared" si="10"/>
        <v/>
      </c>
      <c r="W56" s="40" t="str">
        <f t="shared" si="11"/>
        <v/>
      </c>
      <c r="X56" s="136"/>
      <c r="Y56" s="136"/>
      <c r="Z56" s="136"/>
      <c r="AA56" s="136"/>
      <c r="AB56" s="30"/>
    </row>
    <row r="57" spans="1:28" ht="18" customHeight="1" x14ac:dyDescent="0.2">
      <c r="A57" s="136"/>
      <c r="B57" s="136"/>
      <c r="C57" s="136"/>
      <c r="D57" s="136"/>
      <c r="E57" s="136"/>
      <c r="F57" s="136"/>
      <c r="G57" s="29"/>
      <c r="H57" s="30" t="str">
        <f t="shared" si="12"/>
        <v/>
      </c>
      <c r="I57" s="31"/>
      <c r="J57" s="32"/>
      <c r="K57" s="33" t="str">
        <f>IF(OR(I57="ALI",I57="AIE"),IF(ISNA(VLOOKUP(H57,'Funções de Dados - Detalhe'!$C$7:$F$22,2,0)),"",VLOOKUP(H57,'Funções de Dados - Detalhe'!$C$7:$F$22,2,0)),IF(OR(I57="EE",I57="SE",I57="CE"),IF(ISNA(VLOOKUP(H57,'Funções de Transação - Detalhe'!$C$7:$F$31,2,0)), "",VLOOKUP(H57,'Funções de Transação - Detalhe'!$C$7:$F$31,2,0)),""))</f>
        <v/>
      </c>
      <c r="L57" s="33" t="str">
        <f>IF(OR(I57="ALI",I57="AIE"),IF(ISNA(VLOOKUP(H57,'Funções de Dados - Detalhe'!$C$7:$F$22,4,0)), "",VLOOKUP(H57,'Funções de Dados - Detalhe'!$C$7:$F$22,4,0)),IF(OR(I57="EE",I57="SE",I57="CE"),IF(ISNA(VLOOKUP(H57,'Funções de Transação - Detalhe'!$C$7:$F$31,4,0)), "",VLOOKUP(H57,'Funções de Transação - Detalhe'!$C$7:$F$31,4,0)),""))</f>
        <v/>
      </c>
      <c r="M57" s="34" t="str">
        <f t="shared" si="1"/>
        <v/>
      </c>
      <c r="N57" s="35" t="str">
        <f t="shared" si="2"/>
        <v/>
      </c>
      <c r="O57" s="34" t="str">
        <f t="shared" si="3"/>
        <v/>
      </c>
      <c r="P57" s="36" t="str">
        <f t="shared" si="4"/>
        <v/>
      </c>
      <c r="Q57" s="37" t="str">
        <f t="shared" si="5"/>
        <v/>
      </c>
      <c r="R57" s="37" t="str">
        <f t="shared" si="6"/>
        <v/>
      </c>
      <c r="S57" s="33" t="str">
        <f t="shared" si="7"/>
        <v/>
      </c>
      <c r="T57" s="38" t="str">
        <f t="shared" si="8"/>
        <v/>
      </c>
      <c r="U57" s="39" t="str">
        <f t="shared" si="9"/>
        <v/>
      </c>
      <c r="V57" s="40" t="str">
        <f t="shared" si="10"/>
        <v/>
      </c>
      <c r="W57" s="40" t="str">
        <f t="shared" si="11"/>
        <v/>
      </c>
      <c r="X57" s="136"/>
      <c r="Y57" s="136"/>
      <c r="Z57" s="136"/>
      <c r="AA57" s="136"/>
      <c r="AB57" s="30"/>
    </row>
    <row r="58" spans="1:28" ht="18" customHeight="1" x14ac:dyDescent="0.2">
      <c r="A58" s="136"/>
      <c r="B58" s="136"/>
      <c r="C58" s="136"/>
      <c r="D58" s="136"/>
      <c r="E58" s="136"/>
      <c r="F58" s="136"/>
      <c r="G58" s="29"/>
      <c r="H58" s="30" t="str">
        <f t="shared" si="12"/>
        <v/>
      </c>
      <c r="I58" s="31"/>
      <c r="J58" s="32"/>
      <c r="K58" s="33" t="str">
        <f>IF(OR(I58="ALI",I58="AIE"),IF(ISNA(VLOOKUP(H58,'Funções de Dados - Detalhe'!$C$7:$F$22,2,0)),"",VLOOKUP(H58,'Funções de Dados - Detalhe'!$C$7:$F$22,2,0)),IF(OR(I58="EE",I58="SE",I58="CE"),IF(ISNA(VLOOKUP(H58,'Funções de Transação - Detalhe'!$C$7:$F$31,2,0)), "",VLOOKUP(H58,'Funções de Transação - Detalhe'!$C$7:$F$31,2,0)),""))</f>
        <v/>
      </c>
      <c r="L58" s="33" t="str">
        <f>IF(OR(I58="ALI",I58="AIE"),IF(ISNA(VLOOKUP(H58,'Funções de Dados - Detalhe'!$C$7:$F$22,4,0)), "",VLOOKUP(H58,'Funções de Dados - Detalhe'!$C$7:$F$22,4,0)),IF(OR(I58="EE",I58="SE",I58="CE"),IF(ISNA(VLOOKUP(H58,'Funções de Transação - Detalhe'!$C$7:$F$31,4,0)), "",VLOOKUP(H58,'Funções de Transação - Detalhe'!$C$7:$F$31,4,0)),""))</f>
        <v/>
      </c>
      <c r="M58" s="34" t="str">
        <f t="shared" si="1"/>
        <v/>
      </c>
      <c r="N58" s="35" t="str">
        <f t="shared" si="2"/>
        <v/>
      </c>
      <c r="O58" s="34" t="str">
        <f t="shared" si="3"/>
        <v/>
      </c>
      <c r="P58" s="36" t="str">
        <f t="shared" si="4"/>
        <v/>
      </c>
      <c r="Q58" s="37" t="str">
        <f t="shared" si="5"/>
        <v/>
      </c>
      <c r="R58" s="37" t="str">
        <f t="shared" si="6"/>
        <v/>
      </c>
      <c r="S58" s="33" t="str">
        <f t="shared" si="7"/>
        <v/>
      </c>
      <c r="T58" s="38" t="str">
        <f t="shared" si="8"/>
        <v/>
      </c>
      <c r="U58" s="39" t="str">
        <f t="shared" si="9"/>
        <v/>
      </c>
      <c r="V58" s="40" t="str">
        <f t="shared" si="10"/>
        <v/>
      </c>
      <c r="W58" s="40" t="str">
        <f t="shared" si="11"/>
        <v/>
      </c>
      <c r="X58" s="136"/>
      <c r="Y58" s="136"/>
      <c r="Z58" s="136"/>
      <c r="AA58" s="136"/>
      <c r="AB58" s="30"/>
    </row>
    <row r="59" spans="1:28" ht="18" customHeight="1" x14ac:dyDescent="0.2">
      <c r="A59" s="136"/>
      <c r="B59" s="136"/>
      <c r="C59" s="136"/>
      <c r="D59" s="136"/>
      <c r="E59" s="136"/>
      <c r="F59" s="136"/>
      <c r="G59" s="29"/>
      <c r="H59" s="30" t="str">
        <f t="shared" si="12"/>
        <v/>
      </c>
      <c r="I59" s="31"/>
      <c r="J59" s="32"/>
      <c r="K59" s="33" t="str">
        <f>IF(OR(I59="ALI",I59="AIE"),IF(ISNA(VLOOKUP(H59,'Funções de Dados - Detalhe'!$C$7:$F$22,2,0)),"",VLOOKUP(H59,'Funções de Dados - Detalhe'!$C$7:$F$22,2,0)),IF(OR(I59="EE",I59="SE",I59="CE"),IF(ISNA(VLOOKUP(H59,'Funções de Transação - Detalhe'!$C$7:$F$31,2,0)), "",VLOOKUP(H59,'Funções de Transação - Detalhe'!$C$7:$F$31,2,0)),""))</f>
        <v/>
      </c>
      <c r="L59" s="33" t="str">
        <f>IF(OR(I59="ALI",I59="AIE"),IF(ISNA(VLOOKUP(H59,'Funções de Dados - Detalhe'!$C$7:$F$22,4,0)), "",VLOOKUP(H59,'Funções de Dados - Detalhe'!$C$7:$F$22,4,0)),IF(OR(I59="EE",I59="SE",I59="CE"),IF(ISNA(VLOOKUP(H59,'Funções de Transação - Detalhe'!$C$7:$F$31,4,0)), "",VLOOKUP(H59,'Funções de Transação - Detalhe'!$C$7:$F$31,4,0)),""))</f>
        <v/>
      </c>
      <c r="M59" s="34" t="str">
        <f t="shared" si="1"/>
        <v/>
      </c>
      <c r="N59" s="35" t="str">
        <f t="shared" si="2"/>
        <v/>
      </c>
      <c r="O59" s="34" t="str">
        <f t="shared" si="3"/>
        <v/>
      </c>
      <c r="P59" s="36" t="str">
        <f t="shared" si="4"/>
        <v/>
      </c>
      <c r="Q59" s="37" t="str">
        <f t="shared" si="5"/>
        <v/>
      </c>
      <c r="R59" s="37" t="str">
        <f t="shared" si="6"/>
        <v/>
      </c>
      <c r="S59" s="33" t="str">
        <f t="shared" si="7"/>
        <v/>
      </c>
      <c r="T59" s="38" t="str">
        <f t="shared" si="8"/>
        <v/>
      </c>
      <c r="U59" s="39" t="str">
        <f t="shared" si="9"/>
        <v/>
      </c>
      <c r="V59" s="40" t="str">
        <f t="shared" si="10"/>
        <v/>
      </c>
      <c r="W59" s="40" t="str">
        <f t="shared" si="11"/>
        <v/>
      </c>
      <c r="X59" s="136"/>
      <c r="Y59" s="136"/>
      <c r="Z59" s="136"/>
      <c r="AA59" s="136"/>
      <c r="AB59" s="30"/>
    </row>
    <row r="60" spans="1:28" ht="18" customHeight="1" x14ac:dyDescent="0.2">
      <c r="A60" s="136"/>
      <c r="B60" s="136"/>
      <c r="C60" s="136"/>
      <c r="D60" s="136"/>
      <c r="E60" s="136"/>
      <c r="F60" s="136"/>
      <c r="G60" s="29"/>
      <c r="H60" s="30" t="str">
        <f t="shared" si="12"/>
        <v/>
      </c>
      <c r="I60" s="31"/>
      <c r="J60" s="32"/>
      <c r="K60" s="33" t="str">
        <f>IF(OR(I60="ALI",I60="AIE"),IF(ISNA(VLOOKUP(H60,'Funções de Dados - Detalhe'!$C$7:$F$22,2,0)),"",VLOOKUP(H60,'Funções de Dados - Detalhe'!$C$7:$F$22,2,0)),IF(OR(I60="EE",I60="SE",I60="CE"),IF(ISNA(VLOOKUP(H60,'Funções de Transação - Detalhe'!$C$7:$F$31,2,0)), "",VLOOKUP(H60,'Funções de Transação - Detalhe'!$C$7:$F$31,2,0)),""))</f>
        <v/>
      </c>
      <c r="L60" s="33" t="str">
        <f>IF(OR(I60="ALI",I60="AIE"),IF(ISNA(VLOOKUP(H60,'Funções de Dados - Detalhe'!$C$7:$F$22,4,0)), "",VLOOKUP(H60,'Funções de Dados - Detalhe'!$C$7:$F$22,4,0)),IF(OR(I60="EE",I60="SE",I60="CE"),IF(ISNA(VLOOKUP(H60,'Funções de Transação - Detalhe'!$C$7:$F$31,4,0)), "",VLOOKUP(H60,'Funções de Transação - Detalhe'!$C$7:$F$31,4,0)),""))</f>
        <v/>
      </c>
      <c r="M60" s="34" t="str">
        <f t="shared" si="1"/>
        <v/>
      </c>
      <c r="N60" s="35" t="str">
        <f t="shared" si="2"/>
        <v/>
      </c>
      <c r="O60" s="34" t="str">
        <f t="shared" si="3"/>
        <v/>
      </c>
      <c r="P60" s="36" t="str">
        <f t="shared" si="4"/>
        <v/>
      </c>
      <c r="Q60" s="37" t="str">
        <f t="shared" si="5"/>
        <v/>
      </c>
      <c r="R60" s="37" t="str">
        <f t="shared" si="6"/>
        <v/>
      </c>
      <c r="S60" s="33" t="str">
        <f t="shared" si="7"/>
        <v/>
      </c>
      <c r="T60" s="38" t="str">
        <f t="shared" si="8"/>
        <v/>
      </c>
      <c r="U60" s="39" t="str">
        <f t="shared" si="9"/>
        <v/>
      </c>
      <c r="V60" s="40" t="str">
        <f t="shared" si="10"/>
        <v/>
      </c>
      <c r="W60" s="40" t="str">
        <f t="shared" si="11"/>
        <v/>
      </c>
      <c r="X60" s="136"/>
      <c r="Y60" s="136"/>
      <c r="Z60" s="136"/>
      <c r="AA60" s="136"/>
      <c r="AB60" s="30"/>
    </row>
    <row r="61" spans="1:28" ht="18" customHeight="1" x14ac:dyDescent="0.2">
      <c r="A61" s="136"/>
      <c r="B61" s="136"/>
      <c r="C61" s="136"/>
      <c r="D61" s="136"/>
      <c r="E61" s="136"/>
      <c r="F61" s="136"/>
      <c r="G61" s="29"/>
      <c r="H61" s="30" t="str">
        <f t="shared" si="12"/>
        <v/>
      </c>
      <c r="I61" s="31"/>
      <c r="J61" s="32"/>
      <c r="K61" s="33" t="str">
        <f>IF(OR(I61="ALI",I61="AIE"),IF(ISNA(VLOOKUP(H61,'Funções de Dados - Detalhe'!$C$7:$F$22,2,0)),"",VLOOKUP(H61,'Funções de Dados - Detalhe'!$C$7:$F$22,2,0)),IF(OR(I61="EE",I61="SE",I61="CE"),IF(ISNA(VLOOKUP(H61,'Funções de Transação - Detalhe'!$C$7:$F$31,2,0)), "",VLOOKUP(H61,'Funções de Transação - Detalhe'!$C$7:$F$31,2,0)),""))</f>
        <v/>
      </c>
      <c r="L61" s="33" t="str">
        <f>IF(OR(I61="ALI",I61="AIE"),IF(ISNA(VLOOKUP(H61,'Funções de Dados - Detalhe'!$C$7:$F$22,4,0)), "",VLOOKUP(H61,'Funções de Dados - Detalhe'!$C$7:$F$22,4,0)),IF(OR(I61="EE",I61="SE",I61="CE"),IF(ISNA(VLOOKUP(H61,'Funções de Transação - Detalhe'!$C$7:$F$31,4,0)), "",VLOOKUP(H61,'Funções de Transação - Detalhe'!$C$7:$F$31,4,0)),""))</f>
        <v/>
      </c>
      <c r="M61" s="34" t="str">
        <f t="shared" si="1"/>
        <v/>
      </c>
      <c r="N61" s="35" t="str">
        <f t="shared" si="2"/>
        <v/>
      </c>
      <c r="O61" s="34" t="str">
        <f t="shared" si="3"/>
        <v/>
      </c>
      <c r="P61" s="36" t="str">
        <f t="shared" si="4"/>
        <v/>
      </c>
      <c r="Q61" s="37" t="str">
        <f t="shared" si="5"/>
        <v/>
      </c>
      <c r="R61" s="37" t="str">
        <f t="shared" si="6"/>
        <v/>
      </c>
      <c r="S61" s="33" t="str">
        <f t="shared" si="7"/>
        <v/>
      </c>
      <c r="T61" s="38" t="str">
        <f t="shared" si="8"/>
        <v/>
      </c>
      <c r="U61" s="39" t="str">
        <f t="shared" si="9"/>
        <v/>
      </c>
      <c r="V61" s="40" t="str">
        <f t="shared" si="10"/>
        <v/>
      </c>
      <c r="W61" s="40" t="str">
        <f t="shared" si="11"/>
        <v/>
      </c>
      <c r="X61" s="136"/>
      <c r="Y61" s="136"/>
      <c r="Z61" s="136"/>
      <c r="AA61" s="136"/>
      <c r="AB61" s="30"/>
    </row>
    <row r="62" spans="1:28" ht="18" customHeight="1" x14ac:dyDescent="0.2">
      <c r="A62" s="136"/>
      <c r="B62" s="136"/>
      <c r="C62" s="136"/>
      <c r="D62" s="136"/>
      <c r="E62" s="136"/>
      <c r="F62" s="136"/>
      <c r="G62" s="29"/>
      <c r="H62" s="30" t="str">
        <f t="shared" si="12"/>
        <v/>
      </c>
      <c r="I62" s="31"/>
      <c r="J62" s="32"/>
      <c r="K62" s="33" t="str">
        <f>IF(OR(I62="ALI",I62="AIE"),IF(ISNA(VLOOKUP(H62,'Funções de Dados - Detalhe'!$C$7:$F$22,2,0)),"",VLOOKUP(H62,'Funções de Dados - Detalhe'!$C$7:$F$22,2,0)),IF(OR(I62="EE",I62="SE",I62="CE"),IF(ISNA(VLOOKUP(H62,'Funções de Transação - Detalhe'!$C$7:$F$31,2,0)), "",VLOOKUP(H62,'Funções de Transação - Detalhe'!$C$7:$F$31,2,0)),""))</f>
        <v/>
      </c>
      <c r="L62" s="33" t="str">
        <f>IF(OR(I62="ALI",I62="AIE"),IF(ISNA(VLOOKUP(H62,'Funções de Dados - Detalhe'!$C$7:$F$22,4,0)), "",VLOOKUP(H62,'Funções de Dados - Detalhe'!$C$7:$F$22,4,0)),IF(OR(I62="EE",I62="SE",I62="CE"),IF(ISNA(VLOOKUP(H62,'Funções de Transação - Detalhe'!$C$7:$F$31,4,0)), "",VLOOKUP(H62,'Funções de Transação - Detalhe'!$C$7:$F$31,4,0)),""))</f>
        <v/>
      </c>
      <c r="M62" s="34" t="str">
        <f t="shared" si="1"/>
        <v/>
      </c>
      <c r="N62" s="35" t="str">
        <f t="shared" si="2"/>
        <v/>
      </c>
      <c r="O62" s="34" t="str">
        <f t="shared" si="3"/>
        <v/>
      </c>
      <c r="P62" s="36" t="str">
        <f t="shared" si="4"/>
        <v/>
      </c>
      <c r="Q62" s="37" t="str">
        <f t="shared" si="5"/>
        <v/>
      </c>
      <c r="R62" s="37" t="str">
        <f t="shared" si="6"/>
        <v/>
      </c>
      <c r="S62" s="33" t="str">
        <f t="shared" si="7"/>
        <v/>
      </c>
      <c r="T62" s="38" t="str">
        <f t="shared" si="8"/>
        <v/>
      </c>
      <c r="U62" s="39" t="str">
        <f t="shared" si="9"/>
        <v/>
      </c>
      <c r="V62" s="40" t="str">
        <f t="shared" si="10"/>
        <v/>
      </c>
      <c r="W62" s="40" t="str">
        <f t="shared" si="11"/>
        <v/>
      </c>
      <c r="X62" s="136"/>
      <c r="Y62" s="136"/>
      <c r="Z62" s="136"/>
      <c r="AA62" s="136"/>
      <c r="AB62" s="30"/>
    </row>
    <row r="63" spans="1:28" ht="18" customHeight="1" x14ac:dyDescent="0.2">
      <c r="A63" s="136"/>
      <c r="B63" s="136"/>
      <c r="C63" s="136"/>
      <c r="D63" s="136"/>
      <c r="E63" s="136"/>
      <c r="F63" s="136"/>
      <c r="G63" s="29"/>
      <c r="H63" s="30" t="str">
        <f t="shared" si="12"/>
        <v/>
      </c>
      <c r="I63" s="31"/>
      <c r="J63" s="32"/>
      <c r="K63" s="33" t="str">
        <f>IF(OR(I63="ALI",I63="AIE"),IF(ISNA(VLOOKUP(H63,'Funções de Dados - Detalhe'!$C$7:$F$22,2,0)),"",VLOOKUP(H63,'Funções de Dados - Detalhe'!$C$7:$F$22,2,0)),IF(OR(I63="EE",I63="SE",I63="CE"),IF(ISNA(VLOOKUP(H63,'Funções de Transação - Detalhe'!$C$7:$F$31,2,0)), "",VLOOKUP(H63,'Funções de Transação - Detalhe'!$C$7:$F$31,2,0)),""))</f>
        <v/>
      </c>
      <c r="L63" s="33" t="str">
        <f>IF(OR(I63="ALI",I63="AIE"),IF(ISNA(VLOOKUP(H63,'Funções de Dados - Detalhe'!$C$7:$F$22,4,0)), "",VLOOKUP(H63,'Funções de Dados - Detalhe'!$C$7:$F$22,4,0)),IF(OR(I63="EE",I63="SE",I63="CE"),IF(ISNA(VLOOKUP(H63,'Funções de Transação - Detalhe'!$C$7:$F$31,4,0)), "",VLOOKUP(H63,'Funções de Transação - Detalhe'!$C$7:$F$31,4,0)),""))</f>
        <v/>
      </c>
      <c r="M63" s="34" t="str">
        <f t="shared" si="1"/>
        <v/>
      </c>
      <c r="N63" s="35" t="str">
        <f t="shared" si="2"/>
        <v/>
      </c>
      <c r="O63" s="34" t="str">
        <f t="shared" si="3"/>
        <v/>
      </c>
      <c r="P63" s="36" t="str">
        <f t="shared" si="4"/>
        <v/>
      </c>
      <c r="Q63" s="37" t="str">
        <f t="shared" si="5"/>
        <v/>
      </c>
      <c r="R63" s="37" t="str">
        <f t="shared" si="6"/>
        <v/>
      </c>
      <c r="S63" s="33" t="str">
        <f t="shared" si="7"/>
        <v/>
      </c>
      <c r="T63" s="38" t="str">
        <f t="shared" si="8"/>
        <v/>
      </c>
      <c r="U63" s="39" t="str">
        <f t="shared" si="9"/>
        <v/>
      </c>
      <c r="V63" s="40" t="str">
        <f t="shared" si="10"/>
        <v/>
      </c>
      <c r="W63" s="40" t="str">
        <f t="shared" si="11"/>
        <v/>
      </c>
      <c r="X63" s="136"/>
      <c r="Y63" s="136"/>
      <c r="Z63" s="136"/>
      <c r="AA63" s="136"/>
      <c r="AB63" s="30"/>
    </row>
    <row r="64" spans="1:28" ht="18" customHeight="1" x14ac:dyDescent="0.2">
      <c r="A64" s="136"/>
      <c r="B64" s="136"/>
      <c r="C64" s="136"/>
      <c r="D64" s="136"/>
      <c r="E64" s="136"/>
      <c r="F64" s="136"/>
      <c r="G64" s="29"/>
      <c r="H64" s="30" t="str">
        <f t="shared" si="12"/>
        <v/>
      </c>
      <c r="I64" s="31"/>
      <c r="J64" s="32"/>
      <c r="K64" s="33" t="str">
        <f>IF(OR(I64="ALI",I64="AIE"),IF(ISNA(VLOOKUP(H64,'Funções de Dados - Detalhe'!$C$7:$F$22,2,0)),"",VLOOKUP(H64,'Funções de Dados - Detalhe'!$C$7:$F$22,2,0)),IF(OR(I64="EE",I64="SE",I64="CE"),IF(ISNA(VLOOKUP(H64,'Funções de Transação - Detalhe'!$C$7:$F$31,2,0)), "",VLOOKUP(H64,'Funções de Transação - Detalhe'!$C$7:$F$31,2,0)),""))</f>
        <v/>
      </c>
      <c r="L64" s="33" t="str">
        <f>IF(OR(I64="ALI",I64="AIE"),IF(ISNA(VLOOKUP(H64,'Funções de Dados - Detalhe'!$C$7:$F$22,4,0)), "",VLOOKUP(H64,'Funções de Dados - Detalhe'!$C$7:$F$22,4,0)),IF(OR(I64="EE",I64="SE",I64="CE"),IF(ISNA(VLOOKUP(H64,'Funções de Transação - Detalhe'!$C$7:$F$31,4,0)), "",VLOOKUP(H64,'Funções de Transação - Detalhe'!$C$7:$F$31,4,0)),""))</f>
        <v/>
      </c>
      <c r="M64" s="34" t="str">
        <f t="shared" si="1"/>
        <v/>
      </c>
      <c r="N64" s="35" t="str">
        <f t="shared" si="2"/>
        <v/>
      </c>
      <c r="O64" s="34" t="str">
        <f t="shared" si="3"/>
        <v/>
      </c>
      <c r="P64" s="36" t="str">
        <f t="shared" si="4"/>
        <v/>
      </c>
      <c r="Q64" s="37" t="str">
        <f t="shared" si="5"/>
        <v/>
      </c>
      <c r="R64" s="37" t="str">
        <f t="shared" si="6"/>
        <v/>
      </c>
      <c r="S64" s="33" t="str">
        <f t="shared" si="7"/>
        <v/>
      </c>
      <c r="T64" s="38" t="str">
        <f t="shared" si="8"/>
        <v/>
      </c>
      <c r="U64" s="39" t="str">
        <f t="shared" si="9"/>
        <v/>
      </c>
      <c r="V64" s="40" t="str">
        <f t="shared" si="10"/>
        <v/>
      </c>
      <c r="W64" s="40" t="str">
        <f t="shared" si="11"/>
        <v/>
      </c>
      <c r="X64" s="136"/>
      <c r="Y64" s="136"/>
      <c r="Z64" s="136"/>
      <c r="AA64" s="136"/>
      <c r="AB64" s="30"/>
    </row>
    <row r="65" spans="1:28" ht="18" customHeight="1" x14ac:dyDescent="0.2">
      <c r="A65" s="136"/>
      <c r="B65" s="136"/>
      <c r="C65" s="136"/>
      <c r="D65" s="136"/>
      <c r="E65" s="136"/>
      <c r="F65" s="136"/>
      <c r="G65" s="29"/>
      <c r="H65" s="30" t="str">
        <f t="shared" si="12"/>
        <v/>
      </c>
      <c r="I65" s="31"/>
      <c r="J65" s="32"/>
      <c r="K65" s="33" t="str">
        <f>IF(OR(I65="ALI",I65="AIE"),IF(ISNA(VLOOKUP(H65,'Funções de Dados - Detalhe'!$C$7:$F$22,2,0)),"",VLOOKUP(H65,'Funções de Dados - Detalhe'!$C$7:$F$22,2,0)),IF(OR(I65="EE",I65="SE",I65="CE"),IF(ISNA(VLOOKUP(H65,'Funções de Transação - Detalhe'!$C$7:$F$31,2,0)), "",VLOOKUP(H65,'Funções de Transação - Detalhe'!$C$7:$F$31,2,0)),""))</f>
        <v/>
      </c>
      <c r="L65" s="33" t="str">
        <f>IF(OR(I65="ALI",I65="AIE"),IF(ISNA(VLOOKUP(H65,'Funções de Dados - Detalhe'!$C$7:$F$22,4,0)), "",VLOOKUP(H65,'Funções de Dados - Detalhe'!$C$7:$F$22,4,0)),IF(OR(I65="EE",I65="SE",I65="CE"),IF(ISNA(VLOOKUP(H65,'Funções de Transação - Detalhe'!$C$7:$F$31,4,0)), "",VLOOKUP(H65,'Funções de Transação - Detalhe'!$C$7:$F$31,4,0)),""))</f>
        <v/>
      </c>
      <c r="M65" s="34" t="str">
        <f t="shared" si="1"/>
        <v/>
      </c>
      <c r="N65" s="35" t="str">
        <f t="shared" si="2"/>
        <v/>
      </c>
      <c r="O65" s="34" t="str">
        <f t="shared" si="3"/>
        <v/>
      </c>
      <c r="P65" s="36" t="str">
        <f t="shared" si="4"/>
        <v/>
      </c>
      <c r="Q65" s="37" t="str">
        <f t="shared" si="5"/>
        <v/>
      </c>
      <c r="R65" s="37" t="str">
        <f t="shared" si="6"/>
        <v/>
      </c>
      <c r="S65" s="33" t="str">
        <f t="shared" si="7"/>
        <v/>
      </c>
      <c r="T65" s="38" t="str">
        <f t="shared" si="8"/>
        <v/>
      </c>
      <c r="U65" s="39" t="str">
        <f t="shared" si="9"/>
        <v/>
      </c>
      <c r="V65" s="40" t="str">
        <f t="shared" si="10"/>
        <v/>
      </c>
      <c r="W65" s="40" t="str">
        <f t="shared" si="11"/>
        <v/>
      </c>
      <c r="X65" s="136"/>
      <c r="Y65" s="136"/>
      <c r="Z65" s="136"/>
      <c r="AA65" s="136"/>
      <c r="AB65" s="30"/>
    </row>
    <row r="66" spans="1:28" ht="18" customHeight="1" x14ac:dyDescent="0.2">
      <c r="A66" s="136"/>
      <c r="B66" s="136"/>
      <c r="C66" s="136"/>
      <c r="D66" s="136"/>
      <c r="E66" s="136"/>
      <c r="F66" s="136"/>
      <c r="G66" s="29"/>
      <c r="H66" s="30" t="str">
        <f t="shared" si="12"/>
        <v/>
      </c>
      <c r="I66" s="31"/>
      <c r="J66" s="32"/>
      <c r="K66" s="33" t="str">
        <f>IF(OR(I66="ALI",I66="AIE"),IF(ISNA(VLOOKUP(H66,'Funções de Dados - Detalhe'!$C$7:$F$22,2,0)),"",VLOOKUP(H66,'Funções de Dados - Detalhe'!$C$7:$F$22,2,0)),IF(OR(I66="EE",I66="SE",I66="CE"),IF(ISNA(VLOOKUP(H66,'Funções de Transação - Detalhe'!$C$7:$F$31,2,0)), "",VLOOKUP(H66,'Funções de Transação - Detalhe'!$C$7:$F$31,2,0)),""))</f>
        <v/>
      </c>
      <c r="L66" s="33" t="str">
        <f>IF(OR(I66="ALI",I66="AIE"),IF(ISNA(VLOOKUP(H66,'Funções de Dados - Detalhe'!$C$7:$F$22,4,0)), "",VLOOKUP(H66,'Funções de Dados - Detalhe'!$C$7:$F$22,4,0)),IF(OR(I66="EE",I66="SE",I66="CE"),IF(ISNA(VLOOKUP(H66,'Funções de Transação - Detalhe'!$C$7:$F$31,4,0)), "",VLOOKUP(H66,'Funções de Transação - Detalhe'!$C$7:$F$31,4,0)),""))</f>
        <v/>
      </c>
      <c r="M66" s="34" t="str">
        <f t="shared" si="1"/>
        <v/>
      </c>
      <c r="N66" s="35" t="str">
        <f t="shared" si="2"/>
        <v/>
      </c>
      <c r="O66" s="34" t="str">
        <f t="shared" si="3"/>
        <v/>
      </c>
      <c r="P66" s="36" t="str">
        <f t="shared" si="4"/>
        <v/>
      </c>
      <c r="Q66" s="37" t="str">
        <f t="shared" si="5"/>
        <v/>
      </c>
      <c r="R66" s="37" t="str">
        <f t="shared" si="6"/>
        <v/>
      </c>
      <c r="S66" s="33" t="str">
        <f t="shared" si="7"/>
        <v/>
      </c>
      <c r="T66" s="38" t="str">
        <f t="shared" si="8"/>
        <v/>
      </c>
      <c r="U66" s="39" t="str">
        <f t="shared" si="9"/>
        <v/>
      </c>
      <c r="V66" s="40" t="str">
        <f t="shared" si="10"/>
        <v/>
      </c>
      <c r="W66" s="40" t="str">
        <f t="shared" si="11"/>
        <v/>
      </c>
      <c r="X66" s="136"/>
      <c r="Y66" s="136"/>
      <c r="Z66" s="136"/>
      <c r="AA66" s="136"/>
      <c r="AB66" s="30"/>
    </row>
    <row r="67" spans="1:28" ht="18" customHeight="1" x14ac:dyDescent="0.2">
      <c r="A67" s="136"/>
      <c r="B67" s="136"/>
      <c r="C67" s="136"/>
      <c r="D67" s="136"/>
      <c r="E67" s="136"/>
      <c r="F67" s="136"/>
      <c r="G67" s="29"/>
      <c r="H67" s="30" t="str">
        <f t="shared" si="12"/>
        <v/>
      </c>
      <c r="I67" s="31"/>
      <c r="J67" s="32"/>
      <c r="K67" s="33" t="str">
        <f>IF(OR(I67="ALI",I67="AIE"),IF(ISNA(VLOOKUP(H67,'Funções de Dados - Detalhe'!$C$7:$F$22,2,0)),"",VLOOKUP(H67,'Funções de Dados - Detalhe'!$C$7:$F$22,2,0)),IF(OR(I67="EE",I67="SE",I67="CE"),IF(ISNA(VLOOKUP(H67,'Funções de Transação - Detalhe'!$C$7:$F$31,2,0)), "",VLOOKUP(H67,'Funções de Transação - Detalhe'!$C$7:$F$31,2,0)),""))</f>
        <v/>
      </c>
      <c r="L67" s="33" t="str">
        <f>IF(OR(I67="ALI",I67="AIE"),IF(ISNA(VLOOKUP(H67,'Funções de Dados - Detalhe'!$C$7:$F$22,4,0)), "",VLOOKUP(H67,'Funções de Dados - Detalhe'!$C$7:$F$22,4,0)),IF(OR(I67="EE",I67="SE",I67="CE"),IF(ISNA(VLOOKUP(H67,'Funções de Transação - Detalhe'!$C$7:$F$31,4,0)), "",VLOOKUP(H67,'Funções de Transação - Detalhe'!$C$7:$F$31,4,0)),""))</f>
        <v/>
      </c>
      <c r="M67" s="34" t="str">
        <f t="shared" si="1"/>
        <v/>
      </c>
      <c r="N67" s="35" t="str">
        <f t="shared" si="2"/>
        <v/>
      </c>
      <c r="O67" s="34" t="str">
        <f t="shared" si="3"/>
        <v/>
      </c>
      <c r="P67" s="36" t="str">
        <f t="shared" si="4"/>
        <v/>
      </c>
      <c r="Q67" s="37" t="str">
        <f t="shared" si="5"/>
        <v/>
      </c>
      <c r="R67" s="37" t="str">
        <f t="shared" si="6"/>
        <v/>
      </c>
      <c r="S67" s="33" t="str">
        <f t="shared" si="7"/>
        <v/>
      </c>
      <c r="T67" s="38" t="str">
        <f t="shared" si="8"/>
        <v/>
      </c>
      <c r="U67" s="39" t="str">
        <f t="shared" si="9"/>
        <v/>
      </c>
      <c r="V67" s="40" t="str">
        <f t="shared" si="10"/>
        <v/>
      </c>
      <c r="W67" s="40" t="str">
        <f t="shared" si="11"/>
        <v/>
      </c>
      <c r="X67" s="136"/>
      <c r="Y67" s="136"/>
      <c r="Z67" s="136"/>
      <c r="AA67" s="136"/>
      <c r="AB67" s="30"/>
    </row>
    <row r="68" spans="1:28" ht="18" customHeight="1" x14ac:dyDescent="0.2">
      <c r="A68" s="136"/>
      <c r="B68" s="136"/>
      <c r="C68" s="136"/>
      <c r="D68" s="136"/>
      <c r="E68" s="136"/>
      <c r="F68" s="136"/>
      <c r="G68" s="29"/>
      <c r="H68" s="30" t="str">
        <f t="shared" si="12"/>
        <v/>
      </c>
      <c r="I68" s="31"/>
      <c r="J68" s="32"/>
      <c r="K68" s="33" t="str">
        <f>IF(OR(I68="ALI",I68="AIE"),IF(ISNA(VLOOKUP(H68,'Funções de Dados - Detalhe'!$C$7:$F$22,2,0)),"",VLOOKUP(H68,'Funções de Dados - Detalhe'!$C$7:$F$22,2,0)),IF(OR(I68="EE",I68="SE",I68="CE"),IF(ISNA(VLOOKUP(H68,'Funções de Transação - Detalhe'!$C$7:$F$31,2,0)), "",VLOOKUP(H68,'Funções de Transação - Detalhe'!$C$7:$F$31,2,0)),""))</f>
        <v/>
      </c>
      <c r="L68" s="33" t="str">
        <f>IF(OR(I68="ALI",I68="AIE"),IF(ISNA(VLOOKUP(H68,'Funções de Dados - Detalhe'!$C$7:$F$22,4,0)), "",VLOOKUP(H68,'Funções de Dados - Detalhe'!$C$7:$F$22,4,0)),IF(OR(I68="EE",I68="SE",I68="CE"),IF(ISNA(VLOOKUP(H68,'Funções de Transação - Detalhe'!$C$7:$F$31,4,0)), "",VLOOKUP(H68,'Funções de Transação - Detalhe'!$C$7:$F$31,4,0)),""))</f>
        <v/>
      </c>
      <c r="M68" s="34" t="str">
        <f t="shared" si="1"/>
        <v/>
      </c>
      <c r="N68" s="35" t="str">
        <f t="shared" si="2"/>
        <v/>
      </c>
      <c r="O68" s="34" t="str">
        <f t="shared" si="3"/>
        <v/>
      </c>
      <c r="P68" s="36" t="str">
        <f t="shared" si="4"/>
        <v/>
      </c>
      <c r="Q68" s="37" t="str">
        <f t="shared" si="5"/>
        <v/>
      </c>
      <c r="R68" s="37" t="str">
        <f t="shared" si="6"/>
        <v/>
      </c>
      <c r="S68" s="33" t="str">
        <f t="shared" si="7"/>
        <v/>
      </c>
      <c r="T68" s="38" t="str">
        <f t="shared" si="8"/>
        <v/>
      </c>
      <c r="U68" s="39" t="str">
        <f t="shared" si="9"/>
        <v/>
      </c>
      <c r="V68" s="40" t="str">
        <f t="shared" si="10"/>
        <v/>
      </c>
      <c r="W68" s="40" t="str">
        <f t="shared" si="11"/>
        <v/>
      </c>
      <c r="X68" s="136"/>
      <c r="Y68" s="136"/>
      <c r="Z68" s="136"/>
      <c r="AA68" s="136"/>
      <c r="AB68" s="30"/>
    </row>
    <row r="69" spans="1:28" ht="18" customHeight="1" x14ac:dyDescent="0.2">
      <c r="A69" s="136"/>
      <c r="B69" s="136"/>
      <c r="C69" s="136"/>
      <c r="D69" s="136"/>
      <c r="E69" s="136"/>
      <c r="F69" s="136"/>
      <c r="G69" s="29"/>
      <c r="H69" s="30" t="str">
        <f t="shared" si="12"/>
        <v/>
      </c>
      <c r="I69" s="31"/>
      <c r="J69" s="32"/>
      <c r="K69" s="33" t="str">
        <f>IF(OR(I69="ALI",I69="AIE"),IF(ISNA(VLOOKUP(H69,'Funções de Dados - Detalhe'!$C$7:$F$22,2,0)),"",VLOOKUP(H69,'Funções de Dados - Detalhe'!$C$7:$F$22,2,0)),IF(OR(I69="EE",I69="SE",I69="CE"),IF(ISNA(VLOOKUP(H69,'Funções de Transação - Detalhe'!$C$7:$F$31,2,0)), "",VLOOKUP(H69,'Funções de Transação - Detalhe'!$C$7:$F$31,2,0)),""))</f>
        <v/>
      </c>
      <c r="L69" s="33" t="str">
        <f>IF(OR(I69="ALI",I69="AIE"),IF(ISNA(VLOOKUP(H69,'Funções de Dados - Detalhe'!$C$7:$F$22,4,0)), "",VLOOKUP(H69,'Funções de Dados - Detalhe'!$C$7:$F$22,4,0)),IF(OR(I69="EE",I69="SE",I69="CE"),IF(ISNA(VLOOKUP(H69,'Funções de Transação - Detalhe'!$C$7:$F$31,4,0)), "",VLOOKUP(H69,'Funções de Transação - Detalhe'!$C$7:$F$31,4,0)),""))</f>
        <v/>
      </c>
      <c r="M69" s="34" t="str">
        <f t="shared" si="1"/>
        <v/>
      </c>
      <c r="N69" s="35" t="str">
        <f t="shared" si="2"/>
        <v/>
      </c>
      <c r="O69" s="34" t="str">
        <f t="shared" si="3"/>
        <v/>
      </c>
      <c r="P69" s="36" t="str">
        <f t="shared" si="4"/>
        <v/>
      </c>
      <c r="Q69" s="37" t="str">
        <f t="shared" si="5"/>
        <v/>
      </c>
      <c r="R69" s="37" t="str">
        <f t="shared" si="6"/>
        <v/>
      </c>
      <c r="S69" s="33" t="str">
        <f t="shared" si="7"/>
        <v/>
      </c>
      <c r="T69" s="38" t="str">
        <f t="shared" si="8"/>
        <v/>
      </c>
      <c r="U69" s="39" t="str">
        <f t="shared" si="9"/>
        <v/>
      </c>
      <c r="V69" s="40" t="str">
        <f t="shared" si="10"/>
        <v/>
      </c>
      <c r="W69" s="40" t="str">
        <f t="shared" si="11"/>
        <v/>
      </c>
      <c r="X69" s="136"/>
      <c r="Y69" s="136"/>
      <c r="Z69" s="136"/>
      <c r="AA69" s="136"/>
      <c r="AB69" s="30"/>
    </row>
    <row r="70" spans="1:28" ht="18" customHeight="1" x14ac:dyDescent="0.2">
      <c r="A70" s="136"/>
      <c r="B70" s="136"/>
      <c r="C70" s="136"/>
      <c r="D70" s="136"/>
      <c r="E70" s="136"/>
      <c r="F70" s="136"/>
      <c r="G70" s="29"/>
      <c r="H70" s="30" t="str">
        <f t="shared" si="12"/>
        <v/>
      </c>
      <c r="I70" s="31"/>
      <c r="J70" s="32"/>
      <c r="K70" s="33" t="str">
        <f>IF(OR(I70="ALI",I70="AIE"),IF(ISNA(VLOOKUP(H70,'Funções de Dados - Detalhe'!$C$7:$F$22,2,0)),"",VLOOKUP(H70,'Funções de Dados - Detalhe'!$C$7:$F$22,2,0)),IF(OR(I70="EE",I70="SE",I70="CE"),IF(ISNA(VLOOKUP(H70,'Funções de Transação - Detalhe'!$C$7:$F$31,2,0)), "",VLOOKUP(H70,'Funções de Transação - Detalhe'!$C$7:$F$31,2,0)),""))</f>
        <v/>
      </c>
      <c r="L70" s="33" t="str">
        <f>IF(OR(I70="ALI",I70="AIE"),IF(ISNA(VLOOKUP(H70,'Funções de Dados - Detalhe'!$C$7:$F$22,4,0)), "",VLOOKUP(H70,'Funções de Dados - Detalhe'!$C$7:$F$22,4,0)),IF(OR(I70="EE",I70="SE",I70="CE"),IF(ISNA(VLOOKUP(H70,'Funções de Transação - Detalhe'!$C$7:$F$31,4,0)), "",VLOOKUP(H70,'Funções de Transação - Detalhe'!$C$7:$F$31,4,0)),""))</f>
        <v/>
      </c>
      <c r="M70" s="34" t="str">
        <f t="shared" si="1"/>
        <v/>
      </c>
      <c r="N70" s="35" t="str">
        <f t="shared" si="2"/>
        <v/>
      </c>
      <c r="O70" s="34" t="str">
        <f t="shared" si="3"/>
        <v/>
      </c>
      <c r="P70" s="36" t="str">
        <f t="shared" si="4"/>
        <v/>
      </c>
      <c r="Q70" s="37" t="str">
        <f t="shared" si="5"/>
        <v/>
      </c>
      <c r="R70" s="37" t="str">
        <f t="shared" si="6"/>
        <v/>
      </c>
      <c r="S70" s="33" t="str">
        <f t="shared" si="7"/>
        <v/>
      </c>
      <c r="T70" s="38" t="str">
        <f t="shared" si="8"/>
        <v/>
      </c>
      <c r="U70" s="39" t="str">
        <f t="shared" si="9"/>
        <v/>
      </c>
      <c r="V70" s="40" t="str">
        <f t="shared" si="10"/>
        <v/>
      </c>
      <c r="W70" s="40" t="str">
        <f t="shared" si="11"/>
        <v/>
      </c>
      <c r="X70" s="136"/>
      <c r="Y70" s="136"/>
      <c r="Z70" s="136"/>
      <c r="AA70" s="136"/>
      <c r="AB70" s="30"/>
    </row>
    <row r="71" spans="1:28" ht="18" customHeight="1" x14ac:dyDescent="0.2">
      <c r="A71" s="136"/>
      <c r="B71" s="136"/>
      <c r="C71" s="136"/>
      <c r="D71" s="136"/>
      <c r="E71" s="136"/>
      <c r="F71" s="136"/>
      <c r="G71" s="29"/>
      <c r="H71" s="30" t="str">
        <f t="shared" si="12"/>
        <v/>
      </c>
      <c r="I71" s="31"/>
      <c r="J71" s="32"/>
      <c r="K71" s="33" t="str">
        <f>IF(OR(I71="ALI",I71="AIE"),IF(ISNA(VLOOKUP(H71,'Funções de Dados - Detalhe'!$C$7:$F$22,2,0)),"",VLOOKUP(H71,'Funções de Dados - Detalhe'!$C$7:$F$22,2,0)),IF(OR(I71="EE",I71="SE",I71="CE"),IF(ISNA(VLOOKUP(H71,'Funções de Transação - Detalhe'!$C$7:$F$31,2,0)), "",VLOOKUP(H71,'Funções de Transação - Detalhe'!$C$7:$F$31,2,0)),""))</f>
        <v/>
      </c>
      <c r="L71" s="33" t="str">
        <f>IF(OR(I71="ALI",I71="AIE"),IF(ISNA(VLOOKUP(H71,'Funções de Dados - Detalhe'!$C$7:$F$22,4,0)), "",VLOOKUP(H71,'Funções de Dados - Detalhe'!$C$7:$F$22,4,0)),IF(OR(I71="EE",I71="SE",I71="CE"),IF(ISNA(VLOOKUP(H71,'Funções de Transação - Detalhe'!$C$7:$F$31,4,0)), "",VLOOKUP(H71,'Funções de Transação - Detalhe'!$C$7:$F$31,4,0)),""))</f>
        <v/>
      </c>
      <c r="M71" s="34" t="str">
        <f t="shared" si="1"/>
        <v/>
      </c>
      <c r="N71" s="35" t="str">
        <f t="shared" si="2"/>
        <v/>
      </c>
      <c r="O71" s="34" t="str">
        <f t="shared" si="3"/>
        <v/>
      </c>
      <c r="P71" s="36" t="str">
        <f t="shared" si="4"/>
        <v/>
      </c>
      <c r="Q71" s="37" t="str">
        <f t="shared" si="5"/>
        <v/>
      </c>
      <c r="R71" s="37" t="str">
        <f t="shared" si="6"/>
        <v/>
      </c>
      <c r="S71" s="33" t="str">
        <f t="shared" si="7"/>
        <v/>
      </c>
      <c r="T71" s="38" t="str">
        <f t="shared" si="8"/>
        <v/>
      </c>
      <c r="U71" s="39" t="str">
        <f t="shared" si="9"/>
        <v/>
      </c>
      <c r="V71" s="40" t="str">
        <f t="shared" si="10"/>
        <v/>
      </c>
      <c r="W71" s="40" t="str">
        <f t="shared" si="11"/>
        <v/>
      </c>
      <c r="X71" s="136"/>
      <c r="Y71" s="136"/>
      <c r="Z71" s="136"/>
      <c r="AA71" s="136"/>
      <c r="AB71" s="30"/>
    </row>
    <row r="72" spans="1:28" ht="18" customHeight="1" x14ac:dyDescent="0.2">
      <c r="A72" s="136"/>
      <c r="B72" s="136"/>
      <c r="C72" s="136"/>
      <c r="D72" s="136"/>
      <c r="E72" s="136"/>
      <c r="F72" s="136"/>
      <c r="G72" s="29"/>
      <c r="H72" s="30" t="str">
        <f t="shared" ref="H72:H103" si="13">A72&amp;G72</f>
        <v/>
      </c>
      <c r="I72" s="31"/>
      <c r="J72" s="32"/>
      <c r="K72" s="33" t="str">
        <f>IF(OR(I72="ALI",I72="AIE"),IF(ISNA(VLOOKUP(H72,'Funções de Dados - Detalhe'!$C$7:$F$22,2,0)),"",VLOOKUP(H72,'Funções de Dados - Detalhe'!$C$7:$F$22,2,0)),IF(OR(I72="EE",I72="SE",I72="CE"),IF(ISNA(VLOOKUP(H72,'Funções de Transação - Detalhe'!$C$7:$F$31,2,0)), "",VLOOKUP(H72,'Funções de Transação - Detalhe'!$C$7:$F$31,2,0)),""))</f>
        <v/>
      </c>
      <c r="L72" s="33" t="str">
        <f>IF(OR(I72="ALI",I72="AIE"),IF(ISNA(VLOOKUP(H72,'Funções de Dados - Detalhe'!$C$7:$F$22,4,0)), "",VLOOKUP(H72,'Funções de Dados - Detalhe'!$C$7:$F$22,4,0)),IF(OR(I72="EE",I72="SE",I72="CE"),IF(ISNA(VLOOKUP(H72,'Funções de Transação - Detalhe'!$C$7:$F$31,4,0)), "",VLOOKUP(H72,'Funções de Transação - Detalhe'!$C$7:$F$31,4,0)),""))</f>
        <v/>
      </c>
      <c r="M72" s="34" t="str">
        <f t="shared" ref="M72:M135" si="14">CONCATENATE(I72,N72)</f>
        <v/>
      </c>
      <c r="N72" s="35" t="str">
        <f t="shared" ref="N72:N135" si="15">IF(OR(I72="ALI",I72="AIE"),"L", IF(OR(I72="EE",I72="SE",I72="CE"),"A",""))</f>
        <v/>
      </c>
      <c r="O72" s="34" t="str">
        <f t="shared" ref="O72:O135" si="16">CONCATENATE(I72,P72)</f>
        <v/>
      </c>
      <c r="P72" s="36" t="str">
        <f t="shared" ref="P72:P135" si="17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37" t="str">
        <f t="shared" ref="Q72:Q135" si="18">IF(N72="L","Baixa",IF(N72="A","Média",IF(N72="","","Alta")))</f>
        <v/>
      </c>
      <c r="R72" s="37" t="str">
        <f t="shared" ref="R72:R135" si="19">IF(P72="L","Baixa",IF(P72="A","Média",IF(P72="H","Alta","")))</f>
        <v/>
      </c>
      <c r="S72" s="33" t="str">
        <f t="shared" ref="S72:S135" si="20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38" t="str">
        <f t="shared" ref="T72:T135" si="21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39" t="str">
        <f t="shared" ref="U72:U135" si="22">IF(J72="","",IF(OR(J72="I",J72="C"),100%,IF(J72="E",40%,IF(J72="T",15%,50%))))</f>
        <v/>
      </c>
      <c r="V72" s="40" t="str">
        <f t="shared" ref="V72:V135" si="23">IF(AND(S72&lt;&gt;"",U72&lt;&gt;""),S72*U72,"")</f>
        <v/>
      </c>
      <c r="W72" s="40" t="str">
        <f t="shared" ref="W72:W135" si="24">IF(AND(T72&lt;&gt;"",U72&lt;&gt;""),T72*U72,"")</f>
        <v/>
      </c>
      <c r="X72" s="136"/>
      <c r="Y72" s="136"/>
      <c r="Z72" s="136"/>
      <c r="AA72" s="136"/>
      <c r="AB72" s="30"/>
    </row>
    <row r="73" spans="1:28" ht="18" customHeight="1" x14ac:dyDescent="0.2">
      <c r="A73" s="136"/>
      <c r="B73" s="136"/>
      <c r="C73" s="136"/>
      <c r="D73" s="136"/>
      <c r="E73" s="136"/>
      <c r="F73" s="136"/>
      <c r="G73" s="29"/>
      <c r="H73" s="30" t="str">
        <f t="shared" si="13"/>
        <v/>
      </c>
      <c r="I73" s="31"/>
      <c r="J73" s="32"/>
      <c r="K73" s="33" t="str">
        <f>IF(OR(I73="ALI",I73="AIE"),IF(ISNA(VLOOKUP(H73,'Funções de Dados - Detalhe'!$C$7:$F$22,2,0)),"",VLOOKUP(H73,'Funções de Dados - Detalhe'!$C$7:$F$22,2,0)),IF(OR(I73="EE",I73="SE",I73="CE"),IF(ISNA(VLOOKUP(H73,'Funções de Transação - Detalhe'!$C$7:$F$31,2,0)), "",VLOOKUP(H73,'Funções de Transação - Detalhe'!$C$7:$F$31,2,0)),""))</f>
        <v/>
      </c>
      <c r="L73" s="33" t="str">
        <f>IF(OR(I73="ALI",I73="AIE"),IF(ISNA(VLOOKUP(H73,'Funções de Dados - Detalhe'!$C$7:$F$22,4,0)), "",VLOOKUP(H73,'Funções de Dados - Detalhe'!$C$7:$F$22,4,0)),IF(OR(I73="EE",I73="SE",I73="CE"),IF(ISNA(VLOOKUP(H73,'Funções de Transação - Detalhe'!$C$7:$F$31,4,0)), "",VLOOKUP(H73,'Funções de Transação - Detalhe'!$C$7:$F$31,4,0)),""))</f>
        <v/>
      </c>
      <c r="M73" s="34" t="str">
        <f t="shared" si="14"/>
        <v/>
      </c>
      <c r="N73" s="35" t="str">
        <f t="shared" si="15"/>
        <v/>
      </c>
      <c r="O73" s="34" t="str">
        <f t="shared" si="16"/>
        <v/>
      </c>
      <c r="P73" s="36" t="str">
        <f t="shared" si="17"/>
        <v/>
      </c>
      <c r="Q73" s="37" t="str">
        <f t="shared" si="18"/>
        <v/>
      </c>
      <c r="R73" s="37" t="str">
        <f t="shared" si="19"/>
        <v/>
      </c>
      <c r="S73" s="33" t="str">
        <f t="shared" si="20"/>
        <v/>
      </c>
      <c r="T73" s="38" t="str">
        <f t="shared" si="21"/>
        <v/>
      </c>
      <c r="U73" s="39" t="str">
        <f t="shared" si="22"/>
        <v/>
      </c>
      <c r="V73" s="40" t="str">
        <f t="shared" si="23"/>
        <v/>
      </c>
      <c r="W73" s="40" t="str">
        <f t="shared" si="24"/>
        <v/>
      </c>
      <c r="X73" s="136"/>
      <c r="Y73" s="136"/>
      <c r="Z73" s="136"/>
      <c r="AA73" s="136"/>
      <c r="AB73" s="30"/>
    </row>
    <row r="74" spans="1:28" ht="18" customHeight="1" x14ac:dyDescent="0.2">
      <c r="A74" s="136"/>
      <c r="B74" s="136"/>
      <c r="C74" s="136"/>
      <c r="D74" s="136"/>
      <c r="E74" s="136"/>
      <c r="F74" s="136"/>
      <c r="G74" s="29"/>
      <c r="H74" s="30" t="str">
        <f t="shared" si="13"/>
        <v/>
      </c>
      <c r="I74" s="31"/>
      <c r="J74" s="32"/>
      <c r="K74" s="33" t="str">
        <f>IF(OR(I74="ALI",I74="AIE"),IF(ISNA(VLOOKUP(H74,'Funções de Dados - Detalhe'!$C$7:$F$22,2,0)),"",VLOOKUP(H74,'Funções de Dados - Detalhe'!$C$7:$F$22,2,0)),IF(OR(I74="EE",I74="SE",I74="CE"),IF(ISNA(VLOOKUP(H74,'Funções de Transação - Detalhe'!$C$7:$F$31,2,0)), "",VLOOKUP(H74,'Funções de Transação - Detalhe'!$C$7:$F$31,2,0)),""))</f>
        <v/>
      </c>
      <c r="L74" s="33" t="str">
        <f>IF(OR(I74="ALI",I74="AIE"),IF(ISNA(VLOOKUP(H74,'Funções de Dados - Detalhe'!$C$7:$F$22,4,0)), "",VLOOKUP(H74,'Funções de Dados - Detalhe'!$C$7:$F$22,4,0)),IF(OR(I74="EE",I74="SE",I74="CE"),IF(ISNA(VLOOKUP(H74,'Funções de Transação - Detalhe'!$C$7:$F$31,4,0)), "",VLOOKUP(H74,'Funções de Transação - Detalhe'!$C$7:$F$31,4,0)),""))</f>
        <v/>
      </c>
      <c r="M74" s="34" t="str">
        <f t="shared" si="14"/>
        <v/>
      </c>
      <c r="N74" s="35" t="str">
        <f t="shared" si="15"/>
        <v/>
      </c>
      <c r="O74" s="34" t="str">
        <f t="shared" si="16"/>
        <v/>
      </c>
      <c r="P74" s="36" t="str">
        <f t="shared" si="17"/>
        <v/>
      </c>
      <c r="Q74" s="37" t="str">
        <f t="shared" si="18"/>
        <v/>
      </c>
      <c r="R74" s="37" t="str">
        <f t="shared" si="19"/>
        <v/>
      </c>
      <c r="S74" s="33" t="str">
        <f t="shared" si="20"/>
        <v/>
      </c>
      <c r="T74" s="38" t="str">
        <f t="shared" si="21"/>
        <v/>
      </c>
      <c r="U74" s="39" t="str">
        <f t="shared" si="22"/>
        <v/>
      </c>
      <c r="V74" s="40" t="str">
        <f t="shared" si="23"/>
        <v/>
      </c>
      <c r="W74" s="40" t="str">
        <f t="shared" si="24"/>
        <v/>
      </c>
      <c r="X74" s="136"/>
      <c r="Y74" s="136"/>
      <c r="Z74" s="136"/>
      <c r="AA74" s="136"/>
      <c r="AB74" s="30"/>
    </row>
    <row r="75" spans="1:28" ht="18" customHeight="1" x14ac:dyDescent="0.2">
      <c r="A75" s="136"/>
      <c r="B75" s="136"/>
      <c r="C75" s="136"/>
      <c r="D75" s="136"/>
      <c r="E75" s="136"/>
      <c r="F75" s="136"/>
      <c r="G75" s="29"/>
      <c r="H75" s="30" t="str">
        <f t="shared" si="13"/>
        <v/>
      </c>
      <c r="I75" s="31"/>
      <c r="J75" s="32"/>
      <c r="K75" s="33" t="str">
        <f>IF(OR(I75="ALI",I75="AIE"),IF(ISNA(VLOOKUP(H75,'Funções de Dados - Detalhe'!$C$7:$F$22,2,0)),"",VLOOKUP(H75,'Funções de Dados - Detalhe'!$C$7:$F$22,2,0)),IF(OR(I75="EE",I75="SE",I75="CE"),IF(ISNA(VLOOKUP(H75,'Funções de Transação - Detalhe'!$C$7:$F$31,2,0)), "",VLOOKUP(H75,'Funções de Transação - Detalhe'!$C$7:$F$31,2,0)),""))</f>
        <v/>
      </c>
      <c r="L75" s="33" t="str">
        <f>IF(OR(I75="ALI",I75="AIE"),IF(ISNA(VLOOKUP(H75,'Funções de Dados - Detalhe'!$C$7:$F$22,4,0)), "",VLOOKUP(H75,'Funções de Dados - Detalhe'!$C$7:$F$22,4,0)),IF(OR(I75="EE",I75="SE",I75="CE"),IF(ISNA(VLOOKUP(H75,'Funções de Transação - Detalhe'!$C$7:$F$31,4,0)), "",VLOOKUP(H75,'Funções de Transação - Detalhe'!$C$7:$F$31,4,0)),""))</f>
        <v/>
      </c>
      <c r="M75" s="34" t="str">
        <f t="shared" si="14"/>
        <v/>
      </c>
      <c r="N75" s="35" t="str">
        <f t="shared" si="15"/>
        <v/>
      </c>
      <c r="O75" s="34" t="str">
        <f t="shared" si="16"/>
        <v/>
      </c>
      <c r="P75" s="36" t="str">
        <f t="shared" si="17"/>
        <v/>
      </c>
      <c r="Q75" s="37" t="str">
        <f t="shared" si="18"/>
        <v/>
      </c>
      <c r="R75" s="37" t="str">
        <f t="shared" si="19"/>
        <v/>
      </c>
      <c r="S75" s="33" t="str">
        <f t="shared" si="20"/>
        <v/>
      </c>
      <c r="T75" s="38" t="str">
        <f t="shared" si="21"/>
        <v/>
      </c>
      <c r="U75" s="39" t="str">
        <f t="shared" si="22"/>
        <v/>
      </c>
      <c r="V75" s="40" t="str">
        <f t="shared" si="23"/>
        <v/>
      </c>
      <c r="W75" s="40" t="str">
        <f t="shared" si="24"/>
        <v/>
      </c>
      <c r="X75" s="136"/>
      <c r="Y75" s="136"/>
      <c r="Z75" s="136"/>
      <c r="AA75" s="136"/>
      <c r="AB75" s="30"/>
    </row>
    <row r="76" spans="1:28" ht="18" customHeight="1" x14ac:dyDescent="0.2">
      <c r="A76" s="136"/>
      <c r="B76" s="136"/>
      <c r="C76" s="136"/>
      <c r="D76" s="136"/>
      <c r="E76" s="136"/>
      <c r="F76" s="136"/>
      <c r="G76" s="29"/>
      <c r="H76" s="30" t="str">
        <f t="shared" si="13"/>
        <v/>
      </c>
      <c r="I76" s="31"/>
      <c r="J76" s="32"/>
      <c r="K76" s="33" t="str">
        <f>IF(OR(I76="ALI",I76="AIE"),IF(ISNA(VLOOKUP(H76,'Funções de Dados - Detalhe'!$C$7:$F$22,2,0)),"",VLOOKUP(H76,'Funções de Dados - Detalhe'!$C$7:$F$22,2,0)),IF(OR(I76="EE",I76="SE",I76="CE"),IF(ISNA(VLOOKUP(H76,'Funções de Transação - Detalhe'!$C$7:$F$31,2,0)), "",VLOOKUP(H76,'Funções de Transação - Detalhe'!$C$7:$F$31,2,0)),""))</f>
        <v/>
      </c>
      <c r="L76" s="33" t="str">
        <f>IF(OR(I76="ALI",I76="AIE"),IF(ISNA(VLOOKUP(H76,'Funções de Dados - Detalhe'!$C$7:$F$22,4,0)), "",VLOOKUP(H76,'Funções de Dados - Detalhe'!$C$7:$F$22,4,0)),IF(OR(I76="EE",I76="SE",I76="CE"),IF(ISNA(VLOOKUP(H76,'Funções de Transação - Detalhe'!$C$7:$F$31,4,0)), "",VLOOKUP(H76,'Funções de Transação - Detalhe'!$C$7:$F$31,4,0)),""))</f>
        <v/>
      </c>
      <c r="M76" s="34" t="str">
        <f t="shared" si="14"/>
        <v/>
      </c>
      <c r="N76" s="35" t="str">
        <f t="shared" si="15"/>
        <v/>
      </c>
      <c r="O76" s="34" t="str">
        <f t="shared" si="16"/>
        <v/>
      </c>
      <c r="P76" s="36" t="str">
        <f t="shared" si="17"/>
        <v/>
      </c>
      <c r="Q76" s="37" t="str">
        <f t="shared" si="18"/>
        <v/>
      </c>
      <c r="R76" s="37" t="str">
        <f t="shared" si="19"/>
        <v/>
      </c>
      <c r="S76" s="33" t="str">
        <f t="shared" si="20"/>
        <v/>
      </c>
      <c r="T76" s="38" t="str">
        <f t="shared" si="21"/>
        <v/>
      </c>
      <c r="U76" s="39" t="str">
        <f t="shared" si="22"/>
        <v/>
      </c>
      <c r="V76" s="40" t="str">
        <f t="shared" si="23"/>
        <v/>
      </c>
      <c r="W76" s="40" t="str">
        <f t="shared" si="24"/>
        <v/>
      </c>
      <c r="X76" s="136"/>
      <c r="Y76" s="136"/>
      <c r="Z76" s="136"/>
      <c r="AA76" s="136"/>
      <c r="AB76" s="30"/>
    </row>
    <row r="77" spans="1:28" ht="18" customHeight="1" x14ac:dyDescent="0.2">
      <c r="A77" s="136"/>
      <c r="B77" s="136"/>
      <c r="C77" s="136"/>
      <c r="D77" s="136"/>
      <c r="E77" s="136"/>
      <c r="F77" s="136"/>
      <c r="G77" s="29"/>
      <c r="H77" s="30" t="str">
        <f t="shared" si="13"/>
        <v/>
      </c>
      <c r="I77" s="31"/>
      <c r="J77" s="32"/>
      <c r="K77" s="33" t="str">
        <f>IF(OR(I77="ALI",I77="AIE"),IF(ISNA(VLOOKUP(H77,'Funções de Dados - Detalhe'!$C$7:$F$22,2,0)),"",VLOOKUP(H77,'Funções de Dados - Detalhe'!$C$7:$F$22,2,0)),IF(OR(I77="EE",I77="SE",I77="CE"),IF(ISNA(VLOOKUP(H77,'Funções de Transação - Detalhe'!$C$7:$F$31,2,0)), "",VLOOKUP(H77,'Funções de Transação - Detalhe'!$C$7:$F$31,2,0)),""))</f>
        <v/>
      </c>
      <c r="L77" s="33" t="str">
        <f>IF(OR(I77="ALI",I77="AIE"),IF(ISNA(VLOOKUP(H77,'Funções de Dados - Detalhe'!$C$7:$F$22,4,0)), "",VLOOKUP(H77,'Funções de Dados - Detalhe'!$C$7:$F$22,4,0)),IF(OR(I77="EE",I77="SE",I77="CE"),IF(ISNA(VLOOKUP(H77,'Funções de Transação - Detalhe'!$C$7:$F$31,4,0)), "",VLOOKUP(H77,'Funções de Transação - Detalhe'!$C$7:$F$31,4,0)),""))</f>
        <v/>
      </c>
      <c r="M77" s="34" t="str">
        <f t="shared" si="14"/>
        <v/>
      </c>
      <c r="N77" s="35" t="str">
        <f t="shared" si="15"/>
        <v/>
      </c>
      <c r="O77" s="34" t="str">
        <f t="shared" si="16"/>
        <v/>
      </c>
      <c r="P77" s="36" t="str">
        <f t="shared" si="17"/>
        <v/>
      </c>
      <c r="Q77" s="37" t="str">
        <f t="shared" si="18"/>
        <v/>
      </c>
      <c r="R77" s="37" t="str">
        <f t="shared" si="19"/>
        <v/>
      </c>
      <c r="S77" s="33" t="str">
        <f t="shared" si="20"/>
        <v/>
      </c>
      <c r="T77" s="38" t="str">
        <f t="shared" si="21"/>
        <v/>
      </c>
      <c r="U77" s="39" t="str">
        <f t="shared" si="22"/>
        <v/>
      </c>
      <c r="V77" s="40" t="str">
        <f t="shared" si="23"/>
        <v/>
      </c>
      <c r="W77" s="40" t="str">
        <f t="shared" si="24"/>
        <v/>
      </c>
      <c r="X77" s="136"/>
      <c r="Y77" s="136"/>
      <c r="Z77" s="136"/>
      <c r="AA77" s="136"/>
      <c r="AB77" s="30"/>
    </row>
    <row r="78" spans="1:28" ht="18" customHeight="1" x14ac:dyDescent="0.2">
      <c r="A78" s="136"/>
      <c r="B78" s="136"/>
      <c r="C78" s="136"/>
      <c r="D78" s="136"/>
      <c r="E78" s="136"/>
      <c r="F78" s="136"/>
      <c r="G78" s="29"/>
      <c r="H78" s="30" t="str">
        <f t="shared" si="13"/>
        <v/>
      </c>
      <c r="I78" s="31"/>
      <c r="J78" s="32"/>
      <c r="K78" s="33" t="str">
        <f>IF(OR(I78="ALI",I78="AIE"),IF(ISNA(VLOOKUP(H78,'Funções de Dados - Detalhe'!$C$7:$F$22,2,0)),"",VLOOKUP(H78,'Funções de Dados - Detalhe'!$C$7:$F$22,2,0)),IF(OR(I78="EE",I78="SE",I78="CE"),IF(ISNA(VLOOKUP(H78,'Funções de Transação - Detalhe'!$C$7:$F$31,2,0)), "",VLOOKUP(H78,'Funções de Transação - Detalhe'!$C$7:$F$31,2,0)),""))</f>
        <v/>
      </c>
      <c r="L78" s="33" t="str">
        <f>IF(OR(I78="ALI",I78="AIE"),IF(ISNA(VLOOKUP(H78,'Funções de Dados - Detalhe'!$C$7:$F$22,4,0)), "",VLOOKUP(H78,'Funções de Dados - Detalhe'!$C$7:$F$22,4,0)),IF(OR(I78="EE",I78="SE",I78="CE"),IF(ISNA(VLOOKUP(H78,'Funções de Transação - Detalhe'!$C$7:$F$31,4,0)), "",VLOOKUP(H78,'Funções de Transação - Detalhe'!$C$7:$F$31,4,0)),""))</f>
        <v/>
      </c>
      <c r="M78" s="34" t="str">
        <f t="shared" si="14"/>
        <v/>
      </c>
      <c r="N78" s="35" t="str">
        <f t="shared" si="15"/>
        <v/>
      </c>
      <c r="O78" s="34" t="str">
        <f t="shared" si="16"/>
        <v/>
      </c>
      <c r="P78" s="36" t="str">
        <f t="shared" si="17"/>
        <v/>
      </c>
      <c r="Q78" s="37" t="str">
        <f t="shared" si="18"/>
        <v/>
      </c>
      <c r="R78" s="37" t="str">
        <f t="shared" si="19"/>
        <v/>
      </c>
      <c r="S78" s="33" t="str">
        <f t="shared" si="20"/>
        <v/>
      </c>
      <c r="T78" s="38" t="str">
        <f t="shared" si="21"/>
        <v/>
      </c>
      <c r="U78" s="39" t="str">
        <f t="shared" si="22"/>
        <v/>
      </c>
      <c r="V78" s="40" t="str">
        <f t="shared" si="23"/>
        <v/>
      </c>
      <c r="W78" s="40" t="str">
        <f t="shared" si="24"/>
        <v/>
      </c>
      <c r="X78" s="136"/>
      <c r="Y78" s="136"/>
      <c r="Z78" s="136"/>
      <c r="AA78" s="136"/>
      <c r="AB78" s="30"/>
    </row>
    <row r="79" spans="1:28" ht="18" customHeight="1" x14ac:dyDescent="0.2">
      <c r="A79" s="136"/>
      <c r="B79" s="136"/>
      <c r="C79" s="136"/>
      <c r="D79" s="136"/>
      <c r="E79" s="136"/>
      <c r="F79" s="136"/>
      <c r="G79" s="29"/>
      <c r="H79" s="30" t="str">
        <f t="shared" si="13"/>
        <v/>
      </c>
      <c r="I79" s="31"/>
      <c r="J79" s="32"/>
      <c r="K79" s="33" t="str">
        <f>IF(OR(I79="ALI",I79="AIE"),IF(ISNA(VLOOKUP(H79,'Funções de Dados - Detalhe'!$C$7:$F$22,2,0)),"",VLOOKUP(H79,'Funções de Dados - Detalhe'!$C$7:$F$22,2,0)),IF(OR(I79="EE",I79="SE",I79="CE"),IF(ISNA(VLOOKUP(H79,'Funções de Transação - Detalhe'!$C$7:$F$31,2,0)), "",VLOOKUP(H79,'Funções de Transação - Detalhe'!$C$7:$F$31,2,0)),""))</f>
        <v/>
      </c>
      <c r="L79" s="33" t="str">
        <f>IF(OR(I79="ALI",I79="AIE"),IF(ISNA(VLOOKUP(H79,'Funções de Dados - Detalhe'!$C$7:$F$22,4,0)), "",VLOOKUP(H79,'Funções de Dados - Detalhe'!$C$7:$F$22,4,0)),IF(OR(I79="EE",I79="SE",I79="CE"),IF(ISNA(VLOOKUP(H79,'Funções de Transação - Detalhe'!$C$7:$F$31,4,0)), "",VLOOKUP(H79,'Funções de Transação - Detalhe'!$C$7:$F$31,4,0)),""))</f>
        <v/>
      </c>
      <c r="M79" s="34" t="str">
        <f t="shared" si="14"/>
        <v/>
      </c>
      <c r="N79" s="35" t="str">
        <f t="shared" si="15"/>
        <v/>
      </c>
      <c r="O79" s="34" t="str">
        <f t="shared" si="16"/>
        <v/>
      </c>
      <c r="P79" s="36" t="str">
        <f t="shared" si="17"/>
        <v/>
      </c>
      <c r="Q79" s="37" t="str">
        <f t="shared" si="18"/>
        <v/>
      </c>
      <c r="R79" s="37" t="str">
        <f t="shared" si="19"/>
        <v/>
      </c>
      <c r="S79" s="33" t="str">
        <f t="shared" si="20"/>
        <v/>
      </c>
      <c r="T79" s="38" t="str">
        <f t="shared" si="21"/>
        <v/>
      </c>
      <c r="U79" s="39" t="str">
        <f t="shared" si="22"/>
        <v/>
      </c>
      <c r="V79" s="40" t="str">
        <f t="shared" si="23"/>
        <v/>
      </c>
      <c r="W79" s="40" t="str">
        <f t="shared" si="24"/>
        <v/>
      </c>
      <c r="X79" s="136"/>
      <c r="Y79" s="136"/>
      <c r="Z79" s="136"/>
      <c r="AA79" s="136"/>
      <c r="AB79" s="30"/>
    </row>
    <row r="80" spans="1:28" ht="18" customHeight="1" x14ac:dyDescent="0.2">
      <c r="A80" s="136"/>
      <c r="B80" s="136"/>
      <c r="C80" s="136"/>
      <c r="D80" s="136"/>
      <c r="E80" s="136"/>
      <c r="F80" s="136"/>
      <c r="G80" s="29"/>
      <c r="H80" s="30" t="str">
        <f t="shared" si="13"/>
        <v/>
      </c>
      <c r="I80" s="31"/>
      <c r="J80" s="32"/>
      <c r="K80" s="33" t="str">
        <f>IF(OR(I80="ALI",I80="AIE"),IF(ISNA(VLOOKUP(H80,'Funções de Dados - Detalhe'!$C$7:$F$22,2,0)),"",VLOOKUP(H80,'Funções de Dados - Detalhe'!$C$7:$F$22,2,0)),IF(OR(I80="EE",I80="SE",I80="CE"),IF(ISNA(VLOOKUP(H80,'Funções de Transação - Detalhe'!$C$7:$F$31,2,0)), "",VLOOKUP(H80,'Funções de Transação - Detalhe'!$C$7:$F$31,2,0)),""))</f>
        <v/>
      </c>
      <c r="L80" s="33" t="str">
        <f>IF(OR(I80="ALI",I80="AIE"),IF(ISNA(VLOOKUP(H80,'Funções de Dados - Detalhe'!$C$7:$F$22,4,0)), "",VLOOKUP(H80,'Funções de Dados - Detalhe'!$C$7:$F$22,4,0)),IF(OR(I80="EE",I80="SE",I80="CE"),IF(ISNA(VLOOKUP(H80,'Funções de Transação - Detalhe'!$C$7:$F$31,4,0)), "",VLOOKUP(H80,'Funções de Transação - Detalhe'!$C$7:$F$31,4,0)),""))</f>
        <v/>
      </c>
      <c r="M80" s="34" t="str">
        <f t="shared" si="14"/>
        <v/>
      </c>
      <c r="N80" s="35" t="str">
        <f t="shared" si="15"/>
        <v/>
      </c>
      <c r="O80" s="34" t="str">
        <f t="shared" si="16"/>
        <v/>
      </c>
      <c r="P80" s="36" t="str">
        <f t="shared" si="17"/>
        <v/>
      </c>
      <c r="Q80" s="37" t="str">
        <f t="shared" si="18"/>
        <v/>
      </c>
      <c r="R80" s="37" t="str">
        <f t="shared" si="19"/>
        <v/>
      </c>
      <c r="S80" s="33" t="str">
        <f t="shared" si="20"/>
        <v/>
      </c>
      <c r="T80" s="38" t="str">
        <f t="shared" si="21"/>
        <v/>
      </c>
      <c r="U80" s="39" t="str">
        <f t="shared" si="22"/>
        <v/>
      </c>
      <c r="V80" s="40" t="str">
        <f t="shared" si="23"/>
        <v/>
      </c>
      <c r="W80" s="40" t="str">
        <f t="shared" si="24"/>
        <v/>
      </c>
      <c r="X80" s="136"/>
      <c r="Y80" s="136"/>
      <c r="Z80" s="136"/>
      <c r="AA80" s="136"/>
      <c r="AB80" s="30"/>
    </row>
    <row r="81" spans="1:28" ht="18" customHeight="1" x14ac:dyDescent="0.2">
      <c r="A81" s="136"/>
      <c r="B81" s="136"/>
      <c r="C81" s="136"/>
      <c r="D81" s="136"/>
      <c r="E81" s="136"/>
      <c r="F81" s="136"/>
      <c r="G81" s="29"/>
      <c r="H81" s="30" t="str">
        <f t="shared" si="13"/>
        <v/>
      </c>
      <c r="I81" s="31"/>
      <c r="J81" s="32"/>
      <c r="K81" s="33" t="str">
        <f>IF(OR(I81="ALI",I81="AIE"),IF(ISNA(VLOOKUP(H81,'Funções de Dados - Detalhe'!$C$7:$F$22,2,0)),"",VLOOKUP(H81,'Funções de Dados - Detalhe'!$C$7:$F$22,2,0)),IF(OR(I81="EE",I81="SE",I81="CE"),IF(ISNA(VLOOKUP(H81,'Funções de Transação - Detalhe'!$C$7:$F$31,2,0)), "",VLOOKUP(H81,'Funções de Transação - Detalhe'!$C$7:$F$31,2,0)),""))</f>
        <v/>
      </c>
      <c r="L81" s="33" t="str">
        <f>IF(OR(I81="ALI",I81="AIE"),IF(ISNA(VLOOKUP(H81,'Funções de Dados - Detalhe'!$C$7:$F$22,4,0)), "",VLOOKUP(H81,'Funções de Dados - Detalhe'!$C$7:$F$22,4,0)),IF(OR(I81="EE",I81="SE",I81="CE"),IF(ISNA(VLOOKUP(H81,'Funções de Transação - Detalhe'!$C$7:$F$31,4,0)), "",VLOOKUP(H81,'Funções de Transação - Detalhe'!$C$7:$F$31,4,0)),""))</f>
        <v/>
      </c>
      <c r="M81" s="34" t="str">
        <f t="shared" si="14"/>
        <v/>
      </c>
      <c r="N81" s="35" t="str">
        <f t="shared" si="15"/>
        <v/>
      </c>
      <c r="O81" s="34" t="str">
        <f t="shared" si="16"/>
        <v/>
      </c>
      <c r="P81" s="36" t="str">
        <f t="shared" si="17"/>
        <v/>
      </c>
      <c r="Q81" s="37" t="str">
        <f t="shared" si="18"/>
        <v/>
      </c>
      <c r="R81" s="37" t="str">
        <f t="shared" si="19"/>
        <v/>
      </c>
      <c r="S81" s="33" t="str">
        <f t="shared" si="20"/>
        <v/>
      </c>
      <c r="T81" s="38" t="str">
        <f t="shared" si="21"/>
        <v/>
      </c>
      <c r="U81" s="39" t="str">
        <f t="shared" si="22"/>
        <v/>
      </c>
      <c r="V81" s="40" t="str">
        <f t="shared" si="23"/>
        <v/>
      </c>
      <c r="W81" s="40" t="str">
        <f t="shared" si="24"/>
        <v/>
      </c>
      <c r="X81" s="136"/>
      <c r="Y81" s="136"/>
      <c r="Z81" s="136"/>
      <c r="AA81" s="136"/>
      <c r="AB81" s="30"/>
    </row>
    <row r="82" spans="1:28" ht="18" customHeight="1" x14ac:dyDescent="0.2">
      <c r="A82" s="136"/>
      <c r="B82" s="136"/>
      <c r="C82" s="136"/>
      <c r="D82" s="136"/>
      <c r="E82" s="136"/>
      <c r="F82" s="136"/>
      <c r="G82" s="29"/>
      <c r="H82" s="30" t="str">
        <f t="shared" si="13"/>
        <v/>
      </c>
      <c r="I82" s="31"/>
      <c r="J82" s="32"/>
      <c r="K82" s="33" t="str">
        <f>IF(OR(I82="ALI",I82="AIE"),IF(ISNA(VLOOKUP(H82,'Funções de Dados - Detalhe'!$C$7:$F$22,2,0)),"",VLOOKUP(H82,'Funções de Dados - Detalhe'!$C$7:$F$22,2,0)),IF(OR(I82="EE",I82="SE",I82="CE"),IF(ISNA(VLOOKUP(H82,'Funções de Transação - Detalhe'!$C$7:$F$31,2,0)), "",VLOOKUP(H82,'Funções de Transação - Detalhe'!$C$7:$F$31,2,0)),""))</f>
        <v/>
      </c>
      <c r="L82" s="33" t="str">
        <f>IF(OR(I82="ALI",I82="AIE"),IF(ISNA(VLOOKUP(H82,'Funções de Dados - Detalhe'!$C$7:$F$22,4,0)), "",VLOOKUP(H82,'Funções de Dados - Detalhe'!$C$7:$F$22,4,0)),IF(OR(I82="EE",I82="SE",I82="CE"),IF(ISNA(VLOOKUP(H82,'Funções de Transação - Detalhe'!$C$7:$F$31,4,0)), "",VLOOKUP(H82,'Funções de Transação - Detalhe'!$C$7:$F$31,4,0)),""))</f>
        <v/>
      </c>
      <c r="M82" s="34" t="str">
        <f t="shared" si="14"/>
        <v/>
      </c>
      <c r="N82" s="35" t="str">
        <f t="shared" si="15"/>
        <v/>
      </c>
      <c r="O82" s="34" t="str">
        <f t="shared" si="16"/>
        <v/>
      </c>
      <c r="P82" s="36" t="str">
        <f t="shared" si="17"/>
        <v/>
      </c>
      <c r="Q82" s="37" t="str">
        <f t="shared" si="18"/>
        <v/>
      </c>
      <c r="R82" s="37" t="str">
        <f t="shared" si="19"/>
        <v/>
      </c>
      <c r="S82" s="33" t="str">
        <f t="shared" si="20"/>
        <v/>
      </c>
      <c r="T82" s="38" t="str">
        <f t="shared" si="21"/>
        <v/>
      </c>
      <c r="U82" s="39" t="str">
        <f t="shared" si="22"/>
        <v/>
      </c>
      <c r="V82" s="40" t="str">
        <f t="shared" si="23"/>
        <v/>
      </c>
      <c r="W82" s="40" t="str">
        <f t="shared" si="24"/>
        <v/>
      </c>
      <c r="X82" s="136"/>
      <c r="Y82" s="136"/>
      <c r="Z82" s="136"/>
      <c r="AA82" s="136"/>
      <c r="AB82" s="30"/>
    </row>
    <row r="83" spans="1:28" ht="18" customHeight="1" x14ac:dyDescent="0.2">
      <c r="A83" s="136"/>
      <c r="B83" s="136"/>
      <c r="C83" s="136"/>
      <c r="D83" s="136"/>
      <c r="E83" s="136"/>
      <c r="F83" s="136"/>
      <c r="G83" s="29"/>
      <c r="H83" s="30" t="str">
        <f t="shared" si="13"/>
        <v/>
      </c>
      <c r="I83" s="31"/>
      <c r="J83" s="32"/>
      <c r="K83" s="33" t="str">
        <f>IF(OR(I83="ALI",I83="AIE"),IF(ISNA(VLOOKUP(H83,'Funções de Dados - Detalhe'!$C$7:$F$22,2,0)),"",VLOOKUP(H83,'Funções de Dados - Detalhe'!$C$7:$F$22,2,0)),IF(OR(I83="EE",I83="SE",I83="CE"),IF(ISNA(VLOOKUP(H83,'Funções de Transação - Detalhe'!$C$7:$F$31,2,0)), "",VLOOKUP(H83,'Funções de Transação - Detalhe'!$C$7:$F$31,2,0)),""))</f>
        <v/>
      </c>
      <c r="L83" s="33" t="str">
        <f>IF(OR(I83="ALI",I83="AIE"),IF(ISNA(VLOOKUP(H83,'Funções de Dados - Detalhe'!$C$7:$F$22,4,0)), "",VLOOKUP(H83,'Funções de Dados - Detalhe'!$C$7:$F$22,4,0)),IF(OR(I83="EE",I83="SE",I83="CE"),IF(ISNA(VLOOKUP(H83,'Funções de Transação - Detalhe'!$C$7:$F$31,4,0)), "",VLOOKUP(H83,'Funções de Transação - Detalhe'!$C$7:$F$31,4,0)),""))</f>
        <v/>
      </c>
      <c r="M83" s="34" t="str">
        <f t="shared" si="14"/>
        <v/>
      </c>
      <c r="N83" s="35" t="str">
        <f t="shared" si="15"/>
        <v/>
      </c>
      <c r="O83" s="34" t="str">
        <f t="shared" si="16"/>
        <v/>
      </c>
      <c r="P83" s="36" t="str">
        <f t="shared" si="17"/>
        <v/>
      </c>
      <c r="Q83" s="37" t="str">
        <f t="shared" si="18"/>
        <v/>
      </c>
      <c r="R83" s="37" t="str">
        <f t="shared" si="19"/>
        <v/>
      </c>
      <c r="S83" s="33" t="str">
        <f t="shared" si="20"/>
        <v/>
      </c>
      <c r="T83" s="38" t="str">
        <f t="shared" si="21"/>
        <v/>
      </c>
      <c r="U83" s="39" t="str">
        <f t="shared" si="22"/>
        <v/>
      </c>
      <c r="V83" s="40" t="str">
        <f t="shared" si="23"/>
        <v/>
      </c>
      <c r="W83" s="40" t="str">
        <f t="shared" si="24"/>
        <v/>
      </c>
      <c r="X83" s="136"/>
      <c r="Y83" s="136"/>
      <c r="Z83" s="136"/>
      <c r="AA83" s="136"/>
      <c r="AB83" s="30"/>
    </row>
    <row r="84" spans="1:28" ht="18" customHeight="1" x14ac:dyDescent="0.2">
      <c r="A84" s="136"/>
      <c r="B84" s="136"/>
      <c r="C84" s="136"/>
      <c r="D84" s="136"/>
      <c r="E84" s="136"/>
      <c r="F84" s="136"/>
      <c r="G84" s="29"/>
      <c r="H84" s="30" t="str">
        <f t="shared" si="13"/>
        <v/>
      </c>
      <c r="I84" s="31"/>
      <c r="J84" s="32"/>
      <c r="K84" s="33" t="str">
        <f>IF(OR(I84="ALI",I84="AIE"),IF(ISNA(VLOOKUP(H84,'Funções de Dados - Detalhe'!$C$7:$F$22,2,0)),"",VLOOKUP(H84,'Funções de Dados - Detalhe'!$C$7:$F$22,2,0)),IF(OR(I84="EE",I84="SE",I84="CE"),IF(ISNA(VLOOKUP(H84,'Funções de Transação - Detalhe'!$C$7:$F$31,2,0)), "",VLOOKUP(H84,'Funções de Transação - Detalhe'!$C$7:$F$31,2,0)),""))</f>
        <v/>
      </c>
      <c r="L84" s="33" t="str">
        <f>IF(OR(I84="ALI",I84="AIE"),IF(ISNA(VLOOKUP(H84,'Funções de Dados - Detalhe'!$C$7:$F$22,4,0)), "",VLOOKUP(H84,'Funções de Dados - Detalhe'!$C$7:$F$22,4,0)),IF(OR(I84="EE",I84="SE",I84="CE"),IF(ISNA(VLOOKUP(H84,'Funções de Transação - Detalhe'!$C$7:$F$31,4,0)), "",VLOOKUP(H84,'Funções de Transação - Detalhe'!$C$7:$F$31,4,0)),""))</f>
        <v/>
      </c>
      <c r="M84" s="34" t="str">
        <f t="shared" si="14"/>
        <v/>
      </c>
      <c r="N84" s="35" t="str">
        <f t="shared" si="15"/>
        <v/>
      </c>
      <c r="O84" s="34" t="str">
        <f t="shared" si="16"/>
        <v/>
      </c>
      <c r="P84" s="36" t="str">
        <f t="shared" si="17"/>
        <v/>
      </c>
      <c r="Q84" s="37" t="str">
        <f t="shared" si="18"/>
        <v/>
      </c>
      <c r="R84" s="37" t="str">
        <f t="shared" si="19"/>
        <v/>
      </c>
      <c r="S84" s="33" t="str">
        <f t="shared" si="20"/>
        <v/>
      </c>
      <c r="T84" s="38" t="str">
        <f t="shared" si="21"/>
        <v/>
      </c>
      <c r="U84" s="39" t="str">
        <f t="shared" si="22"/>
        <v/>
      </c>
      <c r="V84" s="40" t="str">
        <f t="shared" si="23"/>
        <v/>
      </c>
      <c r="W84" s="40" t="str">
        <f t="shared" si="24"/>
        <v/>
      </c>
      <c r="X84" s="136"/>
      <c r="Y84" s="136"/>
      <c r="Z84" s="136"/>
      <c r="AA84" s="136"/>
      <c r="AB84" s="30"/>
    </row>
    <row r="85" spans="1:28" ht="18" customHeight="1" x14ac:dyDescent="0.2">
      <c r="A85" s="136"/>
      <c r="B85" s="136"/>
      <c r="C85" s="136"/>
      <c r="D85" s="136"/>
      <c r="E85" s="136"/>
      <c r="F85" s="136"/>
      <c r="G85" s="29"/>
      <c r="H85" s="30" t="str">
        <f t="shared" si="13"/>
        <v/>
      </c>
      <c r="I85" s="31"/>
      <c r="J85" s="32"/>
      <c r="K85" s="33" t="str">
        <f>IF(OR(I85="ALI",I85="AIE"),IF(ISNA(VLOOKUP(H85,'Funções de Dados - Detalhe'!$C$7:$F$22,2,0)),"",VLOOKUP(H85,'Funções de Dados - Detalhe'!$C$7:$F$22,2,0)),IF(OR(I85="EE",I85="SE",I85="CE"),IF(ISNA(VLOOKUP(H85,'Funções de Transação - Detalhe'!$C$7:$F$31,2,0)), "",VLOOKUP(H85,'Funções de Transação - Detalhe'!$C$7:$F$31,2,0)),""))</f>
        <v/>
      </c>
      <c r="L85" s="33" t="str">
        <f>IF(OR(I85="ALI",I85="AIE"),IF(ISNA(VLOOKUP(H85,'Funções de Dados - Detalhe'!$C$7:$F$22,4,0)), "",VLOOKUP(H85,'Funções de Dados - Detalhe'!$C$7:$F$22,4,0)),IF(OR(I85="EE",I85="SE",I85="CE"),IF(ISNA(VLOOKUP(H85,'Funções de Transação - Detalhe'!$C$7:$F$31,4,0)), "",VLOOKUP(H85,'Funções de Transação - Detalhe'!$C$7:$F$31,4,0)),""))</f>
        <v/>
      </c>
      <c r="M85" s="34" t="str">
        <f t="shared" si="14"/>
        <v/>
      </c>
      <c r="N85" s="35" t="str">
        <f t="shared" si="15"/>
        <v/>
      </c>
      <c r="O85" s="34" t="str">
        <f t="shared" si="16"/>
        <v/>
      </c>
      <c r="P85" s="36" t="str">
        <f t="shared" si="17"/>
        <v/>
      </c>
      <c r="Q85" s="37" t="str">
        <f t="shared" si="18"/>
        <v/>
      </c>
      <c r="R85" s="37" t="str">
        <f t="shared" si="19"/>
        <v/>
      </c>
      <c r="S85" s="33" t="str">
        <f t="shared" si="20"/>
        <v/>
      </c>
      <c r="T85" s="38" t="str">
        <f t="shared" si="21"/>
        <v/>
      </c>
      <c r="U85" s="39" t="str">
        <f t="shared" si="22"/>
        <v/>
      </c>
      <c r="V85" s="40" t="str">
        <f t="shared" si="23"/>
        <v/>
      </c>
      <c r="W85" s="40" t="str">
        <f t="shared" si="24"/>
        <v/>
      </c>
      <c r="X85" s="136"/>
      <c r="Y85" s="136"/>
      <c r="Z85" s="136"/>
      <c r="AA85" s="136"/>
      <c r="AB85" s="30"/>
    </row>
    <row r="86" spans="1:28" ht="18" customHeight="1" x14ac:dyDescent="0.2">
      <c r="A86" s="136"/>
      <c r="B86" s="136"/>
      <c r="C86" s="136"/>
      <c r="D86" s="136"/>
      <c r="E86" s="136"/>
      <c r="F86" s="136"/>
      <c r="G86" s="29"/>
      <c r="H86" s="30" t="str">
        <f t="shared" si="13"/>
        <v/>
      </c>
      <c r="I86" s="31"/>
      <c r="J86" s="32"/>
      <c r="K86" s="33" t="str">
        <f>IF(OR(I86="ALI",I86="AIE"),IF(ISNA(VLOOKUP(H86,'Funções de Dados - Detalhe'!$C$7:$F$22,2,0)),"",VLOOKUP(H86,'Funções de Dados - Detalhe'!$C$7:$F$22,2,0)),IF(OR(I86="EE",I86="SE",I86="CE"),IF(ISNA(VLOOKUP(H86,'Funções de Transação - Detalhe'!$C$7:$F$31,2,0)), "",VLOOKUP(H86,'Funções de Transação - Detalhe'!$C$7:$F$31,2,0)),""))</f>
        <v/>
      </c>
      <c r="L86" s="33" t="str">
        <f>IF(OR(I86="ALI",I86="AIE"),IF(ISNA(VLOOKUP(H86,'Funções de Dados - Detalhe'!$C$7:$F$22,4,0)), "",VLOOKUP(H86,'Funções de Dados - Detalhe'!$C$7:$F$22,4,0)),IF(OR(I86="EE",I86="SE",I86="CE"),IF(ISNA(VLOOKUP(H86,'Funções de Transação - Detalhe'!$C$7:$F$31,4,0)), "",VLOOKUP(H86,'Funções de Transação - Detalhe'!$C$7:$F$31,4,0)),""))</f>
        <v/>
      </c>
      <c r="M86" s="34" t="str">
        <f t="shared" si="14"/>
        <v/>
      </c>
      <c r="N86" s="35" t="str">
        <f t="shared" si="15"/>
        <v/>
      </c>
      <c r="O86" s="34" t="str">
        <f t="shared" si="16"/>
        <v/>
      </c>
      <c r="P86" s="36" t="str">
        <f t="shared" si="17"/>
        <v/>
      </c>
      <c r="Q86" s="37" t="str">
        <f t="shared" si="18"/>
        <v/>
      </c>
      <c r="R86" s="37" t="str">
        <f t="shared" si="19"/>
        <v/>
      </c>
      <c r="S86" s="33" t="str">
        <f t="shared" si="20"/>
        <v/>
      </c>
      <c r="T86" s="38" t="str">
        <f t="shared" si="21"/>
        <v/>
      </c>
      <c r="U86" s="39" t="str">
        <f t="shared" si="22"/>
        <v/>
      </c>
      <c r="V86" s="40" t="str">
        <f t="shared" si="23"/>
        <v/>
      </c>
      <c r="W86" s="40" t="str">
        <f t="shared" si="24"/>
        <v/>
      </c>
      <c r="X86" s="136"/>
      <c r="Y86" s="136"/>
      <c r="Z86" s="136"/>
      <c r="AA86" s="136"/>
      <c r="AB86" s="30"/>
    </row>
    <row r="87" spans="1:28" ht="18" customHeight="1" x14ac:dyDescent="0.2">
      <c r="A87" s="136"/>
      <c r="B87" s="136"/>
      <c r="C87" s="136"/>
      <c r="D87" s="136"/>
      <c r="E87" s="136"/>
      <c r="F87" s="136"/>
      <c r="G87" s="29"/>
      <c r="H87" s="30" t="str">
        <f t="shared" si="13"/>
        <v/>
      </c>
      <c r="I87" s="31"/>
      <c r="J87" s="32"/>
      <c r="K87" s="33" t="str">
        <f>IF(OR(I87="ALI",I87="AIE"),IF(ISNA(VLOOKUP(H87,'Funções de Dados - Detalhe'!$C$7:$F$22,2,0)),"",VLOOKUP(H87,'Funções de Dados - Detalhe'!$C$7:$F$22,2,0)),IF(OR(I87="EE",I87="SE",I87="CE"),IF(ISNA(VLOOKUP(H87,'Funções de Transação - Detalhe'!$C$7:$F$31,2,0)), "",VLOOKUP(H87,'Funções de Transação - Detalhe'!$C$7:$F$31,2,0)),""))</f>
        <v/>
      </c>
      <c r="L87" s="33" t="str">
        <f>IF(OR(I87="ALI",I87="AIE"),IF(ISNA(VLOOKUP(H87,'Funções de Dados - Detalhe'!$C$7:$F$22,4,0)), "",VLOOKUP(H87,'Funções de Dados - Detalhe'!$C$7:$F$22,4,0)),IF(OR(I87="EE",I87="SE",I87="CE"),IF(ISNA(VLOOKUP(H87,'Funções de Transação - Detalhe'!$C$7:$F$31,4,0)), "",VLOOKUP(H87,'Funções de Transação - Detalhe'!$C$7:$F$31,4,0)),""))</f>
        <v/>
      </c>
      <c r="M87" s="34" t="str">
        <f t="shared" si="14"/>
        <v/>
      </c>
      <c r="N87" s="35" t="str">
        <f t="shared" si="15"/>
        <v/>
      </c>
      <c r="O87" s="34" t="str">
        <f t="shared" si="16"/>
        <v/>
      </c>
      <c r="P87" s="36" t="str">
        <f t="shared" si="17"/>
        <v/>
      </c>
      <c r="Q87" s="37" t="str">
        <f t="shared" si="18"/>
        <v/>
      </c>
      <c r="R87" s="37" t="str">
        <f t="shared" si="19"/>
        <v/>
      </c>
      <c r="S87" s="33" t="str">
        <f t="shared" si="20"/>
        <v/>
      </c>
      <c r="T87" s="38" t="str">
        <f t="shared" si="21"/>
        <v/>
      </c>
      <c r="U87" s="39" t="str">
        <f t="shared" si="22"/>
        <v/>
      </c>
      <c r="V87" s="40" t="str">
        <f t="shared" si="23"/>
        <v/>
      </c>
      <c r="W87" s="40" t="str">
        <f t="shared" si="24"/>
        <v/>
      </c>
      <c r="X87" s="136"/>
      <c r="Y87" s="136"/>
      <c r="Z87" s="136"/>
      <c r="AA87" s="136"/>
      <c r="AB87" s="30"/>
    </row>
    <row r="88" spans="1:28" ht="18" customHeight="1" x14ac:dyDescent="0.2">
      <c r="A88" s="136"/>
      <c r="B88" s="136"/>
      <c r="C88" s="136"/>
      <c r="D88" s="136"/>
      <c r="E88" s="136"/>
      <c r="F88" s="136"/>
      <c r="G88" s="29"/>
      <c r="H88" s="30" t="str">
        <f t="shared" si="13"/>
        <v/>
      </c>
      <c r="I88" s="31"/>
      <c r="J88" s="32"/>
      <c r="K88" s="33" t="str">
        <f>IF(OR(I88="ALI",I88="AIE"),IF(ISNA(VLOOKUP(H88,'Funções de Dados - Detalhe'!$C$7:$F$22,2,0)),"",VLOOKUP(H88,'Funções de Dados - Detalhe'!$C$7:$F$22,2,0)),IF(OR(I88="EE",I88="SE",I88="CE"),IF(ISNA(VLOOKUP(H88,'Funções de Transação - Detalhe'!$C$7:$F$31,2,0)), "",VLOOKUP(H88,'Funções de Transação - Detalhe'!$C$7:$F$31,2,0)),""))</f>
        <v/>
      </c>
      <c r="L88" s="33" t="str">
        <f>IF(OR(I88="ALI",I88="AIE"),IF(ISNA(VLOOKUP(H88,'Funções de Dados - Detalhe'!$C$7:$F$22,4,0)), "",VLOOKUP(H88,'Funções de Dados - Detalhe'!$C$7:$F$22,4,0)),IF(OR(I88="EE",I88="SE",I88="CE"),IF(ISNA(VLOOKUP(H88,'Funções de Transação - Detalhe'!$C$7:$F$31,4,0)), "",VLOOKUP(H88,'Funções de Transação - Detalhe'!$C$7:$F$31,4,0)),""))</f>
        <v/>
      </c>
      <c r="M88" s="34" t="str">
        <f t="shared" si="14"/>
        <v/>
      </c>
      <c r="N88" s="35" t="str">
        <f t="shared" si="15"/>
        <v/>
      </c>
      <c r="O88" s="34" t="str">
        <f t="shared" si="16"/>
        <v/>
      </c>
      <c r="P88" s="36" t="str">
        <f t="shared" si="17"/>
        <v/>
      </c>
      <c r="Q88" s="37" t="str">
        <f t="shared" si="18"/>
        <v/>
      </c>
      <c r="R88" s="37" t="str">
        <f t="shared" si="19"/>
        <v/>
      </c>
      <c r="S88" s="33" t="str">
        <f t="shared" si="20"/>
        <v/>
      </c>
      <c r="T88" s="38" t="str">
        <f t="shared" si="21"/>
        <v/>
      </c>
      <c r="U88" s="39" t="str">
        <f t="shared" si="22"/>
        <v/>
      </c>
      <c r="V88" s="40" t="str">
        <f t="shared" si="23"/>
        <v/>
      </c>
      <c r="W88" s="40" t="str">
        <f t="shared" si="24"/>
        <v/>
      </c>
      <c r="X88" s="136"/>
      <c r="Y88" s="136"/>
      <c r="Z88" s="136"/>
      <c r="AA88" s="136"/>
      <c r="AB88" s="30"/>
    </row>
    <row r="89" spans="1:28" ht="18" customHeight="1" x14ac:dyDescent="0.2">
      <c r="A89" s="136"/>
      <c r="B89" s="136"/>
      <c r="C89" s="136"/>
      <c r="D89" s="136"/>
      <c r="E89" s="136"/>
      <c r="F89" s="136"/>
      <c r="G89" s="29"/>
      <c r="H89" s="30" t="str">
        <f t="shared" si="13"/>
        <v/>
      </c>
      <c r="I89" s="31"/>
      <c r="J89" s="32"/>
      <c r="K89" s="33" t="str">
        <f>IF(OR(I89="ALI",I89="AIE"),IF(ISNA(VLOOKUP(H89,'Funções de Dados - Detalhe'!$C$7:$F$22,2,0)),"",VLOOKUP(H89,'Funções de Dados - Detalhe'!$C$7:$F$22,2,0)),IF(OR(I89="EE",I89="SE",I89="CE"),IF(ISNA(VLOOKUP(H89,'Funções de Transação - Detalhe'!$C$7:$F$31,2,0)), "",VLOOKUP(H89,'Funções de Transação - Detalhe'!$C$7:$F$31,2,0)),""))</f>
        <v/>
      </c>
      <c r="L89" s="33" t="str">
        <f>IF(OR(I89="ALI",I89="AIE"),IF(ISNA(VLOOKUP(H89,'Funções de Dados - Detalhe'!$C$7:$F$22,4,0)), "",VLOOKUP(H89,'Funções de Dados - Detalhe'!$C$7:$F$22,4,0)),IF(OR(I89="EE",I89="SE",I89="CE"),IF(ISNA(VLOOKUP(H89,'Funções de Transação - Detalhe'!$C$7:$F$31,4,0)), "",VLOOKUP(H89,'Funções de Transação - Detalhe'!$C$7:$F$31,4,0)),""))</f>
        <v/>
      </c>
      <c r="M89" s="34" t="str">
        <f t="shared" si="14"/>
        <v/>
      </c>
      <c r="N89" s="35" t="str">
        <f t="shared" si="15"/>
        <v/>
      </c>
      <c r="O89" s="34" t="str">
        <f t="shared" si="16"/>
        <v/>
      </c>
      <c r="P89" s="36" t="str">
        <f t="shared" si="17"/>
        <v/>
      </c>
      <c r="Q89" s="37" t="str">
        <f t="shared" si="18"/>
        <v/>
      </c>
      <c r="R89" s="37" t="str">
        <f t="shared" si="19"/>
        <v/>
      </c>
      <c r="S89" s="33" t="str">
        <f t="shared" si="20"/>
        <v/>
      </c>
      <c r="T89" s="38" t="str">
        <f t="shared" si="21"/>
        <v/>
      </c>
      <c r="U89" s="39" t="str">
        <f t="shared" si="22"/>
        <v/>
      </c>
      <c r="V89" s="40" t="str">
        <f t="shared" si="23"/>
        <v/>
      </c>
      <c r="W89" s="40" t="str">
        <f t="shared" si="24"/>
        <v/>
      </c>
      <c r="X89" s="136"/>
      <c r="Y89" s="136"/>
      <c r="Z89" s="136"/>
      <c r="AA89" s="136"/>
      <c r="AB89" s="30"/>
    </row>
    <row r="90" spans="1:28" ht="18" customHeight="1" x14ac:dyDescent="0.2">
      <c r="A90" s="136"/>
      <c r="B90" s="136"/>
      <c r="C90" s="136"/>
      <c r="D90" s="136"/>
      <c r="E90" s="136"/>
      <c r="F90" s="136"/>
      <c r="G90" s="29"/>
      <c r="H90" s="30" t="str">
        <f t="shared" si="13"/>
        <v/>
      </c>
      <c r="I90" s="31"/>
      <c r="J90" s="32"/>
      <c r="K90" s="33" t="str">
        <f>IF(OR(I90="ALI",I90="AIE"),IF(ISNA(VLOOKUP(H90,'Funções de Dados - Detalhe'!$C$7:$F$22,2,0)),"",VLOOKUP(H90,'Funções de Dados - Detalhe'!$C$7:$F$22,2,0)),IF(OR(I90="EE",I90="SE",I90="CE"),IF(ISNA(VLOOKUP(H90,'Funções de Transação - Detalhe'!$C$7:$F$31,2,0)), "",VLOOKUP(H90,'Funções de Transação - Detalhe'!$C$7:$F$31,2,0)),""))</f>
        <v/>
      </c>
      <c r="L90" s="33" t="str">
        <f>IF(OR(I90="ALI",I90="AIE"),IF(ISNA(VLOOKUP(H90,'Funções de Dados - Detalhe'!$C$7:$F$22,4,0)), "",VLOOKUP(H90,'Funções de Dados - Detalhe'!$C$7:$F$22,4,0)),IF(OR(I90="EE",I90="SE",I90="CE"),IF(ISNA(VLOOKUP(H90,'Funções de Transação - Detalhe'!$C$7:$F$31,4,0)), "",VLOOKUP(H90,'Funções de Transação - Detalhe'!$C$7:$F$31,4,0)),""))</f>
        <v/>
      </c>
      <c r="M90" s="34" t="str">
        <f t="shared" si="14"/>
        <v/>
      </c>
      <c r="N90" s="35" t="str">
        <f t="shared" si="15"/>
        <v/>
      </c>
      <c r="O90" s="34" t="str">
        <f t="shared" si="16"/>
        <v/>
      </c>
      <c r="P90" s="36" t="str">
        <f t="shared" si="17"/>
        <v/>
      </c>
      <c r="Q90" s="37" t="str">
        <f t="shared" si="18"/>
        <v/>
      </c>
      <c r="R90" s="37" t="str">
        <f t="shared" si="19"/>
        <v/>
      </c>
      <c r="S90" s="33" t="str">
        <f t="shared" si="20"/>
        <v/>
      </c>
      <c r="T90" s="38" t="str">
        <f t="shared" si="21"/>
        <v/>
      </c>
      <c r="U90" s="39" t="str">
        <f t="shared" si="22"/>
        <v/>
      </c>
      <c r="V90" s="40" t="str">
        <f t="shared" si="23"/>
        <v/>
      </c>
      <c r="W90" s="40" t="str">
        <f t="shared" si="24"/>
        <v/>
      </c>
      <c r="X90" s="136"/>
      <c r="Y90" s="136"/>
      <c r="Z90" s="136"/>
      <c r="AA90" s="136"/>
      <c r="AB90" s="30"/>
    </row>
    <row r="91" spans="1:28" ht="18" customHeight="1" x14ac:dyDescent="0.2">
      <c r="A91" s="136"/>
      <c r="B91" s="136"/>
      <c r="C91" s="136"/>
      <c r="D91" s="136"/>
      <c r="E91" s="136"/>
      <c r="F91" s="136"/>
      <c r="G91" s="29"/>
      <c r="H91" s="30" t="str">
        <f t="shared" si="13"/>
        <v/>
      </c>
      <c r="I91" s="31"/>
      <c r="J91" s="32"/>
      <c r="K91" s="33" t="str">
        <f>IF(OR(I91="ALI",I91="AIE"),IF(ISNA(VLOOKUP(H91,'Funções de Dados - Detalhe'!$C$7:$F$22,2,0)),"",VLOOKUP(H91,'Funções de Dados - Detalhe'!$C$7:$F$22,2,0)),IF(OR(I91="EE",I91="SE",I91="CE"),IF(ISNA(VLOOKUP(H91,'Funções de Transação - Detalhe'!$C$7:$F$31,2,0)), "",VLOOKUP(H91,'Funções de Transação - Detalhe'!$C$7:$F$31,2,0)),""))</f>
        <v/>
      </c>
      <c r="L91" s="33" t="str">
        <f>IF(OR(I91="ALI",I91="AIE"),IF(ISNA(VLOOKUP(H91,'Funções de Dados - Detalhe'!$C$7:$F$22,4,0)), "",VLOOKUP(H91,'Funções de Dados - Detalhe'!$C$7:$F$22,4,0)),IF(OR(I91="EE",I91="SE",I91="CE"),IF(ISNA(VLOOKUP(H91,'Funções de Transação - Detalhe'!$C$7:$F$31,4,0)), "",VLOOKUP(H91,'Funções de Transação - Detalhe'!$C$7:$F$31,4,0)),""))</f>
        <v/>
      </c>
      <c r="M91" s="34" t="str">
        <f t="shared" si="14"/>
        <v/>
      </c>
      <c r="N91" s="35" t="str">
        <f t="shared" si="15"/>
        <v/>
      </c>
      <c r="O91" s="34" t="str">
        <f t="shared" si="16"/>
        <v/>
      </c>
      <c r="P91" s="36" t="str">
        <f t="shared" si="17"/>
        <v/>
      </c>
      <c r="Q91" s="37" t="str">
        <f t="shared" si="18"/>
        <v/>
      </c>
      <c r="R91" s="37" t="str">
        <f t="shared" si="19"/>
        <v/>
      </c>
      <c r="S91" s="33" t="str">
        <f t="shared" si="20"/>
        <v/>
      </c>
      <c r="T91" s="38" t="str">
        <f t="shared" si="21"/>
        <v/>
      </c>
      <c r="U91" s="39" t="str">
        <f t="shared" si="22"/>
        <v/>
      </c>
      <c r="V91" s="40" t="str">
        <f t="shared" si="23"/>
        <v/>
      </c>
      <c r="W91" s="40" t="str">
        <f t="shared" si="24"/>
        <v/>
      </c>
      <c r="X91" s="136"/>
      <c r="Y91" s="136"/>
      <c r="Z91" s="136"/>
      <c r="AA91" s="136"/>
      <c r="AB91" s="30"/>
    </row>
    <row r="92" spans="1:28" ht="18" customHeight="1" x14ac:dyDescent="0.2">
      <c r="A92" s="136"/>
      <c r="B92" s="136"/>
      <c r="C92" s="136"/>
      <c r="D92" s="136"/>
      <c r="E92" s="136"/>
      <c r="F92" s="136"/>
      <c r="G92" s="29"/>
      <c r="H92" s="30" t="str">
        <f t="shared" si="13"/>
        <v/>
      </c>
      <c r="I92" s="31"/>
      <c r="J92" s="32"/>
      <c r="K92" s="33" t="str">
        <f>IF(OR(I92="ALI",I92="AIE"),IF(ISNA(VLOOKUP(H92,'Funções de Dados - Detalhe'!$C$7:$F$22,2,0)),"",VLOOKUP(H92,'Funções de Dados - Detalhe'!$C$7:$F$22,2,0)),IF(OR(I92="EE",I92="SE",I92="CE"),IF(ISNA(VLOOKUP(H92,'Funções de Transação - Detalhe'!$C$7:$F$31,2,0)), "",VLOOKUP(H92,'Funções de Transação - Detalhe'!$C$7:$F$31,2,0)),""))</f>
        <v/>
      </c>
      <c r="L92" s="33" t="str">
        <f>IF(OR(I92="ALI",I92="AIE"),IF(ISNA(VLOOKUP(H92,'Funções de Dados - Detalhe'!$C$7:$F$22,4,0)), "",VLOOKUP(H92,'Funções de Dados - Detalhe'!$C$7:$F$22,4,0)),IF(OR(I92="EE",I92="SE",I92="CE"),IF(ISNA(VLOOKUP(H92,'Funções de Transação - Detalhe'!$C$7:$F$31,4,0)), "",VLOOKUP(H92,'Funções de Transação - Detalhe'!$C$7:$F$31,4,0)),""))</f>
        <v/>
      </c>
      <c r="M92" s="34" t="str">
        <f t="shared" si="14"/>
        <v/>
      </c>
      <c r="N92" s="35" t="str">
        <f t="shared" si="15"/>
        <v/>
      </c>
      <c r="O92" s="34" t="str">
        <f t="shared" si="16"/>
        <v/>
      </c>
      <c r="P92" s="36" t="str">
        <f t="shared" si="17"/>
        <v/>
      </c>
      <c r="Q92" s="37" t="str">
        <f t="shared" si="18"/>
        <v/>
      </c>
      <c r="R92" s="37" t="str">
        <f t="shared" si="19"/>
        <v/>
      </c>
      <c r="S92" s="33" t="str">
        <f t="shared" si="20"/>
        <v/>
      </c>
      <c r="T92" s="38" t="str">
        <f t="shared" si="21"/>
        <v/>
      </c>
      <c r="U92" s="39" t="str">
        <f t="shared" si="22"/>
        <v/>
      </c>
      <c r="V92" s="40" t="str">
        <f t="shared" si="23"/>
        <v/>
      </c>
      <c r="W92" s="40" t="str">
        <f t="shared" si="24"/>
        <v/>
      </c>
      <c r="X92" s="136"/>
      <c r="Y92" s="136"/>
      <c r="Z92" s="136"/>
      <c r="AA92" s="136"/>
      <c r="AB92" s="30"/>
    </row>
    <row r="93" spans="1:28" ht="18" customHeight="1" x14ac:dyDescent="0.2">
      <c r="A93" s="136"/>
      <c r="B93" s="136"/>
      <c r="C93" s="136"/>
      <c r="D93" s="136"/>
      <c r="E93" s="136"/>
      <c r="F93" s="136"/>
      <c r="G93" s="29"/>
      <c r="H93" s="30" t="str">
        <f t="shared" si="13"/>
        <v/>
      </c>
      <c r="I93" s="31"/>
      <c r="J93" s="32"/>
      <c r="K93" s="33" t="str">
        <f>IF(OR(I93="ALI",I93="AIE"),IF(ISNA(VLOOKUP(H93,'Funções de Dados - Detalhe'!$C$7:$F$22,2,0)),"",VLOOKUP(H93,'Funções de Dados - Detalhe'!$C$7:$F$22,2,0)),IF(OR(I93="EE",I93="SE",I93="CE"),IF(ISNA(VLOOKUP(H93,'Funções de Transação - Detalhe'!$C$7:$F$31,2,0)), "",VLOOKUP(H93,'Funções de Transação - Detalhe'!$C$7:$F$31,2,0)),""))</f>
        <v/>
      </c>
      <c r="L93" s="33" t="str">
        <f>IF(OR(I93="ALI",I93="AIE"),IF(ISNA(VLOOKUP(H93,'Funções de Dados - Detalhe'!$C$7:$F$22,4,0)), "",VLOOKUP(H93,'Funções de Dados - Detalhe'!$C$7:$F$22,4,0)),IF(OR(I93="EE",I93="SE",I93="CE"),IF(ISNA(VLOOKUP(H93,'Funções de Transação - Detalhe'!$C$7:$F$31,4,0)), "",VLOOKUP(H93,'Funções de Transação - Detalhe'!$C$7:$F$31,4,0)),""))</f>
        <v/>
      </c>
      <c r="M93" s="34" t="str">
        <f t="shared" si="14"/>
        <v/>
      </c>
      <c r="N93" s="35" t="str">
        <f t="shared" si="15"/>
        <v/>
      </c>
      <c r="O93" s="34" t="str">
        <f t="shared" si="16"/>
        <v/>
      </c>
      <c r="P93" s="36" t="str">
        <f t="shared" si="17"/>
        <v/>
      </c>
      <c r="Q93" s="37" t="str">
        <f t="shared" si="18"/>
        <v/>
      </c>
      <c r="R93" s="37" t="str">
        <f t="shared" si="19"/>
        <v/>
      </c>
      <c r="S93" s="33" t="str">
        <f t="shared" si="20"/>
        <v/>
      </c>
      <c r="T93" s="38" t="str">
        <f t="shared" si="21"/>
        <v/>
      </c>
      <c r="U93" s="39" t="str">
        <f t="shared" si="22"/>
        <v/>
      </c>
      <c r="V93" s="40" t="str">
        <f t="shared" si="23"/>
        <v/>
      </c>
      <c r="W93" s="40" t="str">
        <f t="shared" si="24"/>
        <v/>
      </c>
      <c r="X93" s="136"/>
      <c r="Y93" s="136"/>
      <c r="Z93" s="136"/>
      <c r="AA93" s="136"/>
      <c r="AB93" s="30"/>
    </row>
    <row r="94" spans="1:28" ht="18" customHeight="1" x14ac:dyDescent="0.2">
      <c r="A94" s="136"/>
      <c r="B94" s="136"/>
      <c r="C94" s="136"/>
      <c r="D94" s="136"/>
      <c r="E94" s="136"/>
      <c r="F94" s="136"/>
      <c r="G94" s="29"/>
      <c r="H94" s="30" t="str">
        <f t="shared" si="13"/>
        <v/>
      </c>
      <c r="I94" s="31"/>
      <c r="J94" s="32"/>
      <c r="K94" s="33" t="str">
        <f>IF(OR(I94="ALI",I94="AIE"),IF(ISNA(VLOOKUP(H94,'Funções de Dados - Detalhe'!$C$7:$F$22,2,0)),"",VLOOKUP(H94,'Funções de Dados - Detalhe'!$C$7:$F$22,2,0)),IF(OR(I94="EE",I94="SE",I94="CE"),IF(ISNA(VLOOKUP(H94,'Funções de Transação - Detalhe'!$C$7:$F$31,2,0)), "",VLOOKUP(H94,'Funções de Transação - Detalhe'!$C$7:$F$31,2,0)),""))</f>
        <v/>
      </c>
      <c r="L94" s="33" t="str">
        <f>IF(OR(I94="ALI",I94="AIE"),IF(ISNA(VLOOKUP(H94,'Funções de Dados - Detalhe'!$C$7:$F$22,4,0)), "",VLOOKUP(H94,'Funções de Dados - Detalhe'!$C$7:$F$22,4,0)),IF(OR(I94="EE",I94="SE",I94="CE"),IF(ISNA(VLOOKUP(H94,'Funções de Transação - Detalhe'!$C$7:$F$31,4,0)), "",VLOOKUP(H94,'Funções de Transação - Detalhe'!$C$7:$F$31,4,0)),""))</f>
        <v/>
      </c>
      <c r="M94" s="34" t="str">
        <f t="shared" si="14"/>
        <v/>
      </c>
      <c r="N94" s="35" t="str">
        <f t="shared" si="15"/>
        <v/>
      </c>
      <c r="O94" s="34" t="str">
        <f t="shared" si="16"/>
        <v/>
      </c>
      <c r="P94" s="36" t="str">
        <f t="shared" si="17"/>
        <v/>
      </c>
      <c r="Q94" s="37" t="str">
        <f t="shared" si="18"/>
        <v/>
      </c>
      <c r="R94" s="37" t="str">
        <f t="shared" si="19"/>
        <v/>
      </c>
      <c r="S94" s="33" t="str">
        <f t="shared" si="20"/>
        <v/>
      </c>
      <c r="T94" s="38" t="str">
        <f t="shared" si="21"/>
        <v/>
      </c>
      <c r="U94" s="39" t="str">
        <f t="shared" si="22"/>
        <v/>
      </c>
      <c r="V94" s="40" t="str">
        <f t="shared" si="23"/>
        <v/>
      </c>
      <c r="W94" s="40" t="str">
        <f t="shared" si="24"/>
        <v/>
      </c>
      <c r="X94" s="136"/>
      <c r="Y94" s="136"/>
      <c r="Z94" s="136"/>
      <c r="AA94" s="136"/>
      <c r="AB94" s="30"/>
    </row>
    <row r="95" spans="1:28" ht="18" customHeight="1" x14ac:dyDescent="0.2">
      <c r="A95" s="136"/>
      <c r="B95" s="136"/>
      <c r="C95" s="136"/>
      <c r="D95" s="136"/>
      <c r="E95" s="136"/>
      <c r="F95" s="136"/>
      <c r="G95" s="29"/>
      <c r="H95" s="30" t="str">
        <f t="shared" si="13"/>
        <v/>
      </c>
      <c r="I95" s="31"/>
      <c r="J95" s="32"/>
      <c r="K95" s="33" t="str">
        <f>IF(OR(I95="ALI",I95="AIE"),IF(ISNA(VLOOKUP(H95,'Funções de Dados - Detalhe'!$C$7:$F$22,2,0)),"",VLOOKUP(H95,'Funções de Dados - Detalhe'!$C$7:$F$22,2,0)),IF(OR(I95="EE",I95="SE",I95="CE"),IF(ISNA(VLOOKUP(H95,'Funções de Transação - Detalhe'!$C$7:$F$31,2,0)), "",VLOOKUP(H95,'Funções de Transação - Detalhe'!$C$7:$F$31,2,0)),""))</f>
        <v/>
      </c>
      <c r="L95" s="33" t="str">
        <f>IF(OR(I95="ALI",I95="AIE"),IF(ISNA(VLOOKUP(H95,'Funções de Dados - Detalhe'!$C$7:$F$22,4,0)), "",VLOOKUP(H95,'Funções de Dados - Detalhe'!$C$7:$F$22,4,0)),IF(OR(I95="EE",I95="SE",I95="CE"),IF(ISNA(VLOOKUP(H95,'Funções de Transação - Detalhe'!$C$7:$F$31,4,0)), "",VLOOKUP(H95,'Funções de Transação - Detalhe'!$C$7:$F$31,4,0)),""))</f>
        <v/>
      </c>
      <c r="M95" s="34" t="str">
        <f t="shared" si="14"/>
        <v/>
      </c>
      <c r="N95" s="35" t="str">
        <f t="shared" si="15"/>
        <v/>
      </c>
      <c r="O95" s="34" t="str">
        <f t="shared" si="16"/>
        <v/>
      </c>
      <c r="P95" s="36" t="str">
        <f t="shared" si="17"/>
        <v/>
      </c>
      <c r="Q95" s="37" t="str">
        <f t="shared" si="18"/>
        <v/>
      </c>
      <c r="R95" s="37" t="str">
        <f t="shared" si="19"/>
        <v/>
      </c>
      <c r="S95" s="33" t="str">
        <f t="shared" si="20"/>
        <v/>
      </c>
      <c r="T95" s="38" t="str">
        <f t="shared" si="21"/>
        <v/>
      </c>
      <c r="U95" s="39" t="str">
        <f t="shared" si="22"/>
        <v/>
      </c>
      <c r="V95" s="40" t="str">
        <f t="shared" si="23"/>
        <v/>
      </c>
      <c r="W95" s="40" t="str">
        <f t="shared" si="24"/>
        <v/>
      </c>
      <c r="X95" s="136"/>
      <c r="Y95" s="136"/>
      <c r="Z95" s="136"/>
      <c r="AA95" s="136"/>
      <c r="AB95" s="30"/>
    </row>
    <row r="96" spans="1:28" ht="18" customHeight="1" x14ac:dyDescent="0.2">
      <c r="A96" s="136"/>
      <c r="B96" s="136"/>
      <c r="C96" s="136"/>
      <c r="D96" s="136"/>
      <c r="E96" s="136"/>
      <c r="F96" s="136"/>
      <c r="G96" s="29"/>
      <c r="H96" s="30" t="str">
        <f t="shared" si="13"/>
        <v/>
      </c>
      <c r="I96" s="31"/>
      <c r="J96" s="32"/>
      <c r="K96" s="33" t="str">
        <f>IF(OR(I96="ALI",I96="AIE"),IF(ISNA(VLOOKUP(H96,'Funções de Dados - Detalhe'!$C$7:$F$22,2,0)),"",VLOOKUP(H96,'Funções de Dados - Detalhe'!$C$7:$F$22,2,0)),IF(OR(I96="EE",I96="SE",I96="CE"),IF(ISNA(VLOOKUP(H96,'Funções de Transação - Detalhe'!$C$7:$F$31,2,0)), "",VLOOKUP(H96,'Funções de Transação - Detalhe'!$C$7:$F$31,2,0)),""))</f>
        <v/>
      </c>
      <c r="L96" s="33" t="str">
        <f>IF(OR(I96="ALI",I96="AIE"),IF(ISNA(VLOOKUP(H96,'Funções de Dados - Detalhe'!$C$7:$F$22,4,0)), "",VLOOKUP(H96,'Funções de Dados - Detalhe'!$C$7:$F$22,4,0)),IF(OR(I96="EE",I96="SE",I96="CE"),IF(ISNA(VLOOKUP(H96,'Funções de Transação - Detalhe'!$C$7:$F$31,4,0)), "",VLOOKUP(H96,'Funções de Transação - Detalhe'!$C$7:$F$31,4,0)),""))</f>
        <v/>
      </c>
      <c r="M96" s="34" t="str">
        <f t="shared" si="14"/>
        <v/>
      </c>
      <c r="N96" s="35" t="str">
        <f t="shared" si="15"/>
        <v/>
      </c>
      <c r="O96" s="34" t="str">
        <f t="shared" si="16"/>
        <v/>
      </c>
      <c r="P96" s="36" t="str">
        <f t="shared" si="17"/>
        <v/>
      </c>
      <c r="Q96" s="37" t="str">
        <f t="shared" si="18"/>
        <v/>
      </c>
      <c r="R96" s="37" t="str">
        <f t="shared" si="19"/>
        <v/>
      </c>
      <c r="S96" s="33" t="str">
        <f t="shared" si="20"/>
        <v/>
      </c>
      <c r="T96" s="38" t="str">
        <f t="shared" si="21"/>
        <v/>
      </c>
      <c r="U96" s="39" t="str">
        <f t="shared" si="22"/>
        <v/>
      </c>
      <c r="V96" s="40" t="str">
        <f t="shared" si="23"/>
        <v/>
      </c>
      <c r="W96" s="40" t="str">
        <f t="shared" si="24"/>
        <v/>
      </c>
      <c r="X96" s="136"/>
      <c r="Y96" s="136"/>
      <c r="Z96" s="136"/>
      <c r="AA96" s="136"/>
      <c r="AB96" s="30"/>
    </row>
    <row r="97" spans="1:28" ht="18" customHeight="1" x14ac:dyDescent="0.2">
      <c r="A97" s="136"/>
      <c r="B97" s="136"/>
      <c r="C97" s="136"/>
      <c r="D97" s="136"/>
      <c r="E97" s="136"/>
      <c r="F97" s="136"/>
      <c r="G97" s="29"/>
      <c r="H97" s="30" t="str">
        <f t="shared" si="13"/>
        <v/>
      </c>
      <c r="I97" s="31"/>
      <c r="J97" s="32"/>
      <c r="K97" s="33" t="str">
        <f>IF(OR(I97="ALI",I97="AIE"),IF(ISNA(VLOOKUP(H97,'Funções de Dados - Detalhe'!$C$7:$F$22,2,0)),"",VLOOKUP(H97,'Funções de Dados - Detalhe'!$C$7:$F$22,2,0)),IF(OR(I97="EE",I97="SE",I97="CE"),IF(ISNA(VLOOKUP(H97,'Funções de Transação - Detalhe'!$C$7:$F$31,2,0)), "",VLOOKUP(H97,'Funções de Transação - Detalhe'!$C$7:$F$31,2,0)),""))</f>
        <v/>
      </c>
      <c r="L97" s="33" t="str">
        <f>IF(OR(I97="ALI",I97="AIE"),IF(ISNA(VLOOKUP(H97,'Funções de Dados - Detalhe'!$C$7:$F$22,4,0)), "",VLOOKUP(H97,'Funções de Dados - Detalhe'!$C$7:$F$22,4,0)),IF(OR(I97="EE",I97="SE",I97="CE"),IF(ISNA(VLOOKUP(H97,'Funções de Transação - Detalhe'!$C$7:$F$31,4,0)), "",VLOOKUP(H97,'Funções de Transação - Detalhe'!$C$7:$F$31,4,0)),""))</f>
        <v/>
      </c>
      <c r="M97" s="34" t="str">
        <f t="shared" si="14"/>
        <v/>
      </c>
      <c r="N97" s="35" t="str">
        <f t="shared" si="15"/>
        <v/>
      </c>
      <c r="O97" s="34" t="str">
        <f t="shared" si="16"/>
        <v/>
      </c>
      <c r="P97" s="36" t="str">
        <f t="shared" si="17"/>
        <v/>
      </c>
      <c r="Q97" s="37" t="str">
        <f t="shared" si="18"/>
        <v/>
      </c>
      <c r="R97" s="37" t="str">
        <f t="shared" si="19"/>
        <v/>
      </c>
      <c r="S97" s="33" t="str">
        <f t="shared" si="20"/>
        <v/>
      </c>
      <c r="T97" s="38" t="str">
        <f t="shared" si="21"/>
        <v/>
      </c>
      <c r="U97" s="39" t="str">
        <f t="shared" si="22"/>
        <v/>
      </c>
      <c r="V97" s="40" t="str">
        <f t="shared" si="23"/>
        <v/>
      </c>
      <c r="W97" s="40" t="str">
        <f t="shared" si="24"/>
        <v/>
      </c>
      <c r="X97" s="136"/>
      <c r="Y97" s="136"/>
      <c r="Z97" s="136"/>
      <c r="AA97" s="136"/>
      <c r="AB97" s="30"/>
    </row>
    <row r="98" spans="1:28" ht="18" customHeight="1" x14ac:dyDescent="0.2">
      <c r="A98" s="136"/>
      <c r="B98" s="136"/>
      <c r="C98" s="136"/>
      <c r="D98" s="136"/>
      <c r="E98" s="136"/>
      <c r="F98" s="136"/>
      <c r="G98" s="29"/>
      <c r="H98" s="30" t="str">
        <f t="shared" si="13"/>
        <v/>
      </c>
      <c r="I98" s="31"/>
      <c r="J98" s="32"/>
      <c r="K98" s="33" t="str">
        <f>IF(OR(I98="ALI",I98="AIE"),IF(ISNA(VLOOKUP(H98,'Funções de Dados - Detalhe'!$C$7:$F$22,2,0)),"",VLOOKUP(H98,'Funções de Dados - Detalhe'!$C$7:$F$22,2,0)),IF(OR(I98="EE",I98="SE",I98="CE"),IF(ISNA(VLOOKUP(H98,'Funções de Transação - Detalhe'!$C$7:$F$31,2,0)), "",VLOOKUP(H98,'Funções de Transação - Detalhe'!$C$7:$F$31,2,0)),""))</f>
        <v/>
      </c>
      <c r="L98" s="33" t="str">
        <f>IF(OR(I98="ALI",I98="AIE"),IF(ISNA(VLOOKUP(H98,'Funções de Dados - Detalhe'!$C$7:$F$22,4,0)), "",VLOOKUP(H98,'Funções de Dados - Detalhe'!$C$7:$F$22,4,0)),IF(OR(I98="EE",I98="SE",I98="CE"),IF(ISNA(VLOOKUP(H98,'Funções de Transação - Detalhe'!$C$7:$F$31,4,0)), "",VLOOKUP(H98,'Funções de Transação - Detalhe'!$C$7:$F$31,4,0)),""))</f>
        <v/>
      </c>
      <c r="M98" s="34" t="str">
        <f t="shared" si="14"/>
        <v/>
      </c>
      <c r="N98" s="35" t="str">
        <f t="shared" si="15"/>
        <v/>
      </c>
      <c r="O98" s="34" t="str">
        <f t="shared" si="16"/>
        <v/>
      </c>
      <c r="P98" s="36" t="str">
        <f t="shared" si="17"/>
        <v/>
      </c>
      <c r="Q98" s="37" t="str">
        <f t="shared" si="18"/>
        <v/>
      </c>
      <c r="R98" s="37" t="str">
        <f t="shared" si="19"/>
        <v/>
      </c>
      <c r="S98" s="33" t="str">
        <f t="shared" si="20"/>
        <v/>
      </c>
      <c r="T98" s="38" t="str">
        <f t="shared" si="21"/>
        <v/>
      </c>
      <c r="U98" s="39" t="str">
        <f t="shared" si="22"/>
        <v/>
      </c>
      <c r="V98" s="40" t="str">
        <f t="shared" si="23"/>
        <v/>
      </c>
      <c r="W98" s="40" t="str">
        <f t="shared" si="24"/>
        <v/>
      </c>
      <c r="X98" s="136"/>
      <c r="Y98" s="136"/>
      <c r="Z98" s="136"/>
      <c r="AA98" s="136"/>
      <c r="AB98" s="30"/>
    </row>
    <row r="99" spans="1:28" ht="18" customHeight="1" x14ac:dyDescent="0.2">
      <c r="A99" s="136"/>
      <c r="B99" s="136"/>
      <c r="C99" s="136"/>
      <c r="D99" s="136"/>
      <c r="E99" s="136"/>
      <c r="F99" s="136"/>
      <c r="G99" s="29"/>
      <c r="H99" s="30" t="str">
        <f t="shared" si="13"/>
        <v/>
      </c>
      <c r="I99" s="31"/>
      <c r="J99" s="32"/>
      <c r="K99" s="33" t="str">
        <f>IF(OR(I99="ALI",I99="AIE"),IF(ISNA(VLOOKUP(H99,'Funções de Dados - Detalhe'!$C$7:$F$22,2,0)),"",VLOOKUP(H99,'Funções de Dados - Detalhe'!$C$7:$F$22,2,0)),IF(OR(I99="EE",I99="SE",I99="CE"),IF(ISNA(VLOOKUP(H99,'Funções de Transação - Detalhe'!$C$7:$F$31,2,0)), "",VLOOKUP(H99,'Funções de Transação - Detalhe'!$C$7:$F$31,2,0)),""))</f>
        <v/>
      </c>
      <c r="L99" s="33" t="str">
        <f>IF(OR(I99="ALI",I99="AIE"),IF(ISNA(VLOOKUP(H99,'Funções de Dados - Detalhe'!$C$7:$F$22,4,0)), "",VLOOKUP(H99,'Funções de Dados - Detalhe'!$C$7:$F$22,4,0)),IF(OR(I99="EE",I99="SE",I99="CE"),IF(ISNA(VLOOKUP(H99,'Funções de Transação - Detalhe'!$C$7:$F$31,4,0)), "",VLOOKUP(H99,'Funções de Transação - Detalhe'!$C$7:$F$31,4,0)),""))</f>
        <v/>
      </c>
      <c r="M99" s="34" t="str">
        <f t="shared" si="14"/>
        <v/>
      </c>
      <c r="N99" s="35" t="str">
        <f t="shared" si="15"/>
        <v/>
      </c>
      <c r="O99" s="34" t="str">
        <f t="shared" si="16"/>
        <v/>
      </c>
      <c r="P99" s="36" t="str">
        <f t="shared" si="17"/>
        <v/>
      </c>
      <c r="Q99" s="37" t="str">
        <f t="shared" si="18"/>
        <v/>
      </c>
      <c r="R99" s="37" t="str">
        <f t="shared" si="19"/>
        <v/>
      </c>
      <c r="S99" s="33" t="str">
        <f t="shared" si="20"/>
        <v/>
      </c>
      <c r="T99" s="38" t="str">
        <f t="shared" si="21"/>
        <v/>
      </c>
      <c r="U99" s="39" t="str">
        <f t="shared" si="22"/>
        <v/>
      </c>
      <c r="V99" s="40" t="str">
        <f t="shared" si="23"/>
        <v/>
      </c>
      <c r="W99" s="40" t="str">
        <f t="shared" si="24"/>
        <v/>
      </c>
      <c r="X99" s="136"/>
      <c r="Y99" s="136"/>
      <c r="Z99" s="136"/>
      <c r="AA99" s="136"/>
      <c r="AB99" s="30"/>
    </row>
    <row r="100" spans="1:28" ht="18" customHeight="1" x14ac:dyDescent="0.2">
      <c r="A100" s="136"/>
      <c r="B100" s="136"/>
      <c r="C100" s="136"/>
      <c r="D100" s="136"/>
      <c r="E100" s="136"/>
      <c r="F100" s="136"/>
      <c r="G100" s="29"/>
      <c r="H100" s="30" t="str">
        <f t="shared" si="13"/>
        <v/>
      </c>
      <c r="I100" s="31"/>
      <c r="J100" s="32"/>
      <c r="K100" s="33" t="str">
        <f>IF(OR(I100="ALI",I100="AIE"),IF(ISNA(VLOOKUP(H100,'Funções de Dados - Detalhe'!$C$7:$F$22,2,0)),"",VLOOKUP(H100,'Funções de Dados - Detalhe'!$C$7:$F$22,2,0)),IF(OR(I100="EE",I100="SE",I100="CE"),IF(ISNA(VLOOKUP(H100,'Funções de Transação - Detalhe'!$C$7:$F$31,2,0)), "",VLOOKUP(H100,'Funções de Transação - Detalhe'!$C$7:$F$31,2,0)),""))</f>
        <v/>
      </c>
      <c r="L100" s="33" t="str">
        <f>IF(OR(I100="ALI",I100="AIE"),IF(ISNA(VLOOKUP(H100,'Funções de Dados - Detalhe'!$C$7:$F$22,4,0)), "",VLOOKUP(H100,'Funções de Dados - Detalhe'!$C$7:$F$22,4,0)),IF(OR(I100="EE",I100="SE",I100="CE"),IF(ISNA(VLOOKUP(H100,'Funções de Transação - Detalhe'!$C$7:$F$31,4,0)), "",VLOOKUP(H100,'Funções de Transação - Detalhe'!$C$7:$F$31,4,0)),""))</f>
        <v/>
      </c>
      <c r="M100" s="34" t="str">
        <f t="shared" si="14"/>
        <v/>
      </c>
      <c r="N100" s="35" t="str">
        <f t="shared" si="15"/>
        <v/>
      </c>
      <c r="O100" s="34" t="str">
        <f t="shared" si="16"/>
        <v/>
      </c>
      <c r="P100" s="36" t="str">
        <f t="shared" si="17"/>
        <v/>
      </c>
      <c r="Q100" s="37" t="str">
        <f t="shared" si="18"/>
        <v/>
      </c>
      <c r="R100" s="37" t="str">
        <f t="shared" si="19"/>
        <v/>
      </c>
      <c r="S100" s="33" t="str">
        <f t="shared" si="20"/>
        <v/>
      </c>
      <c r="T100" s="38" t="str">
        <f t="shared" si="21"/>
        <v/>
      </c>
      <c r="U100" s="39" t="str">
        <f t="shared" si="22"/>
        <v/>
      </c>
      <c r="V100" s="40" t="str">
        <f t="shared" si="23"/>
        <v/>
      </c>
      <c r="W100" s="40" t="str">
        <f t="shared" si="24"/>
        <v/>
      </c>
      <c r="X100" s="136"/>
      <c r="Y100" s="136"/>
      <c r="Z100" s="136"/>
      <c r="AA100" s="136"/>
      <c r="AB100" s="30"/>
    </row>
    <row r="101" spans="1:28" ht="18" customHeight="1" x14ac:dyDescent="0.2">
      <c r="A101" s="136"/>
      <c r="B101" s="136"/>
      <c r="C101" s="136"/>
      <c r="D101" s="136"/>
      <c r="E101" s="136"/>
      <c r="F101" s="136"/>
      <c r="G101" s="29"/>
      <c r="H101" s="30" t="str">
        <f t="shared" si="13"/>
        <v/>
      </c>
      <c r="I101" s="31"/>
      <c r="J101" s="32"/>
      <c r="K101" s="33" t="str">
        <f>IF(OR(I101="ALI",I101="AIE"),IF(ISNA(VLOOKUP(H101,'Funções de Dados - Detalhe'!$C$7:$F$22,2,0)),"",VLOOKUP(H101,'Funções de Dados - Detalhe'!$C$7:$F$22,2,0)),IF(OR(I101="EE",I101="SE",I101="CE"),IF(ISNA(VLOOKUP(H101,'Funções de Transação - Detalhe'!$C$7:$F$31,2,0)), "",VLOOKUP(H101,'Funções de Transação - Detalhe'!$C$7:$F$31,2,0)),""))</f>
        <v/>
      </c>
      <c r="L101" s="33" t="str">
        <f>IF(OR(I101="ALI",I101="AIE"),IF(ISNA(VLOOKUP(H101,'Funções de Dados - Detalhe'!$C$7:$F$22,4,0)), "",VLOOKUP(H101,'Funções de Dados - Detalhe'!$C$7:$F$22,4,0)),IF(OR(I101="EE",I101="SE",I101="CE"),IF(ISNA(VLOOKUP(H101,'Funções de Transação - Detalhe'!$C$7:$F$31,4,0)), "",VLOOKUP(H101,'Funções de Transação - Detalhe'!$C$7:$F$31,4,0)),""))</f>
        <v/>
      </c>
      <c r="M101" s="34" t="str">
        <f t="shared" si="14"/>
        <v/>
      </c>
      <c r="N101" s="35" t="str">
        <f t="shared" si="15"/>
        <v/>
      </c>
      <c r="O101" s="34" t="str">
        <f t="shared" si="16"/>
        <v/>
      </c>
      <c r="P101" s="36" t="str">
        <f t="shared" si="17"/>
        <v/>
      </c>
      <c r="Q101" s="37" t="str">
        <f t="shared" si="18"/>
        <v/>
      </c>
      <c r="R101" s="37" t="str">
        <f t="shared" si="19"/>
        <v/>
      </c>
      <c r="S101" s="33" t="str">
        <f t="shared" si="20"/>
        <v/>
      </c>
      <c r="T101" s="38" t="str">
        <f t="shared" si="21"/>
        <v/>
      </c>
      <c r="U101" s="39" t="str">
        <f t="shared" si="22"/>
        <v/>
      </c>
      <c r="V101" s="40" t="str">
        <f t="shared" si="23"/>
        <v/>
      </c>
      <c r="W101" s="40" t="str">
        <f t="shared" si="24"/>
        <v/>
      </c>
      <c r="X101" s="136"/>
      <c r="Y101" s="136"/>
      <c r="Z101" s="136"/>
      <c r="AA101" s="136"/>
      <c r="AB101" s="30"/>
    </row>
    <row r="102" spans="1:28" ht="18" customHeight="1" x14ac:dyDescent="0.2">
      <c r="A102" s="136"/>
      <c r="B102" s="136"/>
      <c r="C102" s="136"/>
      <c r="D102" s="136"/>
      <c r="E102" s="136"/>
      <c r="F102" s="136"/>
      <c r="G102" s="29"/>
      <c r="H102" s="30" t="str">
        <f t="shared" si="13"/>
        <v/>
      </c>
      <c r="I102" s="31"/>
      <c r="J102" s="32"/>
      <c r="K102" s="33" t="str">
        <f>IF(OR(I102="ALI",I102="AIE"),IF(ISNA(VLOOKUP(H102,'Funções de Dados - Detalhe'!$C$7:$F$22,2,0)),"",VLOOKUP(H102,'Funções de Dados - Detalhe'!$C$7:$F$22,2,0)),IF(OR(I102="EE",I102="SE",I102="CE"),IF(ISNA(VLOOKUP(H102,'Funções de Transação - Detalhe'!$C$7:$F$31,2,0)), "",VLOOKUP(H102,'Funções de Transação - Detalhe'!$C$7:$F$31,2,0)),""))</f>
        <v/>
      </c>
      <c r="L102" s="33" t="str">
        <f>IF(OR(I102="ALI",I102="AIE"),IF(ISNA(VLOOKUP(H102,'Funções de Dados - Detalhe'!$C$7:$F$22,4,0)), "",VLOOKUP(H102,'Funções de Dados - Detalhe'!$C$7:$F$22,4,0)),IF(OR(I102="EE",I102="SE",I102="CE"),IF(ISNA(VLOOKUP(H102,'Funções de Transação - Detalhe'!$C$7:$F$31,4,0)), "",VLOOKUP(H102,'Funções de Transação - Detalhe'!$C$7:$F$31,4,0)),""))</f>
        <v/>
      </c>
      <c r="M102" s="34" t="str">
        <f t="shared" si="14"/>
        <v/>
      </c>
      <c r="N102" s="35" t="str">
        <f t="shared" si="15"/>
        <v/>
      </c>
      <c r="O102" s="34" t="str">
        <f t="shared" si="16"/>
        <v/>
      </c>
      <c r="P102" s="36" t="str">
        <f t="shared" si="17"/>
        <v/>
      </c>
      <c r="Q102" s="37" t="str">
        <f t="shared" si="18"/>
        <v/>
      </c>
      <c r="R102" s="37" t="str">
        <f t="shared" si="19"/>
        <v/>
      </c>
      <c r="S102" s="33" t="str">
        <f t="shared" si="20"/>
        <v/>
      </c>
      <c r="T102" s="38" t="str">
        <f t="shared" si="21"/>
        <v/>
      </c>
      <c r="U102" s="39" t="str">
        <f t="shared" si="22"/>
        <v/>
      </c>
      <c r="V102" s="40" t="str">
        <f t="shared" si="23"/>
        <v/>
      </c>
      <c r="W102" s="40" t="str">
        <f t="shared" si="24"/>
        <v/>
      </c>
      <c r="X102" s="136"/>
      <c r="Y102" s="136"/>
      <c r="Z102" s="136"/>
      <c r="AA102" s="136"/>
      <c r="AB102" s="30"/>
    </row>
    <row r="103" spans="1:28" ht="18" customHeight="1" x14ac:dyDescent="0.2">
      <c r="A103" s="136"/>
      <c r="B103" s="136"/>
      <c r="C103" s="136"/>
      <c r="D103" s="136"/>
      <c r="E103" s="136"/>
      <c r="F103" s="136"/>
      <c r="G103" s="29"/>
      <c r="H103" s="30" t="str">
        <f t="shared" si="13"/>
        <v/>
      </c>
      <c r="I103" s="31"/>
      <c r="J103" s="32"/>
      <c r="K103" s="33" t="str">
        <f>IF(OR(I103="ALI",I103="AIE"),IF(ISNA(VLOOKUP(H103,'Funções de Dados - Detalhe'!$C$7:$F$22,2,0)),"",VLOOKUP(H103,'Funções de Dados - Detalhe'!$C$7:$F$22,2,0)),IF(OR(I103="EE",I103="SE",I103="CE"),IF(ISNA(VLOOKUP(H103,'Funções de Transação - Detalhe'!$C$7:$F$31,2,0)), "",VLOOKUP(H103,'Funções de Transação - Detalhe'!$C$7:$F$31,2,0)),""))</f>
        <v/>
      </c>
      <c r="L103" s="33" t="str">
        <f>IF(OR(I103="ALI",I103="AIE"),IF(ISNA(VLOOKUP(H103,'Funções de Dados - Detalhe'!$C$7:$F$22,4,0)), "",VLOOKUP(H103,'Funções de Dados - Detalhe'!$C$7:$F$22,4,0)),IF(OR(I103="EE",I103="SE",I103="CE"),IF(ISNA(VLOOKUP(H103,'Funções de Transação - Detalhe'!$C$7:$F$31,4,0)), "",VLOOKUP(H103,'Funções de Transação - Detalhe'!$C$7:$F$31,4,0)),""))</f>
        <v/>
      </c>
      <c r="M103" s="34" t="str">
        <f t="shared" si="14"/>
        <v/>
      </c>
      <c r="N103" s="35" t="str">
        <f t="shared" si="15"/>
        <v/>
      </c>
      <c r="O103" s="34" t="str">
        <f t="shared" si="16"/>
        <v/>
      </c>
      <c r="P103" s="36" t="str">
        <f t="shared" si="17"/>
        <v/>
      </c>
      <c r="Q103" s="37" t="str">
        <f t="shared" si="18"/>
        <v/>
      </c>
      <c r="R103" s="37" t="str">
        <f t="shared" si="19"/>
        <v/>
      </c>
      <c r="S103" s="33" t="str">
        <f t="shared" si="20"/>
        <v/>
      </c>
      <c r="T103" s="38" t="str">
        <f t="shared" si="21"/>
        <v/>
      </c>
      <c r="U103" s="39" t="str">
        <f t="shared" si="22"/>
        <v/>
      </c>
      <c r="V103" s="40" t="str">
        <f t="shared" si="23"/>
        <v/>
      </c>
      <c r="W103" s="40" t="str">
        <f t="shared" si="24"/>
        <v/>
      </c>
      <c r="X103" s="136"/>
      <c r="Y103" s="136"/>
      <c r="Z103" s="136"/>
      <c r="AA103" s="136"/>
      <c r="AB103" s="30"/>
    </row>
    <row r="104" spans="1:28" ht="18" customHeight="1" x14ac:dyDescent="0.2">
      <c r="A104" s="136"/>
      <c r="B104" s="136"/>
      <c r="C104" s="136"/>
      <c r="D104" s="136"/>
      <c r="E104" s="136"/>
      <c r="F104" s="136"/>
      <c r="G104" s="29"/>
      <c r="H104" s="30" t="str">
        <f t="shared" ref="H104:H106" si="25">A104&amp;G104</f>
        <v/>
      </c>
      <c r="I104" s="31"/>
      <c r="J104" s="32"/>
      <c r="K104" s="33" t="str">
        <f>IF(OR(I104="ALI",I104="AIE"),IF(ISNA(VLOOKUP(H104,'Funções de Dados - Detalhe'!$C$7:$F$22,2,0)),"",VLOOKUP(H104,'Funções de Dados - Detalhe'!$C$7:$F$22,2,0)),IF(OR(I104="EE",I104="SE",I104="CE"),IF(ISNA(VLOOKUP(H104,'Funções de Transação - Detalhe'!$C$7:$F$31,2,0)), "",VLOOKUP(H104,'Funções de Transação - Detalhe'!$C$7:$F$31,2,0)),""))</f>
        <v/>
      </c>
      <c r="L104" s="33" t="str">
        <f>IF(OR(I104="ALI",I104="AIE"),IF(ISNA(VLOOKUP(H104,'Funções de Dados - Detalhe'!$C$7:$F$22,4,0)), "",VLOOKUP(H104,'Funções de Dados - Detalhe'!$C$7:$F$22,4,0)),IF(OR(I104="EE",I104="SE",I104="CE"),IF(ISNA(VLOOKUP(H104,'Funções de Transação - Detalhe'!$C$7:$F$31,4,0)), "",VLOOKUP(H104,'Funções de Transação - Detalhe'!$C$7:$F$31,4,0)),""))</f>
        <v/>
      </c>
      <c r="M104" s="34" t="str">
        <f t="shared" si="14"/>
        <v/>
      </c>
      <c r="N104" s="35" t="str">
        <f t="shared" si="15"/>
        <v/>
      </c>
      <c r="O104" s="34" t="str">
        <f t="shared" si="16"/>
        <v/>
      </c>
      <c r="P104" s="36" t="str">
        <f t="shared" si="17"/>
        <v/>
      </c>
      <c r="Q104" s="37" t="str">
        <f t="shared" si="18"/>
        <v/>
      </c>
      <c r="R104" s="37" t="str">
        <f t="shared" si="19"/>
        <v/>
      </c>
      <c r="S104" s="33" t="str">
        <f t="shared" si="20"/>
        <v/>
      </c>
      <c r="T104" s="38" t="str">
        <f t="shared" si="21"/>
        <v/>
      </c>
      <c r="U104" s="39" t="str">
        <f t="shared" si="22"/>
        <v/>
      </c>
      <c r="V104" s="40" t="str">
        <f t="shared" si="23"/>
        <v/>
      </c>
      <c r="W104" s="40" t="str">
        <f t="shared" si="24"/>
        <v/>
      </c>
      <c r="X104" s="136"/>
      <c r="Y104" s="136"/>
      <c r="Z104" s="136"/>
      <c r="AA104" s="136"/>
      <c r="AB104" s="30"/>
    </row>
    <row r="105" spans="1:28" ht="18" customHeight="1" x14ac:dyDescent="0.2">
      <c r="A105" s="136"/>
      <c r="B105" s="136"/>
      <c r="C105" s="136"/>
      <c r="D105" s="136"/>
      <c r="E105" s="136"/>
      <c r="F105" s="136"/>
      <c r="G105" s="29"/>
      <c r="H105" s="30" t="str">
        <f t="shared" si="25"/>
        <v/>
      </c>
      <c r="I105" s="31"/>
      <c r="J105" s="32"/>
      <c r="K105" s="33" t="str">
        <f>IF(OR(I105="ALI",I105="AIE"),IF(ISNA(VLOOKUP(H105,'Funções de Dados - Detalhe'!$C$7:$F$22,2,0)),"",VLOOKUP(H105,'Funções de Dados - Detalhe'!$C$7:$F$22,2,0)),IF(OR(I105="EE",I105="SE",I105="CE"),IF(ISNA(VLOOKUP(H105,'Funções de Transação - Detalhe'!$C$7:$F$31,2,0)), "",VLOOKUP(H105,'Funções de Transação - Detalhe'!$C$7:$F$31,2,0)),""))</f>
        <v/>
      </c>
      <c r="L105" s="33" t="str">
        <f>IF(OR(I105="ALI",I105="AIE"),IF(ISNA(VLOOKUP(H105,'Funções de Dados - Detalhe'!$C$7:$F$22,4,0)), "",VLOOKUP(H105,'Funções de Dados - Detalhe'!$C$7:$F$22,4,0)),IF(OR(I105="EE",I105="SE",I105="CE"),IF(ISNA(VLOOKUP(H105,'Funções de Transação - Detalhe'!$C$7:$F$31,4,0)), "",VLOOKUP(H105,'Funções de Transação - Detalhe'!$C$7:$F$31,4,0)),""))</f>
        <v/>
      </c>
      <c r="M105" s="34" t="str">
        <f t="shared" si="14"/>
        <v/>
      </c>
      <c r="N105" s="35" t="str">
        <f t="shared" si="15"/>
        <v/>
      </c>
      <c r="O105" s="34" t="str">
        <f t="shared" si="16"/>
        <v/>
      </c>
      <c r="P105" s="36" t="str">
        <f t="shared" si="17"/>
        <v/>
      </c>
      <c r="Q105" s="37" t="str">
        <f t="shared" si="18"/>
        <v/>
      </c>
      <c r="R105" s="37" t="str">
        <f t="shared" si="19"/>
        <v/>
      </c>
      <c r="S105" s="33" t="str">
        <f t="shared" si="20"/>
        <v/>
      </c>
      <c r="T105" s="38" t="str">
        <f t="shared" si="21"/>
        <v/>
      </c>
      <c r="U105" s="39" t="str">
        <f t="shared" si="22"/>
        <v/>
      </c>
      <c r="V105" s="40" t="str">
        <f t="shared" si="23"/>
        <v/>
      </c>
      <c r="W105" s="40" t="str">
        <f t="shared" si="24"/>
        <v/>
      </c>
      <c r="X105" s="136"/>
      <c r="Y105" s="136"/>
      <c r="Z105" s="136"/>
      <c r="AA105" s="136"/>
      <c r="AB105" s="30"/>
    </row>
    <row r="106" spans="1:28" ht="18" customHeight="1" x14ac:dyDescent="0.2">
      <c r="A106" s="136"/>
      <c r="B106" s="136"/>
      <c r="C106" s="136"/>
      <c r="D106" s="136"/>
      <c r="E106" s="136"/>
      <c r="F106" s="136"/>
      <c r="G106" s="29"/>
      <c r="H106" s="30" t="str">
        <f t="shared" si="25"/>
        <v/>
      </c>
      <c r="I106" s="31"/>
      <c r="J106" s="32"/>
      <c r="K106" s="33" t="str">
        <f>IF(OR(I106="ALI",I106="AIE"),IF(ISNA(VLOOKUP(H106,'Funções de Dados - Detalhe'!$C$7:$F$22,2,0)),"",VLOOKUP(H106,'Funções de Dados - Detalhe'!$C$7:$F$22,2,0)),IF(OR(I106="EE",I106="SE",I106="CE"),IF(ISNA(VLOOKUP(H106,'Funções de Transação - Detalhe'!$C$7:$F$31,2,0)), "",VLOOKUP(H106,'Funções de Transação - Detalhe'!$C$7:$F$31,2,0)),""))</f>
        <v/>
      </c>
      <c r="L106" s="33" t="str">
        <f>IF(OR(I106="ALI",I106="AIE"),IF(ISNA(VLOOKUP(H106,'Funções de Dados - Detalhe'!$C$7:$F$22,4,0)), "",VLOOKUP(H106,'Funções de Dados - Detalhe'!$C$7:$F$22,4,0)),IF(OR(I106="EE",I106="SE",I106="CE"),IF(ISNA(VLOOKUP(H106,'Funções de Transação - Detalhe'!$C$7:$F$31,4,0)), "",VLOOKUP(H106,'Funções de Transação - Detalhe'!$C$7:$F$31,4,0)),""))</f>
        <v/>
      </c>
      <c r="M106" s="34" t="str">
        <f t="shared" si="14"/>
        <v/>
      </c>
      <c r="N106" s="35" t="str">
        <f t="shared" si="15"/>
        <v/>
      </c>
      <c r="O106" s="34" t="str">
        <f t="shared" si="16"/>
        <v/>
      </c>
      <c r="P106" s="36" t="str">
        <f t="shared" si="17"/>
        <v/>
      </c>
      <c r="Q106" s="37" t="str">
        <f t="shared" si="18"/>
        <v/>
      </c>
      <c r="R106" s="37" t="str">
        <f t="shared" si="19"/>
        <v/>
      </c>
      <c r="S106" s="33" t="str">
        <f t="shared" si="20"/>
        <v/>
      </c>
      <c r="T106" s="38" t="str">
        <f t="shared" si="21"/>
        <v/>
      </c>
      <c r="U106" s="39" t="str">
        <f t="shared" si="22"/>
        <v/>
      </c>
      <c r="V106" s="40" t="str">
        <f t="shared" si="23"/>
        <v/>
      </c>
      <c r="W106" s="40" t="str">
        <f t="shared" si="24"/>
        <v/>
      </c>
      <c r="X106" s="136"/>
      <c r="Y106" s="136"/>
      <c r="Z106" s="136"/>
      <c r="AA106" s="136"/>
      <c r="AB106" s="30"/>
    </row>
    <row r="107" spans="1:28" ht="18" customHeight="1" x14ac:dyDescent="0.2">
      <c r="A107" s="136"/>
      <c r="B107" s="136"/>
      <c r="C107" s="136"/>
      <c r="D107" s="136"/>
      <c r="E107" s="136"/>
      <c r="F107" s="136"/>
      <c r="G107" s="29"/>
      <c r="H107" s="30"/>
      <c r="I107" s="31"/>
      <c r="J107" s="32"/>
      <c r="K107" s="33" t="str">
        <f>IF(OR(I107="ALI",I107="AIE"),IF(ISNA(VLOOKUP(H107,'Funções de Dados - Detalhe'!$C$7:$F$22,2,0)),"",VLOOKUP(H107,'Funções de Dados - Detalhe'!$C$7:$F$22,2,0)),IF(OR(I107="EE",I107="SE",I107="CE"),IF(ISNA(VLOOKUP(H107,'Funções de Transação - Detalhe'!$C$7:$F$31,2,0)), "",VLOOKUP(H107,'Funções de Transação - Detalhe'!$C$7:$F$31,2,0)),""))</f>
        <v/>
      </c>
      <c r="L107" s="33" t="str">
        <f>IF(OR(I107="ALI",I107="AIE"),IF(ISNA(VLOOKUP(H107,'Funções de Dados - Detalhe'!$C$7:$F$22,4,0)), "",VLOOKUP(H107,'Funções de Dados - Detalhe'!$C$7:$F$22,4,0)),IF(OR(I107="EE",I107="SE",I107="CE"),IF(ISNA(VLOOKUP(H107,'Funções de Transação - Detalhe'!$C$7:$F$31,4,0)), "",VLOOKUP(H107,'Funções de Transação - Detalhe'!$C$7:$F$31,4,0)),""))</f>
        <v/>
      </c>
      <c r="M107" s="34" t="str">
        <f t="shared" si="14"/>
        <v/>
      </c>
      <c r="N107" s="35" t="str">
        <f t="shared" si="15"/>
        <v/>
      </c>
      <c r="O107" s="34" t="str">
        <f t="shared" si="16"/>
        <v/>
      </c>
      <c r="P107" s="36" t="str">
        <f t="shared" si="17"/>
        <v/>
      </c>
      <c r="Q107" s="37" t="str">
        <f t="shared" si="18"/>
        <v/>
      </c>
      <c r="R107" s="37" t="str">
        <f t="shared" si="19"/>
        <v/>
      </c>
      <c r="S107" s="33" t="str">
        <f t="shared" si="20"/>
        <v/>
      </c>
      <c r="T107" s="38" t="str">
        <f t="shared" si="21"/>
        <v/>
      </c>
      <c r="U107" s="39" t="str">
        <f t="shared" si="22"/>
        <v/>
      </c>
      <c r="V107" s="40" t="str">
        <f t="shared" si="23"/>
        <v/>
      </c>
      <c r="W107" s="40" t="str">
        <f t="shared" si="24"/>
        <v/>
      </c>
      <c r="X107" s="136"/>
      <c r="Y107" s="136"/>
      <c r="Z107" s="136"/>
      <c r="AA107" s="136"/>
      <c r="AB107" s="30"/>
    </row>
    <row r="108" spans="1:28" ht="18" customHeight="1" x14ac:dyDescent="0.2">
      <c r="A108" s="136"/>
      <c r="B108" s="136"/>
      <c r="C108" s="136"/>
      <c r="D108" s="136"/>
      <c r="E108" s="136"/>
      <c r="F108" s="136"/>
      <c r="G108" s="29"/>
      <c r="H108" s="30"/>
      <c r="I108" s="31"/>
      <c r="J108" s="32"/>
      <c r="K108" s="33" t="str">
        <f>IF(OR(I108="ALI",I108="AIE"),IF(ISNA(VLOOKUP(H108,'Funções de Dados - Detalhe'!$C$7:$F$22,2,0)),"",VLOOKUP(H108,'Funções de Dados - Detalhe'!$C$7:$F$22,2,0)),IF(OR(I108="EE",I108="SE",I108="CE"),IF(ISNA(VLOOKUP(H108,'Funções de Transação - Detalhe'!$C$7:$F$31,2,0)), "",VLOOKUP(H108,'Funções de Transação - Detalhe'!$C$7:$F$31,2,0)),""))</f>
        <v/>
      </c>
      <c r="L108" s="33" t="str">
        <f>IF(OR(I108="ALI",I108="AIE"),IF(ISNA(VLOOKUP(H108,'Funções de Dados - Detalhe'!$C$7:$F$22,4,0)), "",VLOOKUP(H108,'Funções de Dados - Detalhe'!$C$7:$F$22,4,0)),IF(OR(I108="EE",I108="SE",I108="CE"),IF(ISNA(VLOOKUP(H108,'Funções de Transação - Detalhe'!$C$7:$F$31,4,0)), "",VLOOKUP(H108,'Funções de Transação - Detalhe'!$C$7:$F$31,4,0)),""))</f>
        <v/>
      </c>
      <c r="M108" s="34" t="str">
        <f t="shared" si="14"/>
        <v/>
      </c>
      <c r="N108" s="35" t="str">
        <f t="shared" si="15"/>
        <v/>
      </c>
      <c r="O108" s="34" t="str">
        <f t="shared" si="16"/>
        <v/>
      </c>
      <c r="P108" s="36" t="str">
        <f t="shared" si="17"/>
        <v/>
      </c>
      <c r="Q108" s="37" t="str">
        <f t="shared" si="18"/>
        <v/>
      </c>
      <c r="R108" s="37" t="str">
        <f t="shared" si="19"/>
        <v/>
      </c>
      <c r="S108" s="33" t="str">
        <f t="shared" si="20"/>
        <v/>
      </c>
      <c r="T108" s="38" t="str">
        <f t="shared" si="21"/>
        <v/>
      </c>
      <c r="U108" s="39" t="str">
        <f t="shared" si="22"/>
        <v/>
      </c>
      <c r="V108" s="40" t="str">
        <f t="shared" si="23"/>
        <v/>
      </c>
      <c r="W108" s="40" t="str">
        <f t="shared" si="24"/>
        <v/>
      </c>
      <c r="X108" s="136"/>
      <c r="Y108" s="136"/>
      <c r="Z108" s="136"/>
      <c r="AA108" s="136"/>
      <c r="AB108" s="30"/>
    </row>
    <row r="109" spans="1:28" ht="18" customHeight="1" x14ac:dyDescent="0.2">
      <c r="A109" s="136"/>
      <c r="B109" s="136"/>
      <c r="C109" s="136"/>
      <c r="D109" s="136"/>
      <c r="E109" s="136"/>
      <c r="F109" s="136"/>
      <c r="G109" s="29"/>
      <c r="H109" s="30"/>
      <c r="I109" s="31"/>
      <c r="J109" s="32"/>
      <c r="K109" s="33" t="str">
        <f>IF(OR(I109="ALI",I109="AIE"),IF(ISNA(VLOOKUP(H109,'Funções de Dados - Detalhe'!$C$7:$F$22,2,0)),"",VLOOKUP(H109,'Funções de Dados - Detalhe'!$C$7:$F$22,2,0)),IF(OR(I109="EE",I109="SE",I109="CE"),IF(ISNA(VLOOKUP(H109,'Funções de Transação - Detalhe'!$C$7:$F$31,2,0)), "",VLOOKUP(H109,'Funções de Transação - Detalhe'!$C$7:$F$31,2,0)),""))</f>
        <v/>
      </c>
      <c r="L109" s="33" t="str">
        <f>IF(OR(I109="ALI",I109="AIE"),IF(ISNA(VLOOKUP(H109,'Funções de Dados - Detalhe'!$C$7:$F$22,4,0)), "",VLOOKUP(H109,'Funções de Dados - Detalhe'!$C$7:$F$22,4,0)),IF(OR(I109="EE",I109="SE",I109="CE"),IF(ISNA(VLOOKUP(H109,'Funções de Transação - Detalhe'!$C$7:$F$31,4,0)), "",VLOOKUP(H109,'Funções de Transação - Detalhe'!$C$7:$F$31,4,0)),""))</f>
        <v/>
      </c>
      <c r="M109" s="34" t="str">
        <f t="shared" si="14"/>
        <v/>
      </c>
      <c r="N109" s="35" t="str">
        <f t="shared" si="15"/>
        <v/>
      </c>
      <c r="O109" s="34" t="str">
        <f t="shared" si="16"/>
        <v/>
      </c>
      <c r="P109" s="36" t="str">
        <f t="shared" si="17"/>
        <v/>
      </c>
      <c r="Q109" s="37" t="str">
        <f t="shared" si="18"/>
        <v/>
      </c>
      <c r="R109" s="37" t="str">
        <f t="shared" si="19"/>
        <v/>
      </c>
      <c r="S109" s="33" t="str">
        <f t="shared" si="20"/>
        <v/>
      </c>
      <c r="T109" s="38" t="str">
        <f t="shared" si="21"/>
        <v/>
      </c>
      <c r="U109" s="39" t="str">
        <f t="shared" si="22"/>
        <v/>
      </c>
      <c r="V109" s="40" t="str">
        <f t="shared" si="23"/>
        <v/>
      </c>
      <c r="W109" s="40" t="str">
        <f t="shared" si="24"/>
        <v/>
      </c>
      <c r="X109" s="136"/>
      <c r="Y109" s="136"/>
      <c r="Z109" s="136"/>
      <c r="AA109" s="136"/>
      <c r="AB109" s="30"/>
    </row>
    <row r="110" spans="1:28" ht="18" customHeight="1" x14ac:dyDescent="0.2">
      <c r="A110" s="136"/>
      <c r="B110" s="136"/>
      <c r="C110" s="136"/>
      <c r="D110" s="136"/>
      <c r="E110" s="136"/>
      <c r="F110" s="136"/>
      <c r="G110" s="29"/>
      <c r="H110" s="30"/>
      <c r="I110" s="31"/>
      <c r="J110" s="32"/>
      <c r="K110" s="33" t="str">
        <f>IF(OR(I110="ALI",I110="AIE"),IF(ISNA(VLOOKUP(H110,'Funções de Dados - Detalhe'!$C$7:$F$22,2,0)),"",VLOOKUP(H110,'Funções de Dados - Detalhe'!$C$7:$F$22,2,0)),IF(OR(I110="EE",I110="SE",I110="CE"),IF(ISNA(VLOOKUP(H110,'Funções de Transação - Detalhe'!$C$7:$F$31,2,0)), "",VLOOKUP(H110,'Funções de Transação - Detalhe'!$C$7:$F$31,2,0)),""))</f>
        <v/>
      </c>
      <c r="L110" s="33" t="str">
        <f>IF(OR(I110="ALI",I110="AIE"),IF(ISNA(VLOOKUP(H110,'Funções de Dados - Detalhe'!$C$7:$F$22,4,0)), "",VLOOKUP(H110,'Funções de Dados - Detalhe'!$C$7:$F$22,4,0)),IF(OR(I110="EE",I110="SE",I110="CE"),IF(ISNA(VLOOKUP(H110,'Funções de Transação - Detalhe'!$C$7:$F$31,4,0)), "",VLOOKUP(H110,'Funções de Transação - Detalhe'!$C$7:$F$31,4,0)),""))</f>
        <v/>
      </c>
      <c r="M110" s="34" t="str">
        <f t="shared" si="14"/>
        <v/>
      </c>
      <c r="N110" s="35" t="str">
        <f t="shared" si="15"/>
        <v/>
      </c>
      <c r="O110" s="34" t="str">
        <f t="shared" si="16"/>
        <v/>
      </c>
      <c r="P110" s="36" t="str">
        <f t="shared" si="17"/>
        <v/>
      </c>
      <c r="Q110" s="37" t="str">
        <f t="shared" si="18"/>
        <v/>
      </c>
      <c r="R110" s="37" t="str">
        <f t="shared" si="19"/>
        <v/>
      </c>
      <c r="S110" s="33" t="str">
        <f t="shared" si="20"/>
        <v/>
      </c>
      <c r="T110" s="38" t="str">
        <f t="shared" si="21"/>
        <v/>
      </c>
      <c r="U110" s="39" t="str">
        <f t="shared" si="22"/>
        <v/>
      </c>
      <c r="V110" s="40" t="str">
        <f t="shared" si="23"/>
        <v/>
      </c>
      <c r="W110" s="40" t="str">
        <f t="shared" si="24"/>
        <v/>
      </c>
      <c r="X110" s="136"/>
      <c r="Y110" s="136"/>
      <c r="Z110" s="136"/>
      <c r="AA110" s="136"/>
      <c r="AB110" s="30"/>
    </row>
    <row r="111" spans="1:28" ht="18" customHeight="1" x14ac:dyDescent="0.2">
      <c r="A111" s="136"/>
      <c r="B111" s="136"/>
      <c r="C111" s="136"/>
      <c r="D111" s="136"/>
      <c r="E111" s="136"/>
      <c r="F111" s="136"/>
      <c r="G111" s="29"/>
      <c r="H111" s="30"/>
      <c r="I111" s="31"/>
      <c r="J111" s="32"/>
      <c r="K111" s="33" t="str">
        <f>IF(OR(I111="ALI",I111="AIE"),IF(ISNA(VLOOKUP(H111,'Funções de Dados - Detalhe'!$C$7:$F$22,2,0)),"",VLOOKUP(H111,'Funções de Dados - Detalhe'!$C$7:$F$22,2,0)),IF(OR(I111="EE",I111="SE",I111="CE"),IF(ISNA(VLOOKUP(H111,'Funções de Transação - Detalhe'!$C$7:$F$31,2,0)), "",VLOOKUP(H111,'Funções de Transação - Detalhe'!$C$7:$F$31,2,0)),""))</f>
        <v/>
      </c>
      <c r="L111" s="33" t="str">
        <f>IF(OR(I111="ALI",I111="AIE"),IF(ISNA(VLOOKUP(H111,'Funções de Dados - Detalhe'!$C$7:$F$22,4,0)), "",VLOOKUP(H111,'Funções de Dados - Detalhe'!$C$7:$F$22,4,0)),IF(OR(I111="EE",I111="SE",I111="CE"),IF(ISNA(VLOOKUP(H111,'Funções de Transação - Detalhe'!$C$7:$F$31,4,0)), "",VLOOKUP(H111,'Funções de Transação - Detalhe'!$C$7:$F$31,4,0)),""))</f>
        <v/>
      </c>
      <c r="M111" s="34" t="str">
        <f t="shared" si="14"/>
        <v/>
      </c>
      <c r="N111" s="35" t="str">
        <f t="shared" si="15"/>
        <v/>
      </c>
      <c r="O111" s="34" t="str">
        <f t="shared" si="16"/>
        <v/>
      </c>
      <c r="P111" s="36" t="str">
        <f t="shared" si="17"/>
        <v/>
      </c>
      <c r="Q111" s="37" t="str">
        <f t="shared" si="18"/>
        <v/>
      </c>
      <c r="R111" s="37" t="str">
        <f t="shared" si="19"/>
        <v/>
      </c>
      <c r="S111" s="33" t="str">
        <f t="shared" si="20"/>
        <v/>
      </c>
      <c r="T111" s="38" t="str">
        <f t="shared" si="21"/>
        <v/>
      </c>
      <c r="U111" s="39" t="str">
        <f t="shared" si="22"/>
        <v/>
      </c>
      <c r="V111" s="40" t="str">
        <f t="shared" si="23"/>
        <v/>
      </c>
      <c r="W111" s="40" t="str">
        <f t="shared" si="24"/>
        <v/>
      </c>
      <c r="X111" s="136"/>
      <c r="Y111" s="136"/>
      <c r="Z111" s="136"/>
      <c r="AA111" s="136"/>
      <c r="AB111" s="30"/>
    </row>
    <row r="112" spans="1:28" ht="18" customHeight="1" x14ac:dyDescent="0.2">
      <c r="A112" s="136"/>
      <c r="B112" s="136"/>
      <c r="C112" s="136"/>
      <c r="D112" s="136"/>
      <c r="E112" s="136"/>
      <c r="F112" s="136"/>
      <c r="G112" s="29"/>
      <c r="H112" s="30"/>
      <c r="I112" s="31"/>
      <c r="J112" s="32"/>
      <c r="K112" s="33" t="str">
        <f>IF(OR(I112="ALI",I112="AIE"),IF(ISNA(VLOOKUP(H112,'Funções de Dados - Detalhe'!$C$7:$F$22,2,0)),"",VLOOKUP(H112,'Funções de Dados - Detalhe'!$C$7:$F$22,2,0)),IF(OR(I112="EE",I112="SE",I112="CE"),IF(ISNA(VLOOKUP(H112,'Funções de Transação - Detalhe'!$C$7:$F$31,2,0)), "",VLOOKUP(H112,'Funções de Transação - Detalhe'!$C$7:$F$31,2,0)),""))</f>
        <v/>
      </c>
      <c r="L112" s="33" t="str">
        <f>IF(OR(I112="ALI",I112="AIE"),IF(ISNA(VLOOKUP(H112,'Funções de Dados - Detalhe'!$C$7:$F$22,4,0)), "",VLOOKUP(H112,'Funções de Dados - Detalhe'!$C$7:$F$22,4,0)),IF(OR(I112="EE",I112="SE",I112="CE"),IF(ISNA(VLOOKUP(H112,'Funções de Transação - Detalhe'!$C$7:$F$31,4,0)), "",VLOOKUP(H112,'Funções de Transação - Detalhe'!$C$7:$F$31,4,0)),""))</f>
        <v/>
      </c>
      <c r="M112" s="34" t="str">
        <f t="shared" si="14"/>
        <v/>
      </c>
      <c r="N112" s="35" t="str">
        <f t="shared" si="15"/>
        <v/>
      </c>
      <c r="O112" s="34" t="str">
        <f t="shared" si="16"/>
        <v/>
      </c>
      <c r="P112" s="36" t="str">
        <f t="shared" si="17"/>
        <v/>
      </c>
      <c r="Q112" s="37" t="str">
        <f t="shared" si="18"/>
        <v/>
      </c>
      <c r="R112" s="37" t="str">
        <f t="shared" si="19"/>
        <v/>
      </c>
      <c r="S112" s="33" t="str">
        <f t="shared" si="20"/>
        <v/>
      </c>
      <c r="T112" s="38" t="str">
        <f t="shared" si="21"/>
        <v/>
      </c>
      <c r="U112" s="39" t="str">
        <f t="shared" si="22"/>
        <v/>
      </c>
      <c r="V112" s="40" t="str">
        <f t="shared" si="23"/>
        <v/>
      </c>
      <c r="W112" s="40" t="str">
        <f t="shared" si="24"/>
        <v/>
      </c>
      <c r="X112" s="136"/>
      <c r="Y112" s="136"/>
      <c r="Z112" s="136"/>
      <c r="AA112" s="136"/>
      <c r="AB112" s="30"/>
    </row>
    <row r="113" spans="1:28" ht="18" customHeight="1" x14ac:dyDescent="0.2">
      <c r="A113" s="136"/>
      <c r="B113" s="136"/>
      <c r="C113" s="136"/>
      <c r="D113" s="136"/>
      <c r="E113" s="136"/>
      <c r="F113" s="136"/>
      <c r="G113" s="29"/>
      <c r="H113" s="30"/>
      <c r="I113" s="31"/>
      <c r="J113" s="32"/>
      <c r="K113" s="33" t="str">
        <f>IF(OR(I113="ALI",I113="AIE"),IF(ISNA(VLOOKUP(H113,'Funções de Dados - Detalhe'!$C$7:$F$22,2,0)),"",VLOOKUP(H113,'Funções de Dados - Detalhe'!$C$7:$F$22,2,0)),IF(OR(I113="EE",I113="SE",I113="CE"),IF(ISNA(VLOOKUP(H113,'Funções de Transação - Detalhe'!$C$7:$F$31,2,0)), "",VLOOKUP(H113,'Funções de Transação - Detalhe'!$C$7:$F$31,2,0)),""))</f>
        <v/>
      </c>
      <c r="L113" s="33" t="str">
        <f>IF(OR(I113="ALI",I113="AIE"),IF(ISNA(VLOOKUP(H113,'Funções de Dados - Detalhe'!$C$7:$F$22,4,0)), "",VLOOKUP(H113,'Funções de Dados - Detalhe'!$C$7:$F$22,4,0)),IF(OR(I113="EE",I113="SE",I113="CE"),IF(ISNA(VLOOKUP(H113,'Funções de Transação - Detalhe'!$C$7:$F$31,4,0)), "",VLOOKUP(H113,'Funções de Transação - Detalhe'!$C$7:$F$31,4,0)),""))</f>
        <v/>
      </c>
      <c r="M113" s="34" t="str">
        <f t="shared" si="14"/>
        <v/>
      </c>
      <c r="N113" s="35" t="str">
        <f t="shared" si="15"/>
        <v/>
      </c>
      <c r="O113" s="34" t="str">
        <f t="shared" si="16"/>
        <v/>
      </c>
      <c r="P113" s="36" t="str">
        <f t="shared" si="17"/>
        <v/>
      </c>
      <c r="Q113" s="37" t="str">
        <f t="shared" si="18"/>
        <v/>
      </c>
      <c r="R113" s="37" t="str">
        <f t="shared" si="19"/>
        <v/>
      </c>
      <c r="S113" s="33" t="str">
        <f t="shared" si="20"/>
        <v/>
      </c>
      <c r="T113" s="38" t="str">
        <f t="shared" si="21"/>
        <v/>
      </c>
      <c r="U113" s="39" t="str">
        <f t="shared" si="22"/>
        <v/>
      </c>
      <c r="V113" s="40" t="str">
        <f t="shared" si="23"/>
        <v/>
      </c>
      <c r="W113" s="40" t="str">
        <f t="shared" si="24"/>
        <v/>
      </c>
      <c r="X113" s="136"/>
      <c r="Y113" s="136"/>
      <c r="Z113" s="136"/>
      <c r="AA113" s="136"/>
      <c r="AB113" s="30"/>
    </row>
    <row r="114" spans="1:28" ht="18" customHeight="1" x14ac:dyDescent="0.2">
      <c r="A114" s="136"/>
      <c r="B114" s="136"/>
      <c r="C114" s="136"/>
      <c r="D114" s="136"/>
      <c r="E114" s="136"/>
      <c r="F114" s="136"/>
      <c r="G114" s="29"/>
      <c r="H114" s="30"/>
      <c r="I114" s="31"/>
      <c r="J114" s="32"/>
      <c r="K114" s="33" t="str">
        <f>IF(OR(I114="ALI",I114="AIE"),IF(ISNA(VLOOKUP(H114,'Funções de Dados - Detalhe'!$C$7:$F$22,2,0)),"",VLOOKUP(H114,'Funções de Dados - Detalhe'!$C$7:$F$22,2,0)),IF(OR(I114="EE",I114="SE",I114="CE"),IF(ISNA(VLOOKUP(H114,'Funções de Transação - Detalhe'!$C$7:$F$31,2,0)), "",VLOOKUP(H114,'Funções de Transação - Detalhe'!$C$7:$F$31,2,0)),""))</f>
        <v/>
      </c>
      <c r="L114" s="33" t="str">
        <f>IF(OR(I114="ALI",I114="AIE"),IF(ISNA(VLOOKUP(H114,'Funções de Dados - Detalhe'!$C$7:$F$22,4,0)), "",VLOOKUP(H114,'Funções de Dados - Detalhe'!$C$7:$F$22,4,0)),IF(OR(I114="EE",I114="SE",I114="CE"),IF(ISNA(VLOOKUP(H114,'Funções de Transação - Detalhe'!$C$7:$F$31,4,0)), "",VLOOKUP(H114,'Funções de Transação - Detalhe'!$C$7:$F$31,4,0)),""))</f>
        <v/>
      </c>
      <c r="M114" s="34" t="str">
        <f t="shared" si="14"/>
        <v/>
      </c>
      <c r="N114" s="35" t="str">
        <f t="shared" si="15"/>
        <v/>
      </c>
      <c r="O114" s="34" t="str">
        <f t="shared" si="16"/>
        <v/>
      </c>
      <c r="P114" s="36" t="str">
        <f t="shared" si="17"/>
        <v/>
      </c>
      <c r="Q114" s="37" t="str">
        <f t="shared" si="18"/>
        <v/>
      </c>
      <c r="R114" s="37" t="str">
        <f t="shared" si="19"/>
        <v/>
      </c>
      <c r="S114" s="33" t="str">
        <f t="shared" si="20"/>
        <v/>
      </c>
      <c r="T114" s="38" t="str">
        <f t="shared" si="21"/>
        <v/>
      </c>
      <c r="U114" s="39" t="str">
        <f t="shared" si="22"/>
        <v/>
      </c>
      <c r="V114" s="40" t="str">
        <f t="shared" si="23"/>
        <v/>
      </c>
      <c r="W114" s="40" t="str">
        <f t="shared" si="24"/>
        <v/>
      </c>
      <c r="X114" s="136"/>
      <c r="Y114" s="136"/>
      <c r="Z114" s="136"/>
      <c r="AA114" s="136"/>
      <c r="AB114" s="30"/>
    </row>
    <row r="115" spans="1:28" ht="18" customHeight="1" x14ac:dyDescent="0.2">
      <c r="A115" s="136"/>
      <c r="B115" s="136"/>
      <c r="C115" s="136"/>
      <c r="D115" s="136"/>
      <c r="E115" s="136"/>
      <c r="F115" s="136"/>
      <c r="G115" s="29"/>
      <c r="H115" s="30"/>
      <c r="I115" s="31"/>
      <c r="J115" s="32"/>
      <c r="K115" s="33" t="str">
        <f>IF(OR(I115="ALI",I115="AIE"),IF(ISNA(VLOOKUP(H115,'Funções de Dados - Detalhe'!$C$7:$F$22,2,0)),"",VLOOKUP(H115,'Funções de Dados - Detalhe'!$C$7:$F$22,2,0)),IF(OR(I115="EE",I115="SE",I115="CE"),IF(ISNA(VLOOKUP(H115,'Funções de Transação - Detalhe'!$C$7:$F$31,2,0)), "",VLOOKUP(H115,'Funções de Transação - Detalhe'!$C$7:$F$31,2,0)),""))</f>
        <v/>
      </c>
      <c r="L115" s="33" t="str">
        <f>IF(OR(I115="ALI",I115="AIE"),IF(ISNA(VLOOKUP(H115,'Funções de Dados - Detalhe'!$C$7:$F$22,4,0)), "",VLOOKUP(H115,'Funções de Dados - Detalhe'!$C$7:$F$22,4,0)),IF(OR(I115="EE",I115="SE",I115="CE"),IF(ISNA(VLOOKUP(H115,'Funções de Transação - Detalhe'!$C$7:$F$31,4,0)), "",VLOOKUP(H115,'Funções de Transação - Detalhe'!$C$7:$F$31,4,0)),""))</f>
        <v/>
      </c>
      <c r="M115" s="34" t="str">
        <f t="shared" si="14"/>
        <v/>
      </c>
      <c r="N115" s="35" t="str">
        <f t="shared" si="15"/>
        <v/>
      </c>
      <c r="O115" s="34" t="str">
        <f t="shared" si="16"/>
        <v/>
      </c>
      <c r="P115" s="36" t="str">
        <f t="shared" si="17"/>
        <v/>
      </c>
      <c r="Q115" s="37" t="str">
        <f t="shared" si="18"/>
        <v/>
      </c>
      <c r="R115" s="37" t="str">
        <f t="shared" si="19"/>
        <v/>
      </c>
      <c r="S115" s="33" t="str">
        <f t="shared" si="20"/>
        <v/>
      </c>
      <c r="T115" s="38" t="str">
        <f t="shared" si="21"/>
        <v/>
      </c>
      <c r="U115" s="39" t="str">
        <f t="shared" si="22"/>
        <v/>
      </c>
      <c r="V115" s="40" t="str">
        <f t="shared" si="23"/>
        <v/>
      </c>
      <c r="W115" s="40" t="str">
        <f t="shared" si="24"/>
        <v/>
      </c>
      <c r="X115" s="136"/>
      <c r="Y115" s="136"/>
      <c r="Z115" s="136"/>
      <c r="AA115" s="136"/>
      <c r="AB115" s="30"/>
    </row>
    <row r="116" spans="1:28" ht="18" customHeight="1" x14ac:dyDescent="0.2">
      <c r="A116" s="136"/>
      <c r="B116" s="136"/>
      <c r="C116" s="136"/>
      <c r="D116" s="136"/>
      <c r="E116" s="136"/>
      <c r="F116" s="136"/>
      <c r="G116" s="29"/>
      <c r="H116" s="30"/>
      <c r="I116" s="31"/>
      <c r="J116" s="32"/>
      <c r="K116" s="33" t="str">
        <f>IF(OR(I116="ALI",I116="AIE"),IF(ISNA(VLOOKUP(H116,'Funções de Dados - Detalhe'!$C$7:$F$22,2,0)),"",VLOOKUP(H116,'Funções de Dados - Detalhe'!$C$7:$F$22,2,0)),IF(OR(I116="EE",I116="SE",I116="CE"),IF(ISNA(VLOOKUP(H116,'Funções de Transação - Detalhe'!$C$7:$F$31,2,0)), "",VLOOKUP(H116,'Funções de Transação - Detalhe'!$C$7:$F$31,2,0)),""))</f>
        <v/>
      </c>
      <c r="L116" s="33" t="str">
        <f>IF(OR(I116="ALI",I116="AIE"),IF(ISNA(VLOOKUP(H116,'Funções de Dados - Detalhe'!$C$7:$F$22,4,0)), "",VLOOKUP(H116,'Funções de Dados - Detalhe'!$C$7:$F$22,4,0)),IF(OR(I116="EE",I116="SE",I116="CE"),IF(ISNA(VLOOKUP(H116,'Funções de Transação - Detalhe'!$C$7:$F$31,4,0)), "",VLOOKUP(H116,'Funções de Transação - Detalhe'!$C$7:$F$31,4,0)),""))</f>
        <v/>
      </c>
      <c r="M116" s="34" t="str">
        <f t="shared" si="14"/>
        <v/>
      </c>
      <c r="N116" s="35" t="str">
        <f t="shared" si="15"/>
        <v/>
      </c>
      <c r="O116" s="34" t="str">
        <f t="shared" si="16"/>
        <v/>
      </c>
      <c r="P116" s="36" t="str">
        <f t="shared" si="17"/>
        <v/>
      </c>
      <c r="Q116" s="37" t="str">
        <f t="shared" si="18"/>
        <v/>
      </c>
      <c r="R116" s="37" t="str">
        <f t="shared" si="19"/>
        <v/>
      </c>
      <c r="S116" s="33" t="str">
        <f t="shared" si="20"/>
        <v/>
      </c>
      <c r="T116" s="38" t="str">
        <f t="shared" si="21"/>
        <v/>
      </c>
      <c r="U116" s="39" t="str">
        <f t="shared" si="22"/>
        <v/>
      </c>
      <c r="V116" s="40" t="str">
        <f t="shared" si="23"/>
        <v/>
      </c>
      <c r="W116" s="40" t="str">
        <f t="shared" si="24"/>
        <v/>
      </c>
      <c r="X116" s="136"/>
      <c r="Y116" s="136"/>
      <c r="Z116" s="136"/>
      <c r="AA116" s="136"/>
      <c r="AB116" s="30"/>
    </row>
    <row r="117" spans="1:28" ht="18" customHeight="1" x14ac:dyDescent="0.2">
      <c r="A117" s="136"/>
      <c r="B117" s="136"/>
      <c r="C117" s="136"/>
      <c r="D117" s="136"/>
      <c r="E117" s="136"/>
      <c r="F117" s="136"/>
      <c r="G117" s="29"/>
      <c r="H117" s="30"/>
      <c r="I117" s="31"/>
      <c r="J117" s="32"/>
      <c r="K117" s="33" t="str">
        <f>IF(OR(I117="ALI",I117="AIE"),IF(ISNA(VLOOKUP(H117,'Funções de Dados - Detalhe'!$C$7:$F$22,2,0)),"",VLOOKUP(H117,'Funções de Dados - Detalhe'!$C$7:$F$22,2,0)),IF(OR(I117="EE",I117="SE",I117="CE"),IF(ISNA(VLOOKUP(H117,'Funções de Transação - Detalhe'!$C$7:$F$31,2,0)), "",VLOOKUP(H117,'Funções de Transação - Detalhe'!$C$7:$F$31,2,0)),""))</f>
        <v/>
      </c>
      <c r="L117" s="33" t="str">
        <f>IF(OR(I117="ALI",I117="AIE"),IF(ISNA(VLOOKUP(H117,'Funções de Dados - Detalhe'!$C$7:$F$22,4,0)), "",VLOOKUP(H117,'Funções de Dados - Detalhe'!$C$7:$F$22,4,0)),IF(OR(I117="EE",I117="SE",I117="CE"),IF(ISNA(VLOOKUP(H117,'Funções de Transação - Detalhe'!$C$7:$F$31,4,0)), "",VLOOKUP(H117,'Funções de Transação - Detalhe'!$C$7:$F$31,4,0)),""))</f>
        <v/>
      </c>
      <c r="M117" s="34" t="str">
        <f t="shared" si="14"/>
        <v/>
      </c>
      <c r="N117" s="35" t="str">
        <f t="shared" si="15"/>
        <v/>
      </c>
      <c r="O117" s="34" t="str">
        <f t="shared" si="16"/>
        <v/>
      </c>
      <c r="P117" s="36" t="str">
        <f t="shared" si="17"/>
        <v/>
      </c>
      <c r="Q117" s="37" t="str">
        <f t="shared" si="18"/>
        <v/>
      </c>
      <c r="R117" s="37" t="str">
        <f t="shared" si="19"/>
        <v/>
      </c>
      <c r="S117" s="33" t="str">
        <f t="shared" si="20"/>
        <v/>
      </c>
      <c r="T117" s="38" t="str">
        <f t="shared" si="21"/>
        <v/>
      </c>
      <c r="U117" s="39" t="str">
        <f t="shared" si="22"/>
        <v/>
      </c>
      <c r="V117" s="40" t="str">
        <f t="shared" si="23"/>
        <v/>
      </c>
      <c r="W117" s="40" t="str">
        <f t="shared" si="24"/>
        <v/>
      </c>
      <c r="X117" s="136"/>
      <c r="Y117" s="136"/>
      <c r="Z117" s="136"/>
      <c r="AA117" s="136"/>
      <c r="AB117" s="30"/>
    </row>
    <row r="118" spans="1:28" ht="18" customHeight="1" x14ac:dyDescent="0.2">
      <c r="A118" s="136"/>
      <c r="B118" s="136"/>
      <c r="C118" s="136"/>
      <c r="D118" s="136"/>
      <c r="E118" s="136"/>
      <c r="F118" s="136"/>
      <c r="G118" s="29"/>
      <c r="H118" s="30"/>
      <c r="I118" s="31"/>
      <c r="J118" s="32"/>
      <c r="K118" s="33" t="str">
        <f>IF(OR(I118="ALI",I118="AIE"),IF(ISNA(VLOOKUP(H118,'Funções de Dados - Detalhe'!$C$7:$F$22,2,0)),"",VLOOKUP(H118,'Funções de Dados - Detalhe'!$C$7:$F$22,2,0)),IF(OR(I118="EE",I118="SE",I118="CE"),IF(ISNA(VLOOKUP(H118,'Funções de Transação - Detalhe'!$C$7:$F$31,2,0)), "",VLOOKUP(H118,'Funções de Transação - Detalhe'!$C$7:$F$31,2,0)),""))</f>
        <v/>
      </c>
      <c r="L118" s="33" t="str">
        <f>IF(OR(I118="ALI",I118="AIE"),IF(ISNA(VLOOKUP(H118,'Funções de Dados - Detalhe'!$C$7:$F$22,4,0)), "",VLOOKUP(H118,'Funções de Dados - Detalhe'!$C$7:$F$22,4,0)),IF(OR(I118="EE",I118="SE",I118="CE"),IF(ISNA(VLOOKUP(H118,'Funções de Transação - Detalhe'!$C$7:$F$31,4,0)), "",VLOOKUP(H118,'Funções de Transação - Detalhe'!$C$7:$F$31,4,0)),""))</f>
        <v/>
      </c>
      <c r="M118" s="34" t="str">
        <f t="shared" si="14"/>
        <v/>
      </c>
      <c r="N118" s="35" t="str">
        <f t="shared" si="15"/>
        <v/>
      </c>
      <c r="O118" s="34" t="str">
        <f t="shared" si="16"/>
        <v/>
      </c>
      <c r="P118" s="36" t="str">
        <f t="shared" si="17"/>
        <v/>
      </c>
      <c r="Q118" s="37" t="str">
        <f t="shared" si="18"/>
        <v/>
      </c>
      <c r="R118" s="37" t="str">
        <f t="shared" si="19"/>
        <v/>
      </c>
      <c r="S118" s="33" t="str">
        <f t="shared" si="20"/>
        <v/>
      </c>
      <c r="T118" s="38" t="str">
        <f t="shared" si="21"/>
        <v/>
      </c>
      <c r="U118" s="39" t="str">
        <f t="shared" si="22"/>
        <v/>
      </c>
      <c r="V118" s="40" t="str">
        <f t="shared" si="23"/>
        <v/>
      </c>
      <c r="W118" s="40" t="str">
        <f t="shared" si="24"/>
        <v/>
      </c>
      <c r="X118" s="136"/>
      <c r="Y118" s="136"/>
      <c r="Z118" s="136"/>
      <c r="AA118" s="136"/>
      <c r="AB118" s="30"/>
    </row>
    <row r="119" spans="1:28" ht="18" customHeight="1" x14ac:dyDescent="0.2">
      <c r="A119" s="136"/>
      <c r="B119" s="136"/>
      <c r="C119" s="136"/>
      <c r="D119" s="136"/>
      <c r="E119" s="136"/>
      <c r="F119" s="136"/>
      <c r="G119" s="29"/>
      <c r="H119" s="30"/>
      <c r="I119" s="31"/>
      <c r="J119" s="32"/>
      <c r="K119" s="33" t="str">
        <f>IF(OR(I119="ALI",I119="AIE"),IF(ISNA(VLOOKUP(H119,'Funções de Dados - Detalhe'!$C$7:$F$22,2,0)),"",VLOOKUP(H119,'Funções de Dados - Detalhe'!$C$7:$F$22,2,0)),IF(OR(I119="EE",I119="SE",I119="CE"),IF(ISNA(VLOOKUP(H119,'Funções de Transação - Detalhe'!$C$7:$F$31,2,0)), "",VLOOKUP(H119,'Funções de Transação - Detalhe'!$C$7:$F$31,2,0)),""))</f>
        <v/>
      </c>
      <c r="L119" s="33" t="str">
        <f>IF(OR(I119="ALI",I119="AIE"),IF(ISNA(VLOOKUP(H119,'Funções de Dados - Detalhe'!$C$7:$F$22,4,0)), "",VLOOKUP(H119,'Funções de Dados - Detalhe'!$C$7:$F$22,4,0)),IF(OR(I119="EE",I119="SE",I119="CE"),IF(ISNA(VLOOKUP(H119,'Funções de Transação - Detalhe'!$C$7:$F$31,4,0)), "",VLOOKUP(H119,'Funções de Transação - Detalhe'!$C$7:$F$31,4,0)),""))</f>
        <v/>
      </c>
      <c r="M119" s="34" t="str">
        <f t="shared" si="14"/>
        <v/>
      </c>
      <c r="N119" s="35" t="str">
        <f t="shared" si="15"/>
        <v/>
      </c>
      <c r="O119" s="34" t="str">
        <f t="shared" si="16"/>
        <v/>
      </c>
      <c r="P119" s="36" t="str">
        <f t="shared" si="17"/>
        <v/>
      </c>
      <c r="Q119" s="37" t="str">
        <f t="shared" si="18"/>
        <v/>
      </c>
      <c r="R119" s="37" t="str">
        <f t="shared" si="19"/>
        <v/>
      </c>
      <c r="S119" s="33" t="str">
        <f t="shared" si="20"/>
        <v/>
      </c>
      <c r="T119" s="38" t="str">
        <f t="shared" si="21"/>
        <v/>
      </c>
      <c r="U119" s="39" t="str">
        <f t="shared" si="22"/>
        <v/>
      </c>
      <c r="V119" s="40" t="str">
        <f t="shared" si="23"/>
        <v/>
      </c>
      <c r="W119" s="40" t="str">
        <f t="shared" si="24"/>
        <v/>
      </c>
      <c r="X119" s="136"/>
      <c r="Y119" s="136"/>
      <c r="Z119" s="136"/>
      <c r="AA119" s="136"/>
      <c r="AB119" s="30"/>
    </row>
    <row r="120" spans="1:28" ht="18" customHeight="1" x14ac:dyDescent="0.2">
      <c r="A120" s="136"/>
      <c r="B120" s="136"/>
      <c r="C120" s="136"/>
      <c r="D120" s="136"/>
      <c r="E120" s="136"/>
      <c r="F120" s="136"/>
      <c r="G120" s="29"/>
      <c r="H120" s="30"/>
      <c r="I120" s="31"/>
      <c r="J120" s="32"/>
      <c r="K120" s="33" t="str">
        <f>IF(OR(I120="ALI",I120="AIE"),IF(ISNA(VLOOKUP(H120,'Funções de Dados - Detalhe'!$C$7:$F$22,2,0)),"",VLOOKUP(H120,'Funções de Dados - Detalhe'!$C$7:$F$22,2,0)),IF(OR(I120="EE",I120="SE",I120="CE"),IF(ISNA(VLOOKUP(H120,'Funções de Transação - Detalhe'!$C$7:$F$31,2,0)), "",VLOOKUP(H120,'Funções de Transação - Detalhe'!$C$7:$F$31,2,0)),""))</f>
        <v/>
      </c>
      <c r="L120" s="33" t="str">
        <f>IF(OR(I120="ALI",I120="AIE"),IF(ISNA(VLOOKUP(H120,'Funções de Dados - Detalhe'!$C$7:$F$22,4,0)), "",VLOOKUP(H120,'Funções de Dados - Detalhe'!$C$7:$F$22,4,0)),IF(OR(I120="EE",I120="SE",I120="CE"),IF(ISNA(VLOOKUP(H120,'Funções de Transação - Detalhe'!$C$7:$F$31,4,0)), "",VLOOKUP(H120,'Funções de Transação - Detalhe'!$C$7:$F$31,4,0)),""))</f>
        <v/>
      </c>
      <c r="M120" s="34" t="str">
        <f t="shared" si="14"/>
        <v/>
      </c>
      <c r="N120" s="35" t="str">
        <f t="shared" si="15"/>
        <v/>
      </c>
      <c r="O120" s="34" t="str">
        <f t="shared" si="16"/>
        <v/>
      </c>
      <c r="P120" s="36" t="str">
        <f t="shared" si="17"/>
        <v/>
      </c>
      <c r="Q120" s="37" t="str">
        <f t="shared" si="18"/>
        <v/>
      </c>
      <c r="R120" s="37" t="str">
        <f t="shared" si="19"/>
        <v/>
      </c>
      <c r="S120" s="33" t="str">
        <f t="shared" si="20"/>
        <v/>
      </c>
      <c r="T120" s="38" t="str">
        <f t="shared" si="21"/>
        <v/>
      </c>
      <c r="U120" s="39" t="str">
        <f t="shared" si="22"/>
        <v/>
      </c>
      <c r="V120" s="40" t="str">
        <f t="shared" si="23"/>
        <v/>
      </c>
      <c r="W120" s="40" t="str">
        <f t="shared" si="24"/>
        <v/>
      </c>
      <c r="X120" s="136"/>
      <c r="Y120" s="136"/>
      <c r="Z120" s="136"/>
      <c r="AA120" s="136"/>
      <c r="AB120" s="30"/>
    </row>
    <row r="121" spans="1:28" ht="18" customHeight="1" x14ac:dyDescent="0.2">
      <c r="A121" s="136"/>
      <c r="B121" s="136"/>
      <c r="C121" s="136"/>
      <c r="D121" s="136"/>
      <c r="E121" s="136"/>
      <c r="F121" s="136"/>
      <c r="G121" s="29"/>
      <c r="H121" s="30"/>
      <c r="I121" s="31"/>
      <c r="J121" s="32"/>
      <c r="K121" s="33" t="str">
        <f>IF(OR(I121="ALI",I121="AIE"),IF(ISNA(VLOOKUP(H121,'Funções de Dados - Detalhe'!$C$7:$F$22,2,0)),"",VLOOKUP(H121,'Funções de Dados - Detalhe'!$C$7:$F$22,2,0)),IF(OR(I121="EE",I121="SE",I121="CE"),IF(ISNA(VLOOKUP(H121,'Funções de Transação - Detalhe'!$C$7:$F$31,2,0)), "",VLOOKUP(H121,'Funções de Transação - Detalhe'!$C$7:$F$31,2,0)),""))</f>
        <v/>
      </c>
      <c r="L121" s="33" t="str">
        <f>IF(OR(I121="ALI",I121="AIE"),IF(ISNA(VLOOKUP(H121,'Funções de Dados - Detalhe'!$C$7:$F$22,4,0)), "",VLOOKUP(H121,'Funções de Dados - Detalhe'!$C$7:$F$22,4,0)),IF(OR(I121="EE",I121="SE",I121="CE"),IF(ISNA(VLOOKUP(H121,'Funções de Transação - Detalhe'!$C$7:$F$31,4,0)), "",VLOOKUP(H121,'Funções de Transação - Detalhe'!$C$7:$F$31,4,0)),""))</f>
        <v/>
      </c>
      <c r="M121" s="34" t="str">
        <f t="shared" si="14"/>
        <v/>
      </c>
      <c r="N121" s="35" t="str">
        <f t="shared" si="15"/>
        <v/>
      </c>
      <c r="O121" s="34" t="str">
        <f t="shared" si="16"/>
        <v/>
      </c>
      <c r="P121" s="36" t="str">
        <f t="shared" si="17"/>
        <v/>
      </c>
      <c r="Q121" s="37" t="str">
        <f t="shared" si="18"/>
        <v/>
      </c>
      <c r="R121" s="37" t="str">
        <f t="shared" si="19"/>
        <v/>
      </c>
      <c r="S121" s="33" t="str">
        <f t="shared" si="20"/>
        <v/>
      </c>
      <c r="T121" s="38" t="str">
        <f t="shared" si="21"/>
        <v/>
      </c>
      <c r="U121" s="39" t="str">
        <f t="shared" si="22"/>
        <v/>
      </c>
      <c r="V121" s="40" t="str">
        <f t="shared" si="23"/>
        <v/>
      </c>
      <c r="W121" s="40" t="str">
        <f t="shared" si="24"/>
        <v/>
      </c>
      <c r="X121" s="136"/>
      <c r="Y121" s="136"/>
      <c r="Z121" s="136"/>
      <c r="AA121" s="136"/>
      <c r="AB121" s="30"/>
    </row>
    <row r="122" spans="1:28" ht="18" customHeight="1" x14ac:dyDescent="0.2">
      <c r="A122" s="136"/>
      <c r="B122" s="136"/>
      <c r="C122" s="136"/>
      <c r="D122" s="136"/>
      <c r="E122" s="136"/>
      <c r="F122" s="136"/>
      <c r="G122" s="29"/>
      <c r="H122" s="30"/>
      <c r="I122" s="31"/>
      <c r="J122" s="32"/>
      <c r="K122" s="33" t="str">
        <f>IF(OR(I122="ALI",I122="AIE"),IF(ISNA(VLOOKUP(H122,'Funções de Dados - Detalhe'!$C$7:$F$22,2,0)),"",VLOOKUP(H122,'Funções de Dados - Detalhe'!$C$7:$F$22,2,0)),IF(OR(I122="EE",I122="SE",I122="CE"),IF(ISNA(VLOOKUP(H122,'Funções de Transação - Detalhe'!$C$7:$F$31,2,0)), "",VLOOKUP(H122,'Funções de Transação - Detalhe'!$C$7:$F$31,2,0)),""))</f>
        <v/>
      </c>
      <c r="L122" s="33" t="str">
        <f>IF(OR(I122="ALI",I122="AIE"),IF(ISNA(VLOOKUP(H122,'Funções de Dados - Detalhe'!$C$7:$F$22,4,0)), "",VLOOKUP(H122,'Funções de Dados - Detalhe'!$C$7:$F$22,4,0)),IF(OR(I122="EE",I122="SE",I122="CE"),IF(ISNA(VLOOKUP(H122,'Funções de Transação - Detalhe'!$C$7:$F$31,4,0)), "",VLOOKUP(H122,'Funções de Transação - Detalhe'!$C$7:$F$31,4,0)),""))</f>
        <v/>
      </c>
      <c r="M122" s="34" t="str">
        <f t="shared" si="14"/>
        <v/>
      </c>
      <c r="N122" s="35" t="str">
        <f t="shared" si="15"/>
        <v/>
      </c>
      <c r="O122" s="34" t="str">
        <f t="shared" si="16"/>
        <v/>
      </c>
      <c r="P122" s="36" t="str">
        <f t="shared" si="17"/>
        <v/>
      </c>
      <c r="Q122" s="37" t="str">
        <f t="shared" si="18"/>
        <v/>
      </c>
      <c r="R122" s="37" t="str">
        <f t="shared" si="19"/>
        <v/>
      </c>
      <c r="S122" s="33" t="str">
        <f t="shared" si="20"/>
        <v/>
      </c>
      <c r="T122" s="38" t="str">
        <f t="shared" si="21"/>
        <v/>
      </c>
      <c r="U122" s="39" t="str">
        <f t="shared" si="22"/>
        <v/>
      </c>
      <c r="V122" s="40" t="str">
        <f t="shared" si="23"/>
        <v/>
      </c>
      <c r="W122" s="40" t="str">
        <f t="shared" si="24"/>
        <v/>
      </c>
      <c r="X122" s="136"/>
      <c r="Y122" s="136"/>
      <c r="Z122" s="136"/>
      <c r="AA122" s="136"/>
      <c r="AB122" s="30"/>
    </row>
    <row r="123" spans="1:28" ht="18" customHeight="1" x14ac:dyDescent="0.2">
      <c r="A123" s="136"/>
      <c r="B123" s="136"/>
      <c r="C123" s="136"/>
      <c r="D123" s="136"/>
      <c r="E123" s="136"/>
      <c r="F123" s="136"/>
      <c r="G123" s="29"/>
      <c r="H123" s="30"/>
      <c r="I123" s="31"/>
      <c r="J123" s="32"/>
      <c r="K123" s="33" t="str">
        <f>IF(OR(I123="ALI",I123="AIE"),IF(ISNA(VLOOKUP(H123,'Funções de Dados - Detalhe'!$C$7:$F$22,2,0)),"",VLOOKUP(H123,'Funções de Dados - Detalhe'!$C$7:$F$22,2,0)),IF(OR(I123="EE",I123="SE",I123="CE"),IF(ISNA(VLOOKUP(H123,'Funções de Transação - Detalhe'!$C$7:$F$31,2,0)), "",VLOOKUP(H123,'Funções de Transação - Detalhe'!$C$7:$F$31,2,0)),""))</f>
        <v/>
      </c>
      <c r="L123" s="33" t="str">
        <f>IF(OR(I123="ALI",I123="AIE"),IF(ISNA(VLOOKUP(H123,'Funções de Dados - Detalhe'!$C$7:$F$22,4,0)), "",VLOOKUP(H123,'Funções de Dados - Detalhe'!$C$7:$F$22,4,0)),IF(OR(I123="EE",I123="SE",I123="CE"),IF(ISNA(VLOOKUP(H123,'Funções de Transação - Detalhe'!$C$7:$F$31,4,0)), "",VLOOKUP(H123,'Funções de Transação - Detalhe'!$C$7:$F$31,4,0)),""))</f>
        <v/>
      </c>
      <c r="M123" s="34" t="str">
        <f t="shared" si="14"/>
        <v/>
      </c>
      <c r="N123" s="35" t="str">
        <f t="shared" si="15"/>
        <v/>
      </c>
      <c r="O123" s="34" t="str">
        <f t="shared" si="16"/>
        <v/>
      </c>
      <c r="P123" s="36" t="str">
        <f t="shared" si="17"/>
        <v/>
      </c>
      <c r="Q123" s="37" t="str">
        <f t="shared" si="18"/>
        <v/>
      </c>
      <c r="R123" s="37" t="str">
        <f t="shared" si="19"/>
        <v/>
      </c>
      <c r="S123" s="33" t="str">
        <f t="shared" si="20"/>
        <v/>
      </c>
      <c r="T123" s="38" t="str">
        <f t="shared" si="21"/>
        <v/>
      </c>
      <c r="U123" s="39" t="str">
        <f t="shared" si="22"/>
        <v/>
      </c>
      <c r="V123" s="40" t="str">
        <f t="shared" si="23"/>
        <v/>
      </c>
      <c r="W123" s="40" t="str">
        <f t="shared" si="24"/>
        <v/>
      </c>
      <c r="X123" s="136"/>
      <c r="Y123" s="136"/>
      <c r="Z123" s="136"/>
      <c r="AA123" s="136"/>
      <c r="AB123" s="30"/>
    </row>
    <row r="124" spans="1:28" ht="18" customHeight="1" x14ac:dyDescent="0.2">
      <c r="A124" s="136"/>
      <c r="B124" s="136"/>
      <c r="C124" s="136"/>
      <c r="D124" s="136"/>
      <c r="E124" s="136"/>
      <c r="F124" s="136"/>
      <c r="G124" s="29"/>
      <c r="H124" s="30"/>
      <c r="I124" s="31"/>
      <c r="J124" s="32"/>
      <c r="K124" s="33" t="str">
        <f>IF(OR(I124="ALI",I124="AIE"),IF(ISNA(VLOOKUP(H124,'Funções de Dados - Detalhe'!$C$7:$F$22,2,0)),"",VLOOKUP(H124,'Funções de Dados - Detalhe'!$C$7:$F$22,2,0)),IF(OR(I124="EE",I124="SE",I124="CE"),IF(ISNA(VLOOKUP(H124,'Funções de Transação - Detalhe'!$C$7:$F$31,2,0)), "",VLOOKUP(H124,'Funções de Transação - Detalhe'!$C$7:$F$31,2,0)),""))</f>
        <v/>
      </c>
      <c r="L124" s="33" t="str">
        <f>IF(OR(I124="ALI",I124="AIE"),IF(ISNA(VLOOKUP(H124,'Funções de Dados - Detalhe'!$C$7:$F$22,4,0)), "",VLOOKUP(H124,'Funções de Dados - Detalhe'!$C$7:$F$22,4,0)),IF(OR(I124="EE",I124="SE",I124="CE"),IF(ISNA(VLOOKUP(H124,'Funções de Transação - Detalhe'!$C$7:$F$31,4,0)), "",VLOOKUP(H124,'Funções de Transação - Detalhe'!$C$7:$F$31,4,0)),""))</f>
        <v/>
      </c>
      <c r="M124" s="34" t="str">
        <f t="shared" si="14"/>
        <v/>
      </c>
      <c r="N124" s="35" t="str">
        <f t="shared" si="15"/>
        <v/>
      </c>
      <c r="O124" s="34" t="str">
        <f t="shared" si="16"/>
        <v/>
      </c>
      <c r="P124" s="36" t="str">
        <f t="shared" si="17"/>
        <v/>
      </c>
      <c r="Q124" s="37" t="str">
        <f t="shared" si="18"/>
        <v/>
      </c>
      <c r="R124" s="37" t="str">
        <f t="shared" si="19"/>
        <v/>
      </c>
      <c r="S124" s="33" t="str">
        <f t="shared" si="20"/>
        <v/>
      </c>
      <c r="T124" s="38" t="str">
        <f t="shared" si="21"/>
        <v/>
      </c>
      <c r="U124" s="39" t="str">
        <f t="shared" si="22"/>
        <v/>
      </c>
      <c r="V124" s="40" t="str">
        <f t="shared" si="23"/>
        <v/>
      </c>
      <c r="W124" s="40" t="str">
        <f t="shared" si="24"/>
        <v/>
      </c>
      <c r="X124" s="136"/>
      <c r="Y124" s="136"/>
      <c r="Z124" s="136"/>
      <c r="AA124" s="136"/>
      <c r="AB124" s="30"/>
    </row>
    <row r="125" spans="1:28" ht="18" customHeight="1" x14ac:dyDescent="0.2">
      <c r="A125" s="136"/>
      <c r="B125" s="136"/>
      <c r="C125" s="136"/>
      <c r="D125" s="136"/>
      <c r="E125" s="136"/>
      <c r="F125" s="136"/>
      <c r="G125" s="29"/>
      <c r="H125" s="30"/>
      <c r="I125" s="31"/>
      <c r="J125" s="32"/>
      <c r="K125" s="33" t="str">
        <f>IF(OR(I125="ALI",I125="AIE"),IF(ISNA(VLOOKUP(H125,'Funções de Dados - Detalhe'!$C$7:$F$22,2,0)),"",VLOOKUP(H125,'Funções de Dados - Detalhe'!$C$7:$F$22,2,0)),IF(OR(I125="EE",I125="SE",I125="CE"),IF(ISNA(VLOOKUP(H125,'Funções de Transação - Detalhe'!$C$7:$F$31,2,0)), "",VLOOKUP(H125,'Funções de Transação - Detalhe'!$C$7:$F$31,2,0)),""))</f>
        <v/>
      </c>
      <c r="L125" s="33" t="str">
        <f>IF(OR(I125="ALI",I125="AIE"),IF(ISNA(VLOOKUP(H125,'Funções de Dados - Detalhe'!$C$7:$F$22,4,0)), "",VLOOKUP(H125,'Funções de Dados - Detalhe'!$C$7:$F$22,4,0)),IF(OR(I125="EE",I125="SE",I125="CE"),IF(ISNA(VLOOKUP(H125,'Funções de Transação - Detalhe'!$C$7:$F$31,4,0)), "",VLOOKUP(H125,'Funções de Transação - Detalhe'!$C$7:$F$31,4,0)),""))</f>
        <v/>
      </c>
      <c r="M125" s="34" t="str">
        <f t="shared" si="14"/>
        <v/>
      </c>
      <c r="N125" s="35" t="str">
        <f t="shared" si="15"/>
        <v/>
      </c>
      <c r="O125" s="34" t="str">
        <f t="shared" si="16"/>
        <v/>
      </c>
      <c r="P125" s="36" t="str">
        <f t="shared" si="17"/>
        <v/>
      </c>
      <c r="Q125" s="37" t="str">
        <f t="shared" si="18"/>
        <v/>
      </c>
      <c r="R125" s="37" t="str">
        <f t="shared" si="19"/>
        <v/>
      </c>
      <c r="S125" s="33" t="str">
        <f t="shared" si="20"/>
        <v/>
      </c>
      <c r="T125" s="38" t="str">
        <f t="shared" si="21"/>
        <v/>
      </c>
      <c r="U125" s="39" t="str">
        <f t="shared" si="22"/>
        <v/>
      </c>
      <c r="V125" s="40" t="str">
        <f t="shared" si="23"/>
        <v/>
      </c>
      <c r="W125" s="40" t="str">
        <f t="shared" si="24"/>
        <v/>
      </c>
      <c r="X125" s="136"/>
      <c r="Y125" s="136"/>
      <c r="Z125" s="136"/>
      <c r="AA125" s="136"/>
      <c r="AB125" s="30"/>
    </row>
    <row r="126" spans="1:28" ht="18" customHeight="1" x14ac:dyDescent="0.2">
      <c r="A126" s="136"/>
      <c r="B126" s="136"/>
      <c r="C126" s="136"/>
      <c r="D126" s="136"/>
      <c r="E126" s="136"/>
      <c r="F126" s="136"/>
      <c r="G126" s="29"/>
      <c r="H126" s="30"/>
      <c r="I126" s="31"/>
      <c r="J126" s="32"/>
      <c r="K126" s="33" t="str">
        <f>IF(OR(I126="ALI",I126="AIE"),IF(ISNA(VLOOKUP(H126,'Funções de Dados - Detalhe'!$C$7:$F$22,2,0)),"",VLOOKUP(H126,'Funções de Dados - Detalhe'!$C$7:$F$22,2,0)),IF(OR(I126="EE",I126="SE",I126="CE"),IF(ISNA(VLOOKUP(H126,'Funções de Transação - Detalhe'!$C$7:$F$31,2,0)), "",VLOOKUP(H126,'Funções de Transação - Detalhe'!$C$7:$F$31,2,0)),""))</f>
        <v/>
      </c>
      <c r="L126" s="33" t="str">
        <f>IF(OR(I126="ALI",I126="AIE"),IF(ISNA(VLOOKUP(H126,'Funções de Dados - Detalhe'!$C$7:$F$22,4,0)), "",VLOOKUP(H126,'Funções de Dados - Detalhe'!$C$7:$F$22,4,0)),IF(OR(I126="EE",I126="SE",I126="CE"),IF(ISNA(VLOOKUP(H126,'Funções de Transação - Detalhe'!$C$7:$F$31,4,0)), "",VLOOKUP(H126,'Funções de Transação - Detalhe'!$C$7:$F$31,4,0)),""))</f>
        <v/>
      </c>
      <c r="M126" s="34" t="str">
        <f t="shared" si="14"/>
        <v/>
      </c>
      <c r="N126" s="35" t="str">
        <f t="shared" si="15"/>
        <v/>
      </c>
      <c r="O126" s="34" t="str">
        <f t="shared" si="16"/>
        <v/>
      </c>
      <c r="P126" s="36" t="str">
        <f t="shared" si="17"/>
        <v/>
      </c>
      <c r="Q126" s="37" t="str">
        <f t="shared" si="18"/>
        <v/>
      </c>
      <c r="R126" s="37" t="str">
        <f t="shared" si="19"/>
        <v/>
      </c>
      <c r="S126" s="33" t="str">
        <f t="shared" si="20"/>
        <v/>
      </c>
      <c r="T126" s="38" t="str">
        <f t="shared" si="21"/>
        <v/>
      </c>
      <c r="U126" s="39" t="str">
        <f t="shared" si="22"/>
        <v/>
      </c>
      <c r="V126" s="40" t="str">
        <f t="shared" si="23"/>
        <v/>
      </c>
      <c r="W126" s="40" t="str">
        <f t="shared" si="24"/>
        <v/>
      </c>
      <c r="X126" s="136"/>
      <c r="Y126" s="136"/>
      <c r="Z126" s="136"/>
      <c r="AA126" s="136"/>
      <c r="AB126" s="30"/>
    </row>
    <row r="127" spans="1:28" ht="18" customHeight="1" x14ac:dyDescent="0.2">
      <c r="A127" s="136"/>
      <c r="B127" s="136"/>
      <c r="C127" s="136"/>
      <c r="D127" s="136"/>
      <c r="E127" s="136"/>
      <c r="F127" s="136"/>
      <c r="G127" s="29"/>
      <c r="H127" s="30"/>
      <c r="I127" s="31"/>
      <c r="J127" s="32"/>
      <c r="K127" s="33" t="str">
        <f>IF(OR(I127="ALI",I127="AIE"),IF(ISNA(VLOOKUP(H127,'Funções de Dados - Detalhe'!$C$7:$F$22,2,0)),"",VLOOKUP(H127,'Funções de Dados - Detalhe'!$C$7:$F$22,2,0)),IF(OR(I127="EE",I127="SE",I127="CE"),IF(ISNA(VLOOKUP(H127,'Funções de Transação - Detalhe'!$C$7:$F$31,2,0)), "",VLOOKUP(H127,'Funções de Transação - Detalhe'!$C$7:$F$31,2,0)),""))</f>
        <v/>
      </c>
      <c r="L127" s="33" t="str">
        <f>IF(OR(I127="ALI",I127="AIE"),IF(ISNA(VLOOKUP(H127,'Funções de Dados - Detalhe'!$C$7:$F$22,4,0)), "",VLOOKUP(H127,'Funções de Dados - Detalhe'!$C$7:$F$22,4,0)),IF(OR(I127="EE",I127="SE",I127="CE"),IF(ISNA(VLOOKUP(H127,'Funções de Transação - Detalhe'!$C$7:$F$31,4,0)), "",VLOOKUP(H127,'Funções de Transação - Detalhe'!$C$7:$F$31,4,0)),""))</f>
        <v/>
      </c>
      <c r="M127" s="34" t="str">
        <f t="shared" si="14"/>
        <v/>
      </c>
      <c r="N127" s="35" t="str">
        <f t="shared" si="15"/>
        <v/>
      </c>
      <c r="O127" s="34" t="str">
        <f t="shared" si="16"/>
        <v/>
      </c>
      <c r="P127" s="36" t="str">
        <f t="shared" si="17"/>
        <v/>
      </c>
      <c r="Q127" s="37" t="str">
        <f t="shared" si="18"/>
        <v/>
      </c>
      <c r="R127" s="37" t="str">
        <f t="shared" si="19"/>
        <v/>
      </c>
      <c r="S127" s="33" t="str">
        <f t="shared" si="20"/>
        <v/>
      </c>
      <c r="T127" s="38" t="str">
        <f t="shared" si="21"/>
        <v/>
      </c>
      <c r="U127" s="39" t="str">
        <f t="shared" si="22"/>
        <v/>
      </c>
      <c r="V127" s="40" t="str">
        <f t="shared" si="23"/>
        <v/>
      </c>
      <c r="W127" s="40" t="str">
        <f t="shared" si="24"/>
        <v/>
      </c>
      <c r="X127" s="136"/>
      <c r="Y127" s="136"/>
      <c r="Z127" s="136"/>
      <c r="AA127" s="136"/>
      <c r="AB127" s="30"/>
    </row>
    <row r="128" spans="1:28" ht="18" customHeight="1" x14ac:dyDescent="0.2">
      <c r="A128" s="136"/>
      <c r="B128" s="136"/>
      <c r="C128" s="136"/>
      <c r="D128" s="136"/>
      <c r="E128" s="136"/>
      <c r="F128" s="136"/>
      <c r="G128" s="29"/>
      <c r="H128" s="30"/>
      <c r="I128" s="31"/>
      <c r="J128" s="32"/>
      <c r="K128" s="33" t="str">
        <f>IF(OR(I128="ALI",I128="AIE"),IF(ISNA(VLOOKUP(H128,'Funções de Dados - Detalhe'!$C$7:$F$22,2,0)),"",VLOOKUP(H128,'Funções de Dados - Detalhe'!$C$7:$F$22,2,0)),IF(OR(I128="EE",I128="SE",I128="CE"),IF(ISNA(VLOOKUP(H128,'Funções de Transação - Detalhe'!$C$7:$F$31,2,0)), "",VLOOKUP(H128,'Funções de Transação - Detalhe'!$C$7:$F$31,2,0)),""))</f>
        <v/>
      </c>
      <c r="L128" s="33" t="str">
        <f>IF(OR(I128="ALI",I128="AIE"),IF(ISNA(VLOOKUP(H128,'Funções de Dados - Detalhe'!$C$7:$F$22,4,0)), "",VLOOKUP(H128,'Funções de Dados - Detalhe'!$C$7:$F$22,4,0)),IF(OR(I128="EE",I128="SE",I128="CE"),IF(ISNA(VLOOKUP(H128,'Funções de Transação - Detalhe'!$C$7:$F$31,4,0)), "",VLOOKUP(H128,'Funções de Transação - Detalhe'!$C$7:$F$31,4,0)),""))</f>
        <v/>
      </c>
      <c r="M128" s="34" t="str">
        <f t="shared" si="14"/>
        <v/>
      </c>
      <c r="N128" s="35" t="str">
        <f t="shared" si="15"/>
        <v/>
      </c>
      <c r="O128" s="34" t="str">
        <f t="shared" si="16"/>
        <v/>
      </c>
      <c r="P128" s="36" t="str">
        <f t="shared" si="17"/>
        <v/>
      </c>
      <c r="Q128" s="37" t="str">
        <f t="shared" si="18"/>
        <v/>
      </c>
      <c r="R128" s="37" t="str">
        <f t="shared" si="19"/>
        <v/>
      </c>
      <c r="S128" s="33" t="str">
        <f t="shared" si="20"/>
        <v/>
      </c>
      <c r="T128" s="38" t="str">
        <f t="shared" si="21"/>
        <v/>
      </c>
      <c r="U128" s="39" t="str">
        <f t="shared" si="22"/>
        <v/>
      </c>
      <c r="V128" s="40" t="str">
        <f t="shared" si="23"/>
        <v/>
      </c>
      <c r="W128" s="40" t="str">
        <f t="shared" si="24"/>
        <v/>
      </c>
      <c r="X128" s="136"/>
      <c r="Y128" s="136"/>
      <c r="Z128" s="136"/>
      <c r="AA128" s="136"/>
      <c r="AB128" s="30"/>
    </row>
    <row r="129" spans="1:28" ht="18" customHeight="1" x14ac:dyDescent="0.2">
      <c r="A129" s="136"/>
      <c r="B129" s="136"/>
      <c r="C129" s="136"/>
      <c r="D129" s="136"/>
      <c r="E129" s="136"/>
      <c r="F129" s="136"/>
      <c r="G129" s="29"/>
      <c r="H129" s="30"/>
      <c r="I129" s="31"/>
      <c r="J129" s="32"/>
      <c r="K129" s="33" t="str">
        <f>IF(OR(I129="ALI",I129="AIE"),IF(ISNA(VLOOKUP(H129,'Funções de Dados - Detalhe'!$C$7:$F$22,2,0)),"",VLOOKUP(H129,'Funções de Dados - Detalhe'!$C$7:$F$22,2,0)),IF(OR(I129="EE",I129="SE",I129="CE"),IF(ISNA(VLOOKUP(H129,'Funções de Transação - Detalhe'!$C$7:$F$31,2,0)), "",VLOOKUP(H129,'Funções de Transação - Detalhe'!$C$7:$F$31,2,0)),""))</f>
        <v/>
      </c>
      <c r="L129" s="33" t="str">
        <f>IF(OR(I129="ALI",I129="AIE"),IF(ISNA(VLOOKUP(H129,'Funções de Dados - Detalhe'!$C$7:$F$22,4,0)), "",VLOOKUP(H129,'Funções de Dados - Detalhe'!$C$7:$F$22,4,0)),IF(OR(I129="EE",I129="SE",I129="CE"),IF(ISNA(VLOOKUP(H129,'Funções de Transação - Detalhe'!$C$7:$F$31,4,0)), "",VLOOKUP(H129,'Funções de Transação - Detalhe'!$C$7:$F$31,4,0)),""))</f>
        <v/>
      </c>
      <c r="M129" s="34" t="str">
        <f t="shared" si="14"/>
        <v/>
      </c>
      <c r="N129" s="35" t="str">
        <f t="shared" si="15"/>
        <v/>
      </c>
      <c r="O129" s="34" t="str">
        <f t="shared" si="16"/>
        <v/>
      </c>
      <c r="P129" s="36" t="str">
        <f t="shared" si="17"/>
        <v/>
      </c>
      <c r="Q129" s="37" t="str">
        <f t="shared" si="18"/>
        <v/>
      </c>
      <c r="R129" s="37" t="str">
        <f t="shared" si="19"/>
        <v/>
      </c>
      <c r="S129" s="33" t="str">
        <f t="shared" si="20"/>
        <v/>
      </c>
      <c r="T129" s="38" t="str">
        <f t="shared" si="21"/>
        <v/>
      </c>
      <c r="U129" s="39" t="str">
        <f t="shared" si="22"/>
        <v/>
      </c>
      <c r="V129" s="40" t="str">
        <f t="shared" si="23"/>
        <v/>
      </c>
      <c r="W129" s="40" t="str">
        <f t="shared" si="24"/>
        <v/>
      </c>
      <c r="X129" s="136"/>
      <c r="Y129" s="136"/>
      <c r="Z129" s="136"/>
      <c r="AA129" s="136"/>
      <c r="AB129" s="30"/>
    </row>
    <row r="130" spans="1:28" ht="18" customHeight="1" x14ac:dyDescent="0.2">
      <c r="A130" s="136"/>
      <c r="B130" s="136"/>
      <c r="C130" s="136"/>
      <c r="D130" s="136"/>
      <c r="E130" s="136"/>
      <c r="F130" s="136"/>
      <c r="G130" s="29"/>
      <c r="H130" s="30"/>
      <c r="I130" s="31"/>
      <c r="J130" s="32"/>
      <c r="K130" s="33" t="str">
        <f>IF(OR(I130="ALI",I130="AIE"),IF(ISNA(VLOOKUP(H130,'Funções de Dados - Detalhe'!$C$7:$F$22,2,0)),"",VLOOKUP(H130,'Funções de Dados - Detalhe'!$C$7:$F$22,2,0)),IF(OR(I130="EE",I130="SE",I130="CE"),IF(ISNA(VLOOKUP(H130,'Funções de Transação - Detalhe'!$C$7:$F$31,2,0)), "",VLOOKUP(H130,'Funções de Transação - Detalhe'!$C$7:$F$31,2,0)),""))</f>
        <v/>
      </c>
      <c r="L130" s="33" t="str">
        <f>IF(OR(I130="ALI",I130="AIE"),IF(ISNA(VLOOKUP(H130,'Funções de Dados - Detalhe'!$C$7:$F$22,4,0)), "",VLOOKUP(H130,'Funções de Dados - Detalhe'!$C$7:$F$22,4,0)),IF(OR(I130="EE",I130="SE",I130="CE"),IF(ISNA(VLOOKUP(H130,'Funções de Transação - Detalhe'!$C$7:$F$31,4,0)), "",VLOOKUP(H130,'Funções de Transação - Detalhe'!$C$7:$F$31,4,0)),""))</f>
        <v/>
      </c>
      <c r="M130" s="34" t="str">
        <f t="shared" si="14"/>
        <v/>
      </c>
      <c r="N130" s="35" t="str">
        <f t="shared" si="15"/>
        <v/>
      </c>
      <c r="O130" s="34" t="str">
        <f t="shared" si="16"/>
        <v/>
      </c>
      <c r="P130" s="36" t="str">
        <f t="shared" si="17"/>
        <v/>
      </c>
      <c r="Q130" s="37" t="str">
        <f t="shared" si="18"/>
        <v/>
      </c>
      <c r="R130" s="37" t="str">
        <f t="shared" si="19"/>
        <v/>
      </c>
      <c r="S130" s="33" t="str">
        <f t="shared" si="20"/>
        <v/>
      </c>
      <c r="T130" s="38" t="str">
        <f t="shared" si="21"/>
        <v/>
      </c>
      <c r="U130" s="39" t="str">
        <f t="shared" si="22"/>
        <v/>
      </c>
      <c r="V130" s="40" t="str">
        <f t="shared" si="23"/>
        <v/>
      </c>
      <c r="W130" s="40" t="str">
        <f t="shared" si="24"/>
        <v/>
      </c>
      <c r="X130" s="136"/>
      <c r="Y130" s="136"/>
      <c r="Z130" s="136"/>
      <c r="AA130" s="136"/>
      <c r="AB130" s="30"/>
    </row>
    <row r="131" spans="1:28" ht="18" customHeight="1" x14ac:dyDescent="0.2">
      <c r="A131" s="136"/>
      <c r="B131" s="136"/>
      <c r="C131" s="136"/>
      <c r="D131" s="136"/>
      <c r="E131" s="136"/>
      <c r="F131" s="136"/>
      <c r="G131" s="29"/>
      <c r="H131" s="30"/>
      <c r="I131" s="31"/>
      <c r="J131" s="32"/>
      <c r="K131" s="33" t="str">
        <f>IF(OR(I131="ALI",I131="AIE"),IF(ISNA(VLOOKUP(H131,'Funções de Dados - Detalhe'!$C$7:$F$22,2,0)),"",VLOOKUP(H131,'Funções de Dados - Detalhe'!$C$7:$F$22,2,0)),IF(OR(I131="EE",I131="SE",I131="CE"),IF(ISNA(VLOOKUP(H131,'Funções de Transação - Detalhe'!$C$7:$F$31,2,0)), "",VLOOKUP(H131,'Funções de Transação - Detalhe'!$C$7:$F$31,2,0)),""))</f>
        <v/>
      </c>
      <c r="L131" s="33" t="str">
        <f>IF(OR(I131="ALI",I131="AIE"),IF(ISNA(VLOOKUP(H131,'Funções de Dados - Detalhe'!$C$7:$F$22,4,0)), "",VLOOKUP(H131,'Funções de Dados - Detalhe'!$C$7:$F$22,4,0)),IF(OR(I131="EE",I131="SE",I131="CE"),IF(ISNA(VLOOKUP(H131,'Funções de Transação - Detalhe'!$C$7:$F$31,4,0)), "",VLOOKUP(H131,'Funções de Transação - Detalhe'!$C$7:$F$31,4,0)),""))</f>
        <v/>
      </c>
      <c r="M131" s="34" t="str">
        <f t="shared" si="14"/>
        <v/>
      </c>
      <c r="N131" s="35" t="str">
        <f t="shared" si="15"/>
        <v/>
      </c>
      <c r="O131" s="34" t="str">
        <f t="shared" si="16"/>
        <v/>
      </c>
      <c r="P131" s="36" t="str">
        <f t="shared" si="17"/>
        <v/>
      </c>
      <c r="Q131" s="37" t="str">
        <f t="shared" si="18"/>
        <v/>
      </c>
      <c r="R131" s="37" t="str">
        <f t="shared" si="19"/>
        <v/>
      </c>
      <c r="S131" s="33" t="str">
        <f t="shared" si="20"/>
        <v/>
      </c>
      <c r="T131" s="38" t="str">
        <f t="shared" si="21"/>
        <v/>
      </c>
      <c r="U131" s="39" t="str">
        <f t="shared" si="22"/>
        <v/>
      </c>
      <c r="V131" s="40" t="str">
        <f t="shared" si="23"/>
        <v/>
      </c>
      <c r="W131" s="40" t="str">
        <f t="shared" si="24"/>
        <v/>
      </c>
      <c r="X131" s="136"/>
      <c r="Y131" s="136"/>
      <c r="Z131" s="136"/>
      <c r="AA131" s="136"/>
      <c r="AB131" s="30"/>
    </row>
    <row r="132" spans="1:28" ht="18" customHeight="1" x14ac:dyDescent="0.2">
      <c r="A132" s="136"/>
      <c r="B132" s="136"/>
      <c r="C132" s="136"/>
      <c r="D132" s="136"/>
      <c r="E132" s="136"/>
      <c r="F132" s="136"/>
      <c r="G132" s="29"/>
      <c r="H132" s="30"/>
      <c r="I132" s="31"/>
      <c r="J132" s="32"/>
      <c r="K132" s="33" t="str">
        <f>IF(OR(I132="ALI",I132="AIE"),IF(ISNA(VLOOKUP(H132,'Funções de Dados - Detalhe'!$C$7:$F$22,2,0)),"",VLOOKUP(H132,'Funções de Dados - Detalhe'!$C$7:$F$22,2,0)),IF(OR(I132="EE",I132="SE",I132="CE"),IF(ISNA(VLOOKUP(H132,'Funções de Transação - Detalhe'!$C$7:$F$31,2,0)), "",VLOOKUP(H132,'Funções de Transação - Detalhe'!$C$7:$F$31,2,0)),""))</f>
        <v/>
      </c>
      <c r="L132" s="33" t="str">
        <f>IF(OR(I132="ALI",I132="AIE"),IF(ISNA(VLOOKUP(H132,'Funções de Dados - Detalhe'!$C$7:$F$22,4,0)), "",VLOOKUP(H132,'Funções de Dados - Detalhe'!$C$7:$F$22,4,0)),IF(OR(I132="EE",I132="SE",I132="CE"),IF(ISNA(VLOOKUP(H132,'Funções de Transação - Detalhe'!$C$7:$F$31,4,0)), "",VLOOKUP(H132,'Funções de Transação - Detalhe'!$C$7:$F$31,4,0)),""))</f>
        <v/>
      </c>
      <c r="M132" s="34" t="str">
        <f t="shared" si="14"/>
        <v/>
      </c>
      <c r="N132" s="35" t="str">
        <f t="shared" si="15"/>
        <v/>
      </c>
      <c r="O132" s="34" t="str">
        <f t="shared" si="16"/>
        <v/>
      </c>
      <c r="P132" s="36" t="str">
        <f t="shared" si="17"/>
        <v/>
      </c>
      <c r="Q132" s="37" t="str">
        <f t="shared" si="18"/>
        <v/>
      </c>
      <c r="R132" s="37" t="str">
        <f t="shared" si="19"/>
        <v/>
      </c>
      <c r="S132" s="33" t="str">
        <f t="shared" si="20"/>
        <v/>
      </c>
      <c r="T132" s="38" t="str">
        <f t="shared" si="21"/>
        <v/>
      </c>
      <c r="U132" s="39" t="str">
        <f t="shared" si="22"/>
        <v/>
      </c>
      <c r="V132" s="40" t="str">
        <f t="shared" si="23"/>
        <v/>
      </c>
      <c r="W132" s="40" t="str">
        <f t="shared" si="24"/>
        <v/>
      </c>
      <c r="X132" s="136"/>
      <c r="Y132" s="136"/>
      <c r="Z132" s="136"/>
      <c r="AA132" s="136"/>
      <c r="AB132" s="30"/>
    </row>
    <row r="133" spans="1:28" ht="18" customHeight="1" x14ac:dyDescent="0.2">
      <c r="A133" s="136"/>
      <c r="B133" s="136"/>
      <c r="C133" s="136"/>
      <c r="D133" s="136"/>
      <c r="E133" s="136"/>
      <c r="F133" s="136"/>
      <c r="G133" s="29"/>
      <c r="H133" s="30"/>
      <c r="I133" s="31"/>
      <c r="J133" s="32"/>
      <c r="K133" s="33" t="str">
        <f>IF(OR(I133="ALI",I133="AIE"),IF(ISNA(VLOOKUP(H133,'Funções de Dados - Detalhe'!$C$7:$F$22,2,0)),"",VLOOKUP(H133,'Funções de Dados - Detalhe'!$C$7:$F$22,2,0)),IF(OR(I133="EE",I133="SE",I133="CE"),IF(ISNA(VLOOKUP(H133,'Funções de Transação - Detalhe'!$C$7:$F$31,2,0)), "",VLOOKUP(H133,'Funções de Transação - Detalhe'!$C$7:$F$31,2,0)),""))</f>
        <v/>
      </c>
      <c r="L133" s="33" t="str">
        <f>IF(OR(I133="ALI",I133="AIE"),IF(ISNA(VLOOKUP(H133,'Funções de Dados - Detalhe'!$C$7:$F$22,4,0)), "",VLOOKUP(H133,'Funções de Dados - Detalhe'!$C$7:$F$22,4,0)),IF(OR(I133="EE",I133="SE",I133="CE"),IF(ISNA(VLOOKUP(H133,'Funções de Transação - Detalhe'!$C$7:$F$31,4,0)), "",VLOOKUP(H133,'Funções de Transação - Detalhe'!$C$7:$F$31,4,0)),""))</f>
        <v/>
      </c>
      <c r="M133" s="34" t="str">
        <f t="shared" si="14"/>
        <v/>
      </c>
      <c r="N133" s="35" t="str">
        <f t="shared" si="15"/>
        <v/>
      </c>
      <c r="O133" s="34" t="str">
        <f t="shared" si="16"/>
        <v/>
      </c>
      <c r="P133" s="36" t="str">
        <f t="shared" si="17"/>
        <v/>
      </c>
      <c r="Q133" s="37" t="str">
        <f t="shared" si="18"/>
        <v/>
      </c>
      <c r="R133" s="37" t="str">
        <f t="shared" si="19"/>
        <v/>
      </c>
      <c r="S133" s="33" t="str">
        <f t="shared" si="20"/>
        <v/>
      </c>
      <c r="T133" s="38" t="str">
        <f t="shared" si="21"/>
        <v/>
      </c>
      <c r="U133" s="39" t="str">
        <f t="shared" si="22"/>
        <v/>
      </c>
      <c r="V133" s="40" t="str">
        <f t="shared" si="23"/>
        <v/>
      </c>
      <c r="W133" s="40" t="str">
        <f t="shared" si="24"/>
        <v/>
      </c>
      <c r="X133" s="136"/>
      <c r="Y133" s="136"/>
      <c r="Z133" s="136"/>
      <c r="AA133" s="136"/>
      <c r="AB133" s="30"/>
    </row>
    <row r="134" spans="1:28" ht="18" customHeight="1" x14ac:dyDescent="0.2">
      <c r="A134" s="136"/>
      <c r="B134" s="136"/>
      <c r="C134" s="136"/>
      <c r="D134" s="136"/>
      <c r="E134" s="136"/>
      <c r="F134" s="136"/>
      <c r="G134" s="29"/>
      <c r="H134" s="30"/>
      <c r="I134" s="31"/>
      <c r="J134" s="32"/>
      <c r="K134" s="33" t="str">
        <f>IF(OR(I134="ALI",I134="AIE"),IF(ISNA(VLOOKUP(H134,'Funções de Dados - Detalhe'!$C$7:$F$22,2,0)),"",VLOOKUP(H134,'Funções de Dados - Detalhe'!$C$7:$F$22,2,0)),IF(OR(I134="EE",I134="SE",I134="CE"),IF(ISNA(VLOOKUP(H134,'Funções de Transação - Detalhe'!$C$7:$F$31,2,0)), "",VLOOKUP(H134,'Funções de Transação - Detalhe'!$C$7:$F$31,2,0)),""))</f>
        <v/>
      </c>
      <c r="L134" s="33" t="str">
        <f>IF(OR(I134="ALI",I134="AIE"),IF(ISNA(VLOOKUP(H134,'Funções de Dados - Detalhe'!$C$7:$F$22,4,0)), "",VLOOKUP(H134,'Funções de Dados - Detalhe'!$C$7:$F$22,4,0)),IF(OR(I134="EE",I134="SE",I134="CE"),IF(ISNA(VLOOKUP(H134,'Funções de Transação - Detalhe'!$C$7:$F$31,4,0)), "",VLOOKUP(H134,'Funções de Transação - Detalhe'!$C$7:$F$31,4,0)),""))</f>
        <v/>
      </c>
      <c r="M134" s="34" t="str">
        <f t="shared" si="14"/>
        <v/>
      </c>
      <c r="N134" s="35" t="str">
        <f t="shared" si="15"/>
        <v/>
      </c>
      <c r="O134" s="34" t="str">
        <f t="shared" si="16"/>
        <v/>
      </c>
      <c r="P134" s="36" t="str">
        <f t="shared" si="17"/>
        <v/>
      </c>
      <c r="Q134" s="37" t="str">
        <f t="shared" si="18"/>
        <v/>
      </c>
      <c r="R134" s="37" t="str">
        <f t="shared" si="19"/>
        <v/>
      </c>
      <c r="S134" s="33" t="str">
        <f t="shared" si="20"/>
        <v/>
      </c>
      <c r="T134" s="38" t="str">
        <f t="shared" si="21"/>
        <v/>
      </c>
      <c r="U134" s="39" t="str">
        <f t="shared" si="22"/>
        <v/>
      </c>
      <c r="V134" s="40" t="str">
        <f t="shared" si="23"/>
        <v/>
      </c>
      <c r="W134" s="40" t="str">
        <f t="shared" si="24"/>
        <v/>
      </c>
      <c r="X134" s="136"/>
      <c r="Y134" s="136"/>
      <c r="Z134" s="136"/>
      <c r="AA134" s="136"/>
      <c r="AB134" s="30"/>
    </row>
    <row r="135" spans="1:28" ht="18" customHeight="1" x14ac:dyDescent="0.2">
      <c r="A135" s="136"/>
      <c r="B135" s="136"/>
      <c r="C135" s="136"/>
      <c r="D135" s="136"/>
      <c r="E135" s="136"/>
      <c r="F135" s="136"/>
      <c r="G135" s="29"/>
      <c r="H135" s="30"/>
      <c r="I135" s="31"/>
      <c r="J135" s="32"/>
      <c r="K135" s="33" t="str">
        <f>IF(OR(I135="ALI",I135="AIE"),IF(ISNA(VLOOKUP(H135,'Funções de Dados - Detalhe'!$C$7:$F$22,2,0)),"",VLOOKUP(H135,'Funções de Dados - Detalhe'!$C$7:$F$22,2,0)),IF(OR(I135="EE",I135="SE",I135="CE"),IF(ISNA(VLOOKUP(H135,'Funções de Transação - Detalhe'!$C$7:$F$31,2,0)), "",VLOOKUP(H135,'Funções de Transação - Detalhe'!$C$7:$F$31,2,0)),""))</f>
        <v/>
      </c>
      <c r="L135" s="33" t="str">
        <f>IF(OR(I135="ALI",I135="AIE"),IF(ISNA(VLOOKUP(H135,'Funções de Dados - Detalhe'!$C$7:$F$22,4,0)), "",VLOOKUP(H135,'Funções de Dados - Detalhe'!$C$7:$F$22,4,0)),IF(OR(I135="EE",I135="SE",I135="CE"),IF(ISNA(VLOOKUP(H135,'Funções de Transação - Detalhe'!$C$7:$F$31,4,0)), "",VLOOKUP(H135,'Funções de Transação - Detalhe'!$C$7:$F$31,4,0)),""))</f>
        <v/>
      </c>
      <c r="M135" s="34" t="str">
        <f t="shared" si="14"/>
        <v/>
      </c>
      <c r="N135" s="35" t="str">
        <f t="shared" si="15"/>
        <v/>
      </c>
      <c r="O135" s="34" t="str">
        <f t="shared" si="16"/>
        <v/>
      </c>
      <c r="P135" s="36" t="str">
        <f t="shared" si="17"/>
        <v/>
      </c>
      <c r="Q135" s="37" t="str">
        <f t="shared" si="18"/>
        <v/>
      </c>
      <c r="R135" s="37" t="str">
        <f t="shared" si="19"/>
        <v/>
      </c>
      <c r="S135" s="33" t="str">
        <f t="shared" si="20"/>
        <v/>
      </c>
      <c r="T135" s="38" t="str">
        <f t="shared" si="21"/>
        <v/>
      </c>
      <c r="U135" s="39" t="str">
        <f t="shared" si="22"/>
        <v/>
      </c>
      <c r="V135" s="40" t="str">
        <f t="shared" si="23"/>
        <v/>
      </c>
      <c r="W135" s="40" t="str">
        <f t="shared" si="24"/>
        <v/>
      </c>
      <c r="X135" s="136"/>
      <c r="Y135" s="136"/>
      <c r="Z135" s="136"/>
      <c r="AA135" s="136"/>
      <c r="AB135" s="30"/>
    </row>
    <row r="136" spans="1:28" ht="18" customHeight="1" x14ac:dyDescent="0.2">
      <c r="A136" s="136"/>
      <c r="B136" s="136"/>
      <c r="C136" s="136"/>
      <c r="D136" s="136"/>
      <c r="E136" s="136"/>
      <c r="F136" s="136"/>
      <c r="G136" s="29"/>
      <c r="H136" s="30"/>
      <c r="I136" s="31"/>
      <c r="J136" s="32"/>
      <c r="K136" s="33" t="str">
        <f>IF(OR(I136="ALI",I136="AIE"),IF(ISNA(VLOOKUP(H136,'Funções de Dados - Detalhe'!$C$7:$F$22,2,0)),"",VLOOKUP(H136,'Funções de Dados - Detalhe'!$C$7:$F$22,2,0)),IF(OR(I136="EE",I136="SE",I136="CE"),IF(ISNA(VLOOKUP(H136,'Funções de Transação - Detalhe'!$C$7:$F$31,2,0)), "",VLOOKUP(H136,'Funções de Transação - Detalhe'!$C$7:$F$31,2,0)),""))</f>
        <v/>
      </c>
      <c r="L136" s="33" t="str">
        <f>IF(OR(I136="ALI",I136="AIE"),IF(ISNA(VLOOKUP(H136,'Funções de Dados - Detalhe'!$C$7:$F$22,4,0)), "",VLOOKUP(H136,'Funções de Dados - Detalhe'!$C$7:$F$22,4,0)),IF(OR(I136="EE",I136="SE",I136="CE"),IF(ISNA(VLOOKUP(H136,'Funções de Transação - Detalhe'!$C$7:$F$31,4,0)), "",VLOOKUP(H136,'Funções de Transação - Detalhe'!$C$7:$F$31,4,0)),""))</f>
        <v/>
      </c>
      <c r="M136" s="34" t="str">
        <f t="shared" ref="M136:M199" si="26">CONCATENATE(I136,N136)</f>
        <v/>
      </c>
      <c r="N136" s="35" t="str">
        <f t="shared" ref="N136:N199" si="27">IF(OR(I136="ALI",I136="AIE"),"L", IF(OR(I136="EE",I136="SE",I136="CE"),"A",""))</f>
        <v/>
      </c>
      <c r="O136" s="34" t="str">
        <f t="shared" ref="O136:O199" si="28">CONCATENATE(I136,P136)</f>
        <v/>
      </c>
      <c r="P136" s="36" t="str">
        <f t="shared" ref="P136:P199" si="29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37" t="str">
        <f t="shared" ref="Q136:Q199" si="30">IF(N136="L","Baixa",IF(N136="A","Média",IF(N136="","","Alta")))</f>
        <v/>
      </c>
      <c r="R136" s="37" t="str">
        <f t="shared" ref="R136:R199" si="31">IF(P136="L","Baixa",IF(P136="A","Média",IF(P136="H","Alta","")))</f>
        <v/>
      </c>
      <c r="S136" s="33" t="str">
        <f t="shared" ref="S136:S199" si="32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38" t="str">
        <f t="shared" ref="T136:T199" si="33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39" t="str">
        <f t="shared" ref="U136:U199" si="34">IF(J136="","",IF(OR(J136="I",J136="C"),100%,IF(J136="E",40%,IF(J136="T",15%,50%))))</f>
        <v/>
      </c>
      <c r="V136" s="40" t="str">
        <f t="shared" ref="V136:V199" si="35">IF(AND(S136&lt;&gt;"",U136&lt;&gt;""),S136*U136,"")</f>
        <v/>
      </c>
      <c r="W136" s="40" t="str">
        <f t="shared" ref="W136:W199" si="36">IF(AND(T136&lt;&gt;"",U136&lt;&gt;""),T136*U136,"")</f>
        <v/>
      </c>
      <c r="X136" s="136"/>
      <c r="Y136" s="136"/>
      <c r="Z136" s="136"/>
      <c r="AA136" s="136"/>
      <c r="AB136" s="30"/>
    </row>
    <row r="137" spans="1:28" ht="18" customHeight="1" x14ac:dyDescent="0.2">
      <c r="A137" s="136"/>
      <c r="B137" s="136"/>
      <c r="C137" s="136"/>
      <c r="D137" s="136"/>
      <c r="E137" s="136"/>
      <c r="F137" s="136"/>
      <c r="G137" s="29"/>
      <c r="H137" s="30"/>
      <c r="I137" s="31"/>
      <c r="J137" s="32"/>
      <c r="K137" s="33" t="str">
        <f>IF(OR(I137="ALI",I137="AIE"),IF(ISNA(VLOOKUP(H137,'Funções de Dados - Detalhe'!$C$7:$F$22,2,0)),"",VLOOKUP(H137,'Funções de Dados - Detalhe'!$C$7:$F$22,2,0)),IF(OR(I137="EE",I137="SE",I137="CE"),IF(ISNA(VLOOKUP(H137,'Funções de Transação - Detalhe'!$C$7:$F$31,2,0)), "",VLOOKUP(H137,'Funções de Transação - Detalhe'!$C$7:$F$31,2,0)),""))</f>
        <v/>
      </c>
      <c r="L137" s="33" t="str">
        <f>IF(OR(I137="ALI",I137="AIE"),IF(ISNA(VLOOKUP(H137,'Funções de Dados - Detalhe'!$C$7:$F$22,4,0)), "",VLOOKUP(H137,'Funções de Dados - Detalhe'!$C$7:$F$22,4,0)),IF(OR(I137="EE",I137="SE",I137="CE"),IF(ISNA(VLOOKUP(H137,'Funções de Transação - Detalhe'!$C$7:$F$31,4,0)), "",VLOOKUP(H137,'Funções de Transação - Detalhe'!$C$7:$F$31,4,0)),""))</f>
        <v/>
      </c>
      <c r="M137" s="34" t="str">
        <f t="shared" si="26"/>
        <v/>
      </c>
      <c r="N137" s="35" t="str">
        <f t="shared" si="27"/>
        <v/>
      </c>
      <c r="O137" s="34" t="str">
        <f t="shared" si="28"/>
        <v/>
      </c>
      <c r="P137" s="36" t="str">
        <f t="shared" si="29"/>
        <v/>
      </c>
      <c r="Q137" s="37" t="str">
        <f t="shared" si="30"/>
        <v/>
      </c>
      <c r="R137" s="37" t="str">
        <f t="shared" si="31"/>
        <v/>
      </c>
      <c r="S137" s="33" t="str">
        <f t="shared" si="32"/>
        <v/>
      </c>
      <c r="T137" s="38" t="str">
        <f t="shared" si="33"/>
        <v/>
      </c>
      <c r="U137" s="39" t="str">
        <f t="shared" si="34"/>
        <v/>
      </c>
      <c r="V137" s="40" t="str">
        <f t="shared" si="35"/>
        <v/>
      </c>
      <c r="W137" s="40" t="str">
        <f t="shared" si="36"/>
        <v/>
      </c>
      <c r="X137" s="136"/>
      <c r="Y137" s="136"/>
      <c r="Z137" s="136"/>
      <c r="AA137" s="136"/>
      <c r="AB137" s="30"/>
    </row>
    <row r="138" spans="1:28" ht="18" customHeight="1" x14ac:dyDescent="0.2">
      <c r="A138" s="136"/>
      <c r="B138" s="136"/>
      <c r="C138" s="136"/>
      <c r="D138" s="136"/>
      <c r="E138" s="136"/>
      <c r="F138" s="136"/>
      <c r="G138" s="29"/>
      <c r="H138" s="30"/>
      <c r="I138" s="31"/>
      <c r="J138" s="32"/>
      <c r="K138" s="33" t="str">
        <f>IF(OR(I138="ALI",I138="AIE"),IF(ISNA(VLOOKUP(H138,'Funções de Dados - Detalhe'!$C$7:$F$22,2,0)),"",VLOOKUP(H138,'Funções de Dados - Detalhe'!$C$7:$F$22,2,0)),IF(OR(I138="EE",I138="SE",I138="CE"),IF(ISNA(VLOOKUP(H138,'Funções de Transação - Detalhe'!$C$7:$F$31,2,0)), "",VLOOKUP(H138,'Funções de Transação - Detalhe'!$C$7:$F$31,2,0)),""))</f>
        <v/>
      </c>
      <c r="L138" s="33" t="str">
        <f>IF(OR(I138="ALI",I138="AIE"),IF(ISNA(VLOOKUP(H138,'Funções de Dados - Detalhe'!$C$7:$F$22,4,0)), "",VLOOKUP(H138,'Funções de Dados - Detalhe'!$C$7:$F$22,4,0)),IF(OR(I138="EE",I138="SE",I138="CE"),IF(ISNA(VLOOKUP(H138,'Funções de Transação - Detalhe'!$C$7:$F$31,4,0)), "",VLOOKUP(H138,'Funções de Transação - Detalhe'!$C$7:$F$31,4,0)),""))</f>
        <v/>
      </c>
      <c r="M138" s="34" t="str">
        <f t="shared" si="26"/>
        <v/>
      </c>
      <c r="N138" s="35" t="str">
        <f t="shared" si="27"/>
        <v/>
      </c>
      <c r="O138" s="34" t="str">
        <f t="shared" si="28"/>
        <v/>
      </c>
      <c r="P138" s="36" t="str">
        <f t="shared" si="29"/>
        <v/>
      </c>
      <c r="Q138" s="37" t="str">
        <f t="shared" si="30"/>
        <v/>
      </c>
      <c r="R138" s="37" t="str">
        <f t="shared" si="31"/>
        <v/>
      </c>
      <c r="S138" s="33" t="str">
        <f t="shared" si="32"/>
        <v/>
      </c>
      <c r="T138" s="38" t="str">
        <f t="shared" si="33"/>
        <v/>
      </c>
      <c r="U138" s="39" t="str">
        <f t="shared" si="34"/>
        <v/>
      </c>
      <c r="V138" s="40" t="str">
        <f t="shared" si="35"/>
        <v/>
      </c>
      <c r="W138" s="40" t="str">
        <f t="shared" si="36"/>
        <v/>
      </c>
      <c r="X138" s="136"/>
      <c r="Y138" s="136"/>
      <c r="Z138" s="136"/>
      <c r="AA138" s="136"/>
      <c r="AB138" s="30"/>
    </row>
    <row r="139" spans="1:28" ht="18" customHeight="1" x14ac:dyDescent="0.2">
      <c r="A139" s="136"/>
      <c r="B139" s="136"/>
      <c r="C139" s="136"/>
      <c r="D139" s="136"/>
      <c r="E139" s="136"/>
      <c r="F139" s="136"/>
      <c r="G139" s="29"/>
      <c r="H139" s="30"/>
      <c r="I139" s="31"/>
      <c r="J139" s="32"/>
      <c r="K139" s="33" t="str">
        <f>IF(OR(I139="ALI",I139="AIE"),IF(ISNA(VLOOKUP(H139,'Funções de Dados - Detalhe'!$C$7:$F$22,2,0)),"",VLOOKUP(H139,'Funções de Dados - Detalhe'!$C$7:$F$22,2,0)),IF(OR(I139="EE",I139="SE",I139="CE"),IF(ISNA(VLOOKUP(H139,'Funções de Transação - Detalhe'!$C$7:$F$31,2,0)), "",VLOOKUP(H139,'Funções de Transação - Detalhe'!$C$7:$F$31,2,0)),""))</f>
        <v/>
      </c>
      <c r="L139" s="33" t="str">
        <f>IF(OR(I139="ALI",I139="AIE"),IF(ISNA(VLOOKUP(H139,'Funções de Dados - Detalhe'!$C$7:$F$22,4,0)), "",VLOOKUP(H139,'Funções de Dados - Detalhe'!$C$7:$F$22,4,0)),IF(OR(I139="EE",I139="SE",I139="CE"),IF(ISNA(VLOOKUP(H139,'Funções de Transação - Detalhe'!$C$7:$F$31,4,0)), "",VLOOKUP(H139,'Funções de Transação - Detalhe'!$C$7:$F$31,4,0)),""))</f>
        <v/>
      </c>
      <c r="M139" s="34" t="str">
        <f t="shared" si="26"/>
        <v/>
      </c>
      <c r="N139" s="35" t="str">
        <f t="shared" si="27"/>
        <v/>
      </c>
      <c r="O139" s="34" t="str">
        <f t="shared" si="28"/>
        <v/>
      </c>
      <c r="P139" s="36" t="str">
        <f t="shared" si="29"/>
        <v/>
      </c>
      <c r="Q139" s="37" t="str">
        <f t="shared" si="30"/>
        <v/>
      </c>
      <c r="R139" s="37" t="str">
        <f t="shared" si="31"/>
        <v/>
      </c>
      <c r="S139" s="33" t="str">
        <f t="shared" si="32"/>
        <v/>
      </c>
      <c r="T139" s="38" t="str">
        <f t="shared" si="33"/>
        <v/>
      </c>
      <c r="U139" s="39" t="str">
        <f t="shared" si="34"/>
        <v/>
      </c>
      <c r="V139" s="40" t="str">
        <f t="shared" si="35"/>
        <v/>
      </c>
      <c r="W139" s="40" t="str">
        <f t="shared" si="36"/>
        <v/>
      </c>
      <c r="X139" s="136"/>
      <c r="Y139" s="136"/>
      <c r="Z139" s="136"/>
      <c r="AA139" s="136"/>
      <c r="AB139" s="30"/>
    </row>
    <row r="140" spans="1:28" ht="18" customHeight="1" x14ac:dyDescent="0.2">
      <c r="A140" s="136"/>
      <c r="B140" s="136"/>
      <c r="C140" s="136"/>
      <c r="D140" s="136"/>
      <c r="E140" s="136"/>
      <c r="F140" s="136"/>
      <c r="G140" s="29"/>
      <c r="H140" s="30"/>
      <c r="I140" s="31"/>
      <c r="J140" s="32"/>
      <c r="K140" s="33" t="str">
        <f>IF(OR(I140="ALI",I140="AIE"),IF(ISNA(VLOOKUP(H140,'Funções de Dados - Detalhe'!$C$7:$F$22,2,0)),"",VLOOKUP(H140,'Funções de Dados - Detalhe'!$C$7:$F$22,2,0)),IF(OR(I140="EE",I140="SE",I140="CE"),IF(ISNA(VLOOKUP(H140,'Funções de Transação - Detalhe'!$C$7:$F$31,2,0)), "",VLOOKUP(H140,'Funções de Transação - Detalhe'!$C$7:$F$31,2,0)),""))</f>
        <v/>
      </c>
      <c r="L140" s="33" t="str">
        <f>IF(OR(I140="ALI",I140="AIE"),IF(ISNA(VLOOKUP(H140,'Funções de Dados - Detalhe'!$C$7:$F$22,4,0)), "",VLOOKUP(H140,'Funções de Dados - Detalhe'!$C$7:$F$22,4,0)),IF(OR(I140="EE",I140="SE",I140="CE"),IF(ISNA(VLOOKUP(H140,'Funções de Transação - Detalhe'!$C$7:$F$31,4,0)), "",VLOOKUP(H140,'Funções de Transação - Detalhe'!$C$7:$F$31,4,0)),""))</f>
        <v/>
      </c>
      <c r="M140" s="34" t="str">
        <f t="shared" si="26"/>
        <v/>
      </c>
      <c r="N140" s="35" t="str">
        <f t="shared" si="27"/>
        <v/>
      </c>
      <c r="O140" s="34" t="str">
        <f t="shared" si="28"/>
        <v/>
      </c>
      <c r="P140" s="36" t="str">
        <f t="shared" si="29"/>
        <v/>
      </c>
      <c r="Q140" s="37" t="str">
        <f t="shared" si="30"/>
        <v/>
      </c>
      <c r="R140" s="37" t="str">
        <f t="shared" si="31"/>
        <v/>
      </c>
      <c r="S140" s="33" t="str">
        <f t="shared" si="32"/>
        <v/>
      </c>
      <c r="T140" s="38" t="str">
        <f t="shared" si="33"/>
        <v/>
      </c>
      <c r="U140" s="39" t="str">
        <f t="shared" si="34"/>
        <v/>
      </c>
      <c r="V140" s="40" t="str">
        <f t="shared" si="35"/>
        <v/>
      </c>
      <c r="W140" s="40" t="str">
        <f t="shared" si="36"/>
        <v/>
      </c>
      <c r="X140" s="136"/>
      <c r="Y140" s="136"/>
      <c r="Z140" s="136"/>
      <c r="AA140" s="136"/>
      <c r="AB140" s="30"/>
    </row>
    <row r="141" spans="1:28" ht="18" customHeight="1" x14ac:dyDescent="0.2">
      <c r="A141" s="136"/>
      <c r="B141" s="136"/>
      <c r="C141" s="136"/>
      <c r="D141" s="136"/>
      <c r="E141" s="136"/>
      <c r="F141" s="136"/>
      <c r="G141" s="29"/>
      <c r="H141" s="30"/>
      <c r="I141" s="31"/>
      <c r="J141" s="32"/>
      <c r="K141" s="33" t="str">
        <f>IF(OR(I141="ALI",I141="AIE"),IF(ISNA(VLOOKUP(H141,'Funções de Dados - Detalhe'!$C$7:$F$22,2,0)),"",VLOOKUP(H141,'Funções de Dados - Detalhe'!$C$7:$F$22,2,0)),IF(OR(I141="EE",I141="SE",I141="CE"),IF(ISNA(VLOOKUP(H141,'Funções de Transação - Detalhe'!$C$7:$F$31,2,0)), "",VLOOKUP(H141,'Funções de Transação - Detalhe'!$C$7:$F$31,2,0)),""))</f>
        <v/>
      </c>
      <c r="L141" s="33" t="str">
        <f>IF(OR(I141="ALI",I141="AIE"),IF(ISNA(VLOOKUP(H141,'Funções de Dados - Detalhe'!$C$7:$F$22,4,0)), "",VLOOKUP(H141,'Funções de Dados - Detalhe'!$C$7:$F$22,4,0)),IF(OR(I141="EE",I141="SE",I141="CE"),IF(ISNA(VLOOKUP(H141,'Funções de Transação - Detalhe'!$C$7:$F$31,4,0)), "",VLOOKUP(H141,'Funções de Transação - Detalhe'!$C$7:$F$31,4,0)),""))</f>
        <v/>
      </c>
      <c r="M141" s="34" t="str">
        <f t="shared" si="26"/>
        <v/>
      </c>
      <c r="N141" s="35" t="str">
        <f t="shared" si="27"/>
        <v/>
      </c>
      <c r="O141" s="34" t="str">
        <f t="shared" si="28"/>
        <v/>
      </c>
      <c r="P141" s="36" t="str">
        <f t="shared" si="29"/>
        <v/>
      </c>
      <c r="Q141" s="37" t="str">
        <f t="shared" si="30"/>
        <v/>
      </c>
      <c r="R141" s="37" t="str">
        <f t="shared" si="31"/>
        <v/>
      </c>
      <c r="S141" s="33" t="str">
        <f t="shared" si="32"/>
        <v/>
      </c>
      <c r="T141" s="38" t="str">
        <f t="shared" si="33"/>
        <v/>
      </c>
      <c r="U141" s="39" t="str">
        <f t="shared" si="34"/>
        <v/>
      </c>
      <c r="V141" s="40" t="str">
        <f t="shared" si="35"/>
        <v/>
      </c>
      <c r="W141" s="40" t="str">
        <f t="shared" si="36"/>
        <v/>
      </c>
      <c r="X141" s="136"/>
      <c r="Y141" s="136"/>
      <c r="Z141" s="136"/>
      <c r="AA141" s="136"/>
      <c r="AB141" s="30"/>
    </row>
    <row r="142" spans="1:28" ht="18" customHeight="1" x14ac:dyDescent="0.2">
      <c r="A142" s="136"/>
      <c r="B142" s="136"/>
      <c r="C142" s="136"/>
      <c r="D142" s="136"/>
      <c r="E142" s="136"/>
      <c r="F142" s="136"/>
      <c r="G142" s="29"/>
      <c r="H142" s="30"/>
      <c r="I142" s="31"/>
      <c r="J142" s="32"/>
      <c r="K142" s="33" t="str">
        <f>IF(OR(I142="ALI",I142="AIE"),IF(ISNA(VLOOKUP(H142,'Funções de Dados - Detalhe'!$C$7:$F$22,2,0)),"",VLOOKUP(H142,'Funções de Dados - Detalhe'!$C$7:$F$22,2,0)),IF(OR(I142="EE",I142="SE",I142="CE"),IF(ISNA(VLOOKUP(H142,'Funções de Transação - Detalhe'!$C$7:$F$31,2,0)), "",VLOOKUP(H142,'Funções de Transação - Detalhe'!$C$7:$F$31,2,0)),""))</f>
        <v/>
      </c>
      <c r="L142" s="33" t="str">
        <f>IF(OR(I142="ALI",I142="AIE"),IF(ISNA(VLOOKUP(H142,'Funções de Dados - Detalhe'!$C$7:$F$22,4,0)), "",VLOOKUP(H142,'Funções de Dados - Detalhe'!$C$7:$F$22,4,0)),IF(OR(I142="EE",I142="SE",I142="CE"),IF(ISNA(VLOOKUP(H142,'Funções de Transação - Detalhe'!$C$7:$F$31,4,0)), "",VLOOKUP(H142,'Funções de Transação - Detalhe'!$C$7:$F$31,4,0)),""))</f>
        <v/>
      </c>
      <c r="M142" s="34" t="str">
        <f t="shared" si="26"/>
        <v/>
      </c>
      <c r="N142" s="35" t="str">
        <f t="shared" si="27"/>
        <v/>
      </c>
      <c r="O142" s="34" t="str">
        <f t="shared" si="28"/>
        <v/>
      </c>
      <c r="P142" s="36" t="str">
        <f t="shared" si="29"/>
        <v/>
      </c>
      <c r="Q142" s="37" t="str">
        <f t="shared" si="30"/>
        <v/>
      </c>
      <c r="R142" s="37" t="str">
        <f t="shared" si="31"/>
        <v/>
      </c>
      <c r="S142" s="33" t="str">
        <f t="shared" si="32"/>
        <v/>
      </c>
      <c r="T142" s="38" t="str">
        <f t="shared" si="33"/>
        <v/>
      </c>
      <c r="U142" s="39" t="str">
        <f t="shared" si="34"/>
        <v/>
      </c>
      <c r="V142" s="40" t="str">
        <f t="shared" si="35"/>
        <v/>
      </c>
      <c r="W142" s="40" t="str">
        <f t="shared" si="36"/>
        <v/>
      </c>
      <c r="X142" s="136"/>
      <c r="Y142" s="136"/>
      <c r="Z142" s="136"/>
      <c r="AA142" s="136"/>
      <c r="AB142" s="30"/>
    </row>
    <row r="143" spans="1:28" ht="18" customHeight="1" x14ac:dyDescent="0.2">
      <c r="A143" s="136"/>
      <c r="B143" s="136"/>
      <c r="C143" s="136"/>
      <c r="D143" s="136"/>
      <c r="E143" s="136"/>
      <c r="F143" s="136"/>
      <c r="G143" s="29"/>
      <c r="H143" s="30"/>
      <c r="I143" s="31"/>
      <c r="J143" s="32"/>
      <c r="K143" s="33" t="str">
        <f>IF(OR(I143="ALI",I143="AIE"),IF(ISNA(VLOOKUP(H143,'Funções de Dados - Detalhe'!$C$7:$F$22,2,0)),"",VLOOKUP(H143,'Funções de Dados - Detalhe'!$C$7:$F$22,2,0)),IF(OR(I143="EE",I143="SE",I143="CE"),IF(ISNA(VLOOKUP(H143,'Funções de Transação - Detalhe'!$C$7:$F$31,2,0)), "",VLOOKUP(H143,'Funções de Transação - Detalhe'!$C$7:$F$31,2,0)),""))</f>
        <v/>
      </c>
      <c r="L143" s="33" t="str">
        <f>IF(OR(I143="ALI",I143="AIE"),IF(ISNA(VLOOKUP(H143,'Funções de Dados - Detalhe'!$C$7:$F$22,4,0)), "",VLOOKUP(H143,'Funções de Dados - Detalhe'!$C$7:$F$22,4,0)),IF(OR(I143="EE",I143="SE",I143="CE"),IF(ISNA(VLOOKUP(H143,'Funções de Transação - Detalhe'!$C$7:$F$31,4,0)), "",VLOOKUP(H143,'Funções de Transação - Detalhe'!$C$7:$F$31,4,0)),""))</f>
        <v/>
      </c>
      <c r="M143" s="34" t="str">
        <f t="shared" si="26"/>
        <v/>
      </c>
      <c r="N143" s="35" t="str">
        <f t="shared" si="27"/>
        <v/>
      </c>
      <c r="O143" s="34" t="str">
        <f t="shared" si="28"/>
        <v/>
      </c>
      <c r="P143" s="36" t="str">
        <f t="shared" si="29"/>
        <v/>
      </c>
      <c r="Q143" s="37" t="str">
        <f t="shared" si="30"/>
        <v/>
      </c>
      <c r="R143" s="37" t="str">
        <f t="shared" si="31"/>
        <v/>
      </c>
      <c r="S143" s="33" t="str">
        <f t="shared" si="32"/>
        <v/>
      </c>
      <c r="T143" s="38" t="str">
        <f t="shared" si="33"/>
        <v/>
      </c>
      <c r="U143" s="39" t="str">
        <f t="shared" si="34"/>
        <v/>
      </c>
      <c r="V143" s="40" t="str">
        <f t="shared" si="35"/>
        <v/>
      </c>
      <c r="W143" s="40" t="str">
        <f t="shared" si="36"/>
        <v/>
      </c>
      <c r="X143" s="136"/>
      <c r="Y143" s="136"/>
      <c r="Z143" s="136"/>
      <c r="AA143" s="136"/>
      <c r="AB143" s="30"/>
    </row>
    <row r="144" spans="1:28" ht="18" customHeight="1" x14ac:dyDescent="0.2">
      <c r="A144" s="136"/>
      <c r="B144" s="136"/>
      <c r="C144" s="136"/>
      <c r="D144" s="136"/>
      <c r="E144" s="136"/>
      <c r="F144" s="136"/>
      <c r="G144" s="29"/>
      <c r="H144" s="30"/>
      <c r="I144" s="31"/>
      <c r="J144" s="32"/>
      <c r="K144" s="33" t="str">
        <f>IF(OR(I144="ALI",I144="AIE"),IF(ISNA(VLOOKUP(H144,'Funções de Dados - Detalhe'!$C$7:$F$22,2,0)),"",VLOOKUP(H144,'Funções de Dados - Detalhe'!$C$7:$F$22,2,0)),IF(OR(I144="EE",I144="SE",I144="CE"),IF(ISNA(VLOOKUP(H144,'Funções de Transação - Detalhe'!$C$7:$F$31,2,0)), "",VLOOKUP(H144,'Funções de Transação - Detalhe'!$C$7:$F$31,2,0)),""))</f>
        <v/>
      </c>
      <c r="L144" s="33" t="str">
        <f>IF(OR(I144="ALI",I144="AIE"),IF(ISNA(VLOOKUP(H144,'Funções de Dados - Detalhe'!$C$7:$F$22,4,0)), "",VLOOKUP(H144,'Funções de Dados - Detalhe'!$C$7:$F$22,4,0)),IF(OR(I144="EE",I144="SE",I144="CE"),IF(ISNA(VLOOKUP(H144,'Funções de Transação - Detalhe'!$C$7:$F$31,4,0)), "",VLOOKUP(H144,'Funções de Transação - Detalhe'!$C$7:$F$31,4,0)),""))</f>
        <v/>
      </c>
      <c r="M144" s="34" t="str">
        <f t="shared" si="26"/>
        <v/>
      </c>
      <c r="N144" s="35" t="str">
        <f t="shared" si="27"/>
        <v/>
      </c>
      <c r="O144" s="34" t="str">
        <f t="shared" si="28"/>
        <v/>
      </c>
      <c r="P144" s="36" t="str">
        <f t="shared" si="29"/>
        <v/>
      </c>
      <c r="Q144" s="37" t="str">
        <f t="shared" si="30"/>
        <v/>
      </c>
      <c r="R144" s="37" t="str">
        <f t="shared" si="31"/>
        <v/>
      </c>
      <c r="S144" s="33" t="str">
        <f t="shared" si="32"/>
        <v/>
      </c>
      <c r="T144" s="38" t="str">
        <f t="shared" si="33"/>
        <v/>
      </c>
      <c r="U144" s="39" t="str">
        <f t="shared" si="34"/>
        <v/>
      </c>
      <c r="V144" s="40" t="str">
        <f t="shared" si="35"/>
        <v/>
      </c>
      <c r="W144" s="40" t="str">
        <f t="shared" si="36"/>
        <v/>
      </c>
      <c r="X144" s="136"/>
      <c r="Y144" s="136"/>
      <c r="Z144" s="136"/>
      <c r="AA144" s="136"/>
      <c r="AB144" s="30"/>
    </row>
    <row r="145" spans="1:28" ht="18" customHeight="1" x14ac:dyDescent="0.2">
      <c r="A145" s="136"/>
      <c r="B145" s="136"/>
      <c r="C145" s="136"/>
      <c r="D145" s="136"/>
      <c r="E145" s="136"/>
      <c r="F145" s="136"/>
      <c r="G145" s="29"/>
      <c r="H145" s="30"/>
      <c r="I145" s="31"/>
      <c r="J145" s="32"/>
      <c r="K145" s="33" t="str">
        <f>IF(OR(I145="ALI",I145="AIE"),IF(ISNA(VLOOKUP(H145,'Funções de Dados - Detalhe'!$C$7:$F$22,2,0)),"",VLOOKUP(H145,'Funções de Dados - Detalhe'!$C$7:$F$22,2,0)),IF(OR(I145="EE",I145="SE",I145="CE"),IF(ISNA(VLOOKUP(H145,'Funções de Transação - Detalhe'!$C$7:$F$31,2,0)), "",VLOOKUP(H145,'Funções de Transação - Detalhe'!$C$7:$F$31,2,0)),""))</f>
        <v/>
      </c>
      <c r="L145" s="33" t="str">
        <f>IF(OR(I145="ALI",I145="AIE"),IF(ISNA(VLOOKUP(H145,'Funções de Dados - Detalhe'!$C$7:$F$22,4,0)), "",VLOOKUP(H145,'Funções de Dados - Detalhe'!$C$7:$F$22,4,0)),IF(OR(I145="EE",I145="SE",I145="CE"),IF(ISNA(VLOOKUP(H145,'Funções de Transação - Detalhe'!$C$7:$F$31,4,0)), "",VLOOKUP(H145,'Funções de Transação - Detalhe'!$C$7:$F$31,4,0)),""))</f>
        <v/>
      </c>
      <c r="M145" s="34" t="str">
        <f t="shared" si="26"/>
        <v/>
      </c>
      <c r="N145" s="35" t="str">
        <f t="shared" si="27"/>
        <v/>
      </c>
      <c r="O145" s="34" t="str">
        <f t="shared" si="28"/>
        <v/>
      </c>
      <c r="P145" s="36" t="str">
        <f t="shared" si="29"/>
        <v/>
      </c>
      <c r="Q145" s="37" t="str">
        <f t="shared" si="30"/>
        <v/>
      </c>
      <c r="R145" s="37" t="str">
        <f t="shared" si="31"/>
        <v/>
      </c>
      <c r="S145" s="33" t="str">
        <f t="shared" si="32"/>
        <v/>
      </c>
      <c r="T145" s="38" t="str">
        <f t="shared" si="33"/>
        <v/>
      </c>
      <c r="U145" s="39" t="str">
        <f t="shared" si="34"/>
        <v/>
      </c>
      <c r="V145" s="40" t="str">
        <f t="shared" si="35"/>
        <v/>
      </c>
      <c r="W145" s="40" t="str">
        <f t="shared" si="36"/>
        <v/>
      </c>
      <c r="X145" s="136"/>
      <c r="Y145" s="136"/>
      <c r="Z145" s="136"/>
      <c r="AA145" s="136"/>
      <c r="AB145" s="30"/>
    </row>
    <row r="146" spans="1:28" ht="18" customHeight="1" x14ac:dyDescent="0.2">
      <c r="A146" s="136"/>
      <c r="B146" s="136"/>
      <c r="C146" s="136"/>
      <c r="D146" s="136"/>
      <c r="E146" s="136"/>
      <c r="F146" s="136"/>
      <c r="G146" s="29"/>
      <c r="H146" s="30"/>
      <c r="I146" s="31"/>
      <c r="J146" s="32"/>
      <c r="K146" s="33" t="str">
        <f>IF(OR(I146="ALI",I146="AIE"),IF(ISNA(VLOOKUP(H146,'Funções de Dados - Detalhe'!$C$7:$F$22,2,0)),"",VLOOKUP(H146,'Funções de Dados - Detalhe'!$C$7:$F$22,2,0)),IF(OR(I146="EE",I146="SE",I146="CE"),IF(ISNA(VLOOKUP(H146,'Funções de Transação - Detalhe'!$C$7:$F$31,2,0)), "",VLOOKUP(H146,'Funções de Transação - Detalhe'!$C$7:$F$31,2,0)),""))</f>
        <v/>
      </c>
      <c r="L146" s="33" t="str">
        <f>IF(OR(I146="ALI",I146="AIE"),IF(ISNA(VLOOKUP(H146,'Funções de Dados - Detalhe'!$C$7:$F$22,4,0)), "",VLOOKUP(H146,'Funções de Dados - Detalhe'!$C$7:$F$22,4,0)),IF(OR(I146="EE",I146="SE",I146="CE"),IF(ISNA(VLOOKUP(H146,'Funções de Transação - Detalhe'!$C$7:$F$31,4,0)), "",VLOOKUP(H146,'Funções de Transação - Detalhe'!$C$7:$F$31,4,0)),""))</f>
        <v/>
      </c>
      <c r="M146" s="34" t="str">
        <f t="shared" si="26"/>
        <v/>
      </c>
      <c r="N146" s="35" t="str">
        <f t="shared" si="27"/>
        <v/>
      </c>
      <c r="O146" s="34" t="str">
        <f t="shared" si="28"/>
        <v/>
      </c>
      <c r="P146" s="36" t="str">
        <f t="shared" si="29"/>
        <v/>
      </c>
      <c r="Q146" s="37" t="str">
        <f t="shared" si="30"/>
        <v/>
      </c>
      <c r="R146" s="37" t="str">
        <f t="shared" si="31"/>
        <v/>
      </c>
      <c r="S146" s="33" t="str">
        <f t="shared" si="32"/>
        <v/>
      </c>
      <c r="T146" s="38" t="str">
        <f t="shared" si="33"/>
        <v/>
      </c>
      <c r="U146" s="39" t="str">
        <f t="shared" si="34"/>
        <v/>
      </c>
      <c r="V146" s="40" t="str">
        <f t="shared" si="35"/>
        <v/>
      </c>
      <c r="W146" s="40" t="str">
        <f t="shared" si="36"/>
        <v/>
      </c>
      <c r="X146" s="136"/>
      <c r="Y146" s="136"/>
      <c r="Z146" s="136"/>
      <c r="AA146" s="136"/>
      <c r="AB146" s="30"/>
    </row>
    <row r="147" spans="1:28" ht="18" customHeight="1" x14ac:dyDescent="0.2">
      <c r="A147" s="136"/>
      <c r="B147" s="136"/>
      <c r="C147" s="136"/>
      <c r="D147" s="136"/>
      <c r="E147" s="136"/>
      <c r="F147" s="136"/>
      <c r="G147" s="29"/>
      <c r="H147" s="30"/>
      <c r="I147" s="31"/>
      <c r="J147" s="32"/>
      <c r="K147" s="33" t="str">
        <f>IF(OR(I147="ALI",I147="AIE"),IF(ISNA(VLOOKUP(H147,'Funções de Dados - Detalhe'!$C$7:$F$22,2,0)),"",VLOOKUP(H147,'Funções de Dados - Detalhe'!$C$7:$F$22,2,0)),IF(OR(I147="EE",I147="SE",I147="CE"),IF(ISNA(VLOOKUP(H147,'Funções de Transação - Detalhe'!$C$7:$F$31,2,0)), "",VLOOKUP(H147,'Funções de Transação - Detalhe'!$C$7:$F$31,2,0)),""))</f>
        <v/>
      </c>
      <c r="L147" s="33" t="str">
        <f>IF(OR(I147="ALI",I147="AIE"),IF(ISNA(VLOOKUP(H147,'Funções de Dados - Detalhe'!$C$7:$F$22,4,0)), "",VLOOKUP(H147,'Funções de Dados - Detalhe'!$C$7:$F$22,4,0)),IF(OR(I147="EE",I147="SE",I147="CE"),IF(ISNA(VLOOKUP(H147,'Funções de Transação - Detalhe'!$C$7:$F$31,4,0)), "",VLOOKUP(H147,'Funções de Transação - Detalhe'!$C$7:$F$31,4,0)),""))</f>
        <v/>
      </c>
      <c r="M147" s="34" t="str">
        <f t="shared" si="26"/>
        <v/>
      </c>
      <c r="N147" s="35" t="str">
        <f t="shared" si="27"/>
        <v/>
      </c>
      <c r="O147" s="34" t="str">
        <f t="shared" si="28"/>
        <v/>
      </c>
      <c r="P147" s="36" t="str">
        <f t="shared" si="29"/>
        <v/>
      </c>
      <c r="Q147" s="37" t="str">
        <f t="shared" si="30"/>
        <v/>
      </c>
      <c r="R147" s="37" t="str">
        <f t="shared" si="31"/>
        <v/>
      </c>
      <c r="S147" s="33" t="str">
        <f t="shared" si="32"/>
        <v/>
      </c>
      <c r="T147" s="38" t="str">
        <f t="shared" si="33"/>
        <v/>
      </c>
      <c r="U147" s="39" t="str">
        <f t="shared" si="34"/>
        <v/>
      </c>
      <c r="V147" s="40" t="str">
        <f t="shared" si="35"/>
        <v/>
      </c>
      <c r="W147" s="40" t="str">
        <f t="shared" si="36"/>
        <v/>
      </c>
      <c r="X147" s="136"/>
      <c r="Y147" s="136"/>
      <c r="Z147" s="136"/>
      <c r="AA147" s="136"/>
      <c r="AB147" s="30"/>
    </row>
    <row r="148" spans="1:28" ht="18" customHeight="1" x14ac:dyDescent="0.2">
      <c r="A148" s="136"/>
      <c r="B148" s="136"/>
      <c r="C148" s="136"/>
      <c r="D148" s="136"/>
      <c r="E148" s="136"/>
      <c r="F148" s="136"/>
      <c r="G148" s="29"/>
      <c r="H148" s="30"/>
      <c r="I148" s="31"/>
      <c r="J148" s="32"/>
      <c r="K148" s="33" t="str">
        <f>IF(OR(I148="ALI",I148="AIE"),IF(ISNA(VLOOKUP(H148,'Funções de Dados - Detalhe'!$C$7:$F$22,2,0)),"",VLOOKUP(H148,'Funções de Dados - Detalhe'!$C$7:$F$22,2,0)),IF(OR(I148="EE",I148="SE",I148="CE"),IF(ISNA(VLOOKUP(H148,'Funções de Transação - Detalhe'!$C$7:$F$31,2,0)), "",VLOOKUP(H148,'Funções de Transação - Detalhe'!$C$7:$F$31,2,0)),""))</f>
        <v/>
      </c>
      <c r="L148" s="33" t="str">
        <f>IF(OR(I148="ALI",I148="AIE"),IF(ISNA(VLOOKUP(H148,'Funções de Dados - Detalhe'!$C$7:$F$22,4,0)), "",VLOOKUP(H148,'Funções de Dados - Detalhe'!$C$7:$F$22,4,0)),IF(OR(I148="EE",I148="SE",I148="CE"),IF(ISNA(VLOOKUP(H148,'Funções de Transação - Detalhe'!$C$7:$F$31,4,0)), "",VLOOKUP(H148,'Funções de Transação - Detalhe'!$C$7:$F$31,4,0)),""))</f>
        <v/>
      </c>
      <c r="M148" s="34" t="str">
        <f t="shared" si="26"/>
        <v/>
      </c>
      <c r="N148" s="35" t="str">
        <f t="shared" si="27"/>
        <v/>
      </c>
      <c r="O148" s="34" t="str">
        <f t="shared" si="28"/>
        <v/>
      </c>
      <c r="P148" s="36" t="str">
        <f t="shared" si="29"/>
        <v/>
      </c>
      <c r="Q148" s="37" t="str">
        <f t="shared" si="30"/>
        <v/>
      </c>
      <c r="R148" s="37" t="str">
        <f t="shared" si="31"/>
        <v/>
      </c>
      <c r="S148" s="33" t="str">
        <f t="shared" si="32"/>
        <v/>
      </c>
      <c r="T148" s="38" t="str">
        <f t="shared" si="33"/>
        <v/>
      </c>
      <c r="U148" s="39" t="str">
        <f t="shared" si="34"/>
        <v/>
      </c>
      <c r="V148" s="40" t="str">
        <f t="shared" si="35"/>
        <v/>
      </c>
      <c r="W148" s="40" t="str">
        <f t="shared" si="36"/>
        <v/>
      </c>
      <c r="X148" s="136"/>
      <c r="Y148" s="136"/>
      <c r="Z148" s="136"/>
      <c r="AA148" s="136"/>
      <c r="AB148" s="30"/>
    </row>
    <row r="149" spans="1:28" ht="18" customHeight="1" x14ac:dyDescent="0.2">
      <c r="A149" s="136"/>
      <c r="B149" s="136"/>
      <c r="C149" s="136"/>
      <c r="D149" s="136"/>
      <c r="E149" s="136"/>
      <c r="F149" s="136"/>
      <c r="G149" s="29"/>
      <c r="H149" s="30"/>
      <c r="I149" s="31"/>
      <c r="J149" s="32"/>
      <c r="K149" s="33" t="str">
        <f>IF(OR(I149="ALI",I149="AIE"),IF(ISNA(VLOOKUP(H149,'Funções de Dados - Detalhe'!$C$7:$F$22,2,0)),"",VLOOKUP(H149,'Funções de Dados - Detalhe'!$C$7:$F$22,2,0)),IF(OR(I149="EE",I149="SE",I149="CE"),IF(ISNA(VLOOKUP(H149,'Funções de Transação - Detalhe'!$C$7:$F$31,2,0)), "",VLOOKUP(H149,'Funções de Transação - Detalhe'!$C$7:$F$31,2,0)),""))</f>
        <v/>
      </c>
      <c r="L149" s="33" t="str">
        <f>IF(OR(I149="ALI",I149="AIE"),IF(ISNA(VLOOKUP(H149,'Funções de Dados - Detalhe'!$C$7:$F$22,4,0)), "",VLOOKUP(H149,'Funções de Dados - Detalhe'!$C$7:$F$22,4,0)),IF(OR(I149="EE",I149="SE",I149="CE"),IF(ISNA(VLOOKUP(H149,'Funções de Transação - Detalhe'!$C$7:$F$31,4,0)), "",VLOOKUP(H149,'Funções de Transação - Detalhe'!$C$7:$F$31,4,0)),""))</f>
        <v/>
      </c>
      <c r="M149" s="34" t="str">
        <f t="shared" si="26"/>
        <v/>
      </c>
      <c r="N149" s="35" t="str">
        <f t="shared" si="27"/>
        <v/>
      </c>
      <c r="O149" s="34" t="str">
        <f t="shared" si="28"/>
        <v/>
      </c>
      <c r="P149" s="36" t="str">
        <f t="shared" si="29"/>
        <v/>
      </c>
      <c r="Q149" s="37" t="str">
        <f t="shared" si="30"/>
        <v/>
      </c>
      <c r="R149" s="37" t="str">
        <f t="shared" si="31"/>
        <v/>
      </c>
      <c r="S149" s="33" t="str">
        <f t="shared" si="32"/>
        <v/>
      </c>
      <c r="T149" s="38" t="str">
        <f t="shared" si="33"/>
        <v/>
      </c>
      <c r="U149" s="39" t="str">
        <f t="shared" si="34"/>
        <v/>
      </c>
      <c r="V149" s="40" t="str">
        <f t="shared" si="35"/>
        <v/>
      </c>
      <c r="W149" s="40" t="str">
        <f t="shared" si="36"/>
        <v/>
      </c>
      <c r="X149" s="136"/>
      <c r="Y149" s="136"/>
      <c r="Z149" s="136"/>
      <c r="AA149" s="136"/>
      <c r="AB149" s="30"/>
    </row>
    <row r="150" spans="1:28" ht="18" customHeight="1" x14ac:dyDescent="0.2">
      <c r="A150" s="136"/>
      <c r="B150" s="136"/>
      <c r="C150" s="136"/>
      <c r="D150" s="136"/>
      <c r="E150" s="136"/>
      <c r="F150" s="136"/>
      <c r="G150" s="29"/>
      <c r="H150" s="30"/>
      <c r="I150" s="31"/>
      <c r="J150" s="32"/>
      <c r="K150" s="33" t="str">
        <f>IF(OR(I150="ALI",I150="AIE"),IF(ISNA(VLOOKUP(H150,'Funções de Dados - Detalhe'!$C$7:$F$22,2,0)),"",VLOOKUP(H150,'Funções de Dados - Detalhe'!$C$7:$F$22,2,0)),IF(OR(I150="EE",I150="SE",I150="CE"),IF(ISNA(VLOOKUP(H150,'Funções de Transação - Detalhe'!$C$7:$F$31,2,0)), "",VLOOKUP(H150,'Funções de Transação - Detalhe'!$C$7:$F$31,2,0)),""))</f>
        <v/>
      </c>
      <c r="L150" s="33" t="str">
        <f>IF(OR(I150="ALI",I150="AIE"),IF(ISNA(VLOOKUP(H150,'Funções de Dados - Detalhe'!$C$7:$F$22,4,0)), "",VLOOKUP(H150,'Funções de Dados - Detalhe'!$C$7:$F$22,4,0)),IF(OR(I150="EE",I150="SE",I150="CE"),IF(ISNA(VLOOKUP(H150,'Funções de Transação - Detalhe'!$C$7:$F$31,4,0)), "",VLOOKUP(H150,'Funções de Transação - Detalhe'!$C$7:$F$31,4,0)),""))</f>
        <v/>
      </c>
      <c r="M150" s="34" t="str">
        <f t="shared" si="26"/>
        <v/>
      </c>
      <c r="N150" s="35" t="str">
        <f t="shared" si="27"/>
        <v/>
      </c>
      <c r="O150" s="34" t="str">
        <f t="shared" si="28"/>
        <v/>
      </c>
      <c r="P150" s="36" t="str">
        <f t="shared" si="29"/>
        <v/>
      </c>
      <c r="Q150" s="37" t="str">
        <f t="shared" si="30"/>
        <v/>
      </c>
      <c r="R150" s="37" t="str">
        <f t="shared" si="31"/>
        <v/>
      </c>
      <c r="S150" s="33" t="str">
        <f t="shared" si="32"/>
        <v/>
      </c>
      <c r="T150" s="38" t="str">
        <f t="shared" si="33"/>
        <v/>
      </c>
      <c r="U150" s="39" t="str">
        <f t="shared" si="34"/>
        <v/>
      </c>
      <c r="V150" s="40" t="str">
        <f t="shared" si="35"/>
        <v/>
      </c>
      <c r="W150" s="40" t="str">
        <f t="shared" si="36"/>
        <v/>
      </c>
      <c r="X150" s="136"/>
      <c r="Y150" s="136"/>
      <c r="Z150" s="136"/>
      <c r="AA150" s="136"/>
      <c r="AB150" s="30"/>
    </row>
    <row r="151" spans="1:28" ht="18" customHeight="1" x14ac:dyDescent="0.2">
      <c r="A151" s="136"/>
      <c r="B151" s="136"/>
      <c r="C151" s="136"/>
      <c r="D151" s="136"/>
      <c r="E151" s="136"/>
      <c r="F151" s="136"/>
      <c r="G151" s="29"/>
      <c r="H151" s="30"/>
      <c r="I151" s="31"/>
      <c r="J151" s="32"/>
      <c r="K151" s="33" t="str">
        <f>IF(OR(I151="ALI",I151="AIE"),IF(ISNA(VLOOKUP(H151,'Funções de Dados - Detalhe'!$C$7:$F$22,2,0)),"",VLOOKUP(H151,'Funções de Dados - Detalhe'!$C$7:$F$22,2,0)),IF(OR(I151="EE",I151="SE",I151="CE"),IF(ISNA(VLOOKUP(H151,'Funções de Transação - Detalhe'!$C$7:$F$31,2,0)), "",VLOOKUP(H151,'Funções de Transação - Detalhe'!$C$7:$F$31,2,0)),""))</f>
        <v/>
      </c>
      <c r="L151" s="33" t="str">
        <f>IF(OR(I151="ALI",I151="AIE"),IF(ISNA(VLOOKUP(H151,'Funções de Dados - Detalhe'!$C$7:$F$22,4,0)), "",VLOOKUP(H151,'Funções de Dados - Detalhe'!$C$7:$F$22,4,0)),IF(OR(I151="EE",I151="SE",I151="CE"),IF(ISNA(VLOOKUP(H151,'Funções de Transação - Detalhe'!$C$7:$F$31,4,0)), "",VLOOKUP(H151,'Funções de Transação - Detalhe'!$C$7:$F$31,4,0)),""))</f>
        <v/>
      </c>
      <c r="M151" s="34" t="str">
        <f t="shared" si="26"/>
        <v/>
      </c>
      <c r="N151" s="35" t="str">
        <f t="shared" si="27"/>
        <v/>
      </c>
      <c r="O151" s="34" t="str">
        <f t="shared" si="28"/>
        <v/>
      </c>
      <c r="P151" s="36" t="str">
        <f t="shared" si="29"/>
        <v/>
      </c>
      <c r="Q151" s="37" t="str">
        <f t="shared" si="30"/>
        <v/>
      </c>
      <c r="R151" s="37" t="str">
        <f t="shared" si="31"/>
        <v/>
      </c>
      <c r="S151" s="33" t="str">
        <f t="shared" si="32"/>
        <v/>
      </c>
      <c r="T151" s="38" t="str">
        <f t="shared" si="33"/>
        <v/>
      </c>
      <c r="U151" s="39" t="str">
        <f t="shared" si="34"/>
        <v/>
      </c>
      <c r="V151" s="40" t="str">
        <f t="shared" si="35"/>
        <v/>
      </c>
      <c r="W151" s="40" t="str">
        <f t="shared" si="36"/>
        <v/>
      </c>
      <c r="X151" s="136"/>
      <c r="Y151" s="136"/>
      <c r="Z151" s="136"/>
      <c r="AA151" s="136"/>
      <c r="AB151" s="30"/>
    </row>
    <row r="152" spans="1:28" ht="18" customHeight="1" x14ac:dyDescent="0.2">
      <c r="A152" s="136"/>
      <c r="B152" s="136"/>
      <c r="C152" s="136"/>
      <c r="D152" s="136"/>
      <c r="E152" s="136"/>
      <c r="F152" s="136"/>
      <c r="G152" s="29"/>
      <c r="H152" s="30"/>
      <c r="I152" s="31"/>
      <c r="J152" s="32"/>
      <c r="K152" s="33" t="str">
        <f>IF(OR(I152="ALI",I152="AIE"),IF(ISNA(VLOOKUP(H152,'Funções de Dados - Detalhe'!$C$7:$F$22,2,0)),"",VLOOKUP(H152,'Funções de Dados - Detalhe'!$C$7:$F$22,2,0)),IF(OR(I152="EE",I152="SE",I152="CE"),IF(ISNA(VLOOKUP(H152,'Funções de Transação - Detalhe'!$C$7:$F$31,2,0)), "",VLOOKUP(H152,'Funções de Transação - Detalhe'!$C$7:$F$31,2,0)),""))</f>
        <v/>
      </c>
      <c r="L152" s="33" t="str">
        <f>IF(OR(I152="ALI",I152="AIE"),IF(ISNA(VLOOKUP(H152,'Funções de Dados - Detalhe'!$C$7:$F$22,4,0)), "",VLOOKUP(H152,'Funções de Dados - Detalhe'!$C$7:$F$22,4,0)),IF(OR(I152="EE",I152="SE",I152="CE"),IF(ISNA(VLOOKUP(H152,'Funções de Transação - Detalhe'!$C$7:$F$31,4,0)), "",VLOOKUP(H152,'Funções de Transação - Detalhe'!$C$7:$F$31,4,0)),""))</f>
        <v/>
      </c>
      <c r="M152" s="34" t="str">
        <f t="shared" si="26"/>
        <v/>
      </c>
      <c r="N152" s="35" t="str">
        <f t="shared" si="27"/>
        <v/>
      </c>
      <c r="O152" s="34" t="str">
        <f t="shared" si="28"/>
        <v/>
      </c>
      <c r="P152" s="36" t="str">
        <f t="shared" si="29"/>
        <v/>
      </c>
      <c r="Q152" s="37" t="str">
        <f t="shared" si="30"/>
        <v/>
      </c>
      <c r="R152" s="37" t="str">
        <f t="shared" si="31"/>
        <v/>
      </c>
      <c r="S152" s="33" t="str">
        <f t="shared" si="32"/>
        <v/>
      </c>
      <c r="T152" s="38" t="str">
        <f t="shared" si="33"/>
        <v/>
      </c>
      <c r="U152" s="39" t="str">
        <f t="shared" si="34"/>
        <v/>
      </c>
      <c r="V152" s="40" t="str">
        <f t="shared" si="35"/>
        <v/>
      </c>
      <c r="W152" s="40" t="str">
        <f t="shared" si="36"/>
        <v/>
      </c>
      <c r="X152" s="136"/>
      <c r="Y152" s="136"/>
      <c r="Z152" s="136"/>
      <c r="AA152" s="136"/>
      <c r="AB152" s="30"/>
    </row>
    <row r="153" spans="1:28" ht="18" customHeight="1" x14ac:dyDescent="0.2">
      <c r="A153" s="136"/>
      <c r="B153" s="136"/>
      <c r="C153" s="136"/>
      <c r="D153" s="136"/>
      <c r="E153" s="136"/>
      <c r="F153" s="136"/>
      <c r="G153" s="29"/>
      <c r="H153" s="30"/>
      <c r="I153" s="31"/>
      <c r="J153" s="32"/>
      <c r="K153" s="33" t="str">
        <f>IF(OR(I153="ALI",I153="AIE"),IF(ISNA(VLOOKUP(H153,'Funções de Dados - Detalhe'!$C$7:$F$22,2,0)),"",VLOOKUP(H153,'Funções de Dados - Detalhe'!$C$7:$F$22,2,0)),IF(OR(I153="EE",I153="SE",I153="CE"),IF(ISNA(VLOOKUP(H153,'Funções de Transação - Detalhe'!$C$7:$F$31,2,0)), "",VLOOKUP(H153,'Funções de Transação - Detalhe'!$C$7:$F$31,2,0)),""))</f>
        <v/>
      </c>
      <c r="L153" s="33" t="str">
        <f>IF(OR(I153="ALI",I153="AIE"),IF(ISNA(VLOOKUP(H153,'Funções de Dados - Detalhe'!$C$7:$F$22,4,0)), "",VLOOKUP(H153,'Funções de Dados - Detalhe'!$C$7:$F$22,4,0)),IF(OR(I153="EE",I153="SE",I153="CE"),IF(ISNA(VLOOKUP(H153,'Funções de Transação - Detalhe'!$C$7:$F$31,4,0)), "",VLOOKUP(H153,'Funções de Transação - Detalhe'!$C$7:$F$31,4,0)),""))</f>
        <v/>
      </c>
      <c r="M153" s="34" t="str">
        <f t="shared" si="26"/>
        <v/>
      </c>
      <c r="N153" s="35" t="str">
        <f t="shared" si="27"/>
        <v/>
      </c>
      <c r="O153" s="34" t="str">
        <f t="shared" si="28"/>
        <v/>
      </c>
      <c r="P153" s="36" t="str">
        <f t="shared" si="29"/>
        <v/>
      </c>
      <c r="Q153" s="37" t="str">
        <f t="shared" si="30"/>
        <v/>
      </c>
      <c r="R153" s="37" t="str">
        <f t="shared" si="31"/>
        <v/>
      </c>
      <c r="S153" s="33" t="str">
        <f t="shared" si="32"/>
        <v/>
      </c>
      <c r="T153" s="38" t="str">
        <f t="shared" si="33"/>
        <v/>
      </c>
      <c r="U153" s="39" t="str">
        <f t="shared" si="34"/>
        <v/>
      </c>
      <c r="V153" s="40" t="str">
        <f t="shared" si="35"/>
        <v/>
      </c>
      <c r="W153" s="40" t="str">
        <f t="shared" si="36"/>
        <v/>
      </c>
      <c r="X153" s="136"/>
      <c r="Y153" s="136"/>
      <c r="Z153" s="136"/>
      <c r="AA153" s="136"/>
      <c r="AB153" s="30"/>
    </row>
    <row r="154" spans="1:28" ht="18" customHeight="1" x14ac:dyDescent="0.2">
      <c r="A154" s="136"/>
      <c r="B154" s="136"/>
      <c r="C154" s="136"/>
      <c r="D154" s="136"/>
      <c r="E154" s="136"/>
      <c r="F154" s="136"/>
      <c r="G154" s="29"/>
      <c r="H154" s="30"/>
      <c r="I154" s="31"/>
      <c r="J154" s="32"/>
      <c r="K154" s="33" t="str">
        <f>IF(OR(I154="ALI",I154="AIE"),IF(ISNA(VLOOKUP(H154,'Funções de Dados - Detalhe'!$C$7:$F$22,2,0)),"",VLOOKUP(H154,'Funções de Dados - Detalhe'!$C$7:$F$22,2,0)),IF(OR(I154="EE",I154="SE",I154="CE"),IF(ISNA(VLOOKUP(H154,'Funções de Transação - Detalhe'!$C$7:$F$31,2,0)), "",VLOOKUP(H154,'Funções de Transação - Detalhe'!$C$7:$F$31,2,0)),""))</f>
        <v/>
      </c>
      <c r="L154" s="33" t="str">
        <f>IF(OR(I154="ALI",I154="AIE"),IF(ISNA(VLOOKUP(H154,'Funções de Dados - Detalhe'!$C$7:$F$22,4,0)), "",VLOOKUP(H154,'Funções de Dados - Detalhe'!$C$7:$F$22,4,0)),IF(OR(I154="EE",I154="SE",I154="CE"),IF(ISNA(VLOOKUP(H154,'Funções de Transação - Detalhe'!$C$7:$F$31,4,0)), "",VLOOKUP(H154,'Funções de Transação - Detalhe'!$C$7:$F$31,4,0)),""))</f>
        <v/>
      </c>
      <c r="M154" s="34" t="str">
        <f t="shared" si="26"/>
        <v/>
      </c>
      <c r="N154" s="35" t="str">
        <f t="shared" si="27"/>
        <v/>
      </c>
      <c r="O154" s="34" t="str">
        <f t="shared" si="28"/>
        <v/>
      </c>
      <c r="P154" s="36" t="str">
        <f t="shared" si="29"/>
        <v/>
      </c>
      <c r="Q154" s="37" t="str">
        <f t="shared" si="30"/>
        <v/>
      </c>
      <c r="R154" s="37" t="str">
        <f t="shared" si="31"/>
        <v/>
      </c>
      <c r="S154" s="33" t="str">
        <f t="shared" si="32"/>
        <v/>
      </c>
      <c r="T154" s="38" t="str">
        <f t="shared" si="33"/>
        <v/>
      </c>
      <c r="U154" s="39" t="str">
        <f t="shared" si="34"/>
        <v/>
      </c>
      <c r="V154" s="40" t="str">
        <f t="shared" si="35"/>
        <v/>
      </c>
      <c r="W154" s="40" t="str">
        <f t="shared" si="36"/>
        <v/>
      </c>
      <c r="X154" s="136"/>
      <c r="Y154" s="136"/>
      <c r="Z154" s="136"/>
      <c r="AA154" s="136"/>
      <c r="AB154" s="30"/>
    </row>
    <row r="155" spans="1:28" ht="18" customHeight="1" x14ac:dyDescent="0.2">
      <c r="A155" s="136"/>
      <c r="B155" s="136"/>
      <c r="C155" s="136"/>
      <c r="D155" s="136"/>
      <c r="E155" s="136"/>
      <c r="F155" s="136"/>
      <c r="G155" s="29"/>
      <c r="H155" s="30"/>
      <c r="I155" s="31"/>
      <c r="J155" s="32"/>
      <c r="K155" s="33" t="str">
        <f>IF(OR(I155="ALI",I155="AIE"),IF(ISNA(VLOOKUP(H155,'Funções de Dados - Detalhe'!$C$7:$F$22,2,0)),"",VLOOKUP(H155,'Funções de Dados - Detalhe'!$C$7:$F$22,2,0)),IF(OR(I155="EE",I155="SE",I155="CE"),IF(ISNA(VLOOKUP(H155,'Funções de Transação - Detalhe'!$C$7:$F$31,2,0)), "",VLOOKUP(H155,'Funções de Transação - Detalhe'!$C$7:$F$31,2,0)),""))</f>
        <v/>
      </c>
      <c r="L155" s="33" t="str">
        <f>IF(OR(I155="ALI",I155="AIE"),IF(ISNA(VLOOKUP(H155,'Funções de Dados - Detalhe'!$C$7:$F$22,4,0)), "",VLOOKUP(H155,'Funções de Dados - Detalhe'!$C$7:$F$22,4,0)),IF(OR(I155="EE",I155="SE",I155="CE"),IF(ISNA(VLOOKUP(H155,'Funções de Transação - Detalhe'!$C$7:$F$31,4,0)), "",VLOOKUP(H155,'Funções de Transação - Detalhe'!$C$7:$F$31,4,0)),""))</f>
        <v/>
      </c>
      <c r="M155" s="34" t="str">
        <f t="shared" si="26"/>
        <v/>
      </c>
      <c r="N155" s="35" t="str">
        <f t="shared" si="27"/>
        <v/>
      </c>
      <c r="O155" s="34" t="str">
        <f t="shared" si="28"/>
        <v/>
      </c>
      <c r="P155" s="36" t="str">
        <f t="shared" si="29"/>
        <v/>
      </c>
      <c r="Q155" s="37" t="str">
        <f t="shared" si="30"/>
        <v/>
      </c>
      <c r="R155" s="37" t="str">
        <f t="shared" si="31"/>
        <v/>
      </c>
      <c r="S155" s="33" t="str">
        <f t="shared" si="32"/>
        <v/>
      </c>
      <c r="T155" s="38" t="str">
        <f t="shared" si="33"/>
        <v/>
      </c>
      <c r="U155" s="39" t="str">
        <f t="shared" si="34"/>
        <v/>
      </c>
      <c r="V155" s="40" t="str">
        <f t="shared" si="35"/>
        <v/>
      </c>
      <c r="W155" s="40" t="str">
        <f t="shared" si="36"/>
        <v/>
      </c>
      <c r="X155" s="136"/>
      <c r="Y155" s="136"/>
      <c r="Z155" s="136"/>
      <c r="AA155" s="136"/>
      <c r="AB155" s="30"/>
    </row>
    <row r="156" spans="1:28" ht="18" customHeight="1" x14ac:dyDescent="0.2">
      <c r="A156" s="136"/>
      <c r="B156" s="136"/>
      <c r="C156" s="136"/>
      <c r="D156" s="136"/>
      <c r="E156" s="136"/>
      <c r="F156" s="136"/>
      <c r="G156" s="29"/>
      <c r="H156" s="30"/>
      <c r="I156" s="31"/>
      <c r="J156" s="32"/>
      <c r="K156" s="33" t="str">
        <f>IF(OR(I156="ALI",I156="AIE"),IF(ISNA(VLOOKUP(H156,'Funções de Dados - Detalhe'!$C$7:$F$22,2,0)),"",VLOOKUP(H156,'Funções de Dados - Detalhe'!$C$7:$F$22,2,0)),IF(OR(I156="EE",I156="SE",I156="CE"),IF(ISNA(VLOOKUP(H156,'Funções de Transação - Detalhe'!$C$7:$F$31,2,0)), "",VLOOKUP(H156,'Funções de Transação - Detalhe'!$C$7:$F$31,2,0)),""))</f>
        <v/>
      </c>
      <c r="L156" s="33" t="str">
        <f>IF(OR(I156="ALI",I156="AIE"),IF(ISNA(VLOOKUP(H156,'Funções de Dados - Detalhe'!$C$7:$F$22,4,0)), "",VLOOKUP(H156,'Funções de Dados - Detalhe'!$C$7:$F$22,4,0)),IF(OR(I156="EE",I156="SE",I156="CE"),IF(ISNA(VLOOKUP(H156,'Funções de Transação - Detalhe'!$C$7:$F$31,4,0)), "",VLOOKUP(H156,'Funções de Transação - Detalhe'!$C$7:$F$31,4,0)),""))</f>
        <v/>
      </c>
      <c r="M156" s="34" t="str">
        <f t="shared" si="26"/>
        <v/>
      </c>
      <c r="N156" s="35" t="str">
        <f t="shared" si="27"/>
        <v/>
      </c>
      <c r="O156" s="34" t="str">
        <f t="shared" si="28"/>
        <v/>
      </c>
      <c r="P156" s="36" t="str">
        <f t="shared" si="29"/>
        <v/>
      </c>
      <c r="Q156" s="37" t="str">
        <f t="shared" si="30"/>
        <v/>
      </c>
      <c r="R156" s="37" t="str">
        <f t="shared" si="31"/>
        <v/>
      </c>
      <c r="S156" s="33" t="str">
        <f t="shared" si="32"/>
        <v/>
      </c>
      <c r="T156" s="38" t="str">
        <f t="shared" si="33"/>
        <v/>
      </c>
      <c r="U156" s="39" t="str">
        <f t="shared" si="34"/>
        <v/>
      </c>
      <c r="V156" s="40" t="str">
        <f t="shared" si="35"/>
        <v/>
      </c>
      <c r="W156" s="40" t="str">
        <f t="shared" si="36"/>
        <v/>
      </c>
      <c r="X156" s="136"/>
      <c r="Y156" s="136"/>
      <c r="Z156" s="136"/>
      <c r="AA156" s="136"/>
      <c r="AB156" s="30"/>
    </row>
    <row r="157" spans="1:28" ht="18" customHeight="1" x14ac:dyDescent="0.2">
      <c r="A157" s="136"/>
      <c r="B157" s="136"/>
      <c r="C157" s="136"/>
      <c r="D157" s="136"/>
      <c r="E157" s="136"/>
      <c r="F157" s="136"/>
      <c r="G157" s="29"/>
      <c r="H157" s="30"/>
      <c r="I157" s="31"/>
      <c r="J157" s="32"/>
      <c r="K157" s="33" t="str">
        <f>IF(OR(I157="ALI",I157="AIE"),IF(ISNA(VLOOKUP(H157,'Funções de Dados - Detalhe'!$C$7:$F$22,2,0)),"",VLOOKUP(H157,'Funções de Dados - Detalhe'!$C$7:$F$22,2,0)),IF(OR(I157="EE",I157="SE",I157="CE"),IF(ISNA(VLOOKUP(H157,'Funções de Transação - Detalhe'!$C$7:$F$31,2,0)), "",VLOOKUP(H157,'Funções de Transação - Detalhe'!$C$7:$F$31,2,0)),""))</f>
        <v/>
      </c>
      <c r="L157" s="33" t="str">
        <f>IF(OR(I157="ALI",I157="AIE"),IF(ISNA(VLOOKUP(H157,'Funções de Dados - Detalhe'!$C$7:$F$22,4,0)), "",VLOOKUP(H157,'Funções de Dados - Detalhe'!$C$7:$F$22,4,0)),IF(OR(I157="EE",I157="SE",I157="CE"),IF(ISNA(VLOOKUP(H157,'Funções de Transação - Detalhe'!$C$7:$F$31,4,0)), "",VLOOKUP(H157,'Funções de Transação - Detalhe'!$C$7:$F$31,4,0)),""))</f>
        <v/>
      </c>
      <c r="M157" s="34" t="str">
        <f t="shared" si="26"/>
        <v/>
      </c>
      <c r="N157" s="35" t="str">
        <f t="shared" si="27"/>
        <v/>
      </c>
      <c r="O157" s="34" t="str">
        <f t="shared" si="28"/>
        <v/>
      </c>
      <c r="P157" s="36" t="str">
        <f t="shared" si="29"/>
        <v/>
      </c>
      <c r="Q157" s="37" t="str">
        <f t="shared" si="30"/>
        <v/>
      </c>
      <c r="R157" s="37" t="str">
        <f t="shared" si="31"/>
        <v/>
      </c>
      <c r="S157" s="33" t="str">
        <f t="shared" si="32"/>
        <v/>
      </c>
      <c r="T157" s="38" t="str">
        <f t="shared" si="33"/>
        <v/>
      </c>
      <c r="U157" s="39" t="str">
        <f t="shared" si="34"/>
        <v/>
      </c>
      <c r="V157" s="40" t="str">
        <f t="shared" si="35"/>
        <v/>
      </c>
      <c r="W157" s="40" t="str">
        <f t="shared" si="36"/>
        <v/>
      </c>
      <c r="X157" s="136"/>
      <c r="Y157" s="136"/>
      <c r="Z157" s="136"/>
      <c r="AA157" s="136"/>
      <c r="AB157" s="30"/>
    </row>
    <row r="158" spans="1:28" ht="18" customHeight="1" x14ac:dyDescent="0.2">
      <c r="A158" s="136"/>
      <c r="B158" s="136"/>
      <c r="C158" s="136"/>
      <c r="D158" s="136"/>
      <c r="E158" s="136"/>
      <c r="F158" s="136"/>
      <c r="G158" s="29"/>
      <c r="H158" s="30"/>
      <c r="I158" s="31"/>
      <c r="J158" s="32"/>
      <c r="K158" s="33" t="str">
        <f>IF(OR(I158="ALI",I158="AIE"),IF(ISNA(VLOOKUP(H158,'Funções de Dados - Detalhe'!$C$7:$F$22,2,0)),"",VLOOKUP(H158,'Funções de Dados - Detalhe'!$C$7:$F$22,2,0)),IF(OR(I158="EE",I158="SE",I158="CE"),IF(ISNA(VLOOKUP(H158,'Funções de Transação - Detalhe'!$C$7:$F$31,2,0)), "",VLOOKUP(H158,'Funções de Transação - Detalhe'!$C$7:$F$31,2,0)),""))</f>
        <v/>
      </c>
      <c r="L158" s="33" t="str">
        <f>IF(OR(I158="ALI",I158="AIE"),IF(ISNA(VLOOKUP(H158,'Funções de Dados - Detalhe'!$C$7:$F$22,4,0)), "",VLOOKUP(H158,'Funções de Dados - Detalhe'!$C$7:$F$22,4,0)),IF(OR(I158="EE",I158="SE",I158="CE"),IF(ISNA(VLOOKUP(H158,'Funções de Transação - Detalhe'!$C$7:$F$31,4,0)), "",VLOOKUP(H158,'Funções de Transação - Detalhe'!$C$7:$F$31,4,0)),""))</f>
        <v/>
      </c>
      <c r="M158" s="34" t="str">
        <f t="shared" si="26"/>
        <v/>
      </c>
      <c r="N158" s="35" t="str">
        <f t="shared" si="27"/>
        <v/>
      </c>
      <c r="O158" s="34" t="str">
        <f t="shared" si="28"/>
        <v/>
      </c>
      <c r="P158" s="36" t="str">
        <f t="shared" si="29"/>
        <v/>
      </c>
      <c r="Q158" s="37" t="str">
        <f t="shared" si="30"/>
        <v/>
      </c>
      <c r="R158" s="37" t="str">
        <f t="shared" si="31"/>
        <v/>
      </c>
      <c r="S158" s="33" t="str">
        <f t="shared" si="32"/>
        <v/>
      </c>
      <c r="T158" s="38" t="str">
        <f t="shared" si="33"/>
        <v/>
      </c>
      <c r="U158" s="39" t="str">
        <f t="shared" si="34"/>
        <v/>
      </c>
      <c r="V158" s="40" t="str">
        <f t="shared" si="35"/>
        <v/>
      </c>
      <c r="W158" s="40" t="str">
        <f t="shared" si="36"/>
        <v/>
      </c>
      <c r="X158" s="136"/>
      <c r="Y158" s="136"/>
      <c r="Z158" s="136"/>
      <c r="AA158" s="136"/>
      <c r="AB158" s="30"/>
    </row>
    <row r="159" spans="1:28" ht="18" customHeight="1" x14ac:dyDescent="0.2">
      <c r="A159" s="136"/>
      <c r="B159" s="136"/>
      <c r="C159" s="136"/>
      <c r="D159" s="136"/>
      <c r="E159" s="136"/>
      <c r="F159" s="136"/>
      <c r="G159" s="29"/>
      <c r="H159" s="30"/>
      <c r="I159" s="31"/>
      <c r="J159" s="32"/>
      <c r="K159" s="33" t="str">
        <f>IF(OR(I159="ALI",I159="AIE"),IF(ISNA(VLOOKUP(H159,'Funções de Dados - Detalhe'!$C$7:$F$22,2,0)),"",VLOOKUP(H159,'Funções de Dados - Detalhe'!$C$7:$F$22,2,0)),IF(OR(I159="EE",I159="SE",I159="CE"),IF(ISNA(VLOOKUP(H159,'Funções de Transação - Detalhe'!$C$7:$F$31,2,0)), "",VLOOKUP(H159,'Funções de Transação - Detalhe'!$C$7:$F$31,2,0)),""))</f>
        <v/>
      </c>
      <c r="L159" s="33" t="str">
        <f>IF(OR(I159="ALI",I159="AIE"),IF(ISNA(VLOOKUP(H159,'Funções de Dados - Detalhe'!$C$7:$F$22,4,0)), "",VLOOKUP(H159,'Funções de Dados - Detalhe'!$C$7:$F$22,4,0)),IF(OR(I159="EE",I159="SE",I159="CE"),IF(ISNA(VLOOKUP(H159,'Funções de Transação - Detalhe'!$C$7:$F$31,4,0)), "",VLOOKUP(H159,'Funções de Transação - Detalhe'!$C$7:$F$31,4,0)),""))</f>
        <v/>
      </c>
      <c r="M159" s="34" t="str">
        <f t="shared" si="26"/>
        <v/>
      </c>
      <c r="N159" s="35" t="str">
        <f t="shared" si="27"/>
        <v/>
      </c>
      <c r="O159" s="34" t="str">
        <f t="shared" si="28"/>
        <v/>
      </c>
      <c r="P159" s="36" t="str">
        <f t="shared" si="29"/>
        <v/>
      </c>
      <c r="Q159" s="37" t="str">
        <f t="shared" si="30"/>
        <v/>
      </c>
      <c r="R159" s="37" t="str">
        <f t="shared" si="31"/>
        <v/>
      </c>
      <c r="S159" s="33" t="str">
        <f t="shared" si="32"/>
        <v/>
      </c>
      <c r="T159" s="38" t="str">
        <f t="shared" si="33"/>
        <v/>
      </c>
      <c r="U159" s="39" t="str">
        <f t="shared" si="34"/>
        <v/>
      </c>
      <c r="V159" s="40" t="str">
        <f t="shared" si="35"/>
        <v/>
      </c>
      <c r="W159" s="40" t="str">
        <f t="shared" si="36"/>
        <v/>
      </c>
      <c r="X159" s="136"/>
      <c r="Y159" s="136"/>
      <c r="Z159" s="136"/>
      <c r="AA159" s="136"/>
      <c r="AB159" s="30"/>
    </row>
    <row r="160" spans="1:28" ht="18" customHeight="1" x14ac:dyDescent="0.2">
      <c r="A160" s="136"/>
      <c r="B160" s="136"/>
      <c r="C160" s="136"/>
      <c r="D160" s="136"/>
      <c r="E160" s="136"/>
      <c r="F160" s="136"/>
      <c r="G160" s="29"/>
      <c r="H160" s="30"/>
      <c r="I160" s="31"/>
      <c r="J160" s="32"/>
      <c r="K160" s="33" t="str">
        <f>IF(OR(I160="ALI",I160="AIE"),IF(ISNA(VLOOKUP(H160,'Funções de Dados - Detalhe'!$C$7:$F$22,2,0)),"",VLOOKUP(H160,'Funções de Dados - Detalhe'!$C$7:$F$22,2,0)),IF(OR(I160="EE",I160="SE",I160="CE"),IF(ISNA(VLOOKUP(H160,'Funções de Transação - Detalhe'!$C$7:$F$31,2,0)), "",VLOOKUP(H160,'Funções de Transação - Detalhe'!$C$7:$F$31,2,0)),""))</f>
        <v/>
      </c>
      <c r="L160" s="33" t="str">
        <f>IF(OR(I160="ALI",I160="AIE"),IF(ISNA(VLOOKUP(H160,'Funções de Dados - Detalhe'!$C$7:$F$22,4,0)), "",VLOOKUP(H160,'Funções de Dados - Detalhe'!$C$7:$F$22,4,0)),IF(OR(I160="EE",I160="SE",I160="CE"),IF(ISNA(VLOOKUP(H160,'Funções de Transação - Detalhe'!$C$7:$F$31,4,0)), "",VLOOKUP(H160,'Funções de Transação - Detalhe'!$C$7:$F$31,4,0)),""))</f>
        <v/>
      </c>
      <c r="M160" s="34" t="str">
        <f t="shared" si="26"/>
        <v/>
      </c>
      <c r="N160" s="35" t="str">
        <f t="shared" si="27"/>
        <v/>
      </c>
      <c r="O160" s="34" t="str">
        <f t="shared" si="28"/>
        <v/>
      </c>
      <c r="P160" s="36" t="str">
        <f t="shared" si="29"/>
        <v/>
      </c>
      <c r="Q160" s="37" t="str">
        <f t="shared" si="30"/>
        <v/>
      </c>
      <c r="R160" s="37" t="str">
        <f t="shared" si="31"/>
        <v/>
      </c>
      <c r="S160" s="33" t="str">
        <f t="shared" si="32"/>
        <v/>
      </c>
      <c r="T160" s="38" t="str">
        <f t="shared" si="33"/>
        <v/>
      </c>
      <c r="U160" s="39" t="str">
        <f t="shared" si="34"/>
        <v/>
      </c>
      <c r="V160" s="40" t="str">
        <f t="shared" si="35"/>
        <v/>
      </c>
      <c r="W160" s="40" t="str">
        <f t="shared" si="36"/>
        <v/>
      </c>
      <c r="X160" s="136"/>
      <c r="Y160" s="136"/>
      <c r="Z160" s="136"/>
      <c r="AA160" s="136"/>
      <c r="AB160" s="30"/>
    </row>
    <row r="161" spans="1:28" ht="18" customHeight="1" x14ac:dyDescent="0.2">
      <c r="A161" s="136"/>
      <c r="B161" s="136"/>
      <c r="C161" s="136"/>
      <c r="D161" s="136"/>
      <c r="E161" s="136"/>
      <c r="F161" s="136"/>
      <c r="G161" s="29"/>
      <c r="H161" s="30"/>
      <c r="I161" s="31"/>
      <c r="J161" s="32"/>
      <c r="K161" s="33" t="str">
        <f>IF(OR(I161="ALI",I161="AIE"),IF(ISNA(VLOOKUP(H161,'Funções de Dados - Detalhe'!$C$7:$F$22,2,0)),"",VLOOKUP(H161,'Funções de Dados - Detalhe'!$C$7:$F$22,2,0)),IF(OR(I161="EE",I161="SE",I161="CE"),IF(ISNA(VLOOKUP(H161,'Funções de Transação - Detalhe'!$C$7:$F$31,2,0)), "",VLOOKUP(H161,'Funções de Transação - Detalhe'!$C$7:$F$31,2,0)),""))</f>
        <v/>
      </c>
      <c r="L161" s="33" t="str">
        <f>IF(OR(I161="ALI",I161="AIE"),IF(ISNA(VLOOKUP(H161,'Funções de Dados - Detalhe'!$C$7:$F$22,4,0)), "",VLOOKUP(H161,'Funções de Dados - Detalhe'!$C$7:$F$22,4,0)),IF(OR(I161="EE",I161="SE",I161="CE"),IF(ISNA(VLOOKUP(H161,'Funções de Transação - Detalhe'!$C$7:$F$31,4,0)), "",VLOOKUP(H161,'Funções de Transação - Detalhe'!$C$7:$F$31,4,0)),""))</f>
        <v/>
      </c>
      <c r="M161" s="34" t="str">
        <f t="shared" si="26"/>
        <v/>
      </c>
      <c r="N161" s="35" t="str">
        <f t="shared" si="27"/>
        <v/>
      </c>
      <c r="O161" s="34" t="str">
        <f t="shared" si="28"/>
        <v/>
      </c>
      <c r="P161" s="36" t="str">
        <f t="shared" si="29"/>
        <v/>
      </c>
      <c r="Q161" s="37" t="str">
        <f t="shared" si="30"/>
        <v/>
      </c>
      <c r="R161" s="37" t="str">
        <f t="shared" si="31"/>
        <v/>
      </c>
      <c r="S161" s="33" t="str">
        <f t="shared" si="32"/>
        <v/>
      </c>
      <c r="T161" s="38" t="str">
        <f t="shared" si="33"/>
        <v/>
      </c>
      <c r="U161" s="39" t="str">
        <f t="shared" si="34"/>
        <v/>
      </c>
      <c r="V161" s="40" t="str">
        <f t="shared" si="35"/>
        <v/>
      </c>
      <c r="W161" s="40" t="str">
        <f t="shared" si="36"/>
        <v/>
      </c>
      <c r="X161" s="136"/>
      <c r="Y161" s="136"/>
      <c r="Z161" s="136"/>
      <c r="AA161" s="136"/>
      <c r="AB161" s="30"/>
    </row>
    <row r="162" spans="1:28" ht="18" customHeight="1" x14ac:dyDescent="0.2">
      <c r="A162" s="136"/>
      <c r="B162" s="136"/>
      <c r="C162" s="136"/>
      <c r="D162" s="136"/>
      <c r="E162" s="136"/>
      <c r="F162" s="136"/>
      <c r="G162" s="29"/>
      <c r="H162" s="30"/>
      <c r="I162" s="31"/>
      <c r="J162" s="32"/>
      <c r="K162" s="33" t="str">
        <f>IF(OR(I162="ALI",I162="AIE"),IF(ISNA(VLOOKUP(H162,'Funções de Dados - Detalhe'!$C$7:$F$22,2,0)),"",VLOOKUP(H162,'Funções de Dados - Detalhe'!$C$7:$F$22,2,0)),IF(OR(I162="EE",I162="SE",I162="CE"),IF(ISNA(VLOOKUP(H162,'Funções de Transação - Detalhe'!$C$7:$F$31,2,0)), "",VLOOKUP(H162,'Funções de Transação - Detalhe'!$C$7:$F$31,2,0)),""))</f>
        <v/>
      </c>
      <c r="L162" s="33" t="str">
        <f>IF(OR(I162="ALI",I162="AIE"),IF(ISNA(VLOOKUP(H162,'Funções de Dados - Detalhe'!$C$7:$F$22,4,0)), "",VLOOKUP(H162,'Funções de Dados - Detalhe'!$C$7:$F$22,4,0)),IF(OR(I162="EE",I162="SE",I162="CE"),IF(ISNA(VLOOKUP(H162,'Funções de Transação - Detalhe'!$C$7:$F$31,4,0)), "",VLOOKUP(H162,'Funções de Transação - Detalhe'!$C$7:$F$31,4,0)),""))</f>
        <v/>
      </c>
      <c r="M162" s="34" t="str">
        <f t="shared" si="26"/>
        <v/>
      </c>
      <c r="N162" s="35" t="str">
        <f t="shared" si="27"/>
        <v/>
      </c>
      <c r="O162" s="34" t="str">
        <f t="shared" si="28"/>
        <v/>
      </c>
      <c r="P162" s="36" t="str">
        <f t="shared" si="29"/>
        <v/>
      </c>
      <c r="Q162" s="37" t="str">
        <f t="shared" si="30"/>
        <v/>
      </c>
      <c r="R162" s="37" t="str">
        <f t="shared" si="31"/>
        <v/>
      </c>
      <c r="S162" s="33" t="str">
        <f t="shared" si="32"/>
        <v/>
      </c>
      <c r="T162" s="38" t="str">
        <f t="shared" si="33"/>
        <v/>
      </c>
      <c r="U162" s="39" t="str">
        <f t="shared" si="34"/>
        <v/>
      </c>
      <c r="V162" s="40" t="str">
        <f t="shared" si="35"/>
        <v/>
      </c>
      <c r="W162" s="40" t="str">
        <f t="shared" si="36"/>
        <v/>
      </c>
      <c r="X162" s="136"/>
      <c r="Y162" s="136"/>
      <c r="Z162" s="136"/>
      <c r="AA162" s="136"/>
      <c r="AB162" s="30"/>
    </row>
    <row r="163" spans="1:28" ht="18" customHeight="1" x14ac:dyDescent="0.2">
      <c r="A163" s="136"/>
      <c r="B163" s="136"/>
      <c r="C163" s="136"/>
      <c r="D163" s="136"/>
      <c r="E163" s="136"/>
      <c r="F163" s="136"/>
      <c r="G163" s="29"/>
      <c r="H163" s="30"/>
      <c r="I163" s="31"/>
      <c r="J163" s="32"/>
      <c r="K163" s="33" t="str">
        <f>IF(OR(I163="ALI",I163="AIE"),IF(ISNA(VLOOKUP(H163,'Funções de Dados - Detalhe'!$C$7:$F$22,2,0)),"",VLOOKUP(H163,'Funções de Dados - Detalhe'!$C$7:$F$22,2,0)),IF(OR(I163="EE",I163="SE",I163="CE"),IF(ISNA(VLOOKUP(H163,'Funções de Transação - Detalhe'!$C$7:$F$31,2,0)), "",VLOOKUP(H163,'Funções de Transação - Detalhe'!$C$7:$F$31,2,0)),""))</f>
        <v/>
      </c>
      <c r="L163" s="33" t="str">
        <f>IF(OR(I163="ALI",I163="AIE"),IF(ISNA(VLOOKUP(H163,'Funções de Dados - Detalhe'!$C$7:$F$22,4,0)), "",VLOOKUP(H163,'Funções de Dados - Detalhe'!$C$7:$F$22,4,0)),IF(OR(I163="EE",I163="SE",I163="CE"),IF(ISNA(VLOOKUP(H163,'Funções de Transação - Detalhe'!$C$7:$F$31,4,0)), "",VLOOKUP(H163,'Funções de Transação - Detalhe'!$C$7:$F$31,4,0)),""))</f>
        <v/>
      </c>
      <c r="M163" s="34" t="str">
        <f t="shared" si="26"/>
        <v/>
      </c>
      <c r="N163" s="35" t="str">
        <f t="shared" si="27"/>
        <v/>
      </c>
      <c r="O163" s="34" t="str">
        <f t="shared" si="28"/>
        <v/>
      </c>
      <c r="P163" s="36" t="str">
        <f t="shared" si="29"/>
        <v/>
      </c>
      <c r="Q163" s="37" t="str">
        <f t="shared" si="30"/>
        <v/>
      </c>
      <c r="R163" s="37" t="str">
        <f t="shared" si="31"/>
        <v/>
      </c>
      <c r="S163" s="33" t="str">
        <f t="shared" si="32"/>
        <v/>
      </c>
      <c r="T163" s="38" t="str">
        <f t="shared" si="33"/>
        <v/>
      </c>
      <c r="U163" s="39" t="str">
        <f t="shared" si="34"/>
        <v/>
      </c>
      <c r="V163" s="40" t="str">
        <f t="shared" si="35"/>
        <v/>
      </c>
      <c r="W163" s="40" t="str">
        <f t="shared" si="36"/>
        <v/>
      </c>
      <c r="X163" s="136"/>
      <c r="Y163" s="136"/>
      <c r="Z163" s="136"/>
      <c r="AA163" s="136"/>
      <c r="AB163" s="30"/>
    </row>
    <row r="164" spans="1:28" ht="18" customHeight="1" x14ac:dyDescent="0.2">
      <c r="A164" s="136"/>
      <c r="B164" s="136"/>
      <c r="C164" s="136"/>
      <c r="D164" s="136"/>
      <c r="E164" s="136"/>
      <c r="F164" s="136"/>
      <c r="G164" s="29"/>
      <c r="H164" s="30"/>
      <c r="I164" s="31"/>
      <c r="J164" s="32"/>
      <c r="K164" s="33" t="str">
        <f>IF(OR(I164="ALI",I164="AIE"),IF(ISNA(VLOOKUP(H164,'Funções de Dados - Detalhe'!$C$7:$F$22,2,0)),"",VLOOKUP(H164,'Funções de Dados - Detalhe'!$C$7:$F$22,2,0)),IF(OR(I164="EE",I164="SE",I164="CE"),IF(ISNA(VLOOKUP(H164,'Funções de Transação - Detalhe'!$C$7:$F$31,2,0)), "",VLOOKUP(H164,'Funções de Transação - Detalhe'!$C$7:$F$31,2,0)),""))</f>
        <v/>
      </c>
      <c r="L164" s="33" t="str">
        <f>IF(OR(I164="ALI",I164="AIE"),IF(ISNA(VLOOKUP(H164,'Funções de Dados - Detalhe'!$C$7:$F$22,4,0)), "",VLOOKUP(H164,'Funções de Dados - Detalhe'!$C$7:$F$22,4,0)),IF(OR(I164="EE",I164="SE",I164="CE"),IF(ISNA(VLOOKUP(H164,'Funções de Transação - Detalhe'!$C$7:$F$31,4,0)), "",VLOOKUP(H164,'Funções de Transação - Detalhe'!$C$7:$F$31,4,0)),""))</f>
        <v/>
      </c>
      <c r="M164" s="34" t="str">
        <f t="shared" si="26"/>
        <v/>
      </c>
      <c r="N164" s="35" t="str">
        <f t="shared" si="27"/>
        <v/>
      </c>
      <c r="O164" s="34" t="str">
        <f t="shared" si="28"/>
        <v/>
      </c>
      <c r="P164" s="36" t="str">
        <f t="shared" si="29"/>
        <v/>
      </c>
      <c r="Q164" s="37" t="str">
        <f t="shared" si="30"/>
        <v/>
      </c>
      <c r="R164" s="37" t="str">
        <f t="shared" si="31"/>
        <v/>
      </c>
      <c r="S164" s="33" t="str">
        <f t="shared" si="32"/>
        <v/>
      </c>
      <c r="T164" s="38" t="str">
        <f t="shared" si="33"/>
        <v/>
      </c>
      <c r="U164" s="39" t="str">
        <f t="shared" si="34"/>
        <v/>
      </c>
      <c r="V164" s="40" t="str">
        <f t="shared" si="35"/>
        <v/>
      </c>
      <c r="W164" s="40" t="str">
        <f t="shared" si="36"/>
        <v/>
      </c>
      <c r="X164" s="136"/>
      <c r="Y164" s="136"/>
      <c r="Z164" s="136"/>
      <c r="AA164" s="136"/>
      <c r="AB164" s="30"/>
    </row>
    <row r="165" spans="1:28" ht="18" customHeight="1" x14ac:dyDescent="0.2">
      <c r="A165" s="136"/>
      <c r="B165" s="136"/>
      <c r="C165" s="136"/>
      <c r="D165" s="136"/>
      <c r="E165" s="136"/>
      <c r="F165" s="136"/>
      <c r="G165" s="29"/>
      <c r="H165" s="30"/>
      <c r="I165" s="31"/>
      <c r="J165" s="32"/>
      <c r="K165" s="33" t="str">
        <f>IF(OR(I165="ALI",I165="AIE"),IF(ISNA(VLOOKUP(H165,'Funções de Dados - Detalhe'!$C$7:$F$22,2,0)),"",VLOOKUP(H165,'Funções de Dados - Detalhe'!$C$7:$F$22,2,0)),IF(OR(I165="EE",I165="SE",I165="CE"),IF(ISNA(VLOOKUP(H165,'Funções de Transação - Detalhe'!$C$7:$F$31,2,0)), "",VLOOKUP(H165,'Funções de Transação - Detalhe'!$C$7:$F$31,2,0)),""))</f>
        <v/>
      </c>
      <c r="L165" s="33" t="str">
        <f>IF(OR(I165="ALI",I165="AIE"),IF(ISNA(VLOOKUP(H165,'Funções de Dados - Detalhe'!$C$7:$F$22,4,0)), "",VLOOKUP(H165,'Funções de Dados - Detalhe'!$C$7:$F$22,4,0)),IF(OR(I165="EE",I165="SE",I165="CE"),IF(ISNA(VLOOKUP(H165,'Funções de Transação - Detalhe'!$C$7:$F$31,4,0)), "",VLOOKUP(H165,'Funções de Transação - Detalhe'!$C$7:$F$31,4,0)),""))</f>
        <v/>
      </c>
      <c r="M165" s="34" t="str">
        <f t="shared" si="26"/>
        <v/>
      </c>
      <c r="N165" s="35" t="str">
        <f t="shared" si="27"/>
        <v/>
      </c>
      <c r="O165" s="34" t="str">
        <f t="shared" si="28"/>
        <v/>
      </c>
      <c r="P165" s="36" t="str">
        <f t="shared" si="29"/>
        <v/>
      </c>
      <c r="Q165" s="37" t="str">
        <f t="shared" si="30"/>
        <v/>
      </c>
      <c r="R165" s="37" t="str">
        <f t="shared" si="31"/>
        <v/>
      </c>
      <c r="S165" s="33" t="str">
        <f t="shared" si="32"/>
        <v/>
      </c>
      <c r="T165" s="38" t="str">
        <f t="shared" si="33"/>
        <v/>
      </c>
      <c r="U165" s="39" t="str">
        <f t="shared" si="34"/>
        <v/>
      </c>
      <c r="V165" s="40" t="str">
        <f t="shared" si="35"/>
        <v/>
      </c>
      <c r="W165" s="40" t="str">
        <f t="shared" si="36"/>
        <v/>
      </c>
      <c r="X165" s="136"/>
      <c r="Y165" s="136"/>
      <c r="Z165" s="136"/>
      <c r="AA165" s="136"/>
      <c r="AB165" s="30"/>
    </row>
    <row r="166" spans="1:28" ht="18" customHeight="1" x14ac:dyDescent="0.2">
      <c r="A166" s="136"/>
      <c r="B166" s="136"/>
      <c r="C166" s="136"/>
      <c r="D166" s="136"/>
      <c r="E166" s="136"/>
      <c r="F166" s="136"/>
      <c r="G166" s="29"/>
      <c r="H166" s="30"/>
      <c r="I166" s="31"/>
      <c r="J166" s="32"/>
      <c r="K166" s="33" t="str">
        <f>IF(OR(I166="ALI",I166="AIE"),IF(ISNA(VLOOKUP(H166,'Funções de Dados - Detalhe'!$C$7:$F$22,2,0)),"",VLOOKUP(H166,'Funções de Dados - Detalhe'!$C$7:$F$22,2,0)),IF(OR(I166="EE",I166="SE",I166="CE"),IF(ISNA(VLOOKUP(H166,'Funções de Transação - Detalhe'!$C$7:$F$31,2,0)), "",VLOOKUP(H166,'Funções de Transação - Detalhe'!$C$7:$F$31,2,0)),""))</f>
        <v/>
      </c>
      <c r="L166" s="33" t="str">
        <f>IF(OR(I166="ALI",I166="AIE"),IF(ISNA(VLOOKUP(H166,'Funções de Dados - Detalhe'!$C$7:$F$22,4,0)), "",VLOOKUP(H166,'Funções de Dados - Detalhe'!$C$7:$F$22,4,0)),IF(OR(I166="EE",I166="SE",I166="CE"),IF(ISNA(VLOOKUP(H166,'Funções de Transação - Detalhe'!$C$7:$F$31,4,0)), "",VLOOKUP(H166,'Funções de Transação - Detalhe'!$C$7:$F$31,4,0)),""))</f>
        <v/>
      </c>
      <c r="M166" s="34" t="str">
        <f t="shared" si="26"/>
        <v/>
      </c>
      <c r="N166" s="35" t="str">
        <f t="shared" si="27"/>
        <v/>
      </c>
      <c r="O166" s="34" t="str">
        <f t="shared" si="28"/>
        <v/>
      </c>
      <c r="P166" s="36" t="str">
        <f t="shared" si="29"/>
        <v/>
      </c>
      <c r="Q166" s="37" t="str">
        <f t="shared" si="30"/>
        <v/>
      </c>
      <c r="R166" s="37" t="str">
        <f t="shared" si="31"/>
        <v/>
      </c>
      <c r="S166" s="33" t="str">
        <f t="shared" si="32"/>
        <v/>
      </c>
      <c r="T166" s="38" t="str">
        <f t="shared" si="33"/>
        <v/>
      </c>
      <c r="U166" s="39" t="str">
        <f t="shared" si="34"/>
        <v/>
      </c>
      <c r="V166" s="40" t="str">
        <f t="shared" si="35"/>
        <v/>
      </c>
      <c r="W166" s="40" t="str">
        <f t="shared" si="36"/>
        <v/>
      </c>
      <c r="X166" s="136"/>
      <c r="Y166" s="136"/>
      <c r="Z166" s="136"/>
      <c r="AA166" s="136"/>
      <c r="AB166" s="30"/>
    </row>
    <row r="167" spans="1:28" ht="18" customHeight="1" x14ac:dyDescent="0.2">
      <c r="A167" s="136"/>
      <c r="B167" s="136"/>
      <c r="C167" s="136"/>
      <c r="D167" s="136"/>
      <c r="E167" s="136"/>
      <c r="F167" s="136"/>
      <c r="G167" s="29"/>
      <c r="H167" s="30"/>
      <c r="I167" s="31"/>
      <c r="J167" s="32"/>
      <c r="K167" s="33" t="str">
        <f>IF(OR(I167="ALI",I167="AIE"),IF(ISNA(VLOOKUP(H167,'Funções de Dados - Detalhe'!$C$7:$F$22,2,0)),"",VLOOKUP(H167,'Funções de Dados - Detalhe'!$C$7:$F$22,2,0)),IF(OR(I167="EE",I167="SE",I167="CE"),IF(ISNA(VLOOKUP(H167,'Funções de Transação - Detalhe'!$C$7:$F$31,2,0)), "",VLOOKUP(H167,'Funções de Transação - Detalhe'!$C$7:$F$31,2,0)),""))</f>
        <v/>
      </c>
      <c r="L167" s="33" t="str">
        <f>IF(OR(I167="ALI",I167="AIE"),IF(ISNA(VLOOKUP(H167,'Funções de Dados - Detalhe'!$C$7:$F$22,4,0)), "",VLOOKUP(H167,'Funções de Dados - Detalhe'!$C$7:$F$22,4,0)),IF(OR(I167="EE",I167="SE",I167="CE"),IF(ISNA(VLOOKUP(H167,'Funções de Transação - Detalhe'!$C$7:$F$31,4,0)), "",VLOOKUP(H167,'Funções de Transação - Detalhe'!$C$7:$F$31,4,0)),""))</f>
        <v/>
      </c>
      <c r="M167" s="34" t="str">
        <f t="shared" si="26"/>
        <v/>
      </c>
      <c r="N167" s="35" t="str">
        <f t="shared" si="27"/>
        <v/>
      </c>
      <c r="O167" s="34" t="str">
        <f t="shared" si="28"/>
        <v/>
      </c>
      <c r="P167" s="36" t="str">
        <f t="shared" si="29"/>
        <v/>
      </c>
      <c r="Q167" s="37" t="str">
        <f t="shared" si="30"/>
        <v/>
      </c>
      <c r="R167" s="37" t="str">
        <f t="shared" si="31"/>
        <v/>
      </c>
      <c r="S167" s="33" t="str">
        <f t="shared" si="32"/>
        <v/>
      </c>
      <c r="T167" s="38" t="str">
        <f t="shared" si="33"/>
        <v/>
      </c>
      <c r="U167" s="39" t="str">
        <f t="shared" si="34"/>
        <v/>
      </c>
      <c r="V167" s="40" t="str">
        <f t="shared" si="35"/>
        <v/>
      </c>
      <c r="W167" s="40" t="str">
        <f t="shared" si="36"/>
        <v/>
      </c>
      <c r="X167" s="136"/>
      <c r="Y167" s="136"/>
      <c r="Z167" s="136"/>
      <c r="AA167" s="136"/>
      <c r="AB167" s="30"/>
    </row>
    <row r="168" spans="1:28" ht="18" customHeight="1" x14ac:dyDescent="0.2">
      <c r="A168" s="136"/>
      <c r="B168" s="136"/>
      <c r="C168" s="136"/>
      <c r="D168" s="136"/>
      <c r="E168" s="136"/>
      <c r="F168" s="136"/>
      <c r="G168" s="29"/>
      <c r="H168" s="30"/>
      <c r="I168" s="31"/>
      <c r="J168" s="32"/>
      <c r="K168" s="33" t="str">
        <f>IF(OR(I168="ALI",I168="AIE"),IF(ISNA(VLOOKUP(H168,'Funções de Dados - Detalhe'!$C$7:$F$22,2,0)),"",VLOOKUP(H168,'Funções de Dados - Detalhe'!$C$7:$F$22,2,0)),IF(OR(I168="EE",I168="SE",I168="CE"),IF(ISNA(VLOOKUP(H168,'Funções de Transação - Detalhe'!$C$7:$F$31,2,0)), "",VLOOKUP(H168,'Funções de Transação - Detalhe'!$C$7:$F$31,2,0)),""))</f>
        <v/>
      </c>
      <c r="L168" s="33" t="str">
        <f>IF(OR(I168="ALI",I168="AIE"),IF(ISNA(VLOOKUP(H168,'Funções de Dados - Detalhe'!$C$7:$F$22,4,0)), "",VLOOKUP(H168,'Funções de Dados - Detalhe'!$C$7:$F$22,4,0)),IF(OR(I168="EE",I168="SE",I168="CE"),IF(ISNA(VLOOKUP(H168,'Funções de Transação - Detalhe'!$C$7:$F$31,4,0)), "",VLOOKUP(H168,'Funções de Transação - Detalhe'!$C$7:$F$31,4,0)),""))</f>
        <v/>
      </c>
      <c r="M168" s="34" t="str">
        <f t="shared" si="26"/>
        <v/>
      </c>
      <c r="N168" s="35" t="str">
        <f t="shared" si="27"/>
        <v/>
      </c>
      <c r="O168" s="34" t="str">
        <f t="shared" si="28"/>
        <v/>
      </c>
      <c r="P168" s="36" t="str">
        <f t="shared" si="29"/>
        <v/>
      </c>
      <c r="Q168" s="37" t="str">
        <f t="shared" si="30"/>
        <v/>
      </c>
      <c r="R168" s="37" t="str">
        <f t="shared" si="31"/>
        <v/>
      </c>
      <c r="S168" s="33" t="str">
        <f t="shared" si="32"/>
        <v/>
      </c>
      <c r="T168" s="38" t="str">
        <f t="shared" si="33"/>
        <v/>
      </c>
      <c r="U168" s="39" t="str">
        <f t="shared" si="34"/>
        <v/>
      </c>
      <c r="V168" s="40" t="str">
        <f t="shared" si="35"/>
        <v/>
      </c>
      <c r="W168" s="40" t="str">
        <f t="shared" si="36"/>
        <v/>
      </c>
      <c r="X168" s="136"/>
      <c r="Y168" s="136"/>
      <c r="Z168" s="136"/>
      <c r="AA168" s="136"/>
      <c r="AB168" s="30"/>
    </row>
    <row r="169" spans="1:28" ht="18" customHeight="1" x14ac:dyDescent="0.2">
      <c r="A169" s="136"/>
      <c r="B169" s="136"/>
      <c r="C169" s="136"/>
      <c r="D169" s="136"/>
      <c r="E169" s="136"/>
      <c r="F169" s="136"/>
      <c r="G169" s="29"/>
      <c r="H169" s="30"/>
      <c r="I169" s="31"/>
      <c r="J169" s="32"/>
      <c r="K169" s="33" t="str">
        <f>IF(OR(I169="ALI",I169="AIE"),IF(ISNA(VLOOKUP(H169,'Funções de Dados - Detalhe'!$C$7:$F$22,2,0)),"",VLOOKUP(H169,'Funções de Dados - Detalhe'!$C$7:$F$22,2,0)),IF(OR(I169="EE",I169="SE",I169="CE"),IF(ISNA(VLOOKUP(H169,'Funções de Transação - Detalhe'!$C$7:$F$31,2,0)), "",VLOOKUP(H169,'Funções de Transação - Detalhe'!$C$7:$F$31,2,0)),""))</f>
        <v/>
      </c>
      <c r="L169" s="33" t="str">
        <f>IF(OR(I169="ALI",I169="AIE"),IF(ISNA(VLOOKUP(H169,'Funções de Dados - Detalhe'!$C$7:$F$22,4,0)), "",VLOOKUP(H169,'Funções de Dados - Detalhe'!$C$7:$F$22,4,0)),IF(OR(I169="EE",I169="SE",I169="CE"),IF(ISNA(VLOOKUP(H169,'Funções de Transação - Detalhe'!$C$7:$F$31,4,0)), "",VLOOKUP(H169,'Funções de Transação - Detalhe'!$C$7:$F$31,4,0)),""))</f>
        <v/>
      </c>
      <c r="M169" s="34" t="str">
        <f t="shared" si="26"/>
        <v/>
      </c>
      <c r="N169" s="35" t="str">
        <f t="shared" si="27"/>
        <v/>
      </c>
      <c r="O169" s="34" t="str">
        <f t="shared" si="28"/>
        <v/>
      </c>
      <c r="P169" s="36" t="str">
        <f t="shared" si="29"/>
        <v/>
      </c>
      <c r="Q169" s="37" t="str">
        <f t="shared" si="30"/>
        <v/>
      </c>
      <c r="R169" s="37" t="str">
        <f t="shared" si="31"/>
        <v/>
      </c>
      <c r="S169" s="33" t="str">
        <f t="shared" si="32"/>
        <v/>
      </c>
      <c r="T169" s="38" t="str">
        <f t="shared" si="33"/>
        <v/>
      </c>
      <c r="U169" s="39" t="str">
        <f t="shared" si="34"/>
        <v/>
      </c>
      <c r="V169" s="40" t="str">
        <f t="shared" si="35"/>
        <v/>
      </c>
      <c r="W169" s="40" t="str">
        <f t="shared" si="36"/>
        <v/>
      </c>
      <c r="X169" s="136"/>
      <c r="Y169" s="136"/>
      <c r="Z169" s="136"/>
      <c r="AA169" s="136"/>
      <c r="AB169" s="30"/>
    </row>
    <row r="170" spans="1:28" ht="18" customHeight="1" x14ac:dyDescent="0.2">
      <c r="A170" s="136"/>
      <c r="B170" s="136"/>
      <c r="C170" s="136"/>
      <c r="D170" s="136"/>
      <c r="E170" s="136"/>
      <c r="F170" s="136"/>
      <c r="G170" s="29"/>
      <c r="H170" s="30"/>
      <c r="I170" s="31"/>
      <c r="J170" s="32"/>
      <c r="K170" s="33" t="str">
        <f>IF(OR(I170="ALI",I170="AIE"),IF(ISNA(VLOOKUP(H170,'Funções de Dados - Detalhe'!$C$7:$F$22,2,0)),"",VLOOKUP(H170,'Funções de Dados - Detalhe'!$C$7:$F$22,2,0)),IF(OR(I170="EE",I170="SE",I170="CE"),IF(ISNA(VLOOKUP(H170,'Funções de Transação - Detalhe'!$C$7:$F$31,2,0)), "",VLOOKUP(H170,'Funções de Transação - Detalhe'!$C$7:$F$31,2,0)),""))</f>
        <v/>
      </c>
      <c r="L170" s="33" t="str">
        <f>IF(OR(I170="ALI",I170="AIE"),IF(ISNA(VLOOKUP(H170,'Funções de Dados - Detalhe'!$C$7:$F$22,4,0)), "",VLOOKUP(H170,'Funções de Dados - Detalhe'!$C$7:$F$22,4,0)),IF(OR(I170="EE",I170="SE",I170="CE"),IF(ISNA(VLOOKUP(H170,'Funções de Transação - Detalhe'!$C$7:$F$31,4,0)), "",VLOOKUP(H170,'Funções de Transação - Detalhe'!$C$7:$F$31,4,0)),""))</f>
        <v/>
      </c>
      <c r="M170" s="34" t="str">
        <f t="shared" si="26"/>
        <v/>
      </c>
      <c r="N170" s="35" t="str">
        <f t="shared" si="27"/>
        <v/>
      </c>
      <c r="O170" s="34" t="str">
        <f t="shared" si="28"/>
        <v/>
      </c>
      <c r="P170" s="36" t="str">
        <f t="shared" si="29"/>
        <v/>
      </c>
      <c r="Q170" s="37" t="str">
        <f t="shared" si="30"/>
        <v/>
      </c>
      <c r="R170" s="37" t="str">
        <f t="shared" si="31"/>
        <v/>
      </c>
      <c r="S170" s="33" t="str">
        <f t="shared" si="32"/>
        <v/>
      </c>
      <c r="T170" s="38" t="str">
        <f t="shared" si="33"/>
        <v/>
      </c>
      <c r="U170" s="39" t="str">
        <f t="shared" si="34"/>
        <v/>
      </c>
      <c r="V170" s="40" t="str">
        <f t="shared" si="35"/>
        <v/>
      </c>
      <c r="W170" s="40" t="str">
        <f t="shared" si="36"/>
        <v/>
      </c>
      <c r="X170" s="136"/>
      <c r="Y170" s="136"/>
      <c r="Z170" s="136"/>
      <c r="AA170" s="136"/>
      <c r="AB170" s="30"/>
    </row>
    <row r="171" spans="1:28" ht="18" customHeight="1" x14ac:dyDescent="0.2">
      <c r="A171" s="136"/>
      <c r="B171" s="136"/>
      <c r="C171" s="136"/>
      <c r="D171" s="136"/>
      <c r="E171" s="136"/>
      <c r="F171" s="136"/>
      <c r="G171" s="29"/>
      <c r="H171" s="30"/>
      <c r="I171" s="31"/>
      <c r="J171" s="32"/>
      <c r="K171" s="33" t="str">
        <f>IF(OR(I171="ALI",I171="AIE"),IF(ISNA(VLOOKUP(H171,'Funções de Dados - Detalhe'!$C$7:$F$22,2,0)),"",VLOOKUP(H171,'Funções de Dados - Detalhe'!$C$7:$F$22,2,0)),IF(OR(I171="EE",I171="SE",I171="CE"),IF(ISNA(VLOOKUP(H171,'Funções de Transação - Detalhe'!$C$7:$F$31,2,0)), "",VLOOKUP(H171,'Funções de Transação - Detalhe'!$C$7:$F$31,2,0)),""))</f>
        <v/>
      </c>
      <c r="L171" s="33" t="str">
        <f>IF(OR(I171="ALI",I171="AIE"),IF(ISNA(VLOOKUP(H171,'Funções de Dados - Detalhe'!$C$7:$F$22,4,0)), "",VLOOKUP(H171,'Funções de Dados - Detalhe'!$C$7:$F$22,4,0)),IF(OR(I171="EE",I171="SE",I171="CE"),IF(ISNA(VLOOKUP(H171,'Funções de Transação - Detalhe'!$C$7:$F$31,4,0)), "",VLOOKUP(H171,'Funções de Transação - Detalhe'!$C$7:$F$31,4,0)),""))</f>
        <v/>
      </c>
      <c r="M171" s="34" t="str">
        <f t="shared" si="26"/>
        <v/>
      </c>
      <c r="N171" s="35" t="str">
        <f t="shared" si="27"/>
        <v/>
      </c>
      <c r="O171" s="34" t="str">
        <f t="shared" si="28"/>
        <v/>
      </c>
      <c r="P171" s="36" t="str">
        <f t="shared" si="29"/>
        <v/>
      </c>
      <c r="Q171" s="37" t="str">
        <f t="shared" si="30"/>
        <v/>
      </c>
      <c r="R171" s="37" t="str">
        <f t="shared" si="31"/>
        <v/>
      </c>
      <c r="S171" s="33" t="str">
        <f t="shared" si="32"/>
        <v/>
      </c>
      <c r="T171" s="38" t="str">
        <f t="shared" si="33"/>
        <v/>
      </c>
      <c r="U171" s="39" t="str">
        <f t="shared" si="34"/>
        <v/>
      </c>
      <c r="V171" s="40" t="str">
        <f t="shared" si="35"/>
        <v/>
      </c>
      <c r="W171" s="40" t="str">
        <f t="shared" si="36"/>
        <v/>
      </c>
      <c r="X171" s="136"/>
      <c r="Y171" s="136"/>
      <c r="Z171" s="136"/>
      <c r="AA171" s="136"/>
      <c r="AB171" s="30"/>
    </row>
    <row r="172" spans="1:28" ht="18" customHeight="1" x14ac:dyDescent="0.2">
      <c r="A172" s="136"/>
      <c r="B172" s="136"/>
      <c r="C172" s="136"/>
      <c r="D172" s="136"/>
      <c r="E172" s="136"/>
      <c r="F172" s="136"/>
      <c r="G172" s="29"/>
      <c r="H172" s="30"/>
      <c r="I172" s="31"/>
      <c r="J172" s="32"/>
      <c r="K172" s="33" t="str">
        <f>IF(OR(I172="ALI",I172="AIE"),IF(ISNA(VLOOKUP(H172,'Funções de Dados - Detalhe'!$C$7:$F$22,2,0)),"",VLOOKUP(H172,'Funções de Dados - Detalhe'!$C$7:$F$22,2,0)),IF(OR(I172="EE",I172="SE",I172="CE"),IF(ISNA(VLOOKUP(H172,'Funções de Transação - Detalhe'!$C$7:$F$31,2,0)), "",VLOOKUP(H172,'Funções de Transação - Detalhe'!$C$7:$F$31,2,0)),""))</f>
        <v/>
      </c>
      <c r="L172" s="33" t="str">
        <f>IF(OR(I172="ALI",I172="AIE"),IF(ISNA(VLOOKUP(H172,'Funções de Dados - Detalhe'!$C$7:$F$22,4,0)), "",VLOOKUP(H172,'Funções de Dados - Detalhe'!$C$7:$F$22,4,0)),IF(OR(I172="EE",I172="SE",I172="CE"),IF(ISNA(VLOOKUP(H172,'Funções de Transação - Detalhe'!$C$7:$F$31,4,0)), "",VLOOKUP(H172,'Funções de Transação - Detalhe'!$C$7:$F$31,4,0)),""))</f>
        <v/>
      </c>
      <c r="M172" s="34" t="str">
        <f t="shared" si="26"/>
        <v/>
      </c>
      <c r="N172" s="35" t="str">
        <f t="shared" si="27"/>
        <v/>
      </c>
      <c r="O172" s="34" t="str">
        <f t="shared" si="28"/>
        <v/>
      </c>
      <c r="P172" s="36" t="str">
        <f t="shared" si="29"/>
        <v/>
      </c>
      <c r="Q172" s="37" t="str">
        <f t="shared" si="30"/>
        <v/>
      </c>
      <c r="R172" s="37" t="str">
        <f t="shared" si="31"/>
        <v/>
      </c>
      <c r="S172" s="33" t="str">
        <f t="shared" si="32"/>
        <v/>
      </c>
      <c r="T172" s="38" t="str">
        <f t="shared" si="33"/>
        <v/>
      </c>
      <c r="U172" s="39" t="str">
        <f t="shared" si="34"/>
        <v/>
      </c>
      <c r="V172" s="40" t="str">
        <f t="shared" si="35"/>
        <v/>
      </c>
      <c r="W172" s="40" t="str">
        <f t="shared" si="36"/>
        <v/>
      </c>
      <c r="X172" s="136"/>
      <c r="Y172" s="136"/>
      <c r="Z172" s="136"/>
      <c r="AA172" s="136"/>
      <c r="AB172" s="30"/>
    </row>
    <row r="173" spans="1:28" ht="18" customHeight="1" x14ac:dyDescent="0.2">
      <c r="A173" s="136"/>
      <c r="B173" s="136"/>
      <c r="C173" s="136"/>
      <c r="D173" s="136"/>
      <c r="E173" s="136"/>
      <c r="F173" s="136"/>
      <c r="G173" s="29"/>
      <c r="H173" s="30"/>
      <c r="I173" s="31"/>
      <c r="J173" s="32"/>
      <c r="K173" s="33" t="str">
        <f>IF(OR(I173="ALI",I173="AIE"),IF(ISNA(VLOOKUP(H173,'Funções de Dados - Detalhe'!$C$7:$F$22,2,0)),"",VLOOKUP(H173,'Funções de Dados - Detalhe'!$C$7:$F$22,2,0)),IF(OR(I173="EE",I173="SE",I173="CE"),IF(ISNA(VLOOKUP(H173,'Funções de Transação - Detalhe'!$C$7:$F$31,2,0)), "",VLOOKUP(H173,'Funções de Transação - Detalhe'!$C$7:$F$31,2,0)),""))</f>
        <v/>
      </c>
      <c r="L173" s="33" t="str">
        <f>IF(OR(I173="ALI",I173="AIE"),IF(ISNA(VLOOKUP(H173,'Funções de Dados - Detalhe'!$C$7:$F$22,4,0)), "",VLOOKUP(H173,'Funções de Dados - Detalhe'!$C$7:$F$22,4,0)),IF(OR(I173="EE",I173="SE",I173="CE"),IF(ISNA(VLOOKUP(H173,'Funções de Transação - Detalhe'!$C$7:$F$31,4,0)), "",VLOOKUP(H173,'Funções de Transação - Detalhe'!$C$7:$F$31,4,0)),""))</f>
        <v/>
      </c>
      <c r="M173" s="34" t="str">
        <f t="shared" si="26"/>
        <v/>
      </c>
      <c r="N173" s="35" t="str">
        <f t="shared" si="27"/>
        <v/>
      </c>
      <c r="O173" s="34" t="str">
        <f t="shared" si="28"/>
        <v/>
      </c>
      <c r="P173" s="36" t="str">
        <f t="shared" si="29"/>
        <v/>
      </c>
      <c r="Q173" s="37" t="str">
        <f t="shared" si="30"/>
        <v/>
      </c>
      <c r="R173" s="37" t="str">
        <f t="shared" si="31"/>
        <v/>
      </c>
      <c r="S173" s="33" t="str">
        <f t="shared" si="32"/>
        <v/>
      </c>
      <c r="T173" s="38" t="str">
        <f t="shared" si="33"/>
        <v/>
      </c>
      <c r="U173" s="39" t="str">
        <f t="shared" si="34"/>
        <v/>
      </c>
      <c r="V173" s="40" t="str">
        <f t="shared" si="35"/>
        <v/>
      </c>
      <c r="W173" s="40" t="str">
        <f t="shared" si="36"/>
        <v/>
      </c>
      <c r="X173" s="136"/>
      <c r="Y173" s="136"/>
      <c r="Z173" s="136"/>
      <c r="AA173" s="136"/>
      <c r="AB173" s="30"/>
    </row>
    <row r="174" spans="1:28" ht="18" customHeight="1" x14ac:dyDescent="0.2">
      <c r="A174" s="136"/>
      <c r="B174" s="136"/>
      <c r="C174" s="136"/>
      <c r="D174" s="136"/>
      <c r="E174" s="136"/>
      <c r="F174" s="136"/>
      <c r="G174" s="29"/>
      <c r="H174" s="30"/>
      <c r="I174" s="31"/>
      <c r="J174" s="32"/>
      <c r="K174" s="33" t="str">
        <f>IF(OR(I174="ALI",I174="AIE"),IF(ISNA(VLOOKUP(H174,'Funções de Dados - Detalhe'!$C$7:$F$22,2,0)),"",VLOOKUP(H174,'Funções de Dados - Detalhe'!$C$7:$F$22,2,0)),IF(OR(I174="EE",I174="SE",I174="CE"),IF(ISNA(VLOOKUP(H174,'Funções de Transação - Detalhe'!$C$7:$F$31,2,0)), "",VLOOKUP(H174,'Funções de Transação - Detalhe'!$C$7:$F$31,2,0)),""))</f>
        <v/>
      </c>
      <c r="L174" s="33" t="str">
        <f>IF(OR(I174="ALI",I174="AIE"),IF(ISNA(VLOOKUP(H174,'Funções de Dados - Detalhe'!$C$7:$F$22,4,0)), "",VLOOKUP(H174,'Funções de Dados - Detalhe'!$C$7:$F$22,4,0)),IF(OR(I174="EE",I174="SE",I174="CE"),IF(ISNA(VLOOKUP(H174,'Funções de Transação - Detalhe'!$C$7:$F$31,4,0)), "",VLOOKUP(H174,'Funções de Transação - Detalhe'!$C$7:$F$31,4,0)),""))</f>
        <v/>
      </c>
      <c r="M174" s="34" t="str">
        <f t="shared" si="26"/>
        <v/>
      </c>
      <c r="N174" s="35" t="str">
        <f t="shared" si="27"/>
        <v/>
      </c>
      <c r="O174" s="34" t="str">
        <f t="shared" si="28"/>
        <v/>
      </c>
      <c r="P174" s="36" t="str">
        <f t="shared" si="29"/>
        <v/>
      </c>
      <c r="Q174" s="37" t="str">
        <f t="shared" si="30"/>
        <v/>
      </c>
      <c r="R174" s="37" t="str">
        <f t="shared" si="31"/>
        <v/>
      </c>
      <c r="S174" s="33" t="str">
        <f t="shared" si="32"/>
        <v/>
      </c>
      <c r="T174" s="38" t="str">
        <f t="shared" si="33"/>
        <v/>
      </c>
      <c r="U174" s="39" t="str">
        <f t="shared" si="34"/>
        <v/>
      </c>
      <c r="V174" s="40" t="str">
        <f t="shared" si="35"/>
        <v/>
      </c>
      <c r="W174" s="40" t="str">
        <f t="shared" si="36"/>
        <v/>
      </c>
      <c r="X174" s="136"/>
      <c r="Y174" s="136"/>
      <c r="Z174" s="136"/>
      <c r="AA174" s="136"/>
      <c r="AB174" s="30"/>
    </row>
    <row r="175" spans="1:28" ht="18" customHeight="1" x14ac:dyDescent="0.2">
      <c r="A175" s="136"/>
      <c r="B175" s="136"/>
      <c r="C175" s="136"/>
      <c r="D175" s="136"/>
      <c r="E175" s="136"/>
      <c r="F175" s="136"/>
      <c r="G175" s="29"/>
      <c r="H175" s="30"/>
      <c r="I175" s="31"/>
      <c r="J175" s="32"/>
      <c r="K175" s="33" t="str">
        <f>IF(OR(I175="ALI",I175="AIE"),IF(ISNA(VLOOKUP(H175,'Funções de Dados - Detalhe'!$C$7:$F$22,2,0)),"",VLOOKUP(H175,'Funções de Dados - Detalhe'!$C$7:$F$22,2,0)),IF(OR(I175="EE",I175="SE",I175="CE"),IF(ISNA(VLOOKUP(H175,'Funções de Transação - Detalhe'!$C$7:$F$31,2,0)), "",VLOOKUP(H175,'Funções de Transação - Detalhe'!$C$7:$F$31,2,0)),""))</f>
        <v/>
      </c>
      <c r="L175" s="33" t="str">
        <f>IF(OR(I175="ALI",I175="AIE"),IF(ISNA(VLOOKUP(H175,'Funções de Dados - Detalhe'!$C$7:$F$22,4,0)), "",VLOOKUP(H175,'Funções de Dados - Detalhe'!$C$7:$F$22,4,0)),IF(OR(I175="EE",I175="SE",I175="CE"),IF(ISNA(VLOOKUP(H175,'Funções de Transação - Detalhe'!$C$7:$F$31,4,0)), "",VLOOKUP(H175,'Funções de Transação - Detalhe'!$C$7:$F$31,4,0)),""))</f>
        <v/>
      </c>
      <c r="M175" s="34" t="str">
        <f t="shared" si="26"/>
        <v/>
      </c>
      <c r="N175" s="35" t="str">
        <f t="shared" si="27"/>
        <v/>
      </c>
      <c r="O175" s="34" t="str">
        <f t="shared" si="28"/>
        <v/>
      </c>
      <c r="P175" s="36" t="str">
        <f t="shared" si="29"/>
        <v/>
      </c>
      <c r="Q175" s="37" t="str">
        <f t="shared" si="30"/>
        <v/>
      </c>
      <c r="R175" s="37" t="str">
        <f t="shared" si="31"/>
        <v/>
      </c>
      <c r="S175" s="33" t="str">
        <f t="shared" si="32"/>
        <v/>
      </c>
      <c r="T175" s="38" t="str">
        <f t="shared" si="33"/>
        <v/>
      </c>
      <c r="U175" s="39" t="str">
        <f t="shared" si="34"/>
        <v/>
      </c>
      <c r="V175" s="40" t="str">
        <f t="shared" si="35"/>
        <v/>
      </c>
      <c r="W175" s="40" t="str">
        <f t="shared" si="36"/>
        <v/>
      </c>
      <c r="X175" s="136"/>
      <c r="Y175" s="136"/>
      <c r="Z175" s="136"/>
      <c r="AA175" s="136"/>
      <c r="AB175" s="30"/>
    </row>
    <row r="176" spans="1:28" ht="18" customHeight="1" x14ac:dyDescent="0.2">
      <c r="A176" s="136"/>
      <c r="B176" s="136"/>
      <c r="C176" s="136"/>
      <c r="D176" s="136"/>
      <c r="E176" s="136"/>
      <c r="F176" s="136"/>
      <c r="G176" s="29"/>
      <c r="H176" s="30"/>
      <c r="I176" s="31"/>
      <c r="J176" s="32"/>
      <c r="K176" s="33" t="str">
        <f>IF(OR(I176="ALI",I176="AIE"),IF(ISNA(VLOOKUP(H176,'Funções de Dados - Detalhe'!$C$7:$F$22,2,0)),"",VLOOKUP(H176,'Funções de Dados - Detalhe'!$C$7:$F$22,2,0)),IF(OR(I176="EE",I176="SE",I176="CE"),IF(ISNA(VLOOKUP(H176,'Funções de Transação - Detalhe'!$C$7:$F$31,2,0)), "",VLOOKUP(H176,'Funções de Transação - Detalhe'!$C$7:$F$31,2,0)),""))</f>
        <v/>
      </c>
      <c r="L176" s="33" t="str">
        <f>IF(OR(I176="ALI",I176="AIE"),IF(ISNA(VLOOKUP(H176,'Funções de Dados - Detalhe'!$C$7:$F$22,4,0)), "",VLOOKUP(H176,'Funções de Dados - Detalhe'!$C$7:$F$22,4,0)),IF(OR(I176="EE",I176="SE",I176="CE"),IF(ISNA(VLOOKUP(H176,'Funções de Transação - Detalhe'!$C$7:$F$31,4,0)), "",VLOOKUP(H176,'Funções de Transação - Detalhe'!$C$7:$F$31,4,0)),""))</f>
        <v/>
      </c>
      <c r="M176" s="34" t="str">
        <f t="shared" si="26"/>
        <v/>
      </c>
      <c r="N176" s="35" t="str">
        <f t="shared" si="27"/>
        <v/>
      </c>
      <c r="O176" s="34" t="str">
        <f t="shared" si="28"/>
        <v/>
      </c>
      <c r="P176" s="36" t="str">
        <f t="shared" si="29"/>
        <v/>
      </c>
      <c r="Q176" s="37" t="str">
        <f t="shared" si="30"/>
        <v/>
      </c>
      <c r="R176" s="37" t="str">
        <f t="shared" si="31"/>
        <v/>
      </c>
      <c r="S176" s="33" t="str">
        <f t="shared" si="32"/>
        <v/>
      </c>
      <c r="T176" s="38" t="str">
        <f t="shared" si="33"/>
        <v/>
      </c>
      <c r="U176" s="39" t="str">
        <f t="shared" si="34"/>
        <v/>
      </c>
      <c r="V176" s="40" t="str">
        <f t="shared" si="35"/>
        <v/>
      </c>
      <c r="W176" s="40" t="str">
        <f t="shared" si="36"/>
        <v/>
      </c>
      <c r="X176" s="136"/>
      <c r="Y176" s="136"/>
      <c r="Z176" s="136"/>
      <c r="AA176" s="136"/>
      <c r="AB176" s="30"/>
    </row>
    <row r="177" spans="1:28" ht="18" customHeight="1" x14ac:dyDescent="0.2">
      <c r="A177" s="136"/>
      <c r="B177" s="136"/>
      <c r="C177" s="136"/>
      <c r="D177" s="136"/>
      <c r="E177" s="136"/>
      <c r="F177" s="136"/>
      <c r="G177" s="29"/>
      <c r="H177" s="30"/>
      <c r="I177" s="31"/>
      <c r="J177" s="32"/>
      <c r="K177" s="33" t="str">
        <f>IF(OR(I177="ALI",I177="AIE"),IF(ISNA(VLOOKUP(H177,'Funções de Dados - Detalhe'!$C$7:$F$22,2,0)),"",VLOOKUP(H177,'Funções de Dados - Detalhe'!$C$7:$F$22,2,0)),IF(OR(I177="EE",I177="SE",I177="CE"),IF(ISNA(VLOOKUP(H177,'Funções de Transação - Detalhe'!$C$7:$F$31,2,0)), "",VLOOKUP(H177,'Funções de Transação - Detalhe'!$C$7:$F$31,2,0)),""))</f>
        <v/>
      </c>
      <c r="L177" s="33" t="str">
        <f>IF(OR(I177="ALI",I177="AIE"),IF(ISNA(VLOOKUP(H177,'Funções de Dados - Detalhe'!$C$7:$F$22,4,0)), "",VLOOKUP(H177,'Funções de Dados - Detalhe'!$C$7:$F$22,4,0)),IF(OR(I177="EE",I177="SE",I177="CE"),IF(ISNA(VLOOKUP(H177,'Funções de Transação - Detalhe'!$C$7:$F$31,4,0)), "",VLOOKUP(H177,'Funções de Transação - Detalhe'!$C$7:$F$31,4,0)),""))</f>
        <v/>
      </c>
      <c r="M177" s="34" t="str">
        <f t="shared" si="26"/>
        <v/>
      </c>
      <c r="N177" s="35" t="str">
        <f t="shared" si="27"/>
        <v/>
      </c>
      <c r="O177" s="34" t="str">
        <f t="shared" si="28"/>
        <v/>
      </c>
      <c r="P177" s="36" t="str">
        <f t="shared" si="29"/>
        <v/>
      </c>
      <c r="Q177" s="37" t="str">
        <f t="shared" si="30"/>
        <v/>
      </c>
      <c r="R177" s="37" t="str">
        <f t="shared" si="31"/>
        <v/>
      </c>
      <c r="S177" s="33" t="str">
        <f t="shared" si="32"/>
        <v/>
      </c>
      <c r="T177" s="38" t="str">
        <f t="shared" si="33"/>
        <v/>
      </c>
      <c r="U177" s="39" t="str">
        <f t="shared" si="34"/>
        <v/>
      </c>
      <c r="V177" s="40" t="str">
        <f t="shared" si="35"/>
        <v/>
      </c>
      <c r="W177" s="40" t="str">
        <f t="shared" si="36"/>
        <v/>
      </c>
      <c r="X177" s="136"/>
      <c r="Y177" s="136"/>
      <c r="Z177" s="136"/>
      <c r="AA177" s="136"/>
      <c r="AB177" s="30"/>
    </row>
    <row r="178" spans="1:28" ht="18" customHeight="1" x14ac:dyDescent="0.2">
      <c r="A178" s="136"/>
      <c r="B178" s="136"/>
      <c r="C178" s="136"/>
      <c r="D178" s="136"/>
      <c r="E178" s="136"/>
      <c r="F178" s="136"/>
      <c r="G178" s="29"/>
      <c r="H178" s="30"/>
      <c r="I178" s="31"/>
      <c r="J178" s="32"/>
      <c r="K178" s="33" t="str">
        <f>IF(OR(I178="ALI",I178="AIE"),IF(ISNA(VLOOKUP(H178,'Funções de Dados - Detalhe'!$C$7:$F$22,2,0)),"",VLOOKUP(H178,'Funções de Dados - Detalhe'!$C$7:$F$22,2,0)),IF(OR(I178="EE",I178="SE",I178="CE"),IF(ISNA(VLOOKUP(H178,'Funções de Transação - Detalhe'!$C$7:$F$31,2,0)), "",VLOOKUP(H178,'Funções de Transação - Detalhe'!$C$7:$F$31,2,0)),""))</f>
        <v/>
      </c>
      <c r="L178" s="33" t="str">
        <f>IF(OR(I178="ALI",I178="AIE"),IF(ISNA(VLOOKUP(H178,'Funções de Dados - Detalhe'!$C$7:$F$22,4,0)), "",VLOOKUP(H178,'Funções de Dados - Detalhe'!$C$7:$F$22,4,0)),IF(OR(I178="EE",I178="SE",I178="CE"),IF(ISNA(VLOOKUP(H178,'Funções de Transação - Detalhe'!$C$7:$F$31,4,0)), "",VLOOKUP(H178,'Funções de Transação - Detalhe'!$C$7:$F$31,4,0)),""))</f>
        <v/>
      </c>
      <c r="M178" s="34" t="str">
        <f t="shared" si="26"/>
        <v/>
      </c>
      <c r="N178" s="35" t="str">
        <f t="shared" si="27"/>
        <v/>
      </c>
      <c r="O178" s="34" t="str">
        <f t="shared" si="28"/>
        <v/>
      </c>
      <c r="P178" s="36" t="str">
        <f t="shared" si="29"/>
        <v/>
      </c>
      <c r="Q178" s="37" t="str">
        <f t="shared" si="30"/>
        <v/>
      </c>
      <c r="R178" s="37" t="str">
        <f t="shared" si="31"/>
        <v/>
      </c>
      <c r="S178" s="33" t="str">
        <f t="shared" si="32"/>
        <v/>
      </c>
      <c r="T178" s="38" t="str">
        <f t="shared" si="33"/>
        <v/>
      </c>
      <c r="U178" s="39" t="str">
        <f t="shared" si="34"/>
        <v/>
      </c>
      <c r="V178" s="40" t="str">
        <f t="shared" si="35"/>
        <v/>
      </c>
      <c r="W178" s="40" t="str">
        <f t="shared" si="36"/>
        <v/>
      </c>
      <c r="X178" s="136"/>
      <c r="Y178" s="136"/>
      <c r="Z178" s="136"/>
      <c r="AA178" s="136"/>
      <c r="AB178" s="30"/>
    </row>
    <row r="179" spans="1:28" ht="18" customHeight="1" x14ac:dyDescent="0.2">
      <c r="A179" s="136"/>
      <c r="B179" s="136"/>
      <c r="C179" s="136"/>
      <c r="D179" s="136"/>
      <c r="E179" s="136"/>
      <c r="F179" s="136"/>
      <c r="G179" s="29"/>
      <c r="H179" s="30"/>
      <c r="I179" s="31"/>
      <c r="J179" s="32"/>
      <c r="K179" s="33" t="str">
        <f>IF(OR(I179="ALI",I179="AIE"),IF(ISNA(VLOOKUP(H179,'Funções de Dados - Detalhe'!$C$7:$F$22,2,0)),"",VLOOKUP(H179,'Funções de Dados - Detalhe'!$C$7:$F$22,2,0)),IF(OR(I179="EE",I179="SE",I179="CE"),IF(ISNA(VLOOKUP(H179,'Funções de Transação - Detalhe'!$C$7:$F$31,2,0)), "",VLOOKUP(H179,'Funções de Transação - Detalhe'!$C$7:$F$31,2,0)),""))</f>
        <v/>
      </c>
      <c r="L179" s="33" t="str">
        <f>IF(OR(I179="ALI",I179="AIE"),IF(ISNA(VLOOKUP(H179,'Funções de Dados - Detalhe'!$C$7:$F$22,4,0)), "",VLOOKUP(H179,'Funções de Dados - Detalhe'!$C$7:$F$22,4,0)),IF(OR(I179="EE",I179="SE",I179="CE"),IF(ISNA(VLOOKUP(H179,'Funções de Transação - Detalhe'!$C$7:$F$31,4,0)), "",VLOOKUP(H179,'Funções de Transação - Detalhe'!$C$7:$F$31,4,0)),""))</f>
        <v/>
      </c>
      <c r="M179" s="34" t="str">
        <f t="shared" si="26"/>
        <v/>
      </c>
      <c r="N179" s="35" t="str">
        <f t="shared" si="27"/>
        <v/>
      </c>
      <c r="O179" s="34" t="str">
        <f t="shared" si="28"/>
        <v/>
      </c>
      <c r="P179" s="36" t="str">
        <f t="shared" si="29"/>
        <v/>
      </c>
      <c r="Q179" s="37" t="str">
        <f t="shared" si="30"/>
        <v/>
      </c>
      <c r="R179" s="37" t="str">
        <f t="shared" si="31"/>
        <v/>
      </c>
      <c r="S179" s="33" t="str">
        <f t="shared" si="32"/>
        <v/>
      </c>
      <c r="T179" s="38" t="str">
        <f t="shared" si="33"/>
        <v/>
      </c>
      <c r="U179" s="39" t="str">
        <f t="shared" si="34"/>
        <v/>
      </c>
      <c r="V179" s="40" t="str">
        <f t="shared" si="35"/>
        <v/>
      </c>
      <c r="W179" s="40" t="str">
        <f t="shared" si="36"/>
        <v/>
      </c>
      <c r="X179" s="136"/>
      <c r="Y179" s="136"/>
      <c r="Z179" s="136"/>
      <c r="AA179" s="136"/>
      <c r="AB179" s="30"/>
    </row>
    <row r="180" spans="1:28" ht="18" customHeight="1" x14ac:dyDescent="0.2">
      <c r="A180" s="136"/>
      <c r="B180" s="136"/>
      <c r="C180" s="136"/>
      <c r="D180" s="136"/>
      <c r="E180" s="136"/>
      <c r="F180" s="136"/>
      <c r="G180" s="29"/>
      <c r="H180" s="30"/>
      <c r="I180" s="31"/>
      <c r="J180" s="32"/>
      <c r="K180" s="33" t="str">
        <f>IF(OR(I180="ALI",I180="AIE"),IF(ISNA(VLOOKUP(H180,'Funções de Dados - Detalhe'!$C$7:$F$22,2,0)),"",VLOOKUP(H180,'Funções de Dados - Detalhe'!$C$7:$F$22,2,0)),IF(OR(I180="EE",I180="SE",I180="CE"),IF(ISNA(VLOOKUP(H180,'Funções de Transação - Detalhe'!$C$7:$F$31,2,0)), "",VLOOKUP(H180,'Funções de Transação - Detalhe'!$C$7:$F$31,2,0)),""))</f>
        <v/>
      </c>
      <c r="L180" s="33" t="str">
        <f>IF(OR(I180="ALI",I180="AIE"),IF(ISNA(VLOOKUP(H180,'Funções de Dados - Detalhe'!$C$7:$F$22,4,0)), "",VLOOKUP(H180,'Funções de Dados - Detalhe'!$C$7:$F$22,4,0)),IF(OR(I180="EE",I180="SE",I180="CE"),IF(ISNA(VLOOKUP(H180,'Funções de Transação - Detalhe'!$C$7:$F$31,4,0)), "",VLOOKUP(H180,'Funções de Transação - Detalhe'!$C$7:$F$31,4,0)),""))</f>
        <v/>
      </c>
      <c r="M180" s="34" t="str">
        <f t="shared" si="26"/>
        <v/>
      </c>
      <c r="N180" s="35" t="str">
        <f t="shared" si="27"/>
        <v/>
      </c>
      <c r="O180" s="34" t="str">
        <f t="shared" si="28"/>
        <v/>
      </c>
      <c r="P180" s="36" t="str">
        <f t="shared" si="29"/>
        <v/>
      </c>
      <c r="Q180" s="37" t="str">
        <f t="shared" si="30"/>
        <v/>
      </c>
      <c r="R180" s="37" t="str">
        <f t="shared" si="31"/>
        <v/>
      </c>
      <c r="S180" s="33" t="str">
        <f t="shared" si="32"/>
        <v/>
      </c>
      <c r="T180" s="38" t="str">
        <f t="shared" si="33"/>
        <v/>
      </c>
      <c r="U180" s="39" t="str">
        <f t="shared" si="34"/>
        <v/>
      </c>
      <c r="V180" s="40" t="str">
        <f t="shared" si="35"/>
        <v/>
      </c>
      <c r="W180" s="40" t="str">
        <f t="shared" si="36"/>
        <v/>
      </c>
      <c r="X180" s="136"/>
      <c r="Y180" s="136"/>
      <c r="Z180" s="136"/>
      <c r="AA180" s="136"/>
      <c r="AB180" s="30"/>
    </row>
    <row r="181" spans="1:28" ht="18" customHeight="1" x14ac:dyDescent="0.2">
      <c r="A181" s="136"/>
      <c r="B181" s="136"/>
      <c r="C181" s="136"/>
      <c r="D181" s="136"/>
      <c r="E181" s="136"/>
      <c r="F181" s="136"/>
      <c r="G181" s="29"/>
      <c r="H181" s="30"/>
      <c r="I181" s="31"/>
      <c r="J181" s="32"/>
      <c r="K181" s="33" t="str">
        <f>IF(OR(I181="ALI",I181="AIE"),IF(ISNA(VLOOKUP(H181,'Funções de Dados - Detalhe'!$C$7:$F$22,2,0)),"",VLOOKUP(H181,'Funções de Dados - Detalhe'!$C$7:$F$22,2,0)),IF(OR(I181="EE",I181="SE",I181="CE"),IF(ISNA(VLOOKUP(H181,'Funções de Transação - Detalhe'!$C$7:$F$31,2,0)), "",VLOOKUP(H181,'Funções de Transação - Detalhe'!$C$7:$F$31,2,0)),""))</f>
        <v/>
      </c>
      <c r="L181" s="33" t="str">
        <f>IF(OR(I181="ALI",I181="AIE"),IF(ISNA(VLOOKUP(H181,'Funções de Dados - Detalhe'!$C$7:$F$22,4,0)), "",VLOOKUP(H181,'Funções de Dados - Detalhe'!$C$7:$F$22,4,0)),IF(OR(I181="EE",I181="SE",I181="CE"),IF(ISNA(VLOOKUP(H181,'Funções de Transação - Detalhe'!$C$7:$F$31,4,0)), "",VLOOKUP(H181,'Funções de Transação - Detalhe'!$C$7:$F$31,4,0)),""))</f>
        <v/>
      </c>
      <c r="M181" s="34" t="str">
        <f t="shared" si="26"/>
        <v/>
      </c>
      <c r="N181" s="35" t="str">
        <f t="shared" si="27"/>
        <v/>
      </c>
      <c r="O181" s="34" t="str">
        <f t="shared" si="28"/>
        <v/>
      </c>
      <c r="P181" s="36" t="str">
        <f t="shared" si="29"/>
        <v/>
      </c>
      <c r="Q181" s="37" t="str">
        <f t="shared" si="30"/>
        <v/>
      </c>
      <c r="R181" s="37" t="str">
        <f t="shared" si="31"/>
        <v/>
      </c>
      <c r="S181" s="33" t="str">
        <f t="shared" si="32"/>
        <v/>
      </c>
      <c r="T181" s="38" t="str">
        <f t="shared" si="33"/>
        <v/>
      </c>
      <c r="U181" s="39" t="str">
        <f t="shared" si="34"/>
        <v/>
      </c>
      <c r="V181" s="40" t="str">
        <f t="shared" si="35"/>
        <v/>
      </c>
      <c r="W181" s="40" t="str">
        <f t="shared" si="36"/>
        <v/>
      </c>
      <c r="X181" s="136"/>
      <c r="Y181" s="136"/>
      <c r="Z181" s="136"/>
      <c r="AA181" s="136"/>
      <c r="AB181" s="30"/>
    </row>
    <row r="182" spans="1:28" ht="18" customHeight="1" x14ac:dyDescent="0.2">
      <c r="A182" s="136"/>
      <c r="B182" s="136"/>
      <c r="C182" s="136"/>
      <c r="D182" s="136"/>
      <c r="E182" s="136"/>
      <c r="F182" s="136"/>
      <c r="G182" s="29"/>
      <c r="H182" s="30"/>
      <c r="I182" s="31"/>
      <c r="J182" s="32"/>
      <c r="K182" s="33" t="str">
        <f>IF(OR(I182="ALI",I182="AIE"),IF(ISNA(VLOOKUP(H182,'Funções de Dados - Detalhe'!$C$7:$F$22,2,0)),"",VLOOKUP(H182,'Funções de Dados - Detalhe'!$C$7:$F$22,2,0)),IF(OR(I182="EE",I182="SE",I182="CE"),IF(ISNA(VLOOKUP(H182,'Funções de Transação - Detalhe'!$C$7:$F$31,2,0)), "",VLOOKUP(H182,'Funções de Transação - Detalhe'!$C$7:$F$31,2,0)),""))</f>
        <v/>
      </c>
      <c r="L182" s="33" t="str">
        <f>IF(OR(I182="ALI",I182="AIE"),IF(ISNA(VLOOKUP(H182,'Funções de Dados - Detalhe'!$C$7:$F$22,4,0)), "",VLOOKUP(H182,'Funções de Dados - Detalhe'!$C$7:$F$22,4,0)),IF(OR(I182="EE",I182="SE",I182="CE"),IF(ISNA(VLOOKUP(H182,'Funções de Transação - Detalhe'!$C$7:$F$31,4,0)), "",VLOOKUP(H182,'Funções de Transação - Detalhe'!$C$7:$F$31,4,0)),""))</f>
        <v/>
      </c>
      <c r="M182" s="34" t="str">
        <f t="shared" si="26"/>
        <v/>
      </c>
      <c r="N182" s="35" t="str">
        <f t="shared" si="27"/>
        <v/>
      </c>
      <c r="O182" s="34" t="str">
        <f t="shared" si="28"/>
        <v/>
      </c>
      <c r="P182" s="36" t="str">
        <f t="shared" si="29"/>
        <v/>
      </c>
      <c r="Q182" s="37" t="str">
        <f t="shared" si="30"/>
        <v/>
      </c>
      <c r="R182" s="37" t="str">
        <f t="shared" si="31"/>
        <v/>
      </c>
      <c r="S182" s="33" t="str">
        <f t="shared" si="32"/>
        <v/>
      </c>
      <c r="T182" s="38" t="str">
        <f t="shared" si="33"/>
        <v/>
      </c>
      <c r="U182" s="39" t="str">
        <f t="shared" si="34"/>
        <v/>
      </c>
      <c r="V182" s="40" t="str">
        <f t="shared" si="35"/>
        <v/>
      </c>
      <c r="W182" s="40" t="str">
        <f t="shared" si="36"/>
        <v/>
      </c>
      <c r="X182" s="136"/>
      <c r="Y182" s="136"/>
      <c r="Z182" s="136"/>
      <c r="AA182" s="136"/>
      <c r="AB182" s="30"/>
    </row>
    <row r="183" spans="1:28" ht="18" customHeight="1" x14ac:dyDescent="0.2">
      <c r="A183" s="136"/>
      <c r="B183" s="136"/>
      <c r="C183" s="136"/>
      <c r="D183" s="136"/>
      <c r="E183" s="136"/>
      <c r="F183" s="136"/>
      <c r="G183" s="29"/>
      <c r="H183" s="30"/>
      <c r="I183" s="31"/>
      <c r="J183" s="32"/>
      <c r="K183" s="33" t="str">
        <f>IF(OR(I183="ALI",I183="AIE"),IF(ISNA(VLOOKUP(H183,'Funções de Dados - Detalhe'!$C$7:$F$22,2,0)),"",VLOOKUP(H183,'Funções de Dados - Detalhe'!$C$7:$F$22,2,0)),IF(OR(I183="EE",I183="SE",I183="CE"),IF(ISNA(VLOOKUP(H183,'Funções de Transação - Detalhe'!$C$7:$F$31,2,0)), "",VLOOKUP(H183,'Funções de Transação - Detalhe'!$C$7:$F$31,2,0)),""))</f>
        <v/>
      </c>
      <c r="L183" s="33" t="str">
        <f>IF(OR(I183="ALI",I183="AIE"),IF(ISNA(VLOOKUP(H183,'Funções de Dados - Detalhe'!$C$7:$F$22,4,0)), "",VLOOKUP(H183,'Funções de Dados - Detalhe'!$C$7:$F$22,4,0)),IF(OR(I183="EE",I183="SE",I183="CE"),IF(ISNA(VLOOKUP(H183,'Funções de Transação - Detalhe'!$C$7:$F$31,4,0)), "",VLOOKUP(H183,'Funções de Transação - Detalhe'!$C$7:$F$31,4,0)),""))</f>
        <v/>
      </c>
      <c r="M183" s="34" t="str">
        <f t="shared" si="26"/>
        <v/>
      </c>
      <c r="N183" s="35" t="str">
        <f t="shared" si="27"/>
        <v/>
      </c>
      <c r="O183" s="34" t="str">
        <f t="shared" si="28"/>
        <v/>
      </c>
      <c r="P183" s="36" t="str">
        <f t="shared" si="29"/>
        <v/>
      </c>
      <c r="Q183" s="37" t="str">
        <f t="shared" si="30"/>
        <v/>
      </c>
      <c r="R183" s="37" t="str">
        <f t="shared" si="31"/>
        <v/>
      </c>
      <c r="S183" s="33" t="str">
        <f t="shared" si="32"/>
        <v/>
      </c>
      <c r="T183" s="38" t="str">
        <f t="shared" si="33"/>
        <v/>
      </c>
      <c r="U183" s="39" t="str">
        <f t="shared" si="34"/>
        <v/>
      </c>
      <c r="V183" s="40" t="str">
        <f t="shared" si="35"/>
        <v/>
      </c>
      <c r="W183" s="40" t="str">
        <f t="shared" si="36"/>
        <v/>
      </c>
      <c r="X183" s="136"/>
      <c r="Y183" s="136"/>
      <c r="Z183" s="136"/>
      <c r="AA183" s="136"/>
      <c r="AB183" s="30"/>
    </row>
    <row r="184" spans="1:28" ht="18" customHeight="1" x14ac:dyDescent="0.2">
      <c r="A184" s="136"/>
      <c r="B184" s="136"/>
      <c r="C184" s="136"/>
      <c r="D184" s="136"/>
      <c r="E184" s="136"/>
      <c r="F184" s="136"/>
      <c r="G184" s="29"/>
      <c r="H184" s="30"/>
      <c r="I184" s="31"/>
      <c r="J184" s="32"/>
      <c r="K184" s="33" t="str">
        <f>IF(OR(I184="ALI",I184="AIE"),IF(ISNA(VLOOKUP(H184,'Funções de Dados - Detalhe'!$C$7:$F$22,2,0)),"",VLOOKUP(H184,'Funções de Dados - Detalhe'!$C$7:$F$22,2,0)),IF(OR(I184="EE",I184="SE",I184="CE"),IF(ISNA(VLOOKUP(H184,'Funções de Transação - Detalhe'!$C$7:$F$31,2,0)), "",VLOOKUP(H184,'Funções de Transação - Detalhe'!$C$7:$F$31,2,0)),""))</f>
        <v/>
      </c>
      <c r="L184" s="33" t="str">
        <f>IF(OR(I184="ALI",I184="AIE"),IF(ISNA(VLOOKUP(H184,'Funções de Dados - Detalhe'!$C$7:$F$22,4,0)), "",VLOOKUP(H184,'Funções de Dados - Detalhe'!$C$7:$F$22,4,0)),IF(OR(I184="EE",I184="SE",I184="CE"),IF(ISNA(VLOOKUP(H184,'Funções de Transação - Detalhe'!$C$7:$F$31,4,0)), "",VLOOKUP(H184,'Funções de Transação - Detalhe'!$C$7:$F$31,4,0)),""))</f>
        <v/>
      </c>
      <c r="M184" s="34" t="str">
        <f t="shared" si="26"/>
        <v/>
      </c>
      <c r="N184" s="35" t="str">
        <f t="shared" si="27"/>
        <v/>
      </c>
      <c r="O184" s="34" t="str">
        <f t="shared" si="28"/>
        <v/>
      </c>
      <c r="P184" s="36" t="str">
        <f t="shared" si="29"/>
        <v/>
      </c>
      <c r="Q184" s="37" t="str">
        <f t="shared" si="30"/>
        <v/>
      </c>
      <c r="R184" s="37" t="str">
        <f t="shared" si="31"/>
        <v/>
      </c>
      <c r="S184" s="33" t="str">
        <f t="shared" si="32"/>
        <v/>
      </c>
      <c r="T184" s="38" t="str">
        <f t="shared" si="33"/>
        <v/>
      </c>
      <c r="U184" s="39" t="str">
        <f t="shared" si="34"/>
        <v/>
      </c>
      <c r="V184" s="40" t="str">
        <f t="shared" si="35"/>
        <v/>
      </c>
      <c r="W184" s="40" t="str">
        <f t="shared" si="36"/>
        <v/>
      </c>
      <c r="X184" s="136"/>
      <c r="Y184" s="136"/>
      <c r="Z184" s="136"/>
      <c r="AA184" s="136"/>
      <c r="AB184" s="30"/>
    </row>
    <row r="185" spans="1:28" ht="18" customHeight="1" x14ac:dyDescent="0.2">
      <c r="A185" s="136"/>
      <c r="B185" s="136"/>
      <c r="C185" s="136"/>
      <c r="D185" s="136"/>
      <c r="E185" s="136"/>
      <c r="F185" s="136"/>
      <c r="G185" s="29"/>
      <c r="H185" s="30"/>
      <c r="I185" s="31"/>
      <c r="J185" s="32"/>
      <c r="K185" s="33" t="str">
        <f>IF(OR(I185="ALI",I185="AIE"),IF(ISNA(VLOOKUP(H185,'Funções de Dados - Detalhe'!$C$7:$F$22,2,0)),"",VLOOKUP(H185,'Funções de Dados - Detalhe'!$C$7:$F$22,2,0)),IF(OR(I185="EE",I185="SE",I185="CE"),IF(ISNA(VLOOKUP(H185,'Funções de Transação - Detalhe'!$C$7:$F$31,2,0)), "",VLOOKUP(H185,'Funções de Transação - Detalhe'!$C$7:$F$31,2,0)),""))</f>
        <v/>
      </c>
      <c r="L185" s="33" t="str">
        <f>IF(OR(I185="ALI",I185="AIE"),IF(ISNA(VLOOKUP(H185,'Funções de Dados - Detalhe'!$C$7:$F$22,4,0)), "",VLOOKUP(H185,'Funções de Dados - Detalhe'!$C$7:$F$22,4,0)),IF(OR(I185="EE",I185="SE",I185="CE"),IF(ISNA(VLOOKUP(H185,'Funções de Transação - Detalhe'!$C$7:$F$31,4,0)), "",VLOOKUP(H185,'Funções de Transação - Detalhe'!$C$7:$F$31,4,0)),""))</f>
        <v/>
      </c>
      <c r="M185" s="34" t="str">
        <f t="shared" si="26"/>
        <v/>
      </c>
      <c r="N185" s="35" t="str">
        <f t="shared" si="27"/>
        <v/>
      </c>
      <c r="O185" s="34" t="str">
        <f t="shared" si="28"/>
        <v/>
      </c>
      <c r="P185" s="36" t="str">
        <f t="shared" si="29"/>
        <v/>
      </c>
      <c r="Q185" s="37" t="str">
        <f t="shared" si="30"/>
        <v/>
      </c>
      <c r="R185" s="37" t="str">
        <f t="shared" si="31"/>
        <v/>
      </c>
      <c r="S185" s="33" t="str">
        <f t="shared" si="32"/>
        <v/>
      </c>
      <c r="T185" s="38" t="str">
        <f t="shared" si="33"/>
        <v/>
      </c>
      <c r="U185" s="39" t="str">
        <f t="shared" si="34"/>
        <v/>
      </c>
      <c r="V185" s="40" t="str">
        <f t="shared" si="35"/>
        <v/>
      </c>
      <c r="W185" s="40" t="str">
        <f t="shared" si="36"/>
        <v/>
      </c>
      <c r="X185" s="136"/>
      <c r="Y185" s="136"/>
      <c r="Z185" s="136"/>
      <c r="AA185" s="136"/>
      <c r="AB185" s="30"/>
    </row>
    <row r="186" spans="1:28" ht="18" customHeight="1" x14ac:dyDescent="0.2">
      <c r="A186" s="136"/>
      <c r="B186" s="136"/>
      <c r="C186" s="136"/>
      <c r="D186" s="136"/>
      <c r="E186" s="136"/>
      <c r="F186" s="136"/>
      <c r="G186" s="29"/>
      <c r="H186" s="30"/>
      <c r="I186" s="31"/>
      <c r="J186" s="32"/>
      <c r="K186" s="33" t="str">
        <f>IF(OR(I186="ALI",I186="AIE"),IF(ISNA(VLOOKUP(H186,'Funções de Dados - Detalhe'!$C$7:$F$22,2,0)),"",VLOOKUP(H186,'Funções de Dados - Detalhe'!$C$7:$F$22,2,0)),IF(OR(I186="EE",I186="SE",I186="CE"),IF(ISNA(VLOOKUP(H186,'Funções de Transação - Detalhe'!$C$7:$F$31,2,0)), "",VLOOKUP(H186,'Funções de Transação - Detalhe'!$C$7:$F$31,2,0)),""))</f>
        <v/>
      </c>
      <c r="L186" s="33" t="str">
        <f>IF(OR(I186="ALI",I186="AIE"),IF(ISNA(VLOOKUP(H186,'Funções de Dados - Detalhe'!$C$7:$F$22,4,0)), "",VLOOKUP(H186,'Funções de Dados - Detalhe'!$C$7:$F$22,4,0)),IF(OR(I186="EE",I186="SE",I186="CE"),IF(ISNA(VLOOKUP(H186,'Funções de Transação - Detalhe'!$C$7:$F$31,4,0)), "",VLOOKUP(H186,'Funções de Transação - Detalhe'!$C$7:$F$31,4,0)),""))</f>
        <v/>
      </c>
      <c r="M186" s="34" t="str">
        <f t="shared" si="26"/>
        <v/>
      </c>
      <c r="N186" s="35" t="str">
        <f t="shared" si="27"/>
        <v/>
      </c>
      <c r="O186" s="34" t="str">
        <f t="shared" si="28"/>
        <v/>
      </c>
      <c r="P186" s="36" t="str">
        <f t="shared" si="29"/>
        <v/>
      </c>
      <c r="Q186" s="37" t="str">
        <f t="shared" si="30"/>
        <v/>
      </c>
      <c r="R186" s="37" t="str">
        <f t="shared" si="31"/>
        <v/>
      </c>
      <c r="S186" s="33" t="str">
        <f t="shared" si="32"/>
        <v/>
      </c>
      <c r="T186" s="38" t="str">
        <f t="shared" si="33"/>
        <v/>
      </c>
      <c r="U186" s="39" t="str">
        <f t="shared" si="34"/>
        <v/>
      </c>
      <c r="V186" s="40" t="str">
        <f t="shared" si="35"/>
        <v/>
      </c>
      <c r="W186" s="40" t="str">
        <f t="shared" si="36"/>
        <v/>
      </c>
      <c r="X186" s="136"/>
      <c r="Y186" s="136"/>
      <c r="Z186" s="136"/>
      <c r="AA186" s="136"/>
      <c r="AB186" s="30"/>
    </row>
    <row r="187" spans="1:28" ht="18" customHeight="1" x14ac:dyDescent="0.2">
      <c r="A187" s="136"/>
      <c r="B187" s="136"/>
      <c r="C187" s="136"/>
      <c r="D187" s="136"/>
      <c r="E187" s="136"/>
      <c r="F187" s="136"/>
      <c r="G187" s="29"/>
      <c r="H187" s="30"/>
      <c r="I187" s="31"/>
      <c r="J187" s="32"/>
      <c r="K187" s="33" t="str">
        <f>IF(OR(I187="ALI",I187="AIE"),IF(ISNA(VLOOKUP(H187,'Funções de Dados - Detalhe'!$C$7:$F$22,2,0)),"",VLOOKUP(H187,'Funções de Dados - Detalhe'!$C$7:$F$22,2,0)),IF(OR(I187="EE",I187="SE",I187="CE"),IF(ISNA(VLOOKUP(H187,'Funções de Transação - Detalhe'!$C$7:$F$31,2,0)), "",VLOOKUP(H187,'Funções de Transação - Detalhe'!$C$7:$F$31,2,0)),""))</f>
        <v/>
      </c>
      <c r="L187" s="33" t="str">
        <f>IF(OR(I187="ALI",I187="AIE"),IF(ISNA(VLOOKUP(H187,'Funções de Dados - Detalhe'!$C$7:$F$22,4,0)), "",VLOOKUP(H187,'Funções de Dados - Detalhe'!$C$7:$F$22,4,0)),IF(OR(I187="EE",I187="SE",I187="CE"),IF(ISNA(VLOOKUP(H187,'Funções de Transação - Detalhe'!$C$7:$F$31,4,0)), "",VLOOKUP(H187,'Funções de Transação - Detalhe'!$C$7:$F$31,4,0)),""))</f>
        <v/>
      </c>
      <c r="M187" s="34" t="str">
        <f t="shared" si="26"/>
        <v/>
      </c>
      <c r="N187" s="35" t="str">
        <f t="shared" si="27"/>
        <v/>
      </c>
      <c r="O187" s="34" t="str">
        <f t="shared" si="28"/>
        <v/>
      </c>
      <c r="P187" s="36" t="str">
        <f t="shared" si="29"/>
        <v/>
      </c>
      <c r="Q187" s="37" t="str">
        <f t="shared" si="30"/>
        <v/>
      </c>
      <c r="R187" s="37" t="str">
        <f t="shared" si="31"/>
        <v/>
      </c>
      <c r="S187" s="33" t="str">
        <f t="shared" si="32"/>
        <v/>
      </c>
      <c r="T187" s="38" t="str">
        <f t="shared" si="33"/>
        <v/>
      </c>
      <c r="U187" s="39" t="str">
        <f t="shared" si="34"/>
        <v/>
      </c>
      <c r="V187" s="40" t="str">
        <f t="shared" si="35"/>
        <v/>
      </c>
      <c r="W187" s="40" t="str">
        <f t="shared" si="36"/>
        <v/>
      </c>
      <c r="X187" s="136"/>
      <c r="Y187" s="136"/>
      <c r="Z187" s="136"/>
      <c r="AA187" s="136"/>
      <c r="AB187" s="30"/>
    </row>
    <row r="188" spans="1:28" ht="18" customHeight="1" x14ac:dyDescent="0.2">
      <c r="A188" s="136"/>
      <c r="B188" s="136"/>
      <c r="C188" s="136"/>
      <c r="D188" s="136"/>
      <c r="E188" s="136"/>
      <c r="F188" s="136"/>
      <c r="G188" s="29"/>
      <c r="H188" s="30"/>
      <c r="I188" s="31"/>
      <c r="J188" s="32"/>
      <c r="K188" s="33" t="str">
        <f>IF(OR(I188="ALI",I188="AIE"),IF(ISNA(VLOOKUP(H188,'Funções de Dados - Detalhe'!$C$7:$F$22,2,0)),"",VLOOKUP(H188,'Funções de Dados - Detalhe'!$C$7:$F$22,2,0)),IF(OR(I188="EE",I188="SE",I188="CE"),IF(ISNA(VLOOKUP(H188,'Funções de Transação - Detalhe'!$C$7:$F$31,2,0)), "",VLOOKUP(H188,'Funções de Transação - Detalhe'!$C$7:$F$31,2,0)),""))</f>
        <v/>
      </c>
      <c r="L188" s="33" t="str">
        <f>IF(OR(I188="ALI",I188="AIE"),IF(ISNA(VLOOKUP(H188,'Funções de Dados - Detalhe'!$C$7:$F$22,4,0)), "",VLOOKUP(H188,'Funções de Dados - Detalhe'!$C$7:$F$22,4,0)),IF(OR(I188="EE",I188="SE",I188="CE"),IF(ISNA(VLOOKUP(H188,'Funções de Transação - Detalhe'!$C$7:$F$31,4,0)), "",VLOOKUP(H188,'Funções de Transação - Detalhe'!$C$7:$F$31,4,0)),""))</f>
        <v/>
      </c>
      <c r="M188" s="34" t="str">
        <f t="shared" si="26"/>
        <v/>
      </c>
      <c r="N188" s="35" t="str">
        <f t="shared" si="27"/>
        <v/>
      </c>
      <c r="O188" s="34" t="str">
        <f t="shared" si="28"/>
        <v/>
      </c>
      <c r="P188" s="36" t="str">
        <f t="shared" si="29"/>
        <v/>
      </c>
      <c r="Q188" s="37" t="str">
        <f t="shared" si="30"/>
        <v/>
      </c>
      <c r="R188" s="37" t="str">
        <f t="shared" si="31"/>
        <v/>
      </c>
      <c r="S188" s="33" t="str">
        <f t="shared" si="32"/>
        <v/>
      </c>
      <c r="T188" s="38" t="str">
        <f t="shared" si="33"/>
        <v/>
      </c>
      <c r="U188" s="39" t="str">
        <f t="shared" si="34"/>
        <v/>
      </c>
      <c r="V188" s="40" t="str">
        <f t="shared" si="35"/>
        <v/>
      </c>
      <c r="W188" s="40" t="str">
        <f t="shared" si="36"/>
        <v/>
      </c>
      <c r="X188" s="136"/>
      <c r="Y188" s="136"/>
      <c r="Z188" s="136"/>
      <c r="AA188" s="136"/>
      <c r="AB188" s="30"/>
    </row>
    <row r="189" spans="1:28" ht="18" customHeight="1" x14ac:dyDescent="0.2">
      <c r="A189" s="136"/>
      <c r="B189" s="136"/>
      <c r="C189" s="136"/>
      <c r="D189" s="136"/>
      <c r="E189" s="136"/>
      <c r="F189" s="136"/>
      <c r="G189" s="29"/>
      <c r="H189" s="30"/>
      <c r="I189" s="31"/>
      <c r="J189" s="32"/>
      <c r="K189" s="33" t="str">
        <f>IF(OR(I189="ALI",I189="AIE"),IF(ISNA(VLOOKUP(H189,'Funções de Dados - Detalhe'!$C$7:$F$22,2,0)),"",VLOOKUP(H189,'Funções de Dados - Detalhe'!$C$7:$F$22,2,0)),IF(OR(I189="EE",I189="SE",I189="CE"),IF(ISNA(VLOOKUP(H189,'Funções de Transação - Detalhe'!$C$7:$F$31,2,0)), "",VLOOKUP(H189,'Funções de Transação - Detalhe'!$C$7:$F$31,2,0)),""))</f>
        <v/>
      </c>
      <c r="L189" s="33" t="str">
        <f>IF(OR(I189="ALI",I189="AIE"),IF(ISNA(VLOOKUP(H189,'Funções de Dados - Detalhe'!$C$7:$F$22,4,0)), "",VLOOKUP(H189,'Funções de Dados - Detalhe'!$C$7:$F$22,4,0)),IF(OR(I189="EE",I189="SE",I189="CE"),IF(ISNA(VLOOKUP(H189,'Funções de Transação - Detalhe'!$C$7:$F$31,4,0)), "",VLOOKUP(H189,'Funções de Transação - Detalhe'!$C$7:$F$31,4,0)),""))</f>
        <v/>
      </c>
      <c r="M189" s="34" t="str">
        <f t="shared" si="26"/>
        <v/>
      </c>
      <c r="N189" s="35" t="str">
        <f t="shared" si="27"/>
        <v/>
      </c>
      <c r="O189" s="34" t="str">
        <f t="shared" si="28"/>
        <v/>
      </c>
      <c r="P189" s="36" t="str">
        <f t="shared" si="29"/>
        <v/>
      </c>
      <c r="Q189" s="37" t="str">
        <f t="shared" si="30"/>
        <v/>
      </c>
      <c r="R189" s="37" t="str">
        <f t="shared" si="31"/>
        <v/>
      </c>
      <c r="S189" s="33" t="str">
        <f t="shared" si="32"/>
        <v/>
      </c>
      <c r="T189" s="38" t="str">
        <f t="shared" si="33"/>
        <v/>
      </c>
      <c r="U189" s="39" t="str">
        <f t="shared" si="34"/>
        <v/>
      </c>
      <c r="V189" s="40" t="str">
        <f t="shared" si="35"/>
        <v/>
      </c>
      <c r="W189" s="40" t="str">
        <f t="shared" si="36"/>
        <v/>
      </c>
      <c r="X189" s="136"/>
      <c r="Y189" s="136"/>
      <c r="Z189" s="136"/>
      <c r="AA189" s="136"/>
      <c r="AB189" s="30"/>
    </row>
    <row r="190" spans="1:28" ht="18" customHeight="1" x14ac:dyDescent="0.2">
      <c r="A190" s="136"/>
      <c r="B190" s="136"/>
      <c r="C190" s="136"/>
      <c r="D190" s="136"/>
      <c r="E190" s="136"/>
      <c r="F190" s="136"/>
      <c r="G190" s="29"/>
      <c r="H190" s="30"/>
      <c r="I190" s="31"/>
      <c r="J190" s="32"/>
      <c r="K190" s="33" t="str">
        <f>IF(OR(I190="ALI",I190="AIE"),IF(ISNA(VLOOKUP(H190,'Funções de Dados - Detalhe'!$C$7:$F$22,2,0)),"",VLOOKUP(H190,'Funções de Dados - Detalhe'!$C$7:$F$22,2,0)),IF(OR(I190="EE",I190="SE",I190="CE"),IF(ISNA(VLOOKUP(H190,'Funções de Transação - Detalhe'!$C$7:$F$31,2,0)), "",VLOOKUP(H190,'Funções de Transação - Detalhe'!$C$7:$F$31,2,0)),""))</f>
        <v/>
      </c>
      <c r="L190" s="33" t="str">
        <f>IF(OR(I190="ALI",I190="AIE"),IF(ISNA(VLOOKUP(H190,'Funções de Dados - Detalhe'!$C$7:$F$22,4,0)), "",VLOOKUP(H190,'Funções de Dados - Detalhe'!$C$7:$F$22,4,0)),IF(OR(I190="EE",I190="SE",I190="CE"),IF(ISNA(VLOOKUP(H190,'Funções de Transação - Detalhe'!$C$7:$F$31,4,0)), "",VLOOKUP(H190,'Funções de Transação - Detalhe'!$C$7:$F$31,4,0)),""))</f>
        <v/>
      </c>
      <c r="M190" s="34" t="str">
        <f t="shared" si="26"/>
        <v/>
      </c>
      <c r="N190" s="35" t="str">
        <f t="shared" si="27"/>
        <v/>
      </c>
      <c r="O190" s="34" t="str">
        <f t="shared" si="28"/>
        <v/>
      </c>
      <c r="P190" s="36" t="str">
        <f t="shared" si="29"/>
        <v/>
      </c>
      <c r="Q190" s="37" t="str">
        <f t="shared" si="30"/>
        <v/>
      </c>
      <c r="R190" s="37" t="str">
        <f t="shared" si="31"/>
        <v/>
      </c>
      <c r="S190" s="33" t="str">
        <f t="shared" si="32"/>
        <v/>
      </c>
      <c r="T190" s="38" t="str">
        <f t="shared" si="33"/>
        <v/>
      </c>
      <c r="U190" s="39" t="str">
        <f t="shared" si="34"/>
        <v/>
      </c>
      <c r="V190" s="40" t="str">
        <f t="shared" si="35"/>
        <v/>
      </c>
      <c r="W190" s="40" t="str">
        <f t="shared" si="36"/>
        <v/>
      </c>
      <c r="X190" s="136"/>
      <c r="Y190" s="136"/>
      <c r="Z190" s="136"/>
      <c r="AA190" s="136"/>
      <c r="AB190" s="30"/>
    </row>
    <row r="191" spans="1:28" ht="18" customHeight="1" x14ac:dyDescent="0.2">
      <c r="A191" s="136"/>
      <c r="B191" s="136"/>
      <c r="C191" s="136"/>
      <c r="D191" s="136"/>
      <c r="E191" s="136"/>
      <c r="F191" s="136"/>
      <c r="G191" s="29"/>
      <c r="H191" s="30"/>
      <c r="I191" s="31"/>
      <c r="J191" s="32"/>
      <c r="K191" s="33" t="str">
        <f>IF(OR(I191="ALI",I191="AIE"),IF(ISNA(VLOOKUP(H191,'Funções de Dados - Detalhe'!$C$7:$F$22,2,0)),"",VLOOKUP(H191,'Funções de Dados - Detalhe'!$C$7:$F$22,2,0)),IF(OR(I191="EE",I191="SE",I191="CE"),IF(ISNA(VLOOKUP(H191,'Funções de Transação - Detalhe'!$C$7:$F$31,2,0)), "",VLOOKUP(H191,'Funções de Transação - Detalhe'!$C$7:$F$31,2,0)),""))</f>
        <v/>
      </c>
      <c r="L191" s="33" t="str">
        <f>IF(OR(I191="ALI",I191="AIE"),IF(ISNA(VLOOKUP(H191,'Funções de Dados - Detalhe'!$C$7:$F$22,4,0)), "",VLOOKUP(H191,'Funções de Dados - Detalhe'!$C$7:$F$22,4,0)),IF(OR(I191="EE",I191="SE",I191="CE"),IF(ISNA(VLOOKUP(H191,'Funções de Transação - Detalhe'!$C$7:$F$31,4,0)), "",VLOOKUP(H191,'Funções de Transação - Detalhe'!$C$7:$F$31,4,0)),""))</f>
        <v/>
      </c>
      <c r="M191" s="34" t="str">
        <f t="shared" si="26"/>
        <v/>
      </c>
      <c r="N191" s="35" t="str">
        <f t="shared" si="27"/>
        <v/>
      </c>
      <c r="O191" s="34" t="str">
        <f t="shared" si="28"/>
        <v/>
      </c>
      <c r="P191" s="36" t="str">
        <f t="shared" si="29"/>
        <v/>
      </c>
      <c r="Q191" s="37" t="str">
        <f t="shared" si="30"/>
        <v/>
      </c>
      <c r="R191" s="37" t="str">
        <f t="shared" si="31"/>
        <v/>
      </c>
      <c r="S191" s="33" t="str">
        <f t="shared" si="32"/>
        <v/>
      </c>
      <c r="T191" s="38" t="str">
        <f t="shared" si="33"/>
        <v/>
      </c>
      <c r="U191" s="39" t="str">
        <f t="shared" si="34"/>
        <v/>
      </c>
      <c r="V191" s="40" t="str">
        <f t="shared" si="35"/>
        <v/>
      </c>
      <c r="W191" s="40" t="str">
        <f t="shared" si="36"/>
        <v/>
      </c>
      <c r="X191" s="136"/>
      <c r="Y191" s="136"/>
      <c r="Z191" s="136"/>
      <c r="AA191" s="136"/>
      <c r="AB191" s="30"/>
    </row>
    <row r="192" spans="1:28" ht="18" customHeight="1" x14ac:dyDescent="0.2">
      <c r="A192" s="136"/>
      <c r="B192" s="136"/>
      <c r="C192" s="136"/>
      <c r="D192" s="136"/>
      <c r="E192" s="136"/>
      <c r="F192" s="136"/>
      <c r="G192" s="29"/>
      <c r="H192" s="30"/>
      <c r="I192" s="31"/>
      <c r="J192" s="32"/>
      <c r="K192" s="33" t="str">
        <f>IF(OR(I192="ALI",I192="AIE"),IF(ISNA(VLOOKUP(H192,'Funções de Dados - Detalhe'!$C$7:$F$22,2,0)),"",VLOOKUP(H192,'Funções de Dados - Detalhe'!$C$7:$F$22,2,0)),IF(OR(I192="EE",I192="SE",I192="CE"),IF(ISNA(VLOOKUP(H192,'Funções de Transação - Detalhe'!$C$7:$F$31,2,0)), "",VLOOKUP(H192,'Funções de Transação - Detalhe'!$C$7:$F$31,2,0)),""))</f>
        <v/>
      </c>
      <c r="L192" s="33" t="str">
        <f>IF(OR(I192="ALI",I192="AIE"),IF(ISNA(VLOOKUP(H192,'Funções de Dados - Detalhe'!$C$7:$F$22,4,0)), "",VLOOKUP(H192,'Funções de Dados - Detalhe'!$C$7:$F$22,4,0)),IF(OR(I192="EE",I192="SE",I192="CE"),IF(ISNA(VLOOKUP(H192,'Funções de Transação - Detalhe'!$C$7:$F$31,4,0)), "",VLOOKUP(H192,'Funções de Transação - Detalhe'!$C$7:$F$31,4,0)),""))</f>
        <v/>
      </c>
      <c r="M192" s="34" t="str">
        <f t="shared" si="26"/>
        <v/>
      </c>
      <c r="N192" s="35" t="str">
        <f t="shared" si="27"/>
        <v/>
      </c>
      <c r="O192" s="34" t="str">
        <f t="shared" si="28"/>
        <v/>
      </c>
      <c r="P192" s="36" t="str">
        <f t="shared" si="29"/>
        <v/>
      </c>
      <c r="Q192" s="37" t="str">
        <f t="shared" si="30"/>
        <v/>
      </c>
      <c r="R192" s="37" t="str">
        <f t="shared" si="31"/>
        <v/>
      </c>
      <c r="S192" s="33" t="str">
        <f t="shared" si="32"/>
        <v/>
      </c>
      <c r="T192" s="38" t="str">
        <f t="shared" si="33"/>
        <v/>
      </c>
      <c r="U192" s="39" t="str">
        <f t="shared" si="34"/>
        <v/>
      </c>
      <c r="V192" s="40" t="str">
        <f t="shared" si="35"/>
        <v/>
      </c>
      <c r="W192" s="40" t="str">
        <f t="shared" si="36"/>
        <v/>
      </c>
      <c r="X192" s="136"/>
      <c r="Y192" s="136"/>
      <c r="Z192" s="136"/>
      <c r="AA192" s="136"/>
      <c r="AB192" s="30"/>
    </row>
    <row r="193" spans="1:28" ht="18" customHeight="1" x14ac:dyDescent="0.2">
      <c r="A193" s="136"/>
      <c r="B193" s="136"/>
      <c r="C193" s="136"/>
      <c r="D193" s="136"/>
      <c r="E193" s="136"/>
      <c r="F193" s="136"/>
      <c r="G193" s="29"/>
      <c r="H193" s="30"/>
      <c r="I193" s="31"/>
      <c r="J193" s="32"/>
      <c r="K193" s="33" t="str">
        <f>IF(OR(I193="ALI",I193="AIE"),IF(ISNA(VLOOKUP(H193,'Funções de Dados - Detalhe'!$C$7:$F$22,2,0)),"",VLOOKUP(H193,'Funções de Dados - Detalhe'!$C$7:$F$22,2,0)),IF(OR(I193="EE",I193="SE",I193="CE"),IF(ISNA(VLOOKUP(H193,'Funções de Transação - Detalhe'!$C$7:$F$31,2,0)), "",VLOOKUP(H193,'Funções de Transação - Detalhe'!$C$7:$F$31,2,0)),""))</f>
        <v/>
      </c>
      <c r="L193" s="33" t="str">
        <f>IF(OR(I193="ALI",I193="AIE"),IF(ISNA(VLOOKUP(H193,'Funções de Dados - Detalhe'!$C$7:$F$22,4,0)), "",VLOOKUP(H193,'Funções de Dados - Detalhe'!$C$7:$F$22,4,0)),IF(OR(I193="EE",I193="SE",I193="CE"),IF(ISNA(VLOOKUP(H193,'Funções de Transação - Detalhe'!$C$7:$F$31,4,0)), "",VLOOKUP(H193,'Funções de Transação - Detalhe'!$C$7:$F$31,4,0)),""))</f>
        <v/>
      </c>
      <c r="M193" s="34" t="str">
        <f t="shared" si="26"/>
        <v/>
      </c>
      <c r="N193" s="35" t="str">
        <f t="shared" si="27"/>
        <v/>
      </c>
      <c r="O193" s="34" t="str">
        <f t="shared" si="28"/>
        <v/>
      </c>
      <c r="P193" s="36" t="str">
        <f t="shared" si="29"/>
        <v/>
      </c>
      <c r="Q193" s="37" t="str">
        <f t="shared" si="30"/>
        <v/>
      </c>
      <c r="R193" s="37" t="str">
        <f t="shared" si="31"/>
        <v/>
      </c>
      <c r="S193" s="33" t="str">
        <f t="shared" si="32"/>
        <v/>
      </c>
      <c r="T193" s="38" t="str">
        <f t="shared" si="33"/>
        <v/>
      </c>
      <c r="U193" s="39" t="str">
        <f t="shared" si="34"/>
        <v/>
      </c>
      <c r="V193" s="40" t="str">
        <f t="shared" si="35"/>
        <v/>
      </c>
      <c r="W193" s="40" t="str">
        <f t="shared" si="36"/>
        <v/>
      </c>
      <c r="X193" s="136"/>
      <c r="Y193" s="136"/>
      <c r="Z193" s="136"/>
      <c r="AA193" s="136"/>
      <c r="AB193" s="30"/>
    </row>
    <row r="194" spans="1:28" ht="18" customHeight="1" x14ac:dyDescent="0.2">
      <c r="A194" s="136"/>
      <c r="B194" s="136"/>
      <c r="C194" s="136"/>
      <c r="D194" s="136"/>
      <c r="E194" s="136"/>
      <c r="F194" s="136"/>
      <c r="G194" s="29"/>
      <c r="H194" s="30"/>
      <c r="I194" s="31"/>
      <c r="J194" s="32"/>
      <c r="K194" s="33" t="str">
        <f>IF(OR(I194="ALI",I194="AIE"),IF(ISNA(VLOOKUP(H194,'Funções de Dados - Detalhe'!$C$7:$F$22,2,0)),"",VLOOKUP(H194,'Funções de Dados - Detalhe'!$C$7:$F$22,2,0)),IF(OR(I194="EE",I194="SE",I194="CE"),IF(ISNA(VLOOKUP(H194,'Funções de Transação - Detalhe'!$C$7:$F$31,2,0)), "",VLOOKUP(H194,'Funções de Transação - Detalhe'!$C$7:$F$31,2,0)),""))</f>
        <v/>
      </c>
      <c r="L194" s="33" t="str">
        <f>IF(OR(I194="ALI",I194="AIE"),IF(ISNA(VLOOKUP(H194,'Funções de Dados - Detalhe'!$C$7:$F$22,4,0)), "",VLOOKUP(H194,'Funções de Dados - Detalhe'!$C$7:$F$22,4,0)),IF(OR(I194="EE",I194="SE",I194="CE"),IF(ISNA(VLOOKUP(H194,'Funções de Transação - Detalhe'!$C$7:$F$31,4,0)), "",VLOOKUP(H194,'Funções de Transação - Detalhe'!$C$7:$F$31,4,0)),""))</f>
        <v/>
      </c>
      <c r="M194" s="34" t="str">
        <f t="shared" si="26"/>
        <v/>
      </c>
      <c r="N194" s="35" t="str">
        <f t="shared" si="27"/>
        <v/>
      </c>
      <c r="O194" s="34" t="str">
        <f t="shared" si="28"/>
        <v/>
      </c>
      <c r="P194" s="36" t="str">
        <f t="shared" si="29"/>
        <v/>
      </c>
      <c r="Q194" s="37" t="str">
        <f t="shared" si="30"/>
        <v/>
      </c>
      <c r="R194" s="37" t="str">
        <f t="shared" si="31"/>
        <v/>
      </c>
      <c r="S194" s="33" t="str">
        <f t="shared" si="32"/>
        <v/>
      </c>
      <c r="T194" s="38" t="str">
        <f t="shared" si="33"/>
        <v/>
      </c>
      <c r="U194" s="39" t="str">
        <f t="shared" si="34"/>
        <v/>
      </c>
      <c r="V194" s="40" t="str">
        <f t="shared" si="35"/>
        <v/>
      </c>
      <c r="W194" s="40" t="str">
        <f t="shared" si="36"/>
        <v/>
      </c>
      <c r="X194" s="136"/>
      <c r="Y194" s="136"/>
      <c r="Z194" s="136"/>
      <c r="AA194" s="136"/>
      <c r="AB194" s="30"/>
    </row>
    <row r="195" spans="1:28" ht="18" customHeight="1" x14ac:dyDescent="0.2">
      <c r="A195" s="136"/>
      <c r="B195" s="136"/>
      <c r="C195" s="136"/>
      <c r="D195" s="136"/>
      <c r="E195" s="136"/>
      <c r="F195" s="136"/>
      <c r="G195" s="29"/>
      <c r="H195" s="30"/>
      <c r="I195" s="31"/>
      <c r="J195" s="32"/>
      <c r="K195" s="33" t="str">
        <f>IF(OR(I195="ALI",I195="AIE"),IF(ISNA(VLOOKUP(H195,'Funções de Dados - Detalhe'!$C$7:$F$22,2,0)),"",VLOOKUP(H195,'Funções de Dados - Detalhe'!$C$7:$F$22,2,0)),IF(OR(I195="EE",I195="SE",I195="CE"),IF(ISNA(VLOOKUP(H195,'Funções de Transação - Detalhe'!$C$7:$F$31,2,0)), "",VLOOKUP(H195,'Funções de Transação - Detalhe'!$C$7:$F$31,2,0)),""))</f>
        <v/>
      </c>
      <c r="L195" s="33" t="str">
        <f>IF(OR(I195="ALI",I195="AIE"),IF(ISNA(VLOOKUP(H195,'Funções de Dados - Detalhe'!$C$7:$F$22,4,0)), "",VLOOKUP(H195,'Funções de Dados - Detalhe'!$C$7:$F$22,4,0)),IF(OR(I195="EE",I195="SE",I195="CE"),IF(ISNA(VLOOKUP(H195,'Funções de Transação - Detalhe'!$C$7:$F$31,4,0)), "",VLOOKUP(H195,'Funções de Transação - Detalhe'!$C$7:$F$31,4,0)),""))</f>
        <v/>
      </c>
      <c r="M195" s="34" t="str">
        <f t="shared" si="26"/>
        <v/>
      </c>
      <c r="N195" s="35" t="str">
        <f t="shared" si="27"/>
        <v/>
      </c>
      <c r="O195" s="34" t="str">
        <f t="shared" si="28"/>
        <v/>
      </c>
      <c r="P195" s="36" t="str">
        <f t="shared" si="29"/>
        <v/>
      </c>
      <c r="Q195" s="37" t="str">
        <f t="shared" si="30"/>
        <v/>
      </c>
      <c r="R195" s="37" t="str">
        <f t="shared" si="31"/>
        <v/>
      </c>
      <c r="S195" s="33" t="str">
        <f t="shared" si="32"/>
        <v/>
      </c>
      <c r="T195" s="38" t="str">
        <f t="shared" si="33"/>
        <v/>
      </c>
      <c r="U195" s="39" t="str">
        <f t="shared" si="34"/>
        <v/>
      </c>
      <c r="V195" s="40" t="str">
        <f t="shared" si="35"/>
        <v/>
      </c>
      <c r="W195" s="40" t="str">
        <f t="shared" si="36"/>
        <v/>
      </c>
      <c r="X195" s="136"/>
      <c r="Y195" s="136"/>
      <c r="Z195" s="136"/>
      <c r="AA195" s="136"/>
      <c r="AB195" s="30"/>
    </row>
    <row r="196" spans="1:28" ht="18" customHeight="1" x14ac:dyDescent="0.2">
      <c r="A196" s="136"/>
      <c r="B196" s="136"/>
      <c r="C196" s="136"/>
      <c r="D196" s="136"/>
      <c r="E196" s="136"/>
      <c r="F196" s="136"/>
      <c r="G196" s="29"/>
      <c r="H196" s="30"/>
      <c r="I196" s="31"/>
      <c r="J196" s="32"/>
      <c r="K196" s="33" t="str">
        <f>IF(OR(I196="ALI",I196="AIE"),IF(ISNA(VLOOKUP(H196,'Funções de Dados - Detalhe'!$C$7:$F$22,2,0)),"",VLOOKUP(H196,'Funções de Dados - Detalhe'!$C$7:$F$22,2,0)),IF(OR(I196="EE",I196="SE",I196="CE"),IF(ISNA(VLOOKUP(H196,'Funções de Transação - Detalhe'!$C$7:$F$31,2,0)), "",VLOOKUP(H196,'Funções de Transação - Detalhe'!$C$7:$F$31,2,0)),""))</f>
        <v/>
      </c>
      <c r="L196" s="33" t="str">
        <f>IF(OR(I196="ALI",I196="AIE"),IF(ISNA(VLOOKUP(H196,'Funções de Dados - Detalhe'!$C$7:$F$22,4,0)), "",VLOOKUP(H196,'Funções de Dados - Detalhe'!$C$7:$F$22,4,0)),IF(OR(I196="EE",I196="SE",I196="CE"),IF(ISNA(VLOOKUP(H196,'Funções de Transação - Detalhe'!$C$7:$F$31,4,0)), "",VLOOKUP(H196,'Funções de Transação - Detalhe'!$C$7:$F$31,4,0)),""))</f>
        <v/>
      </c>
      <c r="M196" s="34" t="str">
        <f t="shared" si="26"/>
        <v/>
      </c>
      <c r="N196" s="35" t="str">
        <f t="shared" si="27"/>
        <v/>
      </c>
      <c r="O196" s="34" t="str">
        <f t="shared" si="28"/>
        <v/>
      </c>
      <c r="P196" s="36" t="str">
        <f t="shared" si="29"/>
        <v/>
      </c>
      <c r="Q196" s="37" t="str">
        <f t="shared" si="30"/>
        <v/>
      </c>
      <c r="R196" s="37" t="str">
        <f t="shared" si="31"/>
        <v/>
      </c>
      <c r="S196" s="33" t="str">
        <f t="shared" si="32"/>
        <v/>
      </c>
      <c r="T196" s="38" t="str">
        <f t="shared" si="33"/>
        <v/>
      </c>
      <c r="U196" s="39" t="str">
        <f t="shared" si="34"/>
        <v/>
      </c>
      <c r="V196" s="40" t="str">
        <f t="shared" si="35"/>
        <v/>
      </c>
      <c r="W196" s="40" t="str">
        <f t="shared" si="36"/>
        <v/>
      </c>
      <c r="X196" s="136"/>
      <c r="Y196" s="136"/>
      <c r="Z196" s="136"/>
      <c r="AA196" s="136"/>
      <c r="AB196" s="30"/>
    </row>
    <row r="197" spans="1:28" ht="18" customHeight="1" x14ac:dyDescent="0.2">
      <c r="A197" s="136"/>
      <c r="B197" s="136"/>
      <c r="C197" s="136"/>
      <c r="D197" s="136"/>
      <c r="E197" s="136"/>
      <c r="F197" s="136"/>
      <c r="G197" s="29"/>
      <c r="H197" s="30"/>
      <c r="I197" s="31"/>
      <c r="J197" s="32"/>
      <c r="K197" s="33" t="str">
        <f>IF(OR(I197="ALI",I197="AIE"),IF(ISNA(VLOOKUP(H197,'Funções de Dados - Detalhe'!$C$7:$F$22,2,0)),"",VLOOKUP(H197,'Funções de Dados - Detalhe'!$C$7:$F$22,2,0)),IF(OR(I197="EE",I197="SE",I197="CE"),IF(ISNA(VLOOKUP(H197,'Funções de Transação - Detalhe'!$C$7:$F$31,2,0)), "",VLOOKUP(H197,'Funções de Transação - Detalhe'!$C$7:$F$31,2,0)),""))</f>
        <v/>
      </c>
      <c r="L197" s="33" t="str">
        <f>IF(OR(I197="ALI",I197="AIE"),IF(ISNA(VLOOKUP(H197,'Funções de Dados - Detalhe'!$C$7:$F$22,4,0)), "",VLOOKUP(H197,'Funções de Dados - Detalhe'!$C$7:$F$22,4,0)),IF(OR(I197="EE",I197="SE",I197="CE"),IF(ISNA(VLOOKUP(H197,'Funções de Transação - Detalhe'!$C$7:$F$31,4,0)), "",VLOOKUP(H197,'Funções de Transação - Detalhe'!$C$7:$F$31,4,0)),""))</f>
        <v/>
      </c>
      <c r="M197" s="34" t="str">
        <f t="shared" si="26"/>
        <v/>
      </c>
      <c r="N197" s="35" t="str">
        <f t="shared" si="27"/>
        <v/>
      </c>
      <c r="O197" s="34" t="str">
        <f t="shared" si="28"/>
        <v/>
      </c>
      <c r="P197" s="36" t="str">
        <f t="shared" si="29"/>
        <v/>
      </c>
      <c r="Q197" s="37" t="str">
        <f t="shared" si="30"/>
        <v/>
      </c>
      <c r="R197" s="37" t="str">
        <f t="shared" si="31"/>
        <v/>
      </c>
      <c r="S197" s="33" t="str">
        <f t="shared" si="32"/>
        <v/>
      </c>
      <c r="T197" s="38" t="str">
        <f t="shared" si="33"/>
        <v/>
      </c>
      <c r="U197" s="39" t="str">
        <f t="shared" si="34"/>
        <v/>
      </c>
      <c r="V197" s="40" t="str">
        <f t="shared" si="35"/>
        <v/>
      </c>
      <c r="W197" s="40" t="str">
        <f t="shared" si="36"/>
        <v/>
      </c>
      <c r="X197" s="136"/>
      <c r="Y197" s="136"/>
      <c r="Z197" s="136"/>
      <c r="AA197" s="136"/>
      <c r="AB197" s="30"/>
    </row>
    <row r="198" spans="1:28" ht="18" customHeight="1" x14ac:dyDescent="0.2">
      <c r="A198" s="136"/>
      <c r="B198" s="136"/>
      <c r="C198" s="136"/>
      <c r="D198" s="136"/>
      <c r="E198" s="136"/>
      <c r="F198" s="136"/>
      <c r="G198" s="29"/>
      <c r="H198" s="30"/>
      <c r="I198" s="31"/>
      <c r="J198" s="32"/>
      <c r="K198" s="33" t="str">
        <f>IF(OR(I198="ALI",I198="AIE"),IF(ISNA(VLOOKUP(H198,'Funções de Dados - Detalhe'!$C$7:$F$22,2,0)),"",VLOOKUP(H198,'Funções de Dados - Detalhe'!$C$7:$F$22,2,0)),IF(OR(I198="EE",I198="SE",I198="CE"),IF(ISNA(VLOOKUP(H198,'Funções de Transação - Detalhe'!$C$7:$F$31,2,0)), "",VLOOKUP(H198,'Funções de Transação - Detalhe'!$C$7:$F$31,2,0)),""))</f>
        <v/>
      </c>
      <c r="L198" s="33" t="str">
        <f>IF(OR(I198="ALI",I198="AIE"),IF(ISNA(VLOOKUP(H198,'Funções de Dados - Detalhe'!$C$7:$F$22,4,0)), "",VLOOKUP(H198,'Funções de Dados - Detalhe'!$C$7:$F$22,4,0)),IF(OR(I198="EE",I198="SE",I198="CE"),IF(ISNA(VLOOKUP(H198,'Funções de Transação - Detalhe'!$C$7:$F$31,4,0)), "",VLOOKUP(H198,'Funções de Transação - Detalhe'!$C$7:$F$31,4,0)),""))</f>
        <v/>
      </c>
      <c r="M198" s="34" t="str">
        <f t="shared" si="26"/>
        <v/>
      </c>
      <c r="N198" s="35" t="str">
        <f t="shared" si="27"/>
        <v/>
      </c>
      <c r="O198" s="34" t="str">
        <f t="shared" si="28"/>
        <v/>
      </c>
      <c r="P198" s="36" t="str">
        <f t="shared" si="29"/>
        <v/>
      </c>
      <c r="Q198" s="37" t="str">
        <f t="shared" si="30"/>
        <v/>
      </c>
      <c r="R198" s="37" t="str">
        <f t="shared" si="31"/>
        <v/>
      </c>
      <c r="S198" s="33" t="str">
        <f t="shared" si="32"/>
        <v/>
      </c>
      <c r="T198" s="38" t="str">
        <f t="shared" si="33"/>
        <v/>
      </c>
      <c r="U198" s="39" t="str">
        <f t="shared" si="34"/>
        <v/>
      </c>
      <c r="V198" s="40" t="str">
        <f t="shared" si="35"/>
        <v/>
      </c>
      <c r="W198" s="40" t="str">
        <f t="shared" si="36"/>
        <v/>
      </c>
      <c r="X198" s="136"/>
      <c r="Y198" s="136"/>
      <c r="Z198" s="136"/>
      <c r="AA198" s="136"/>
      <c r="AB198" s="30"/>
    </row>
    <row r="199" spans="1:28" ht="18" customHeight="1" x14ac:dyDescent="0.2">
      <c r="A199" s="136"/>
      <c r="B199" s="136"/>
      <c r="C199" s="136"/>
      <c r="D199" s="136"/>
      <c r="E199" s="136"/>
      <c r="F199" s="136"/>
      <c r="G199" s="29"/>
      <c r="H199" s="30"/>
      <c r="I199" s="31"/>
      <c r="J199" s="32"/>
      <c r="K199" s="33" t="str">
        <f>IF(OR(I199="ALI",I199="AIE"),IF(ISNA(VLOOKUP(H199,'Funções de Dados - Detalhe'!$C$7:$F$22,2,0)),"",VLOOKUP(H199,'Funções de Dados - Detalhe'!$C$7:$F$22,2,0)),IF(OR(I199="EE",I199="SE",I199="CE"),IF(ISNA(VLOOKUP(H199,'Funções de Transação - Detalhe'!$C$7:$F$31,2,0)), "",VLOOKUP(H199,'Funções de Transação - Detalhe'!$C$7:$F$31,2,0)),""))</f>
        <v/>
      </c>
      <c r="L199" s="33" t="str">
        <f>IF(OR(I199="ALI",I199="AIE"),IF(ISNA(VLOOKUP(H199,'Funções de Dados - Detalhe'!$C$7:$F$22,4,0)), "",VLOOKUP(H199,'Funções de Dados - Detalhe'!$C$7:$F$22,4,0)),IF(OR(I199="EE",I199="SE",I199="CE"),IF(ISNA(VLOOKUP(H199,'Funções de Transação - Detalhe'!$C$7:$F$31,4,0)), "",VLOOKUP(H199,'Funções de Transação - Detalhe'!$C$7:$F$31,4,0)),""))</f>
        <v/>
      </c>
      <c r="M199" s="34" t="str">
        <f t="shared" si="26"/>
        <v/>
      </c>
      <c r="N199" s="35" t="str">
        <f t="shared" si="27"/>
        <v/>
      </c>
      <c r="O199" s="34" t="str">
        <f t="shared" si="28"/>
        <v/>
      </c>
      <c r="P199" s="36" t="str">
        <f t="shared" si="29"/>
        <v/>
      </c>
      <c r="Q199" s="37" t="str">
        <f t="shared" si="30"/>
        <v/>
      </c>
      <c r="R199" s="37" t="str">
        <f t="shared" si="31"/>
        <v/>
      </c>
      <c r="S199" s="33" t="str">
        <f t="shared" si="32"/>
        <v/>
      </c>
      <c r="T199" s="38" t="str">
        <f t="shared" si="33"/>
        <v/>
      </c>
      <c r="U199" s="39" t="str">
        <f t="shared" si="34"/>
        <v/>
      </c>
      <c r="V199" s="40" t="str">
        <f t="shared" si="35"/>
        <v/>
      </c>
      <c r="W199" s="40" t="str">
        <f t="shared" si="36"/>
        <v/>
      </c>
      <c r="X199" s="136"/>
      <c r="Y199" s="136"/>
      <c r="Z199" s="136"/>
      <c r="AA199" s="136"/>
      <c r="AB199" s="30"/>
    </row>
    <row r="200" spans="1:28" ht="18" customHeight="1" x14ac:dyDescent="0.2">
      <c r="A200" s="136"/>
      <c r="B200" s="136"/>
      <c r="C200" s="136"/>
      <c r="D200" s="136"/>
      <c r="E200" s="136"/>
      <c r="F200" s="136"/>
      <c r="G200" s="29"/>
      <c r="H200" s="30"/>
      <c r="I200" s="31"/>
      <c r="J200" s="32"/>
      <c r="K200" s="33" t="str">
        <f>IF(OR(I200="ALI",I200="AIE"),IF(ISNA(VLOOKUP(H200,'Funções de Dados - Detalhe'!$C$7:$F$22,2,0)),"",VLOOKUP(H200,'Funções de Dados - Detalhe'!$C$7:$F$22,2,0)),IF(OR(I200="EE",I200="SE",I200="CE"),IF(ISNA(VLOOKUP(H200,'Funções de Transação - Detalhe'!$C$7:$F$31,2,0)), "",VLOOKUP(H200,'Funções de Transação - Detalhe'!$C$7:$F$31,2,0)),""))</f>
        <v/>
      </c>
      <c r="L200" s="33" t="str">
        <f>IF(OR(I200="ALI",I200="AIE"),IF(ISNA(VLOOKUP(H200,'Funções de Dados - Detalhe'!$C$7:$F$22,4,0)), "",VLOOKUP(H200,'Funções de Dados - Detalhe'!$C$7:$F$22,4,0)),IF(OR(I200="EE",I200="SE",I200="CE"),IF(ISNA(VLOOKUP(H200,'Funções de Transação - Detalhe'!$C$7:$F$31,4,0)), "",VLOOKUP(H200,'Funções de Transação - Detalhe'!$C$7:$F$31,4,0)),""))</f>
        <v/>
      </c>
      <c r="M200" s="34" t="str">
        <f t="shared" ref="M200:M263" si="37">CONCATENATE(I200,N200)</f>
        <v/>
      </c>
      <c r="N200" s="35" t="str">
        <f t="shared" ref="N200:N263" si="38">IF(OR(I200="ALI",I200="AIE"),"L", IF(OR(I200="EE",I200="SE",I200="CE"),"A",""))</f>
        <v/>
      </c>
      <c r="O200" s="34" t="str">
        <f t="shared" ref="O200:O263" si="39">CONCATENATE(I200,P200)</f>
        <v/>
      </c>
      <c r="P200" s="36" t="str">
        <f t="shared" ref="P200:P263" si="40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37" t="str">
        <f t="shared" ref="Q200:Q263" si="41">IF(N200="L","Baixa",IF(N200="A","Média",IF(N200="","","Alta")))</f>
        <v/>
      </c>
      <c r="R200" s="37" t="str">
        <f t="shared" ref="R200:R263" si="42">IF(P200="L","Baixa",IF(P200="A","Média",IF(P200="H","Alta","")))</f>
        <v/>
      </c>
      <c r="S200" s="33" t="str">
        <f t="shared" ref="S200:S263" si="43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38" t="str">
        <f t="shared" ref="T200:T263" si="44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39" t="str">
        <f t="shared" ref="U200:U263" si="45">IF(J200="","",IF(OR(J200="I",J200="C"),100%,IF(J200="E",40%,IF(J200="T",15%,50%))))</f>
        <v/>
      </c>
      <c r="V200" s="40" t="str">
        <f t="shared" ref="V200:V263" si="46">IF(AND(S200&lt;&gt;"",U200&lt;&gt;""),S200*U200,"")</f>
        <v/>
      </c>
      <c r="W200" s="40" t="str">
        <f t="shared" ref="W200:W263" si="47">IF(AND(T200&lt;&gt;"",U200&lt;&gt;""),T200*U200,"")</f>
        <v/>
      </c>
      <c r="X200" s="136"/>
      <c r="Y200" s="136"/>
      <c r="Z200" s="136"/>
      <c r="AA200" s="136"/>
      <c r="AB200" s="30"/>
    </row>
    <row r="201" spans="1:28" ht="18" customHeight="1" x14ac:dyDescent="0.2">
      <c r="A201" s="136"/>
      <c r="B201" s="136"/>
      <c r="C201" s="136"/>
      <c r="D201" s="136"/>
      <c r="E201" s="136"/>
      <c r="F201" s="136"/>
      <c r="G201" s="29"/>
      <c r="H201" s="30"/>
      <c r="I201" s="31"/>
      <c r="J201" s="32"/>
      <c r="K201" s="33" t="str">
        <f>IF(OR(I201="ALI",I201="AIE"),IF(ISNA(VLOOKUP(H201,'Funções de Dados - Detalhe'!$C$7:$F$22,2,0)),"",VLOOKUP(H201,'Funções de Dados - Detalhe'!$C$7:$F$22,2,0)),IF(OR(I201="EE",I201="SE",I201="CE"),IF(ISNA(VLOOKUP(H201,'Funções de Transação - Detalhe'!$C$7:$F$31,2,0)), "",VLOOKUP(H201,'Funções de Transação - Detalhe'!$C$7:$F$31,2,0)),""))</f>
        <v/>
      </c>
      <c r="L201" s="33" t="str">
        <f>IF(OR(I201="ALI",I201="AIE"),IF(ISNA(VLOOKUP(H201,'Funções de Dados - Detalhe'!$C$7:$F$22,4,0)), "",VLOOKUP(H201,'Funções de Dados - Detalhe'!$C$7:$F$22,4,0)),IF(OR(I201="EE",I201="SE",I201="CE"),IF(ISNA(VLOOKUP(H201,'Funções de Transação - Detalhe'!$C$7:$F$31,4,0)), "",VLOOKUP(H201,'Funções de Transação - Detalhe'!$C$7:$F$31,4,0)),""))</f>
        <v/>
      </c>
      <c r="M201" s="34" t="str">
        <f t="shared" si="37"/>
        <v/>
      </c>
      <c r="N201" s="35" t="str">
        <f t="shared" si="38"/>
        <v/>
      </c>
      <c r="O201" s="34" t="str">
        <f t="shared" si="39"/>
        <v/>
      </c>
      <c r="P201" s="36" t="str">
        <f t="shared" si="40"/>
        <v/>
      </c>
      <c r="Q201" s="37" t="str">
        <f t="shared" si="41"/>
        <v/>
      </c>
      <c r="R201" s="37" t="str">
        <f t="shared" si="42"/>
        <v/>
      </c>
      <c r="S201" s="33" t="str">
        <f t="shared" si="43"/>
        <v/>
      </c>
      <c r="T201" s="38" t="str">
        <f t="shared" si="44"/>
        <v/>
      </c>
      <c r="U201" s="39" t="str">
        <f t="shared" si="45"/>
        <v/>
      </c>
      <c r="V201" s="40" t="str">
        <f t="shared" si="46"/>
        <v/>
      </c>
      <c r="W201" s="40" t="str">
        <f t="shared" si="47"/>
        <v/>
      </c>
      <c r="X201" s="136"/>
      <c r="Y201" s="136"/>
      <c r="Z201" s="136"/>
      <c r="AA201" s="136"/>
      <c r="AB201" s="30"/>
    </row>
    <row r="202" spans="1:28" ht="18" customHeight="1" x14ac:dyDescent="0.2">
      <c r="A202" s="136"/>
      <c r="B202" s="136"/>
      <c r="C202" s="136"/>
      <c r="D202" s="136"/>
      <c r="E202" s="136"/>
      <c r="F202" s="136"/>
      <c r="G202" s="29"/>
      <c r="H202" s="30"/>
      <c r="I202" s="31"/>
      <c r="J202" s="32"/>
      <c r="K202" s="33" t="str">
        <f>IF(OR(I202="ALI",I202="AIE"),IF(ISNA(VLOOKUP(H202,'Funções de Dados - Detalhe'!$C$7:$F$22,2,0)),"",VLOOKUP(H202,'Funções de Dados - Detalhe'!$C$7:$F$22,2,0)),IF(OR(I202="EE",I202="SE",I202="CE"),IF(ISNA(VLOOKUP(H202,'Funções de Transação - Detalhe'!$C$7:$F$31,2,0)), "",VLOOKUP(H202,'Funções de Transação - Detalhe'!$C$7:$F$31,2,0)),""))</f>
        <v/>
      </c>
      <c r="L202" s="33" t="str">
        <f>IF(OR(I202="ALI",I202="AIE"),IF(ISNA(VLOOKUP(H202,'Funções de Dados - Detalhe'!$C$7:$F$22,4,0)), "",VLOOKUP(H202,'Funções de Dados - Detalhe'!$C$7:$F$22,4,0)),IF(OR(I202="EE",I202="SE",I202="CE"),IF(ISNA(VLOOKUP(H202,'Funções de Transação - Detalhe'!$C$7:$F$31,4,0)), "",VLOOKUP(H202,'Funções de Transação - Detalhe'!$C$7:$F$31,4,0)),""))</f>
        <v/>
      </c>
      <c r="M202" s="34" t="str">
        <f t="shared" si="37"/>
        <v/>
      </c>
      <c r="N202" s="35" t="str">
        <f t="shared" si="38"/>
        <v/>
      </c>
      <c r="O202" s="34" t="str">
        <f t="shared" si="39"/>
        <v/>
      </c>
      <c r="P202" s="36" t="str">
        <f t="shared" si="40"/>
        <v/>
      </c>
      <c r="Q202" s="37" t="str">
        <f t="shared" si="41"/>
        <v/>
      </c>
      <c r="R202" s="37" t="str">
        <f t="shared" si="42"/>
        <v/>
      </c>
      <c r="S202" s="33" t="str">
        <f t="shared" si="43"/>
        <v/>
      </c>
      <c r="T202" s="38" t="str">
        <f t="shared" si="44"/>
        <v/>
      </c>
      <c r="U202" s="39" t="str">
        <f t="shared" si="45"/>
        <v/>
      </c>
      <c r="V202" s="40" t="str">
        <f t="shared" si="46"/>
        <v/>
      </c>
      <c r="W202" s="40" t="str">
        <f t="shared" si="47"/>
        <v/>
      </c>
      <c r="X202" s="136"/>
      <c r="Y202" s="136"/>
      <c r="Z202" s="136"/>
      <c r="AA202" s="136"/>
      <c r="AB202" s="30"/>
    </row>
    <row r="203" spans="1:28" ht="18" customHeight="1" x14ac:dyDescent="0.2">
      <c r="A203" s="136"/>
      <c r="B203" s="136"/>
      <c r="C203" s="136"/>
      <c r="D203" s="136"/>
      <c r="E203" s="136"/>
      <c r="F203" s="136"/>
      <c r="G203" s="29"/>
      <c r="H203" s="30"/>
      <c r="I203" s="31"/>
      <c r="J203" s="32"/>
      <c r="K203" s="33" t="str">
        <f>IF(OR(I203="ALI",I203="AIE"),IF(ISNA(VLOOKUP(H203,'Funções de Dados - Detalhe'!$C$7:$F$22,2,0)),"",VLOOKUP(H203,'Funções de Dados - Detalhe'!$C$7:$F$22,2,0)),IF(OR(I203="EE",I203="SE",I203="CE"),IF(ISNA(VLOOKUP(H203,'Funções de Transação - Detalhe'!$C$7:$F$31,2,0)), "",VLOOKUP(H203,'Funções de Transação - Detalhe'!$C$7:$F$31,2,0)),""))</f>
        <v/>
      </c>
      <c r="L203" s="33" t="str">
        <f>IF(OR(I203="ALI",I203="AIE"),IF(ISNA(VLOOKUP(H203,'Funções de Dados - Detalhe'!$C$7:$F$22,4,0)), "",VLOOKUP(H203,'Funções de Dados - Detalhe'!$C$7:$F$22,4,0)),IF(OR(I203="EE",I203="SE",I203="CE"),IF(ISNA(VLOOKUP(H203,'Funções de Transação - Detalhe'!$C$7:$F$31,4,0)), "",VLOOKUP(H203,'Funções de Transação - Detalhe'!$C$7:$F$31,4,0)),""))</f>
        <v/>
      </c>
      <c r="M203" s="34" t="str">
        <f t="shared" si="37"/>
        <v/>
      </c>
      <c r="N203" s="35" t="str">
        <f t="shared" si="38"/>
        <v/>
      </c>
      <c r="O203" s="34" t="str">
        <f t="shared" si="39"/>
        <v/>
      </c>
      <c r="P203" s="36" t="str">
        <f t="shared" si="40"/>
        <v/>
      </c>
      <c r="Q203" s="37" t="str">
        <f t="shared" si="41"/>
        <v/>
      </c>
      <c r="R203" s="37" t="str">
        <f t="shared" si="42"/>
        <v/>
      </c>
      <c r="S203" s="33" t="str">
        <f t="shared" si="43"/>
        <v/>
      </c>
      <c r="T203" s="38" t="str">
        <f t="shared" si="44"/>
        <v/>
      </c>
      <c r="U203" s="39" t="str">
        <f t="shared" si="45"/>
        <v/>
      </c>
      <c r="V203" s="40" t="str">
        <f t="shared" si="46"/>
        <v/>
      </c>
      <c r="W203" s="40" t="str">
        <f t="shared" si="47"/>
        <v/>
      </c>
      <c r="X203" s="136"/>
      <c r="Y203" s="136"/>
      <c r="Z203" s="136"/>
      <c r="AA203" s="136"/>
      <c r="AB203" s="30"/>
    </row>
    <row r="204" spans="1:28" ht="18" customHeight="1" x14ac:dyDescent="0.2">
      <c r="A204" s="136"/>
      <c r="B204" s="136"/>
      <c r="C204" s="136"/>
      <c r="D204" s="136"/>
      <c r="E204" s="136"/>
      <c r="F204" s="136"/>
      <c r="G204" s="29"/>
      <c r="H204" s="30"/>
      <c r="I204" s="31"/>
      <c r="J204" s="32"/>
      <c r="K204" s="33" t="str">
        <f>IF(OR(I204="ALI",I204="AIE"),IF(ISNA(VLOOKUP(H204,'Funções de Dados - Detalhe'!$C$7:$F$22,2,0)),"",VLOOKUP(H204,'Funções de Dados - Detalhe'!$C$7:$F$22,2,0)),IF(OR(I204="EE",I204="SE",I204="CE"),IF(ISNA(VLOOKUP(H204,'Funções de Transação - Detalhe'!$C$7:$F$31,2,0)), "",VLOOKUP(H204,'Funções de Transação - Detalhe'!$C$7:$F$31,2,0)),""))</f>
        <v/>
      </c>
      <c r="L204" s="33" t="str">
        <f>IF(OR(I204="ALI",I204="AIE"),IF(ISNA(VLOOKUP(H204,'Funções de Dados - Detalhe'!$C$7:$F$22,4,0)), "",VLOOKUP(H204,'Funções de Dados - Detalhe'!$C$7:$F$22,4,0)),IF(OR(I204="EE",I204="SE",I204="CE"),IF(ISNA(VLOOKUP(H204,'Funções de Transação - Detalhe'!$C$7:$F$31,4,0)), "",VLOOKUP(H204,'Funções de Transação - Detalhe'!$C$7:$F$31,4,0)),""))</f>
        <v/>
      </c>
      <c r="M204" s="34" t="str">
        <f t="shared" si="37"/>
        <v/>
      </c>
      <c r="N204" s="35" t="str">
        <f t="shared" si="38"/>
        <v/>
      </c>
      <c r="O204" s="34" t="str">
        <f t="shared" si="39"/>
        <v/>
      </c>
      <c r="P204" s="36" t="str">
        <f t="shared" si="40"/>
        <v/>
      </c>
      <c r="Q204" s="37" t="str">
        <f t="shared" si="41"/>
        <v/>
      </c>
      <c r="R204" s="37" t="str">
        <f t="shared" si="42"/>
        <v/>
      </c>
      <c r="S204" s="33" t="str">
        <f t="shared" si="43"/>
        <v/>
      </c>
      <c r="T204" s="38" t="str">
        <f t="shared" si="44"/>
        <v/>
      </c>
      <c r="U204" s="39" t="str">
        <f t="shared" si="45"/>
        <v/>
      </c>
      <c r="V204" s="40" t="str">
        <f t="shared" si="46"/>
        <v/>
      </c>
      <c r="W204" s="40" t="str">
        <f t="shared" si="47"/>
        <v/>
      </c>
      <c r="X204" s="136"/>
      <c r="Y204" s="136"/>
      <c r="Z204" s="136"/>
      <c r="AA204" s="136"/>
      <c r="AB204" s="30"/>
    </row>
    <row r="205" spans="1:28" ht="18" customHeight="1" x14ac:dyDescent="0.2">
      <c r="A205" s="136"/>
      <c r="B205" s="136"/>
      <c r="C205" s="136"/>
      <c r="D205" s="136"/>
      <c r="E205" s="136"/>
      <c r="F205" s="136"/>
      <c r="G205" s="29"/>
      <c r="H205" s="30"/>
      <c r="I205" s="31"/>
      <c r="J205" s="32"/>
      <c r="K205" s="33" t="str">
        <f>IF(OR(I205="ALI",I205="AIE"),IF(ISNA(VLOOKUP(H205,'Funções de Dados - Detalhe'!$C$7:$F$22,2,0)),"",VLOOKUP(H205,'Funções de Dados - Detalhe'!$C$7:$F$22,2,0)),IF(OR(I205="EE",I205="SE",I205="CE"),IF(ISNA(VLOOKUP(H205,'Funções de Transação - Detalhe'!$C$7:$F$31,2,0)), "",VLOOKUP(H205,'Funções de Transação - Detalhe'!$C$7:$F$31,2,0)),""))</f>
        <v/>
      </c>
      <c r="L205" s="33" t="str">
        <f>IF(OR(I205="ALI",I205="AIE"),IF(ISNA(VLOOKUP(H205,'Funções de Dados - Detalhe'!$C$7:$F$22,4,0)), "",VLOOKUP(H205,'Funções de Dados - Detalhe'!$C$7:$F$22,4,0)),IF(OR(I205="EE",I205="SE",I205="CE"),IF(ISNA(VLOOKUP(H205,'Funções de Transação - Detalhe'!$C$7:$F$31,4,0)), "",VLOOKUP(H205,'Funções de Transação - Detalhe'!$C$7:$F$31,4,0)),""))</f>
        <v/>
      </c>
      <c r="M205" s="34" t="str">
        <f t="shared" si="37"/>
        <v/>
      </c>
      <c r="N205" s="35" t="str">
        <f t="shared" si="38"/>
        <v/>
      </c>
      <c r="O205" s="34" t="str">
        <f t="shared" si="39"/>
        <v/>
      </c>
      <c r="P205" s="36" t="str">
        <f t="shared" si="40"/>
        <v/>
      </c>
      <c r="Q205" s="37" t="str">
        <f t="shared" si="41"/>
        <v/>
      </c>
      <c r="R205" s="37" t="str">
        <f t="shared" si="42"/>
        <v/>
      </c>
      <c r="S205" s="33" t="str">
        <f t="shared" si="43"/>
        <v/>
      </c>
      <c r="T205" s="38" t="str">
        <f t="shared" si="44"/>
        <v/>
      </c>
      <c r="U205" s="39" t="str">
        <f t="shared" si="45"/>
        <v/>
      </c>
      <c r="V205" s="40" t="str">
        <f t="shared" si="46"/>
        <v/>
      </c>
      <c r="W205" s="40" t="str">
        <f t="shared" si="47"/>
        <v/>
      </c>
      <c r="X205" s="136"/>
      <c r="Y205" s="136"/>
      <c r="Z205" s="136"/>
      <c r="AA205" s="136"/>
      <c r="AB205" s="30"/>
    </row>
    <row r="206" spans="1:28" ht="18" customHeight="1" x14ac:dyDescent="0.2">
      <c r="A206" s="136"/>
      <c r="B206" s="136"/>
      <c r="C206" s="136"/>
      <c r="D206" s="136"/>
      <c r="E206" s="136"/>
      <c r="F206" s="136"/>
      <c r="G206" s="29"/>
      <c r="H206" s="30"/>
      <c r="I206" s="31"/>
      <c r="J206" s="32"/>
      <c r="K206" s="33" t="str">
        <f>IF(OR(I206="ALI",I206="AIE"),IF(ISNA(VLOOKUP(H206,'Funções de Dados - Detalhe'!$C$7:$F$22,2,0)),"",VLOOKUP(H206,'Funções de Dados - Detalhe'!$C$7:$F$22,2,0)),IF(OR(I206="EE",I206="SE",I206="CE"),IF(ISNA(VLOOKUP(H206,'Funções de Transação - Detalhe'!$C$7:$F$31,2,0)), "",VLOOKUP(H206,'Funções de Transação - Detalhe'!$C$7:$F$31,2,0)),""))</f>
        <v/>
      </c>
      <c r="L206" s="33" t="str">
        <f>IF(OR(I206="ALI",I206="AIE"),IF(ISNA(VLOOKUP(H206,'Funções de Dados - Detalhe'!$C$7:$F$22,4,0)), "",VLOOKUP(H206,'Funções de Dados - Detalhe'!$C$7:$F$22,4,0)),IF(OR(I206="EE",I206="SE",I206="CE"),IF(ISNA(VLOOKUP(H206,'Funções de Transação - Detalhe'!$C$7:$F$31,4,0)), "",VLOOKUP(H206,'Funções de Transação - Detalhe'!$C$7:$F$31,4,0)),""))</f>
        <v/>
      </c>
      <c r="M206" s="34" t="str">
        <f t="shared" si="37"/>
        <v/>
      </c>
      <c r="N206" s="35" t="str">
        <f t="shared" si="38"/>
        <v/>
      </c>
      <c r="O206" s="34" t="str">
        <f t="shared" si="39"/>
        <v/>
      </c>
      <c r="P206" s="36" t="str">
        <f t="shared" si="40"/>
        <v/>
      </c>
      <c r="Q206" s="37" t="str">
        <f t="shared" si="41"/>
        <v/>
      </c>
      <c r="R206" s="37" t="str">
        <f t="shared" si="42"/>
        <v/>
      </c>
      <c r="S206" s="33" t="str">
        <f t="shared" si="43"/>
        <v/>
      </c>
      <c r="T206" s="38" t="str">
        <f t="shared" si="44"/>
        <v/>
      </c>
      <c r="U206" s="39" t="str">
        <f t="shared" si="45"/>
        <v/>
      </c>
      <c r="V206" s="40" t="str">
        <f t="shared" si="46"/>
        <v/>
      </c>
      <c r="W206" s="40" t="str">
        <f t="shared" si="47"/>
        <v/>
      </c>
      <c r="X206" s="136"/>
      <c r="Y206" s="136"/>
      <c r="Z206" s="136"/>
      <c r="AA206" s="136"/>
      <c r="AB206" s="30"/>
    </row>
    <row r="207" spans="1:28" ht="18" customHeight="1" x14ac:dyDescent="0.2">
      <c r="A207" s="136"/>
      <c r="B207" s="136"/>
      <c r="C207" s="136"/>
      <c r="D207" s="136"/>
      <c r="E207" s="136"/>
      <c r="F207" s="136"/>
      <c r="G207" s="29"/>
      <c r="H207" s="30"/>
      <c r="I207" s="31"/>
      <c r="J207" s="32"/>
      <c r="K207" s="33" t="str">
        <f>IF(OR(I207="ALI",I207="AIE"),IF(ISNA(VLOOKUP(H207,'Funções de Dados - Detalhe'!$C$7:$F$22,2,0)),"",VLOOKUP(H207,'Funções de Dados - Detalhe'!$C$7:$F$22,2,0)),IF(OR(I207="EE",I207="SE",I207="CE"),IF(ISNA(VLOOKUP(H207,'Funções de Transação - Detalhe'!$C$7:$F$31,2,0)), "",VLOOKUP(H207,'Funções de Transação - Detalhe'!$C$7:$F$31,2,0)),""))</f>
        <v/>
      </c>
      <c r="L207" s="33" t="str">
        <f>IF(OR(I207="ALI",I207="AIE"),IF(ISNA(VLOOKUP(H207,'Funções de Dados - Detalhe'!$C$7:$F$22,4,0)), "",VLOOKUP(H207,'Funções de Dados - Detalhe'!$C$7:$F$22,4,0)),IF(OR(I207="EE",I207="SE",I207="CE"),IF(ISNA(VLOOKUP(H207,'Funções de Transação - Detalhe'!$C$7:$F$31,4,0)), "",VLOOKUP(H207,'Funções de Transação - Detalhe'!$C$7:$F$31,4,0)),""))</f>
        <v/>
      </c>
      <c r="M207" s="34" t="str">
        <f t="shared" si="37"/>
        <v/>
      </c>
      <c r="N207" s="35" t="str">
        <f t="shared" si="38"/>
        <v/>
      </c>
      <c r="O207" s="34" t="str">
        <f t="shared" si="39"/>
        <v/>
      </c>
      <c r="P207" s="36" t="str">
        <f t="shared" si="40"/>
        <v/>
      </c>
      <c r="Q207" s="37" t="str">
        <f t="shared" si="41"/>
        <v/>
      </c>
      <c r="R207" s="37" t="str">
        <f t="shared" si="42"/>
        <v/>
      </c>
      <c r="S207" s="33" t="str">
        <f t="shared" si="43"/>
        <v/>
      </c>
      <c r="T207" s="38" t="str">
        <f t="shared" si="44"/>
        <v/>
      </c>
      <c r="U207" s="39" t="str">
        <f t="shared" si="45"/>
        <v/>
      </c>
      <c r="V207" s="40" t="str">
        <f t="shared" si="46"/>
        <v/>
      </c>
      <c r="W207" s="40" t="str">
        <f t="shared" si="47"/>
        <v/>
      </c>
      <c r="X207" s="136"/>
      <c r="Y207" s="136"/>
      <c r="Z207" s="136"/>
      <c r="AA207" s="136"/>
      <c r="AB207" s="30"/>
    </row>
    <row r="208" spans="1:28" ht="18" customHeight="1" x14ac:dyDescent="0.2">
      <c r="A208" s="136"/>
      <c r="B208" s="136"/>
      <c r="C208" s="136"/>
      <c r="D208" s="136"/>
      <c r="E208" s="136"/>
      <c r="F208" s="136"/>
      <c r="G208" s="29"/>
      <c r="H208" s="30"/>
      <c r="I208" s="31"/>
      <c r="J208" s="32"/>
      <c r="K208" s="33" t="str">
        <f>IF(OR(I208="ALI",I208="AIE"),IF(ISNA(VLOOKUP(H208,'Funções de Dados - Detalhe'!$C$7:$F$22,2,0)),"",VLOOKUP(H208,'Funções de Dados - Detalhe'!$C$7:$F$22,2,0)),IF(OR(I208="EE",I208="SE",I208="CE"),IF(ISNA(VLOOKUP(H208,'Funções de Transação - Detalhe'!$C$7:$F$31,2,0)), "",VLOOKUP(H208,'Funções de Transação - Detalhe'!$C$7:$F$31,2,0)),""))</f>
        <v/>
      </c>
      <c r="L208" s="33" t="str">
        <f>IF(OR(I208="ALI",I208="AIE"),IF(ISNA(VLOOKUP(H208,'Funções de Dados - Detalhe'!$C$7:$F$22,4,0)), "",VLOOKUP(H208,'Funções de Dados - Detalhe'!$C$7:$F$22,4,0)),IF(OR(I208="EE",I208="SE",I208="CE"),IF(ISNA(VLOOKUP(H208,'Funções de Transação - Detalhe'!$C$7:$F$31,4,0)), "",VLOOKUP(H208,'Funções de Transação - Detalhe'!$C$7:$F$31,4,0)),""))</f>
        <v/>
      </c>
      <c r="M208" s="34" t="str">
        <f t="shared" si="37"/>
        <v/>
      </c>
      <c r="N208" s="35" t="str">
        <f t="shared" si="38"/>
        <v/>
      </c>
      <c r="O208" s="34" t="str">
        <f t="shared" si="39"/>
        <v/>
      </c>
      <c r="P208" s="36" t="str">
        <f t="shared" si="40"/>
        <v/>
      </c>
      <c r="Q208" s="37" t="str">
        <f t="shared" si="41"/>
        <v/>
      </c>
      <c r="R208" s="37" t="str">
        <f t="shared" si="42"/>
        <v/>
      </c>
      <c r="S208" s="33" t="str">
        <f t="shared" si="43"/>
        <v/>
      </c>
      <c r="T208" s="38" t="str">
        <f t="shared" si="44"/>
        <v/>
      </c>
      <c r="U208" s="39" t="str">
        <f t="shared" si="45"/>
        <v/>
      </c>
      <c r="V208" s="40" t="str">
        <f t="shared" si="46"/>
        <v/>
      </c>
      <c r="W208" s="40" t="str">
        <f t="shared" si="47"/>
        <v/>
      </c>
      <c r="X208" s="136"/>
      <c r="Y208" s="136"/>
      <c r="Z208" s="136"/>
      <c r="AA208" s="136"/>
      <c r="AB208" s="30"/>
    </row>
    <row r="209" spans="1:28" ht="18" customHeight="1" x14ac:dyDescent="0.2">
      <c r="A209" s="136"/>
      <c r="B209" s="136"/>
      <c r="C209" s="136"/>
      <c r="D209" s="136"/>
      <c r="E209" s="136"/>
      <c r="F209" s="136"/>
      <c r="G209" s="29"/>
      <c r="H209" s="30"/>
      <c r="I209" s="31"/>
      <c r="J209" s="32"/>
      <c r="K209" s="33" t="str">
        <f>IF(OR(I209="ALI",I209="AIE"),IF(ISNA(VLOOKUP(H209,'Funções de Dados - Detalhe'!$C$7:$F$22,2,0)),"",VLOOKUP(H209,'Funções de Dados - Detalhe'!$C$7:$F$22,2,0)),IF(OR(I209="EE",I209="SE",I209="CE"),IF(ISNA(VLOOKUP(H209,'Funções de Transação - Detalhe'!$C$7:$F$31,2,0)), "",VLOOKUP(H209,'Funções de Transação - Detalhe'!$C$7:$F$31,2,0)),""))</f>
        <v/>
      </c>
      <c r="L209" s="33" t="str">
        <f>IF(OR(I209="ALI",I209="AIE"),IF(ISNA(VLOOKUP(H209,'Funções de Dados - Detalhe'!$C$7:$F$22,4,0)), "",VLOOKUP(H209,'Funções de Dados - Detalhe'!$C$7:$F$22,4,0)),IF(OR(I209="EE",I209="SE",I209="CE"),IF(ISNA(VLOOKUP(H209,'Funções de Transação - Detalhe'!$C$7:$F$31,4,0)), "",VLOOKUP(H209,'Funções de Transação - Detalhe'!$C$7:$F$31,4,0)),""))</f>
        <v/>
      </c>
      <c r="M209" s="34" t="str">
        <f t="shared" si="37"/>
        <v/>
      </c>
      <c r="N209" s="35" t="str">
        <f t="shared" si="38"/>
        <v/>
      </c>
      <c r="O209" s="34" t="str">
        <f t="shared" si="39"/>
        <v/>
      </c>
      <c r="P209" s="36" t="str">
        <f t="shared" si="40"/>
        <v/>
      </c>
      <c r="Q209" s="37" t="str">
        <f t="shared" si="41"/>
        <v/>
      </c>
      <c r="R209" s="37" t="str">
        <f t="shared" si="42"/>
        <v/>
      </c>
      <c r="S209" s="33" t="str">
        <f t="shared" si="43"/>
        <v/>
      </c>
      <c r="T209" s="38" t="str">
        <f t="shared" si="44"/>
        <v/>
      </c>
      <c r="U209" s="39" t="str">
        <f t="shared" si="45"/>
        <v/>
      </c>
      <c r="V209" s="40" t="str">
        <f t="shared" si="46"/>
        <v/>
      </c>
      <c r="W209" s="40" t="str">
        <f t="shared" si="47"/>
        <v/>
      </c>
      <c r="X209" s="136"/>
      <c r="Y209" s="136"/>
      <c r="Z209" s="136"/>
      <c r="AA209" s="136"/>
      <c r="AB209" s="30"/>
    </row>
    <row r="210" spans="1:28" ht="18" customHeight="1" x14ac:dyDescent="0.2">
      <c r="A210" s="136"/>
      <c r="B210" s="136"/>
      <c r="C210" s="136"/>
      <c r="D210" s="136"/>
      <c r="E210" s="136"/>
      <c r="F210" s="136"/>
      <c r="G210" s="29"/>
      <c r="H210" s="30"/>
      <c r="I210" s="31"/>
      <c r="J210" s="32"/>
      <c r="K210" s="33" t="str">
        <f>IF(OR(I210="ALI",I210="AIE"),IF(ISNA(VLOOKUP(H210,'Funções de Dados - Detalhe'!$C$7:$F$22,2,0)),"",VLOOKUP(H210,'Funções de Dados - Detalhe'!$C$7:$F$22,2,0)),IF(OR(I210="EE",I210="SE",I210="CE"),IF(ISNA(VLOOKUP(H210,'Funções de Transação - Detalhe'!$C$7:$F$31,2,0)), "",VLOOKUP(H210,'Funções de Transação - Detalhe'!$C$7:$F$31,2,0)),""))</f>
        <v/>
      </c>
      <c r="L210" s="33" t="str">
        <f>IF(OR(I210="ALI",I210="AIE"),IF(ISNA(VLOOKUP(H210,'Funções de Dados - Detalhe'!$C$7:$F$22,4,0)), "",VLOOKUP(H210,'Funções de Dados - Detalhe'!$C$7:$F$22,4,0)),IF(OR(I210="EE",I210="SE",I210="CE"),IF(ISNA(VLOOKUP(H210,'Funções de Transação - Detalhe'!$C$7:$F$31,4,0)), "",VLOOKUP(H210,'Funções de Transação - Detalhe'!$C$7:$F$31,4,0)),""))</f>
        <v/>
      </c>
      <c r="M210" s="34" t="str">
        <f t="shared" si="37"/>
        <v/>
      </c>
      <c r="N210" s="35" t="str">
        <f t="shared" si="38"/>
        <v/>
      </c>
      <c r="O210" s="34" t="str">
        <f t="shared" si="39"/>
        <v/>
      </c>
      <c r="P210" s="36" t="str">
        <f t="shared" si="40"/>
        <v/>
      </c>
      <c r="Q210" s="37" t="str">
        <f t="shared" si="41"/>
        <v/>
      </c>
      <c r="R210" s="37" t="str">
        <f t="shared" si="42"/>
        <v/>
      </c>
      <c r="S210" s="33" t="str">
        <f t="shared" si="43"/>
        <v/>
      </c>
      <c r="T210" s="38" t="str">
        <f t="shared" si="44"/>
        <v/>
      </c>
      <c r="U210" s="39" t="str">
        <f t="shared" si="45"/>
        <v/>
      </c>
      <c r="V210" s="40" t="str">
        <f t="shared" si="46"/>
        <v/>
      </c>
      <c r="W210" s="40" t="str">
        <f t="shared" si="47"/>
        <v/>
      </c>
      <c r="X210" s="136"/>
      <c r="Y210" s="136"/>
      <c r="Z210" s="136"/>
      <c r="AA210" s="136"/>
      <c r="AB210" s="30"/>
    </row>
    <row r="211" spans="1:28" ht="18" customHeight="1" x14ac:dyDescent="0.2">
      <c r="A211" s="136"/>
      <c r="B211" s="136"/>
      <c r="C211" s="136"/>
      <c r="D211" s="136"/>
      <c r="E211" s="136"/>
      <c r="F211" s="136"/>
      <c r="G211" s="29"/>
      <c r="H211" s="30"/>
      <c r="I211" s="31"/>
      <c r="J211" s="32"/>
      <c r="K211" s="33" t="str">
        <f>IF(OR(I211="ALI",I211="AIE"),IF(ISNA(VLOOKUP(H211,'Funções de Dados - Detalhe'!$C$7:$F$22,2,0)),"",VLOOKUP(H211,'Funções de Dados - Detalhe'!$C$7:$F$22,2,0)),IF(OR(I211="EE",I211="SE",I211="CE"),IF(ISNA(VLOOKUP(H211,'Funções de Transação - Detalhe'!$C$7:$F$31,2,0)), "",VLOOKUP(H211,'Funções de Transação - Detalhe'!$C$7:$F$31,2,0)),""))</f>
        <v/>
      </c>
      <c r="L211" s="33" t="str">
        <f>IF(OR(I211="ALI",I211="AIE"),IF(ISNA(VLOOKUP(H211,'Funções de Dados - Detalhe'!$C$7:$F$22,4,0)), "",VLOOKUP(H211,'Funções de Dados - Detalhe'!$C$7:$F$22,4,0)),IF(OR(I211="EE",I211="SE",I211="CE"),IF(ISNA(VLOOKUP(H211,'Funções de Transação - Detalhe'!$C$7:$F$31,4,0)), "",VLOOKUP(H211,'Funções de Transação - Detalhe'!$C$7:$F$31,4,0)),""))</f>
        <v/>
      </c>
      <c r="M211" s="34" t="str">
        <f t="shared" si="37"/>
        <v/>
      </c>
      <c r="N211" s="35" t="str">
        <f t="shared" si="38"/>
        <v/>
      </c>
      <c r="O211" s="34" t="str">
        <f t="shared" si="39"/>
        <v/>
      </c>
      <c r="P211" s="36" t="str">
        <f t="shared" si="40"/>
        <v/>
      </c>
      <c r="Q211" s="37" t="str">
        <f t="shared" si="41"/>
        <v/>
      </c>
      <c r="R211" s="37" t="str">
        <f t="shared" si="42"/>
        <v/>
      </c>
      <c r="S211" s="33" t="str">
        <f t="shared" si="43"/>
        <v/>
      </c>
      <c r="T211" s="38" t="str">
        <f t="shared" si="44"/>
        <v/>
      </c>
      <c r="U211" s="39" t="str">
        <f t="shared" si="45"/>
        <v/>
      </c>
      <c r="V211" s="40" t="str">
        <f t="shared" si="46"/>
        <v/>
      </c>
      <c r="W211" s="40" t="str">
        <f t="shared" si="47"/>
        <v/>
      </c>
      <c r="X211" s="136"/>
      <c r="Y211" s="136"/>
      <c r="Z211" s="136"/>
      <c r="AA211" s="136"/>
      <c r="AB211" s="30"/>
    </row>
    <row r="212" spans="1:28" ht="18" customHeight="1" x14ac:dyDescent="0.2">
      <c r="A212" s="136"/>
      <c r="B212" s="136"/>
      <c r="C212" s="136"/>
      <c r="D212" s="136"/>
      <c r="E212" s="136"/>
      <c r="F212" s="136"/>
      <c r="G212" s="29"/>
      <c r="H212" s="30"/>
      <c r="I212" s="31"/>
      <c r="J212" s="32"/>
      <c r="K212" s="33" t="str">
        <f>IF(OR(I212="ALI",I212="AIE"),IF(ISNA(VLOOKUP(H212,'Funções de Dados - Detalhe'!$C$7:$F$22,2,0)),"",VLOOKUP(H212,'Funções de Dados - Detalhe'!$C$7:$F$22,2,0)),IF(OR(I212="EE",I212="SE",I212="CE"),IF(ISNA(VLOOKUP(H212,'Funções de Transação - Detalhe'!$C$7:$F$31,2,0)), "",VLOOKUP(H212,'Funções de Transação - Detalhe'!$C$7:$F$31,2,0)),""))</f>
        <v/>
      </c>
      <c r="L212" s="33" t="str">
        <f>IF(OR(I212="ALI",I212="AIE"),IF(ISNA(VLOOKUP(H212,'Funções de Dados - Detalhe'!$C$7:$F$22,4,0)), "",VLOOKUP(H212,'Funções de Dados - Detalhe'!$C$7:$F$22,4,0)),IF(OR(I212="EE",I212="SE",I212="CE"),IF(ISNA(VLOOKUP(H212,'Funções de Transação - Detalhe'!$C$7:$F$31,4,0)), "",VLOOKUP(H212,'Funções de Transação - Detalhe'!$C$7:$F$31,4,0)),""))</f>
        <v/>
      </c>
      <c r="M212" s="34" t="str">
        <f t="shared" si="37"/>
        <v/>
      </c>
      <c r="N212" s="35" t="str">
        <f t="shared" si="38"/>
        <v/>
      </c>
      <c r="O212" s="34" t="str">
        <f t="shared" si="39"/>
        <v/>
      </c>
      <c r="P212" s="36" t="str">
        <f t="shared" si="40"/>
        <v/>
      </c>
      <c r="Q212" s="37" t="str">
        <f t="shared" si="41"/>
        <v/>
      </c>
      <c r="R212" s="37" t="str">
        <f t="shared" si="42"/>
        <v/>
      </c>
      <c r="S212" s="33" t="str">
        <f t="shared" si="43"/>
        <v/>
      </c>
      <c r="T212" s="38" t="str">
        <f t="shared" si="44"/>
        <v/>
      </c>
      <c r="U212" s="39" t="str">
        <f t="shared" si="45"/>
        <v/>
      </c>
      <c r="V212" s="40" t="str">
        <f t="shared" si="46"/>
        <v/>
      </c>
      <c r="W212" s="40" t="str">
        <f t="shared" si="47"/>
        <v/>
      </c>
      <c r="X212" s="136"/>
      <c r="Y212" s="136"/>
      <c r="Z212" s="136"/>
      <c r="AA212" s="136"/>
      <c r="AB212" s="30"/>
    </row>
    <row r="213" spans="1:28" ht="18" customHeight="1" x14ac:dyDescent="0.2">
      <c r="A213" s="136"/>
      <c r="B213" s="136"/>
      <c r="C213" s="136"/>
      <c r="D213" s="136"/>
      <c r="E213" s="136"/>
      <c r="F213" s="136"/>
      <c r="G213" s="29"/>
      <c r="H213" s="30"/>
      <c r="I213" s="31"/>
      <c r="J213" s="32"/>
      <c r="K213" s="33" t="str">
        <f>IF(OR(I213="ALI",I213="AIE"),IF(ISNA(VLOOKUP(H213,'Funções de Dados - Detalhe'!$C$7:$F$22,2,0)),"",VLOOKUP(H213,'Funções de Dados - Detalhe'!$C$7:$F$22,2,0)),IF(OR(I213="EE",I213="SE",I213="CE"),IF(ISNA(VLOOKUP(H213,'Funções de Transação - Detalhe'!$C$7:$F$31,2,0)), "",VLOOKUP(H213,'Funções de Transação - Detalhe'!$C$7:$F$31,2,0)),""))</f>
        <v/>
      </c>
      <c r="L213" s="33" t="str">
        <f>IF(OR(I213="ALI",I213="AIE"),IF(ISNA(VLOOKUP(H213,'Funções de Dados - Detalhe'!$C$7:$F$22,4,0)), "",VLOOKUP(H213,'Funções de Dados - Detalhe'!$C$7:$F$22,4,0)),IF(OR(I213="EE",I213="SE",I213="CE"),IF(ISNA(VLOOKUP(H213,'Funções de Transação - Detalhe'!$C$7:$F$31,4,0)), "",VLOOKUP(H213,'Funções de Transação - Detalhe'!$C$7:$F$31,4,0)),""))</f>
        <v/>
      </c>
      <c r="M213" s="34" t="str">
        <f t="shared" si="37"/>
        <v/>
      </c>
      <c r="N213" s="35" t="str">
        <f t="shared" si="38"/>
        <v/>
      </c>
      <c r="O213" s="34" t="str">
        <f t="shared" si="39"/>
        <v/>
      </c>
      <c r="P213" s="36" t="str">
        <f t="shared" si="40"/>
        <v/>
      </c>
      <c r="Q213" s="37" t="str">
        <f t="shared" si="41"/>
        <v/>
      </c>
      <c r="R213" s="37" t="str">
        <f t="shared" si="42"/>
        <v/>
      </c>
      <c r="S213" s="33" t="str">
        <f t="shared" si="43"/>
        <v/>
      </c>
      <c r="T213" s="38" t="str">
        <f t="shared" si="44"/>
        <v/>
      </c>
      <c r="U213" s="39" t="str">
        <f t="shared" si="45"/>
        <v/>
      </c>
      <c r="V213" s="40" t="str">
        <f t="shared" si="46"/>
        <v/>
      </c>
      <c r="W213" s="40" t="str">
        <f t="shared" si="47"/>
        <v/>
      </c>
      <c r="X213" s="136"/>
      <c r="Y213" s="136"/>
      <c r="Z213" s="136"/>
      <c r="AA213" s="136"/>
      <c r="AB213" s="30"/>
    </row>
    <row r="214" spans="1:28" ht="18" customHeight="1" x14ac:dyDescent="0.2">
      <c r="A214" s="136"/>
      <c r="B214" s="136"/>
      <c r="C214" s="136"/>
      <c r="D214" s="136"/>
      <c r="E214" s="136"/>
      <c r="F214" s="136"/>
      <c r="G214" s="29"/>
      <c r="H214" s="30"/>
      <c r="I214" s="31"/>
      <c r="J214" s="32"/>
      <c r="K214" s="33" t="str">
        <f>IF(OR(I214="ALI",I214="AIE"),IF(ISNA(VLOOKUP(H214,'Funções de Dados - Detalhe'!$C$7:$F$22,2,0)),"",VLOOKUP(H214,'Funções de Dados - Detalhe'!$C$7:$F$22,2,0)),IF(OR(I214="EE",I214="SE",I214="CE"),IF(ISNA(VLOOKUP(H214,'Funções de Transação - Detalhe'!$C$7:$F$31,2,0)), "",VLOOKUP(H214,'Funções de Transação - Detalhe'!$C$7:$F$31,2,0)),""))</f>
        <v/>
      </c>
      <c r="L214" s="33" t="str">
        <f>IF(OR(I214="ALI",I214="AIE"),IF(ISNA(VLOOKUP(H214,'Funções de Dados - Detalhe'!$C$7:$F$22,4,0)), "",VLOOKUP(H214,'Funções de Dados - Detalhe'!$C$7:$F$22,4,0)),IF(OR(I214="EE",I214="SE",I214="CE"),IF(ISNA(VLOOKUP(H214,'Funções de Transação - Detalhe'!$C$7:$F$31,4,0)), "",VLOOKUP(H214,'Funções de Transação - Detalhe'!$C$7:$F$31,4,0)),""))</f>
        <v/>
      </c>
      <c r="M214" s="34" t="str">
        <f t="shared" si="37"/>
        <v/>
      </c>
      <c r="N214" s="35" t="str">
        <f t="shared" si="38"/>
        <v/>
      </c>
      <c r="O214" s="34" t="str">
        <f t="shared" si="39"/>
        <v/>
      </c>
      <c r="P214" s="36" t="str">
        <f t="shared" si="40"/>
        <v/>
      </c>
      <c r="Q214" s="37" t="str">
        <f t="shared" si="41"/>
        <v/>
      </c>
      <c r="R214" s="37" t="str">
        <f t="shared" si="42"/>
        <v/>
      </c>
      <c r="S214" s="33" t="str">
        <f t="shared" si="43"/>
        <v/>
      </c>
      <c r="T214" s="38" t="str">
        <f t="shared" si="44"/>
        <v/>
      </c>
      <c r="U214" s="39" t="str">
        <f t="shared" si="45"/>
        <v/>
      </c>
      <c r="V214" s="40" t="str">
        <f t="shared" si="46"/>
        <v/>
      </c>
      <c r="W214" s="40" t="str">
        <f t="shared" si="47"/>
        <v/>
      </c>
      <c r="X214" s="136"/>
      <c r="Y214" s="136"/>
      <c r="Z214" s="136"/>
      <c r="AA214" s="136"/>
      <c r="AB214" s="30"/>
    </row>
    <row r="215" spans="1:28" ht="18" customHeight="1" x14ac:dyDescent="0.2">
      <c r="A215" s="136"/>
      <c r="B215" s="136"/>
      <c r="C215" s="136"/>
      <c r="D215" s="136"/>
      <c r="E215" s="136"/>
      <c r="F215" s="136"/>
      <c r="G215" s="29"/>
      <c r="H215" s="30"/>
      <c r="I215" s="31"/>
      <c r="J215" s="32"/>
      <c r="K215" s="33" t="str">
        <f>IF(OR(I215="ALI",I215="AIE"),IF(ISNA(VLOOKUP(H215,'Funções de Dados - Detalhe'!$C$7:$F$22,2,0)),"",VLOOKUP(H215,'Funções de Dados - Detalhe'!$C$7:$F$22,2,0)),IF(OR(I215="EE",I215="SE",I215="CE"),IF(ISNA(VLOOKUP(H215,'Funções de Transação - Detalhe'!$C$7:$F$31,2,0)), "",VLOOKUP(H215,'Funções de Transação - Detalhe'!$C$7:$F$31,2,0)),""))</f>
        <v/>
      </c>
      <c r="L215" s="33" t="str">
        <f>IF(OR(I215="ALI",I215="AIE"),IF(ISNA(VLOOKUP(H215,'Funções de Dados - Detalhe'!$C$7:$F$22,4,0)), "",VLOOKUP(H215,'Funções de Dados - Detalhe'!$C$7:$F$22,4,0)),IF(OR(I215="EE",I215="SE",I215="CE"),IF(ISNA(VLOOKUP(H215,'Funções de Transação - Detalhe'!$C$7:$F$31,4,0)), "",VLOOKUP(H215,'Funções de Transação - Detalhe'!$C$7:$F$31,4,0)),""))</f>
        <v/>
      </c>
      <c r="M215" s="34" t="str">
        <f t="shared" si="37"/>
        <v/>
      </c>
      <c r="N215" s="35" t="str">
        <f t="shared" si="38"/>
        <v/>
      </c>
      <c r="O215" s="34" t="str">
        <f t="shared" si="39"/>
        <v/>
      </c>
      <c r="P215" s="36" t="str">
        <f t="shared" si="40"/>
        <v/>
      </c>
      <c r="Q215" s="37" t="str">
        <f t="shared" si="41"/>
        <v/>
      </c>
      <c r="R215" s="37" t="str">
        <f t="shared" si="42"/>
        <v/>
      </c>
      <c r="S215" s="33" t="str">
        <f t="shared" si="43"/>
        <v/>
      </c>
      <c r="T215" s="38" t="str">
        <f t="shared" si="44"/>
        <v/>
      </c>
      <c r="U215" s="39" t="str">
        <f t="shared" si="45"/>
        <v/>
      </c>
      <c r="V215" s="40" t="str">
        <f t="shared" si="46"/>
        <v/>
      </c>
      <c r="W215" s="40" t="str">
        <f t="shared" si="47"/>
        <v/>
      </c>
      <c r="X215" s="136"/>
      <c r="Y215" s="136"/>
      <c r="Z215" s="136"/>
      <c r="AA215" s="136"/>
      <c r="AB215" s="30"/>
    </row>
    <row r="216" spans="1:28" ht="18" customHeight="1" x14ac:dyDescent="0.2">
      <c r="A216" s="136"/>
      <c r="B216" s="136"/>
      <c r="C216" s="136"/>
      <c r="D216" s="136"/>
      <c r="E216" s="136"/>
      <c r="F216" s="136"/>
      <c r="G216" s="29"/>
      <c r="H216" s="30"/>
      <c r="I216" s="31"/>
      <c r="J216" s="32"/>
      <c r="K216" s="33" t="str">
        <f>IF(OR(I216="ALI",I216="AIE"),IF(ISNA(VLOOKUP(H216,'Funções de Dados - Detalhe'!$C$7:$F$22,2,0)),"",VLOOKUP(H216,'Funções de Dados - Detalhe'!$C$7:$F$22,2,0)),IF(OR(I216="EE",I216="SE",I216="CE"),IF(ISNA(VLOOKUP(H216,'Funções de Transação - Detalhe'!$C$7:$F$31,2,0)), "",VLOOKUP(H216,'Funções de Transação - Detalhe'!$C$7:$F$31,2,0)),""))</f>
        <v/>
      </c>
      <c r="L216" s="33" t="str">
        <f>IF(OR(I216="ALI",I216="AIE"),IF(ISNA(VLOOKUP(H216,'Funções de Dados - Detalhe'!$C$7:$F$22,4,0)), "",VLOOKUP(H216,'Funções de Dados - Detalhe'!$C$7:$F$22,4,0)),IF(OR(I216="EE",I216="SE",I216="CE"),IF(ISNA(VLOOKUP(H216,'Funções de Transação - Detalhe'!$C$7:$F$31,4,0)), "",VLOOKUP(H216,'Funções de Transação - Detalhe'!$C$7:$F$31,4,0)),""))</f>
        <v/>
      </c>
      <c r="M216" s="34" t="str">
        <f t="shared" si="37"/>
        <v/>
      </c>
      <c r="N216" s="35" t="str">
        <f t="shared" si="38"/>
        <v/>
      </c>
      <c r="O216" s="34" t="str">
        <f t="shared" si="39"/>
        <v/>
      </c>
      <c r="P216" s="36" t="str">
        <f t="shared" si="40"/>
        <v/>
      </c>
      <c r="Q216" s="37" t="str">
        <f t="shared" si="41"/>
        <v/>
      </c>
      <c r="R216" s="37" t="str">
        <f t="shared" si="42"/>
        <v/>
      </c>
      <c r="S216" s="33" t="str">
        <f t="shared" si="43"/>
        <v/>
      </c>
      <c r="T216" s="38" t="str">
        <f t="shared" si="44"/>
        <v/>
      </c>
      <c r="U216" s="39" t="str">
        <f t="shared" si="45"/>
        <v/>
      </c>
      <c r="V216" s="40" t="str">
        <f t="shared" si="46"/>
        <v/>
      </c>
      <c r="W216" s="40" t="str">
        <f t="shared" si="47"/>
        <v/>
      </c>
      <c r="X216" s="136"/>
      <c r="Y216" s="136"/>
      <c r="Z216" s="136"/>
      <c r="AA216" s="136"/>
      <c r="AB216" s="30"/>
    </row>
    <row r="217" spans="1:28" ht="18" customHeight="1" x14ac:dyDescent="0.2">
      <c r="A217" s="136"/>
      <c r="B217" s="136"/>
      <c r="C217" s="136"/>
      <c r="D217" s="136"/>
      <c r="E217" s="136"/>
      <c r="F217" s="136"/>
      <c r="G217" s="29"/>
      <c r="H217" s="30"/>
      <c r="I217" s="31"/>
      <c r="J217" s="32"/>
      <c r="K217" s="33" t="str">
        <f>IF(OR(I217="ALI",I217="AIE"),IF(ISNA(VLOOKUP(H217,'Funções de Dados - Detalhe'!$C$7:$F$22,2,0)),"",VLOOKUP(H217,'Funções de Dados - Detalhe'!$C$7:$F$22,2,0)),IF(OR(I217="EE",I217="SE",I217="CE"),IF(ISNA(VLOOKUP(H217,'Funções de Transação - Detalhe'!$C$7:$F$31,2,0)), "",VLOOKUP(H217,'Funções de Transação - Detalhe'!$C$7:$F$31,2,0)),""))</f>
        <v/>
      </c>
      <c r="L217" s="33" t="str">
        <f>IF(OR(I217="ALI",I217="AIE"),IF(ISNA(VLOOKUP(H217,'Funções de Dados - Detalhe'!$C$7:$F$22,4,0)), "",VLOOKUP(H217,'Funções de Dados - Detalhe'!$C$7:$F$22,4,0)),IF(OR(I217="EE",I217="SE",I217="CE"),IF(ISNA(VLOOKUP(H217,'Funções de Transação - Detalhe'!$C$7:$F$31,4,0)), "",VLOOKUP(H217,'Funções de Transação - Detalhe'!$C$7:$F$31,4,0)),""))</f>
        <v/>
      </c>
      <c r="M217" s="34" t="str">
        <f t="shared" si="37"/>
        <v/>
      </c>
      <c r="N217" s="35" t="str">
        <f t="shared" si="38"/>
        <v/>
      </c>
      <c r="O217" s="34" t="str">
        <f t="shared" si="39"/>
        <v/>
      </c>
      <c r="P217" s="36" t="str">
        <f t="shared" si="40"/>
        <v/>
      </c>
      <c r="Q217" s="37" t="str">
        <f t="shared" si="41"/>
        <v/>
      </c>
      <c r="R217" s="37" t="str">
        <f t="shared" si="42"/>
        <v/>
      </c>
      <c r="S217" s="33" t="str">
        <f t="shared" si="43"/>
        <v/>
      </c>
      <c r="T217" s="38" t="str">
        <f t="shared" si="44"/>
        <v/>
      </c>
      <c r="U217" s="39" t="str">
        <f t="shared" si="45"/>
        <v/>
      </c>
      <c r="V217" s="40" t="str">
        <f t="shared" si="46"/>
        <v/>
      </c>
      <c r="W217" s="40" t="str">
        <f t="shared" si="47"/>
        <v/>
      </c>
      <c r="X217" s="136"/>
      <c r="Y217" s="136"/>
      <c r="Z217" s="136"/>
      <c r="AA217" s="136"/>
      <c r="AB217" s="30"/>
    </row>
    <row r="218" spans="1:28" ht="18" customHeight="1" x14ac:dyDescent="0.2">
      <c r="A218" s="136"/>
      <c r="B218" s="136"/>
      <c r="C218" s="136"/>
      <c r="D218" s="136"/>
      <c r="E218" s="136"/>
      <c r="F218" s="136"/>
      <c r="G218" s="29"/>
      <c r="H218" s="30"/>
      <c r="I218" s="31"/>
      <c r="J218" s="32"/>
      <c r="K218" s="33" t="str">
        <f>IF(OR(I218="ALI",I218="AIE"),IF(ISNA(VLOOKUP(H218,'Funções de Dados - Detalhe'!$C$7:$F$22,2,0)),"",VLOOKUP(H218,'Funções de Dados - Detalhe'!$C$7:$F$22,2,0)),IF(OR(I218="EE",I218="SE",I218="CE"),IF(ISNA(VLOOKUP(H218,'Funções de Transação - Detalhe'!$C$7:$F$31,2,0)), "",VLOOKUP(H218,'Funções de Transação - Detalhe'!$C$7:$F$31,2,0)),""))</f>
        <v/>
      </c>
      <c r="L218" s="33" t="str">
        <f>IF(OR(I218="ALI",I218="AIE"),IF(ISNA(VLOOKUP(H218,'Funções de Dados - Detalhe'!$C$7:$F$22,4,0)), "",VLOOKUP(H218,'Funções de Dados - Detalhe'!$C$7:$F$22,4,0)),IF(OR(I218="EE",I218="SE",I218="CE"),IF(ISNA(VLOOKUP(H218,'Funções de Transação - Detalhe'!$C$7:$F$31,4,0)), "",VLOOKUP(H218,'Funções de Transação - Detalhe'!$C$7:$F$31,4,0)),""))</f>
        <v/>
      </c>
      <c r="M218" s="34" t="str">
        <f t="shared" si="37"/>
        <v/>
      </c>
      <c r="N218" s="35" t="str">
        <f t="shared" si="38"/>
        <v/>
      </c>
      <c r="O218" s="34" t="str">
        <f t="shared" si="39"/>
        <v/>
      </c>
      <c r="P218" s="36" t="str">
        <f t="shared" si="40"/>
        <v/>
      </c>
      <c r="Q218" s="37" t="str">
        <f t="shared" si="41"/>
        <v/>
      </c>
      <c r="R218" s="37" t="str">
        <f t="shared" si="42"/>
        <v/>
      </c>
      <c r="S218" s="33" t="str">
        <f t="shared" si="43"/>
        <v/>
      </c>
      <c r="T218" s="38" t="str">
        <f t="shared" si="44"/>
        <v/>
      </c>
      <c r="U218" s="39" t="str">
        <f t="shared" si="45"/>
        <v/>
      </c>
      <c r="V218" s="40" t="str">
        <f t="shared" si="46"/>
        <v/>
      </c>
      <c r="W218" s="40" t="str">
        <f t="shared" si="47"/>
        <v/>
      </c>
      <c r="X218" s="136"/>
      <c r="Y218" s="136"/>
      <c r="Z218" s="136"/>
      <c r="AA218" s="136"/>
      <c r="AB218" s="30"/>
    </row>
    <row r="219" spans="1:28" ht="18" customHeight="1" x14ac:dyDescent="0.2">
      <c r="A219" s="136"/>
      <c r="B219" s="136"/>
      <c r="C219" s="136"/>
      <c r="D219" s="136"/>
      <c r="E219" s="136"/>
      <c r="F219" s="136"/>
      <c r="G219" s="29"/>
      <c r="H219" s="30"/>
      <c r="I219" s="31"/>
      <c r="J219" s="32"/>
      <c r="K219" s="33" t="str">
        <f>IF(OR(I219="ALI",I219="AIE"),IF(ISNA(VLOOKUP(H219,'Funções de Dados - Detalhe'!$C$7:$F$22,2,0)),"",VLOOKUP(H219,'Funções de Dados - Detalhe'!$C$7:$F$22,2,0)),IF(OR(I219="EE",I219="SE",I219="CE"),IF(ISNA(VLOOKUP(H219,'Funções de Transação - Detalhe'!$C$7:$F$31,2,0)), "",VLOOKUP(H219,'Funções de Transação - Detalhe'!$C$7:$F$31,2,0)),""))</f>
        <v/>
      </c>
      <c r="L219" s="33" t="str">
        <f>IF(OR(I219="ALI",I219="AIE"),IF(ISNA(VLOOKUP(H219,'Funções de Dados - Detalhe'!$C$7:$F$22,4,0)), "",VLOOKUP(H219,'Funções de Dados - Detalhe'!$C$7:$F$22,4,0)),IF(OR(I219="EE",I219="SE",I219="CE"),IF(ISNA(VLOOKUP(H219,'Funções de Transação - Detalhe'!$C$7:$F$31,4,0)), "",VLOOKUP(H219,'Funções de Transação - Detalhe'!$C$7:$F$31,4,0)),""))</f>
        <v/>
      </c>
      <c r="M219" s="34" t="str">
        <f t="shared" si="37"/>
        <v/>
      </c>
      <c r="N219" s="35" t="str">
        <f t="shared" si="38"/>
        <v/>
      </c>
      <c r="O219" s="34" t="str">
        <f t="shared" si="39"/>
        <v/>
      </c>
      <c r="P219" s="36" t="str">
        <f t="shared" si="40"/>
        <v/>
      </c>
      <c r="Q219" s="37" t="str">
        <f t="shared" si="41"/>
        <v/>
      </c>
      <c r="R219" s="37" t="str">
        <f t="shared" si="42"/>
        <v/>
      </c>
      <c r="S219" s="33" t="str">
        <f t="shared" si="43"/>
        <v/>
      </c>
      <c r="T219" s="38" t="str">
        <f t="shared" si="44"/>
        <v/>
      </c>
      <c r="U219" s="39" t="str">
        <f t="shared" si="45"/>
        <v/>
      </c>
      <c r="V219" s="40" t="str">
        <f t="shared" si="46"/>
        <v/>
      </c>
      <c r="W219" s="40" t="str">
        <f t="shared" si="47"/>
        <v/>
      </c>
      <c r="X219" s="136"/>
      <c r="Y219" s="136"/>
      <c r="Z219" s="136"/>
      <c r="AA219" s="136"/>
      <c r="AB219" s="30"/>
    </row>
    <row r="220" spans="1:28" ht="18" customHeight="1" x14ac:dyDescent="0.2">
      <c r="A220" s="136"/>
      <c r="B220" s="136"/>
      <c r="C220" s="136"/>
      <c r="D220" s="136"/>
      <c r="E220" s="136"/>
      <c r="F220" s="136"/>
      <c r="G220" s="29"/>
      <c r="H220" s="30"/>
      <c r="I220" s="31"/>
      <c r="J220" s="32"/>
      <c r="K220" s="33" t="str">
        <f>IF(OR(I220="ALI",I220="AIE"),IF(ISNA(VLOOKUP(H220,'Funções de Dados - Detalhe'!$C$7:$F$22,2,0)),"",VLOOKUP(H220,'Funções de Dados - Detalhe'!$C$7:$F$22,2,0)),IF(OR(I220="EE",I220="SE",I220="CE"),IF(ISNA(VLOOKUP(H220,'Funções de Transação - Detalhe'!$C$7:$F$31,2,0)), "",VLOOKUP(H220,'Funções de Transação - Detalhe'!$C$7:$F$31,2,0)),""))</f>
        <v/>
      </c>
      <c r="L220" s="33" t="str">
        <f>IF(OR(I220="ALI",I220="AIE"),IF(ISNA(VLOOKUP(H220,'Funções de Dados - Detalhe'!$C$7:$F$22,4,0)), "",VLOOKUP(H220,'Funções de Dados - Detalhe'!$C$7:$F$22,4,0)),IF(OR(I220="EE",I220="SE",I220="CE"),IF(ISNA(VLOOKUP(H220,'Funções de Transação - Detalhe'!$C$7:$F$31,4,0)), "",VLOOKUP(H220,'Funções de Transação - Detalhe'!$C$7:$F$31,4,0)),""))</f>
        <v/>
      </c>
      <c r="M220" s="34" t="str">
        <f t="shared" si="37"/>
        <v/>
      </c>
      <c r="N220" s="35" t="str">
        <f t="shared" si="38"/>
        <v/>
      </c>
      <c r="O220" s="34" t="str">
        <f t="shared" si="39"/>
        <v/>
      </c>
      <c r="P220" s="36" t="str">
        <f t="shared" si="40"/>
        <v/>
      </c>
      <c r="Q220" s="37" t="str">
        <f t="shared" si="41"/>
        <v/>
      </c>
      <c r="R220" s="37" t="str">
        <f t="shared" si="42"/>
        <v/>
      </c>
      <c r="S220" s="33" t="str">
        <f t="shared" si="43"/>
        <v/>
      </c>
      <c r="T220" s="38" t="str">
        <f t="shared" si="44"/>
        <v/>
      </c>
      <c r="U220" s="39" t="str">
        <f t="shared" si="45"/>
        <v/>
      </c>
      <c r="V220" s="40" t="str">
        <f t="shared" si="46"/>
        <v/>
      </c>
      <c r="W220" s="40" t="str">
        <f t="shared" si="47"/>
        <v/>
      </c>
      <c r="X220" s="136"/>
      <c r="Y220" s="136"/>
      <c r="Z220" s="136"/>
      <c r="AA220" s="136"/>
      <c r="AB220" s="30"/>
    </row>
    <row r="221" spans="1:28" ht="18" customHeight="1" x14ac:dyDescent="0.2">
      <c r="A221" s="136"/>
      <c r="B221" s="136"/>
      <c r="C221" s="136"/>
      <c r="D221" s="136"/>
      <c r="E221" s="136"/>
      <c r="F221" s="136"/>
      <c r="G221" s="29"/>
      <c r="H221" s="30"/>
      <c r="I221" s="31"/>
      <c r="J221" s="32"/>
      <c r="K221" s="33" t="str">
        <f>IF(OR(I221="ALI",I221="AIE"),IF(ISNA(VLOOKUP(H221,'Funções de Dados - Detalhe'!$C$7:$F$22,2,0)),"",VLOOKUP(H221,'Funções de Dados - Detalhe'!$C$7:$F$22,2,0)),IF(OR(I221="EE",I221="SE",I221="CE"),IF(ISNA(VLOOKUP(H221,'Funções de Transação - Detalhe'!$C$7:$F$31,2,0)), "",VLOOKUP(H221,'Funções de Transação - Detalhe'!$C$7:$F$31,2,0)),""))</f>
        <v/>
      </c>
      <c r="L221" s="33" t="str">
        <f>IF(OR(I221="ALI",I221="AIE"),IF(ISNA(VLOOKUP(H221,'Funções de Dados - Detalhe'!$C$7:$F$22,4,0)), "",VLOOKUP(H221,'Funções de Dados - Detalhe'!$C$7:$F$22,4,0)),IF(OR(I221="EE",I221="SE",I221="CE"),IF(ISNA(VLOOKUP(H221,'Funções de Transação - Detalhe'!$C$7:$F$31,4,0)), "",VLOOKUP(H221,'Funções de Transação - Detalhe'!$C$7:$F$31,4,0)),""))</f>
        <v/>
      </c>
      <c r="M221" s="34" t="str">
        <f t="shared" si="37"/>
        <v/>
      </c>
      <c r="N221" s="35" t="str">
        <f t="shared" si="38"/>
        <v/>
      </c>
      <c r="O221" s="34" t="str">
        <f t="shared" si="39"/>
        <v/>
      </c>
      <c r="P221" s="36" t="str">
        <f t="shared" si="40"/>
        <v/>
      </c>
      <c r="Q221" s="37" t="str">
        <f t="shared" si="41"/>
        <v/>
      </c>
      <c r="R221" s="37" t="str">
        <f t="shared" si="42"/>
        <v/>
      </c>
      <c r="S221" s="33" t="str">
        <f t="shared" si="43"/>
        <v/>
      </c>
      <c r="T221" s="38" t="str">
        <f t="shared" si="44"/>
        <v/>
      </c>
      <c r="U221" s="39" t="str">
        <f t="shared" si="45"/>
        <v/>
      </c>
      <c r="V221" s="40" t="str">
        <f t="shared" si="46"/>
        <v/>
      </c>
      <c r="W221" s="40" t="str">
        <f t="shared" si="47"/>
        <v/>
      </c>
      <c r="X221" s="136"/>
      <c r="Y221" s="136"/>
      <c r="Z221" s="136"/>
      <c r="AA221" s="136"/>
      <c r="AB221" s="30"/>
    </row>
    <row r="222" spans="1:28" ht="18" customHeight="1" x14ac:dyDescent="0.2">
      <c r="A222" s="136"/>
      <c r="B222" s="136"/>
      <c r="C222" s="136"/>
      <c r="D222" s="136"/>
      <c r="E222" s="136"/>
      <c r="F222" s="136"/>
      <c r="G222" s="29"/>
      <c r="H222" s="30"/>
      <c r="I222" s="31"/>
      <c r="J222" s="32"/>
      <c r="K222" s="33" t="str">
        <f>IF(OR(I222="ALI",I222="AIE"),IF(ISNA(VLOOKUP(H222,'Funções de Dados - Detalhe'!$C$7:$F$22,2,0)),"",VLOOKUP(H222,'Funções de Dados - Detalhe'!$C$7:$F$22,2,0)),IF(OR(I222="EE",I222="SE",I222="CE"),IF(ISNA(VLOOKUP(H222,'Funções de Transação - Detalhe'!$C$7:$F$31,2,0)), "",VLOOKUP(H222,'Funções de Transação - Detalhe'!$C$7:$F$31,2,0)),""))</f>
        <v/>
      </c>
      <c r="L222" s="33" t="str">
        <f>IF(OR(I222="ALI",I222="AIE"),IF(ISNA(VLOOKUP(H222,'Funções de Dados - Detalhe'!$C$7:$F$22,4,0)), "",VLOOKUP(H222,'Funções de Dados - Detalhe'!$C$7:$F$22,4,0)),IF(OR(I222="EE",I222="SE",I222="CE"),IF(ISNA(VLOOKUP(H222,'Funções de Transação - Detalhe'!$C$7:$F$31,4,0)), "",VLOOKUP(H222,'Funções de Transação - Detalhe'!$C$7:$F$31,4,0)),""))</f>
        <v/>
      </c>
      <c r="M222" s="34" t="str">
        <f t="shared" si="37"/>
        <v/>
      </c>
      <c r="N222" s="35" t="str">
        <f t="shared" si="38"/>
        <v/>
      </c>
      <c r="O222" s="34" t="str">
        <f t="shared" si="39"/>
        <v/>
      </c>
      <c r="P222" s="36" t="str">
        <f t="shared" si="40"/>
        <v/>
      </c>
      <c r="Q222" s="37" t="str">
        <f t="shared" si="41"/>
        <v/>
      </c>
      <c r="R222" s="37" t="str">
        <f t="shared" si="42"/>
        <v/>
      </c>
      <c r="S222" s="33" t="str">
        <f t="shared" si="43"/>
        <v/>
      </c>
      <c r="T222" s="38" t="str">
        <f t="shared" si="44"/>
        <v/>
      </c>
      <c r="U222" s="39" t="str">
        <f t="shared" si="45"/>
        <v/>
      </c>
      <c r="V222" s="40" t="str">
        <f t="shared" si="46"/>
        <v/>
      </c>
      <c r="W222" s="40" t="str">
        <f t="shared" si="47"/>
        <v/>
      </c>
      <c r="X222" s="136"/>
      <c r="Y222" s="136"/>
      <c r="Z222" s="136"/>
      <c r="AA222" s="136"/>
      <c r="AB222" s="30"/>
    </row>
    <row r="223" spans="1:28" ht="18" customHeight="1" x14ac:dyDescent="0.2">
      <c r="A223" s="136"/>
      <c r="B223" s="136"/>
      <c r="C223" s="136"/>
      <c r="D223" s="136"/>
      <c r="E223" s="136"/>
      <c r="F223" s="136"/>
      <c r="G223" s="29"/>
      <c r="H223" s="30"/>
      <c r="I223" s="31"/>
      <c r="J223" s="32"/>
      <c r="K223" s="33" t="str">
        <f>IF(OR(I223="ALI",I223="AIE"),IF(ISNA(VLOOKUP(H223,'Funções de Dados - Detalhe'!$C$7:$F$22,2,0)),"",VLOOKUP(H223,'Funções de Dados - Detalhe'!$C$7:$F$22,2,0)),IF(OR(I223="EE",I223="SE",I223="CE"),IF(ISNA(VLOOKUP(H223,'Funções de Transação - Detalhe'!$C$7:$F$31,2,0)), "",VLOOKUP(H223,'Funções de Transação - Detalhe'!$C$7:$F$31,2,0)),""))</f>
        <v/>
      </c>
      <c r="L223" s="33" t="str">
        <f>IF(OR(I223="ALI",I223="AIE"),IF(ISNA(VLOOKUP(H223,'Funções de Dados - Detalhe'!$C$7:$F$22,4,0)), "",VLOOKUP(H223,'Funções de Dados - Detalhe'!$C$7:$F$22,4,0)),IF(OR(I223="EE",I223="SE",I223="CE"),IF(ISNA(VLOOKUP(H223,'Funções de Transação - Detalhe'!$C$7:$F$31,4,0)), "",VLOOKUP(H223,'Funções de Transação - Detalhe'!$C$7:$F$31,4,0)),""))</f>
        <v/>
      </c>
      <c r="M223" s="34" t="str">
        <f t="shared" si="37"/>
        <v/>
      </c>
      <c r="N223" s="35" t="str">
        <f t="shared" si="38"/>
        <v/>
      </c>
      <c r="O223" s="34" t="str">
        <f t="shared" si="39"/>
        <v/>
      </c>
      <c r="P223" s="36" t="str">
        <f t="shared" si="40"/>
        <v/>
      </c>
      <c r="Q223" s="37" t="str">
        <f t="shared" si="41"/>
        <v/>
      </c>
      <c r="R223" s="37" t="str">
        <f t="shared" si="42"/>
        <v/>
      </c>
      <c r="S223" s="33" t="str">
        <f t="shared" si="43"/>
        <v/>
      </c>
      <c r="T223" s="38" t="str">
        <f t="shared" si="44"/>
        <v/>
      </c>
      <c r="U223" s="39" t="str">
        <f t="shared" si="45"/>
        <v/>
      </c>
      <c r="V223" s="40" t="str">
        <f t="shared" si="46"/>
        <v/>
      </c>
      <c r="W223" s="40" t="str">
        <f t="shared" si="47"/>
        <v/>
      </c>
      <c r="X223" s="136"/>
      <c r="Y223" s="136"/>
      <c r="Z223" s="136"/>
      <c r="AA223" s="136"/>
      <c r="AB223" s="30"/>
    </row>
    <row r="224" spans="1:28" ht="18" customHeight="1" x14ac:dyDescent="0.2">
      <c r="A224" s="136"/>
      <c r="B224" s="136"/>
      <c r="C224" s="136"/>
      <c r="D224" s="136"/>
      <c r="E224" s="136"/>
      <c r="F224" s="136"/>
      <c r="G224" s="29"/>
      <c r="H224" s="30"/>
      <c r="I224" s="31"/>
      <c r="J224" s="32"/>
      <c r="K224" s="33" t="str">
        <f>IF(OR(I224="ALI",I224="AIE"),IF(ISNA(VLOOKUP(H224,'Funções de Dados - Detalhe'!$C$7:$F$22,2,0)),"",VLOOKUP(H224,'Funções de Dados - Detalhe'!$C$7:$F$22,2,0)),IF(OR(I224="EE",I224="SE",I224="CE"),IF(ISNA(VLOOKUP(H224,'Funções de Transação - Detalhe'!$C$7:$F$31,2,0)), "",VLOOKUP(H224,'Funções de Transação - Detalhe'!$C$7:$F$31,2,0)),""))</f>
        <v/>
      </c>
      <c r="L224" s="33" t="str">
        <f>IF(OR(I224="ALI",I224="AIE"),IF(ISNA(VLOOKUP(H224,'Funções de Dados - Detalhe'!$C$7:$F$22,4,0)), "",VLOOKUP(H224,'Funções de Dados - Detalhe'!$C$7:$F$22,4,0)),IF(OR(I224="EE",I224="SE",I224="CE"),IF(ISNA(VLOOKUP(H224,'Funções de Transação - Detalhe'!$C$7:$F$31,4,0)), "",VLOOKUP(H224,'Funções de Transação - Detalhe'!$C$7:$F$31,4,0)),""))</f>
        <v/>
      </c>
      <c r="M224" s="34" t="str">
        <f t="shared" si="37"/>
        <v/>
      </c>
      <c r="N224" s="35" t="str">
        <f t="shared" si="38"/>
        <v/>
      </c>
      <c r="O224" s="34" t="str">
        <f t="shared" si="39"/>
        <v/>
      </c>
      <c r="P224" s="36" t="str">
        <f t="shared" si="40"/>
        <v/>
      </c>
      <c r="Q224" s="37" t="str">
        <f t="shared" si="41"/>
        <v/>
      </c>
      <c r="R224" s="37" t="str">
        <f t="shared" si="42"/>
        <v/>
      </c>
      <c r="S224" s="33" t="str">
        <f t="shared" si="43"/>
        <v/>
      </c>
      <c r="T224" s="38" t="str">
        <f t="shared" si="44"/>
        <v/>
      </c>
      <c r="U224" s="39" t="str">
        <f t="shared" si="45"/>
        <v/>
      </c>
      <c r="V224" s="40" t="str">
        <f t="shared" si="46"/>
        <v/>
      </c>
      <c r="W224" s="40" t="str">
        <f t="shared" si="47"/>
        <v/>
      </c>
      <c r="X224" s="136"/>
      <c r="Y224" s="136"/>
      <c r="Z224" s="136"/>
      <c r="AA224" s="136"/>
      <c r="AB224" s="30"/>
    </row>
    <row r="225" spans="1:28" ht="18" customHeight="1" x14ac:dyDescent="0.2">
      <c r="A225" s="136"/>
      <c r="B225" s="136"/>
      <c r="C225" s="136"/>
      <c r="D225" s="136"/>
      <c r="E225" s="136"/>
      <c r="F225" s="136"/>
      <c r="G225" s="29"/>
      <c r="H225" s="30"/>
      <c r="I225" s="31"/>
      <c r="J225" s="32"/>
      <c r="K225" s="33" t="str">
        <f>IF(OR(I225="ALI",I225="AIE"),IF(ISNA(VLOOKUP(H225,'Funções de Dados - Detalhe'!$C$7:$F$22,2,0)),"",VLOOKUP(H225,'Funções de Dados - Detalhe'!$C$7:$F$22,2,0)),IF(OR(I225="EE",I225="SE",I225="CE"),IF(ISNA(VLOOKUP(H225,'Funções de Transação - Detalhe'!$C$7:$F$31,2,0)), "",VLOOKUP(H225,'Funções de Transação - Detalhe'!$C$7:$F$31,2,0)),""))</f>
        <v/>
      </c>
      <c r="L225" s="33" t="str">
        <f>IF(OR(I225="ALI",I225="AIE"),IF(ISNA(VLOOKUP(H225,'Funções de Dados - Detalhe'!$C$7:$F$22,4,0)), "",VLOOKUP(H225,'Funções de Dados - Detalhe'!$C$7:$F$22,4,0)),IF(OR(I225="EE",I225="SE",I225="CE"),IF(ISNA(VLOOKUP(H225,'Funções de Transação - Detalhe'!$C$7:$F$31,4,0)), "",VLOOKUP(H225,'Funções de Transação - Detalhe'!$C$7:$F$31,4,0)),""))</f>
        <v/>
      </c>
      <c r="M225" s="34" t="str">
        <f t="shared" si="37"/>
        <v/>
      </c>
      <c r="N225" s="35" t="str">
        <f t="shared" si="38"/>
        <v/>
      </c>
      <c r="O225" s="34" t="str">
        <f t="shared" si="39"/>
        <v/>
      </c>
      <c r="P225" s="36" t="str">
        <f t="shared" si="40"/>
        <v/>
      </c>
      <c r="Q225" s="37" t="str">
        <f t="shared" si="41"/>
        <v/>
      </c>
      <c r="R225" s="37" t="str">
        <f t="shared" si="42"/>
        <v/>
      </c>
      <c r="S225" s="33" t="str">
        <f t="shared" si="43"/>
        <v/>
      </c>
      <c r="T225" s="38" t="str">
        <f t="shared" si="44"/>
        <v/>
      </c>
      <c r="U225" s="39" t="str">
        <f t="shared" si="45"/>
        <v/>
      </c>
      <c r="V225" s="40" t="str">
        <f t="shared" si="46"/>
        <v/>
      </c>
      <c r="W225" s="40" t="str">
        <f t="shared" si="47"/>
        <v/>
      </c>
      <c r="X225" s="136"/>
      <c r="Y225" s="136"/>
      <c r="Z225" s="136"/>
      <c r="AA225" s="136"/>
      <c r="AB225" s="30"/>
    </row>
    <row r="226" spans="1:28" ht="18" customHeight="1" x14ac:dyDescent="0.2">
      <c r="A226" s="136"/>
      <c r="B226" s="136"/>
      <c r="C226" s="136"/>
      <c r="D226" s="136"/>
      <c r="E226" s="136"/>
      <c r="F226" s="136"/>
      <c r="G226" s="29"/>
      <c r="H226" s="30"/>
      <c r="I226" s="31"/>
      <c r="J226" s="32"/>
      <c r="K226" s="33" t="str">
        <f>IF(OR(I226="ALI",I226="AIE"),IF(ISNA(VLOOKUP(H226,'Funções de Dados - Detalhe'!$C$7:$F$22,2,0)),"",VLOOKUP(H226,'Funções de Dados - Detalhe'!$C$7:$F$22,2,0)),IF(OR(I226="EE",I226="SE",I226="CE"),IF(ISNA(VLOOKUP(H226,'Funções de Transação - Detalhe'!$C$7:$F$31,2,0)), "",VLOOKUP(H226,'Funções de Transação - Detalhe'!$C$7:$F$31,2,0)),""))</f>
        <v/>
      </c>
      <c r="L226" s="33" t="str">
        <f>IF(OR(I226="ALI",I226="AIE"),IF(ISNA(VLOOKUP(H226,'Funções de Dados - Detalhe'!$C$7:$F$22,4,0)), "",VLOOKUP(H226,'Funções de Dados - Detalhe'!$C$7:$F$22,4,0)),IF(OR(I226="EE",I226="SE",I226="CE"),IF(ISNA(VLOOKUP(H226,'Funções de Transação - Detalhe'!$C$7:$F$31,4,0)), "",VLOOKUP(H226,'Funções de Transação - Detalhe'!$C$7:$F$31,4,0)),""))</f>
        <v/>
      </c>
      <c r="M226" s="34" t="str">
        <f t="shared" si="37"/>
        <v/>
      </c>
      <c r="N226" s="35" t="str">
        <f t="shared" si="38"/>
        <v/>
      </c>
      <c r="O226" s="34" t="str">
        <f t="shared" si="39"/>
        <v/>
      </c>
      <c r="P226" s="36" t="str">
        <f t="shared" si="40"/>
        <v/>
      </c>
      <c r="Q226" s="37" t="str">
        <f t="shared" si="41"/>
        <v/>
      </c>
      <c r="R226" s="37" t="str">
        <f t="shared" si="42"/>
        <v/>
      </c>
      <c r="S226" s="33" t="str">
        <f t="shared" si="43"/>
        <v/>
      </c>
      <c r="T226" s="38" t="str">
        <f t="shared" si="44"/>
        <v/>
      </c>
      <c r="U226" s="39" t="str">
        <f t="shared" si="45"/>
        <v/>
      </c>
      <c r="V226" s="40" t="str">
        <f t="shared" si="46"/>
        <v/>
      </c>
      <c r="W226" s="40" t="str">
        <f t="shared" si="47"/>
        <v/>
      </c>
      <c r="X226" s="136"/>
      <c r="Y226" s="136"/>
      <c r="Z226" s="136"/>
      <c r="AA226" s="136"/>
      <c r="AB226" s="30"/>
    </row>
    <row r="227" spans="1:28" ht="18" customHeight="1" x14ac:dyDescent="0.2">
      <c r="A227" s="136"/>
      <c r="B227" s="136"/>
      <c r="C227" s="136"/>
      <c r="D227" s="136"/>
      <c r="E227" s="136"/>
      <c r="F227" s="136"/>
      <c r="G227" s="29"/>
      <c r="H227" s="30"/>
      <c r="I227" s="31"/>
      <c r="J227" s="32"/>
      <c r="K227" s="33" t="str">
        <f>IF(OR(I227="ALI",I227="AIE"),IF(ISNA(VLOOKUP(H227,'Funções de Dados - Detalhe'!$C$7:$F$22,2,0)),"",VLOOKUP(H227,'Funções de Dados - Detalhe'!$C$7:$F$22,2,0)),IF(OR(I227="EE",I227="SE",I227="CE"),IF(ISNA(VLOOKUP(H227,'Funções de Transação - Detalhe'!$C$7:$F$31,2,0)), "",VLOOKUP(H227,'Funções de Transação - Detalhe'!$C$7:$F$31,2,0)),""))</f>
        <v/>
      </c>
      <c r="L227" s="33" t="str">
        <f>IF(OR(I227="ALI",I227="AIE"),IF(ISNA(VLOOKUP(H227,'Funções de Dados - Detalhe'!$C$7:$F$22,4,0)), "",VLOOKUP(H227,'Funções de Dados - Detalhe'!$C$7:$F$22,4,0)),IF(OR(I227="EE",I227="SE",I227="CE"),IF(ISNA(VLOOKUP(H227,'Funções de Transação - Detalhe'!$C$7:$F$31,4,0)), "",VLOOKUP(H227,'Funções de Transação - Detalhe'!$C$7:$F$31,4,0)),""))</f>
        <v/>
      </c>
      <c r="M227" s="34" t="str">
        <f t="shared" si="37"/>
        <v/>
      </c>
      <c r="N227" s="35" t="str">
        <f t="shared" si="38"/>
        <v/>
      </c>
      <c r="O227" s="34" t="str">
        <f t="shared" si="39"/>
        <v/>
      </c>
      <c r="P227" s="36" t="str">
        <f t="shared" si="40"/>
        <v/>
      </c>
      <c r="Q227" s="37" t="str">
        <f t="shared" si="41"/>
        <v/>
      </c>
      <c r="R227" s="37" t="str">
        <f t="shared" si="42"/>
        <v/>
      </c>
      <c r="S227" s="33" t="str">
        <f t="shared" si="43"/>
        <v/>
      </c>
      <c r="T227" s="38" t="str">
        <f t="shared" si="44"/>
        <v/>
      </c>
      <c r="U227" s="39" t="str">
        <f t="shared" si="45"/>
        <v/>
      </c>
      <c r="V227" s="40" t="str">
        <f t="shared" si="46"/>
        <v/>
      </c>
      <c r="W227" s="40" t="str">
        <f t="shared" si="47"/>
        <v/>
      </c>
      <c r="X227" s="136"/>
      <c r="Y227" s="136"/>
      <c r="Z227" s="136"/>
      <c r="AA227" s="136"/>
      <c r="AB227" s="30"/>
    </row>
    <row r="228" spans="1:28" ht="18" customHeight="1" x14ac:dyDescent="0.2">
      <c r="A228" s="136"/>
      <c r="B228" s="136"/>
      <c r="C228" s="136"/>
      <c r="D228" s="136"/>
      <c r="E228" s="136"/>
      <c r="F228" s="136"/>
      <c r="G228" s="29"/>
      <c r="H228" s="30"/>
      <c r="I228" s="31"/>
      <c r="J228" s="32"/>
      <c r="K228" s="33" t="str">
        <f>IF(OR(I228="ALI",I228="AIE"),IF(ISNA(VLOOKUP(H228,'Funções de Dados - Detalhe'!$C$7:$F$22,2,0)),"",VLOOKUP(H228,'Funções de Dados - Detalhe'!$C$7:$F$22,2,0)),IF(OR(I228="EE",I228="SE",I228="CE"),IF(ISNA(VLOOKUP(H228,'Funções de Transação - Detalhe'!$C$7:$F$31,2,0)), "",VLOOKUP(H228,'Funções de Transação - Detalhe'!$C$7:$F$31,2,0)),""))</f>
        <v/>
      </c>
      <c r="L228" s="33" t="str">
        <f>IF(OR(I228="ALI",I228="AIE"),IF(ISNA(VLOOKUP(H228,'Funções de Dados - Detalhe'!$C$7:$F$22,4,0)), "",VLOOKUP(H228,'Funções de Dados - Detalhe'!$C$7:$F$22,4,0)),IF(OR(I228="EE",I228="SE",I228="CE"),IF(ISNA(VLOOKUP(H228,'Funções de Transação - Detalhe'!$C$7:$F$31,4,0)), "",VLOOKUP(H228,'Funções de Transação - Detalhe'!$C$7:$F$31,4,0)),""))</f>
        <v/>
      </c>
      <c r="M228" s="34" t="str">
        <f t="shared" si="37"/>
        <v/>
      </c>
      <c r="N228" s="35" t="str">
        <f t="shared" si="38"/>
        <v/>
      </c>
      <c r="O228" s="34" t="str">
        <f t="shared" si="39"/>
        <v/>
      </c>
      <c r="P228" s="36" t="str">
        <f t="shared" si="40"/>
        <v/>
      </c>
      <c r="Q228" s="37" t="str">
        <f t="shared" si="41"/>
        <v/>
      </c>
      <c r="R228" s="37" t="str">
        <f t="shared" si="42"/>
        <v/>
      </c>
      <c r="S228" s="33" t="str">
        <f t="shared" si="43"/>
        <v/>
      </c>
      <c r="T228" s="38" t="str">
        <f t="shared" si="44"/>
        <v/>
      </c>
      <c r="U228" s="39" t="str">
        <f t="shared" si="45"/>
        <v/>
      </c>
      <c r="V228" s="40" t="str">
        <f t="shared" si="46"/>
        <v/>
      </c>
      <c r="W228" s="40" t="str">
        <f t="shared" si="47"/>
        <v/>
      </c>
      <c r="X228" s="136"/>
      <c r="Y228" s="136"/>
      <c r="Z228" s="136"/>
      <c r="AA228" s="136"/>
      <c r="AB228" s="30"/>
    </row>
    <row r="229" spans="1:28" ht="18" customHeight="1" x14ac:dyDescent="0.2">
      <c r="A229" s="136"/>
      <c r="B229" s="136"/>
      <c r="C229" s="136"/>
      <c r="D229" s="136"/>
      <c r="E229" s="136"/>
      <c r="F229" s="136"/>
      <c r="G229" s="29"/>
      <c r="H229" s="30"/>
      <c r="I229" s="31"/>
      <c r="J229" s="32"/>
      <c r="K229" s="33" t="str">
        <f>IF(OR(I229="ALI",I229="AIE"),IF(ISNA(VLOOKUP(H229,'Funções de Dados - Detalhe'!$C$7:$F$22,2,0)),"",VLOOKUP(H229,'Funções de Dados - Detalhe'!$C$7:$F$22,2,0)),IF(OR(I229="EE",I229="SE",I229="CE"),IF(ISNA(VLOOKUP(H229,'Funções de Transação - Detalhe'!$C$7:$F$31,2,0)), "",VLOOKUP(H229,'Funções de Transação - Detalhe'!$C$7:$F$31,2,0)),""))</f>
        <v/>
      </c>
      <c r="L229" s="33" t="str">
        <f>IF(OR(I229="ALI",I229="AIE"),IF(ISNA(VLOOKUP(H229,'Funções de Dados - Detalhe'!$C$7:$F$22,4,0)), "",VLOOKUP(H229,'Funções de Dados - Detalhe'!$C$7:$F$22,4,0)),IF(OR(I229="EE",I229="SE",I229="CE"),IF(ISNA(VLOOKUP(H229,'Funções de Transação - Detalhe'!$C$7:$F$31,4,0)), "",VLOOKUP(H229,'Funções de Transação - Detalhe'!$C$7:$F$31,4,0)),""))</f>
        <v/>
      </c>
      <c r="M229" s="34" t="str">
        <f t="shared" si="37"/>
        <v/>
      </c>
      <c r="N229" s="35" t="str">
        <f t="shared" si="38"/>
        <v/>
      </c>
      <c r="O229" s="34" t="str">
        <f t="shared" si="39"/>
        <v/>
      </c>
      <c r="P229" s="36" t="str">
        <f t="shared" si="40"/>
        <v/>
      </c>
      <c r="Q229" s="37" t="str">
        <f t="shared" si="41"/>
        <v/>
      </c>
      <c r="R229" s="37" t="str">
        <f t="shared" si="42"/>
        <v/>
      </c>
      <c r="S229" s="33" t="str">
        <f t="shared" si="43"/>
        <v/>
      </c>
      <c r="T229" s="38" t="str">
        <f t="shared" si="44"/>
        <v/>
      </c>
      <c r="U229" s="39" t="str">
        <f t="shared" si="45"/>
        <v/>
      </c>
      <c r="V229" s="40" t="str">
        <f t="shared" si="46"/>
        <v/>
      </c>
      <c r="W229" s="40" t="str">
        <f t="shared" si="47"/>
        <v/>
      </c>
      <c r="X229" s="136"/>
      <c r="Y229" s="136"/>
      <c r="Z229" s="136"/>
      <c r="AA229" s="136"/>
      <c r="AB229" s="30"/>
    </row>
    <row r="230" spans="1:28" ht="18" customHeight="1" x14ac:dyDescent="0.2">
      <c r="A230" s="136"/>
      <c r="B230" s="136"/>
      <c r="C230" s="136"/>
      <c r="D230" s="136"/>
      <c r="E230" s="136"/>
      <c r="F230" s="136"/>
      <c r="G230" s="29"/>
      <c r="H230" s="30"/>
      <c r="I230" s="31"/>
      <c r="J230" s="32"/>
      <c r="K230" s="33" t="str">
        <f>IF(OR(I230="ALI",I230="AIE"),IF(ISNA(VLOOKUP(H230,'Funções de Dados - Detalhe'!$C$7:$F$22,2,0)),"",VLOOKUP(H230,'Funções de Dados - Detalhe'!$C$7:$F$22,2,0)),IF(OR(I230="EE",I230="SE",I230="CE"),IF(ISNA(VLOOKUP(H230,'Funções de Transação - Detalhe'!$C$7:$F$31,2,0)), "",VLOOKUP(H230,'Funções de Transação - Detalhe'!$C$7:$F$31,2,0)),""))</f>
        <v/>
      </c>
      <c r="L230" s="33" t="str">
        <f>IF(OR(I230="ALI",I230="AIE"),IF(ISNA(VLOOKUP(H230,'Funções de Dados - Detalhe'!$C$7:$F$22,4,0)), "",VLOOKUP(H230,'Funções de Dados - Detalhe'!$C$7:$F$22,4,0)),IF(OR(I230="EE",I230="SE",I230="CE"),IF(ISNA(VLOOKUP(H230,'Funções de Transação - Detalhe'!$C$7:$F$31,4,0)), "",VLOOKUP(H230,'Funções de Transação - Detalhe'!$C$7:$F$31,4,0)),""))</f>
        <v/>
      </c>
      <c r="M230" s="34" t="str">
        <f t="shared" si="37"/>
        <v/>
      </c>
      <c r="N230" s="35" t="str">
        <f t="shared" si="38"/>
        <v/>
      </c>
      <c r="O230" s="34" t="str">
        <f t="shared" si="39"/>
        <v/>
      </c>
      <c r="P230" s="36" t="str">
        <f t="shared" si="40"/>
        <v/>
      </c>
      <c r="Q230" s="37" t="str">
        <f t="shared" si="41"/>
        <v/>
      </c>
      <c r="R230" s="37" t="str">
        <f t="shared" si="42"/>
        <v/>
      </c>
      <c r="S230" s="33" t="str">
        <f t="shared" si="43"/>
        <v/>
      </c>
      <c r="T230" s="38" t="str">
        <f t="shared" si="44"/>
        <v/>
      </c>
      <c r="U230" s="39" t="str">
        <f t="shared" si="45"/>
        <v/>
      </c>
      <c r="V230" s="40" t="str">
        <f t="shared" si="46"/>
        <v/>
      </c>
      <c r="W230" s="40" t="str">
        <f t="shared" si="47"/>
        <v/>
      </c>
      <c r="X230" s="136"/>
      <c r="Y230" s="136"/>
      <c r="Z230" s="136"/>
      <c r="AA230" s="136"/>
      <c r="AB230" s="30"/>
    </row>
    <row r="231" spans="1:28" ht="18" customHeight="1" x14ac:dyDescent="0.2">
      <c r="A231" s="136"/>
      <c r="B231" s="136"/>
      <c r="C231" s="136"/>
      <c r="D231" s="136"/>
      <c r="E231" s="136"/>
      <c r="F231" s="136"/>
      <c r="G231" s="29"/>
      <c r="H231" s="30"/>
      <c r="I231" s="31"/>
      <c r="J231" s="32"/>
      <c r="K231" s="33" t="str">
        <f>IF(OR(I231="ALI",I231="AIE"),IF(ISNA(VLOOKUP(H231,'Funções de Dados - Detalhe'!$C$7:$F$22,2,0)),"",VLOOKUP(H231,'Funções de Dados - Detalhe'!$C$7:$F$22,2,0)),IF(OR(I231="EE",I231="SE",I231="CE"),IF(ISNA(VLOOKUP(H231,'Funções de Transação - Detalhe'!$C$7:$F$31,2,0)), "",VLOOKUP(H231,'Funções de Transação - Detalhe'!$C$7:$F$31,2,0)),""))</f>
        <v/>
      </c>
      <c r="L231" s="33" t="str">
        <f>IF(OR(I231="ALI",I231="AIE"),IF(ISNA(VLOOKUP(H231,'Funções de Dados - Detalhe'!$C$7:$F$22,4,0)), "",VLOOKUP(H231,'Funções de Dados - Detalhe'!$C$7:$F$22,4,0)),IF(OR(I231="EE",I231="SE",I231="CE"),IF(ISNA(VLOOKUP(H231,'Funções de Transação - Detalhe'!$C$7:$F$31,4,0)), "",VLOOKUP(H231,'Funções de Transação - Detalhe'!$C$7:$F$31,4,0)),""))</f>
        <v/>
      </c>
      <c r="M231" s="34" t="str">
        <f t="shared" si="37"/>
        <v/>
      </c>
      <c r="N231" s="35" t="str">
        <f t="shared" si="38"/>
        <v/>
      </c>
      <c r="O231" s="34" t="str">
        <f t="shared" si="39"/>
        <v/>
      </c>
      <c r="P231" s="36" t="str">
        <f t="shared" si="40"/>
        <v/>
      </c>
      <c r="Q231" s="37" t="str">
        <f t="shared" si="41"/>
        <v/>
      </c>
      <c r="R231" s="37" t="str">
        <f t="shared" si="42"/>
        <v/>
      </c>
      <c r="S231" s="33" t="str">
        <f t="shared" si="43"/>
        <v/>
      </c>
      <c r="T231" s="38" t="str">
        <f t="shared" si="44"/>
        <v/>
      </c>
      <c r="U231" s="39" t="str">
        <f t="shared" si="45"/>
        <v/>
      </c>
      <c r="V231" s="40" t="str">
        <f t="shared" si="46"/>
        <v/>
      </c>
      <c r="W231" s="40" t="str">
        <f t="shared" si="47"/>
        <v/>
      </c>
      <c r="X231" s="136"/>
      <c r="Y231" s="136"/>
      <c r="Z231" s="136"/>
      <c r="AA231" s="136"/>
      <c r="AB231" s="30"/>
    </row>
    <row r="232" spans="1:28" ht="18" customHeight="1" x14ac:dyDescent="0.2">
      <c r="A232" s="136"/>
      <c r="B232" s="136"/>
      <c r="C232" s="136"/>
      <c r="D232" s="136"/>
      <c r="E232" s="136"/>
      <c r="F232" s="136"/>
      <c r="G232" s="29"/>
      <c r="H232" s="30"/>
      <c r="I232" s="31"/>
      <c r="J232" s="32"/>
      <c r="K232" s="33" t="str">
        <f>IF(OR(I232="ALI",I232="AIE"),IF(ISNA(VLOOKUP(H232,'Funções de Dados - Detalhe'!$C$7:$F$22,2,0)),"",VLOOKUP(H232,'Funções de Dados - Detalhe'!$C$7:$F$22,2,0)),IF(OR(I232="EE",I232="SE",I232="CE"),IF(ISNA(VLOOKUP(H232,'Funções de Transação - Detalhe'!$C$7:$F$31,2,0)), "",VLOOKUP(H232,'Funções de Transação - Detalhe'!$C$7:$F$31,2,0)),""))</f>
        <v/>
      </c>
      <c r="L232" s="33" t="str">
        <f>IF(OR(I232="ALI",I232="AIE"),IF(ISNA(VLOOKUP(H232,'Funções de Dados - Detalhe'!$C$7:$F$22,4,0)), "",VLOOKUP(H232,'Funções de Dados - Detalhe'!$C$7:$F$22,4,0)),IF(OR(I232="EE",I232="SE",I232="CE"),IF(ISNA(VLOOKUP(H232,'Funções de Transação - Detalhe'!$C$7:$F$31,4,0)), "",VLOOKUP(H232,'Funções de Transação - Detalhe'!$C$7:$F$31,4,0)),""))</f>
        <v/>
      </c>
      <c r="M232" s="34" t="str">
        <f t="shared" si="37"/>
        <v/>
      </c>
      <c r="N232" s="35" t="str">
        <f t="shared" si="38"/>
        <v/>
      </c>
      <c r="O232" s="34" t="str">
        <f t="shared" si="39"/>
        <v/>
      </c>
      <c r="P232" s="36" t="str">
        <f t="shared" si="40"/>
        <v/>
      </c>
      <c r="Q232" s="37" t="str">
        <f t="shared" si="41"/>
        <v/>
      </c>
      <c r="R232" s="37" t="str">
        <f t="shared" si="42"/>
        <v/>
      </c>
      <c r="S232" s="33" t="str">
        <f t="shared" si="43"/>
        <v/>
      </c>
      <c r="T232" s="38" t="str">
        <f t="shared" si="44"/>
        <v/>
      </c>
      <c r="U232" s="39" t="str">
        <f t="shared" si="45"/>
        <v/>
      </c>
      <c r="V232" s="40" t="str">
        <f t="shared" si="46"/>
        <v/>
      </c>
      <c r="W232" s="40" t="str">
        <f t="shared" si="47"/>
        <v/>
      </c>
      <c r="X232" s="136"/>
      <c r="Y232" s="136"/>
      <c r="Z232" s="136"/>
      <c r="AA232" s="136"/>
      <c r="AB232" s="30"/>
    </row>
    <row r="233" spans="1:28" ht="18" customHeight="1" x14ac:dyDescent="0.2">
      <c r="A233" s="136"/>
      <c r="B233" s="136"/>
      <c r="C233" s="136"/>
      <c r="D233" s="136"/>
      <c r="E233" s="136"/>
      <c r="F233" s="136"/>
      <c r="G233" s="29"/>
      <c r="H233" s="30"/>
      <c r="I233" s="31"/>
      <c r="J233" s="32"/>
      <c r="K233" s="33" t="str">
        <f>IF(OR(I233="ALI",I233="AIE"),IF(ISNA(VLOOKUP(H233,'Funções de Dados - Detalhe'!$C$7:$F$22,2,0)),"",VLOOKUP(H233,'Funções de Dados - Detalhe'!$C$7:$F$22,2,0)),IF(OR(I233="EE",I233="SE",I233="CE"),IF(ISNA(VLOOKUP(H233,'Funções de Transação - Detalhe'!$C$7:$F$31,2,0)), "",VLOOKUP(H233,'Funções de Transação - Detalhe'!$C$7:$F$31,2,0)),""))</f>
        <v/>
      </c>
      <c r="L233" s="33" t="str">
        <f>IF(OR(I233="ALI",I233="AIE"),IF(ISNA(VLOOKUP(H233,'Funções de Dados - Detalhe'!$C$7:$F$22,4,0)), "",VLOOKUP(H233,'Funções de Dados - Detalhe'!$C$7:$F$22,4,0)),IF(OR(I233="EE",I233="SE",I233="CE"),IF(ISNA(VLOOKUP(H233,'Funções de Transação - Detalhe'!$C$7:$F$31,4,0)), "",VLOOKUP(H233,'Funções de Transação - Detalhe'!$C$7:$F$31,4,0)),""))</f>
        <v/>
      </c>
      <c r="M233" s="34" t="str">
        <f t="shared" si="37"/>
        <v/>
      </c>
      <c r="N233" s="35" t="str">
        <f t="shared" si="38"/>
        <v/>
      </c>
      <c r="O233" s="34" t="str">
        <f t="shared" si="39"/>
        <v/>
      </c>
      <c r="P233" s="36" t="str">
        <f t="shared" si="40"/>
        <v/>
      </c>
      <c r="Q233" s="37" t="str">
        <f t="shared" si="41"/>
        <v/>
      </c>
      <c r="R233" s="37" t="str">
        <f t="shared" si="42"/>
        <v/>
      </c>
      <c r="S233" s="33" t="str">
        <f t="shared" si="43"/>
        <v/>
      </c>
      <c r="T233" s="38" t="str">
        <f t="shared" si="44"/>
        <v/>
      </c>
      <c r="U233" s="39" t="str">
        <f t="shared" si="45"/>
        <v/>
      </c>
      <c r="V233" s="40" t="str">
        <f t="shared" si="46"/>
        <v/>
      </c>
      <c r="W233" s="40" t="str">
        <f t="shared" si="47"/>
        <v/>
      </c>
      <c r="X233" s="136"/>
      <c r="Y233" s="136"/>
      <c r="Z233" s="136"/>
      <c r="AA233" s="136"/>
      <c r="AB233" s="30"/>
    </row>
    <row r="234" spans="1:28" ht="18" customHeight="1" x14ac:dyDescent="0.2">
      <c r="A234" s="136"/>
      <c r="B234" s="136"/>
      <c r="C234" s="136"/>
      <c r="D234" s="136"/>
      <c r="E234" s="136"/>
      <c r="F234" s="136"/>
      <c r="G234" s="29"/>
      <c r="H234" s="30"/>
      <c r="I234" s="31"/>
      <c r="J234" s="32"/>
      <c r="K234" s="33" t="str">
        <f>IF(OR(I234="ALI",I234="AIE"),IF(ISNA(VLOOKUP(H234,'Funções de Dados - Detalhe'!$C$7:$F$22,2,0)),"",VLOOKUP(H234,'Funções de Dados - Detalhe'!$C$7:$F$22,2,0)),IF(OR(I234="EE",I234="SE",I234="CE"),IF(ISNA(VLOOKUP(H234,'Funções de Transação - Detalhe'!$C$7:$F$31,2,0)), "",VLOOKUP(H234,'Funções de Transação - Detalhe'!$C$7:$F$31,2,0)),""))</f>
        <v/>
      </c>
      <c r="L234" s="33" t="str">
        <f>IF(OR(I234="ALI",I234="AIE"),IF(ISNA(VLOOKUP(H234,'Funções de Dados - Detalhe'!$C$7:$F$22,4,0)), "",VLOOKUP(H234,'Funções de Dados - Detalhe'!$C$7:$F$22,4,0)),IF(OR(I234="EE",I234="SE",I234="CE"),IF(ISNA(VLOOKUP(H234,'Funções de Transação - Detalhe'!$C$7:$F$31,4,0)), "",VLOOKUP(H234,'Funções de Transação - Detalhe'!$C$7:$F$31,4,0)),""))</f>
        <v/>
      </c>
      <c r="M234" s="34" t="str">
        <f t="shared" si="37"/>
        <v/>
      </c>
      <c r="N234" s="35" t="str">
        <f t="shared" si="38"/>
        <v/>
      </c>
      <c r="O234" s="34" t="str">
        <f t="shared" si="39"/>
        <v/>
      </c>
      <c r="P234" s="36" t="str">
        <f t="shared" si="40"/>
        <v/>
      </c>
      <c r="Q234" s="37" t="str">
        <f t="shared" si="41"/>
        <v/>
      </c>
      <c r="R234" s="37" t="str">
        <f t="shared" si="42"/>
        <v/>
      </c>
      <c r="S234" s="33" t="str">
        <f t="shared" si="43"/>
        <v/>
      </c>
      <c r="T234" s="38" t="str">
        <f t="shared" si="44"/>
        <v/>
      </c>
      <c r="U234" s="39" t="str">
        <f t="shared" si="45"/>
        <v/>
      </c>
      <c r="V234" s="40" t="str">
        <f t="shared" si="46"/>
        <v/>
      </c>
      <c r="W234" s="40" t="str">
        <f t="shared" si="47"/>
        <v/>
      </c>
      <c r="X234" s="136"/>
      <c r="Y234" s="136"/>
      <c r="Z234" s="136"/>
      <c r="AA234" s="136"/>
      <c r="AB234" s="30"/>
    </row>
    <row r="235" spans="1:28" ht="18" customHeight="1" x14ac:dyDescent="0.2">
      <c r="A235" s="136"/>
      <c r="B235" s="136"/>
      <c r="C235" s="136"/>
      <c r="D235" s="136"/>
      <c r="E235" s="136"/>
      <c r="F235" s="136"/>
      <c r="G235" s="29"/>
      <c r="H235" s="30"/>
      <c r="I235" s="31"/>
      <c r="J235" s="32"/>
      <c r="K235" s="33" t="str">
        <f>IF(OR(I235="ALI",I235="AIE"),IF(ISNA(VLOOKUP(H235,'Funções de Dados - Detalhe'!$C$7:$F$22,2,0)),"",VLOOKUP(H235,'Funções de Dados - Detalhe'!$C$7:$F$22,2,0)),IF(OR(I235="EE",I235="SE",I235="CE"),IF(ISNA(VLOOKUP(H235,'Funções de Transação - Detalhe'!$C$7:$F$31,2,0)), "",VLOOKUP(H235,'Funções de Transação - Detalhe'!$C$7:$F$31,2,0)),""))</f>
        <v/>
      </c>
      <c r="L235" s="33" t="str">
        <f>IF(OR(I235="ALI",I235="AIE"),IF(ISNA(VLOOKUP(H235,'Funções de Dados - Detalhe'!$C$7:$F$22,4,0)), "",VLOOKUP(H235,'Funções de Dados - Detalhe'!$C$7:$F$22,4,0)),IF(OR(I235="EE",I235="SE",I235="CE"),IF(ISNA(VLOOKUP(H235,'Funções de Transação - Detalhe'!$C$7:$F$31,4,0)), "",VLOOKUP(H235,'Funções de Transação - Detalhe'!$C$7:$F$31,4,0)),""))</f>
        <v/>
      </c>
      <c r="M235" s="34" t="str">
        <f t="shared" si="37"/>
        <v/>
      </c>
      <c r="N235" s="35" t="str">
        <f t="shared" si="38"/>
        <v/>
      </c>
      <c r="O235" s="34" t="str">
        <f t="shared" si="39"/>
        <v/>
      </c>
      <c r="P235" s="36" t="str">
        <f t="shared" si="40"/>
        <v/>
      </c>
      <c r="Q235" s="37" t="str">
        <f t="shared" si="41"/>
        <v/>
      </c>
      <c r="R235" s="37" t="str">
        <f t="shared" si="42"/>
        <v/>
      </c>
      <c r="S235" s="33" t="str">
        <f t="shared" si="43"/>
        <v/>
      </c>
      <c r="T235" s="38" t="str">
        <f t="shared" si="44"/>
        <v/>
      </c>
      <c r="U235" s="39" t="str">
        <f t="shared" si="45"/>
        <v/>
      </c>
      <c r="V235" s="40" t="str">
        <f t="shared" si="46"/>
        <v/>
      </c>
      <c r="W235" s="40" t="str">
        <f t="shared" si="47"/>
        <v/>
      </c>
      <c r="X235" s="136"/>
      <c r="Y235" s="136"/>
      <c r="Z235" s="136"/>
      <c r="AA235" s="136"/>
      <c r="AB235" s="30"/>
    </row>
    <row r="236" spans="1:28" ht="18" customHeight="1" x14ac:dyDescent="0.2">
      <c r="A236" s="136"/>
      <c r="B236" s="136"/>
      <c r="C236" s="136"/>
      <c r="D236" s="136"/>
      <c r="E236" s="136"/>
      <c r="F236" s="136"/>
      <c r="G236" s="29"/>
      <c r="H236" s="30"/>
      <c r="I236" s="31"/>
      <c r="J236" s="32"/>
      <c r="K236" s="33" t="str">
        <f>IF(OR(I236="ALI",I236="AIE"),IF(ISNA(VLOOKUP(H236,'Funções de Dados - Detalhe'!$C$7:$F$22,2,0)),"",VLOOKUP(H236,'Funções de Dados - Detalhe'!$C$7:$F$22,2,0)),IF(OR(I236="EE",I236="SE",I236="CE"),IF(ISNA(VLOOKUP(H236,'Funções de Transação - Detalhe'!$C$7:$F$31,2,0)), "",VLOOKUP(H236,'Funções de Transação - Detalhe'!$C$7:$F$31,2,0)),""))</f>
        <v/>
      </c>
      <c r="L236" s="33" t="str">
        <f>IF(OR(I236="ALI",I236="AIE"),IF(ISNA(VLOOKUP(H236,'Funções de Dados - Detalhe'!$C$7:$F$22,4,0)), "",VLOOKUP(H236,'Funções de Dados - Detalhe'!$C$7:$F$22,4,0)),IF(OR(I236="EE",I236="SE",I236="CE"),IF(ISNA(VLOOKUP(H236,'Funções de Transação - Detalhe'!$C$7:$F$31,4,0)), "",VLOOKUP(H236,'Funções de Transação - Detalhe'!$C$7:$F$31,4,0)),""))</f>
        <v/>
      </c>
      <c r="M236" s="34" t="str">
        <f t="shared" si="37"/>
        <v/>
      </c>
      <c r="N236" s="35" t="str">
        <f t="shared" si="38"/>
        <v/>
      </c>
      <c r="O236" s="34" t="str">
        <f t="shared" si="39"/>
        <v/>
      </c>
      <c r="P236" s="36" t="str">
        <f t="shared" si="40"/>
        <v/>
      </c>
      <c r="Q236" s="37" t="str">
        <f t="shared" si="41"/>
        <v/>
      </c>
      <c r="R236" s="37" t="str">
        <f t="shared" si="42"/>
        <v/>
      </c>
      <c r="S236" s="33" t="str">
        <f t="shared" si="43"/>
        <v/>
      </c>
      <c r="T236" s="38" t="str">
        <f t="shared" si="44"/>
        <v/>
      </c>
      <c r="U236" s="39" t="str">
        <f t="shared" si="45"/>
        <v/>
      </c>
      <c r="V236" s="40" t="str">
        <f t="shared" si="46"/>
        <v/>
      </c>
      <c r="W236" s="40" t="str">
        <f t="shared" si="47"/>
        <v/>
      </c>
      <c r="X236" s="136"/>
      <c r="Y236" s="136"/>
      <c r="Z236" s="136"/>
      <c r="AA236" s="136"/>
      <c r="AB236" s="30"/>
    </row>
    <row r="237" spans="1:28" ht="18" customHeight="1" x14ac:dyDescent="0.2">
      <c r="A237" s="136"/>
      <c r="B237" s="136"/>
      <c r="C237" s="136"/>
      <c r="D237" s="136"/>
      <c r="E237" s="136"/>
      <c r="F237" s="136"/>
      <c r="G237" s="29"/>
      <c r="H237" s="30"/>
      <c r="I237" s="31"/>
      <c r="J237" s="32"/>
      <c r="K237" s="33" t="str">
        <f>IF(OR(I237="ALI",I237="AIE"),IF(ISNA(VLOOKUP(H237,'Funções de Dados - Detalhe'!$C$7:$F$22,2,0)),"",VLOOKUP(H237,'Funções de Dados - Detalhe'!$C$7:$F$22,2,0)),IF(OR(I237="EE",I237="SE",I237="CE"),IF(ISNA(VLOOKUP(H237,'Funções de Transação - Detalhe'!$C$7:$F$31,2,0)), "",VLOOKUP(H237,'Funções de Transação - Detalhe'!$C$7:$F$31,2,0)),""))</f>
        <v/>
      </c>
      <c r="L237" s="33" t="str">
        <f>IF(OR(I237="ALI",I237="AIE"),IF(ISNA(VLOOKUP(H237,'Funções de Dados - Detalhe'!$C$7:$F$22,4,0)), "",VLOOKUP(H237,'Funções de Dados - Detalhe'!$C$7:$F$22,4,0)),IF(OR(I237="EE",I237="SE",I237="CE"),IF(ISNA(VLOOKUP(H237,'Funções de Transação - Detalhe'!$C$7:$F$31,4,0)), "",VLOOKUP(H237,'Funções de Transação - Detalhe'!$C$7:$F$31,4,0)),""))</f>
        <v/>
      </c>
      <c r="M237" s="34" t="str">
        <f t="shared" si="37"/>
        <v/>
      </c>
      <c r="N237" s="35" t="str">
        <f t="shared" si="38"/>
        <v/>
      </c>
      <c r="O237" s="34" t="str">
        <f t="shared" si="39"/>
        <v/>
      </c>
      <c r="P237" s="36" t="str">
        <f t="shared" si="40"/>
        <v/>
      </c>
      <c r="Q237" s="37" t="str">
        <f t="shared" si="41"/>
        <v/>
      </c>
      <c r="R237" s="37" t="str">
        <f t="shared" si="42"/>
        <v/>
      </c>
      <c r="S237" s="33" t="str">
        <f t="shared" si="43"/>
        <v/>
      </c>
      <c r="T237" s="38" t="str">
        <f t="shared" si="44"/>
        <v/>
      </c>
      <c r="U237" s="39" t="str">
        <f t="shared" si="45"/>
        <v/>
      </c>
      <c r="V237" s="40" t="str">
        <f t="shared" si="46"/>
        <v/>
      </c>
      <c r="W237" s="40" t="str">
        <f t="shared" si="47"/>
        <v/>
      </c>
      <c r="X237" s="136"/>
      <c r="Y237" s="136"/>
      <c r="Z237" s="136"/>
      <c r="AA237" s="136"/>
      <c r="AB237" s="30"/>
    </row>
    <row r="238" spans="1:28" ht="18" customHeight="1" x14ac:dyDescent="0.2">
      <c r="A238" s="136"/>
      <c r="B238" s="136"/>
      <c r="C238" s="136"/>
      <c r="D238" s="136"/>
      <c r="E238" s="136"/>
      <c r="F238" s="136"/>
      <c r="G238" s="29"/>
      <c r="H238" s="30"/>
      <c r="I238" s="31"/>
      <c r="J238" s="32"/>
      <c r="K238" s="33" t="str">
        <f>IF(OR(I238="ALI",I238="AIE"),IF(ISNA(VLOOKUP(H238,'Funções de Dados - Detalhe'!$C$7:$F$22,2,0)),"",VLOOKUP(H238,'Funções de Dados - Detalhe'!$C$7:$F$22,2,0)),IF(OR(I238="EE",I238="SE",I238="CE"),IF(ISNA(VLOOKUP(H238,'Funções de Transação - Detalhe'!$C$7:$F$31,2,0)), "",VLOOKUP(H238,'Funções de Transação - Detalhe'!$C$7:$F$31,2,0)),""))</f>
        <v/>
      </c>
      <c r="L238" s="33" t="str">
        <f>IF(OR(I238="ALI",I238="AIE"),IF(ISNA(VLOOKUP(H238,'Funções de Dados - Detalhe'!$C$7:$F$22,4,0)), "",VLOOKUP(H238,'Funções de Dados - Detalhe'!$C$7:$F$22,4,0)),IF(OR(I238="EE",I238="SE",I238="CE"),IF(ISNA(VLOOKUP(H238,'Funções de Transação - Detalhe'!$C$7:$F$31,4,0)), "",VLOOKUP(H238,'Funções de Transação - Detalhe'!$C$7:$F$31,4,0)),""))</f>
        <v/>
      </c>
      <c r="M238" s="34" t="str">
        <f t="shared" si="37"/>
        <v/>
      </c>
      <c r="N238" s="35" t="str">
        <f t="shared" si="38"/>
        <v/>
      </c>
      <c r="O238" s="34" t="str">
        <f t="shared" si="39"/>
        <v/>
      </c>
      <c r="P238" s="36" t="str">
        <f t="shared" si="40"/>
        <v/>
      </c>
      <c r="Q238" s="37" t="str">
        <f t="shared" si="41"/>
        <v/>
      </c>
      <c r="R238" s="37" t="str">
        <f t="shared" si="42"/>
        <v/>
      </c>
      <c r="S238" s="33" t="str">
        <f t="shared" si="43"/>
        <v/>
      </c>
      <c r="T238" s="38" t="str">
        <f t="shared" si="44"/>
        <v/>
      </c>
      <c r="U238" s="39" t="str">
        <f t="shared" si="45"/>
        <v/>
      </c>
      <c r="V238" s="40" t="str">
        <f t="shared" si="46"/>
        <v/>
      </c>
      <c r="W238" s="40" t="str">
        <f t="shared" si="47"/>
        <v/>
      </c>
      <c r="X238" s="136"/>
      <c r="Y238" s="136"/>
      <c r="Z238" s="136"/>
      <c r="AA238" s="136"/>
      <c r="AB238" s="30"/>
    </row>
    <row r="239" spans="1:28" ht="18" customHeight="1" x14ac:dyDescent="0.2">
      <c r="A239" s="136"/>
      <c r="B239" s="136"/>
      <c r="C239" s="136"/>
      <c r="D239" s="136"/>
      <c r="E239" s="136"/>
      <c r="F239" s="136"/>
      <c r="G239" s="29"/>
      <c r="H239" s="30"/>
      <c r="I239" s="31"/>
      <c r="J239" s="32"/>
      <c r="K239" s="33" t="str">
        <f>IF(OR(I239="ALI",I239="AIE"),IF(ISNA(VLOOKUP(H239,'Funções de Dados - Detalhe'!$C$7:$F$22,2,0)),"",VLOOKUP(H239,'Funções de Dados - Detalhe'!$C$7:$F$22,2,0)),IF(OR(I239="EE",I239="SE",I239="CE"),IF(ISNA(VLOOKUP(H239,'Funções de Transação - Detalhe'!$C$7:$F$31,2,0)), "",VLOOKUP(H239,'Funções de Transação - Detalhe'!$C$7:$F$31,2,0)),""))</f>
        <v/>
      </c>
      <c r="L239" s="33" t="str">
        <f>IF(OR(I239="ALI",I239="AIE"),IF(ISNA(VLOOKUP(H239,'Funções de Dados - Detalhe'!$C$7:$F$22,4,0)), "",VLOOKUP(H239,'Funções de Dados - Detalhe'!$C$7:$F$22,4,0)),IF(OR(I239="EE",I239="SE",I239="CE"),IF(ISNA(VLOOKUP(H239,'Funções de Transação - Detalhe'!$C$7:$F$31,4,0)), "",VLOOKUP(H239,'Funções de Transação - Detalhe'!$C$7:$F$31,4,0)),""))</f>
        <v/>
      </c>
      <c r="M239" s="34" t="str">
        <f t="shared" si="37"/>
        <v/>
      </c>
      <c r="N239" s="35" t="str">
        <f t="shared" si="38"/>
        <v/>
      </c>
      <c r="O239" s="34" t="str">
        <f t="shared" si="39"/>
        <v/>
      </c>
      <c r="P239" s="36" t="str">
        <f t="shared" si="40"/>
        <v/>
      </c>
      <c r="Q239" s="37" t="str">
        <f t="shared" si="41"/>
        <v/>
      </c>
      <c r="R239" s="37" t="str">
        <f t="shared" si="42"/>
        <v/>
      </c>
      <c r="S239" s="33" t="str">
        <f t="shared" si="43"/>
        <v/>
      </c>
      <c r="T239" s="38" t="str">
        <f t="shared" si="44"/>
        <v/>
      </c>
      <c r="U239" s="39" t="str">
        <f t="shared" si="45"/>
        <v/>
      </c>
      <c r="V239" s="40" t="str">
        <f t="shared" si="46"/>
        <v/>
      </c>
      <c r="W239" s="40" t="str">
        <f t="shared" si="47"/>
        <v/>
      </c>
      <c r="X239" s="136"/>
      <c r="Y239" s="136"/>
      <c r="Z239" s="136"/>
      <c r="AA239" s="136"/>
      <c r="AB239" s="30"/>
    </row>
    <row r="240" spans="1:28" ht="18" customHeight="1" x14ac:dyDescent="0.2">
      <c r="A240" s="136"/>
      <c r="B240" s="136"/>
      <c r="C240" s="136"/>
      <c r="D240" s="136"/>
      <c r="E240" s="136"/>
      <c r="F240" s="136"/>
      <c r="G240" s="29"/>
      <c r="H240" s="30"/>
      <c r="I240" s="31"/>
      <c r="J240" s="32"/>
      <c r="K240" s="33" t="str">
        <f>IF(OR(I240="ALI",I240="AIE"),IF(ISNA(VLOOKUP(H240,'Funções de Dados - Detalhe'!$C$7:$F$22,2,0)),"",VLOOKUP(H240,'Funções de Dados - Detalhe'!$C$7:$F$22,2,0)),IF(OR(I240="EE",I240="SE",I240="CE"),IF(ISNA(VLOOKUP(H240,'Funções de Transação - Detalhe'!$C$7:$F$31,2,0)), "",VLOOKUP(H240,'Funções de Transação - Detalhe'!$C$7:$F$31,2,0)),""))</f>
        <v/>
      </c>
      <c r="L240" s="33" t="str">
        <f>IF(OR(I240="ALI",I240="AIE"),IF(ISNA(VLOOKUP(H240,'Funções de Dados - Detalhe'!$C$7:$F$22,4,0)), "",VLOOKUP(H240,'Funções de Dados - Detalhe'!$C$7:$F$22,4,0)),IF(OR(I240="EE",I240="SE",I240="CE"),IF(ISNA(VLOOKUP(H240,'Funções de Transação - Detalhe'!$C$7:$F$31,4,0)), "",VLOOKUP(H240,'Funções de Transação - Detalhe'!$C$7:$F$31,4,0)),""))</f>
        <v/>
      </c>
      <c r="M240" s="34" t="str">
        <f t="shared" si="37"/>
        <v/>
      </c>
      <c r="N240" s="35" t="str">
        <f t="shared" si="38"/>
        <v/>
      </c>
      <c r="O240" s="34" t="str">
        <f t="shared" si="39"/>
        <v/>
      </c>
      <c r="P240" s="36" t="str">
        <f t="shared" si="40"/>
        <v/>
      </c>
      <c r="Q240" s="37" t="str">
        <f t="shared" si="41"/>
        <v/>
      </c>
      <c r="R240" s="37" t="str">
        <f t="shared" si="42"/>
        <v/>
      </c>
      <c r="S240" s="33" t="str">
        <f t="shared" si="43"/>
        <v/>
      </c>
      <c r="T240" s="38" t="str">
        <f t="shared" si="44"/>
        <v/>
      </c>
      <c r="U240" s="39" t="str">
        <f t="shared" si="45"/>
        <v/>
      </c>
      <c r="V240" s="40" t="str">
        <f t="shared" si="46"/>
        <v/>
      </c>
      <c r="W240" s="40" t="str">
        <f t="shared" si="47"/>
        <v/>
      </c>
      <c r="X240" s="136"/>
      <c r="Y240" s="136"/>
      <c r="Z240" s="136"/>
      <c r="AA240" s="136"/>
      <c r="AB240" s="30"/>
    </row>
    <row r="241" spans="1:28" ht="18" customHeight="1" x14ac:dyDescent="0.2">
      <c r="A241" s="136"/>
      <c r="B241" s="136"/>
      <c r="C241" s="136"/>
      <c r="D241" s="136"/>
      <c r="E241" s="136"/>
      <c r="F241" s="136"/>
      <c r="G241" s="29"/>
      <c r="H241" s="30"/>
      <c r="I241" s="31"/>
      <c r="J241" s="32"/>
      <c r="K241" s="33" t="str">
        <f>IF(OR(I241="ALI",I241="AIE"),IF(ISNA(VLOOKUP(H241,'Funções de Dados - Detalhe'!$C$7:$F$22,2,0)),"",VLOOKUP(H241,'Funções de Dados - Detalhe'!$C$7:$F$22,2,0)),IF(OR(I241="EE",I241="SE",I241="CE"),IF(ISNA(VLOOKUP(H241,'Funções de Transação - Detalhe'!$C$7:$F$31,2,0)), "",VLOOKUP(H241,'Funções de Transação - Detalhe'!$C$7:$F$31,2,0)),""))</f>
        <v/>
      </c>
      <c r="L241" s="33" t="str">
        <f>IF(OR(I241="ALI",I241="AIE"),IF(ISNA(VLOOKUP(H241,'Funções de Dados - Detalhe'!$C$7:$F$22,4,0)), "",VLOOKUP(H241,'Funções de Dados - Detalhe'!$C$7:$F$22,4,0)),IF(OR(I241="EE",I241="SE",I241="CE"),IF(ISNA(VLOOKUP(H241,'Funções de Transação - Detalhe'!$C$7:$F$31,4,0)), "",VLOOKUP(H241,'Funções de Transação - Detalhe'!$C$7:$F$31,4,0)),""))</f>
        <v/>
      </c>
      <c r="M241" s="34" t="str">
        <f t="shared" si="37"/>
        <v/>
      </c>
      <c r="N241" s="35" t="str">
        <f t="shared" si="38"/>
        <v/>
      </c>
      <c r="O241" s="34" t="str">
        <f t="shared" si="39"/>
        <v/>
      </c>
      <c r="P241" s="36" t="str">
        <f t="shared" si="40"/>
        <v/>
      </c>
      <c r="Q241" s="37" t="str">
        <f t="shared" si="41"/>
        <v/>
      </c>
      <c r="R241" s="37" t="str">
        <f t="shared" si="42"/>
        <v/>
      </c>
      <c r="S241" s="33" t="str">
        <f t="shared" si="43"/>
        <v/>
      </c>
      <c r="T241" s="38" t="str">
        <f t="shared" si="44"/>
        <v/>
      </c>
      <c r="U241" s="39" t="str">
        <f t="shared" si="45"/>
        <v/>
      </c>
      <c r="V241" s="40" t="str">
        <f t="shared" si="46"/>
        <v/>
      </c>
      <c r="W241" s="40" t="str">
        <f t="shared" si="47"/>
        <v/>
      </c>
      <c r="X241" s="136"/>
      <c r="Y241" s="136"/>
      <c r="Z241" s="136"/>
      <c r="AA241" s="136"/>
      <c r="AB241" s="30"/>
    </row>
    <row r="242" spans="1:28" ht="18" customHeight="1" x14ac:dyDescent="0.2">
      <c r="A242" s="136"/>
      <c r="B242" s="136"/>
      <c r="C242" s="136"/>
      <c r="D242" s="136"/>
      <c r="E242" s="136"/>
      <c r="F242" s="136"/>
      <c r="G242" s="29"/>
      <c r="H242" s="30"/>
      <c r="I242" s="31"/>
      <c r="J242" s="32"/>
      <c r="K242" s="33" t="str">
        <f>IF(OR(I242="ALI",I242="AIE"),IF(ISNA(VLOOKUP(H242,'Funções de Dados - Detalhe'!$C$7:$F$22,2,0)),"",VLOOKUP(H242,'Funções de Dados - Detalhe'!$C$7:$F$22,2,0)),IF(OR(I242="EE",I242="SE",I242="CE"),IF(ISNA(VLOOKUP(H242,'Funções de Transação - Detalhe'!$C$7:$F$31,2,0)), "",VLOOKUP(H242,'Funções de Transação - Detalhe'!$C$7:$F$31,2,0)),""))</f>
        <v/>
      </c>
      <c r="L242" s="33" t="str">
        <f>IF(OR(I242="ALI",I242="AIE"),IF(ISNA(VLOOKUP(H242,'Funções de Dados - Detalhe'!$C$7:$F$22,4,0)), "",VLOOKUP(H242,'Funções de Dados - Detalhe'!$C$7:$F$22,4,0)),IF(OR(I242="EE",I242="SE",I242="CE"),IF(ISNA(VLOOKUP(H242,'Funções de Transação - Detalhe'!$C$7:$F$31,4,0)), "",VLOOKUP(H242,'Funções de Transação - Detalhe'!$C$7:$F$31,4,0)),""))</f>
        <v/>
      </c>
      <c r="M242" s="34" t="str">
        <f t="shared" si="37"/>
        <v/>
      </c>
      <c r="N242" s="35" t="str">
        <f t="shared" si="38"/>
        <v/>
      </c>
      <c r="O242" s="34" t="str">
        <f t="shared" si="39"/>
        <v/>
      </c>
      <c r="P242" s="36" t="str">
        <f t="shared" si="40"/>
        <v/>
      </c>
      <c r="Q242" s="37" t="str">
        <f t="shared" si="41"/>
        <v/>
      </c>
      <c r="R242" s="37" t="str">
        <f t="shared" si="42"/>
        <v/>
      </c>
      <c r="S242" s="33" t="str">
        <f t="shared" si="43"/>
        <v/>
      </c>
      <c r="T242" s="38" t="str">
        <f t="shared" si="44"/>
        <v/>
      </c>
      <c r="U242" s="39" t="str">
        <f t="shared" si="45"/>
        <v/>
      </c>
      <c r="V242" s="40" t="str">
        <f t="shared" si="46"/>
        <v/>
      </c>
      <c r="W242" s="40" t="str">
        <f t="shared" si="47"/>
        <v/>
      </c>
      <c r="X242" s="136"/>
      <c r="Y242" s="136"/>
      <c r="Z242" s="136"/>
      <c r="AA242" s="136"/>
      <c r="AB242" s="30"/>
    </row>
    <row r="243" spans="1:28" ht="18" customHeight="1" x14ac:dyDescent="0.2">
      <c r="A243" s="136"/>
      <c r="B243" s="136"/>
      <c r="C243" s="136"/>
      <c r="D243" s="136"/>
      <c r="E243" s="136"/>
      <c r="F243" s="136"/>
      <c r="G243" s="29"/>
      <c r="H243" s="30"/>
      <c r="I243" s="31"/>
      <c r="J243" s="32"/>
      <c r="K243" s="33" t="str">
        <f>IF(OR(I243="ALI",I243="AIE"),IF(ISNA(VLOOKUP(H243,'Funções de Dados - Detalhe'!$C$7:$F$22,2,0)),"",VLOOKUP(H243,'Funções de Dados - Detalhe'!$C$7:$F$22,2,0)),IF(OR(I243="EE",I243="SE",I243="CE"),IF(ISNA(VLOOKUP(H243,'Funções de Transação - Detalhe'!$C$7:$F$31,2,0)), "",VLOOKUP(H243,'Funções de Transação - Detalhe'!$C$7:$F$31,2,0)),""))</f>
        <v/>
      </c>
      <c r="L243" s="33" t="str">
        <f>IF(OR(I243="ALI",I243="AIE"),IF(ISNA(VLOOKUP(H243,'Funções de Dados - Detalhe'!$C$7:$F$22,4,0)), "",VLOOKUP(H243,'Funções de Dados - Detalhe'!$C$7:$F$22,4,0)),IF(OR(I243="EE",I243="SE",I243="CE"),IF(ISNA(VLOOKUP(H243,'Funções de Transação - Detalhe'!$C$7:$F$31,4,0)), "",VLOOKUP(H243,'Funções de Transação - Detalhe'!$C$7:$F$31,4,0)),""))</f>
        <v/>
      </c>
      <c r="M243" s="34" t="str">
        <f t="shared" si="37"/>
        <v/>
      </c>
      <c r="N243" s="35" t="str">
        <f t="shared" si="38"/>
        <v/>
      </c>
      <c r="O243" s="34" t="str">
        <f t="shared" si="39"/>
        <v/>
      </c>
      <c r="P243" s="36" t="str">
        <f t="shared" si="40"/>
        <v/>
      </c>
      <c r="Q243" s="37" t="str">
        <f t="shared" si="41"/>
        <v/>
      </c>
      <c r="R243" s="37" t="str">
        <f t="shared" si="42"/>
        <v/>
      </c>
      <c r="S243" s="33" t="str">
        <f t="shared" si="43"/>
        <v/>
      </c>
      <c r="T243" s="38" t="str">
        <f t="shared" si="44"/>
        <v/>
      </c>
      <c r="U243" s="39" t="str">
        <f t="shared" si="45"/>
        <v/>
      </c>
      <c r="V243" s="40" t="str">
        <f t="shared" si="46"/>
        <v/>
      </c>
      <c r="W243" s="40" t="str">
        <f t="shared" si="47"/>
        <v/>
      </c>
      <c r="X243" s="136"/>
      <c r="Y243" s="136"/>
      <c r="Z243" s="136"/>
      <c r="AA243" s="136"/>
      <c r="AB243" s="30"/>
    </row>
    <row r="244" spans="1:28" ht="18" customHeight="1" x14ac:dyDescent="0.2">
      <c r="A244" s="136"/>
      <c r="B244" s="136"/>
      <c r="C244" s="136"/>
      <c r="D244" s="136"/>
      <c r="E244" s="136"/>
      <c r="F244" s="136"/>
      <c r="G244" s="29"/>
      <c r="H244" s="30"/>
      <c r="I244" s="31"/>
      <c r="J244" s="32"/>
      <c r="K244" s="33" t="str">
        <f>IF(OR(I244="ALI",I244="AIE"),IF(ISNA(VLOOKUP(H244,'Funções de Dados - Detalhe'!$C$7:$F$22,2,0)),"",VLOOKUP(H244,'Funções de Dados - Detalhe'!$C$7:$F$22,2,0)),IF(OR(I244="EE",I244="SE",I244="CE"),IF(ISNA(VLOOKUP(H244,'Funções de Transação - Detalhe'!$C$7:$F$31,2,0)), "",VLOOKUP(H244,'Funções de Transação - Detalhe'!$C$7:$F$31,2,0)),""))</f>
        <v/>
      </c>
      <c r="L244" s="33" t="str">
        <f>IF(OR(I244="ALI",I244="AIE"),IF(ISNA(VLOOKUP(H244,'Funções de Dados - Detalhe'!$C$7:$F$22,4,0)), "",VLOOKUP(H244,'Funções de Dados - Detalhe'!$C$7:$F$22,4,0)),IF(OR(I244="EE",I244="SE",I244="CE"),IF(ISNA(VLOOKUP(H244,'Funções de Transação - Detalhe'!$C$7:$F$31,4,0)), "",VLOOKUP(H244,'Funções de Transação - Detalhe'!$C$7:$F$31,4,0)),""))</f>
        <v/>
      </c>
      <c r="M244" s="34" t="str">
        <f t="shared" si="37"/>
        <v/>
      </c>
      <c r="N244" s="35" t="str">
        <f t="shared" si="38"/>
        <v/>
      </c>
      <c r="O244" s="34" t="str">
        <f t="shared" si="39"/>
        <v/>
      </c>
      <c r="P244" s="36" t="str">
        <f t="shared" si="40"/>
        <v/>
      </c>
      <c r="Q244" s="37" t="str">
        <f t="shared" si="41"/>
        <v/>
      </c>
      <c r="R244" s="37" t="str">
        <f t="shared" si="42"/>
        <v/>
      </c>
      <c r="S244" s="33" t="str">
        <f t="shared" si="43"/>
        <v/>
      </c>
      <c r="T244" s="38" t="str">
        <f t="shared" si="44"/>
        <v/>
      </c>
      <c r="U244" s="39" t="str">
        <f t="shared" si="45"/>
        <v/>
      </c>
      <c r="V244" s="40" t="str">
        <f t="shared" si="46"/>
        <v/>
      </c>
      <c r="W244" s="40" t="str">
        <f t="shared" si="47"/>
        <v/>
      </c>
      <c r="X244" s="136"/>
      <c r="Y244" s="136"/>
      <c r="Z244" s="136"/>
      <c r="AA244" s="136"/>
      <c r="AB244" s="30"/>
    </row>
    <row r="245" spans="1:28" ht="18" customHeight="1" x14ac:dyDescent="0.2">
      <c r="A245" s="136"/>
      <c r="B245" s="136"/>
      <c r="C245" s="136"/>
      <c r="D245" s="136"/>
      <c r="E245" s="136"/>
      <c r="F245" s="136"/>
      <c r="G245" s="29"/>
      <c r="H245" s="30"/>
      <c r="I245" s="31"/>
      <c r="J245" s="32"/>
      <c r="K245" s="33" t="str">
        <f>IF(OR(I245="ALI",I245="AIE"),IF(ISNA(VLOOKUP(H245,'Funções de Dados - Detalhe'!$C$7:$F$22,2,0)),"",VLOOKUP(H245,'Funções de Dados - Detalhe'!$C$7:$F$22,2,0)),IF(OR(I245="EE",I245="SE",I245="CE"),IF(ISNA(VLOOKUP(H245,'Funções de Transação - Detalhe'!$C$7:$F$31,2,0)), "",VLOOKUP(H245,'Funções de Transação - Detalhe'!$C$7:$F$31,2,0)),""))</f>
        <v/>
      </c>
      <c r="L245" s="33" t="str">
        <f>IF(OR(I245="ALI",I245="AIE"),IF(ISNA(VLOOKUP(H245,'Funções de Dados - Detalhe'!$C$7:$F$22,4,0)), "",VLOOKUP(H245,'Funções de Dados - Detalhe'!$C$7:$F$22,4,0)),IF(OR(I245="EE",I245="SE",I245="CE"),IF(ISNA(VLOOKUP(H245,'Funções de Transação - Detalhe'!$C$7:$F$31,4,0)), "",VLOOKUP(H245,'Funções de Transação - Detalhe'!$C$7:$F$31,4,0)),""))</f>
        <v/>
      </c>
      <c r="M245" s="34" t="str">
        <f t="shared" si="37"/>
        <v/>
      </c>
      <c r="N245" s="35" t="str">
        <f t="shared" si="38"/>
        <v/>
      </c>
      <c r="O245" s="34" t="str">
        <f t="shared" si="39"/>
        <v/>
      </c>
      <c r="P245" s="36" t="str">
        <f t="shared" si="40"/>
        <v/>
      </c>
      <c r="Q245" s="37" t="str">
        <f t="shared" si="41"/>
        <v/>
      </c>
      <c r="R245" s="37" t="str">
        <f t="shared" si="42"/>
        <v/>
      </c>
      <c r="S245" s="33" t="str">
        <f t="shared" si="43"/>
        <v/>
      </c>
      <c r="T245" s="38" t="str">
        <f t="shared" si="44"/>
        <v/>
      </c>
      <c r="U245" s="39" t="str">
        <f t="shared" si="45"/>
        <v/>
      </c>
      <c r="V245" s="40" t="str">
        <f t="shared" si="46"/>
        <v/>
      </c>
      <c r="W245" s="40" t="str">
        <f t="shared" si="47"/>
        <v/>
      </c>
      <c r="X245" s="136"/>
      <c r="Y245" s="136"/>
      <c r="Z245" s="136"/>
      <c r="AA245" s="136"/>
      <c r="AB245" s="30"/>
    </row>
    <row r="246" spans="1:28" ht="18" customHeight="1" x14ac:dyDescent="0.2">
      <c r="A246" s="136"/>
      <c r="B246" s="136"/>
      <c r="C246" s="136"/>
      <c r="D246" s="136"/>
      <c r="E246" s="136"/>
      <c r="F246" s="136"/>
      <c r="G246" s="29"/>
      <c r="H246" s="30"/>
      <c r="I246" s="31"/>
      <c r="J246" s="32"/>
      <c r="K246" s="33" t="str">
        <f>IF(OR(I246="ALI",I246="AIE"),IF(ISNA(VLOOKUP(H246,'Funções de Dados - Detalhe'!$C$7:$F$22,2,0)),"",VLOOKUP(H246,'Funções de Dados - Detalhe'!$C$7:$F$22,2,0)),IF(OR(I246="EE",I246="SE",I246="CE"),IF(ISNA(VLOOKUP(H246,'Funções de Transação - Detalhe'!$C$7:$F$31,2,0)), "",VLOOKUP(H246,'Funções de Transação - Detalhe'!$C$7:$F$31,2,0)),""))</f>
        <v/>
      </c>
      <c r="L246" s="33" t="str">
        <f>IF(OR(I246="ALI",I246="AIE"),IF(ISNA(VLOOKUP(H246,'Funções de Dados - Detalhe'!$C$7:$F$22,4,0)), "",VLOOKUP(H246,'Funções de Dados - Detalhe'!$C$7:$F$22,4,0)),IF(OR(I246="EE",I246="SE",I246="CE"),IF(ISNA(VLOOKUP(H246,'Funções de Transação - Detalhe'!$C$7:$F$31,4,0)), "",VLOOKUP(H246,'Funções de Transação - Detalhe'!$C$7:$F$31,4,0)),""))</f>
        <v/>
      </c>
      <c r="M246" s="34" t="str">
        <f t="shared" si="37"/>
        <v/>
      </c>
      <c r="N246" s="35" t="str">
        <f t="shared" si="38"/>
        <v/>
      </c>
      <c r="O246" s="34" t="str">
        <f t="shared" si="39"/>
        <v/>
      </c>
      <c r="P246" s="36" t="str">
        <f t="shared" si="40"/>
        <v/>
      </c>
      <c r="Q246" s="37" t="str">
        <f t="shared" si="41"/>
        <v/>
      </c>
      <c r="R246" s="37" t="str">
        <f t="shared" si="42"/>
        <v/>
      </c>
      <c r="S246" s="33" t="str">
        <f t="shared" si="43"/>
        <v/>
      </c>
      <c r="T246" s="38" t="str">
        <f t="shared" si="44"/>
        <v/>
      </c>
      <c r="U246" s="39" t="str">
        <f t="shared" si="45"/>
        <v/>
      </c>
      <c r="V246" s="40" t="str">
        <f t="shared" si="46"/>
        <v/>
      </c>
      <c r="W246" s="40" t="str">
        <f t="shared" si="47"/>
        <v/>
      </c>
      <c r="X246" s="136"/>
      <c r="Y246" s="136"/>
      <c r="Z246" s="136"/>
      <c r="AA246" s="136"/>
      <c r="AB246" s="30"/>
    </row>
    <row r="247" spans="1:28" ht="18" customHeight="1" x14ac:dyDescent="0.2">
      <c r="A247" s="136"/>
      <c r="B247" s="136"/>
      <c r="C247" s="136"/>
      <c r="D247" s="136"/>
      <c r="E247" s="136"/>
      <c r="F247" s="136"/>
      <c r="G247" s="29"/>
      <c r="H247" s="30"/>
      <c r="I247" s="31"/>
      <c r="J247" s="32"/>
      <c r="K247" s="33" t="str">
        <f>IF(OR(I247="ALI",I247="AIE"),IF(ISNA(VLOOKUP(H247,'Funções de Dados - Detalhe'!$C$7:$F$22,2,0)),"",VLOOKUP(H247,'Funções de Dados - Detalhe'!$C$7:$F$22,2,0)),IF(OR(I247="EE",I247="SE",I247="CE"),IF(ISNA(VLOOKUP(H247,'Funções de Transação - Detalhe'!$C$7:$F$31,2,0)), "",VLOOKUP(H247,'Funções de Transação - Detalhe'!$C$7:$F$31,2,0)),""))</f>
        <v/>
      </c>
      <c r="L247" s="33" t="str">
        <f>IF(OR(I247="ALI",I247="AIE"),IF(ISNA(VLOOKUP(H247,'Funções de Dados - Detalhe'!$C$7:$F$22,4,0)), "",VLOOKUP(H247,'Funções de Dados - Detalhe'!$C$7:$F$22,4,0)),IF(OR(I247="EE",I247="SE",I247="CE"),IF(ISNA(VLOOKUP(H247,'Funções de Transação - Detalhe'!$C$7:$F$31,4,0)), "",VLOOKUP(H247,'Funções de Transação - Detalhe'!$C$7:$F$31,4,0)),""))</f>
        <v/>
      </c>
      <c r="M247" s="34" t="str">
        <f t="shared" si="37"/>
        <v/>
      </c>
      <c r="N247" s="35" t="str">
        <f t="shared" si="38"/>
        <v/>
      </c>
      <c r="O247" s="34" t="str">
        <f t="shared" si="39"/>
        <v/>
      </c>
      <c r="P247" s="36" t="str">
        <f t="shared" si="40"/>
        <v/>
      </c>
      <c r="Q247" s="37" t="str">
        <f t="shared" si="41"/>
        <v/>
      </c>
      <c r="R247" s="37" t="str">
        <f t="shared" si="42"/>
        <v/>
      </c>
      <c r="S247" s="33" t="str">
        <f t="shared" si="43"/>
        <v/>
      </c>
      <c r="T247" s="38" t="str">
        <f t="shared" si="44"/>
        <v/>
      </c>
      <c r="U247" s="39" t="str">
        <f t="shared" si="45"/>
        <v/>
      </c>
      <c r="V247" s="40" t="str">
        <f t="shared" si="46"/>
        <v/>
      </c>
      <c r="W247" s="40" t="str">
        <f t="shared" si="47"/>
        <v/>
      </c>
      <c r="X247" s="136"/>
      <c r="Y247" s="136"/>
      <c r="Z247" s="136"/>
      <c r="AA247" s="136"/>
      <c r="AB247" s="30"/>
    </row>
    <row r="248" spans="1:28" ht="18" customHeight="1" x14ac:dyDescent="0.2">
      <c r="A248" s="136"/>
      <c r="B248" s="136"/>
      <c r="C248" s="136"/>
      <c r="D248" s="136"/>
      <c r="E248" s="136"/>
      <c r="F248" s="136"/>
      <c r="G248" s="29"/>
      <c r="H248" s="30"/>
      <c r="I248" s="31"/>
      <c r="J248" s="32"/>
      <c r="K248" s="33" t="str">
        <f>IF(OR(I248="ALI",I248="AIE"),IF(ISNA(VLOOKUP(H248,'Funções de Dados - Detalhe'!$C$7:$F$22,2,0)),"",VLOOKUP(H248,'Funções de Dados - Detalhe'!$C$7:$F$22,2,0)),IF(OR(I248="EE",I248="SE",I248="CE"),IF(ISNA(VLOOKUP(H248,'Funções de Transação - Detalhe'!$C$7:$F$31,2,0)), "",VLOOKUP(H248,'Funções de Transação - Detalhe'!$C$7:$F$31,2,0)),""))</f>
        <v/>
      </c>
      <c r="L248" s="33" t="str">
        <f>IF(OR(I248="ALI",I248="AIE"),IF(ISNA(VLOOKUP(H248,'Funções de Dados - Detalhe'!$C$7:$F$22,4,0)), "",VLOOKUP(H248,'Funções de Dados - Detalhe'!$C$7:$F$22,4,0)),IF(OR(I248="EE",I248="SE",I248="CE"),IF(ISNA(VLOOKUP(H248,'Funções de Transação - Detalhe'!$C$7:$F$31,4,0)), "",VLOOKUP(H248,'Funções de Transação - Detalhe'!$C$7:$F$31,4,0)),""))</f>
        <v/>
      </c>
      <c r="M248" s="34" t="str">
        <f t="shared" si="37"/>
        <v/>
      </c>
      <c r="N248" s="35" t="str">
        <f t="shared" si="38"/>
        <v/>
      </c>
      <c r="O248" s="34" t="str">
        <f t="shared" si="39"/>
        <v/>
      </c>
      <c r="P248" s="36" t="str">
        <f t="shared" si="40"/>
        <v/>
      </c>
      <c r="Q248" s="37" t="str">
        <f t="shared" si="41"/>
        <v/>
      </c>
      <c r="R248" s="37" t="str">
        <f t="shared" si="42"/>
        <v/>
      </c>
      <c r="S248" s="33" t="str">
        <f t="shared" si="43"/>
        <v/>
      </c>
      <c r="T248" s="38" t="str">
        <f t="shared" si="44"/>
        <v/>
      </c>
      <c r="U248" s="39" t="str">
        <f t="shared" si="45"/>
        <v/>
      </c>
      <c r="V248" s="40" t="str">
        <f t="shared" si="46"/>
        <v/>
      </c>
      <c r="W248" s="40" t="str">
        <f t="shared" si="47"/>
        <v/>
      </c>
      <c r="X248" s="136"/>
      <c r="Y248" s="136"/>
      <c r="Z248" s="136"/>
      <c r="AA248" s="136"/>
      <c r="AB248" s="30"/>
    </row>
    <row r="249" spans="1:28" ht="18" customHeight="1" x14ac:dyDescent="0.2">
      <c r="A249" s="136"/>
      <c r="B249" s="136"/>
      <c r="C249" s="136"/>
      <c r="D249" s="136"/>
      <c r="E249" s="136"/>
      <c r="F249" s="136"/>
      <c r="G249" s="29"/>
      <c r="H249" s="30"/>
      <c r="I249" s="31"/>
      <c r="J249" s="32"/>
      <c r="K249" s="33" t="str">
        <f>IF(OR(I249="ALI",I249="AIE"),IF(ISNA(VLOOKUP(H249,'Funções de Dados - Detalhe'!$C$7:$F$22,2,0)),"",VLOOKUP(H249,'Funções de Dados - Detalhe'!$C$7:$F$22,2,0)),IF(OR(I249="EE",I249="SE",I249="CE"),IF(ISNA(VLOOKUP(H249,'Funções de Transação - Detalhe'!$C$7:$F$31,2,0)), "",VLOOKUP(H249,'Funções de Transação - Detalhe'!$C$7:$F$31,2,0)),""))</f>
        <v/>
      </c>
      <c r="L249" s="33" t="str">
        <f>IF(OR(I249="ALI",I249="AIE"),IF(ISNA(VLOOKUP(H249,'Funções de Dados - Detalhe'!$C$7:$F$22,4,0)), "",VLOOKUP(H249,'Funções de Dados - Detalhe'!$C$7:$F$22,4,0)),IF(OR(I249="EE",I249="SE",I249="CE"),IF(ISNA(VLOOKUP(H249,'Funções de Transação - Detalhe'!$C$7:$F$31,4,0)), "",VLOOKUP(H249,'Funções de Transação - Detalhe'!$C$7:$F$31,4,0)),""))</f>
        <v/>
      </c>
      <c r="M249" s="34" t="str">
        <f t="shared" si="37"/>
        <v/>
      </c>
      <c r="N249" s="35" t="str">
        <f t="shared" si="38"/>
        <v/>
      </c>
      <c r="O249" s="34" t="str">
        <f t="shared" si="39"/>
        <v/>
      </c>
      <c r="P249" s="36" t="str">
        <f t="shared" si="40"/>
        <v/>
      </c>
      <c r="Q249" s="37" t="str">
        <f t="shared" si="41"/>
        <v/>
      </c>
      <c r="R249" s="37" t="str">
        <f t="shared" si="42"/>
        <v/>
      </c>
      <c r="S249" s="33" t="str">
        <f t="shared" si="43"/>
        <v/>
      </c>
      <c r="T249" s="38" t="str">
        <f t="shared" si="44"/>
        <v/>
      </c>
      <c r="U249" s="39" t="str">
        <f t="shared" si="45"/>
        <v/>
      </c>
      <c r="V249" s="40" t="str">
        <f t="shared" si="46"/>
        <v/>
      </c>
      <c r="W249" s="40" t="str">
        <f t="shared" si="47"/>
        <v/>
      </c>
      <c r="X249" s="136"/>
      <c r="Y249" s="136"/>
      <c r="Z249" s="136"/>
      <c r="AA249" s="136"/>
      <c r="AB249" s="30"/>
    </row>
    <row r="250" spans="1:28" ht="18" customHeight="1" x14ac:dyDescent="0.2">
      <c r="A250" s="136"/>
      <c r="B250" s="136"/>
      <c r="C250" s="136"/>
      <c r="D250" s="136"/>
      <c r="E250" s="136"/>
      <c r="F250" s="136"/>
      <c r="G250" s="29"/>
      <c r="H250" s="30"/>
      <c r="I250" s="31"/>
      <c r="J250" s="32"/>
      <c r="K250" s="33" t="str">
        <f>IF(OR(I250="ALI",I250="AIE"),IF(ISNA(VLOOKUP(H250,'Funções de Dados - Detalhe'!$C$7:$F$22,2,0)),"",VLOOKUP(H250,'Funções de Dados - Detalhe'!$C$7:$F$22,2,0)),IF(OR(I250="EE",I250="SE",I250="CE"),IF(ISNA(VLOOKUP(H250,'Funções de Transação - Detalhe'!$C$7:$F$31,2,0)), "",VLOOKUP(H250,'Funções de Transação - Detalhe'!$C$7:$F$31,2,0)),""))</f>
        <v/>
      </c>
      <c r="L250" s="33" t="str">
        <f>IF(OR(I250="ALI",I250="AIE"),IF(ISNA(VLOOKUP(H250,'Funções de Dados - Detalhe'!$C$7:$F$22,4,0)), "",VLOOKUP(H250,'Funções de Dados - Detalhe'!$C$7:$F$22,4,0)),IF(OR(I250="EE",I250="SE",I250="CE"),IF(ISNA(VLOOKUP(H250,'Funções de Transação - Detalhe'!$C$7:$F$31,4,0)), "",VLOOKUP(H250,'Funções de Transação - Detalhe'!$C$7:$F$31,4,0)),""))</f>
        <v/>
      </c>
      <c r="M250" s="34" t="str">
        <f t="shared" si="37"/>
        <v/>
      </c>
      <c r="N250" s="35" t="str">
        <f t="shared" si="38"/>
        <v/>
      </c>
      <c r="O250" s="34" t="str">
        <f t="shared" si="39"/>
        <v/>
      </c>
      <c r="P250" s="36" t="str">
        <f t="shared" si="40"/>
        <v/>
      </c>
      <c r="Q250" s="37" t="str">
        <f t="shared" si="41"/>
        <v/>
      </c>
      <c r="R250" s="37" t="str">
        <f t="shared" si="42"/>
        <v/>
      </c>
      <c r="S250" s="33" t="str">
        <f t="shared" si="43"/>
        <v/>
      </c>
      <c r="T250" s="38" t="str">
        <f t="shared" si="44"/>
        <v/>
      </c>
      <c r="U250" s="39" t="str">
        <f t="shared" si="45"/>
        <v/>
      </c>
      <c r="V250" s="40" t="str">
        <f t="shared" si="46"/>
        <v/>
      </c>
      <c r="W250" s="40" t="str">
        <f t="shared" si="47"/>
        <v/>
      </c>
      <c r="X250" s="136"/>
      <c r="Y250" s="136"/>
      <c r="Z250" s="136"/>
      <c r="AA250" s="136"/>
      <c r="AB250" s="30"/>
    </row>
    <row r="251" spans="1:28" ht="18" customHeight="1" x14ac:dyDescent="0.2">
      <c r="A251" s="136"/>
      <c r="B251" s="136"/>
      <c r="C251" s="136"/>
      <c r="D251" s="136"/>
      <c r="E251" s="136"/>
      <c r="F251" s="136"/>
      <c r="G251" s="29"/>
      <c r="H251" s="30"/>
      <c r="I251" s="31"/>
      <c r="J251" s="32"/>
      <c r="K251" s="33" t="str">
        <f>IF(OR(I251="ALI",I251="AIE"),IF(ISNA(VLOOKUP(H251,'Funções de Dados - Detalhe'!$C$7:$F$22,2,0)),"",VLOOKUP(H251,'Funções de Dados - Detalhe'!$C$7:$F$22,2,0)),IF(OR(I251="EE",I251="SE",I251="CE"),IF(ISNA(VLOOKUP(H251,'Funções de Transação - Detalhe'!$C$7:$F$31,2,0)), "",VLOOKUP(H251,'Funções de Transação - Detalhe'!$C$7:$F$31,2,0)),""))</f>
        <v/>
      </c>
      <c r="L251" s="33" t="str">
        <f>IF(OR(I251="ALI",I251="AIE"),IF(ISNA(VLOOKUP(H251,'Funções de Dados - Detalhe'!$C$7:$F$22,4,0)), "",VLOOKUP(H251,'Funções de Dados - Detalhe'!$C$7:$F$22,4,0)),IF(OR(I251="EE",I251="SE",I251="CE"),IF(ISNA(VLOOKUP(H251,'Funções de Transação - Detalhe'!$C$7:$F$31,4,0)), "",VLOOKUP(H251,'Funções de Transação - Detalhe'!$C$7:$F$31,4,0)),""))</f>
        <v/>
      </c>
      <c r="M251" s="34" t="str">
        <f t="shared" si="37"/>
        <v/>
      </c>
      <c r="N251" s="35" t="str">
        <f t="shared" si="38"/>
        <v/>
      </c>
      <c r="O251" s="34" t="str">
        <f t="shared" si="39"/>
        <v/>
      </c>
      <c r="P251" s="36" t="str">
        <f t="shared" si="40"/>
        <v/>
      </c>
      <c r="Q251" s="37" t="str">
        <f t="shared" si="41"/>
        <v/>
      </c>
      <c r="R251" s="37" t="str">
        <f t="shared" si="42"/>
        <v/>
      </c>
      <c r="S251" s="33" t="str">
        <f t="shared" si="43"/>
        <v/>
      </c>
      <c r="T251" s="38" t="str">
        <f t="shared" si="44"/>
        <v/>
      </c>
      <c r="U251" s="39" t="str">
        <f t="shared" si="45"/>
        <v/>
      </c>
      <c r="V251" s="40" t="str">
        <f t="shared" si="46"/>
        <v/>
      </c>
      <c r="W251" s="40" t="str">
        <f t="shared" si="47"/>
        <v/>
      </c>
      <c r="X251" s="136"/>
      <c r="Y251" s="136"/>
      <c r="Z251" s="136"/>
      <c r="AA251" s="136"/>
      <c r="AB251" s="30"/>
    </row>
    <row r="252" spans="1:28" ht="18" customHeight="1" x14ac:dyDescent="0.2">
      <c r="A252" s="136"/>
      <c r="B252" s="136"/>
      <c r="C252" s="136"/>
      <c r="D252" s="136"/>
      <c r="E252" s="136"/>
      <c r="F252" s="136"/>
      <c r="G252" s="29"/>
      <c r="H252" s="30"/>
      <c r="I252" s="31"/>
      <c r="J252" s="32"/>
      <c r="K252" s="33" t="str">
        <f>IF(OR(I252="ALI",I252="AIE"),IF(ISNA(VLOOKUP(H252,'Funções de Dados - Detalhe'!$C$7:$F$22,2,0)),"",VLOOKUP(H252,'Funções de Dados - Detalhe'!$C$7:$F$22,2,0)),IF(OR(I252="EE",I252="SE",I252="CE"),IF(ISNA(VLOOKUP(H252,'Funções de Transação - Detalhe'!$C$7:$F$31,2,0)), "",VLOOKUP(H252,'Funções de Transação - Detalhe'!$C$7:$F$31,2,0)),""))</f>
        <v/>
      </c>
      <c r="L252" s="33" t="str">
        <f>IF(OR(I252="ALI",I252="AIE"),IF(ISNA(VLOOKUP(H252,'Funções de Dados - Detalhe'!$C$7:$F$22,4,0)), "",VLOOKUP(H252,'Funções de Dados - Detalhe'!$C$7:$F$22,4,0)),IF(OR(I252="EE",I252="SE",I252="CE"),IF(ISNA(VLOOKUP(H252,'Funções de Transação - Detalhe'!$C$7:$F$31,4,0)), "",VLOOKUP(H252,'Funções de Transação - Detalhe'!$C$7:$F$31,4,0)),""))</f>
        <v/>
      </c>
      <c r="M252" s="34" t="str">
        <f t="shared" si="37"/>
        <v/>
      </c>
      <c r="N252" s="35" t="str">
        <f t="shared" si="38"/>
        <v/>
      </c>
      <c r="O252" s="34" t="str">
        <f t="shared" si="39"/>
        <v/>
      </c>
      <c r="P252" s="36" t="str">
        <f t="shared" si="40"/>
        <v/>
      </c>
      <c r="Q252" s="37" t="str">
        <f t="shared" si="41"/>
        <v/>
      </c>
      <c r="R252" s="37" t="str">
        <f t="shared" si="42"/>
        <v/>
      </c>
      <c r="S252" s="33" t="str">
        <f t="shared" si="43"/>
        <v/>
      </c>
      <c r="T252" s="38" t="str">
        <f t="shared" si="44"/>
        <v/>
      </c>
      <c r="U252" s="39" t="str">
        <f t="shared" si="45"/>
        <v/>
      </c>
      <c r="V252" s="40" t="str">
        <f t="shared" si="46"/>
        <v/>
      </c>
      <c r="W252" s="40" t="str">
        <f t="shared" si="47"/>
        <v/>
      </c>
      <c r="X252" s="136"/>
      <c r="Y252" s="136"/>
      <c r="Z252" s="136"/>
      <c r="AA252" s="136"/>
      <c r="AB252" s="30"/>
    </row>
    <row r="253" spans="1:28" ht="18" customHeight="1" x14ac:dyDescent="0.2">
      <c r="A253" s="136"/>
      <c r="B253" s="136"/>
      <c r="C253" s="136"/>
      <c r="D253" s="136"/>
      <c r="E253" s="136"/>
      <c r="F253" s="136"/>
      <c r="G253" s="29"/>
      <c r="H253" s="30"/>
      <c r="I253" s="31"/>
      <c r="J253" s="32"/>
      <c r="K253" s="33" t="str">
        <f>IF(OR(I253="ALI",I253="AIE"),IF(ISNA(VLOOKUP(H253,'Funções de Dados - Detalhe'!$C$7:$F$22,2,0)),"",VLOOKUP(H253,'Funções de Dados - Detalhe'!$C$7:$F$22,2,0)),IF(OR(I253="EE",I253="SE",I253="CE"),IF(ISNA(VLOOKUP(H253,'Funções de Transação - Detalhe'!$C$7:$F$31,2,0)), "",VLOOKUP(H253,'Funções de Transação - Detalhe'!$C$7:$F$31,2,0)),""))</f>
        <v/>
      </c>
      <c r="L253" s="33" t="str">
        <f>IF(OR(I253="ALI",I253="AIE"),IF(ISNA(VLOOKUP(H253,'Funções de Dados - Detalhe'!$C$7:$F$22,4,0)), "",VLOOKUP(H253,'Funções de Dados - Detalhe'!$C$7:$F$22,4,0)),IF(OR(I253="EE",I253="SE",I253="CE"),IF(ISNA(VLOOKUP(H253,'Funções de Transação - Detalhe'!$C$7:$F$31,4,0)), "",VLOOKUP(H253,'Funções de Transação - Detalhe'!$C$7:$F$31,4,0)),""))</f>
        <v/>
      </c>
      <c r="M253" s="34" t="str">
        <f t="shared" si="37"/>
        <v/>
      </c>
      <c r="N253" s="35" t="str">
        <f t="shared" si="38"/>
        <v/>
      </c>
      <c r="O253" s="34" t="str">
        <f t="shared" si="39"/>
        <v/>
      </c>
      <c r="P253" s="36" t="str">
        <f t="shared" si="40"/>
        <v/>
      </c>
      <c r="Q253" s="37" t="str">
        <f t="shared" si="41"/>
        <v/>
      </c>
      <c r="R253" s="37" t="str">
        <f t="shared" si="42"/>
        <v/>
      </c>
      <c r="S253" s="33" t="str">
        <f t="shared" si="43"/>
        <v/>
      </c>
      <c r="T253" s="38" t="str">
        <f t="shared" si="44"/>
        <v/>
      </c>
      <c r="U253" s="39" t="str">
        <f t="shared" si="45"/>
        <v/>
      </c>
      <c r="V253" s="40" t="str">
        <f t="shared" si="46"/>
        <v/>
      </c>
      <c r="W253" s="40" t="str">
        <f t="shared" si="47"/>
        <v/>
      </c>
      <c r="X253" s="136"/>
      <c r="Y253" s="136"/>
      <c r="Z253" s="136"/>
      <c r="AA253" s="136"/>
      <c r="AB253" s="30"/>
    </row>
    <row r="254" spans="1:28" ht="18" customHeight="1" x14ac:dyDescent="0.2">
      <c r="A254" s="136"/>
      <c r="B254" s="136"/>
      <c r="C254" s="136"/>
      <c r="D254" s="136"/>
      <c r="E254" s="136"/>
      <c r="F254" s="136"/>
      <c r="G254" s="29"/>
      <c r="H254" s="30"/>
      <c r="I254" s="31"/>
      <c r="J254" s="32"/>
      <c r="K254" s="33" t="str">
        <f>IF(OR(I254="ALI",I254="AIE"),IF(ISNA(VLOOKUP(H254,'Funções de Dados - Detalhe'!$C$7:$F$22,2,0)),"",VLOOKUP(H254,'Funções de Dados - Detalhe'!$C$7:$F$22,2,0)),IF(OR(I254="EE",I254="SE",I254="CE"),IF(ISNA(VLOOKUP(H254,'Funções de Transação - Detalhe'!$C$7:$F$31,2,0)), "",VLOOKUP(H254,'Funções de Transação - Detalhe'!$C$7:$F$31,2,0)),""))</f>
        <v/>
      </c>
      <c r="L254" s="33" t="str">
        <f>IF(OR(I254="ALI",I254="AIE"),IF(ISNA(VLOOKUP(H254,'Funções de Dados - Detalhe'!$C$7:$F$22,4,0)), "",VLOOKUP(H254,'Funções de Dados - Detalhe'!$C$7:$F$22,4,0)),IF(OR(I254="EE",I254="SE",I254="CE"),IF(ISNA(VLOOKUP(H254,'Funções de Transação - Detalhe'!$C$7:$F$31,4,0)), "",VLOOKUP(H254,'Funções de Transação - Detalhe'!$C$7:$F$31,4,0)),""))</f>
        <v/>
      </c>
      <c r="M254" s="34" t="str">
        <f t="shared" si="37"/>
        <v/>
      </c>
      <c r="N254" s="35" t="str">
        <f t="shared" si="38"/>
        <v/>
      </c>
      <c r="O254" s="34" t="str">
        <f t="shared" si="39"/>
        <v/>
      </c>
      <c r="P254" s="36" t="str">
        <f t="shared" si="40"/>
        <v/>
      </c>
      <c r="Q254" s="37" t="str">
        <f t="shared" si="41"/>
        <v/>
      </c>
      <c r="R254" s="37" t="str">
        <f t="shared" si="42"/>
        <v/>
      </c>
      <c r="S254" s="33" t="str">
        <f t="shared" si="43"/>
        <v/>
      </c>
      <c r="T254" s="38" t="str">
        <f t="shared" si="44"/>
        <v/>
      </c>
      <c r="U254" s="39" t="str">
        <f t="shared" si="45"/>
        <v/>
      </c>
      <c r="V254" s="40" t="str">
        <f t="shared" si="46"/>
        <v/>
      </c>
      <c r="W254" s="40" t="str">
        <f t="shared" si="47"/>
        <v/>
      </c>
      <c r="X254" s="136"/>
      <c r="Y254" s="136"/>
      <c r="Z254" s="136"/>
      <c r="AA254" s="136"/>
      <c r="AB254" s="30"/>
    </row>
    <row r="255" spans="1:28" ht="18" customHeight="1" x14ac:dyDescent="0.2">
      <c r="A255" s="136"/>
      <c r="B255" s="136"/>
      <c r="C255" s="136"/>
      <c r="D255" s="136"/>
      <c r="E255" s="136"/>
      <c r="F255" s="136"/>
      <c r="G255" s="29"/>
      <c r="H255" s="30"/>
      <c r="I255" s="31"/>
      <c r="J255" s="32"/>
      <c r="K255" s="33" t="str">
        <f>IF(OR(I255="ALI",I255="AIE"),IF(ISNA(VLOOKUP(H255,'Funções de Dados - Detalhe'!$C$7:$F$22,2,0)),"",VLOOKUP(H255,'Funções de Dados - Detalhe'!$C$7:$F$22,2,0)),IF(OR(I255="EE",I255="SE",I255="CE"),IF(ISNA(VLOOKUP(H255,'Funções de Transação - Detalhe'!$C$7:$F$31,2,0)), "",VLOOKUP(H255,'Funções de Transação - Detalhe'!$C$7:$F$31,2,0)),""))</f>
        <v/>
      </c>
      <c r="L255" s="33" t="str">
        <f>IF(OR(I255="ALI",I255="AIE"),IF(ISNA(VLOOKUP(H255,'Funções de Dados - Detalhe'!$C$7:$F$22,4,0)), "",VLOOKUP(H255,'Funções de Dados - Detalhe'!$C$7:$F$22,4,0)),IF(OR(I255="EE",I255="SE",I255="CE"),IF(ISNA(VLOOKUP(H255,'Funções de Transação - Detalhe'!$C$7:$F$31,4,0)), "",VLOOKUP(H255,'Funções de Transação - Detalhe'!$C$7:$F$31,4,0)),""))</f>
        <v/>
      </c>
      <c r="M255" s="34" t="str">
        <f t="shared" si="37"/>
        <v/>
      </c>
      <c r="N255" s="35" t="str">
        <f t="shared" si="38"/>
        <v/>
      </c>
      <c r="O255" s="34" t="str">
        <f t="shared" si="39"/>
        <v/>
      </c>
      <c r="P255" s="36" t="str">
        <f t="shared" si="40"/>
        <v/>
      </c>
      <c r="Q255" s="37" t="str">
        <f t="shared" si="41"/>
        <v/>
      </c>
      <c r="R255" s="37" t="str">
        <f t="shared" si="42"/>
        <v/>
      </c>
      <c r="S255" s="33" t="str">
        <f t="shared" si="43"/>
        <v/>
      </c>
      <c r="T255" s="38" t="str">
        <f t="shared" si="44"/>
        <v/>
      </c>
      <c r="U255" s="39" t="str">
        <f t="shared" si="45"/>
        <v/>
      </c>
      <c r="V255" s="40" t="str">
        <f t="shared" si="46"/>
        <v/>
      </c>
      <c r="W255" s="40" t="str">
        <f t="shared" si="47"/>
        <v/>
      </c>
      <c r="X255" s="136"/>
      <c r="Y255" s="136"/>
      <c r="Z255" s="136"/>
      <c r="AA255" s="136"/>
      <c r="AB255" s="30"/>
    </row>
    <row r="256" spans="1:28" ht="18" customHeight="1" x14ac:dyDescent="0.2">
      <c r="A256" s="136"/>
      <c r="B256" s="136"/>
      <c r="C256" s="136"/>
      <c r="D256" s="136"/>
      <c r="E256" s="136"/>
      <c r="F256" s="136"/>
      <c r="G256" s="29"/>
      <c r="H256" s="30"/>
      <c r="I256" s="31"/>
      <c r="J256" s="32"/>
      <c r="K256" s="33" t="str">
        <f>IF(OR(I256="ALI",I256="AIE"),IF(ISNA(VLOOKUP(H256,'Funções de Dados - Detalhe'!$C$7:$F$22,2,0)),"",VLOOKUP(H256,'Funções de Dados - Detalhe'!$C$7:$F$22,2,0)),IF(OR(I256="EE",I256="SE",I256="CE"),IF(ISNA(VLOOKUP(H256,'Funções de Transação - Detalhe'!$C$7:$F$31,2,0)), "",VLOOKUP(H256,'Funções de Transação - Detalhe'!$C$7:$F$31,2,0)),""))</f>
        <v/>
      </c>
      <c r="L256" s="33" t="str">
        <f>IF(OR(I256="ALI",I256="AIE"),IF(ISNA(VLOOKUP(H256,'Funções de Dados - Detalhe'!$C$7:$F$22,4,0)), "",VLOOKUP(H256,'Funções de Dados - Detalhe'!$C$7:$F$22,4,0)),IF(OR(I256="EE",I256="SE",I256="CE"),IF(ISNA(VLOOKUP(H256,'Funções de Transação - Detalhe'!$C$7:$F$31,4,0)), "",VLOOKUP(H256,'Funções de Transação - Detalhe'!$C$7:$F$31,4,0)),""))</f>
        <v/>
      </c>
      <c r="M256" s="34" t="str">
        <f t="shared" si="37"/>
        <v/>
      </c>
      <c r="N256" s="35" t="str">
        <f t="shared" si="38"/>
        <v/>
      </c>
      <c r="O256" s="34" t="str">
        <f t="shared" si="39"/>
        <v/>
      </c>
      <c r="P256" s="36" t="str">
        <f t="shared" si="40"/>
        <v/>
      </c>
      <c r="Q256" s="37" t="str">
        <f t="shared" si="41"/>
        <v/>
      </c>
      <c r="R256" s="37" t="str">
        <f t="shared" si="42"/>
        <v/>
      </c>
      <c r="S256" s="33" t="str">
        <f t="shared" si="43"/>
        <v/>
      </c>
      <c r="T256" s="38" t="str">
        <f t="shared" si="44"/>
        <v/>
      </c>
      <c r="U256" s="39" t="str">
        <f t="shared" si="45"/>
        <v/>
      </c>
      <c r="V256" s="40" t="str">
        <f t="shared" si="46"/>
        <v/>
      </c>
      <c r="W256" s="40" t="str">
        <f t="shared" si="47"/>
        <v/>
      </c>
      <c r="X256" s="136"/>
      <c r="Y256" s="136"/>
      <c r="Z256" s="136"/>
      <c r="AA256" s="136"/>
      <c r="AB256" s="30"/>
    </row>
    <row r="257" spans="1:28" ht="18" customHeight="1" x14ac:dyDescent="0.2">
      <c r="A257" s="136"/>
      <c r="B257" s="136"/>
      <c r="C257" s="136"/>
      <c r="D257" s="136"/>
      <c r="E257" s="136"/>
      <c r="F257" s="136"/>
      <c r="G257" s="29"/>
      <c r="H257" s="30"/>
      <c r="I257" s="31"/>
      <c r="J257" s="32"/>
      <c r="K257" s="33" t="str">
        <f>IF(OR(I257="ALI",I257="AIE"),IF(ISNA(VLOOKUP(H257,'Funções de Dados - Detalhe'!$C$7:$F$22,2,0)),"",VLOOKUP(H257,'Funções de Dados - Detalhe'!$C$7:$F$22,2,0)),IF(OR(I257="EE",I257="SE",I257="CE"),IF(ISNA(VLOOKUP(H257,'Funções de Transação - Detalhe'!$C$7:$F$31,2,0)), "",VLOOKUP(H257,'Funções de Transação - Detalhe'!$C$7:$F$31,2,0)),""))</f>
        <v/>
      </c>
      <c r="L257" s="33" t="str">
        <f>IF(OR(I257="ALI",I257="AIE"),IF(ISNA(VLOOKUP(H257,'Funções de Dados - Detalhe'!$C$7:$F$22,4,0)), "",VLOOKUP(H257,'Funções de Dados - Detalhe'!$C$7:$F$22,4,0)),IF(OR(I257="EE",I257="SE",I257="CE"),IF(ISNA(VLOOKUP(H257,'Funções de Transação - Detalhe'!$C$7:$F$31,4,0)), "",VLOOKUP(H257,'Funções de Transação - Detalhe'!$C$7:$F$31,4,0)),""))</f>
        <v/>
      </c>
      <c r="M257" s="34" t="str">
        <f t="shared" si="37"/>
        <v/>
      </c>
      <c r="N257" s="35" t="str">
        <f t="shared" si="38"/>
        <v/>
      </c>
      <c r="O257" s="34" t="str">
        <f t="shared" si="39"/>
        <v/>
      </c>
      <c r="P257" s="36" t="str">
        <f t="shared" si="40"/>
        <v/>
      </c>
      <c r="Q257" s="37" t="str">
        <f t="shared" si="41"/>
        <v/>
      </c>
      <c r="R257" s="37" t="str">
        <f t="shared" si="42"/>
        <v/>
      </c>
      <c r="S257" s="33" t="str">
        <f t="shared" si="43"/>
        <v/>
      </c>
      <c r="T257" s="38" t="str">
        <f t="shared" si="44"/>
        <v/>
      </c>
      <c r="U257" s="39" t="str">
        <f t="shared" si="45"/>
        <v/>
      </c>
      <c r="V257" s="40" t="str">
        <f t="shared" si="46"/>
        <v/>
      </c>
      <c r="W257" s="40" t="str">
        <f t="shared" si="47"/>
        <v/>
      </c>
      <c r="X257" s="136"/>
      <c r="Y257" s="136"/>
      <c r="Z257" s="136"/>
      <c r="AA257" s="136"/>
      <c r="AB257" s="30"/>
    </row>
    <row r="258" spans="1:28" ht="18" customHeight="1" x14ac:dyDescent="0.2">
      <c r="A258" s="136"/>
      <c r="B258" s="136"/>
      <c r="C258" s="136"/>
      <c r="D258" s="136"/>
      <c r="E258" s="136"/>
      <c r="F258" s="136"/>
      <c r="G258" s="29"/>
      <c r="H258" s="30"/>
      <c r="I258" s="31"/>
      <c r="J258" s="32"/>
      <c r="K258" s="33" t="str">
        <f>IF(OR(I258="ALI",I258="AIE"),IF(ISNA(VLOOKUP(H258,'Funções de Dados - Detalhe'!$C$7:$F$22,2,0)),"",VLOOKUP(H258,'Funções de Dados - Detalhe'!$C$7:$F$22,2,0)),IF(OR(I258="EE",I258="SE",I258="CE"),IF(ISNA(VLOOKUP(H258,'Funções de Transação - Detalhe'!$C$7:$F$31,2,0)), "",VLOOKUP(H258,'Funções de Transação - Detalhe'!$C$7:$F$31,2,0)),""))</f>
        <v/>
      </c>
      <c r="L258" s="33" t="str">
        <f>IF(OR(I258="ALI",I258="AIE"),IF(ISNA(VLOOKUP(H258,'Funções de Dados - Detalhe'!$C$7:$F$22,4,0)), "",VLOOKUP(H258,'Funções de Dados - Detalhe'!$C$7:$F$22,4,0)),IF(OR(I258="EE",I258="SE",I258="CE"),IF(ISNA(VLOOKUP(H258,'Funções de Transação - Detalhe'!$C$7:$F$31,4,0)), "",VLOOKUP(H258,'Funções de Transação - Detalhe'!$C$7:$F$31,4,0)),""))</f>
        <v/>
      </c>
      <c r="M258" s="34" t="str">
        <f t="shared" si="37"/>
        <v/>
      </c>
      <c r="N258" s="35" t="str">
        <f t="shared" si="38"/>
        <v/>
      </c>
      <c r="O258" s="34" t="str">
        <f t="shared" si="39"/>
        <v/>
      </c>
      <c r="P258" s="36" t="str">
        <f t="shared" si="40"/>
        <v/>
      </c>
      <c r="Q258" s="37" t="str">
        <f t="shared" si="41"/>
        <v/>
      </c>
      <c r="R258" s="37" t="str">
        <f t="shared" si="42"/>
        <v/>
      </c>
      <c r="S258" s="33" t="str">
        <f t="shared" si="43"/>
        <v/>
      </c>
      <c r="T258" s="38" t="str">
        <f t="shared" si="44"/>
        <v/>
      </c>
      <c r="U258" s="39" t="str">
        <f t="shared" si="45"/>
        <v/>
      </c>
      <c r="V258" s="40" t="str">
        <f t="shared" si="46"/>
        <v/>
      </c>
      <c r="W258" s="40" t="str">
        <f t="shared" si="47"/>
        <v/>
      </c>
      <c r="X258" s="136"/>
      <c r="Y258" s="136"/>
      <c r="Z258" s="136"/>
      <c r="AA258" s="136"/>
      <c r="AB258" s="30"/>
    </row>
    <row r="259" spans="1:28" ht="18" customHeight="1" x14ac:dyDescent="0.2">
      <c r="A259" s="136"/>
      <c r="B259" s="136"/>
      <c r="C259" s="136"/>
      <c r="D259" s="136"/>
      <c r="E259" s="136"/>
      <c r="F259" s="136"/>
      <c r="G259" s="29"/>
      <c r="H259" s="30"/>
      <c r="I259" s="31"/>
      <c r="J259" s="32"/>
      <c r="K259" s="33" t="str">
        <f>IF(OR(I259="ALI",I259="AIE"),IF(ISNA(VLOOKUP(H259,'Funções de Dados - Detalhe'!$C$7:$F$22,2,0)),"",VLOOKUP(H259,'Funções de Dados - Detalhe'!$C$7:$F$22,2,0)),IF(OR(I259="EE",I259="SE",I259="CE"),IF(ISNA(VLOOKUP(H259,'Funções de Transação - Detalhe'!$C$7:$F$31,2,0)), "",VLOOKUP(H259,'Funções de Transação - Detalhe'!$C$7:$F$31,2,0)),""))</f>
        <v/>
      </c>
      <c r="L259" s="33" t="str">
        <f>IF(OR(I259="ALI",I259="AIE"),IF(ISNA(VLOOKUP(H259,'Funções de Dados - Detalhe'!$C$7:$F$22,4,0)), "",VLOOKUP(H259,'Funções de Dados - Detalhe'!$C$7:$F$22,4,0)),IF(OR(I259="EE",I259="SE",I259="CE"),IF(ISNA(VLOOKUP(H259,'Funções de Transação - Detalhe'!$C$7:$F$31,4,0)), "",VLOOKUP(H259,'Funções de Transação - Detalhe'!$C$7:$F$31,4,0)),""))</f>
        <v/>
      </c>
      <c r="M259" s="34" t="str">
        <f t="shared" si="37"/>
        <v/>
      </c>
      <c r="N259" s="35" t="str">
        <f t="shared" si="38"/>
        <v/>
      </c>
      <c r="O259" s="34" t="str">
        <f t="shared" si="39"/>
        <v/>
      </c>
      <c r="P259" s="36" t="str">
        <f t="shared" si="40"/>
        <v/>
      </c>
      <c r="Q259" s="37" t="str">
        <f t="shared" si="41"/>
        <v/>
      </c>
      <c r="R259" s="37" t="str">
        <f t="shared" si="42"/>
        <v/>
      </c>
      <c r="S259" s="33" t="str">
        <f t="shared" si="43"/>
        <v/>
      </c>
      <c r="T259" s="38" t="str">
        <f t="shared" si="44"/>
        <v/>
      </c>
      <c r="U259" s="39" t="str">
        <f t="shared" si="45"/>
        <v/>
      </c>
      <c r="V259" s="40" t="str">
        <f t="shared" si="46"/>
        <v/>
      </c>
      <c r="W259" s="40" t="str">
        <f t="shared" si="47"/>
        <v/>
      </c>
      <c r="X259" s="136"/>
      <c r="Y259" s="136"/>
      <c r="Z259" s="136"/>
      <c r="AA259" s="136"/>
      <c r="AB259" s="30"/>
    </row>
    <row r="260" spans="1:28" ht="18" customHeight="1" x14ac:dyDescent="0.2">
      <c r="A260" s="136"/>
      <c r="B260" s="136"/>
      <c r="C260" s="136"/>
      <c r="D260" s="136"/>
      <c r="E260" s="136"/>
      <c r="F260" s="136"/>
      <c r="G260" s="29"/>
      <c r="H260" s="30"/>
      <c r="I260" s="31"/>
      <c r="J260" s="32"/>
      <c r="K260" s="33" t="str">
        <f>IF(OR(I260="ALI",I260="AIE"),IF(ISNA(VLOOKUP(H260,'Funções de Dados - Detalhe'!$C$7:$F$22,2,0)),"",VLOOKUP(H260,'Funções de Dados - Detalhe'!$C$7:$F$22,2,0)),IF(OR(I260="EE",I260="SE",I260="CE"),IF(ISNA(VLOOKUP(H260,'Funções de Transação - Detalhe'!$C$7:$F$31,2,0)), "",VLOOKUP(H260,'Funções de Transação - Detalhe'!$C$7:$F$31,2,0)),""))</f>
        <v/>
      </c>
      <c r="L260" s="33" t="str">
        <f>IF(OR(I260="ALI",I260="AIE"),IF(ISNA(VLOOKUP(H260,'Funções de Dados - Detalhe'!$C$7:$F$22,4,0)), "",VLOOKUP(H260,'Funções de Dados - Detalhe'!$C$7:$F$22,4,0)),IF(OR(I260="EE",I260="SE",I260="CE"),IF(ISNA(VLOOKUP(H260,'Funções de Transação - Detalhe'!$C$7:$F$31,4,0)), "",VLOOKUP(H260,'Funções de Transação - Detalhe'!$C$7:$F$31,4,0)),""))</f>
        <v/>
      </c>
      <c r="M260" s="34" t="str">
        <f t="shared" si="37"/>
        <v/>
      </c>
      <c r="N260" s="35" t="str">
        <f t="shared" si="38"/>
        <v/>
      </c>
      <c r="O260" s="34" t="str">
        <f t="shared" si="39"/>
        <v/>
      </c>
      <c r="P260" s="36" t="str">
        <f t="shared" si="40"/>
        <v/>
      </c>
      <c r="Q260" s="37" t="str">
        <f t="shared" si="41"/>
        <v/>
      </c>
      <c r="R260" s="37" t="str">
        <f t="shared" si="42"/>
        <v/>
      </c>
      <c r="S260" s="33" t="str">
        <f t="shared" si="43"/>
        <v/>
      </c>
      <c r="T260" s="38" t="str">
        <f t="shared" si="44"/>
        <v/>
      </c>
      <c r="U260" s="39" t="str">
        <f t="shared" si="45"/>
        <v/>
      </c>
      <c r="V260" s="40" t="str">
        <f t="shared" si="46"/>
        <v/>
      </c>
      <c r="W260" s="40" t="str">
        <f t="shared" si="47"/>
        <v/>
      </c>
      <c r="X260" s="136"/>
      <c r="Y260" s="136"/>
      <c r="Z260" s="136"/>
      <c r="AA260" s="136"/>
      <c r="AB260" s="30"/>
    </row>
    <row r="261" spans="1:28" ht="18" customHeight="1" x14ac:dyDescent="0.2">
      <c r="A261" s="136"/>
      <c r="B261" s="136"/>
      <c r="C261" s="136"/>
      <c r="D261" s="136"/>
      <c r="E261" s="136"/>
      <c r="F261" s="136"/>
      <c r="G261" s="29"/>
      <c r="H261" s="30"/>
      <c r="I261" s="31"/>
      <c r="J261" s="32"/>
      <c r="K261" s="33" t="str">
        <f>IF(OR(I261="ALI",I261="AIE"),IF(ISNA(VLOOKUP(H261,'Funções de Dados - Detalhe'!$C$7:$F$22,2,0)),"",VLOOKUP(H261,'Funções de Dados - Detalhe'!$C$7:$F$22,2,0)),IF(OR(I261="EE",I261="SE",I261="CE"),IF(ISNA(VLOOKUP(H261,'Funções de Transação - Detalhe'!$C$7:$F$31,2,0)), "",VLOOKUP(H261,'Funções de Transação - Detalhe'!$C$7:$F$31,2,0)),""))</f>
        <v/>
      </c>
      <c r="L261" s="33" t="str">
        <f>IF(OR(I261="ALI",I261="AIE"),IF(ISNA(VLOOKUP(H261,'Funções de Dados - Detalhe'!$C$7:$F$22,4,0)), "",VLOOKUP(H261,'Funções de Dados - Detalhe'!$C$7:$F$22,4,0)),IF(OR(I261="EE",I261="SE",I261="CE"),IF(ISNA(VLOOKUP(H261,'Funções de Transação - Detalhe'!$C$7:$F$31,4,0)), "",VLOOKUP(H261,'Funções de Transação - Detalhe'!$C$7:$F$31,4,0)),""))</f>
        <v/>
      </c>
      <c r="M261" s="34" t="str">
        <f t="shared" si="37"/>
        <v/>
      </c>
      <c r="N261" s="35" t="str">
        <f t="shared" si="38"/>
        <v/>
      </c>
      <c r="O261" s="34" t="str">
        <f t="shared" si="39"/>
        <v/>
      </c>
      <c r="P261" s="36" t="str">
        <f t="shared" si="40"/>
        <v/>
      </c>
      <c r="Q261" s="37" t="str">
        <f t="shared" si="41"/>
        <v/>
      </c>
      <c r="R261" s="37" t="str">
        <f t="shared" si="42"/>
        <v/>
      </c>
      <c r="S261" s="33" t="str">
        <f t="shared" si="43"/>
        <v/>
      </c>
      <c r="T261" s="38" t="str">
        <f t="shared" si="44"/>
        <v/>
      </c>
      <c r="U261" s="39" t="str">
        <f t="shared" si="45"/>
        <v/>
      </c>
      <c r="V261" s="40" t="str">
        <f t="shared" si="46"/>
        <v/>
      </c>
      <c r="W261" s="40" t="str">
        <f t="shared" si="47"/>
        <v/>
      </c>
      <c r="X261" s="136"/>
      <c r="Y261" s="136"/>
      <c r="Z261" s="136"/>
      <c r="AA261" s="136"/>
      <c r="AB261" s="30"/>
    </row>
    <row r="262" spans="1:28" ht="18" customHeight="1" x14ac:dyDescent="0.2">
      <c r="A262" s="136"/>
      <c r="B262" s="136"/>
      <c r="C262" s="136"/>
      <c r="D262" s="136"/>
      <c r="E262" s="136"/>
      <c r="F262" s="136"/>
      <c r="G262" s="29"/>
      <c r="H262" s="30"/>
      <c r="I262" s="31"/>
      <c r="J262" s="32"/>
      <c r="K262" s="33" t="str">
        <f>IF(OR(I262="ALI",I262="AIE"),IF(ISNA(VLOOKUP(H262,'Funções de Dados - Detalhe'!$C$7:$F$22,2,0)),"",VLOOKUP(H262,'Funções de Dados - Detalhe'!$C$7:$F$22,2,0)),IF(OR(I262="EE",I262="SE",I262="CE"),IF(ISNA(VLOOKUP(H262,'Funções de Transação - Detalhe'!$C$7:$F$31,2,0)), "",VLOOKUP(H262,'Funções de Transação - Detalhe'!$C$7:$F$31,2,0)),""))</f>
        <v/>
      </c>
      <c r="L262" s="33" t="str">
        <f>IF(OR(I262="ALI",I262="AIE"),IF(ISNA(VLOOKUP(H262,'Funções de Dados - Detalhe'!$C$7:$F$22,4,0)), "",VLOOKUP(H262,'Funções de Dados - Detalhe'!$C$7:$F$22,4,0)),IF(OR(I262="EE",I262="SE",I262="CE"),IF(ISNA(VLOOKUP(H262,'Funções de Transação - Detalhe'!$C$7:$F$31,4,0)), "",VLOOKUP(H262,'Funções de Transação - Detalhe'!$C$7:$F$31,4,0)),""))</f>
        <v/>
      </c>
      <c r="M262" s="34" t="str">
        <f t="shared" si="37"/>
        <v/>
      </c>
      <c r="N262" s="35" t="str">
        <f t="shared" si="38"/>
        <v/>
      </c>
      <c r="O262" s="34" t="str">
        <f t="shared" si="39"/>
        <v/>
      </c>
      <c r="P262" s="36" t="str">
        <f t="shared" si="40"/>
        <v/>
      </c>
      <c r="Q262" s="37" t="str">
        <f t="shared" si="41"/>
        <v/>
      </c>
      <c r="R262" s="37" t="str">
        <f t="shared" si="42"/>
        <v/>
      </c>
      <c r="S262" s="33" t="str">
        <f t="shared" si="43"/>
        <v/>
      </c>
      <c r="T262" s="38" t="str">
        <f t="shared" si="44"/>
        <v/>
      </c>
      <c r="U262" s="39" t="str">
        <f t="shared" si="45"/>
        <v/>
      </c>
      <c r="V262" s="40" t="str">
        <f t="shared" si="46"/>
        <v/>
      </c>
      <c r="W262" s="40" t="str">
        <f t="shared" si="47"/>
        <v/>
      </c>
      <c r="X262" s="136"/>
      <c r="Y262" s="136"/>
      <c r="Z262" s="136"/>
      <c r="AA262" s="136"/>
      <c r="AB262" s="30"/>
    </row>
    <row r="263" spans="1:28" ht="18" customHeight="1" x14ac:dyDescent="0.2">
      <c r="A263" s="136"/>
      <c r="B263" s="136"/>
      <c r="C263" s="136"/>
      <c r="D263" s="136"/>
      <c r="E263" s="136"/>
      <c r="F263" s="136"/>
      <c r="G263" s="29"/>
      <c r="H263" s="30"/>
      <c r="I263" s="31"/>
      <c r="J263" s="32"/>
      <c r="K263" s="33" t="str">
        <f>IF(OR(I263="ALI",I263="AIE"),IF(ISNA(VLOOKUP(H263,'Funções de Dados - Detalhe'!$C$7:$F$22,2,0)),"",VLOOKUP(H263,'Funções de Dados - Detalhe'!$C$7:$F$22,2,0)),IF(OR(I263="EE",I263="SE",I263="CE"),IF(ISNA(VLOOKUP(H263,'Funções de Transação - Detalhe'!$C$7:$F$31,2,0)), "",VLOOKUP(H263,'Funções de Transação - Detalhe'!$C$7:$F$31,2,0)),""))</f>
        <v/>
      </c>
      <c r="L263" s="33" t="str">
        <f>IF(OR(I263="ALI",I263="AIE"),IF(ISNA(VLOOKUP(H263,'Funções de Dados - Detalhe'!$C$7:$F$22,4,0)), "",VLOOKUP(H263,'Funções de Dados - Detalhe'!$C$7:$F$22,4,0)),IF(OR(I263="EE",I263="SE",I263="CE"),IF(ISNA(VLOOKUP(H263,'Funções de Transação - Detalhe'!$C$7:$F$31,4,0)), "",VLOOKUP(H263,'Funções de Transação - Detalhe'!$C$7:$F$31,4,0)),""))</f>
        <v/>
      </c>
      <c r="M263" s="34" t="str">
        <f t="shared" si="37"/>
        <v/>
      </c>
      <c r="N263" s="35" t="str">
        <f t="shared" si="38"/>
        <v/>
      </c>
      <c r="O263" s="34" t="str">
        <f t="shared" si="39"/>
        <v/>
      </c>
      <c r="P263" s="36" t="str">
        <f t="shared" si="40"/>
        <v/>
      </c>
      <c r="Q263" s="37" t="str">
        <f t="shared" si="41"/>
        <v/>
      </c>
      <c r="R263" s="37" t="str">
        <f t="shared" si="42"/>
        <v/>
      </c>
      <c r="S263" s="33" t="str">
        <f t="shared" si="43"/>
        <v/>
      </c>
      <c r="T263" s="38" t="str">
        <f t="shared" si="44"/>
        <v/>
      </c>
      <c r="U263" s="39" t="str">
        <f t="shared" si="45"/>
        <v/>
      </c>
      <c r="V263" s="40" t="str">
        <f t="shared" si="46"/>
        <v/>
      </c>
      <c r="W263" s="40" t="str">
        <f t="shared" si="47"/>
        <v/>
      </c>
      <c r="X263" s="136"/>
      <c r="Y263" s="136"/>
      <c r="Z263" s="136"/>
      <c r="AA263" s="136"/>
      <c r="AB263" s="30"/>
    </row>
    <row r="264" spans="1:28" ht="18" customHeight="1" x14ac:dyDescent="0.2">
      <c r="A264" s="136"/>
      <c r="B264" s="136"/>
      <c r="C264" s="136"/>
      <c r="D264" s="136"/>
      <c r="E264" s="136"/>
      <c r="F264" s="136"/>
      <c r="G264" s="29"/>
      <c r="H264" s="30"/>
      <c r="I264" s="31"/>
      <c r="J264" s="32"/>
      <c r="K264" s="33" t="str">
        <f>IF(OR(I264="ALI",I264="AIE"),IF(ISNA(VLOOKUP(H264,'Funções de Dados - Detalhe'!$C$7:$F$22,2,0)),"",VLOOKUP(H264,'Funções de Dados - Detalhe'!$C$7:$F$22,2,0)),IF(OR(I264="EE",I264="SE",I264="CE"),IF(ISNA(VLOOKUP(H264,'Funções de Transação - Detalhe'!$C$7:$F$31,2,0)), "",VLOOKUP(H264,'Funções de Transação - Detalhe'!$C$7:$F$31,2,0)),""))</f>
        <v/>
      </c>
      <c r="L264" s="33" t="str">
        <f>IF(OR(I264="ALI",I264="AIE"),IF(ISNA(VLOOKUP(H264,'Funções de Dados - Detalhe'!$C$7:$F$22,4,0)), "",VLOOKUP(H264,'Funções de Dados - Detalhe'!$C$7:$F$22,4,0)),IF(OR(I264="EE",I264="SE",I264="CE"),IF(ISNA(VLOOKUP(H264,'Funções de Transação - Detalhe'!$C$7:$F$31,4,0)), "",VLOOKUP(H264,'Funções de Transação - Detalhe'!$C$7:$F$31,4,0)),""))</f>
        <v/>
      </c>
      <c r="M264" s="34" t="str">
        <f t="shared" ref="M264:M327" si="48">CONCATENATE(I264,N264)</f>
        <v/>
      </c>
      <c r="N264" s="35" t="str">
        <f t="shared" ref="N264:N327" si="49">IF(OR(I264="ALI",I264="AIE"),"L", IF(OR(I264="EE",I264="SE",I264="CE"),"A",""))</f>
        <v/>
      </c>
      <c r="O264" s="34" t="str">
        <f t="shared" ref="O264:O327" si="50">CONCATENATE(I264,P264)</f>
        <v/>
      </c>
      <c r="P264" s="36" t="str">
        <f t="shared" ref="P264:P327" si="51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37" t="str">
        <f t="shared" ref="Q264:Q327" si="52">IF(N264="L","Baixa",IF(N264="A","Média",IF(N264="","","Alta")))</f>
        <v/>
      </c>
      <c r="R264" s="37" t="str">
        <f t="shared" ref="R264:R327" si="53">IF(P264="L","Baixa",IF(P264="A","Média",IF(P264="H","Alta","")))</f>
        <v/>
      </c>
      <c r="S264" s="33" t="str">
        <f t="shared" ref="S264:S327" si="54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38" t="str">
        <f t="shared" ref="T264:T327" si="55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39" t="str">
        <f t="shared" ref="U264:U327" si="56">IF(J264="","",IF(OR(J264="I",J264="C"),100%,IF(J264="E",40%,IF(J264="T",15%,50%))))</f>
        <v/>
      </c>
      <c r="V264" s="40" t="str">
        <f t="shared" ref="V264:V327" si="57">IF(AND(S264&lt;&gt;"",U264&lt;&gt;""),S264*U264,"")</f>
        <v/>
      </c>
      <c r="W264" s="40" t="str">
        <f t="shared" ref="W264:W327" si="58">IF(AND(T264&lt;&gt;"",U264&lt;&gt;""),T264*U264,"")</f>
        <v/>
      </c>
      <c r="X264" s="136"/>
      <c r="Y264" s="136"/>
      <c r="Z264" s="136"/>
      <c r="AA264" s="136"/>
      <c r="AB264" s="30"/>
    </row>
    <row r="265" spans="1:28" ht="18" customHeight="1" x14ac:dyDescent="0.2">
      <c r="A265" s="136"/>
      <c r="B265" s="136"/>
      <c r="C265" s="136"/>
      <c r="D265" s="136"/>
      <c r="E265" s="136"/>
      <c r="F265" s="136"/>
      <c r="G265" s="29"/>
      <c r="H265" s="30"/>
      <c r="I265" s="31"/>
      <c r="J265" s="32"/>
      <c r="K265" s="33" t="str">
        <f>IF(OR(I265="ALI",I265="AIE"),IF(ISNA(VLOOKUP(H265,'Funções de Dados - Detalhe'!$C$7:$F$22,2,0)),"",VLOOKUP(H265,'Funções de Dados - Detalhe'!$C$7:$F$22,2,0)),IF(OR(I265="EE",I265="SE",I265="CE"),IF(ISNA(VLOOKUP(H265,'Funções de Transação - Detalhe'!$C$7:$F$31,2,0)), "",VLOOKUP(H265,'Funções de Transação - Detalhe'!$C$7:$F$31,2,0)),""))</f>
        <v/>
      </c>
      <c r="L265" s="33" t="str">
        <f>IF(OR(I265="ALI",I265="AIE"),IF(ISNA(VLOOKUP(H265,'Funções de Dados - Detalhe'!$C$7:$F$22,4,0)), "",VLOOKUP(H265,'Funções de Dados - Detalhe'!$C$7:$F$22,4,0)),IF(OR(I265="EE",I265="SE",I265="CE"),IF(ISNA(VLOOKUP(H265,'Funções de Transação - Detalhe'!$C$7:$F$31,4,0)), "",VLOOKUP(H265,'Funções de Transação - Detalhe'!$C$7:$F$31,4,0)),""))</f>
        <v/>
      </c>
      <c r="M265" s="34" t="str">
        <f t="shared" si="48"/>
        <v/>
      </c>
      <c r="N265" s="35" t="str">
        <f t="shared" si="49"/>
        <v/>
      </c>
      <c r="O265" s="34" t="str">
        <f t="shared" si="50"/>
        <v/>
      </c>
      <c r="P265" s="36" t="str">
        <f t="shared" si="51"/>
        <v/>
      </c>
      <c r="Q265" s="37" t="str">
        <f t="shared" si="52"/>
        <v/>
      </c>
      <c r="R265" s="37" t="str">
        <f t="shared" si="53"/>
        <v/>
      </c>
      <c r="S265" s="33" t="str">
        <f t="shared" si="54"/>
        <v/>
      </c>
      <c r="T265" s="38" t="str">
        <f t="shared" si="55"/>
        <v/>
      </c>
      <c r="U265" s="39" t="str">
        <f t="shared" si="56"/>
        <v/>
      </c>
      <c r="V265" s="40" t="str">
        <f t="shared" si="57"/>
        <v/>
      </c>
      <c r="W265" s="40" t="str">
        <f t="shared" si="58"/>
        <v/>
      </c>
      <c r="X265" s="136"/>
      <c r="Y265" s="136"/>
      <c r="Z265" s="136"/>
      <c r="AA265" s="136"/>
      <c r="AB265" s="30"/>
    </row>
    <row r="266" spans="1:28" ht="18" customHeight="1" x14ac:dyDescent="0.2">
      <c r="A266" s="136"/>
      <c r="B266" s="136"/>
      <c r="C266" s="136"/>
      <c r="D266" s="136"/>
      <c r="E266" s="136"/>
      <c r="F266" s="136"/>
      <c r="G266" s="29"/>
      <c r="H266" s="30"/>
      <c r="I266" s="31"/>
      <c r="J266" s="32"/>
      <c r="K266" s="33" t="str">
        <f>IF(OR(I266="ALI",I266="AIE"),IF(ISNA(VLOOKUP(H266,'Funções de Dados - Detalhe'!$C$7:$F$22,2,0)),"",VLOOKUP(H266,'Funções de Dados - Detalhe'!$C$7:$F$22,2,0)),IF(OR(I266="EE",I266="SE",I266="CE"),IF(ISNA(VLOOKUP(H266,'Funções de Transação - Detalhe'!$C$7:$F$31,2,0)), "",VLOOKUP(H266,'Funções de Transação - Detalhe'!$C$7:$F$31,2,0)),""))</f>
        <v/>
      </c>
      <c r="L266" s="33" t="str">
        <f>IF(OR(I266="ALI",I266="AIE"),IF(ISNA(VLOOKUP(H266,'Funções de Dados - Detalhe'!$C$7:$F$22,4,0)), "",VLOOKUP(H266,'Funções de Dados - Detalhe'!$C$7:$F$22,4,0)),IF(OR(I266="EE",I266="SE",I266="CE"),IF(ISNA(VLOOKUP(H266,'Funções de Transação - Detalhe'!$C$7:$F$31,4,0)), "",VLOOKUP(H266,'Funções de Transação - Detalhe'!$C$7:$F$31,4,0)),""))</f>
        <v/>
      </c>
      <c r="M266" s="34" t="str">
        <f t="shared" si="48"/>
        <v/>
      </c>
      <c r="N266" s="35" t="str">
        <f t="shared" si="49"/>
        <v/>
      </c>
      <c r="O266" s="34" t="str">
        <f t="shared" si="50"/>
        <v/>
      </c>
      <c r="P266" s="36" t="str">
        <f t="shared" si="51"/>
        <v/>
      </c>
      <c r="Q266" s="37" t="str">
        <f t="shared" si="52"/>
        <v/>
      </c>
      <c r="R266" s="37" t="str">
        <f t="shared" si="53"/>
        <v/>
      </c>
      <c r="S266" s="33" t="str">
        <f t="shared" si="54"/>
        <v/>
      </c>
      <c r="T266" s="38" t="str">
        <f t="shared" si="55"/>
        <v/>
      </c>
      <c r="U266" s="39" t="str">
        <f t="shared" si="56"/>
        <v/>
      </c>
      <c r="V266" s="40" t="str">
        <f t="shared" si="57"/>
        <v/>
      </c>
      <c r="W266" s="40" t="str">
        <f t="shared" si="58"/>
        <v/>
      </c>
      <c r="X266" s="136"/>
      <c r="Y266" s="136"/>
      <c r="Z266" s="136"/>
      <c r="AA266" s="136"/>
      <c r="AB266" s="30"/>
    </row>
    <row r="267" spans="1:28" ht="18" customHeight="1" x14ac:dyDescent="0.2">
      <c r="A267" s="136"/>
      <c r="B267" s="136"/>
      <c r="C267" s="136"/>
      <c r="D267" s="136"/>
      <c r="E267" s="136"/>
      <c r="F267" s="136"/>
      <c r="G267" s="29"/>
      <c r="H267" s="30"/>
      <c r="I267" s="31"/>
      <c r="J267" s="32"/>
      <c r="K267" s="33" t="str">
        <f>IF(OR(I267="ALI",I267="AIE"),IF(ISNA(VLOOKUP(H267,'Funções de Dados - Detalhe'!$C$7:$F$22,2,0)),"",VLOOKUP(H267,'Funções de Dados - Detalhe'!$C$7:$F$22,2,0)),IF(OR(I267="EE",I267="SE",I267="CE"),IF(ISNA(VLOOKUP(H267,'Funções de Transação - Detalhe'!$C$7:$F$31,2,0)), "",VLOOKUP(H267,'Funções de Transação - Detalhe'!$C$7:$F$31,2,0)),""))</f>
        <v/>
      </c>
      <c r="L267" s="33" t="str">
        <f>IF(OR(I267="ALI",I267="AIE"),IF(ISNA(VLOOKUP(H267,'Funções de Dados - Detalhe'!$C$7:$F$22,4,0)), "",VLOOKUP(H267,'Funções de Dados - Detalhe'!$C$7:$F$22,4,0)),IF(OR(I267="EE",I267="SE",I267="CE"),IF(ISNA(VLOOKUP(H267,'Funções de Transação - Detalhe'!$C$7:$F$31,4,0)), "",VLOOKUP(H267,'Funções de Transação - Detalhe'!$C$7:$F$31,4,0)),""))</f>
        <v/>
      </c>
      <c r="M267" s="34" t="str">
        <f t="shared" si="48"/>
        <v/>
      </c>
      <c r="N267" s="35" t="str">
        <f t="shared" si="49"/>
        <v/>
      </c>
      <c r="O267" s="34" t="str">
        <f t="shared" si="50"/>
        <v/>
      </c>
      <c r="P267" s="36" t="str">
        <f t="shared" si="51"/>
        <v/>
      </c>
      <c r="Q267" s="37" t="str">
        <f t="shared" si="52"/>
        <v/>
      </c>
      <c r="R267" s="37" t="str">
        <f t="shared" si="53"/>
        <v/>
      </c>
      <c r="S267" s="33" t="str">
        <f t="shared" si="54"/>
        <v/>
      </c>
      <c r="T267" s="38" t="str">
        <f t="shared" si="55"/>
        <v/>
      </c>
      <c r="U267" s="39" t="str">
        <f t="shared" si="56"/>
        <v/>
      </c>
      <c r="V267" s="40" t="str">
        <f t="shared" si="57"/>
        <v/>
      </c>
      <c r="W267" s="40" t="str">
        <f t="shared" si="58"/>
        <v/>
      </c>
      <c r="X267" s="136"/>
      <c r="Y267" s="136"/>
      <c r="Z267" s="136"/>
      <c r="AA267" s="136"/>
      <c r="AB267" s="30"/>
    </row>
    <row r="268" spans="1:28" ht="18" customHeight="1" x14ac:dyDescent="0.2">
      <c r="A268" s="136"/>
      <c r="B268" s="136"/>
      <c r="C268" s="136"/>
      <c r="D268" s="136"/>
      <c r="E268" s="136"/>
      <c r="F268" s="136"/>
      <c r="G268" s="29"/>
      <c r="H268" s="30"/>
      <c r="I268" s="31"/>
      <c r="J268" s="32"/>
      <c r="K268" s="33" t="str">
        <f>IF(OR(I268="ALI",I268="AIE"),IF(ISNA(VLOOKUP(H268,'Funções de Dados - Detalhe'!$C$7:$F$22,2,0)),"",VLOOKUP(H268,'Funções de Dados - Detalhe'!$C$7:$F$22,2,0)),IF(OR(I268="EE",I268="SE",I268="CE"),IF(ISNA(VLOOKUP(H268,'Funções de Transação - Detalhe'!$C$7:$F$31,2,0)), "",VLOOKUP(H268,'Funções de Transação - Detalhe'!$C$7:$F$31,2,0)),""))</f>
        <v/>
      </c>
      <c r="L268" s="33" t="str">
        <f>IF(OR(I268="ALI",I268="AIE"),IF(ISNA(VLOOKUP(H268,'Funções de Dados - Detalhe'!$C$7:$F$22,4,0)), "",VLOOKUP(H268,'Funções de Dados - Detalhe'!$C$7:$F$22,4,0)),IF(OR(I268="EE",I268="SE",I268="CE"),IF(ISNA(VLOOKUP(H268,'Funções de Transação - Detalhe'!$C$7:$F$31,4,0)), "",VLOOKUP(H268,'Funções de Transação - Detalhe'!$C$7:$F$31,4,0)),""))</f>
        <v/>
      </c>
      <c r="M268" s="34" t="str">
        <f t="shared" si="48"/>
        <v/>
      </c>
      <c r="N268" s="35" t="str">
        <f t="shared" si="49"/>
        <v/>
      </c>
      <c r="O268" s="34" t="str">
        <f t="shared" si="50"/>
        <v/>
      </c>
      <c r="P268" s="36" t="str">
        <f t="shared" si="51"/>
        <v/>
      </c>
      <c r="Q268" s="37" t="str">
        <f t="shared" si="52"/>
        <v/>
      </c>
      <c r="R268" s="37" t="str">
        <f t="shared" si="53"/>
        <v/>
      </c>
      <c r="S268" s="33" t="str">
        <f t="shared" si="54"/>
        <v/>
      </c>
      <c r="T268" s="38" t="str">
        <f t="shared" si="55"/>
        <v/>
      </c>
      <c r="U268" s="39" t="str">
        <f t="shared" si="56"/>
        <v/>
      </c>
      <c r="V268" s="40" t="str">
        <f t="shared" si="57"/>
        <v/>
      </c>
      <c r="W268" s="40" t="str">
        <f t="shared" si="58"/>
        <v/>
      </c>
      <c r="X268" s="136"/>
      <c r="Y268" s="136"/>
      <c r="Z268" s="136"/>
      <c r="AA268" s="136"/>
      <c r="AB268" s="30"/>
    </row>
    <row r="269" spans="1:28" ht="18" customHeight="1" x14ac:dyDescent="0.2">
      <c r="A269" s="136"/>
      <c r="B269" s="136"/>
      <c r="C269" s="136"/>
      <c r="D269" s="136"/>
      <c r="E269" s="136"/>
      <c r="F269" s="136"/>
      <c r="G269" s="29"/>
      <c r="H269" s="30"/>
      <c r="I269" s="31"/>
      <c r="J269" s="32"/>
      <c r="K269" s="33" t="str">
        <f>IF(OR(I269="ALI",I269="AIE"),IF(ISNA(VLOOKUP(H269,'Funções de Dados - Detalhe'!$C$7:$F$22,2,0)),"",VLOOKUP(H269,'Funções de Dados - Detalhe'!$C$7:$F$22,2,0)),IF(OR(I269="EE",I269="SE",I269="CE"),IF(ISNA(VLOOKUP(H269,'Funções de Transação - Detalhe'!$C$7:$F$31,2,0)), "",VLOOKUP(H269,'Funções de Transação - Detalhe'!$C$7:$F$31,2,0)),""))</f>
        <v/>
      </c>
      <c r="L269" s="33" t="str">
        <f>IF(OR(I269="ALI",I269="AIE"),IF(ISNA(VLOOKUP(H269,'Funções de Dados - Detalhe'!$C$7:$F$22,4,0)), "",VLOOKUP(H269,'Funções de Dados - Detalhe'!$C$7:$F$22,4,0)),IF(OR(I269="EE",I269="SE",I269="CE"),IF(ISNA(VLOOKUP(H269,'Funções de Transação - Detalhe'!$C$7:$F$31,4,0)), "",VLOOKUP(H269,'Funções de Transação - Detalhe'!$C$7:$F$31,4,0)),""))</f>
        <v/>
      </c>
      <c r="M269" s="34" t="str">
        <f t="shared" si="48"/>
        <v/>
      </c>
      <c r="N269" s="35" t="str">
        <f t="shared" si="49"/>
        <v/>
      </c>
      <c r="O269" s="34" t="str">
        <f t="shared" si="50"/>
        <v/>
      </c>
      <c r="P269" s="36" t="str">
        <f t="shared" si="51"/>
        <v/>
      </c>
      <c r="Q269" s="37" t="str">
        <f t="shared" si="52"/>
        <v/>
      </c>
      <c r="R269" s="37" t="str">
        <f t="shared" si="53"/>
        <v/>
      </c>
      <c r="S269" s="33" t="str">
        <f t="shared" si="54"/>
        <v/>
      </c>
      <c r="T269" s="38" t="str">
        <f t="shared" si="55"/>
        <v/>
      </c>
      <c r="U269" s="39" t="str">
        <f t="shared" si="56"/>
        <v/>
      </c>
      <c r="V269" s="40" t="str">
        <f t="shared" si="57"/>
        <v/>
      </c>
      <c r="W269" s="40" t="str">
        <f t="shared" si="58"/>
        <v/>
      </c>
      <c r="X269" s="136"/>
      <c r="Y269" s="136"/>
      <c r="Z269" s="136"/>
      <c r="AA269" s="136"/>
      <c r="AB269" s="30"/>
    </row>
    <row r="270" spans="1:28" ht="18" customHeight="1" x14ac:dyDescent="0.2">
      <c r="A270" s="136"/>
      <c r="B270" s="136"/>
      <c r="C270" s="136"/>
      <c r="D270" s="136"/>
      <c r="E270" s="136"/>
      <c r="F270" s="136"/>
      <c r="G270" s="29"/>
      <c r="H270" s="30"/>
      <c r="I270" s="31"/>
      <c r="J270" s="32"/>
      <c r="K270" s="33" t="str">
        <f>IF(OR(I270="ALI",I270="AIE"),IF(ISNA(VLOOKUP(H270,'Funções de Dados - Detalhe'!$C$7:$F$22,2,0)),"",VLOOKUP(H270,'Funções de Dados - Detalhe'!$C$7:$F$22,2,0)),IF(OR(I270="EE",I270="SE",I270="CE"),IF(ISNA(VLOOKUP(H270,'Funções de Transação - Detalhe'!$C$7:$F$31,2,0)), "",VLOOKUP(H270,'Funções de Transação - Detalhe'!$C$7:$F$31,2,0)),""))</f>
        <v/>
      </c>
      <c r="L270" s="33" t="str">
        <f>IF(OR(I270="ALI",I270="AIE"),IF(ISNA(VLOOKUP(H270,'Funções de Dados - Detalhe'!$C$7:$F$22,4,0)), "",VLOOKUP(H270,'Funções de Dados - Detalhe'!$C$7:$F$22,4,0)),IF(OR(I270="EE",I270="SE",I270="CE"),IF(ISNA(VLOOKUP(H270,'Funções de Transação - Detalhe'!$C$7:$F$31,4,0)), "",VLOOKUP(H270,'Funções de Transação - Detalhe'!$C$7:$F$31,4,0)),""))</f>
        <v/>
      </c>
      <c r="M270" s="34" t="str">
        <f t="shared" si="48"/>
        <v/>
      </c>
      <c r="N270" s="35" t="str">
        <f t="shared" si="49"/>
        <v/>
      </c>
      <c r="O270" s="34" t="str">
        <f t="shared" si="50"/>
        <v/>
      </c>
      <c r="P270" s="36" t="str">
        <f t="shared" si="51"/>
        <v/>
      </c>
      <c r="Q270" s="37" t="str">
        <f t="shared" si="52"/>
        <v/>
      </c>
      <c r="R270" s="37" t="str">
        <f t="shared" si="53"/>
        <v/>
      </c>
      <c r="S270" s="33" t="str">
        <f t="shared" si="54"/>
        <v/>
      </c>
      <c r="T270" s="38" t="str">
        <f t="shared" si="55"/>
        <v/>
      </c>
      <c r="U270" s="39" t="str">
        <f t="shared" si="56"/>
        <v/>
      </c>
      <c r="V270" s="40" t="str">
        <f t="shared" si="57"/>
        <v/>
      </c>
      <c r="W270" s="40" t="str">
        <f t="shared" si="58"/>
        <v/>
      </c>
      <c r="X270" s="136"/>
      <c r="Y270" s="136"/>
      <c r="Z270" s="136"/>
      <c r="AA270" s="136"/>
      <c r="AB270" s="30"/>
    </row>
    <row r="271" spans="1:28" ht="18" customHeight="1" x14ac:dyDescent="0.2">
      <c r="A271" s="136"/>
      <c r="B271" s="136"/>
      <c r="C271" s="136"/>
      <c r="D271" s="136"/>
      <c r="E271" s="136"/>
      <c r="F271" s="136"/>
      <c r="G271" s="29"/>
      <c r="H271" s="30"/>
      <c r="I271" s="31"/>
      <c r="J271" s="32"/>
      <c r="K271" s="33" t="str">
        <f>IF(OR(I271="ALI",I271="AIE"),IF(ISNA(VLOOKUP(H271,'Funções de Dados - Detalhe'!$C$7:$F$22,2,0)),"",VLOOKUP(H271,'Funções de Dados - Detalhe'!$C$7:$F$22,2,0)),IF(OR(I271="EE",I271="SE",I271="CE"),IF(ISNA(VLOOKUP(H271,'Funções de Transação - Detalhe'!$C$7:$F$31,2,0)), "",VLOOKUP(H271,'Funções de Transação - Detalhe'!$C$7:$F$31,2,0)),""))</f>
        <v/>
      </c>
      <c r="L271" s="33" t="str">
        <f>IF(OR(I271="ALI",I271="AIE"),IF(ISNA(VLOOKUP(H271,'Funções de Dados - Detalhe'!$C$7:$F$22,4,0)), "",VLOOKUP(H271,'Funções de Dados - Detalhe'!$C$7:$F$22,4,0)),IF(OR(I271="EE",I271="SE",I271="CE"),IF(ISNA(VLOOKUP(H271,'Funções de Transação - Detalhe'!$C$7:$F$31,4,0)), "",VLOOKUP(H271,'Funções de Transação - Detalhe'!$C$7:$F$31,4,0)),""))</f>
        <v/>
      </c>
      <c r="M271" s="34" t="str">
        <f t="shared" si="48"/>
        <v/>
      </c>
      <c r="N271" s="35" t="str">
        <f t="shared" si="49"/>
        <v/>
      </c>
      <c r="O271" s="34" t="str">
        <f t="shared" si="50"/>
        <v/>
      </c>
      <c r="P271" s="36" t="str">
        <f t="shared" si="51"/>
        <v/>
      </c>
      <c r="Q271" s="37" t="str">
        <f t="shared" si="52"/>
        <v/>
      </c>
      <c r="R271" s="37" t="str">
        <f t="shared" si="53"/>
        <v/>
      </c>
      <c r="S271" s="33" t="str">
        <f t="shared" si="54"/>
        <v/>
      </c>
      <c r="T271" s="38" t="str">
        <f t="shared" si="55"/>
        <v/>
      </c>
      <c r="U271" s="39" t="str">
        <f t="shared" si="56"/>
        <v/>
      </c>
      <c r="V271" s="40" t="str">
        <f t="shared" si="57"/>
        <v/>
      </c>
      <c r="W271" s="40" t="str">
        <f t="shared" si="58"/>
        <v/>
      </c>
      <c r="X271" s="136"/>
      <c r="Y271" s="136"/>
      <c r="Z271" s="136"/>
      <c r="AA271" s="136"/>
      <c r="AB271" s="30"/>
    </row>
    <row r="272" spans="1:28" ht="18" customHeight="1" x14ac:dyDescent="0.2">
      <c r="A272" s="136"/>
      <c r="B272" s="136"/>
      <c r="C272" s="136"/>
      <c r="D272" s="136"/>
      <c r="E272" s="136"/>
      <c r="F272" s="136"/>
      <c r="G272" s="29"/>
      <c r="H272" s="30"/>
      <c r="I272" s="31"/>
      <c r="J272" s="32"/>
      <c r="K272" s="33" t="str">
        <f>IF(OR(I272="ALI",I272="AIE"),IF(ISNA(VLOOKUP(H272,'Funções de Dados - Detalhe'!$C$7:$F$22,2,0)),"",VLOOKUP(H272,'Funções de Dados - Detalhe'!$C$7:$F$22,2,0)),IF(OR(I272="EE",I272="SE",I272="CE"),IF(ISNA(VLOOKUP(H272,'Funções de Transação - Detalhe'!$C$7:$F$31,2,0)), "",VLOOKUP(H272,'Funções de Transação - Detalhe'!$C$7:$F$31,2,0)),""))</f>
        <v/>
      </c>
      <c r="L272" s="33" t="str">
        <f>IF(OR(I272="ALI",I272="AIE"),IF(ISNA(VLOOKUP(H272,'Funções de Dados - Detalhe'!$C$7:$F$22,4,0)), "",VLOOKUP(H272,'Funções de Dados - Detalhe'!$C$7:$F$22,4,0)),IF(OR(I272="EE",I272="SE",I272="CE"),IF(ISNA(VLOOKUP(H272,'Funções de Transação - Detalhe'!$C$7:$F$31,4,0)), "",VLOOKUP(H272,'Funções de Transação - Detalhe'!$C$7:$F$31,4,0)),""))</f>
        <v/>
      </c>
      <c r="M272" s="34" t="str">
        <f t="shared" si="48"/>
        <v/>
      </c>
      <c r="N272" s="35" t="str">
        <f t="shared" si="49"/>
        <v/>
      </c>
      <c r="O272" s="34" t="str">
        <f t="shared" si="50"/>
        <v/>
      </c>
      <c r="P272" s="36" t="str">
        <f t="shared" si="51"/>
        <v/>
      </c>
      <c r="Q272" s="37" t="str">
        <f t="shared" si="52"/>
        <v/>
      </c>
      <c r="R272" s="37" t="str">
        <f t="shared" si="53"/>
        <v/>
      </c>
      <c r="S272" s="33" t="str">
        <f t="shared" si="54"/>
        <v/>
      </c>
      <c r="T272" s="38" t="str">
        <f t="shared" si="55"/>
        <v/>
      </c>
      <c r="U272" s="39" t="str">
        <f t="shared" si="56"/>
        <v/>
      </c>
      <c r="V272" s="40" t="str">
        <f t="shared" si="57"/>
        <v/>
      </c>
      <c r="W272" s="40" t="str">
        <f t="shared" si="58"/>
        <v/>
      </c>
      <c r="X272" s="136"/>
      <c r="Y272" s="136"/>
      <c r="Z272" s="136"/>
      <c r="AA272" s="136"/>
      <c r="AB272" s="30"/>
    </row>
    <row r="273" spans="1:28" ht="18" customHeight="1" x14ac:dyDescent="0.2">
      <c r="A273" s="136"/>
      <c r="B273" s="136"/>
      <c r="C273" s="136"/>
      <c r="D273" s="136"/>
      <c r="E273" s="136"/>
      <c r="F273" s="136"/>
      <c r="G273" s="29"/>
      <c r="H273" s="30"/>
      <c r="I273" s="31"/>
      <c r="J273" s="32"/>
      <c r="K273" s="33" t="str">
        <f>IF(OR(I273="ALI",I273="AIE"),IF(ISNA(VLOOKUP(H273,'Funções de Dados - Detalhe'!$C$7:$F$22,2,0)),"",VLOOKUP(H273,'Funções de Dados - Detalhe'!$C$7:$F$22,2,0)),IF(OR(I273="EE",I273="SE",I273="CE"),IF(ISNA(VLOOKUP(H273,'Funções de Transação - Detalhe'!$C$7:$F$31,2,0)), "",VLOOKUP(H273,'Funções de Transação - Detalhe'!$C$7:$F$31,2,0)),""))</f>
        <v/>
      </c>
      <c r="L273" s="33" t="str">
        <f>IF(OR(I273="ALI",I273="AIE"),IF(ISNA(VLOOKUP(H273,'Funções de Dados - Detalhe'!$C$7:$F$22,4,0)), "",VLOOKUP(H273,'Funções de Dados - Detalhe'!$C$7:$F$22,4,0)),IF(OR(I273="EE",I273="SE",I273="CE"),IF(ISNA(VLOOKUP(H273,'Funções de Transação - Detalhe'!$C$7:$F$31,4,0)), "",VLOOKUP(H273,'Funções de Transação - Detalhe'!$C$7:$F$31,4,0)),""))</f>
        <v/>
      </c>
      <c r="M273" s="34" t="str">
        <f t="shared" si="48"/>
        <v/>
      </c>
      <c r="N273" s="35" t="str">
        <f t="shared" si="49"/>
        <v/>
      </c>
      <c r="O273" s="34" t="str">
        <f t="shared" si="50"/>
        <v/>
      </c>
      <c r="P273" s="36" t="str">
        <f t="shared" si="51"/>
        <v/>
      </c>
      <c r="Q273" s="37" t="str">
        <f t="shared" si="52"/>
        <v/>
      </c>
      <c r="R273" s="37" t="str">
        <f t="shared" si="53"/>
        <v/>
      </c>
      <c r="S273" s="33" t="str">
        <f t="shared" si="54"/>
        <v/>
      </c>
      <c r="T273" s="38" t="str">
        <f t="shared" si="55"/>
        <v/>
      </c>
      <c r="U273" s="39" t="str">
        <f t="shared" si="56"/>
        <v/>
      </c>
      <c r="V273" s="40" t="str">
        <f t="shared" si="57"/>
        <v/>
      </c>
      <c r="W273" s="40" t="str">
        <f t="shared" si="58"/>
        <v/>
      </c>
      <c r="X273" s="136"/>
      <c r="Y273" s="136"/>
      <c r="Z273" s="136"/>
      <c r="AA273" s="136"/>
      <c r="AB273" s="30"/>
    </row>
    <row r="274" spans="1:28" ht="18" customHeight="1" x14ac:dyDescent="0.2">
      <c r="A274" s="136"/>
      <c r="B274" s="136"/>
      <c r="C274" s="136"/>
      <c r="D274" s="136"/>
      <c r="E274" s="136"/>
      <c r="F274" s="136"/>
      <c r="G274" s="29"/>
      <c r="H274" s="30"/>
      <c r="I274" s="31"/>
      <c r="J274" s="32"/>
      <c r="K274" s="33" t="str">
        <f>IF(OR(I274="ALI",I274="AIE"),IF(ISNA(VLOOKUP(H274,'Funções de Dados - Detalhe'!$C$7:$F$22,2,0)),"",VLOOKUP(H274,'Funções de Dados - Detalhe'!$C$7:$F$22,2,0)),IF(OR(I274="EE",I274="SE",I274="CE"),IF(ISNA(VLOOKUP(H274,'Funções de Transação - Detalhe'!$C$7:$F$31,2,0)), "",VLOOKUP(H274,'Funções de Transação - Detalhe'!$C$7:$F$31,2,0)),""))</f>
        <v/>
      </c>
      <c r="L274" s="33" t="str">
        <f>IF(OR(I274="ALI",I274="AIE"),IF(ISNA(VLOOKUP(H274,'Funções de Dados - Detalhe'!$C$7:$F$22,4,0)), "",VLOOKUP(H274,'Funções de Dados - Detalhe'!$C$7:$F$22,4,0)),IF(OR(I274="EE",I274="SE",I274="CE"),IF(ISNA(VLOOKUP(H274,'Funções de Transação - Detalhe'!$C$7:$F$31,4,0)), "",VLOOKUP(H274,'Funções de Transação - Detalhe'!$C$7:$F$31,4,0)),""))</f>
        <v/>
      </c>
      <c r="M274" s="34" t="str">
        <f t="shared" si="48"/>
        <v/>
      </c>
      <c r="N274" s="35" t="str">
        <f t="shared" si="49"/>
        <v/>
      </c>
      <c r="O274" s="34" t="str">
        <f t="shared" si="50"/>
        <v/>
      </c>
      <c r="P274" s="36" t="str">
        <f t="shared" si="51"/>
        <v/>
      </c>
      <c r="Q274" s="37" t="str">
        <f t="shared" si="52"/>
        <v/>
      </c>
      <c r="R274" s="37" t="str">
        <f t="shared" si="53"/>
        <v/>
      </c>
      <c r="S274" s="33" t="str">
        <f t="shared" si="54"/>
        <v/>
      </c>
      <c r="T274" s="38" t="str">
        <f t="shared" si="55"/>
        <v/>
      </c>
      <c r="U274" s="39" t="str">
        <f t="shared" si="56"/>
        <v/>
      </c>
      <c r="V274" s="40" t="str">
        <f t="shared" si="57"/>
        <v/>
      </c>
      <c r="W274" s="40" t="str">
        <f t="shared" si="58"/>
        <v/>
      </c>
      <c r="X274" s="136"/>
      <c r="Y274" s="136"/>
      <c r="Z274" s="136"/>
      <c r="AA274" s="136"/>
      <c r="AB274" s="30"/>
    </row>
    <row r="275" spans="1:28" ht="18" customHeight="1" x14ac:dyDescent="0.2">
      <c r="A275" s="136"/>
      <c r="B275" s="136"/>
      <c r="C275" s="136"/>
      <c r="D275" s="136"/>
      <c r="E275" s="136"/>
      <c r="F275" s="136"/>
      <c r="G275" s="29"/>
      <c r="H275" s="30"/>
      <c r="I275" s="31"/>
      <c r="J275" s="32"/>
      <c r="K275" s="33" t="str">
        <f>IF(OR(I275="ALI",I275="AIE"),IF(ISNA(VLOOKUP(H275,'Funções de Dados - Detalhe'!$C$7:$F$22,2,0)),"",VLOOKUP(H275,'Funções de Dados - Detalhe'!$C$7:$F$22,2,0)),IF(OR(I275="EE",I275="SE",I275="CE"),IF(ISNA(VLOOKUP(H275,'Funções de Transação - Detalhe'!$C$7:$F$31,2,0)), "",VLOOKUP(H275,'Funções de Transação - Detalhe'!$C$7:$F$31,2,0)),""))</f>
        <v/>
      </c>
      <c r="L275" s="33" t="str">
        <f>IF(OR(I275="ALI",I275="AIE"),IF(ISNA(VLOOKUP(H275,'Funções de Dados - Detalhe'!$C$7:$F$22,4,0)), "",VLOOKUP(H275,'Funções de Dados - Detalhe'!$C$7:$F$22,4,0)),IF(OR(I275="EE",I275="SE",I275="CE"),IF(ISNA(VLOOKUP(H275,'Funções de Transação - Detalhe'!$C$7:$F$31,4,0)), "",VLOOKUP(H275,'Funções de Transação - Detalhe'!$C$7:$F$31,4,0)),""))</f>
        <v/>
      </c>
      <c r="M275" s="34" t="str">
        <f t="shared" si="48"/>
        <v/>
      </c>
      <c r="N275" s="35" t="str">
        <f t="shared" si="49"/>
        <v/>
      </c>
      <c r="O275" s="34" t="str">
        <f t="shared" si="50"/>
        <v/>
      </c>
      <c r="P275" s="36" t="str">
        <f t="shared" si="51"/>
        <v/>
      </c>
      <c r="Q275" s="37" t="str">
        <f t="shared" si="52"/>
        <v/>
      </c>
      <c r="R275" s="37" t="str">
        <f t="shared" si="53"/>
        <v/>
      </c>
      <c r="S275" s="33" t="str">
        <f t="shared" si="54"/>
        <v/>
      </c>
      <c r="T275" s="38" t="str">
        <f t="shared" si="55"/>
        <v/>
      </c>
      <c r="U275" s="39" t="str">
        <f t="shared" si="56"/>
        <v/>
      </c>
      <c r="V275" s="40" t="str">
        <f t="shared" si="57"/>
        <v/>
      </c>
      <c r="W275" s="40" t="str">
        <f t="shared" si="58"/>
        <v/>
      </c>
      <c r="X275" s="136"/>
      <c r="Y275" s="136"/>
      <c r="Z275" s="136"/>
      <c r="AA275" s="136"/>
      <c r="AB275" s="30"/>
    </row>
    <row r="276" spans="1:28" ht="18" customHeight="1" x14ac:dyDescent="0.2">
      <c r="A276" s="136"/>
      <c r="B276" s="136"/>
      <c r="C276" s="136"/>
      <c r="D276" s="136"/>
      <c r="E276" s="136"/>
      <c r="F276" s="136"/>
      <c r="G276" s="29"/>
      <c r="H276" s="30"/>
      <c r="I276" s="31"/>
      <c r="J276" s="32"/>
      <c r="K276" s="33" t="str">
        <f>IF(OR(I276="ALI",I276="AIE"),IF(ISNA(VLOOKUP(H276,'Funções de Dados - Detalhe'!$C$7:$F$22,2,0)),"",VLOOKUP(H276,'Funções de Dados - Detalhe'!$C$7:$F$22,2,0)),IF(OR(I276="EE",I276="SE",I276="CE"),IF(ISNA(VLOOKUP(H276,'Funções de Transação - Detalhe'!$C$7:$F$31,2,0)), "",VLOOKUP(H276,'Funções de Transação - Detalhe'!$C$7:$F$31,2,0)),""))</f>
        <v/>
      </c>
      <c r="L276" s="33" t="str">
        <f>IF(OR(I276="ALI",I276="AIE"),IF(ISNA(VLOOKUP(H276,'Funções de Dados - Detalhe'!$C$7:$F$22,4,0)), "",VLOOKUP(H276,'Funções de Dados - Detalhe'!$C$7:$F$22,4,0)),IF(OR(I276="EE",I276="SE",I276="CE"),IF(ISNA(VLOOKUP(H276,'Funções de Transação - Detalhe'!$C$7:$F$31,4,0)), "",VLOOKUP(H276,'Funções de Transação - Detalhe'!$C$7:$F$31,4,0)),""))</f>
        <v/>
      </c>
      <c r="M276" s="34" t="str">
        <f t="shared" si="48"/>
        <v/>
      </c>
      <c r="N276" s="35" t="str">
        <f t="shared" si="49"/>
        <v/>
      </c>
      <c r="O276" s="34" t="str">
        <f t="shared" si="50"/>
        <v/>
      </c>
      <c r="P276" s="36" t="str">
        <f t="shared" si="51"/>
        <v/>
      </c>
      <c r="Q276" s="37" t="str">
        <f t="shared" si="52"/>
        <v/>
      </c>
      <c r="R276" s="37" t="str">
        <f t="shared" si="53"/>
        <v/>
      </c>
      <c r="S276" s="33" t="str">
        <f t="shared" si="54"/>
        <v/>
      </c>
      <c r="T276" s="38" t="str">
        <f t="shared" si="55"/>
        <v/>
      </c>
      <c r="U276" s="39" t="str">
        <f t="shared" si="56"/>
        <v/>
      </c>
      <c r="V276" s="40" t="str">
        <f t="shared" si="57"/>
        <v/>
      </c>
      <c r="W276" s="40" t="str">
        <f t="shared" si="58"/>
        <v/>
      </c>
      <c r="X276" s="136"/>
      <c r="Y276" s="136"/>
      <c r="Z276" s="136"/>
      <c r="AA276" s="136"/>
      <c r="AB276" s="30"/>
    </row>
    <row r="277" spans="1:28" ht="18" customHeight="1" x14ac:dyDescent="0.2">
      <c r="A277" s="136"/>
      <c r="B277" s="136"/>
      <c r="C277" s="136"/>
      <c r="D277" s="136"/>
      <c r="E277" s="136"/>
      <c r="F277" s="136"/>
      <c r="G277" s="29"/>
      <c r="H277" s="30"/>
      <c r="I277" s="31"/>
      <c r="J277" s="32"/>
      <c r="K277" s="33" t="str">
        <f>IF(OR(I277="ALI",I277="AIE"),IF(ISNA(VLOOKUP(H277,'Funções de Dados - Detalhe'!$C$7:$F$22,2,0)),"",VLOOKUP(H277,'Funções de Dados - Detalhe'!$C$7:$F$22,2,0)),IF(OR(I277="EE",I277="SE",I277="CE"),IF(ISNA(VLOOKUP(H277,'Funções de Transação - Detalhe'!$C$7:$F$31,2,0)), "",VLOOKUP(H277,'Funções de Transação - Detalhe'!$C$7:$F$31,2,0)),""))</f>
        <v/>
      </c>
      <c r="L277" s="33" t="str">
        <f>IF(OR(I277="ALI",I277="AIE"),IF(ISNA(VLOOKUP(H277,'Funções de Dados - Detalhe'!$C$7:$F$22,4,0)), "",VLOOKUP(H277,'Funções de Dados - Detalhe'!$C$7:$F$22,4,0)),IF(OR(I277="EE",I277="SE",I277="CE"),IF(ISNA(VLOOKUP(H277,'Funções de Transação - Detalhe'!$C$7:$F$31,4,0)), "",VLOOKUP(H277,'Funções de Transação - Detalhe'!$C$7:$F$31,4,0)),""))</f>
        <v/>
      </c>
      <c r="M277" s="34" t="str">
        <f t="shared" si="48"/>
        <v/>
      </c>
      <c r="N277" s="35" t="str">
        <f t="shared" si="49"/>
        <v/>
      </c>
      <c r="O277" s="34" t="str">
        <f t="shared" si="50"/>
        <v/>
      </c>
      <c r="P277" s="36" t="str">
        <f t="shared" si="51"/>
        <v/>
      </c>
      <c r="Q277" s="37" t="str">
        <f t="shared" si="52"/>
        <v/>
      </c>
      <c r="R277" s="37" t="str">
        <f t="shared" si="53"/>
        <v/>
      </c>
      <c r="S277" s="33" t="str">
        <f t="shared" si="54"/>
        <v/>
      </c>
      <c r="T277" s="38" t="str">
        <f t="shared" si="55"/>
        <v/>
      </c>
      <c r="U277" s="39" t="str">
        <f t="shared" si="56"/>
        <v/>
      </c>
      <c r="V277" s="40" t="str">
        <f t="shared" si="57"/>
        <v/>
      </c>
      <c r="W277" s="40" t="str">
        <f t="shared" si="58"/>
        <v/>
      </c>
      <c r="X277" s="136"/>
      <c r="Y277" s="136"/>
      <c r="Z277" s="136"/>
      <c r="AA277" s="136"/>
      <c r="AB277" s="30"/>
    </row>
    <row r="278" spans="1:28" ht="18" customHeight="1" x14ac:dyDescent="0.2">
      <c r="A278" s="136"/>
      <c r="B278" s="136"/>
      <c r="C278" s="136"/>
      <c r="D278" s="136"/>
      <c r="E278" s="136"/>
      <c r="F278" s="136"/>
      <c r="G278" s="29"/>
      <c r="H278" s="30"/>
      <c r="I278" s="31"/>
      <c r="J278" s="32"/>
      <c r="K278" s="33" t="str">
        <f>IF(OR(I278="ALI",I278="AIE"),IF(ISNA(VLOOKUP(H278,'Funções de Dados - Detalhe'!$C$7:$F$22,2,0)),"",VLOOKUP(H278,'Funções de Dados - Detalhe'!$C$7:$F$22,2,0)),IF(OR(I278="EE",I278="SE",I278="CE"),IF(ISNA(VLOOKUP(H278,'Funções de Transação - Detalhe'!$C$7:$F$31,2,0)), "",VLOOKUP(H278,'Funções de Transação - Detalhe'!$C$7:$F$31,2,0)),""))</f>
        <v/>
      </c>
      <c r="L278" s="33" t="str">
        <f>IF(OR(I278="ALI",I278="AIE"),IF(ISNA(VLOOKUP(H278,'Funções de Dados - Detalhe'!$C$7:$F$22,4,0)), "",VLOOKUP(H278,'Funções de Dados - Detalhe'!$C$7:$F$22,4,0)),IF(OR(I278="EE",I278="SE",I278="CE"),IF(ISNA(VLOOKUP(H278,'Funções de Transação - Detalhe'!$C$7:$F$31,4,0)), "",VLOOKUP(H278,'Funções de Transação - Detalhe'!$C$7:$F$31,4,0)),""))</f>
        <v/>
      </c>
      <c r="M278" s="34" t="str">
        <f t="shared" si="48"/>
        <v/>
      </c>
      <c r="N278" s="35" t="str">
        <f t="shared" si="49"/>
        <v/>
      </c>
      <c r="O278" s="34" t="str">
        <f t="shared" si="50"/>
        <v/>
      </c>
      <c r="P278" s="36" t="str">
        <f t="shared" si="51"/>
        <v/>
      </c>
      <c r="Q278" s="37" t="str">
        <f t="shared" si="52"/>
        <v/>
      </c>
      <c r="R278" s="37" t="str">
        <f t="shared" si="53"/>
        <v/>
      </c>
      <c r="S278" s="33" t="str">
        <f t="shared" si="54"/>
        <v/>
      </c>
      <c r="T278" s="38" t="str">
        <f t="shared" si="55"/>
        <v/>
      </c>
      <c r="U278" s="39" t="str">
        <f t="shared" si="56"/>
        <v/>
      </c>
      <c r="V278" s="40" t="str">
        <f t="shared" si="57"/>
        <v/>
      </c>
      <c r="W278" s="40" t="str">
        <f t="shared" si="58"/>
        <v/>
      </c>
      <c r="X278" s="136"/>
      <c r="Y278" s="136"/>
      <c r="Z278" s="136"/>
      <c r="AA278" s="136"/>
      <c r="AB278" s="30"/>
    </row>
    <row r="279" spans="1:28" ht="18" customHeight="1" x14ac:dyDescent="0.2">
      <c r="A279" s="136"/>
      <c r="B279" s="136"/>
      <c r="C279" s="136"/>
      <c r="D279" s="136"/>
      <c r="E279" s="136"/>
      <c r="F279" s="136"/>
      <c r="G279" s="29"/>
      <c r="H279" s="30"/>
      <c r="I279" s="31"/>
      <c r="J279" s="32"/>
      <c r="K279" s="33" t="str">
        <f>IF(OR(I279="ALI",I279="AIE"),IF(ISNA(VLOOKUP(H279,'Funções de Dados - Detalhe'!$C$7:$F$22,2,0)),"",VLOOKUP(H279,'Funções de Dados - Detalhe'!$C$7:$F$22,2,0)),IF(OR(I279="EE",I279="SE",I279="CE"),IF(ISNA(VLOOKUP(H279,'Funções de Transação - Detalhe'!$C$7:$F$31,2,0)), "",VLOOKUP(H279,'Funções de Transação - Detalhe'!$C$7:$F$31,2,0)),""))</f>
        <v/>
      </c>
      <c r="L279" s="33" t="str">
        <f>IF(OR(I279="ALI",I279="AIE"),IF(ISNA(VLOOKUP(H279,'Funções de Dados - Detalhe'!$C$7:$F$22,4,0)), "",VLOOKUP(H279,'Funções de Dados - Detalhe'!$C$7:$F$22,4,0)),IF(OR(I279="EE",I279="SE",I279="CE"),IF(ISNA(VLOOKUP(H279,'Funções de Transação - Detalhe'!$C$7:$F$31,4,0)), "",VLOOKUP(H279,'Funções de Transação - Detalhe'!$C$7:$F$31,4,0)),""))</f>
        <v/>
      </c>
      <c r="M279" s="34" t="str">
        <f t="shared" si="48"/>
        <v/>
      </c>
      <c r="N279" s="35" t="str">
        <f t="shared" si="49"/>
        <v/>
      </c>
      <c r="O279" s="34" t="str">
        <f t="shared" si="50"/>
        <v/>
      </c>
      <c r="P279" s="36" t="str">
        <f t="shared" si="51"/>
        <v/>
      </c>
      <c r="Q279" s="37" t="str">
        <f t="shared" si="52"/>
        <v/>
      </c>
      <c r="R279" s="37" t="str">
        <f t="shared" si="53"/>
        <v/>
      </c>
      <c r="S279" s="33" t="str">
        <f t="shared" si="54"/>
        <v/>
      </c>
      <c r="T279" s="38" t="str">
        <f t="shared" si="55"/>
        <v/>
      </c>
      <c r="U279" s="39" t="str">
        <f t="shared" si="56"/>
        <v/>
      </c>
      <c r="V279" s="40" t="str">
        <f t="shared" si="57"/>
        <v/>
      </c>
      <c r="W279" s="40" t="str">
        <f t="shared" si="58"/>
        <v/>
      </c>
      <c r="X279" s="136"/>
      <c r="Y279" s="136"/>
      <c r="Z279" s="136"/>
      <c r="AA279" s="136"/>
      <c r="AB279" s="30"/>
    </row>
    <row r="280" spans="1:28" ht="18" customHeight="1" x14ac:dyDescent="0.2">
      <c r="A280" s="136"/>
      <c r="B280" s="136"/>
      <c r="C280" s="136"/>
      <c r="D280" s="136"/>
      <c r="E280" s="136"/>
      <c r="F280" s="136"/>
      <c r="G280" s="29"/>
      <c r="H280" s="30"/>
      <c r="I280" s="31"/>
      <c r="J280" s="32"/>
      <c r="K280" s="33" t="str">
        <f>IF(OR(I280="ALI",I280="AIE"),IF(ISNA(VLOOKUP(H280,'Funções de Dados - Detalhe'!$C$7:$F$22,2,0)),"",VLOOKUP(H280,'Funções de Dados - Detalhe'!$C$7:$F$22,2,0)),IF(OR(I280="EE",I280="SE",I280="CE"),IF(ISNA(VLOOKUP(H280,'Funções de Transação - Detalhe'!$C$7:$F$31,2,0)), "",VLOOKUP(H280,'Funções de Transação - Detalhe'!$C$7:$F$31,2,0)),""))</f>
        <v/>
      </c>
      <c r="L280" s="33" t="str">
        <f>IF(OR(I280="ALI",I280="AIE"),IF(ISNA(VLOOKUP(H280,'Funções de Dados - Detalhe'!$C$7:$F$22,4,0)), "",VLOOKUP(H280,'Funções de Dados - Detalhe'!$C$7:$F$22,4,0)),IF(OR(I280="EE",I280="SE",I280="CE"),IF(ISNA(VLOOKUP(H280,'Funções de Transação - Detalhe'!$C$7:$F$31,4,0)), "",VLOOKUP(H280,'Funções de Transação - Detalhe'!$C$7:$F$31,4,0)),""))</f>
        <v/>
      </c>
      <c r="M280" s="34" t="str">
        <f t="shared" si="48"/>
        <v/>
      </c>
      <c r="N280" s="35" t="str">
        <f t="shared" si="49"/>
        <v/>
      </c>
      <c r="O280" s="34" t="str">
        <f t="shared" si="50"/>
        <v/>
      </c>
      <c r="P280" s="36" t="str">
        <f t="shared" si="51"/>
        <v/>
      </c>
      <c r="Q280" s="37" t="str">
        <f t="shared" si="52"/>
        <v/>
      </c>
      <c r="R280" s="37" t="str">
        <f t="shared" si="53"/>
        <v/>
      </c>
      <c r="S280" s="33" t="str">
        <f t="shared" si="54"/>
        <v/>
      </c>
      <c r="T280" s="38" t="str">
        <f t="shared" si="55"/>
        <v/>
      </c>
      <c r="U280" s="39" t="str">
        <f t="shared" si="56"/>
        <v/>
      </c>
      <c r="V280" s="40" t="str">
        <f t="shared" si="57"/>
        <v/>
      </c>
      <c r="W280" s="40" t="str">
        <f t="shared" si="58"/>
        <v/>
      </c>
      <c r="X280" s="136"/>
      <c r="Y280" s="136"/>
      <c r="Z280" s="136"/>
      <c r="AA280" s="136"/>
      <c r="AB280" s="30"/>
    </row>
    <row r="281" spans="1:28" ht="18" customHeight="1" x14ac:dyDescent="0.2">
      <c r="A281" s="136"/>
      <c r="B281" s="136"/>
      <c r="C281" s="136"/>
      <c r="D281" s="136"/>
      <c r="E281" s="136"/>
      <c r="F281" s="136"/>
      <c r="G281" s="29"/>
      <c r="H281" s="30"/>
      <c r="I281" s="31"/>
      <c r="J281" s="32"/>
      <c r="K281" s="33" t="str">
        <f>IF(OR(I281="ALI",I281="AIE"),IF(ISNA(VLOOKUP(H281,'Funções de Dados - Detalhe'!$C$7:$F$22,2,0)),"",VLOOKUP(H281,'Funções de Dados - Detalhe'!$C$7:$F$22,2,0)),IF(OR(I281="EE",I281="SE",I281="CE"),IF(ISNA(VLOOKUP(H281,'Funções de Transação - Detalhe'!$C$7:$F$31,2,0)), "",VLOOKUP(H281,'Funções de Transação - Detalhe'!$C$7:$F$31,2,0)),""))</f>
        <v/>
      </c>
      <c r="L281" s="33" t="str">
        <f>IF(OR(I281="ALI",I281="AIE"),IF(ISNA(VLOOKUP(H281,'Funções de Dados - Detalhe'!$C$7:$F$22,4,0)), "",VLOOKUP(H281,'Funções de Dados - Detalhe'!$C$7:$F$22,4,0)),IF(OR(I281="EE",I281="SE",I281="CE"),IF(ISNA(VLOOKUP(H281,'Funções de Transação - Detalhe'!$C$7:$F$31,4,0)), "",VLOOKUP(H281,'Funções de Transação - Detalhe'!$C$7:$F$31,4,0)),""))</f>
        <v/>
      </c>
      <c r="M281" s="34" t="str">
        <f t="shared" si="48"/>
        <v/>
      </c>
      <c r="N281" s="35" t="str">
        <f t="shared" si="49"/>
        <v/>
      </c>
      <c r="O281" s="34" t="str">
        <f t="shared" si="50"/>
        <v/>
      </c>
      <c r="P281" s="36" t="str">
        <f t="shared" si="51"/>
        <v/>
      </c>
      <c r="Q281" s="37" t="str">
        <f t="shared" si="52"/>
        <v/>
      </c>
      <c r="R281" s="37" t="str">
        <f t="shared" si="53"/>
        <v/>
      </c>
      <c r="S281" s="33" t="str">
        <f t="shared" si="54"/>
        <v/>
      </c>
      <c r="T281" s="38" t="str">
        <f t="shared" si="55"/>
        <v/>
      </c>
      <c r="U281" s="39" t="str">
        <f t="shared" si="56"/>
        <v/>
      </c>
      <c r="V281" s="40" t="str">
        <f t="shared" si="57"/>
        <v/>
      </c>
      <c r="W281" s="40" t="str">
        <f t="shared" si="58"/>
        <v/>
      </c>
      <c r="X281" s="136"/>
      <c r="Y281" s="136"/>
      <c r="Z281" s="136"/>
      <c r="AA281" s="136"/>
      <c r="AB281" s="30"/>
    </row>
    <row r="282" spans="1:28" ht="18" customHeight="1" x14ac:dyDescent="0.2">
      <c r="A282" s="136"/>
      <c r="B282" s="136"/>
      <c r="C282" s="136"/>
      <c r="D282" s="136"/>
      <c r="E282" s="136"/>
      <c r="F282" s="136"/>
      <c r="G282" s="29"/>
      <c r="H282" s="30"/>
      <c r="I282" s="31"/>
      <c r="J282" s="32"/>
      <c r="K282" s="33" t="str">
        <f>IF(OR(I282="ALI",I282="AIE"),IF(ISNA(VLOOKUP(H282,'Funções de Dados - Detalhe'!$C$7:$F$22,2,0)),"",VLOOKUP(H282,'Funções de Dados - Detalhe'!$C$7:$F$22,2,0)),IF(OR(I282="EE",I282="SE",I282="CE"),IF(ISNA(VLOOKUP(H282,'Funções de Transação - Detalhe'!$C$7:$F$31,2,0)), "",VLOOKUP(H282,'Funções de Transação - Detalhe'!$C$7:$F$31,2,0)),""))</f>
        <v/>
      </c>
      <c r="L282" s="33" t="str">
        <f>IF(OR(I282="ALI",I282="AIE"),IF(ISNA(VLOOKUP(H282,'Funções de Dados - Detalhe'!$C$7:$F$22,4,0)), "",VLOOKUP(H282,'Funções de Dados - Detalhe'!$C$7:$F$22,4,0)),IF(OR(I282="EE",I282="SE",I282="CE"),IF(ISNA(VLOOKUP(H282,'Funções de Transação - Detalhe'!$C$7:$F$31,4,0)), "",VLOOKUP(H282,'Funções de Transação - Detalhe'!$C$7:$F$31,4,0)),""))</f>
        <v/>
      </c>
      <c r="M282" s="34" t="str">
        <f t="shared" si="48"/>
        <v/>
      </c>
      <c r="N282" s="35" t="str">
        <f t="shared" si="49"/>
        <v/>
      </c>
      <c r="O282" s="34" t="str">
        <f t="shared" si="50"/>
        <v/>
      </c>
      <c r="P282" s="36" t="str">
        <f t="shared" si="51"/>
        <v/>
      </c>
      <c r="Q282" s="37" t="str">
        <f t="shared" si="52"/>
        <v/>
      </c>
      <c r="R282" s="37" t="str">
        <f t="shared" si="53"/>
        <v/>
      </c>
      <c r="S282" s="33" t="str">
        <f t="shared" si="54"/>
        <v/>
      </c>
      <c r="T282" s="38" t="str">
        <f t="shared" si="55"/>
        <v/>
      </c>
      <c r="U282" s="39" t="str">
        <f t="shared" si="56"/>
        <v/>
      </c>
      <c r="V282" s="40" t="str">
        <f t="shared" si="57"/>
        <v/>
      </c>
      <c r="W282" s="40" t="str">
        <f t="shared" si="58"/>
        <v/>
      </c>
      <c r="X282" s="136"/>
      <c r="Y282" s="136"/>
      <c r="Z282" s="136"/>
      <c r="AA282" s="136"/>
      <c r="AB282" s="30"/>
    </row>
    <row r="283" spans="1:28" ht="18" customHeight="1" x14ac:dyDescent="0.2">
      <c r="A283" s="136"/>
      <c r="B283" s="136"/>
      <c r="C283" s="136"/>
      <c r="D283" s="136"/>
      <c r="E283" s="136"/>
      <c r="F283" s="136"/>
      <c r="G283" s="29"/>
      <c r="H283" s="30"/>
      <c r="I283" s="31"/>
      <c r="J283" s="32"/>
      <c r="K283" s="33" t="str">
        <f>IF(OR(I283="ALI",I283="AIE"),IF(ISNA(VLOOKUP(H283,'Funções de Dados - Detalhe'!$C$7:$F$22,2,0)),"",VLOOKUP(H283,'Funções de Dados - Detalhe'!$C$7:$F$22,2,0)),IF(OR(I283="EE",I283="SE",I283="CE"),IF(ISNA(VLOOKUP(H283,'Funções de Transação - Detalhe'!$C$7:$F$31,2,0)), "",VLOOKUP(H283,'Funções de Transação - Detalhe'!$C$7:$F$31,2,0)),""))</f>
        <v/>
      </c>
      <c r="L283" s="33" t="str">
        <f>IF(OR(I283="ALI",I283="AIE"),IF(ISNA(VLOOKUP(H283,'Funções de Dados - Detalhe'!$C$7:$F$22,4,0)), "",VLOOKUP(H283,'Funções de Dados - Detalhe'!$C$7:$F$22,4,0)),IF(OR(I283="EE",I283="SE",I283="CE"),IF(ISNA(VLOOKUP(H283,'Funções de Transação - Detalhe'!$C$7:$F$31,4,0)), "",VLOOKUP(H283,'Funções de Transação - Detalhe'!$C$7:$F$31,4,0)),""))</f>
        <v/>
      </c>
      <c r="M283" s="34" t="str">
        <f t="shared" si="48"/>
        <v/>
      </c>
      <c r="N283" s="35" t="str">
        <f t="shared" si="49"/>
        <v/>
      </c>
      <c r="O283" s="34" t="str">
        <f t="shared" si="50"/>
        <v/>
      </c>
      <c r="P283" s="36" t="str">
        <f t="shared" si="51"/>
        <v/>
      </c>
      <c r="Q283" s="37" t="str">
        <f t="shared" si="52"/>
        <v/>
      </c>
      <c r="R283" s="37" t="str">
        <f t="shared" si="53"/>
        <v/>
      </c>
      <c r="S283" s="33" t="str">
        <f t="shared" si="54"/>
        <v/>
      </c>
      <c r="T283" s="38" t="str">
        <f t="shared" si="55"/>
        <v/>
      </c>
      <c r="U283" s="39" t="str">
        <f t="shared" si="56"/>
        <v/>
      </c>
      <c r="V283" s="40" t="str">
        <f t="shared" si="57"/>
        <v/>
      </c>
      <c r="W283" s="40" t="str">
        <f t="shared" si="58"/>
        <v/>
      </c>
      <c r="X283" s="136"/>
      <c r="Y283" s="136"/>
      <c r="Z283" s="136"/>
      <c r="AA283" s="136"/>
      <c r="AB283" s="30"/>
    </row>
    <row r="284" spans="1:28" ht="18" customHeight="1" x14ac:dyDescent="0.2">
      <c r="A284" s="136"/>
      <c r="B284" s="136"/>
      <c r="C284" s="136"/>
      <c r="D284" s="136"/>
      <c r="E284" s="136"/>
      <c r="F284" s="136"/>
      <c r="G284" s="29"/>
      <c r="H284" s="30"/>
      <c r="I284" s="31"/>
      <c r="J284" s="32"/>
      <c r="K284" s="33" t="str">
        <f>IF(OR(I284="ALI",I284="AIE"),IF(ISNA(VLOOKUP(H284,'Funções de Dados - Detalhe'!$C$7:$F$22,2,0)),"",VLOOKUP(H284,'Funções de Dados - Detalhe'!$C$7:$F$22,2,0)),IF(OR(I284="EE",I284="SE",I284="CE"),IF(ISNA(VLOOKUP(H284,'Funções de Transação - Detalhe'!$C$7:$F$31,2,0)), "",VLOOKUP(H284,'Funções de Transação - Detalhe'!$C$7:$F$31,2,0)),""))</f>
        <v/>
      </c>
      <c r="L284" s="33" t="str">
        <f>IF(OR(I284="ALI",I284="AIE"),IF(ISNA(VLOOKUP(H284,'Funções de Dados - Detalhe'!$C$7:$F$22,4,0)), "",VLOOKUP(H284,'Funções de Dados - Detalhe'!$C$7:$F$22,4,0)),IF(OR(I284="EE",I284="SE",I284="CE"),IF(ISNA(VLOOKUP(H284,'Funções de Transação - Detalhe'!$C$7:$F$31,4,0)), "",VLOOKUP(H284,'Funções de Transação - Detalhe'!$C$7:$F$31,4,0)),""))</f>
        <v/>
      </c>
      <c r="M284" s="34" t="str">
        <f t="shared" si="48"/>
        <v/>
      </c>
      <c r="N284" s="35" t="str">
        <f t="shared" si="49"/>
        <v/>
      </c>
      <c r="O284" s="34" t="str">
        <f t="shared" si="50"/>
        <v/>
      </c>
      <c r="P284" s="36" t="str">
        <f t="shared" si="51"/>
        <v/>
      </c>
      <c r="Q284" s="37" t="str">
        <f t="shared" si="52"/>
        <v/>
      </c>
      <c r="R284" s="37" t="str">
        <f t="shared" si="53"/>
        <v/>
      </c>
      <c r="S284" s="33" t="str">
        <f t="shared" si="54"/>
        <v/>
      </c>
      <c r="T284" s="38" t="str">
        <f t="shared" si="55"/>
        <v/>
      </c>
      <c r="U284" s="39" t="str">
        <f t="shared" si="56"/>
        <v/>
      </c>
      <c r="V284" s="40" t="str">
        <f t="shared" si="57"/>
        <v/>
      </c>
      <c r="W284" s="40" t="str">
        <f t="shared" si="58"/>
        <v/>
      </c>
      <c r="X284" s="136"/>
      <c r="Y284" s="136"/>
      <c r="Z284" s="136"/>
      <c r="AA284" s="136"/>
      <c r="AB284" s="30"/>
    </row>
    <row r="285" spans="1:28" ht="18" customHeight="1" x14ac:dyDescent="0.2">
      <c r="A285" s="136"/>
      <c r="B285" s="136"/>
      <c r="C285" s="136"/>
      <c r="D285" s="136"/>
      <c r="E285" s="136"/>
      <c r="F285" s="136"/>
      <c r="G285" s="29"/>
      <c r="H285" s="30"/>
      <c r="I285" s="31"/>
      <c r="J285" s="32"/>
      <c r="K285" s="33" t="str">
        <f>IF(OR(I285="ALI",I285="AIE"),IF(ISNA(VLOOKUP(H285,'Funções de Dados - Detalhe'!$C$7:$F$22,2,0)),"",VLOOKUP(H285,'Funções de Dados - Detalhe'!$C$7:$F$22,2,0)),IF(OR(I285="EE",I285="SE",I285="CE"),IF(ISNA(VLOOKUP(H285,'Funções de Transação - Detalhe'!$C$7:$F$31,2,0)), "",VLOOKUP(H285,'Funções de Transação - Detalhe'!$C$7:$F$31,2,0)),""))</f>
        <v/>
      </c>
      <c r="L285" s="33" t="str">
        <f>IF(OR(I285="ALI",I285="AIE"),IF(ISNA(VLOOKUP(H285,'Funções de Dados - Detalhe'!$C$7:$F$22,4,0)), "",VLOOKUP(H285,'Funções de Dados - Detalhe'!$C$7:$F$22,4,0)),IF(OR(I285="EE",I285="SE",I285="CE"),IF(ISNA(VLOOKUP(H285,'Funções de Transação - Detalhe'!$C$7:$F$31,4,0)), "",VLOOKUP(H285,'Funções de Transação - Detalhe'!$C$7:$F$31,4,0)),""))</f>
        <v/>
      </c>
      <c r="M285" s="34" t="str">
        <f t="shared" si="48"/>
        <v/>
      </c>
      <c r="N285" s="35" t="str">
        <f t="shared" si="49"/>
        <v/>
      </c>
      <c r="O285" s="34" t="str">
        <f t="shared" si="50"/>
        <v/>
      </c>
      <c r="P285" s="36" t="str">
        <f t="shared" si="51"/>
        <v/>
      </c>
      <c r="Q285" s="37" t="str">
        <f t="shared" si="52"/>
        <v/>
      </c>
      <c r="R285" s="37" t="str">
        <f t="shared" si="53"/>
        <v/>
      </c>
      <c r="S285" s="33" t="str">
        <f t="shared" si="54"/>
        <v/>
      </c>
      <c r="T285" s="38" t="str">
        <f t="shared" si="55"/>
        <v/>
      </c>
      <c r="U285" s="39" t="str">
        <f t="shared" si="56"/>
        <v/>
      </c>
      <c r="V285" s="40" t="str">
        <f t="shared" si="57"/>
        <v/>
      </c>
      <c r="W285" s="40" t="str">
        <f t="shared" si="58"/>
        <v/>
      </c>
      <c r="X285" s="136"/>
      <c r="Y285" s="136"/>
      <c r="Z285" s="136"/>
      <c r="AA285" s="136"/>
      <c r="AB285" s="30"/>
    </row>
    <row r="286" spans="1:28" ht="18" customHeight="1" x14ac:dyDescent="0.2">
      <c r="A286" s="136"/>
      <c r="B286" s="136"/>
      <c r="C286" s="136"/>
      <c r="D286" s="136"/>
      <c r="E286" s="136"/>
      <c r="F286" s="136"/>
      <c r="G286" s="29"/>
      <c r="H286" s="30"/>
      <c r="I286" s="31"/>
      <c r="J286" s="32"/>
      <c r="K286" s="33" t="str">
        <f>IF(OR(I286="ALI",I286="AIE"),IF(ISNA(VLOOKUP(H286,'Funções de Dados - Detalhe'!$C$7:$F$22,2,0)),"",VLOOKUP(H286,'Funções de Dados - Detalhe'!$C$7:$F$22,2,0)),IF(OR(I286="EE",I286="SE",I286="CE"),IF(ISNA(VLOOKUP(H286,'Funções de Transação - Detalhe'!$C$7:$F$31,2,0)), "",VLOOKUP(H286,'Funções de Transação - Detalhe'!$C$7:$F$31,2,0)),""))</f>
        <v/>
      </c>
      <c r="L286" s="33" t="str">
        <f>IF(OR(I286="ALI",I286="AIE"),IF(ISNA(VLOOKUP(H286,'Funções de Dados - Detalhe'!$C$7:$F$22,4,0)), "",VLOOKUP(H286,'Funções de Dados - Detalhe'!$C$7:$F$22,4,0)),IF(OR(I286="EE",I286="SE",I286="CE"),IF(ISNA(VLOOKUP(H286,'Funções de Transação - Detalhe'!$C$7:$F$31,4,0)), "",VLOOKUP(H286,'Funções de Transação - Detalhe'!$C$7:$F$31,4,0)),""))</f>
        <v/>
      </c>
      <c r="M286" s="34" t="str">
        <f t="shared" si="48"/>
        <v/>
      </c>
      <c r="N286" s="35" t="str">
        <f t="shared" si="49"/>
        <v/>
      </c>
      <c r="O286" s="34" t="str">
        <f t="shared" si="50"/>
        <v/>
      </c>
      <c r="P286" s="36" t="str">
        <f t="shared" si="51"/>
        <v/>
      </c>
      <c r="Q286" s="37" t="str">
        <f t="shared" si="52"/>
        <v/>
      </c>
      <c r="R286" s="37" t="str">
        <f t="shared" si="53"/>
        <v/>
      </c>
      <c r="S286" s="33" t="str">
        <f t="shared" si="54"/>
        <v/>
      </c>
      <c r="T286" s="38" t="str">
        <f t="shared" si="55"/>
        <v/>
      </c>
      <c r="U286" s="39" t="str">
        <f t="shared" si="56"/>
        <v/>
      </c>
      <c r="V286" s="40" t="str">
        <f t="shared" si="57"/>
        <v/>
      </c>
      <c r="W286" s="40" t="str">
        <f t="shared" si="58"/>
        <v/>
      </c>
      <c r="X286" s="136"/>
      <c r="Y286" s="136"/>
      <c r="Z286" s="136"/>
      <c r="AA286" s="136"/>
      <c r="AB286" s="30"/>
    </row>
    <row r="287" spans="1:28" ht="18" customHeight="1" x14ac:dyDescent="0.2">
      <c r="A287" s="136"/>
      <c r="B287" s="136"/>
      <c r="C287" s="136"/>
      <c r="D287" s="136"/>
      <c r="E287" s="136"/>
      <c r="F287" s="136"/>
      <c r="G287" s="29"/>
      <c r="H287" s="30"/>
      <c r="I287" s="31"/>
      <c r="J287" s="32"/>
      <c r="K287" s="33" t="str">
        <f>IF(OR(I287="ALI",I287="AIE"),IF(ISNA(VLOOKUP(H287,'Funções de Dados - Detalhe'!$C$7:$F$22,2,0)),"",VLOOKUP(H287,'Funções de Dados - Detalhe'!$C$7:$F$22,2,0)),IF(OR(I287="EE",I287="SE",I287="CE"),IF(ISNA(VLOOKUP(H287,'Funções de Transação - Detalhe'!$C$7:$F$31,2,0)), "",VLOOKUP(H287,'Funções de Transação - Detalhe'!$C$7:$F$31,2,0)),""))</f>
        <v/>
      </c>
      <c r="L287" s="33" t="str">
        <f>IF(OR(I287="ALI",I287="AIE"),IF(ISNA(VLOOKUP(H287,'Funções de Dados - Detalhe'!$C$7:$F$22,4,0)), "",VLOOKUP(H287,'Funções de Dados - Detalhe'!$C$7:$F$22,4,0)),IF(OR(I287="EE",I287="SE",I287="CE"),IF(ISNA(VLOOKUP(H287,'Funções de Transação - Detalhe'!$C$7:$F$31,4,0)), "",VLOOKUP(H287,'Funções de Transação - Detalhe'!$C$7:$F$31,4,0)),""))</f>
        <v/>
      </c>
      <c r="M287" s="34" t="str">
        <f t="shared" si="48"/>
        <v/>
      </c>
      <c r="N287" s="35" t="str">
        <f t="shared" si="49"/>
        <v/>
      </c>
      <c r="O287" s="34" t="str">
        <f t="shared" si="50"/>
        <v/>
      </c>
      <c r="P287" s="36" t="str">
        <f t="shared" si="51"/>
        <v/>
      </c>
      <c r="Q287" s="37" t="str">
        <f t="shared" si="52"/>
        <v/>
      </c>
      <c r="R287" s="37" t="str">
        <f t="shared" si="53"/>
        <v/>
      </c>
      <c r="S287" s="33" t="str">
        <f t="shared" si="54"/>
        <v/>
      </c>
      <c r="T287" s="38" t="str">
        <f t="shared" si="55"/>
        <v/>
      </c>
      <c r="U287" s="39" t="str">
        <f t="shared" si="56"/>
        <v/>
      </c>
      <c r="V287" s="40" t="str">
        <f t="shared" si="57"/>
        <v/>
      </c>
      <c r="W287" s="40" t="str">
        <f t="shared" si="58"/>
        <v/>
      </c>
      <c r="X287" s="136"/>
      <c r="Y287" s="136"/>
      <c r="Z287" s="136"/>
      <c r="AA287" s="136"/>
      <c r="AB287" s="30"/>
    </row>
    <row r="288" spans="1:28" ht="18" customHeight="1" x14ac:dyDescent="0.2">
      <c r="A288" s="136"/>
      <c r="B288" s="136"/>
      <c r="C288" s="136"/>
      <c r="D288" s="136"/>
      <c r="E288" s="136"/>
      <c r="F288" s="136"/>
      <c r="G288" s="29"/>
      <c r="H288" s="30"/>
      <c r="I288" s="31"/>
      <c r="J288" s="32"/>
      <c r="K288" s="33" t="str">
        <f>IF(OR(I288="ALI",I288="AIE"),IF(ISNA(VLOOKUP(H288,'Funções de Dados - Detalhe'!$C$7:$F$22,2,0)),"",VLOOKUP(H288,'Funções de Dados - Detalhe'!$C$7:$F$22,2,0)),IF(OR(I288="EE",I288="SE",I288="CE"),IF(ISNA(VLOOKUP(H288,'Funções de Transação - Detalhe'!$C$7:$F$31,2,0)), "",VLOOKUP(H288,'Funções de Transação - Detalhe'!$C$7:$F$31,2,0)),""))</f>
        <v/>
      </c>
      <c r="L288" s="33" t="str">
        <f>IF(OR(I288="ALI",I288="AIE"),IF(ISNA(VLOOKUP(H288,'Funções de Dados - Detalhe'!$C$7:$F$22,4,0)), "",VLOOKUP(H288,'Funções de Dados - Detalhe'!$C$7:$F$22,4,0)),IF(OR(I288="EE",I288="SE",I288="CE"),IF(ISNA(VLOOKUP(H288,'Funções de Transação - Detalhe'!$C$7:$F$31,4,0)), "",VLOOKUP(H288,'Funções de Transação - Detalhe'!$C$7:$F$31,4,0)),""))</f>
        <v/>
      </c>
      <c r="M288" s="34" t="str">
        <f t="shared" si="48"/>
        <v/>
      </c>
      <c r="N288" s="35" t="str">
        <f t="shared" si="49"/>
        <v/>
      </c>
      <c r="O288" s="34" t="str">
        <f t="shared" si="50"/>
        <v/>
      </c>
      <c r="P288" s="36" t="str">
        <f t="shared" si="51"/>
        <v/>
      </c>
      <c r="Q288" s="37" t="str">
        <f t="shared" si="52"/>
        <v/>
      </c>
      <c r="R288" s="37" t="str">
        <f t="shared" si="53"/>
        <v/>
      </c>
      <c r="S288" s="33" t="str">
        <f t="shared" si="54"/>
        <v/>
      </c>
      <c r="T288" s="38" t="str">
        <f t="shared" si="55"/>
        <v/>
      </c>
      <c r="U288" s="39" t="str">
        <f t="shared" si="56"/>
        <v/>
      </c>
      <c r="V288" s="40" t="str">
        <f t="shared" si="57"/>
        <v/>
      </c>
      <c r="W288" s="40" t="str">
        <f t="shared" si="58"/>
        <v/>
      </c>
      <c r="X288" s="136"/>
      <c r="Y288" s="136"/>
      <c r="Z288" s="136"/>
      <c r="AA288" s="136"/>
      <c r="AB288" s="30"/>
    </row>
    <row r="289" spans="1:28" ht="18" customHeight="1" x14ac:dyDescent="0.2">
      <c r="A289" s="136"/>
      <c r="B289" s="136"/>
      <c r="C289" s="136"/>
      <c r="D289" s="136"/>
      <c r="E289" s="136"/>
      <c r="F289" s="136"/>
      <c r="G289" s="29"/>
      <c r="H289" s="30"/>
      <c r="I289" s="31"/>
      <c r="J289" s="32"/>
      <c r="K289" s="33" t="str">
        <f>IF(OR(I289="ALI",I289="AIE"),IF(ISNA(VLOOKUP(H289,'Funções de Dados - Detalhe'!$C$7:$F$22,2,0)),"",VLOOKUP(H289,'Funções de Dados - Detalhe'!$C$7:$F$22,2,0)),IF(OR(I289="EE",I289="SE",I289="CE"),IF(ISNA(VLOOKUP(H289,'Funções de Transação - Detalhe'!$C$7:$F$31,2,0)), "",VLOOKUP(H289,'Funções de Transação - Detalhe'!$C$7:$F$31,2,0)),""))</f>
        <v/>
      </c>
      <c r="L289" s="33" t="str">
        <f>IF(OR(I289="ALI",I289="AIE"),IF(ISNA(VLOOKUP(H289,'Funções de Dados - Detalhe'!$C$7:$F$22,4,0)), "",VLOOKUP(H289,'Funções de Dados - Detalhe'!$C$7:$F$22,4,0)),IF(OR(I289="EE",I289="SE",I289="CE"),IF(ISNA(VLOOKUP(H289,'Funções de Transação - Detalhe'!$C$7:$F$31,4,0)), "",VLOOKUP(H289,'Funções de Transação - Detalhe'!$C$7:$F$31,4,0)),""))</f>
        <v/>
      </c>
      <c r="M289" s="34" t="str">
        <f t="shared" si="48"/>
        <v/>
      </c>
      <c r="N289" s="35" t="str">
        <f t="shared" si="49"/>
        <v/>
      </c>
      <c r="O289" s="34" t="str">
        <f t="shared" si="50"/>
        <v/>
      </c>
      <c r="P289" s="36" t="str">
        <f t="shared" si="51"/>
        <v/>
      </c>
      <c r="Q289" s="37" t="str">
        <f t="shared" si="52"/>
        <v/>
      </c>
      <c r="R289" s="37" t="str">
        <f t="shared" si="53"/>
        <v/>
      </c>
      <c r="S289" s="33" t="str">
        <f t="shared" si="54"/>
        <v/>
      </c>
      <c r="T289" s="38" t="str">
        <f t="shared" si="55"/>
        <v/>
      </c>
      <c r="U289" s="39" t="str">
        <f t="shared" si="56"/>
        <v/>
      </c>
      <c r="V289" s="40" t="str">
        <f t="shared" si="57"/>
        <v/>
      </c>
      <c r="W289" s="40" t="str">
        <f t="shared" si="58"/>
        <v/>
      </c>
      <c r="X289" s="136"/>
      <c r="Y289" s="136"/>
      <c r="Z289" s="136"/>
      <c r="AA289" s="136"/>
      <c r="AB289" s="30"/>
    </row>
    <row r="290" spans="1:28" ht="18" customHeight="1" x14ac:dyDescent="0.2">
      <c r="A290" s="136"/>
      <c r="B290" s="136"/>
      <c r="C290" s="136"/>
      <c r="D290" s="136"/>
      <c r="E290" s="136"/>
      <c r="F290" s="136"/>
      <c r="G290" s="29"/>
      <c r="H290" s="30"/>
      <c r="I290" s="31"/>
      <c r="J290" s="32"/>
      <c r="K290" s="33" t="str">
        <f>IF(OR(I290="ALI",I290="AIE"),IF(ISNA(VLOOKUP(H290,'Funções de Dados - Detalhe'!$C$7:$F$22,2,0)),"",VLOOKUP(H290,'Funções de Dados - Detalhe'!$C$7:$F$22,2,0)),IF(OR(I290="EE",I290="SE",I290="CE"),IF(ISNA(VLOOKUP(H290,'Funções de Transação - Detalhe'!$C$7:$F$31,2,0)), "",VLOOKUP(H290,'Funções de Transação - Detalhe'!$C$7:$F$31,2,0)),""))</f>
        <v/>
      </c>
      <c r="L290" s="33" t="str">
        <f>IF(OR(I290="ALI",I290="AIE"),IF(ISNA(VLOOKUP(H290,'Funções de Dados - Detalhe'!$C$7:$F$22,4,0)), "",VLOOKUP(H290,'Funções de Dados - Detalhe'!$C$7:$F$22,4,0)),IF(OR(I290="EE",I290="SE",I290="CE"),IF(ISNA(VLOOKUP(H290,'Funções de Transação - Detalhe'!$C$7:$F$31,4,0)), "",VLOOKUP(H290,'Funções de Transação - Detalhe'!$C$7:$F$31,4,0)),""))</f>
        <v/>
      </c>
      <c r="M290" s="34" t="str">
        <f t="shared" si="48"/>
        <v/>
      </c>
      <c r="N290" s="35" t="str">
        <f t="shared" si="49"/>
        <v/>
      </c>
      <c r="O290" s="34" t="str">
        <f t="shared" si="50"/>
        <v/>
      </c>
      <c r="P290" s="36" t="str">
        <f t="shared" si="51"/>
        <v/>
      </c>
      <c r="Q290" s="37" t="str">
        <f t="shared" si="52"/>
        <v/>
      </c>
      <c r="R290" s="37" t="str">
        <f t="shared" si="53"/>
        <v/>
      </c>
      <c r="S290" s="33" t="str">
        <f t="shared" si="54"/>
        <v/>
      </c>
      <c r="T290" s="38" t="str">
        <f t="shared" si="55"/>
        <v/>
      </c>
      <c r="U290" s="39" t="str">
        <f t="shared" si="56"/>
        <v/>
      </c>
      <c r="V290" s="40" t="str">
        <f t="shared" si="57"/>
        <v/>
      </c>
      <c r="W290" s="40" t="str">
        <f t="shared" si="58"/>
        <v/>
      </c>
      <c r="X290" s="136"/>
      <c r="Y290" s="136"/>
      <c r="Z290" s="136"/>
      <c r="AA290" s="136"/>
      <c r="AB290" s="30"/>
    </row>
    <row r="291" spans="1:28" ht="18" customHeight="1" x14ac:dyDescent="0.2">
      <c r="A291" s="136"/>
      <c r="B291" s="136"/>
      <c r="C291" s="136"/>
      <c r="D291" s="136"/>
      <c r="E291" s="136"/>
      <c r="F291" s="136"/>
      <c r="G291" s="29"/>
      <c r="H291" s="30"/>
      <c r="I291" s="31"/>
      <c r="J291" s="32"/>
      <c r="K291" s="33" t="str">
        <f>IF(OR(I291="ALI",I291="AIE"),IF(ISNA(VLOOKUP(H291,'Funções de Dados - Detalhe'!$C$7:$F$22,2,0)),"",VLOOKUP(H291,'Funções de Dados - Detalhe'!$C$7:$F$22,2,0)),IF(OR(I291="EE",I291="SE",I291="CE"),IF(ISNA(VLOOKUP(H291,'Funções de Transação - Detalhe'!$C$7:$F$31,2,0)), "",VLOOKUP(H291,'Funções de Transação - Detalhe'!$C$7:$F$31,2,0)),""))</f>
        <v/>
      </c>
      <c r="L291" s="33" t="str">
        <f>IF(OR(I291="ALI",I291="AIE"),IF(ISNA(VLOOKUP(H291,'Funções de Dados - Detalhe'!$C$7:$F$22,4,0)), "",VLOOKUP(H291,'Funções de Dados - Detalhe'!$C$7:$F$22,4,0)),IF(OR(I291="EE",I291="SE",I291="CE"),IF(ISNA(VLOOKUP(H291,'Funções de Transação - Detalhe'!$C$7:$F$31,4,0)), "",VLOOKUP(H291,'Funções de Transação - Detalhe'!$C$7:$F$31,4,0)),""))</f>
        <v/>
      </c>
      <c r="M291" s="34" t="str">
        <f t="shared" si="48"/>
        <v/>
      </c>
      <c r="N291" s="35" t="str">
        <f t="shared" si="49"/>
        <v/>
      </c>
      <c r="O291" s="34" t="str">
        <f t="shared" si="50"/>
        <v/>
      </c>
      <c r="P291" s="36" t="str">
        <f t="shared" si="51"/>
        <v/>
      </c>
      <c r="Q291" s="37" t="str">
        <f t="shared" si="52"/>
        <v/>
      </c>
      <c r="R291" s="37" t="str">
        <f t="shared" si="53"/>
        <v/>
      </c>
      <c r="S291" s="33" t="str">
        <f t="shared" si="54"/>
        <v/>
      </c>
      <c r="T291" s="38" t="str">
        <f t="shared" si="55"/>
        <v/>
      </c>
      <c r="U291" s="39" t="str">
        <f t="shared" si="56"/>
        <v/>
      </c>
      <c r="V291" s="40" t="str">
        <f t="shared" si="57"/>
        <v/>
      </c>
      <c r="W291" s="40" t="str">
        <f t="shared" si="58"/>
        <v/>
      </c>
      <c r="X291" s="136"/>
      <c r="Y291" s="136"/>
      <c r="Z291" s="136"/>
      <c r="AA291" s="136"/>
      <c r="AB291" s="30"/>
    </row>
    <row r="292" spans="1:28" ht="18" customHeight="1" x14ac:dyDescent="0.2">
      <c r="A292" s="136"/>
      <c r="B292" s="136"/>
      <c r="C292" s="136"/>
      <c r="D292" s="136"/>
      <c r="E292" s="136"/>
      <c r="F292" s="136"/>
      <c r="G292" s="29"/>
      <c r="H292" s="30"/>
      <c r="I292" s="31"/>
      <c r="J292" s="32"/>
      <c r="K292" s="33" t="str">
        <f>IF(OR(I292="ALI",I292="AIE"),IF(ISNA(VLOOKUP(H292,'Funções de Dados - Detalhe'!$C$7:$F$22,2,0)),"",VLOOKUP(H292,'Funções de Dados - Detalhe'!$C$7:$F$22,2,0)),IF(OR(I292="EE",I292="SE",I292="CE"),IF(ISNA(VLOOKUP(H292,'Funções de Transação - Detalhe'!$C$7:$F$31,2,0)), "",VLOOKUP(H292,'Funções de Transação - Detalhe'!$C$7:$F$31,2,0)),""))</f>
        <v/>
      </c>
      <c r="L292" s="33" t="str">
        <f>IF(OR(I292="ALI",I292="AIE"),IF(ISNA(VLOOKUP(H292,'Funções de Dados - Detalhe'!$C$7:$F$22,4,0)), "",VLOOKUP(H292,'Funções de Dados - Detalhe'!$C$7:$F$22,4,0)),IF(OR(I292="EE",I292="SE",I292="CE"),IF(ISNA(VLOOKUP(H292,'Funções de Transação - Detalhe'!$C$7:$F$31,4,0)), "",VLOOKUP(H292,'Funções de Transação - Detalhe'!$C$7:$F$31,4,0)),""))</f>
        <v/>
      </c>
      <c r="M292" s="34" t="str">
        <f t="shared" si="48"/>
        <v/>
      </c>
      <c r="N292" s="35" t="str">
        <f t="shared" si="49"/>
        <v/>
      </c>
      <c r="O292" s="34" t="str">
        <f t="shared" si="50"/>
        <v/>
      </c>
      <c r="P292" s="36" t="str">
        <f t="shared" si="51"/>
        <v/>
      </c>
      <c r="Q292" s="37" t="str">
        <f t="shared" si="52"/>
        <v/>
      </c>
      <c r="R292" s="37" t="str">
        <f t="shared" si="53"/>
        <v/>
      </c>
      <c r="S292" s="33" t="str">
        <f t="shared" si="54"/>
        <v/>
      </c>
      <c r="T292" s="38" t="str">
        <f t="shared" si="55"/>
        <v/>
      </c>
      <c r="U292" s="39" t="str">
        <f t="shared" si="56"/>
        <v/>
      </c>
      <c r="V292" s="40" t="str">
        <f t="shared" si="57"/>
        <v/>
      </c>
      <c r="W292" s="40" t="str">
        <f t="shared" si="58"/>
        <v/>
      </c>
      <c r="X292" s="136"/>
      <c r="Y292" s="136"/>
      <c r="Z292" s="136"/>
      <c r="AA292" s="136"/>
      <c r="AB292" s="30"/>
    </row>
    <row r="293" spans="1:28" ht="18" customHeight="1" x14ac:dyDescent="0.2">
      <c r="A293" s="136"/>
      <c r="B293" s="136"/>
      <c r="C293" s="136"/>
      <c r="D293" s="136"/>
      <c r="E293" s="136"/>
      <c r="F293" s="136"/>
      <c r="G293" s="29"/>
      <c r="H293" s="30"/>
      <c r="I293" s="31"/>
      <c r="J293" s="32"/>
      <c r="K293" s="33" t="str">
        <f>IF(OR(I293="ALI",I293="AIE"),IF(ISNA(VLOOKUP(H293,'Funções de Dados - Detalhe'!$C$7:$F$22,2,0)),"",VLOOKUP(H293,'Funções de Dados - Detalhe'!$C$7:$F$22,2,0)),IF(OR(I293="EE",I293="SE",I293="CE"),IF(ISNA(VLOOKUP(H293,'Funções de Transação - Detalhe'!$C$7:$F$31,2,0)), "",VLOOKUP(H293,'Funções de Transação - Detalhe'!$C$7:$F$31,2,0)),""))</f>
        <v/>
      </c>
      <c r="L293" s="33" t="str">
        <f>IF(OR(I293="ALI",I293="AIE"),IF(ISNA(VLOOKUP(H293,'Funções de Dados - Detalhe'!$C$7:$F$22,4,0)), "",VLOOKUP(H293,'Funções de Dados - Detalhe'!$C$7:$F$22,4,0)),IF(OR(I293="EE",I293="SE",I293="CE"),IF(ISNA(VLOOKUP(H293,'Funções de Transação - Detalhe'!$C$7:$F$31,4,0)), "",VLOOKUP(H293,'Funções de Transação - Detalhe'!$C$7:$F$31,4,0)),""))</f>
        <v/>
      </c>
      <c r="M293" s="34" t="str">
        <f t="shared" si="48"/>
        <v/>
      </c>
      <c r="N293" s="35" t="str">
        <f t="shared" si="49"/>
        <v/>
      </c>
      <c r="O293" s="34" t="str">
        <f t="shared" si="50"/>
        <v/>
      </c>
      <c r="P293" s="36" t="str">
        <f t="shared" si="51"/>
        <v/>
      </c>
      <c r="Q293" s="37" t="str">
        <f t="shared" si="52"/>
        <v/>
      </c>
      <c r="R293" s="37" t="str">
        <f t="shared" si="53"/>
        <v/>
      </c>
      <c r="S293" s="33" t="str">
        <f t="shared" si="54"/>
        <v/>
      </c>
      <c r="T293" s="38" t="str">
        <f t="shared" si="55"/>
        <v/>
      </c>
      <c r="U293" s="39" t="str">
        <f t="shared" si="56"/>
        <v/>
      </c>
      <c r="V293" s="40" t="str">
        <f t="shared" si="57"/>
        <v/>
      </c>
      <c r="W293" s="40" t="str">
        <f t="shared" si="58"/>
        <v/>
      </c>
      <c r="X293" s="136"/>
      <c r="Y293" s="136"/>
      <c r="Z293" s="136"/>
      <c r="AA293" s="136"/>
      <c r="AB293" s="30"/>
    </row>
    <row r="294" spans="1:28" ht="18" customHeight="1" x14ac:dyDescent="0.2">
      <c r="A294" s="136"/>
      <c r="B294" s="136"/>
      <c r="C294" s="136"/>
      <c r="D294" s="136"/>
      <c r="E294" s="136"/>
      <c r="F294" s="136"/>
      <c r="G294" s="29"/>
      <c r="H294" s="30"/>
      <c r="I294" s="31"/>
      <c r="J294" s="32"/>
      <c r="K294" s="33" t="str">
        <f>IF(OR(I294="ALI",I294="AIE"),IF(ISNA(VLOOKUP(H294,'Funções de Dados - Detalhe'!$C$7:$F$22,2,0)),"",VLOOKUP(H294,'Funções de Dados - Detalhe'!$C$7:$F$22,2,0)),IF(OR(I294="EE",I294="SE",I294="CE"),IF(ISNA(VLOOKUP(H294,'Funções de Transação - Detalhe'!$C$7:$F$31,2,0)), "",VLOOKUP(H294,'Funções de Transação - Detalhe'!$C$7:$F$31,2,0)),""))</f>
        <v/>
      </c>
      <c r="L294" s="33" t="str">
        <f>IF(OR(I294="ALI",I294="AIE"),IF(ISNA(VLOOKUP(H294,'Funções de Dados - Detalhe'!$C$7:$F$22,4,0)), "",VLOOKUP(H294,'Funções de Dados - Detalhe'!$C$7:$F$22,4,0)),IF(OR(I294="EE",I294="SE",I294="CE"),IF(ISNA(VLOOKUP(H294,'Funções de Transação - Detalhe'!$C$7:$F$31,4,0)), "",VLOOKUP(H294,'Funções de Transação - Detalhe'!$C$7:$F$31,4,0)),""))</f>
        <v/>
      </c>
      <c r="M294" s="34" t="str">
        <f t="shared" si="48"/>
        <v/>
      </c>
      <c r="N294" s="35" t="str">
        <f t="shared" si="49"/>
        <v/>
      </c>
      <c r="O294" s="34" t="str">
        <f t="shared" si="50"/>
        <v/>
      </c>
      <c r="P294" s="36" t="str">
        <f t="shared" si="51"/>
        <v/>
      </c>
      <c r="Q294" s="37" t="str">
        <f t="shared" si="52"/>
        <v/>
      </c>
      <c r="R294" s="37" t="str">
        <f t="shared" si="53"/>
        <v/>
      </c>
      <c r="S294" s="33" t="str">
        <f t="shared" si="54"/>
        <v/>
      </c>
      <c r="T294" s="38" t="str">
        <f t="shared" si="55"/>
        <v/>
      </c>
      <c r="U294" s="39" t="str">
        <f t="shared" si="56"/>
        <v/>
      </c>
      <c r="V294" s="40" t="str">
        <f t="shared" si="57"/>
        <v/>
      </c>
      <c r="W294" s="40" t="str">
        <f t="shared" si="58"/>
        <v/>
      </c>
      <c r="X294" s="136"/>
      <c r="Y294" s="136"/>
      <c r="Z294" s="136"/>
      <c r="AA294" s="136"/>
      <c r="AB294" s="30"/>
    </row>
    <row r="295" spans="1:28" ht="18" customHeight="1" x14ac:dyDescent="0.2">
      <c r="A295" s="136"/>
      <c r="B295" s="136"/>
      <c r="C295" s="136"/>
      <c r="D295" s="136"/>
      <c r="E295" s="136"/>
      <c r="F295" s="136"/>
      <c r="G295" s="29"/>
      <c r="H295" s="30"/>
      <c r="I295" s="31"/>
      <c r="J295" s="32"/>
      <c r="K295" s="33" t="str">
        <f>IF(OR(I295="ALI",I295="AIE"),IF(ISNA(VLOOKUP(H295,'Funções de Dados - Detalhe'!$C$7:$F$22,2,0)),"",VLOOKUP(H295,'Funções de Dados - Detalhe'!$C$7:$F$22,2,0)),IF(OR(I295="EE",I295="SE",I295="CE"),IF(ISNA(VLOOKUP(H295,'Funções de Transação - Detalhe'!$C$7:$F$31,2,0)), "",VLOOKUP(H295,'Funções de Transação - Detalhe'!$C$7:$F$31,2,0)),""))</f>
        <v/>
      </c>
      <c r="L295" s="33" t="str">
        <f>IF(OR(I295="ALI",I295="AIE"),IF(ISNA(VLOOKUP(H295,'Funções de Dados - Detalhe'!$C$7:$F$22,4,0)), "",VLOOKUP(H295,'Funções de Dados - Detalhe'!$C$7:$F$22,4,0)),IF(OR(I295="EE",I295="SE",I295="CE"),IF(ISNA(VLOOKUP(H295,'Funções de Transação - Detalhe'!$C$7:$F$31,4,0)), "",VLOOKUP(H295,'Funções de Transação - Detalhe'!$C$7:$F$31,4,0)),""))</f>
        <v/>
      </c>
      <c r="M295" s="34" t="str">
        <f t="shared" si="48"/>
        <v/>
      </c>
      <c r="N295" s="35" t="str">
        <f t="shared" si="49"/>
        <v/>
      </c>
      <c r="O295" s="34" t="str">
        <f t="shared" si="50"/>
        <v/>
      </c>
      <c r="P295" s="36" t="str">
        <f t="shared" si="51"/>
        <v/>
      </c>
      <c r="Q295" s="37" t="str">
        <f t="shared" si="52"/>
        <v/>
      </c>
      <c r="R295" s="37" t="str">
        <f t="shared" si="53"/>
        <v/>
      </c>
      <c r="S295" s="33" t="str">
        <f t="shared" si="54"/>
        <v/>
      </c>
      <c r="T295" s="38" t="str">
        <f t="shared" si="55"/>
        <v/>
      </c>
      <c r="U295" s="39" t="str">
        <f t="shared" si="56"/>
        <v/>
      </c>
      <c r="V295" s="40" t="str">
        <f t="shared" si="57"/>
        <v/>
      </c>
      <c r="W295" s="40" t="str">
        <f t="shared" si="58"/>
        <v/>
      </c>
      <c r="X295" s="136"/>
      <c r="Y295" s="136"/>
      <c r="Z295" s="136"/>
      <c r="AA295" s="136"/>
      <c r="AB295" s="30"/>
    </row>
    <row r="296" spans="1:28" ht="18" customHeight="1" x14ac:dyDescent="0.2">
      <c r="A296" s="136"/>
      <c r="B296" s="136"/>
      <c r="C296" s="136"/>
      <c r="D296" s="136"/>
      <c r="E296" s="136"/>
      <c r="F296" s="136"/>
      <c r="G296" s="29"/>
      <c r="H296" s="30"/>
      <c r="I296" s="31"/>
      <c r="J296" s="32"/>
      <c r="K296" s="33" t="str">
        <f>IF(OR(I296="ALI",I296="AIE"),IF(ISNA(VLOOKUP(H296,'Funções de Dados - Detalhe'!$C$7:$F$22,2,0)),"",VLOOKUP(H296,'Funções de Dados - Detalhe'!$C$7:$F$22,2,0)),IF(OR(I296="EE",I296="SE",I296="CE"),IF(ISNA(VLOOKUP(H296,'Funções de Transação - Detalhe'!$C$7:$F$31,2,0)), "",VLOOKUP(H296,'Funções de Transação - Detalhe'!$C$7:$F$31,2,0)),""))</f>
        <v/>
      </c>
      <c r="L296" s="33" t="str">
        <f>IF(OR(I296="ALI",I296="AIE"),IF(ISNA(VLOOKUP(H296,'Funções de Dados - Detalhe'!$C$7:$F$22,4,0)), "",VLOOKUP(H296,'Funções de Dados - Detalhe'!$C$7:$F$22,4,0)),IF(OR(I296="EE",I296="SE",I296="CE"),IF(ISNA(VLOOKUP(H296,'Funções de Transação - Detalhe'!$C$7:$F$31,4,0)), "",VLOOKUP(H296,'Funções de Transação - Detalhe'!$C$7:$F$31,4,0)),""))</f>
        <v/>
      </c>
      <c r="M296" s="34" t="str">
        <f t="shared" si="48"/>
        <v/>
      </c>
      <c r="N296" s="35" t="str">
        <f t="shared" si="49"/>
        <v/>
      </c>
      <c r="O296" s="34" t="str">
        <f t="shared" si="50"/>
        <v/>
      </c>
      <c r="P296" s="36" t="str">
        <f t="shared" si="51"/>
        <v/>
      </c>
      <c r="Q296" s="37" t="str">
        <f t="shared" si="52"/>
        <v/>
      </c>
      <c r="R296" s="37" t="str">
        <f t="shared" si="53"/>
        <v/>
      </c>
      <c r="S296" s="33" t="str">
        <f t="shared" si="54"/>
        <v/>
      </c>
      <c r="T296" s="38" t="str">
        <f t="shared" si="55"/>
        <v/>
      </c>
      <c r="U296" s="39" t="str">
        <f t="shared" si="56"/>
        <v/>
      </c>
      <c r="V296" s="40" t="str">
        <f t="shared" si="57"/>
        <v/>
      </c>
      <c r="W296" s="40" t="str">
        <f t="shared" si="58"/>
        <v/>
      </c>
      <c r="X296" s="136"/>
      <c r="Y296" s="136"/>
      <c r="Z296" s="136"/>
      <c r="AA296" s="136"/>
      <c r="AB296" s="30"/>
    </row>
    <row r="297" spans="1:28" ht="18" customHeight="1" x14ac:dyDescent="0.2">
      <c r="A297" s="136"/>
      <c r="B297" s="136"/>
      <c r="C297" s="136"/>
      <c r="D297" s="136"/>
      <c r="E297" s="136"/>
      <c r="F297" s="136"/>
      <c r="G297" s="29"/>
      <c r="H297" s="30"/>
      <c r="I297" s="31"/>
      <c r="J297" s="32"/>
      <c r="K297" s="33" t="str">
        <f>IF(OR(I297="ALI",I297="AIE"),IF(ISNA(VLOOKUP(H297,'Funções de Dados - Detalhe'!$C$7:$F$22,2,0)),"",VLOOKUP(H297,'Funções de Dados - Detalhe'!$C$7:$F$22,2,0)),IF(OR(I297="EE",I297="SE",I297="CE"),IF(ISNA(VLOOKUP(H297,'Funções de Transação - Detalhe'!$C$7:$F$31,2,0)), "",VLOOKUP(H297,'Funções de Transação - Detalhe'!$C$7:$F$31,2,0)),""))</f>
        <v/>
      </c>
      <c r="L297" s="33" t="str">
        <f>IF(OR(I297="ALI",I297="AIE"),IF(ISNA(VLOOKUP(H297,'Funções de Dados - Detalhe'!$C$7:$F$22,4,0)), "",VLOOKUP(H297,'Funções de Dados - Detalhe'!$C$7:$F$22,4,0)),IF(OR(I297="EE",I297="SE",I297="CE"),IF(ISNA(VLOOKUP(H297,'Funções de Transação - Detalhe'!$C$7:$F$31,4,0)), "",VLOOKUP(H297,'Funções de Transação - Detalhe'!$C$7:$F$31,4,0)),""))</f>
        <v/>
      </c>
      <c r="M297" s="34" t="str">
        <f t="shared" si="48"/>
        <v/>
      </c>
      <c r="N297" s="35" t="str">
        <f t="shared" si="49"/>
        <v/>
      </c>
      <c r="O297" s="34" t="str">
        <f t="shared" si="50"/>
        <v/>
      </c>
      <c r="P297" s="36" t="str">
        <f t="shared" si="51"/>
        <v/>
      </c>
      <c r="Q297" s="37" t="str">
        <f t="shared" si="52"/>
        <v/>
      </c>
      <c r="R297" s="37" t="str">
        <f t="shared" si="53"/>
        <v/>
      </c>
      <c r="S297" s="33" t="str">
        <f t="shared" si="54"/>
        <v/>
      </c>
      <c r="T297" s="38" t="str">
        <f t="shared" si="55"/>
        <v/>
      </c>
      <c r="U297" s="39" t="str">
        <f t="shared" si="56"/>
        <v/>
      </c>
      <c r="V297" s="40" t="str">
        <f t="shared" si="57"/>
        <v/>
      </c>
      <c r="W297" s="40" t="str">
        <f t="shared" si="58"/>
        <v/>
      </c>
      <c r="X297" s="136"/>
      <c r="Y297" s="136"/>
      <c r="Z297" s="136"/>
      <c r="AA297" s="136"/>
      <c r="AB297" s="30"/>
    </row>
    <row r="298" spans="1:28" ht="18" customHeight="1" x14ac:dyDescent="0.2">
      <c r="A298" s="136"/>
      <c r="B298" s="136"/>
      <c r="C298" s="136"/>
      <c r="D298" s="136"/>
      <c r="E298" s="136"/>
      <c r="F298" s="136"/>
      <c r="G298" s="29"/>
      <c r="H298" s="30"/>
      <c r="I298" s="31"/>
      <c r="J298" s="32"/>
      <c r="K298" s="33" t="str">
        <f>IF(OR(I298="ALI",I298="AIE"),IF(ISNA(VLOOKUP(H298,'Funções de Dados - Detalhe'!$C$7:$F$22,2,0)),"",VLOOKUP(H298,'Funções de Dados - Detalhe'!$C$7:$F$22,2,0)),IF(OR(I298="EE",I298="SE",I298="CE"),IF(ISNA(VLOOKUP(H298,'Funções de Transação - Detalhe'!$C$7:$F$31,2,0)), "",VLOOKUP(H298,'Funções de Transação - Detalhe'!$C$7:$F$31,2,0)),""))</f>
        <v/>
      </c>
      <c r="L298" s="33" t="str">
        <f>IF(OR(I298="ALI",I298="AIE"),IF(ISNA(VLOOKUP(H298,'Funções de Dados - Detalhe'!$C$7:$F$22,4,0)), "",VLOOKUP(H298,'Funções de Dados - Detalhe'!$C$7:$F$22,4,0)),IF(OR(I298="EE",I298="SE",I298="CE"),IF(ISNA(VLOOKUP(H298,'Funções de Transação - Detalhe'!$C$7:$F$31,4,0)), "",VLOOKUP(H298,'Funções de Transação - Detalhe'!$C$7:$F$31,4,0)),""))</f>
        <v/>
      </c>
      <c r="M298" s="34" t="str">
        <f t="shared" si="48"/>
        <v/>
      </c>
      <c r="N298" s="35" t="str">
        <f t="shared" si="49"/>
        <v/>
      </c>
      <c r="O298" s="34" t="str">
        <f t="shared" si="50"/>
        <v/>
      </c>
      <c r="P298" s="36" t="str">
        <f t="shared" si="51"/>
        <v/>
      </c>
      <c r="Q298" s="37" t="str">
        <f t="shared" si="52"/>
        <v/>
      </c>
      <c r="R298" s="37" t="str">
        <f t="shared" si="53"/>
        <v/>
      </c>
      <c r="S298" s="33" t="str">
        <f t="shared" si="54"/>
        <v/>
      </c>
      <c r="T298" s="38" t="str">
        <f t="shared" si="55"/>
        <v/>
      </c>
      <c r="U298" s="39" t="str">
        <f t="shared" si="56"/>
        <v/>
      </c>
      <c r="V298" s="40" t="str">
        <f t="shared" si="57"/>
        <v/>
      </c>
      <c r="W298" s="40" t="str">
        <f t="shared" si="58"/>
        <v/>
      </c>
      <c r="X298" s="136"/>
      <c r="Y298" s="136"/>
      <c r="Z298" s="136"/>
      <c r="AA298" s="136"/>
      <c r="AB298" s="30"/>
    </row>
    <row r="299" spans="1:28" ht="18" customHeight="1" x14ac:dyDescent="0.2">
      <c r="A299" s="136"/>
      <c r="B299" s="136"/>
      <c r="C299" s="136"/>
      <c r="D299" s="136"/>
      <c r="E299" s="136"/>
      <c r="F299" s="136"/>
      <c r="G299" s="29"/>
      <c r="H299" s="30"/>
      <c r="I299" s="31"/>
      <c r="J299" s="32"/>
      <c r="K299" s="33" t="str">
        <f>IF(OR(I299="ALI",I299="AIE"),IF(ISNA(VLOOKUP(H299,'Funções de Dados - Detalhe'!$C$7:$F$22,2,0)),"",VLOOKUP(H299,'Funções de Dados - Detalhe'!$C$7:$F$22,2,0)),IF(OR(I299="EE",I299="SE",I299="CE"),IF(ISNA(VLOOKUP(H299,'Funções de Transação - Detalhe'!$C$7:$F$31,2,0)), "",VLOOKUP(H299,'Funções de Transação - Detalhe'!$C$7:$F$31,2,0)),""))</f>
        <v/>
      </c>
      <c r="L299" s="33" t="str">
        <f>IF(OR(I299="ALI",I299="AIE"),IF(ISNA(VLOOKUP(H299,'Funções de Dados - Detalhe'!$C$7:$F$22,4,0)), "",VLOOKUP(H299,'Funções de Dados - Detalhe'!$C$7:$F$22,4,0)),IF(OR(I299="EE",I299="SE",I299="CE"),IF(ISNA(VLOOKUP(H299,'Funções de Transação - Detalhe'!$C$7:$F$31,4,0)), "",VLOOKUP(H299,'Funções de Transação - Detalhe'!$C$7:$F$31,4,0)),""))</f>
        <v/>
      </c>
      <c r="M299" s="34" t="str">
        <f t="shared" si="48"/>
        <v/>
      </c>
      <c r="N299" s="35" t="str">
        <f t="shared" si="49"/>
        <v/>
      </c>
      <c r="O299" s="34" t="str">
        <f t="shared" si="50"/>
        <v/>
      </c>
      <c r="P299" s="36" t="str">
        <f t="shared" si="51"/>
        <v/>
      </c>
      <c r="Q299" s="37" t="str">
        <f t="shared" si="52"/>
        <v/>
      </c>
      <c r="R299" s="37" t="str">
        <f t="shared" si="53"/>
        <v/>
      </c>
      <c r="S299" s="33" t="str">
        <f t="shared" si="54"/>
        <v/>
      </c>
      <c r="T299" s="38" t="str">
        <f t="shared" si="55"/>
        <v/>
      </c>
      <c r="U299" s="39" t="str">
        <f t="shared" si="56"/>
        <v/>
      </c>
      <c r="V299" s="40" t="str">
        <f t="shared" si="57"/>
        <v/>
      </c>
      <c r="W299" s="40" t="str">
        <f t="shared" si="58"/>
        <v/>
      </c>
      <c r="X299" s="136"/>
      <c r="Y299" s="136"/>
      <c r="Z299" s="136"/>
      <c r="AA299" s="136"/>
      <c r="AB299" s="30"/>
    </row>
    <row r="300" spans="1:28" ht="18" customHeight="1" x14ac:dyDescent="0.2">
      <c r="A300" s="136"/>
      <c r="B300" s="136"/>
      <c r="C300" s="136"/>
      <c r="D300" s="136"/>
      <c r="E300" s="136"/>
      <c r="F300" s="136"/>
      <c r="G300" s="29"/>
      <c r="H300" s="30"/>
      <c r="I300" s="31"/>
      <c r="J300" s="32"/>
      <c r="K300" s="33" t="str">
        <f>IF(OR(I300="ALI",I300="AIE"),IF(ISNA(VLOOKUP(H300,'Funções de Dados - Detalhe'!$C$7:$F$22,2,0)),"",VLOOKUP(H300,'Funções de Dados - Detalhe'!$C$7:$F$22,2,0)),IF(OR(I300="EE",I300="SE",I300="CE"),IF(ISNA(VLOOKUP(H300,'Funções de Transação - Detalhe'!$C$7:$F$31,2,0)), "",VLOOKUP(H300,'Funções de Transação - Detalhe'!$C$7:$F$31,2,0)),""))</f>
        <v/>
      </c>
      <c r="L300" s="33" t="str">
        <f>IF(OR(I300="ALI",I300="AIE"),IF(ISNA(VLOOKUP(H300,'Funções de Dados - Detalhe'!$C$7:$F$22,4,0)), "",VLOOKUP(H300,'Funções de Dados - Detalhe'!$C$7:$F$22,4,0)),IF(OR(I300="EE",I300="SE",I300="CE"),IF(ISNA(VLOOKUP(H300,'Funções de Transação - Detalhe'!$C$7:$F$31,4,0)), "",VLOOKUP(H300,'Funções de Transação - Detalhe'!$C$7:$F$31,4,0)),""))</f>
        <v/>
      </c>
      <c r="M300" s="34" t="str">
        <f t="shared" si="48"/>
        <v/>
      </c>
      <c r="N300" s="35" t="str">
        <f t="shared" si="49"/>
        <v/>
      </c>
      <c r="O300" s="34" t="str">
        <f t="shared" si="50"/>
        <v/>
      </c>
      <c r="P300" s="36" t="str">
        <f t="shared" si="51"/>
        <v/>
      </c>
      <c r="Q300" s="37" t="str">
        <f t="shared" si="52"/>
        <v/>
      </c>
      <c r="R300" s="37" t="str">
        <f t="shared" si="53"/>
        <v/>
      </c>
      <c r="S300" s="33" t="str">
        <f t="shared" si="54"/>
        <v/>
      </c>
      <c r="T300" s="38" t="str">
        <f t="shared" si="55"/>
        <v/>
      </c>
      <c r="U300" s="39" t="str">
        <f t="shared" si="56"/>
        <v/>
      </c>
      <c r="V300" s="40" t="str">
        <f t="shared" si="57"/>
        <v/>
      </c>
      <c r="W300" s="40" t="str">
        <f t="shared" si="58"/>
        <v/>
      </c>
      <c r="X300" s="136"/>
      <c r="Y300" s="136"/>
      <c r="Z300" s="136"/>
      <c r="AA300" s="136"/>
      <c r="AB300" s="30"/>
    </row>
    <row r="301" spans="1:28" ht="18" customHeight="1" x14ac:dyDescent="0.2">
      <c r="A301" s="136"/>
      <c r="B301" s="136"/>
      <c r="C301" s="136"/>
      <c r="D301" s="136"/>
      <c r="E301" s="136"/>
      <c r="F301" s="136"/>
      <c r="G301" s="29"/>
      <c r="H301" s="30"/>
      <c r="I301" s="31"/>
      <c r="J301" s="32"/>
      <c r="K301" s="33" t="str">
        <f>IF(OR(I301="ALI",I301="AIE"),IF(ISNA(VLOOKUP(H301,'Funções de Dados - Detalhe'!$C$7:$F$22,2,0)),"",VLOOKUP(H301,'Funções de Dados - Detalhe'!$C$7:$F$22,2,0)),IF(OR(I301="EE",I301="SE",I301="CE"),IF(ISNA(VLOOKUP(H301,'Funções de Transação - Detalhe'!$C$7:$F$31,2,0)), "",VLOOKUP(H301,'Funções de Transação - Detalhe'!$C$7:$F$31,2,0)),""))</f>
        <v/>
      </c>
      <c r="L301" s="33" t="str">
        <f>IF(OR(I301="ALI",I301="AIE"),IF(ISNA(VLOOKUP(H301,'Funções de Dados - Detalhe'!$C$7:$F$22,4,0)), "",VLOOKUP(H301,'Funções de Dados - Detalhe'!$C$7:$F$22,4,0)),IF(OR(I301="EE",I301="SE",I301="CE"),IF(ISNA(VLOOKUP(H301,'Funções de Transação - Detalhe'!$C$7:$F$31,4,0)), "",VLOOKUP(H301,'Funções de Transação - Detalhe'!$C$7:$F$31,4,0)),""))</f>
        <v/>
      </c>
      <c r="M301" s="34" t="str">
        <f t="shared" si="48"/>
        <v/>
      </c>
      <c r="N301" s="35" t="str">
        <f t="shared" si="49"/>
        <v/>
      </c>
      <c r="O301" s="34" t="str">
        <f t="shared" si="50"/>
        <v/>
      </c>
      <c r="P301" s="36" t="str">
        <f t="shared" si="51"/>
        <v/>
      </c>
      <c r="Q301" s="37" t="str">
        <f t="shared" si="52"/>
        <v/>
      </c>
      <c r="R301" s="37" t="str">
        <f t="shared" si="53"/>
        <v/>
      </c>
      <c r="S301" s="33" t="str">
        <f t="shared" si="54"/>
        <v/>
      </c>
      <c r="T301" s="38" t="str">
        <f t="shared" si="55"/>
        <v/>
      </c>
      <c r="U301" s="39" t="str">
        <f t="shared" si="56"/>
        <v/>
      </c>
      <c r="V301" s="40" t="str">
        <f t="shared" si="57"/>
        <v/>
      </c>
      <c r="W301" s="40" t="str">
        <f t="shared" si="58"/>
        <v/>
      </c>
      <c r="X301" s="136"/>
      <c r="Y301" s="136"/>
      <c r="Z301" s="136"/>
      <c r="AA301" s="136"/>
      <c r="AB301" s="30"/>
    </row>
    <row r="302" spans="1:28" ht="18" customHeight="1" x14ac:dyDescent="0.2">
      <c r="A302" s="136"/>
      <c r="B302" s="136"/>
      <c r="C302" s="136"/>
      <c r="D302" s="136"/>
      <c r="E302" s="136"/>
      <c r="F302" s="136"/>
      <c r="G302" s="29"/>
      <c r="H302" s="30"/>
      <c r="I302" s="31"/>
      <c r="J302" s="32"/>
      <c r="K302" s="33" t="str">
        <f>IF(OR(I302="ALI",I302="AIE"),IF(ISNA(VLOOKUP(H302,'Funções de Dados - Detalhe'!$C$7:$F$22,2,0)),"",VLOOKUP(H302,'Funções de Dados - Detalhe'!$C$7:$F$22,2,0)),IF(OR(I302="EE",I302="SE",I302="CE"),IF(ISNA(VLOOKUP(H302,'Funções de Transação - Detalhe'!$C$7:$F$31,2,0)), "",VLOOKUP(H302,'Funções de Transação - Detalhe'!$C$7:$F$31,2,0)),""))</f>
        <v/>
      </c>
      <c r="L302" s="33" t="str">
        <f>IF(OR(I302="ALI",I302="AIE"),IF(ISNA(VLOOKUP(H302,'Funções de Dados - Detalhe'!$C$7:$F$22,4,0)), "",VLOOKUP(H302,'Funções de Dados - Detalhe'!$C$7:$F$22,4,0)),IF(OR(I302="EE",I302="SE",I302="CE"),IF(ISNA(VLOOKUP(H302,'Funções de Transação - Detalhe'!$C$7:$F$31,4,0)), "",VLOOKUP(H302,'Funções de Transação - Detalhe'!$C$7:$F$31,4,0)),""))</f>
        <v/>
      </c>
      <c r="M302" s="34" t="str">
        <f t="shared" si="48"/>
        <v/>
      </c>
      <c r="N302" s="35" t="str">
        <f t="shared" si="49"/>
        <v/>
      </c>
      <c r="O302" s="34" t="str">
        <f t="shared" si="50"/>
        <v/>
      </c>
      <c r="P302" s="36" t="str">
        <f t="shared" si="51"/>
        <v/>
      </c>
      <c r="Q302" s="37" t="str">
        <f t="shared" si="52"/>
        <v/>
      </c>
      <c r="R302" s="37" t="str">
        <f t="shared" si="53"/>
        <v/>
      </c>
      <c r="S302" s="33" t="str">
        <f t="shared" si="54"/>
        <v/>
      </c>
      <c r="T302" s="38" t="str">
        <f t="shared" si="55"/>
        <v/>
      </c>
      <c r="U302" s="39" t="str">
        <f t="shared" si="56"/>
        <v/>
      </c>
      <c r="V302" s="40" t="str">
        <f t="shared" si="57"/>
        <v/>
      </c>
      <c r="W302" s="40" t="str">
        <f t="shared" si="58"/>
        <v/>
      </c>
      <c r="X302" s="136"/>
      <c r="Y302" s="136"/>
      <c r="Z302" s="136"/>
      <c r="AA302" s="136"/>
      <c r="AB302" s="30"/>
    </row>
    <row r="303" spans="1:28" ht="18" customHeight="1" x14ac:dyDescent="0.2">
      <c r="A303" s="136"/>
      <c r="B303" s="136"/>
      <c r="C303" s="136"/>
      <c r="D303" s="136"/>
      <c r="E303" s="136"/>
      <c r="F303" s="136"/>
      <c r="G303" s="29"/>
      <c r="H303" s="30"/>
      <c r="I303" s="31"/>
      <c r="J303" s="32"/>
      <c r="K303" s="33" t="str">
        <f>IF(OR(I303="ALI",I303="AIE"),IF(ISNA(VLOOKUP(H303,'Funções de Dados - Detalhe'!$C$7:$F$22,2,0)),"",VLOOKUP(H303,'Funções de Dados - Detalhe'!$C$7:$F$22,2,0)),IF(OR(I303="EE",I303="SE",I303="CE"),IF(ISNA(VLOOKUP(H303,'Funções de Transação - Detalhe'!$C$7:$F$31,2,0)), "",VLOOKUP(H303,'Funções de Transação - Detalhe'!$C$7:$F$31,2,0)),""))</f>
        <v/>
      </c>
      <c r="L303" s="33" t="str">
        <f>IF(OR(I303="ALI",I303="AIE"),IF(ISNA(VLOOKUP(H303,'Funções de Dados - Detalhe'!$C$7:$F$22,4,0)), "",VLOOKUP(H303,'Funções de Dados - Detalhe'!$C$7:$F$22,4,0)),IF(OR(I303="EE",I303="SE",I303="CE"),IF(ISNA(VLOOKUP(H303,'Funções de Transação - Detalhe'!$C$7:$F$31,4,0)), "",VLOOKUP(H303,'Funções de Transação - Detalhe'!$C$7:$F$31,4,0)),""))</f>
        <v/>
      </c>
      <c r="M303" s="34" t="str">
        <f t="shared" si="48"/>
        <v/>
      </c>
      <c r="N303" s="35" t="str">
        <f t="shared" si="49"/>
        <v/>
      </c>
      <c r="O303" s="34" t="str">
        <f t="shared" si="50"/>
        <v/>
      </c>
      <c r="P303" s="36" t="str">
        <f t="shared" si="51"/>
        <v/>
      </c>
      <c r="Q303" s="37" t="str">
        <f t="shared" si="52"/>
        <v/>
      </c>
      <c r="R303" s="37" t="str">
        <f t="shared" si="53"/>
        <v/>
      </c>
      <c r="S303" s="33" t="str">
        <f t="shared" si="54"/>
        <v/>
      </c>
      <c r="T303" s="38" t="str">
        <f t="shared" si="55"/>
        <v/>
      </c>
      <c r="U303" s="39" t="str">
        <f t="shared" si="56"/>
        <v/>
      </c>
      <c r="V303" s="40" t="str">
        <f t="shared" si="57"/>
        <v/>
      </c>
      <c r="W303" s="40" t="str">
        <f t="shared" si="58"/>
        <v/>
      </c>
      <c r="X303" s="136"/>
      <c r="Y303" s="136"/>
      <c r="Z303" s="136"/>
      <c r="AA303" s="136"/>
      <c r="AB303" s="30"/>
    </row>
    <row r="304" spans="1:28" ht="18" customHeight="1" x14ac:dyDescent="0.2">
      <c r="A304" s="136"/>
      <c r="B304" s="136"/>
      <c r="C304" s="136"/>
      <c r="D304" s="136"/>
      <c r="E304" s="136"/>
      <c r="F304" s="136"/>
      <c r="G304" s="29"/>
      <c r="H304" s="30"/>
      <c r="I304" s="31"/>
      <c r="J304" s="32"/>
      <c r="K304" s="33" t="str">
        <f>IF(OR(I304="ALI",I304="AIE"),IF(ISNA(VLOOKUP(H304,'Funções de Dados - Detalhe'!$C$7:$F$22,2,0)),"",VLOOKUP(H304,'Funções de Dados - Detalhe'!$C$7:$F$22,2,0)),IF(OR(I304="EE",I304="SE",I304="CE"),IF(ISNA(VLOOKUP(H304,'Funções de Transação - Detalhe'!$C$7:$F$31,2,0)), "",VLOOKUP(H304,'Funções de Transação - Detalhe'!$C$7:$F$31,2,0)),""))</f>
        <v/>
      </c>
      <c r="L304" s="33" t="str">
        <f>IF(OR(I304="ALI",I304="AIE"),IF(ISNA(VLOOKUP(H304,'Funções de Dados - Detalhe'!$C$7:$F$22,4,0)), "",VLOOKUP(H304,'Funções de Dados - Detalhe'!$C$7:$F$22,4,0)),IF(OR(I304="EE",I304="SE",I304="CE"),IF(ISNA(VLOOKUP(H304,'Funções de Transação - Detalhe'!$C$7:$F$31,4,0)), "",VLOOKUP(H304,'Funções de Transação - Detalhe'!$C$7:$F$31,4,0)),""))</f>
        <v/>
      </c>
      <c r="M304" s="34" t="str">
        <f t="shared" si="48"/>
        <v/>
      </c>
      <c r="N304" s="35" t="str">
        <f t="shared" si="49"/>
        <v/>
      </c>
      <c r="O304" s="34" t="str">
        <f t="shared" si="50"/>
        <v/>
      </c>
      <c r="P304" s="36" t="str">
        <f t="shared" si="51"/>
        <v/>
      </c>
      <c r="Q304" s="37" t="str">
        <f t="shared" si="52"/>
        <v/>
      </c>
      <c r="R304" s="37" t="str">
        <f t="shared" si="53"/>
        <v/>
      </c>
      <c r="S304" s="33" t="str">
        <f t="shared" si="54"/>
        <v/>
      </c>
      <c r="T304" s="38" t="str">
        <f t="shared" si="55"/>
        <v/>
      </c>
      <c r="U304" s="39" t="str">
        <f t="shared" si="56"/>
        <v/>
      </c>
      <c r="V304" s="40" t="str">
        <f t="shared" si="57"/>
        <v/>
      </c>
      <c r="W304" s="40" t="str">
        <f t="shared" si="58"/>
        <v/>
      </c>
      <c r="X304" s="136"/>
      <c r="Y304" s="136"/>
      <c r="Z304" s="136"/>
      <c r="AA304" s="136"/>
      <c r="AB304" s="30"/>
    </row>
    <row r="305" spans="1:28" ht="18" customHeight="1" x14ac:dyDescent="0.2">
      <c r="A305" s="136"/>
      <c r="B305" s="136"/>
      <c r="C305" s="136"/>
      <c r="D305" s="136"/>
      <c r="E305" s="136"/>
      <c r="F305" s="136"/>
      <c r="G305" s="29"/>
      <c r="H305" s="30"/>
      <c r="I305" s="31"/>
      <c r="J305" s="32"/>
      <c r="K305" s="33" t="str">
        <f>IF(OR(I305="ALI",I305="AIE"),IF(ISNA(VLOOKUP(H305,'Funções de Dados - Detalhe'!$C$7:$F$22,2,0)),"",VLOOKUP(H305,'Funções de Dados - Detalhe'!$C$7:$F$22,2,0)),IF(OR(I305="EE",I305="SE",I305="CE"),IF(ISNA(VLOOKUP(H305,'Funções de Transação - Detalhe'!$C$7:$F$31,2,0)), "",VLOOKUP(H305,'Funções de Transação - Detalhe'!$C$7:$F$31,2,0)),""))</f>
        <v/>
      </c>
      <c r="L305" s="33" t="str">
        <f>IF(OR(I305="ALI",I305="AIE"),IF(ISNA(VLOOKUP(H305,'Funções de Dados - Detalhe'!$C$7:$F$22,4,0)), "",VLOOKUP(H305,'Funções de Dados - Detalhe'!$C$7:$F$22,4,0)),IF(OR(I305="EE",I305="SE",I305="CE"),IF(ISNA(VLOOKUP(H305,'Funções de Transação - Detalhe'!$C$7:$F$31,4,0)), "",VLOOKUP(H305,'Funções de Transação - Detalhe'!$C$7:$F$31,4,0)),""))</f>
        <v/>
      </c>
      <c r="M305" s="34" t="str">
        <f t="shared" si="48"/>
        <v/>
      </c>
      <c r="N305" s="35" t="str">
        <f t="shared" si="49"/>
        <v/>
      </c>
      <c r="O305" s="34" t="str">
        <f t="shared" si="50"/>
        <v/>
      </c>
      <c r="P305" s="36" t="str">
        <f t="shared" si="51"/>
        <v/>
      </c>
      <c r="Q305" s="37" t="str">
        <f t="shared" si="52"/>
        <v/>
      </c>
      <c r="R305" s="37" t="str">
        <f t="shared" si="53"/>
        <v/>
      </c>
      <c r="S305" s="33" t="str">
        <f t="shared" si="54"/>
        <v/>
      </c>
      <c r="T305" s="38" t="str">
        <f t="shared" si="55"/>
        <v/>
      </c>
      <c r="U305" s="39" t="str">
        <f t="shared" si="56"/>
        <v/>
      </c>
      <c r="V305" s="40" t="str">
        <f t="shared" si="57"/>
        <v/>
      </c>
      <c r="W305" s="40" t="str">
        <f t="shared" si="58"/>
        <v/>
      </c>
      <c r="X305" s="136"/>
      <c r="Y305" s="136"/>
      <c r="Z305" s="136"/>
      <c r="AA305" s="136"/>
      <c r="AB305" s="30"/>
    </row>
    <row r="306" spans="1:28" ht="18" customHeight="1" x14ac:dyDescent="0.2">
      <c r="A306" s="136"/>
      <c r="B306" s="136"/>
      <c r="C306" s="136"/>
      <c r="D306" s="136"/>
      <c r="E306" s="136"/>
      <c r="F306" s="136"/>
      <c r="G306" s="29"/>
      <c r="H306" s="30"/>
      <c r="I306" s="31"/>
      <c r="J306" s="32"/>
      <c r="K306" s="33" t="str">
        <f>IF(OR(I306="ALI",I306="AIE"),IF(ISNA(VLOOKUP(H306,'Funções de Dados - Detalhe'!$C$7:$F$22,2,0)),"",VLOOKUP(H306,'Funções de Dados - Detalhe'!$C$7:$F$22,2,0)),IF(OR(I306="EE",I306="SE",I306="CE"),IF(ISNA(VLOOKUP(H306,'Funções de Transação - Detalhe'!$C$7:$F$31,2,0)), "",VLOOKUP(H306,'Funções de Transação - Detalhe'!$C$7:$F$31,2,0)),""))</f>
        <v/>
      </c>
      <c r="L306" s="33" t="str">
        <f>IF(OR(I306="ALI",I306="AIE"),IF(ISNA(VLOOKUP(H306,'Funções de Dados - Detalhe'!$C$7:$F$22,4,0)), "",VLOOKUP(H306,'Funções de Dados - Detalhe'!$C$7:$F$22,4,0)),IF(OR(I306="EE",I306="SE",I306="CE"),IF(ISNA(VLOOKUP(H306,'Funções de Transação - Detalhe'!$C$7:$F$31,4,0)), "",VLOOKUP(H306,'Funções de Transação - Detalhe'!$C$7:$F$31,4,0)),""))</f>
        <v/>
      </c>
      <c r="M306" s="34" t="str">
        <f t="shared" si="48"/>
        <v/>
      </c>
      <c r="N306" s="35" t="str">
        <f t="shared" si="49"/>
        <v/>
      </c>
      <c r="O306" s="34" t="str">
        <f t="shared" si="50"/>
        <v/>
      </c>
      <c r="P306" s="36" t="str">
        <f t="shared" si="51"/>
        <v/>
      </c>
      <c r="Q306" s="37" t="str">
        <f t="shared" si="52"/>
        <v/>
      </c>
      <c r="R306" s="37" t="str">
        <f t="shared" si="53"/>
        <v/>
      </c>
      <c r="S306" s="33" t="str">
        <f t="shared" si="54"/>
        <v/>
      </c>
      <c r="T306" s="38" t="str">
        <f t="shared" si="55"/>
        <v/>
      </c>
      <c r="U306" s="39" t="str">
        <f t="shared" si="56"/>
        <v/>
      </c>
      <c r="V306" s="40" t="str">
        <f t="shared" si="57"/>
        <v/>
      </c>
      <c r="W306" s="40" t="str">
        <f t="shared" si="58"/>
        <v/>
      </c>
      <c r="X306" s="136"/>
      <c r="Y306" s="136"/>
      <c r="Z306" s="136"/>
      <c r="AA306" s="136"/>
      <c r="AB306" s="30"/>
    </row>
    <row r="307" spans="1:28" ht="18" customHeight="1" x14ac:dyDescent="0.2">
      <c r="A307" s="136"/>
      <c r="B307" s="136"/>
      <c r="C307" s="136"/>
      <c r="D307" s="136"/>
      <c r="E307" s="136"/>
      <c r="F307" s="136"/>
      <c r="G307" s="29"/>
      <c r="H307" s="30"/>
      <c r="I307" s="31"/>
      <c r="J307" s="32"/>
      <c r="K307" s="33" t="str">
        <f>IF(OR(I307="ALI",I307="AIE"),IF(ISNA(VLOOKUP(H307,'Funções de Dados - Detalhe'!$C$7:$F$22,2,0)),"",VLOOKUP(H307,'Funções de Dados - Detalhe'!$C$7:$F$22,2,0)),IF(OR(I307="EE",I307="SE",I307="CE"),IF(ISNA(VLOOKUP(H307,'Funções de Transação - Detalhe'!$C$7:$F$31,2,0)), "",VLOOKUP(H307,'Funções de Transação - Detalhe'!$C$7:$F$31,2,0)),""))</f>
        <v/>
      </c>
      <c r="L307" s="33" t="str">
        <f>IF(OR(I307="ALI",I307="AIE"),IF(ISNA(VLOOKUP(H307,'Funções de Dados - Detalhe'!$C$7:$F$22,4,0)), "",VLOOKUP(H307,'Funções de Dados - Detalhe'!$C$7:$F$22,4,0)),IF(OR(I307="EE",I307="SE",I307="CE"),IF(ISNA(VLOOKUP(H307,'Funções de Transação - Detalhe'!$C$7:$F$31,4,0)), "",VLOOKUP(H307,'Funções de Transação - Detalhe'!$C$7:$F$31,4,0)),""))</f>
        <v/>
      </c>
      <c r="M307" s="34" t="str">
        <f t="shared" si="48"/>
        <v/>
      </c>
      <c r="N307" s="35" t="str">
        <f t="shared" si="49"/>
        <v/>
      </c>
      <c r="O307" s="34" t="str">
        <f t="shared" si="50"/>
        <v/>
      </c>
      <c r="P307" s="36" t="str">
        <f t="shared" si="51"/>
        <v/>
      </c>
      <c r="Q307" s="37" t="str">
        <f t="shared" si="52"/>
        <v/>
      </c>
      <c r="R307" s="37" t="str">
        <f t="shared" si="53"/>
        <v/>
      </c>
      <c r="S307" s="33" t="str">
        <f t="shared" si="54"/>
        <v/>
      </c>
      <c r="T307" s="38" t="str">
        <f t="shared" si="55"/>
        <v/>
      </c>
      <c r="U307" s="39" t="str">
        <f t="shared" si="56"/>
        <v/>
      </c>
      <c r="V307" s="40" t="str">
        <f t="shared" si="57"/>
        <v/>
      </c>
      <c r="W307" s="40" t="str">
        <f t="shared" si="58"/>
        <v/>
      </c>
      <c r="X307" s="136"/>
      <c r="Y307" s="136"/>
      <c r="Z307" s="136"/>
      <c r="AA307" s="136"/>
      <c r="AB307" s="30"/>
    </row>
    <row r="308" spans="1:28" ht="18" customHeight="1" x14ac:dyDescent="0.2">
      <c r="A308" s="136"/>
      <c r="B308" s="136"/>
      <c r="C308" s="136"/>
      <c r="D308" s="136"/>
      <c r="E308" s="136"/>
      <c r="F308" s="136"/>
      <c r="G308" s="29"/>
      <c r="H308" s="30"/>
      <c r="I308" s="31"/>
      <c r="J308" s="32"/>
      <c r="K308" s="33" t="str">
        <f>IF(OR(I308="ALI",I308="AIE"),IF(ISNA(VLOOKUP(H308,'Funções de Dados - Detalhe'!$C$7:$F$22,2,0)),"",VLOOKUP(H308,'Funções de Dados - Detalhe'!$C$7:$F$22,2,0)),IF(OR(I308="EE",I308="SE",I308="CE"),IF(ISNA(VLOOKUP(H308,'Funções de Transação - Detalhe'!$C$7:$F$31,2,0)), "",VLOOKUP(H308,'Funções de Transação - Detalhe'!$C$7:$F$31,2,0)),""))</f>
        <v/>
      </c>
      <c r="L308" s="33" t="str">
        <f>IF(OR(I308="ALI",I308="AIE"),IF(ISNA(VLOOKUP(H308,'Funções de Dados - Detalhe'!$C$7:$F$22,4,0)), "",VLOOKUP(H308,'Funções de Dados - Detalhe'!$C$7:$F$22,4,0)),IF(OR(I308="EE",I308="SE",I308="CE"),IF(ISNA(VLOOKUP(H308,'Funções de Transação - Detalhe'!$C$7:$F$31,4,0)), "",VLOOKUP(H308,'Funções de Transação - Detalhe'!$C$7:$F$31,4,0)),""))</f>
        <v/>
      </c>
      <c r="M308" s="34" t="str">
        <f t="shared" si="48"/>
        <v/>
      </c>
      <c r="N308" s="35" t="str">
        <f t="shared" si="49"/>
        <v/>
      </c>
      <c r="O308" s="34" t="str">
        <f t="shared" si="50"/>
        <v/>
      </c>
      <c r="P308" s="36" t="str">
        <f t="shared" si="51"/>
        <v/>
      </c>
      <c r="Q308" s="37" t="str">
        <f t="shared" si="52"/>
        <v/>
      </c>
      <c r="R308" s="37" t="str">
        <f t="shared" si="53"/>
        <v/>
      </c>
      <c r="S308" s="33" t="str">
        <f t="shared" si="54"/>
        <v/>
      </c>
      <c r="T308" s="38" t="str">
        <f t="shared" si="55"/>
        <v/>
      </c>
      <c r="U308" s="39" t="str">
        <f t="shared" si="56"/>
        <v/>
      </c>
      <c r="V308" s="40" t="str">
        <f t="shared" si="57"/>
        <v/>
      </c>
      <c r="W308" s="40" t="str">
        <f t="shared" si="58"/>
        <v/>
      </c>
      <c r="X308" s="136"/>
      <c r="Y308" s="136"/>
      <c r="Z308" s="136"/>
      <c r="AA308" s="136"/>
      <c r="AB308" s="30"/>
    </row>
    <row r="309" spans="1:28" ht="18" customHeight="1" x14ac:dyDescent="0.2">
      <c r="A309" s="136"/>
      <c r="B309" s="136"/>
      <c r="C309" s="136"/>
      <c r="D309" s="136"/>
      <c r="E309" s="136"/>
      <c r="F309" s="136"/>
      <c r="G309" s="29"/>
      <c r="H309" s="30"/>
      <c r="I309" s="31"/>
      <c r="J309" s="32"/>
      <c r="K309" s="33" t="str">
        <f>IF(OR(I309="ALI",I309="AIE"),IF(ISNA(VLOOKUP(H309,'Funções de Dados - Detalhe'!$C$7:$F$22,2,0)),"",VLOOKUP(H309,'Funções de Dados - Detalhe'!$C$7:$F$22,2,0)),IF(OR(I309="EE",I309="SE",I309="CE"),IF(ISNA(VLOOKUP(H309,'Funções de Transação - Detalhe'!$C$7:$F$31,2,0)), "",VLOOKUP(H309,'Funções de Transação - Detalhe'!$C$7:$F$31,2,0)),""))</f>
        <v/>
      </c>
      <c r="L309" s="33" t="str">
        <f>IF(OR(I309="ALI",I309="AIE"),IF(ISNA(VLOOKUP(H309,'Funções de Dados - Detalhe'!$C$7:$F$22,4,0)), "",VLOOKUP(H309,'Funções de Dados - Detalhe'!$C$7:$F$22,4,0)),IF(OR(I309="EE",I309="SE",I309="CE"),IF(ISNA(VLOOKUP(H309,'Funções de Transação - Detalhe'!$C$7:$F$31,4,0)), "",VLOOKUP(H309,'Funções de Transação - Detalhe'!$C$7:$F$31,4,0)),""))</f>
        <v/>
      </c>
      <c r="M309" s="34" t="str">
        <f t="shared" si="48"/>
        <v/>
      </c>
      <c r="N309" s="35" t="str">
        <f t="shared" si="49"/>
        <v/>
      </c>
      <c r="O309" s="34" t="str">
        <f t="shared" si="50"/>
        <v/>
      </c>
      <c r="P309" s="36" t="str">
        <f t="shared" si="51"/>
        <v/>
      </c>
      <c r="Q309" s="37" t="str">
        <f t="shared" si="52"/>
        <v/>
      </c>
      <c r="R309" s="37" t="str">
        <f t="shared" si="53"/>
        <v/>
      </c>
      <c r="S309" s="33" t="str">
        <f t="shared" si="54"/>
        <v/>
      </c>
      <c r="T309" s="38" t="str">
        <f t="shared" si="55"/>
        <v/>
      </c>
      <c r="U309" s="39" t="str">
        <f t="shared" si="56"/>
        <v/>
      </c>
      <c r="V309" s="40" t="str">
        <f t="shared" si="57"/>
        <v/>
      </c>
      <c r="W309" s="40" t="str">
        <f t="shared" si="58"/>
        <v/>
      </c>
      <c r="X309" s="136"/>
      <c r="Y309" s="136"/>
      <c r="Z309" s="136"/>
      <c r="AA309" s="136"/>
      <c r="AB309" s="30"/>
    </row>
    <row r="310" spans="1:28" ht="18" customHeight="1" x14ac:dyDescent="0.2">
      <c r="A310" s="136"/>
      <c r="B310" s="136"/>
      <c r="C310" s="136"/>
      <c r="D310" s="136"/>
      <c r="E310" s="136"/>
      <c r="F310" s="136"/>
      <c r="G310" s="29"/>
      <c r="H310" s="30"/>
      <c r="I310" s="31"/>
      <c r="J310" s="32"/>
      <c r="K310" s="33" t="str">
        <f>IF(OR(I310="ALI",I310="AIE"),IF(ISNA(VLOOKUP(H310,'Funções de Dados - Detalhe'!$C$7:$F$22,2,0)),"",VLOOKUP(H310,'Funções de Dados - Detalhe'!$C$7:$F$22,2,0)),IF(OR(I310="EE",I310="SE",I310="CE"),IF(ISNA(VLOOKUP(H310,'Funções de Transação - Detalhe'!$C$7:$F$31,2,0)), "",VLOOKUP(H310,'Funções de Transação - Detalhe'!$C$7:$F$31,2,0)),""))</f>
        <v/>
      </c>
      <c r="L310" s="33" t="str">
        <f>IF(OR(I310="ALI",I310="AIE"),IF(ISNA(VLOOKUP(H310,'Funções de Dados - Detalhe'!$C$7:$F$22,4,0)), "",VLOOKUP(H310,'Funções de Dados - Detalhe'!$C$7:$F$22,4,0)),IF(OR(I310="EE",I310="SE",I310="CE"),IF(ISNA(VLOOKUP(H310,'Funções de Transação - Detalhe'!$C$7:$F$31,4,0)), "",VLOOKUP(H310,'Funções de Transação - Detalhe'!$C$7:$F$31,4,0)),""))</f>
        <v/>
      </c>
      <c r="M310" s="34" t="str">
        <f t="shared" si="48"/>
        <v/>
      </c>
      <c r="N310" s="35" t="str">
        <f t="shared" si="49"/>
        <v/>
      </c>
      <c r="O310" s="34" t="str">
        <f t="shared" si="50"/>
        <v/>
      </c>
      <c r="P310" s="36" t="str">
        <f t="shared" si="51"/>
        <v/>
      </c>
      <c r="Q310" s="37" t="str">
        <f t="shared" si="52"/>
        <v/>
      </c>
      <c r="R310" s="37" t="str">
        <f t="shared" si="53"/>
        <v/>
      </c>
      <c r="S310" s="33" t="str">
        <f t="shared" si="54"/>
        <v/>
      </c>
      <c r="T310" s="38" t="str">
        <f t="shared" si="55"/>
        <v/>
      </c>
      <c r="U310" s="39" t="str">
        <f t="shared" si="56"/>
        <v/>
      </c>
      <c r="V310" s="40" t="str">
        <f t="shared" si="57"/>
        <v/>
      </c>
      <c r="W310" s="40" t="str">
        <f t="shared" si="58"/>
        <v/>
      </c>
      <c r="X310" s="136"/>
      <c r="Y310" s="136"/>
      <c r="Z310" s="136"/>
      <c r="AA310" s="136"/>
      <c r="AB310" s="30"/>
    </row>
    <row r="311" spans="1:28" ht="18" customHeight="1" x14ac:dyDescent="0.2">
      <c r="A311" s="136"/>
      <c r="B311" s="136"/>
      <c r="C311" s="136"/>
      <c r="D311" s="136"/>
      <c r="E311" s="136"/>
      <c r="F311" s="136"/>
      <c r="G311" s="29"/>
      <c r="H311" s="30"/>
      <c r="I311" s="31"/>
      <c r="J311" s="32"/>
      <c r="K311" s="33" t="str">
        <f>IF(OR(I311="ALI",I311="AIE"),IF(ISNA(VLOOKUP(H311,'Funções de Dados - Detalhe'!$C$7:$F$22,2,0)),"",VLOOKUP(H311,'Funções de Dados - Detalhe'!$C$7:$F$22,2,0)),IF(OR(I311="EE",I311="SE",I311="CE"),IF(ISNA(VLOOKUP(H311,'Funções de Transação - Detalhe'!$C$7:$F$31,2,0)), "",VLOOKUP(H311,'Funções de Transação - Detalhe'!$C$7:$F$31,2,0)),""))</f>
        <v/>
      </c>
      <c r="L311" s="33" t="str">
        <f>IF(OR(I311="ALI",I311="AIE"),IF(ISNA(VLOOKUP(H311,'Funções de Dados - Detalhe'!$C$7:$F$22,4,0)), "",VLOOKUP(H311,'Funções de Dados - Detalhe'!$C$7:$F$22,4,0)),IF(OR(I311="EE",I311="SE",I311="CE"),IF(ISNA(VLOOKUP(H311,'Funções de Transação - Detalhe'!$C$7:$F$31,4,0)), "",VLOOKUP(H311,'Funções de Transação - Detalhe'!$C$7:$F$31,4,0)),""))</f>
        <v/>
      </c>
      <c r="M311" s="34" t="str">
        <f t="shared" si="48"/>
        <v/>
      </c>
      <c r="N311" s="35" t="str">
        <f t="shared" si="49"/>
        <v/>
      </c>
      <c r="O311" s="34" t="str">
        <f t="shared" si="50"/>
        <v/>
      </c>
      <c r="P311" s="36" t="str">
        <f t="shared" si="51"/>
        <v/>
      </c>
      <c r="Q311" s="37" t="str">
        <f t="shared" si="52"/>
        <v/>
      </c>
      <c r="R311" s="37" t="str">
        <f t="shared" si="53"/>
        <v/>
      </c>
      <c r="S311" s="33" t="str">
        <f t="shared" si="54"/>
        <v/>
      </c>
      <c r="T311" s="38" t="str">
        <f t="shared" si="55"/>
        <v/>
      </c>
      <c r="U311" s="39" t="str">
        <f t="shared" si="56"/>
        <v/>
      </c>
      <c r="V311" s="40" t="str">
        <f t="shared" si="57"/>
        <v/>
      </c>
      <c r="W311" s="40" t="str">
        <f t="shared" si="58"/>
        <v/>
      </c>
      <c r="X311" s="136"/>
      <c r="Y311" s="136"/>
      <c r="Z311" s="136"/>
      <c r="AA311" s="136"/>
      <c r="AB311" s="30"/>
    </row>
    <row r="312" spans="1:28" ht="18" customHeight="1" x14ac:dyDescent="0.2">
      <c r="A312" s="136"/>
      <c r="B312" s="136"/>
      <c r="C312" s="136"/>
      <c r="D312" s="136"/>
      <c r="E312" s="136"/>
      <c r="F312" s="136"/>
      <c r="G312" s="29"/>
      <c r="H312" s="30"/>
      <c r="I312" s="31"/>
      <c r="J312" s="32"/>
      <c r="K312" s="33" t="str">
        <f>IF(OR(I312="ALI",I312="AIE"),IF(ISNA(VLOOKUP(H312,'Funções de Dados - Detalhe'!$C$7:$F$22,2,0)),"",VLOOKUP(H312,'Funções de Dados - Detalhe'!$C$7:$F$22,2,0)),IF(OR(I312="EE",I312="SE",I312="CE"),IF(ISNA(VLOOKUP(H312,'Funções de Transação - Detalhe'!$C$7:$F$31,2,0)), "",VLOOKUP(H312,'Funções de Transação - Detalhe'!$C$7:$F$31,2,0)),""))</f>
        <v/>
      </c>
      <c r="L312" s="33" t="str">
        <f>IF(OR(I312="ALI",I312="AIE"),IF(ISNA(VLOOKUP(H312,'Funções de Dados - Detalhe'!$C$7:$F$22,4,0)), "",VLOOKUP(H312,'Funções de Dados - Detalhe'!$C$7:$F$22,4,0)),IF(OR(I312="EE",I312="SE",I312="CE"),IF(ISNA(VLOOKUP(H312,'Funções de Transação - Detalhe'!$C$7:$F$31,4,0)), "",VLOOKUP(H312,'Funções de Transação - Detalhe'!$C$7:$F$31,4,0)),""))</f>
        <v/>
      </c>
      <c r="M312" s="34" t="str">
        <f t="shared" si="48"/>
        <v/>
      </c>
      <c r="N312" s="35" t="str">
        <f t="shared" si="49"/>
        <v/>
      </c>
      <c r="O312" s="34" t="str">
        <f t="shared" si="50"/>
        <v/>
      </c>
      <c r="P312" s="36" t="str">
        <f t="shared" si="51"/>
        <v/>
      </c>
      <c r="Q312" s="37" t="str">
        <f t="shared" si="52"/>
        <v/>
      </c>
      <c r="R312" s="37" t="str">
        <f t="shared" si="53"/>
        <v/>
      </c>
      <c r="S312" s="33" t="str">
        <f t="shared" si="54"/>
        <v/>
      </c>
      <c r="T312" s="38" t="str">
        <f t="shared" si="55"/>
        <v/>
      </c>
      <c r="U312" s="39" t="str">
        <f t="shared" si="56"/>
        <v/>
      </c>
      <c r="V312" s="40" t="str">
        <f t="shared" si="57"/>
        <v/>
      </c>
      <c r="W312" s="40" t="str">
        <f t="shared" si="58"/>
        <v/>
      </c>
      <c r="X312" s="136"/>
      <c r="Y312" s="136"/>
      <c r="Z312" s="136"/>
      <c r="AA312" s="136"/>
      <c r="AB312" s="30"/>
    </row>
    <row r="313" spans="1:28" ht="18" customHeight="1" x14ac:dyDescent="0.2">
      <c r="A313" s="136"/>
      <c r="B313" s="136"/>
      <c r="C313" s="136"/>
      <c r="D313" s="136"/>
      <c r="E313" s="136"/>
      <c r="F313" s="136"/>
      <c r="G313" s="29"/>
      <c r="H313" s="30"/>
      <c r="I313" s="31"/>
      <c r="J313" s="32"/>
      <c r="K313" s="33" t="str">
        <f>IF(OR(I313="ALI",I313="AIE"),IF(ISNA(VLOOKUP(H313,'Funções de Dados - Detalhe'!$C$7:$F$22,2,0)),"",VLOOKUP(H313,'Funções de Dados - Detalhe'!$C$7:$F$22,2,0)),IF(OR(I313="EE",I313="SE",I313="CE"),IF(ISNA(VLOOKUP(H313,'Funções de Transação - Detalhe'!$C$7:$F$31,2,0)), "",VLOOKUP(H313,'Funções de Transação - Detalhe'!$C$7:$F$31,2,0)),""))</f>
        <v/>
      </c>
      <c r="L313" s="33" t="str">
        <f>IF(OR(I313="ALI",I313="AIE"),IF(ISNA(VLOOKUP(H313,'Funções de Dados - Detalhe'!$C$7:$F$22,4,0)), "",VLOOKUP(H313,'Funções de Dados - Detalhe'!$C$7:$F$22,4,0)),IF(OR(I313="EE",I313="SE",I313="CE"),IF(ISNA(VLOOKUP(H313,'Funções de Transação - Detalhe'!$C$7:$F$31,4,0)), "",VLOOKUP(H313,'Funções de Transação - Detalhe'!$C$7:$F$31,4,0)),""))</f>
        <v/>
      </c>
      <c r="M313" s="34" t="str">
        <f t="shared" si="48"/>
        <v/>
      </c>
      <c r="N313" s="35" t="str">
        <f t="shared" si="49"/>
        <v/>
      </c>
      <c r="O313" s="34" t="str">
        <f t="shared" si="50"/>
        <v/>
      </c>
      <c r="P313" s="36" t="str">
        <f t="shared" si="51"/>
        <v/>
      </c>
      <c r="Q313" s="37" t="str">
        <f t="shared" si="52"/>
        <v/>
      </c>
      <c r="R313" s="37" t="str">
        <f t="shared" si="53"/>
        <v/>
      </c>
      <c r="S313" s="33" t="str">
        <f t="shared" si="54"/>
        <v/>
      </c>
      <c r="T313" s="38" t="str">
        <f t="shared" si="55"/>
        <v/>
      </c>
      <c r="U313" s="39" t="str">
        <f t="shared" si="56"/>
        <v/>
      </c>
      <c r="V313" s="40" t="str">
        <f t="shared" si="57"/>
        <v/>
      </c>
      <c r="W313" s="40" t="str">
        <f t="shared" si="58"/>
        <v/>
      </c>
      <c r="X313" s="136"/>
      <c r="Y313" s="136"/>
      <c r="Z313" s="136"/>
      <c r="AA313" s="136"/>
      <c r="AB313" s="30"/>
    </row>
    <row r="314" spans="1:28" ht="18" customHeight="1" x14ac:dyDescent="0.2">
      <c r="A314" s="136"/>
      <c r="B314" s="136"/>
      <c r="C314" s="136"/>
      <c r="D314" s="136"/>
      <c r="E314" s="136"/>
      <c r="F314" s="136"/>
      <c r="G314" s="29"/>
      <c r="H314" s="30"/>
      <c r="I314" s="31"/>
      <c r="J314" s="32"/>
      <c r="K314" s="33" t="str">
        <f>IF(OR(I314="ALI",I314="AIE"),IF(ISNA(VLOOKUP(H314,'Funções de Dados - Detalhe'!$C$7:$F$22,2,0)),"",VLOOKUP(H314,'Funções de Dados - Detalhe'!$C$7:$F$22,2,0)),IF(OR(I314="EE",I314="SE",I314="CE"),IF(ISNA(VLOOKUP(H314,'Funções de Transação - Detalhe'!$C$7:$F$31,2,0)), "",VLOOKUP(H314,'Funções de Transação - Detalhe'!$C$7:$F$31,2,0)),""))</f>
        <v/>
      </c>
      <c r="L314" s="33" t="str">
        <f>IF(OR(I314="ALI",I314="AIE"),IF(ISNA(VLOOKUP(H314,'Funções de Dados - Detalhe'!$C$7:$F$22,4,0)), "",VLOOKUP(H314,'Funções de Dados - Detalhe'!$C$7:$F$22,4,0)),IF(OR(I314="EE",I314="SE",I314="CE"),IF(ISNA(VLOOKUP(H314,'Funções de Transação - Detalhe'!$C$7:$F$31,4,0)), "",VLOOKUP(H314,'Funções de Transação - Detalhe'!$C$7:$F$31,4,0)),""))</f>
        <v/>
      </c>
      <c r="M314" s="34" t="str">
        <f t="shared" si="48"/>
        <v/>
      </c>
      <c r="N314" s="35" t="str">
        <f t="shared" si="49"/>
        <v/>
      </c>
      <c r="O314" s="34" t="str">
        <f t="shared" si="50"/>
        <v/>
      </c>
      <c r="P314" s="36" t="str">
        <f t="shared" si="51"/>
        <v/>
      </c>
      <c r="Q314" s="37" t="str">
        <f t="shared" si="52"/>
        <v/>
      </c>
      <c r="R314" s="37" t="str">
        <f t="shared" si="53"/>
        <v/>
      </c>
      <c r="S314" s="33" t="str">
        <f t="shared" si="54"/>
        <v/>
      </c>
      <c r="T314" s="38" t="str">
        <f t="shared" si="55"/>
        <v/>
      </c>
      <c r="U314" s="39" t="str">
        <f t="shared" si="56"/>
        <v/>
      </c>
      <c r="V314" s="40" t="str">
        <f t="shared" si="57"/>
        <v/>
      </c>
      <c r="W314" s="40" t="str">
        <f t="shared" si="58"/>
        <v/>
      </c>
      <c r="X314" s="136"/>
      <c r="Y314" s="136"/>
      <c r="Z314" s="136"/>
      <c r="AA314" s="136"/>
      <c r="AB314" s="30"/>
    </row>
    <row r="315" spans="1:28" ht="18" customHeight="1" x14ac:dyDescent="0.2">
      <c r="A315" s="136"/>
      <c r="B315" s="136"/>
      <c r="C315" s="136"/>
      <c r="D315" s="136"/>
      <c r="E315" s="136"/>
      <c r="F315" s="136"/>
      <c r="G315" s="29"/>
      <c r="H315" s="30"/>
      <c r="I315" s="31"/>
      <c r="J315" s="32"/>
      <c r="K315" s="33" t="str">
        <f>IF(OR(I315="ALI",I315="AIE"),IF(ISNA(VLOOKUP(H315,'Funções de Dados - Detalhe'!$C$7:$F$22,2,0)),"",VLOOKUP(H315,'Funções de Dados - Detalhe'!$C$7:$F$22,2,0)),IF(OR(I315="EE",I315="SE",I315="CE"),IF(ISNA(VLOOKUP(H315,'Funções de Transação - Detalhe'!$C$7:$F$31,2,0)), "",VLOOKUP(H315,'Funções de Transação - Detalhe'!$C$7:$F$31,2,0)),""))</f>
        <v/>
      </c>
      <c r="L315" s="33" t="str">
        <f>IF(OR(I315="ALI",I315="AIE"),IF(ISNA(VLOOKUP(H315,'Funções de Dados - Detalhe'!$C$7:$F$22,4,0)), "",VLOOKUP(H315,'Funções de Dados - Detalhe'!$C$7:$F$22,4,0)),IF(OR(I315="EE",I315="SE",I315="CE"),IF(ISNA(VLOOKUP(H315,'Funções de Transação - Detalhe'!$C$7:$F$31,4,0)), "",VLOOKUP(H315,'Funções de Transação - Detalhe'!$C$7:$F$31,4,0)),""))</f>
        <v/>
      </c>
      <c r="M315" s="34" t="str">
        <f t="shared" si="48"/>
        <v/>
      </c>
      <c r="N315" s="35" t="str">
        <f t="shared" si="49"/>
        <v/>
      </c>
      <c r="O315" s="34" t="str">
        <f t="shared" si="50"/>
        <v/>
      </c>
      <c r="P315" s="36" t="str">
        <f t="shared" si="51"/>
        <v/>
      </c>
      <c r="Q315" s="37" t="str">
        <f t="shared" si="52"/>
        <v/>
      </c>
      <c r="R315" s="37" t="str">
        <f t="shared" si="53"/>
        <v/>
      </c>
      <c r="S315" s="33" t="str">
        <f t="shared" si="54"/>
        <v/>
      </c>
      <c r="T315" s="38" t="str">
        <f t="shared" si="55"/>
        <v/>
      </c>
      <c r="U315" s="39" t="str">
        <f t="shared" si="56"/>
        <v/>
      </c>
      <c r="V315" s="40" t="str">
        <f t="shared" si="57"/>
        <v/>
      </c>
      <c r="W315" s="40" t="str">
        <f t="shared" si="58"/>
        <v/>
      </c>
      <c r="X315" s="136"/>
      <c r="Y315" s="136"/>
      <c r="Z315" s="136"/>
      <c r="AA315" s="136"/>
      <c r="AB315" s="30"/>
    </row>
    <row r="316" spans="1:28" ht="18" customHeight="1" x14ac:dyDescent="0.2">
      <c r="A316" s="136"/>
      <c r="B316" s="136"/>
      <c r="C316" s="136"/>
      <c r="D316" s="136"/>
      <c r="E316" s="136"/>
      <c r="F316" s="136"/>
      <c r="G316" s="29"/>
      <c r="H316" s="30"/>
      <c r="I316" s="31"/>
      <c r="J316" s="32"/>
      <c r="K316" s="33" t="str">
        <f>IF(OR(I316="ALI",I316="AIE"),IF(ISNA(VLOOKUP(H316,'Funções de Dados - Detalhe'!$C$7:$F$22,2,0)),"",VLOOKUP(H316,'Funções de Dados - Detalhe'!$C$7:$F$22,2,0)),IF(OR(I316="EE",I316="SE",I316="CE"),IF(ISNA(VLOOKUP(H316,'Funções de Transação - Detalhe'!$C$7:$F$31,2,0)), "",VLOOKUP(H316,'Funções de Transação - Detalhe'!$C$7:$F$31,2,0)),""))</f>
        <v/>
      </c>
      <c r="L316" s="33" t="str">
        <f>IF(OR(I316="ALI",I316="AIE"),IF(ISNA(VLOOKUP(H316,'Funções de Dados - Detalhe'!$C$7:$F$22,4,0)), "",VLOOKUP(H316,'Funções de Dados - Detalhe'!$C$7:$F$22,4,0)),IF(OR(I316="EE",I316="SE",I316="CE"),IF(ISNA(VLOOKUP(H316,'Funções de Transação - Detalhe'!$C$7:$F$31,4,0)), "",VLOOKUP(H316,'Funções de Transação - Detalhe'!$C$7:$F$31,4,0)),""))</f>
        <v/>
      </c>
      <c r="M316" s="34" t="str">
        <f t="shared" si="48"/>
        <v/>
      </c>
      <c r="N316" s="35" t="str">
        <f t="shared" si="49"/>
        <v/>
      </c>
      <c r="O316" s="34" t="str">
        <f t="shared" si="50"/>
        <v/>
      </c>
      <c r="P316" s="36" t="str">
        <f t="shared" si="51"/>
        <v/>
      </c>
      <c r="Q316" s="37" t="str">
        <f t="shared" si="52"/>
        <v/>
      </c>
      <c r="R316" s="37" t="str">
        <f t="shared" si="53"/>
        <v/>
      </c>
      <c r="S316" s="33" t="str">
        <f t="shared" si="54"/>
        <v/>
      </c>
      <c r="T316" s="38" t="str">
        <f t="shared" si="55"/>
        <v/>
      </c>
      <c r="U316" s="39" t="str">
        <f t="shared" si="56"/>
        <v/>
      </c>
      <c r="V316" s="40" t="str">
        <f t="shared" si="57"/>
        <v/>
      </c>
      <c r="W316" s="40" t="str">
        <f t="shared" si="58"/>
        <v/>
      </c>
      <c r="X316" s="136"/>
      <c r="Y316" s="136"/>
      <c r="Z316" s="136"/>
      <c r="AA316" s="136"/>
      <c r="AB316" s="30"/>
    </row>
    <row r="317" spans="1:28" ht="18" customHeight="1" x14ac:dyDescent="0.2">
      <c r="A317" s="136"/>
      <c r="B317" s="136"/>
      <c r="C317" s="136"/>
      <c r="D317" s="136"/>
      <c r="E317" s="136"/>
      <c r="F317" s="136"/>
      <c r="G317" s="29"/>
      <c r="H317" s="30"/>
      <c r="I317" s="31"/>
      <c r="J317" s="32"/>
      <c r="K317" s="33" t="str">
        <f>IF(OR(I317="ALI",I317="AIE"),IF(ISNA(VLOOKUP(H317,'Funções de Dados - Detalhe'!$C$7:$F$22,2,0)),"",VLOOKUP(H317,'Funções de Dados - Detalhe'!$C$7:$F$22,2,0)),IF(OR(I317="EE",I317="SE",I317="CE"),IF(ISNA(VLOOKUP(H317,'Funções de Transação - Detalhe'!$C$7:$F$31,2,0)), "",VLOOKUP(H317,'Funções de Transação - Detalhe'!$C$7:$F$31,2,0)),""))</f>
        <v/>
      </c>
      <c r="L317" s="33" t="str">
        <f>IF(OR(I317="ALI",I317="AIE"),IF(ISNA(VLOOKUP(H317,'Funções de Dados - Detalhe'!$C$7:$F$22,4,0)), "",VLOOKUP(H317,'Funções de Dados - Detalhe'!$C$7:$F$22,4,0)),IF(OR(I317="EE",I317="SE",I317="CE"),IF(ISNA(VLOOKUP(H317,'Funções de Transação - Detalhe'!$C$7:$F$31,4,0)), "",VLOOKUP(H317,'Funções de Transação - Detalhe'!$C$7:$F$31,4,0)),""))</f>
        <v/>
      </c>
      <c r="M317" s="34" t="str">
        <f t="shared" si="48"/>
        <v/>
      </c>
      <c r="N317" s="35" t="str">
        <f t="shared" si="49"/>
        <v/>
      </c>
      <c r="O317" s="34" t="str">
        <f t="shared" si="50"/>
        <v/>
      </c>
      <c r="P317" s="36" t="str">
        <f t="shared" si="51"/>
        <v/>
      </c>
      <c r="Q317" s="37" t="str">
        <f t="shared" si="52"/>
        <v/>
      </c>
      <c r="R317" s="37" t="str">
        <f t="shared" si="53"/>
        <v/>
      </c>
      <c r="S317" s="33" t="str">
        <f t="shared" si="54"/>
        <v/>
      </c>
      <c r="T317" s="38" t="str">
        <f t="shared" si="55"/>
        <v/>
      </c>
      <c r="U317" s="39" t="str">
        <f t="shared" si="56"/>
        <v/>
      </c>
      <c r="V317" s="40" t="str">
        <f t="shared" si="57"/>
        <v/>
      </c>
      <c r="W317" s="40" t="str">
        <f t="shared" si="58"/>
        <v/>
      </c>
      <c r="X317" s="136"/>
      <c r="Y317" s="136"/>
      <c r="Z317" s="136"/>
      <c r="AA317" s="136"/>
      <c r="AB317" s="30"/>
    </row>
    <row r="318" spans="1:28" ht="18" customHeight="1" x14ac:dyDescent="0.2">
      <c r="A318" s="136"/>
      <c r="B318" s="136"/>
      <c r="C318" s="136"/>
      <c r="D318" s="136"/>
      <c r="E318" s="136"/>
      <c r="F318" s="136"/>
      <c r="G318" s="29"/>
      <c r="H318" s="30"/>
      <c r="I318" s="31"/>
      <c r="J318" s="32"/>
      <c r="K318" s="33" t="str">
        <f>IF(OR(I318="ALI",I318="AIE"),IF(ISNA(VLOOKUP(H318,'Funções de Dados - Detalhe'!$C$7:$F$22,2,0)),"",VLOOKUP(H318,'Funções de Dados - Detalhe'!$C$7:$F$22,2,0)),IF(OR(I318="EE",I318="SE",I318="CE"),IF(ISNA(VLOOKUP(H318,'Funções de Transação - Detalhe'!$C$7:$F$31,2,0)), "",VLOOKUP(H318,'Funções de Transação - Detalhe'!$C$7:$F$31,2,0)),""))</f>
        <v/>
      </c>
      <c r="L318" s="33" t="str">
        <f>IF(OR(I318="ALI",I318="AIE"),IF(ISNA(VLOOKUP(H318,'Funções de Dados - Detalhe'!$C$7:$F$22,4,0)), "",VLOOKUP(H318,'Funções de Dados - Detalhe'!$C$7:$F$22,4,0)),IF(OR(I318="EE",I318="SE",I318="CE"),IF(ISNA(VLOOKUP(H318,'Funções de Transação - Detalhe'!$C$7:$F$31,4,0)), "",VLOOKUP(H318,'Funções de Transação - Detalhe'!$C$7:$F$31,4,0)),""))</f>
        <v/>
      </c>
      <c r="M318" s="34" t="str">
        <f t="shared" si="48"/>
        <v/>
      </c>
      <c r="N318" s="35" t="str">
        <f t="shared" si="49"/>
        <v/>
      </c>
      <c r="O318" s="34" t="str">
        <f t="shared" si="50"/>
        <v/>
      </c>
      <c r="P318" s="36" t="str">
        <f t="shared" si="51"/>
        <v/>
      </c>
      <c r="Q318" s="37" t="str">
        <f t="shared" si="52"/>
        <v/>
      </c>
      <c r="R318" s="37" t="str">
        <f t="shared" si="53"/>
        <v/>
      </c>
      <c r="S318" s="33" t="str">
        <f t="shared" si="54"/>
        <v/>
      </c>
      <c r="T318" s="38" t="str">
        <f t="shared" si="55"/>
        <v/>
      </c>
      <c r="U318" s="39" t="str">
        <f t="shared" si="56"/>
        <v/>
      </c>
      <c r="V318" s="40" t="str">
        <f t="shared" si="57"/>
        <v/>
      </c>
      <c r="W318" s="40" t="str">
        <f t="shared" si="58"/>
        <v/>
      </c>
      <c r="X318" s="136"/>
      <c r="Y318" s="136"/>
      <c r="Z318" s="136"/>
      <c r="AA318" s="136"/>
      <c r="AB318" s="30"/>
    </row>
    <row r="319" spans="1:28" ht="18" customHeight="1" x14ac:dyDescent="0.2">
      <c r="A319" s="136"/>
      <c r="B319" s="136"/>
      <c r="C319" s="136"/>
      <c r="D319" s="136"/>
      <c r="E319" s="136"/>
      <c r="F319" s="136"/>
      <c r="G319" s="29"/>
      <c r="H319" s="30"/>
      <c r="I319" s="31"/>
      <c r="J319" s="32"/>
      <c r="K319" s="33" t="str">
        <f>IF(OR(I319="ALI",I319="AIE"),IF(ISNA(VLOOKUP(H319,'Funções de Dados - Detalhe'!$C$7:$F$22,2,0)),"",VLOOKUP(H319,'Funções de Dados - Detalhe'!$C$7:$F$22,2,0)),IF(OR(I319="EE",I319="SE",I319="CE"),IF(ISNA(VLOOKUP(H319,'Funções de Transação - Detalhe'!$C$7:$F$31,2,0)), "",VLOOKUP(H319,'Funções de Transação - Detalhe'!$C$7:$F$31,2,0)),""))</f>
        <v/>
      </c>
      <c r="L319" s="33" t="str">
        <f>IF(OR(I319="ALI",I319="AIE"),IF(ISNA(VLOOKUP(H319,'Funções de Dados - Detalhe'!$C$7:$F$22,4,0)), "",VLOOKUP(H319,'Funções de Dados - Detalhe'!$C$7:$F$22,4,0)),IF(OR(I319="EE",I319="SE",I319="CE"),IF(ISNA(VLOOKUP(H319,'Funções de Transação - Detalhe'!$C$7:$F$31,4,0)), "",VLOOKUP(H319,'Funções de Transação - Detalhe'!$C$7:$F$31,4,0)),""))</f>
        <v/>
      </c>
      <c r="M319" s="34" t="str">
        <f t="shared" si="48"/>
        <v/>
      </c>
      <c r="N319" s="35" t="str">
        <f t="shared" si="49"/>
        <v/>
      </c>
      <c r="O319" s="34" t="str">
        <f t="shared" si="50"/>
        <v/>
      </c>
      <c r="P319" s="36" t="str">
        <f t="shared" si="51"/>
        <v/>
      </c>
      <c r="Q319" s="37" t="str">
        <f t="shared" si="52"/>
        <v/>
      </c>
      <c r="R319" s="37" t="str">
        <f t="shared" si="53"/>
        <v/>
      </c>
      <c r="S319" s="33" t="str">
        <f t="shared" si="54"/>
        <v/>
      </c>
      <c r="T319" s="38" t="str">
        <f t="shared" si="55"/>
        <v/>
      </c>
      <c r="U319" s="39" t="str">
        <f t="shared" si="56"/>
        <v/>
      </c>
      <c r="V319" s="40" t="str">
        <f t="shared" si="57"/>
        <v/>
      </c>
      <c r="W319" s="40" t="str">
        <f t="shared" si="58"/>
        <v/>
      </c>
      <c r="X319" s="136"/>
      <c r="Y319" s="136"/>
      <c r="Z319" s="136"/>
      <c r="AA319" s="136"/>
      <c r="AB319" s="30"/>
    </row>
    <row r="320" spans="1:28" ht="18" customHeight="1" x14ac:dyDescent="0.2">
      <c r="A320" s="136"/>
      <c r="B320" s="136"/>
      <c r="C320" s="136"/>
      <c r="D320" s="136"/>
      <c r="E320" s="136"/>
      <c r="F320" s="136"/>
      <c r="G320" s="29"/>
      <c r="H320" s="30"/>
      <c r="I320" s="31"/>
      <c r="J320" s="32"/>
      <c r="K320" s="33" t="str">
        <f>IF(OR(I320="ALI",I320="AIE"),IF(ISNA(VLOOKUP(H320,'Funções de Dados - Detalhe'!$C$7:$F$22,2,0)),"",VLOOKUP(H320,'Funções de Dados - Detalhe'!$C$7:$F$22,2,0)),IF(OR(I320="EE",I320="SE",I320="CE"),IF(ISNA(VLOOKUP(H320,'Funções de Transação - Detalhe'!$C$7:$F$31,2,0)), "",VLOOKUP(H320,'Funções de Transação - Detalhe'!$C$7:$F$31,2,0)),""))</f>
        <v/>
      </c>
      <c r="L320" s="33" t="str">
        <f>IF(OR(I320="ALI",I320="AIE"),IF(ISNA(VLOOKUP(H320,'Funções de Dados - Detalhe'!$C$7:$F$22,4,0)), "",VLOOKUP(H320,'Funções de Dados - Detalhe'!$C$7:$F$22,4,0)),IF(OR(I320="EE",I320="SE",I320="CE"),IF(ISNA(VLOOKUP(H320,'Funções de Transação - Detalhe'!$C$7:$F$31,4,0)), "",VLOOKUP(H320,'Funções de Transação - Detalhe'!$C$7:$F$31,4,0)),""))</f>
        <v/>
      </c>
      <c r="M320" s="34" t="str">
        <f t="shared" si="48"/>
        <v/>
      </c>
      <c r="N320" s="35" t="str">
        <f t="shared" si="49"/>
        <v/>
      </c>
      <c r="O320" s="34" t="str">
        <f t="shared" si="50"/>
        <v/>
      </c>
      <c r="P320" s="36" t="str">
        <f t="shared" si="51"/>
        <v/>
      </c>
      <c r="Q320" s="37" t="str">
        <f t="shared" si="52"/>
        <v/>
      </c>
      <c r="R320" s="37" t="str">
        <f t="shared" si="53"/>
        <v/>
      </c>
      <c r="S320" s="33" t="str">
        <f t="shared" si="54"/>
        <v/>
      </c>
      <c r="T320" s="38" t="str">
        <f t="shared" si="55"/>
        <v/>
      </c>
      <c r="U320" s="39" t="str">
        <f t="shared" si="56"/>
        <v/>
      </c>
      <c r="V320" s="40" t="str">
        <f t="shared" si="57"/>
        <v/>
      </c>
      <c r="W320" s="40" t="str">
        <f t="shared" si="58"/>
        <v/>
      </c>
      <c r="X320" s="136"/>
      <c r="Y320" s="136"/>
      <c r="Z320" s="136"/>
      <c r="AA320" s="136"/>
      <c r="AB320" s="30"/>
    </row>
    <row r="321" spans="1:28" ht="18" customHeight="1" x14ac:dyDescent="0.2">
      <c r="A321" s="136"/>
      <c r="B321" s="136"/>
      <c r="C321" s="136"/>
      <c r="D321" s="136"/>
      <c r="E321" s="136"/>
      <c r="F321" s="136"/>
      <c r="G321" s="29"/>
      <c r="H321" s="30"/>
      <c r="I321" s="31"/>
      <c r="J321" s="32"/>
      <c r="K321" s="33" t="str">
        <f>IF(OR(I321="ALI",I321="AIE"),IF(ISNA(VLOOKUP(H321,'Funções de Dados - Detalhe'!$C$7:$F$22,2,0)),"",VLOOKUP(H321,'Funções de Dados - Detalhe'!$C$7:$F$22,2,0)),IF(OR(I321="EE",I321="SE",I321="CE"),IF(ISNA(VLOOKUP(H321,'Funções de Transação - Detalhe'!$C$7:$F$31,2,0)), "",VLOOKUP(H321,'Funções de Transação - Detalhe'!$C$7:$F$31,2,0)),""))</f>
        <v/>
      </c>
      <c r="L321" s="33" t="str">
        <f>IF(OR(I321="ALI",I321="AIE"),IF(ISNA(VLOOKUP(H321,'Funções de Dados - Detalhe'!$C$7:$F$22,4,0)), "",VLOOKUP(H321,'Funções de Dados - Detalhe'!$C$7:$F$22,4,0)),IF(OR(I321="EE",I321="SE",I321="CE"),IF(ISNA(VLOOKUP(H321,'Funções de Transação - Detalhe'!$C$7:$F$31,4,0)), "",VLOOKUP(H321,'Funções de Transação - Detalhe'!$C$7:$F$31,4,0)),""))</f>
        <v/>
      </c>
      <c r="M321" s="34" t="str">
        <f t="shared" si="48"/>
        <v/>
      </c>
      <c r="N321" s="35" t="str">
        <f t="shared" si="49"/>
        <v/>
      </c>
      <c r="O321" s="34" t="str">
        <f t="shared" si="50"/>
        <v/>
      </c>
      <c r="P321" s="36" t="str">
        <f t="shared" si="51"/>
        <v/>
      </c>
      <c r="Q321" s="37" t="str">
        <f t="shared" si="52"/>
        <v/>
      </c>
      <c r="R321" s="37" t="str">
        <f t="shared" si="53"/>
        <v/>
      </c>
      <c r="S321" s="33" t="str">
        <f t="shared" si="54"/>
        <v/>
      </c>
      <c r="T321" s="38" t="str">
        <f t="shared" si="55"/>
        <v/>
      </c>
      <c r="U321" s="39" t="str">
        <f t="shared" si="56"/>
        <v/>
      </c>
      <c r="V321" s="40" t="str">
        <f t="shared" si="57"/>
        <v/>
      </c>
      <c r="W321" s="40" t="str">
        <f t="shared" si="58"/>
        <v/>
      </c>
      <c r="X321" s="136"/>
      <c r="Y321" s="136"/>
      <c r="Z321" s="136"/>
      <c r="AA321" s="136"/>
      <c r="AB321" s="30"/>
    </row>
    <row r="322" spans="1:28" ht="18" customHeight="1" x14ac:dyDescent="0.2">
      <c r="A322" s="136"/>
      <c r="B322" s="136"/>
      <c r="C322" s="136"/>
      <c r="D322" s="136"/>
      <c r="E322" s="136"/>
      <c r="F322" s="136"/>
      <c r="G322" s="29"/>
      <c r="H322" s="30"/>
      <c r="I322" s="31"/>
      <c r="J322" s="32"/>
      <c r="K322" s="33" t="str">
        <f>IF(OR(I322="ALI",I322="AIE"),IF(ISNA(VLOOKUP(H322,'Funções de Dados - Detalhe'!$C$7:$F$22,2,0)),"",VLOOKUP(H322,'Funções de Dados - Detalhe'!$C$7:$F$22,2,0)),IF(OR(I322="EE",I322="SE",I322="CE"),IF(ISNA(VLOOKUP(H322,'Funções de Transação - Detalhe'!$C$7:$F$31,2,0)), "",VLOOKUP(H322,'Funções de Transação - Detalhe'!$C$7:$F$31,2,0)),""))</f>
        <v/>
      </c>
      <c r="L322" s="33" t="str">
        <f>IF(OR(I322="ALI",I322="AIE"),IF(ISNA(VLOOKUP(H322,'Funções de Dados - Detalhe'!$C$7:$F$22,4,0)), "",VLOOKUP(H322,'Funções de Dados - Detalhe'!$C$7:$F$22,4,0)),IF(OR(I322="EE",I322="SE",I322="CE"),IF(ISNA(VLOOKUP(H322,'Funções de Transação - Detalhe'!$C$7:$F$31,4,0)), "",VLOOKUP(H322,'Funções de Transação - Detalhe'!$C$7:$F$31,4,0)),""))</f>
        <v/>
      </c>
      <c r="M322" s="34" t="str">
        <f t="shared" si="48"/>
        <v/>
      </c>
      <c r="N322" s="35" t="str">
        <f t="shared" si="49"/>
        <v/>
      </c>
      <c r="O322" s="34" t="str">
        <f t="shared" si="50"/>
        <v/>
      </c>
      <c r="P322" s="36" t="str">
        <f t="shared" si="51"/>
        <v/>
      </c>
      <c r="Q322" s="37" t="str">
        <f t="shared" si="52"/>
        <v/>
      </c>
      <c r="R322" s="37" t="str">
        <f t="shared" si="53"/>
        <v/>
      </c>
      <c r="S322" s="33" t="str">
        <f t="shared" si="54"/>
        <v/>
      </c>
      <c r="T322" s="38" t="str">
        <f t="shared" si="55"/>
        <v/>
      </c>
      <c r="U322" s="39" t="str">
        <f t="shared" si="56"/>
        <v/>
      </c>
      <c r="V322" s="40" t="str">
        <f t="shared" si="57"/>
        <v/>
      </c>
      <c r="W322" s="40" t="str">
        <f t="shared" si="58"/>
        <v/>
      </c>
      <c r="X322" s="136"/>
      <c r="Y322" s="136"/>
      <c r="Z322" s="136"/>
      <c r="AA322" s="136"/>
      <c r="AB322" s="30"/>
    </row>
    <row r="323" spans="1:28" ht="18" customHeight="1" x14ac:dyDescent="0.2">
      <c r="A323" s="136"/>
      <c r="B323" s="136"/>
      <c r="C323" s="136"/>
      <c r="D323" s="136"/>
      <c r="E323" s="136"/>
      <c r="F323" s="136"/>
      <c r="G323" s="29"/>
      <c r="H323" s="30"/>
      <c r="I323" s="31"/>
      <c r="J323" s="32"/>
      <c r="K323" s="33" t="str">
        <f>IF(OR(I323="ALI",I323="AIE"),IF(ISNA(VLOOKUP(H323,'Funções de Dados - Detalhe'!$C$7:$F$22,2,0)),"",VLOOKUP(H323,'Funções de Dados - Detalhe'!$C$7:$F$22,2,0)),IF(OR(I323="EE",I323="SE",I323="CE"),IF(ISNA(VLOOKUP(H323,'Funções de Transação - Detalhe'!$C$7:$F$31,2,0)), "",VLOOKUP(H323,'Funções de Transação - Detalhe'!$C$7:$F$31,2,0)),""))</f>
        <v/>
      </c>
      <c r="L323" s="33" t="str">
        <f>IF(OR(I323="ALI",I323="AIE"),IF(ISNA(VLOOKUP(H323,'Funções de Dados - Detalhe'!$C$7:$F$22,4,0)), "",VLOOKUP(H323,'Funções de Dados - Detalhe'!$C$7:$F$22,4,0)),IF(OR(I323="EE",I323="SE",I323="CE"),IF(ISNA(VLOOKUP(H323,'Funções de Transação - Detalhe'!$C$7:$F$31,4,0)), "",VLOOKUP(H323,'Funções de Transação - Detalhe'!$C$7:$F$31,4,0)),""))</f>
        <v/>
      </c>
      <c r="M323" s="34" t="str">
        <f t="shared" si="48"/>
        <v/>
      </c>
      <c r="N323" s="35" t="str">
        <f t="shared" si="49"/>
        <v/>
      </c>
      <c r="O323" s="34" t="str">
        <f t="shared" si="50"/>
        <v/>
      </c>
      <c r="P323" s="36" t="str">
        <f t="shared" si="51"/>
        <v/>
      </c>
      <c r="Q323" s="37" t="str">
        <f t="shared" si="52"/>
        <v/>
      </c>
      <c r="R323" s="37" t="str">
        <f t="shared" si="53"/>
        <v/>
      </c>
      <c r="S323" s="33" t="str">
        <f t="shared" si="54"/>
        <v/>
      </c>
      <c r="T323" s="38" t="str">
        <f t="shared" si="55"/>
        <v/>
      </c>
      <c r="U323" s="39" t="str">
        <f t="shared" si="56"/>
        <v/>
      </c>
      <c r="V323" s="40" t="str">
        <f t="shared" si="57"/>
        <v/>
      </c>
      <c r="W323" s="40" t="str">
        <f t="shared" si="58"/>
        <v/>
      </c>
      <c r="X323" s="136"/>
      <c r="Y323" s="136"/>
      <c r="Z323" s="136"/>
      <c r="AA323" s="136"/>
      <c r="AB323" s="30"/>
    </row>
    <row r="324" spans="1:28" ht="18" customHeight="1" x14ac:dyDescent="0.2">
      <c r="A324" s="136"/>
      <c r="B324" s="136"/>
      <c r="C324" s="136"/>
      <c r="D324" s="136"/>
      <c r="E324" s="136"/>
      <c r="F324" s="136"/>
      <c r="G324" s="29"/>
      <c r="H324" s="30"/>
      <c r="I324" s="31"/>
      <c r="J324" s="32"/>
      <c r="K324" s="33" t="str">
        <f>IF(OR(I324="ALI",I324="AIE"),IF(ISNA(VLOOKUP(H324,'Funções de Dados - Detalhe'!$C$7:$F$22,2,0)),"",VLOOKUP(H324,'Funções de Dados - Detalhe'!$C$7:$F$22,2,0)),IF(OR(I324="EE",I324="SE",I324="CE"),IF(ISNA(VLOOKUP(H324,'Funções de Transação - Detalhe'!$C$7:$F$31,2,0)), "",VLOOKUP(H324,'Funções de Transação - Detalhe'!$C$7:$F$31,2,0)),""))</f>
        <v/>
      </c>
      <c r="L324" s="33" t="str">
        <f>IF(OR(I324="ALI",I324="AIE"),IF(ISNA(VLOOKUP(H324,'Funções de Dados - Detalhe'!$C$7:$F$22,4,0)), "",VLOOKUP(H324,'Funções de Dados - Detalhe'!$C$7:$F$22,4,0)),IF(OR(I324="EE",I324="SE",I324="CE"),IF(ISNA(VLOOKUP(H324,'Funções de Transação - Detalhe'!$C$7:$F$31,4,0)), "",VLOOKUP(H324,'Funções de Transação - Detalhe'!$C$7:$F$31,4,0)),""))</f>
        <v/>
      </c>
      <c r="M324" s="34" t="str">
        <f t="shared" si="48"/>
        <v/>
      </c>
      <c r="N324" s="35" t="str">
        <f t="shared" si="49"/>
        <v/>
      </c>
      <c r="O324" s="34" t="str">
        <f t="shared" si="50"/>
        <v/>
      </c>
      <c r="P324" s="36" t="str">
        <f t="shared" si="51"/>
        <v/>
      </c>
      <c r="Q324" s="37" t="str">
        <f t="shared" si="52"/>
        <v/>
      </c>
      <c r="R324" s="37" t="str">
        <f t="shared" si="53"/>
        <v/>
      </c>
      <c r="S324" s="33" t="str">
        <f t="shared" si="54"/>
        <v/>
      </c>
      <c r="T324" s="38" t="str">
        <f t="shared" si="55"/>
        <v/>
      </c>
      <c r="U324" s="39" t="str">
        <f t="shared" si="56"/>
        <v/>
      </c>
      <c r="V324" s="40" t="str">
        <f t="shared" si="57"/>
        <v/>
      </c>
      <c r="W324" s="40" t="str">
        <f t="shared" si="58"/>
        <v/>
      </c>
      <c r="X324" s="136"/>
      <c r="Y324" s="136"/>
      <c r="Z324" s="136"/>
      <c r="AA324" s="136"/>
      <c r="AB324" s="30"/>
    </row>
    <row r="325" spans="1:28" ht="18" customHeight="1" x14ac:dyDescent="0.2">
      <c r="A325" s="136"/>
      <c r="B325" s="136"/>
      <c r="C325" s="136"/>
      <c r="D325" s="136"/>
      <c r="E325" s="136"/>
      <c r="F325" s="136"/>
      <c r="G325" s="29"/>
      <c r="H325" s="30" t="str">
        <f t="shared" ref="H325:H335" si="59">A325&amp;G325</f>
        <v/>
      </c>
      <c r="I325" s="31"/>
      <c r="J325" s="32"/>
      <c r="K325" s="33" t="str">
        <f>IF(OR(I325="ALI",I325="AIE"),IF(ISNA(VLOOKUP(H325,'Funções de Dados - Detalhe'!$C$7:$F$22,2,0)),"",VLOOKUP(H325,'Funções de Dados - Detalhe'!$C$7:$F$22,2,0)),IF(OR(I325="EE",I325="SE",I325="CE"),IF(ISNA(VLOOKUP(H325,'Funções de Transação - Detalhe'!$C$7:$F$31,2,0)), "",VLOOKUP(H325,'Funções de Transação - Detalhe'!$C$7:$F$31,2,0)),""))</f>
        <v/>
      </c>
      <c r="L325" s="33" t="str">
        <f>IF(OR(I325="ALI",I325="AIE"),IF(ISNA(VLOOKUP(H325,'Funções de Dados - Detalhe'!$C$7:$F$22,4,0)), "",VLOOKUP(H325,'Funções de Dados - Detalhe'!$C$7:$F$22,4,0)),IF(OR(I325="EE",I325="SE",I325="CE"),IF(ISNA(VLOOKUP(H325,'Funções de Transação - Detalhe'!$C$7:$F$31,4,0)), "",VLOOKUP(H325,'Funções de Transação - Detalhe'!$C$7:$F$31,4,0)),""))</f>
        <v/>
      </c>
      <c r="M325" s="34" t="str">
        <f t="shared" si="48"/>
        <v/>
      </c>
      <c r="N325" s="35" t="str">
        <f t="shared" si="49"/>
        <v/>
      </c>
      <c r="O325" s="34" t="str">
        <f t="shared" si="50"/>
        <v/>
      </c>
      <c r="P325" s="36" t="str">
        <f t="shared" si="51"/>
        <v/>
      </c>
      <c r="Q325" s="37" t="str">
        <f t="shared" si="52"/>
        <v/>
      </c>
      <c r="R325" s="37" t="str">
        <f t="shared" si="53"/>
        <v/>
      </c>
      <c r="S325" s="33" t="str">
        <f t="shared" si="54"/>
        <v/>
      </c>
      <c r="T325" s="38" t="str">
        <f t="shared" si="55"/>
        <v/>
      </c>
      <c r="U325" s="39" t="str">
        <f t="shared" si="56"/>
        <v/>
      </c>
      <c r="V325" s="40" t="str">
        <f t="shared" si="57"/>
        <v/>
      </c>
      <c r="W325" s="40" t="str">
        <f t="shared" si="58"/>
        <v/>
      </c>
      <c r="X325" s="136"/>
      <c r="Y325" s="136"/>
      <c r="Z325" s="136"/>
      <c r="AA325" s="136"/>
      <c r="AB325" s="30"/>
    </row>
    <row r="326" spans="1:28" ht="18" customHeight="1" x14ac:dyDescent="0.2">
      <c r="A326" s="136"/>
      <c r="B326" s="136"/>
      <c r="C326" s="136"/>
      <c r="D326" s="136"/>
      <c r="E326" s="136"/>
      <c r="F326" s="136"/>
      <c r="G326" s="29"/>
      <c r="H326" s="30" t="str">
        <f t="shared" si="59"/>
        <v/>
      </c>
      <c r="I326" s="31"/>
      <c r="J326" s="32"/>
      <c r="K326" s="33" t="str">
        <f>IF(OR(I326="ALI",I326="AIE"),IF(ISNA(VLOOKUP(H326,'Funções de Dados - Detalhe'!$C$7:$F$22,2,0)),"",VLOOKUP(H326,'Funções de Dados - Detalhe'!$C$7:$F$22,2,0)),IF(OR(I326="EE",I326="SE",I326="CE"),IF(ISNA(VLOOKUP(H326,'Funções de Transação - Detalhe'!$C$7:$F$31,2,0)), "",VLOOKUP(H326,'Funções de Transação - Detalhe'!$C$7:$F$31,2,0)),""))</f>
        <v/>
      </c>
      <c r="L326" s="33" t="str">
        <f>IF(OR(I326="ALI",I326="AIE"),IF(ISNA(VLOOKUP(H326,'Funções de Dados - Detalhe'!$C$7:$F$22,4,0)), "",VLOOKUP(H326,'Funções de Dados - Detalhe'!$C$7:$F$22,4,0)),IF(OR(I326="EE",I326="SE",I326="CE"),IF(ISNA(VLOOKUP(H326,'Funções de Transação - Detalhe'!$C$7:$F$31,4,0)), "",VLOOKUP(H326,'Funções de Transação - Detalhe'!$C$7:$F$31,4,0)),""))</f>
        <v/>
      </c>
      <c r="M326" s="34" t="str">
        <f t="shared" si="48"/>
        <v/>
      </c>
      <c r="N326" s="35" t="str">
        <f t="shared" si="49"/>
        <v/>
      </c>
      <c r="O326" s="34" t="str">
        <f t="shared" si="50"/>
        <v/>
      </c>
      <c r="P326" s="36" t="str">
        <f t="shared" si="51"/>
        <v/>
      </c>
      <c r="Q326" s="37" t="str">
        <f t="shared" si="52"/>
        <v/>
      </c>
      <c r="R326" s="37" t="str">
        <f t="shared" si="53"/>
        <v/>
      </c>
      <c r="S326" s="33" t="str">
        <f t="shared" si="54"/>
        <v/>
      </c>
      <c r="T326" s="38" t="str">
        <f t="shared" si="55"/>
        <v/>
      </c>
      <c r="U326" s="39" t="str">
        <f t="shared" si="56"/>
        <v/>
      </c>
      <c r="V326" s="40" t="str">
        <f t="shared" si="57"/>
        <v/>
      </c>
      <c r="W326" s="40" t="str">
        <f t="shared" si="58"/>
        <v/>
      </c>
      <c r="X326" s="136"/>
      <c r="Y326" s="136"/>
      <c r="Z326" s="136"/>
      <c r="AA326" s="136"/>
      <c r="AB326" s="30"/>
    </row>
    <row r="327" spans="1:28" ht="18" customHeight="1" x14ac:dyDescent="0.2">
      <c r="A327" s="136"/>
      <c r="B327" s="136"/>
      <c r="C327" s="136"/>
      <c r="D327" s="136"/>
      <c r="E327" s="136"/>
      <c r="F327" s="136"/>
      <c r="G327" s="29"/>
      <c r="H327" s="30" t="str">
        <f t="shared" si="59"/>
        <v/>
      </c>
      <c r="I327" s="31"/>
      <c r="J327" s="32"/>
      <c r="K327" s="33" t="str">
        <f>IF(OR(I327="ALI",I327="AIE"),IF(ISNA(VLOOKUP(H327,'Funções de Dados - Detalhe'!$C$7:$F$22,2,0)),"",VLOOKUP(H327,'Funções de Dados - Detalhe'!$C$7:$F$22,2,0)),IF(OR(I327="EE",I327="SE",I327="CE"),IF(ISNA(VLOOKUP(H327,'Funções de Transação - Detalhe'!$C$7:$F$31,2,0)), "",VLOOKUP(H327,'Funções de Transação - Detalhe'!$C$7:$F$31,2,0)),""))</f>
        <v/>
      </c>
      <c r="L327" s="33" t="str">
        <f>IF(OR(I327="ALI",I327="AIE"),IF(ISNA(VLOOKUP(H327,'Funções de Dados - Detalhe'!$C$7:$F$22,4,0)), "",VLOOKUP(H327,'Funções de Dados - Detalhe'!$C$7:$F$22,4,0)),IF(OR(I327="EE",I327="SE",I327="CE"),IF(ISNA(VLOOKUP(H327,'Funções de Transação - Detalhe'!$C$7:$F$31,4,0)), "",VLOOKUP(H327,'Funções de Transação - Detalhe'!$C$7:$F$31,4,0)),""))</f>
        <v/>
      </c>
      <c r="M327" s="34" t="str">
        <f t="shared" si="48"/>
        <v/>
      </c>
      <c r="N327" s="35" t="str">
        <f t="shared" si="49"/>
        <v/>
      </c>
      <c r="O327" s="34" t="str">
        <f t="shared" si="50"/>
        <v/>
      </c>
      <c r="P327" s="36" t="str">
        <f t="shared" si="51"/>
        <v/>
      </c>
      <c r="Q327" s="37" t="str">
        <f t="shared" si="52"/>
        <v/>
      </c>
      <c r="R327" s="37" t="str">
        <f t="shared" si="53"/>
        <v/>
      </c>
      <c r="S327" s="33" t="str">
        <f t="shared" si="54"/>
        <v/>
      </c>
      <c r="T327" s="38" t="str">
        <f t="shared" si="55"/>
        <v/>
      </c>
      <c r="U327" s="39" t="str">
        <f t="shared" si="56"/>
        <v/>
      </c>
      <c r="V327" s="40" t="str">
        <f t="shared" si="57"/>
        <v/>
      </c>
      <c r="W327" s="40" t="str">
        <f t="shared" si="58"/>
        <v/>
      </c>
      <c r="X327" s="136"/>
      <c r="Y327" s="136"/>
      <c r="Z327" s="136"/>
      <c r="AA327" s="136"/>
      <c r="AB327" s="30"/>
    </row>
    <row r="328" spans="1:28" ht="18" customHeight="1" x14ac:dyDescent="0.2">
      <c r="A328" s="136"/>
      <c r="B328" s="136"/>
      <c r="C328" s="136"/>
      <c r="D328" s="136"/>
      <c r="E328" s="136"/>
      <c r="F328" s="136"/>
      <c r="G328" s="29"/>
      <c r="H328" s="30" t="str">
        <f t="shared" si="59"/>
        <v/>
      </c>
      <c r="I328" s="31"/>
      <c r="J328" s="32"/>
      <c r="K328" s="33" t="str">
        <f>IF(OR(I328="ALI",I328="AIE"),IF(ISNA(VLOOKUP(H328,'Funções de Dados - Detalhe'!$C$7:$F$22,2,0)),"",VLOOKUP(H328,'Funções de Dados - Detalhe'!$C$7:$F$22,2,0)),IF(OR(I328="EE",I328="SE",I328="CE"),IF(ISNA(VLOOKUP(H328,'Funções de Transação - Detalhe'!$C$7:$F$31,2,0)), "",VLOOKUP(H328,'Funções de Transação - Detalhe'!$C$7:$F$31,2,0)),""))</f>
        <v/>
      </c>
      <c r="L328" s="33" t="str">
        <f>IF(OR(I328="ALI",I328="AIE"),IF(ISNA(VLOOKUP(H328,'Funções de Dados - Detalhe'!$C$7:$F$22,4,0)), "",VLOOKUP(H328,'Funções de Dados - Detalhe'!$C$7:$F$22,4,0)),IF(OR(I328="EE",I328="SE",I328="CE"),IF(ISNA(VLOOKUP(H328,'Funções de Transação - Detalhe'!$C$7:$F$31,4,0)), "",VLOOKUP(H328,'Funções de Transação - Detalhe'!$C$7:$F$31,4,0)),""))</f>
        <v/>
      </c>
      <c r="M328" s="34" t="str">
        <f t="shared" ref="M328:M335" si="60">CONCATENATE(I328,N328)</f>
        <v/>
      </c>
      <c r="N328" s="35" t="str">
        <f t="shared" ref="N328:N335" si="61">IF(OR(I328="ALI",I328="AIE"),"L", IF(OR(I328="EE",I328="SE",I328="CE"),"A",""))</f>
        <v/>
      </c>
      <c r="O328" s="34" t="str">
        <f t="shared" ref="O328:O335" si="62">CONCATENATE(I328,P328)</f>
        <v/>
      </c>
      <c r="P328" s="36" t="str">
        <f t="shared" ref="P328:P335" si="63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37" t="str">
        <f t="shared" ref="Q328:Q335" si="64">IF(N328="L","Baixa",IF(N328="A","Média",IF(N328="","","Alta")))</f>
        <v/>
      </c>
      <c r="R328" s="37" t="str">
        <f t="shared" ref="R328:R335" si="65">IF(P328="L","Baixa",IF(P328="A","Média",IF(P328="H","Alta","")))</f>
        <v/>
      </c>
      <c r="S328" s="33" t="str">
        <f t="shared" ref="S328:S335" si="66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38" t="str">
        <f t="shared" ref="T328:T335" si="67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39" t="str">
        <f t="shared" ref="U328:U335" si="68">IF(J328="","",IF(OR(J328="I",J328="C"),100%,IF(J328="E",40%,IF(J328="T",15%,50%))))</f>
        <v/>
      </c>
      <c r="V328" s="40" t="str">
        <f t="shared" ref="V328:V335" si="69">IF(AND(S328&lt;&gt;"",U328&lt;&gt;""),S328*U328,"")</f>
        <v/>
      </c>
      <c r="W328" s="40" t="str">
        <f t="shared" ref="W328:W335" si="70">IF(AND(T328&lt;&gt;"",U328&lt;&gt;""),T328*U328,"")</f>
        <v/>
      </c>
      <c r="X328" s="136"/>
      <c r="Y328" s="136"/>
      <c r="Z328" s="136"/>
      <c r="AA328" s="136"/>
      <c r="AB328" s="30"/>
    </row>
    <row r="329" spans="1:28" ht="18" customHeight="1" x14ac:dyDescent="0.2">
      <c r="A329" s="136"/>
      <c r="B329" s="136"/>
      <c r="C329" s="136"/>
      <c r="D329" s="136"/>
      <c r="E329" s="136"/>
      <c r="F329" s="136"/>
      <c r="G329" s="29"/>
      <c r="H329" s="30" t="str">
        <f t="shared" si="59"/>
        <v/>
      </c>
      <c r="I329" s="31"/>
      <c r="J329" s="32"/>
      <c r="K329" s="33" t="str">
        <f>IF(OR(I329="ALI",I329="AIE"),IF(ISNA(VLOOKUP(H329,'Funções de Dados - Detalhe'!$C$7:$F$22,2,0)),"",VLOOKUP(H329,'Funções de Dados - Detalhe'!$C$7:$F$22,2,0)),IF(OR(I329="EE",I329="SE",I329="CE"),IF(ISNA(VLOOKUP(H329,'Funções de Transação - Detalhe'!$C$7:$F$31,2,0)), "",VLOOKUP(H329,'Funções de Transação - Detalhe'!$C$7:$F$31,2,0)),""))</f>
        <v/>
      </c>
      <c r="L329" s="33" t="str">
        <f>IF(OR(I329="ALI",I329="AIE"),IF(ISNA(VLOOKUP(H329,'Funções de Dados - Detalhe'!$C$7:$F$22,4,0)), "",VLOOKUP(H329,'Funções de Dados - Detalhe'!$C$7:$F$22,4,0)),IF(OR(I329="EE",I329="SE",I329="CE"),IF(ISNA(VLOOKUP(H329,'Funções de Transação - Detalhe'!$C$7:$F$31,4,0)), "",VLOOKUP(H329,'Funções de Transação - Detalhe'!$C$7:$F$31,4,0)),""))</f>
        <v/>
      </c>
      <c r="M329" s="34" t="str">
        <f t="shared" si="60"/>
        <v/>
      </c>
      <c r="N329" s="35" t="str">
        <f t="shared" si="61"/>
        <v/>
      </c>
      <c r="O329" s="34" t="str">
        <f t="shared" si="62"/>
        <v/>
      </c>
      <c r="P329" s="36" t="str">
        <f t="shared" si="63"/>
        <v/>
      </c>
      <c r="Q329" s="37" t="str">
        <f t="shared" si="64"/>
        <v/>
      </c>
      <c r="R329" s="37" t="str">
        <f t="shared" si="65"/>
        <v/>
      </c>
      <c r="S329" s="33" t="str">
        <f t="shared" si="66"/>
        <v/>
      </c>
      <c r="T329" s="38" t="str">
        <f t="shared" si="67"/>
        <v/>
      </c>
      <c r="U329" s="39" t="str">
        <f t="shared" si="68"/>
        <v/>
      </c>
      <c r="V329" s="40" t="str">
        <f t="shared" si="69"/>
        <v/>
      </c>
      <c r="W329" s="40" t="str">
        <f t="shared" si="70"/>
        <v/>
      </c>
      <c r="X329" s="136"/>
      <c r="Y329" s="136"/>
      <c r="Z329" s="136"/>
      <c r="AA329" s="136"/>
      <c r="AB329" s="30"/>
    </row>
    <row r="330" spans="1:28" ht="18" customHeight="1" x14ac:dyDescent="0.2">
      <c r="A330" s="136"/>
      <c r="B330" s="136"/>
      <c r="C330" s="136"/>
      <c r="D330" s="136"/>
      <c r="E330" s="136"/>
      <c r="F330" s="136"/>
      <c r="G330" s="29"/>
      <c r="H330" s="30" t="str">
        <f t="shared" si="59"/>
        <v/>
      </c>
      <c r="I330" s="31"/>
      <c r="J330" s="32"/>
      <c r="K330" s="33" t="str">
        <f>IF(OR(I330="ALI",I330="AIE"),IF(ISNA(VLOOKUP(H330,'Funções de Dados - Detalhe'!$C$7:$F$22,2,0)),"",VLOOKUP(H330,'Funções de Dados - Detalhe'!$C$7:$F$22,2,0)),IF(OR(I330="EE",I330="SE",I330="CE"),IF(ISNA(VLOOKUP(H330,'Funções de Transação - Detalhe'!$C$7:$F$31,2,0)), "",VLOOKUP(H330,'Funções de Transação - Detalhe'!$C$7:$F$31,2,0)),""))</f>
        <v/>
      </c>
      <c r="L330" s="33" t="str">
        <f>IF(OR(I330="ALI",I330="AIE"),IF(ISNA(VLOOKUP(H330,'Funções de Dados - Detalhe'!$C$7:$F$22,4,0)), "",VLOOKUP(H330,'Funções de Dados - Detalhe'!$C$7:$F$22,4,0)),IF(OR(I330="EE",I330="SE",I330="CE"),IF(ISNA(VLOOKUP(H330,'Funções de Transação - Detalhe'!$C$7:$F$31,4,0)), "",VLOOKUP(H330,'Funções de Transação - Detalhe'!$C$7:$F$31,4,0)),""))</f>
        <v/>
      </c>
      <c r="M330" s="34" t="str">
        <f t="shared" si="60"/>
        <v/>
      </c>
      <c r="N330" s="35" t="str">
        <f t="shared" si="61"/>
        <v/>
      </c>
      <c r="O330" s="34" t="str">
        <f t="shared" si="62"/>
        <v/>
      </c>
      <c r="P330" s="36" t="str">
        <f t="shared" si="63"/>
        <v/>
      </c>
      <c r="Q330" s="37" t="str">
        <f t="shared" si="64"/>
        <v/>
      </c>
      <c r="R330" s="37" t="str">
        <f t="shared" si="65"/>
        <v/>
      </c>
      <c r="S330" s="33" t="str">
        <f t="shared" si="66"/>
        <v/>
      </c>
      <c r="T330" s="38" t="str">
        <f t="shared" si="67"/>
        <v/>
      </c>
      <c r="U330" s="39" t="str">
        <f t="shared" si="68"/>
        <v/>
      </c>
      <c r="V330" s="40" t="str">
        <f t="shared" si="69"/>
        <v/>
      </c>
      <c r="W330" s="40" t="str">
        <f t="shared" si="70"/>
        <v/>
      </c>
      <c r="X330" s="136"/>
      <c r="Y330" s="136"/>
      <c r="Z330" s="136"/>
      <c r="AA330" s="136"/>
      <c r="AB330" s="30"/>
    </row>
    <row r="331" spans="1:28" ht="18" customHeight="1" x14ac:dyDescent="0.2">
      <c r="A331" s="136"/>
      <c r="B331" s="136"/>
      <c r="C331" s="136"/>
      <c r="D331" s="136"/>
      <c r="E331" s="136"/>
      <c r="F331" s="136"/>
      <c r="G331" s="29"/>
      <c r="H331" s="30" t="str">
        <f t="shared" si="59"/>
        <v/>
      </c>
      <c r="I331" s="31"/>
      <c r="J331" s="32"/>
      <c r="K331" s="33" t="str">
        <f>IF(OR(I331="ALI",I331="AIE"),IF(ISNA(VLOOKUP(H331,'Funções de Dados - Detalhe'!$C$7:$F$22,2,0)),"",VLOOKUP(H331,'Funções de Dados - Detalhe'!$C$7:$F$22,2,0)),IF(OR(I331="EE",I331="SE",I331="CE"),IF(ISNA(VLOOKUP(H331,'Funções de Transação - Detalhe'!$C$7:$F$31,2,0)), "",VLOOKUP(H331,'Funções de Transação - Detalhe'!$C$7:$F$31,2,0)),""))</f>
        <v/>
      </c>
      <c r="L331" s="33" t="str">
        <f>IF(OR(I331="ALI",I331="AIE"),IF(ISNA(VLOOKUP(H331,'Funções de Dados - Detalhe'!$C$7:$F$22,4,0)), "",VLOOKUP(H331,'Funções de Dados - Detalhe'!$C$7:$F$22,4,0)),IF(OR(I331="EE",I331="SE",I331="CE"),IF(ISNA(VLOOKUP(H331,'Funções de Transação - Detalhe'!$C$7:$F$31,4,0)), "",VLOOKUP(H331,'Funções de Transação - Detalhe'!$C$7:$F$31,4,0)),""))</f>
        <v/>
      </c>
      <c r="M331" s="34" t="str">
        <f t="shared" si="60"/>
        <v/>
      </c>
      <c r="N331" s="35" t="str">
        <f t="shared" si="61"/>
        <v/>
      </c>
      <c r="O331" s="34" t="str">
        <f t="shared" si="62"/>
        <v/>
      </c>
      <c r="P331" s="36" t="str">
        <f t="shared" si="63"/>
        <v/>
      </c>
      <c r="Q331" s="37" t="str">
        <f t="shared" si="64"/>
        <v/>
      </c>
      <c r="R331" s="37" t="str">
        <f t="shared" si="65"/>
        <v/>
      </c>
      <c r="S331" s="33" t="str">
        <f t="shared" si="66"/>
        <v/>
      </c>
      <c r="T331" s="38" t="str">
        <f t="shared" si="67"/>
        <v/>
      </c>
      <c r="U331" s="39" t="str">
        <f t="shared" si="68"/>
        <v/>
      </c>
      <c r="V331" s="40" t="str">
        <f t="shared" si="69"/>
        <v/>
      </c>
      <c r="W331" s="40" t="str">
        <f t="shared" si="70"/>
        <v/>
      </c>
      <c r="X331" s="136"/>
      <c r="Y331" s="136"/>
      <c r="Z331" s="136"/>
      <c r="AA331" s="136"/>
      <c r="AB331" s="30"/>
    </row>
    <row r="332" spans="1:28" ht="18" customHeight="1" x14ac:dyDescent="0.2">
      <c r="A332" s="136"/>
      <c r="B332" s="136"/>
      <c r="C332" s="136"/>
      <c r="D332" s="136"/>
      <c r="E332" s="136"/>
      <c r="F332" s="136"/>
      <c r="G332" s="29"/>
      <c r="H332" s="30" t="str">
        <f t="shared" si="59"/>
        <v/>
      </c>
      <c r="I332" s="31"/>
      <c r="J332" s="32"/>
      <c r="K332" s="33" t="str">
        <f>IF(OR(I332="ALI",I332="AIE"),IF(ISNA(VLOOKUP(H332,'Funções de Dados - Detalhe'!$C$7:$F$22,2,0)),"",VLOOKUP(H332,'Funções de Dados - Detalhe'!$C$7:$F$22,2,0)),IF(OR(I332="EE",I332="SE",I332="CE"),IF(ISNA(VLOOKUP(H332,'Funções de Transação - Detalhe'!$C$7:$F$31,2,0)), "",VLOOKUP(H332,'Funções de Transação - Detalhe'!$C$7:$F$31,2,0)),""))</f>
        <v/>
      </c>
      <c r="L332" s="33" t="str">
        <f>IF(OR(I332="ALI",I332="AIE"),IF(ISNA(VLOOKUP(H332,'Funções de Dados - Detalhe'!$C$7:$F$22,4,0)), "",VLOOKUP(H332,'Funções de Dados - Detalhe'!$C$7:$F$22,4,0)),IF(OR(I332="EE",I332="SE",I332="CE"),IF(ISNA(VLOOKUP(H332,'Funções de Transação - Detalhe'!$C$7:$F$31,4,0)), "",VLOOKUP(H332,'Funções de Transação - Detalhe'!$C$7:$F$31,4,0)),""))</f>
        <v/>
      </c>
      <c r="M332" s="34" t="str">
        <f t="shared" si="60"/>
        <v/>
      </c>
      <c r="N332" s="35" t="str">
        <f t="shared" si="61"/>
        <v/>
      </c>
      <c r="O332" s="34" t="str">
        <f t="shared" si="62"/>
        <v/>
      </c>
      <c r="P332" s="36" t="str">
        <f t="shared" si="63"/>
        <v/>
      </c>
      <c r="Q332" s="37" t="str">
        <f t="shared" si="64"/>
        <v/>
      </c>
      <c r="R332" s="37" t="str">
        <f t="shared" si="65"/>
        <v/>
      </c>
      <c r="S332" s="33" t="str">
        <f t="shared" si="66"/>
        <v/>
      </c>
      <c r="T332" s="38" t="str">
        <f t="shared" si="67"/>
        <v/>
      </c>
      <c r="U332" s="39" t="str">
        <f t="shared" si="68"/>
        <v/>
      </c>
      <c r="V332" s="40" t="str">
        <f t="shared" si="69"/>
        <v/>
      </c>
      <c r="W332" s="40" t="str">
        <f t="shared" si="70"/>
        <v/>
      </c>
      <c r="X332" s="136"/>
      <c r="Y332" s="136"/>
      <c r="Z332" s="136"/>
      <c r="AA332" s="136"/>
      <c r="AB332" s="30"/>
    </row>
    <row r="333" spans="1:28" ht="18" customHeight="1" x14ac:dyDescent="0.2">
      <c r="A333" s="136"/>
      <c r="B333" s="136"/>
      <c r="C333" s="136"/>
      <c r="D333" s="136"/>
      <c r="E333" s="136"/>
      <c r="F333" s="136"/>
      <c r="G333" s="29"/>
      <c r="H333" s="30" t="str">
        <f t="shared" si="59"/>
        <v/>
      </c>
      <c r="I333" s="31"/>
      <c r="J333" s="32"/>
      <c r="K333" s="33" t="str">
        <f>IF(OR(I333="ALI",I333="AIE"),IF(ISNA(VLOOKUP(H333,'Funções de Dados - Detalhe'!$C$7:$F$22,2,0)),"",VLOOKUP(H333,'Funções de Dados - Detalhe'!$C$7:$F$22,2,0)),IF(OR(I333="EE",I333="SE",I333="CE"),IF(ISNA(VLOOKUP(H333,'Funções de Transação - Detalhe'!$C$7:$F$31,2,0)), "",VLOOKUP(H333,'Funções de Transação - Detalhe'!$C$7:$F$31,2,0)),""))</f>
        <v/>
      </c>
      <c r="L333" s="33" t="str">
        <f>IF(OR(I333="ALI",I333="AIE"),IF(ISNA(VLOOKUP(H333,'Funções de Dados - Detalhe'!$C$7:$F$22,4,0)), "",VLOOKUP(H333,'Funções de Dados - Detalhe'!$C$7:$F$22,4,0)),IF(OR(I333="EE",I333="SE",I333="CE"),IF(ISNA(VLOOKUP(H333,'Funções de Transação - Detalhe'!$C$7:$F$31,4,0)), "",VLOOKUP(H333,'Funções de Transação - Detalhe'!$C$7:$F$31,4,0)),""))</f>
        <v/>
      </c>
      <c r="M333" s="34" t="str">
        <f t="shared" si="60"/>
        <v/>
      </c>
      <c r="N333" s="35" t="str">
        <f t="shared" si="61"/>
        <v/>
      </c>
      <c r="O333" s="34" t="str">
        <f t="shared" si="62"/>
        <v/>
      </c>
      <c r="P333" s="36" t="str">
        <f t="shared" si="63"/>
        <v/>
      </c>
      <c r="Q333" s="37" t="str">
        <f t="shared" si="64"/>
        <v/>
      </c>
      <c r="R333" s="37" t="str">
        <f t="shared" si="65"/>
        <v/>
      </c>
      <c r="S333" s="33" t="str">
        <f t="shared" si="66"/>
        <v/>
      </c>
      <c r="T333" s="38" t="str">
        <f t="shared" si="67"/>
        <v/>
      </c>
      <c r="U333" s="39" t="str">
        <f t="shared" si="68"/>
        <v/>
      </c>
      <c r="V333" s="40" t="str">
        <f t="shared" si="69"/>
        <v/>
      </c>
      <c r="W333" s="40" t="str">
        <f t="shared" si="70"/>
        <v/>
      </c>
      <c r="X333" s="136"/>
      <c r="Y333" s="136"/>
      <c r="Z333" s="136"/>
      <c r="AA333" s="136"/>
      <c r="AB333" s="30"/>
    </row>
    <row r="334" spans="1:28" ht="18" customHeight="1" x14ac:dyDescent="0.2">
      <c r="A334" s="136"/>
      <c r="B334" s="136"/>
      <c r="C334" s="136"/>
      <c r="D334" s="136"/>
      <c r="E334" s="136"/>
      <c r="F334" s="136"/>
      <c r="G334" s="29"/>
      <c r="H334" s="30" t="str">
        <f t="shared" si="59"/>
        <v/>
      </c>
      <c r="I334" s="31"/>
      <c r="J334" s="32"/>
      <c r="K334" s="33" t="str">
        <f>IF(OR(I334="ALI",I334="AIE"),IF(ISNA(VLOOKUP(H334,'Funções de Dados - Detalhe'!$C$7:$F$22,2,0)),"",VLOOKUP(H334,'Funções de Dados - Detalhe'!$C$7:$F$22,2,0)),IF(OR(I334="EE",I334="SE",I334="CE"),IF(ISNA(VLOOKUP(H334,'Funções de Transação - Detalhe'!$C$7:$F$31,2,0)), "",VLOOKUP(H334,'Funções de Transação - Detalhe'!$C$7:$F$31,2,0)),""))</f>
        <v/>
      </c>
      <c r="L334" s="33" t="str">
        <f>IF(OR(I334="ALI",I334="AIE"),IF(ISNA(VLOOKUP(H334,'Funções de Dados - Detalhe'!$C$7:$F$22,4,0)), "",VLOOKUP(H334,'Funções de Dados - Detalhe'!$C$7:$F$22,4,0)),IF(OR(I334="EE",I334="SE",I334="CE"),IF(ISNA(VLOOKUP(H334,'Funções de Transação - Detalhe'!$C$7:$F$31,4,0)), "",VLOOKUP(H334,'Funções de Transação - Detalhe'!$C$7:$F$31,4,0)),""))</f>
        <v/>
      </c>
      <c r="M334" s="34" t="str">
        <f t="shared" si="60"/>
        <v/>
      </c>
      <c r="N334" s="35" t="str">
        <f t="shared" si="61"/>
        <v/>
      </c>
      <c r="O334" s="34" t="str">
        <f t="shared" si="62"/>
        <v/>
      </c>
      <c r="P334" s="36" t="str">
        <f t="shared" si="63"/>
        <v/>
      </c>
      <c r="Q334" s="37" t="str">
        <f t="shared" si="64"/>
        <v/>
      </c>
      <c r="R334" s="37" t="str">
        <f t="shared" si="65"/>
        <v/>
      </c>
      <c r="S334" s="33" t="str">
        <f t="shared" si="66"/>
        <v/>
      </c>
      <c r="T334" s="38" t="str">
        <f t="shared" si="67"/>
        <v/>
      </c>
      <c r="U334" s="39" t="str">
        <f t="shared" si="68"/>
        <v/>
      </c>
      <c r="V334" s="40" t="str">
        <f t="shared" si="69"/>
        <v/>
      </c>
      <c r="W334" s="40" t="str">
        <f t="shared" si="70"/>
        <v/>
      </c>
      <c r="X334" s="136"/>
      <c r="Y334" s="136"/>
      <c r="Z334" s="136"/>
      <c r="AA334" s="136"/>
      <c r="AB334" s="30"/>
    </row>
    <row r="335" spans="1:28" ht="18" customHeight="1" x14ac:dyDescent="0.2">
      <c r="A335" s="136"/>
      <c r="B335" s="136"/>
      <c r="C335" s="136"/>
      <c r="D335" s="136"/>
      <c r="E335" s="136"/>
      <c r="F335" s="136"/>
      <c r="G335" s="29"/>
      <c r="H335" s="30" t="str">
        <f t="shared" si="59"/>
        <v/>
      </c>
      <c r="I335" s="31"/>
      <c r="J335" s="32"/>
      <c r="K335" s="33" t="str">
        <f>IF(OR(I335="ALI",I335="AIE"),IF(ISNA(VLOOKUP(H335,'Funções de Dados - Detalhe'!$C$7:$F$22,2,0)),"",VLOOKUP(H335,'Funções de Dados - Detalhe'!$C$7:$F$22,2,0)),IF(OR(I335="EE",I335="SE",I335="CE"),IF(ISNA(VLOOKUP(H335,'Funções de Transação - Detalhe'!$C$7:$F$31,2,0)), "",VLOOKUP(H335,'Funções de Transação - Detalhe'!$C$7:$F$31,2,0)),""))</f>
        <v/>
      </c>
      <c r="L335" s="33" t="str">
        <f>IF(OR(I335="ALI",I335="AIE"),IF(ISNA(VLOOKUP(H335,'Funções de Dados - Detalhe'!$C$7:$F$22,4,0)), "",VLOOKUP(H335,'Funções de Dados - Detalhe'!$C$7:$F$22,4,0)),IF(OR(I335="EE",I335="SE",I335="CE"),IF(ISNA(VLOOKUP(H335,'Funções de Transação - Detalhe'!$C$7:$F$31,4,0)), "",VLOOKUP(H335,'Funções de Transação - Detalhe'!$C$7:$F$31,4,0)),""))</f>
        <v/>
      </c>
      <c r="M335" s="34" t="str">
        <f t="shared" si="60"/>
        <v/>
      </c>
      <c r="N335" s="35" t="str">
        <f t="shared" si="61"/>
        <v/>
      </c>
      <c r="O335" s="34" t="str">
        <f t="shared" si="62"/>
        <v/>
      </c>
      <c r="P335" s="36" t="str">
        <f t="shared" si="63"/>
        <v/>
      </c>
      <c r="Q335" s="37" t="str">
        <f t="shared" si="64"/>
        <v/>
      </c>
      <c r="R335" s="37" t="str">
        <f t="shared" si="65"/>
        <v/>
      </c>
      <c r="S335" s="33" t="str">
        <f t="shared" si="66"/>
        <v/>
      </c>
      <c r="T335" s="38" t="str">
        <f t="shared" si="67"/>
        <v/>
      </c>
      <c r="U335" s="39" t="str">
        <f t="shared" si="68"/>
        <v/>
      </c>
      <c r="V335" s="40" t="str">
        <f t="shared" si="69"/>
        <v/>
      </c>
      <c r="W335" s="40" t="str">
        <f t="shared" si="70"/>
        <v/>
      </c>
      <c r="X335" s="136"/>
      <c r="Y335" s="136"/>
      <c r="Z335" s="136"/>
      <c r="AA335" s="136"/>
      <c r="AB335" s="30"/>
    </row>
  </sheetData>
  <mergeCells count="665">
    <mergeCell ref="A334:F334"/>
    <mergeCell ref="X334:AA334"/>
    <mergeCell ref="A335:F335"/>
    <mergeCell ref="X335:AA335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8:F8"/>
    <mergeCell ref="X8:AA8"/>
    <mergeCell ref="A9:F9"/>
    <mergeCell ref="X9:AA9"/>
    <mergeCell ref="A10:F10"/>
    <mergeCell ref="X10:AA10"/>
    <mergeCell ref="A11:F11"/>
    <mergeCell ref="X11:AA11"/>
    <mergeCell ref="A13:F13"/>
    <mergeCell ref="X13:AA13"/>
    <mergeCell ref="A12:F12"/>
    <mergeCell ref="X12:AA12"/>
    <mergeCell ref="A1:L3"/>
    <mergeCell ref="A4:G4"/>
    <mergeCell ref="I4:AB4"/>
    <mergeCell ref="A5:G5"/>
    <mergeCell ref="I5:AB5"/>
    <mergeCell ref="A6:F6"/>
    <mergeCell ref="X6:AB6"/>
    <mergeCell ref="A7:F7"/>
    <mergeCell ref="X7:AA7"/>
  </mergeCells>
  <conditionalFormatting sqref="J7:J335">
    <cfRule type="cellIs" dxfId="6" priority="2" operator="equal">
      <formula>"I"</formula>
    </cfRule>
    <cfRule type="cellIs" dxfId="5" priority="3" operator="equal">
      <formula>"A"</formula>
    </cfRule>
    <cfRule type="cellIs" dxfId="4" priority="4" operator="equal">
      <formula>"E"</formula>
    </cfRule>
  </conditionalFormatting>
  <conditionalFormatting sqref="J7:J335">
    <cfRule type="cellIs" dxfId="3" priority="5" operator="equal">
      <formula>"T"</formula>
    </cfRule>
  </conditionalFormatting>
  <dataValidations count="3">
    <dataValidation type="list" allowBlank="1" showInputMessage="1" showErrorMessage="1" promptTitle="Tipo da Função" prompt="ALI, AIE, EE, SE, CE" sqref="I7:I335" xr:uid="{00000000-0002-0000-0100-000000000000}">
      <formula1>"ALI,AIE,EE,CE,SE"</formula1>
      <formula2>0</formula2>
    </dataValidation>
    <dataValidation type="list" allowBlank="1" showInputMessage="1" showErrorMessage="1" sqref="G7:G335" xr:uid="{00000000-0002-0000-0100-000001000000}">
      <formula1>#REF!</formula1>
      <formula2>0</formula2>
    </dataValidation>
    <dataValidation type="list" allowBlank="1" showInputMessage="1" showErrorMessage="1" promptTitle="Tipo da Manutenção na Função" prompt="I - Inclusão   A - Alteração   E - Exclusão   C - Cosmético T - Teste" sqref="J7:J335" xr:uid="{00000000-0002-0000-0100-000002000000}">
      <formula1>"I,A,E,C,T"</formula1>
      <formula2>0</formula2>
    </dataValidation>
  </dataValidations>
  <printOptions headings="1"/>
  <pageMargins left="0.39374999999999999" right="0.31527777777777799" top="0.23611111111111099" bottom="0.39374999999999999" header="0.51180555555555496" footer="0.23611111111111099"/>
  <pageSetup paperSize="9" scale="73" firstPageNumber="0" orientation="landscape" horizontalDpi="300" verticalDpi="300"/>
  <headerFooter>
    <oddFooter>&amp;L&amp;P/&amp;N&amp;C&amp;D&amp;R  &amp;F - &amp;A         .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94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39" style="13" customWidth="1" collapsed="1"/>
    <col min="2" max="2" width="26.7109375" style="13" customWidth="1" collapsed="1"/>
    <col min="3" max="3" width="14.28515625" style="13" hidden="1" customWidth="1" collapsed="1"/>
    <col min="4" max="4" width="10.5703125" style="14" customWidth="1" collapsed="1"/>
    <col min="5" max="5" width="25.85546875" style="13" customWidth="1" collapsed="1"/>
    <col min="6" max="6" width="10.140625" style="13" customWidth="1" collapsed="1"/>
    <col min="7" max="7" width="29.7109375" style="13" customWidth="1" collapsed="1"/>
    <col min="8" max="8" width="43" style="13" customWidth="1" collapsed="1"/>
    <col min="9" max="9" width="9.7109375" style="13" customWidth="1" collapsed="1"/>
    <col min="10" max="10" width="51.42578125" style="13" customWidth="1" collapsed="1"/>
    <col min="11" max="1025" width="9.140625" style="13" customWidth="1" collapsed="1"/>
  </cols>
  <sheetData>
    <row r="1" spans="1:10" s="1" customFormat="1" ht="15" customHeight="1" x14ac:dyDescent="0.25">
      <c r="A1" s="138" t="s">
        <v>33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0" s="1" customFormat="1" ht="15" customHeight="1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</row>
    <row r="3" spans="1:10" s="1" customFormat="1" ht="15" customHeight="1" x14ac:dyDescent="0.25">
      <c r="A3" s="138"/>
      <c r="B3" s="138"/>
      <c r="C3" s="138"/>
      <c r="D3" s="138"/>
      <c r="E3" s="138"/>
      <c r="F3" s="138"/>
      <c r="G3" s="138"/>
      <c r="H3" s="138"/>
      <c r="I3" s="138"/>
      <c r="J3" s="138"/>
    </row>
    <row r="4" spans="1:10" s="1" customFormat="1" ht="15" customHeight="1" x14ac:dyDescent="0.25">
      <c r="A4" s="120" t="str">
        <f>Identificação!A4&amp;" : "&amp;Identificação!F4</f>
        <v xml:space="preserve">Aplicação : </v>
      </c>
      <c r="B4" s="120"/>
      <c r="C4" s="120"/>
      <c r="D4" s="120"/>
      <c r="E4" s="120"/>
      <c r="F4" s="120"/>
      <c r="G4" s="120"/>
      <c r="H4" s="120" t="str">
        <f>Identificação!A5&amp;" : "&amp;Identificação!F5</f>
        <v xml:space="preserve">Projeto/Fase : </v>
      </c>
      <c r="I4" s="120"/>
      <c r="J4" s="120"/>
    </row>
    <row r="5" spans="1:10" s="22" customFormat="1" ht="15" customHeight="1" x14ac:dyDescent="0.2">
      <c r="A5" s="139" t="str">
        <f>Identificação!A7&amp;" : "&amp;Identificação!F7</f>
        <v xml:space="preserve">Responsável : </v>
      </c>
      <c r="B5" s="139"/>
      <c r="C5" s="139"/>
      <c r="D5" s="139"/>
      <c r="E5" s="139"/>
      <c r="F5" s="139"/>
      <c r="G5" s="139"/>
      <c r="H5" s="120" t="str">
        <f>Identificação!A8&amp;" : "&amp;Identificação!F8</f>
        <v xml:space="preserve">Revisor : </v>
      </c>
      <c r="I5" s="120"/>
      <c r="J5" s="120"/>
    </row>
    <row r="6" spans="1:10" s="22" customFormat="1" ht="13.9" customHeight="1" x14ac:dyDescent="0.2">
      <c r="A6" s="42" t="s">
        <v>34</v>
      </c>
      <c r="B6" s="43" t="s">
        <v>16</v>
      </c>
      <c r="C6" s="43" t="s">
        <v>35</v>
      </c>
      <c r="D6" s="42" t="s">
        <v>36</v>
      </c>
      <c r="E6" s="42" t="s">
        <v>37</v>
      </c>
      <c r="F6" s="42" t="s">
        <v>38</v>
      </c>
      <c r="G6" s="42" t="s">
        <v>39</v>
      </c>
      <c r="H6" s="44" t="s">
        <v>40</v>
      </c>
      <c r="I6" s="45" t="s">
        <v>41</v>
      </c>
      <c r="J6" s="44" t="s">
        <v>13</v>
      </c>
    </row>
    <row r="7" spans="1:10" ht="13.5" x14ac:dyDescent="0.25">
      <c r="A7" s="107"/>
      <c r="B7" s="107"/>
      <c r="C7" s="108" t="str">
        <f>A7&amp;B7</f>
        <v/>
      </c>
      <c r="D7" s="46"/>
      <c r="E7" s="51"/>
      <c r="F7" s="47"/>
      <c r="G7" s="109"/>
      <c r="H7" s="48"/>
      <c r="I7" s="48"/>
      <c r="J7" s="49"/>
    </row>
    <row r="8" spans="1:10" ht="13.5" x14ac:dyDescent="0.25">
      <c r="A8" s="107"/>
      <c r="B8" s="107"/>
      <c r="C8" s="108" t="str">
        <f t="shared" ref="C8:C22" si="0">A8&amp;B8</f>
        <v/>
      </c>
      <c r="D8" s="113"/>
      <c r="E8" s="115"/>
      <c r="F8" s="114"/>
      <c r="G8" s="109"/>
      <c r="H8" s="48"/>
      <c r="I8" s="48"/>
      <c r="J8" s="49"/>
    </row>
    <row r="9" spans="1:10" ht="13.5" x14ac:dyDescent="0.25">
      <c r="A9" s="107"/>
      <c r="B9" s="107"/>
      <c r="C9" s="108" t="str">
        <f t="shared" si="0"/>
        <v/>
      </c>
      <c r="D9" s="113"/>
      <c r="E9" s="115"/>
      <c r="F9" s="114"/>
      <c r="G9" s="109"/>
      <c r="H9" s="48"/>
      <c r="I9" s="48"/>
      <c r="J9" s="49"/>
    </row>
    <row r="10" spans="1:10" ht="13.5" x14ac:dyDescent="0.25">
      <c r="A10" s="107"/>
      <c r="B10" s="107"/>
      <c r="C10" s="108" t="str">
        <f t="shared" si="0"/>
        <v/>
      </c>
      <c r="D10" s="113"/>
      <c r="E10" s="115"/>
      <c r="F10" s="114"/>
      <c r="G10" s="109"/>
      <c r="H10" s="48"/>
      <c r="I10" s="48"/>
      <c r="J10" s="49"/>
    </row>
    <row r="11" spans="1:10" ht="13.5" x14ac:dyDescent="0.25">
      <c r="A11" s="107"/>
      <c r="B11" s="107"/>
      <c r="C11" s="108" t="str">
        <f t="shared" si="0"/>
        <v/>
      </c>
      <c r="D11" s="113"/>
      <c r="E11" s="115"/>
      <c r="F11" s="114"/>
      <c r="G11" s="109"/>
      <c r="H11" s="48"/>
      <c r="I11" s="48"/>
      <c r="J11" s="49"/>
    </row>
    <row r="12" spans="1:10" ht="13.5" x14ac:dyDescent="0.25">
      <c r="A12" s="107"/>
      <c r="B12" s="107"/>
      <c r="C12" s="108" t="str">
        <f t="shared" si="0"/>
        <v/>
      </c>
      <c r="D12" s="113"/>
      <c r="E12" s="115"/>
      <c r="F12" s="114"/>
      <c r="G12" s="109"/>
      <c r="H12" s="48"/>
      <c r="I12" s="48"/>
      <c r="J12" s="49"/>
    </row>
    <row r="13" spans="1:10" ht="13.5" x14ac:dyDescent="0.25">
      <c r="A13" s="107"/>
      <c r="B13" s="107"/>
      <c r="C13" s="108" t="str">
        <f t="shared" si="0"/>
        <v/>
      </c>
      <c r="D13" s="113"/>
      <c r="E13" s="115"/>
      <c r="F13" s="114"/>
      <c r="G13" s="109"/>
      <c r="H13" s="48"/>
      <c r="I13" s="48"/>
      <c r="J13" s="49"/>
    </row>
    <row r="14" spans="1:10" ht="13.5" x14ac:dyDescent="0.25">
      <c r="A14" s="107"/>
      <c r="B14" s="107"/>
      <c r="C14" s="108" t="str">
        <f t="shared" si="0"/>
        <v/>
      </c>
      <c r="D14" s="113"/>
      <c r="E14" s="115"/>
      <c r="F14" s="114"/>
      <c r="G14" s="109"/>
      <c r="H14" s="48"/>
      <c r="I14" s="48"/>
      <c r="J14" s="49"/>
    </row>
    <row r="15" spans="1:10" ht="13.5" x14ac:dyDescent="0.25">
      <c r="A15" s="107"/>
      <c r="B15" s="107"/>
      <c r="C15" s="108" t="str">
        <f t="shared" si="0"/>
        <v/>
      </c>
      <c r="D15" s="113"/>
      <c r="E15" s="115"/>
      <c r="F15" s="114"/>
      <c r="G15" s="109"/>
      <c r="H15" s="48"/>
      <c r="I15" s="48"/>
      <c r="J15" s="49"/>
    </row>
    <row r="16" spans="1:10" ht="13.5" x14ac:dyDescent="0.25">
      <c r="A16" s="107"/>
      <c r="B16" s="107"/>
      <c r="C16" s="108" t="str">
        <f t="shared" si="0"/>
        <v/>
      </c>
      <c r="D16" s="113"/>
      <c r="E16" s="115"/>
      <c r="F16" s="114"/>
      <c r="G16" s="109"/>
      <c r="H16" s="48"/>
      <c r="I16" s="48"/>
      <c r="J16" s="49"/>
    </row>
    <row r="17" spans="1:10" ht="13.5" x14ac:dyDescent="0.25">
      <c r="A17" s="107"/>
      <c r="B17" s="107"/>
      <c r="C17" s="108" t="str">
        <f t="shared" si="0"/>
        <v/>
      </c>
      <c r="D17" s="113"/>
      <c r="E17" s="115"/>
      <c r="F17" s="114"/>
      <c r="G17" s="109"/>
      <c r="H17" s="48"/>
      <c r="I17" s="48"/>
      <c r="J17" s="49"/>
    </row>
    <row r="18" spans="1:10" ht="13.5" x14ac:dyDescent="0.25">
      <c r="A18" s="107"/>
      <c r="B18" s="107"/>
      <c r="C18" s="108" t="str">
        <f t="shared" si="0"/>
        <v/>
      </c>
      <c r="D18" s="113"/>
      <c r="E18" s="115"/>
      <c r="F18" s="114"/>
      <c r="G18" s="109"/>
      <c r="H18" s="48"/>
      <c r="I18" s="48"/>
      <c r="J18" s="49"/>
    </row>
    <row r="19" spans="1:10" ht="13.5" x14ac:dyDescent="0.25">
      <c r="A19" s="107"/>
      <c r="B19" s="107"/>
      <c r="C19" s="108" t="str">
        <f t="shared" si="0"/>
        <v/>
      </c>
      <c r="D19" s="113"/>
      <c r="E19" s="115"/>
      <c r="F19" s="114"/>
      <c r="G19" s="109"/>
      <c r="H19" s="48"/>
      <c r="I19" s="48"/>
      <c r="J19" s="49"/>
    </row>
    <row r="20" spans="1:10" ht="13.5" x14ac:dyDescent="0.25">
      <c r="A20" s="107"/>
      <c r="B20" s="107"/>
      <c r="C20" s="108" t="str">
        <f t="shared" si="0"/>
        <v/>
      </c>
      <c r="D20" s="113"/>
      <c r="E20" s="115"/>
      <c r="F20" s="114"/>
      <c r="G20" s="109"/>
      <c r="H20" s="48"/>
      <c r="I20" s="48"/>
      <c r="J20" s="49"/>
    </row>
    <row r="21" spans="1:10" ht="13.5" x14ac:dyDescent="0.25">
      <c r="A21" s="107"/>
      <c r="B21" s="107"/>
      <c r="C21" s="108" t="str">
        <f t="shared" si="0"/>
        <v/>
      </c>
      <c r="D21" s="113"/>
      <c r="E21" s="115"/>
      <c r="F21" s="114"/>
      <c r="G21" s="109"/>
      <c r="H21" s="48"/>
      <c r="I21" s="48"/>
      <c r="J21" s="49"/>
    </row>
    <row r="22" spans="1:10" ht="13.5" x14ac:dyDescent="0.25">
      <c r="A22" s="107"/>
      <c r="B22" s="107"/>
      <c r="C22" s="108" t="str">
        <f t="shared" si="0"/>
        <v/>
      </c>
      <c r="D22" s="113"/>
      <c r="E22" s="115"/>
      <c r="F22" s="114"/>
      <c r="G22" s="109"/>
      <c r="H22" s="48"/>
      <c r="I22" s="48"/>
      <c r="J22" s="49"/>
    </row>
    <row r="23" spans="1:10" ht="13.5" x14ac:dyDescent="0.25">
      <c r="A23" s="107"/>
      <c r="B23" s="107"/>
      <c r="C23" s="108" t="str">
        <f t="shared" ref="C23:C86" si="1">A23&amp;B23</f>
        <v/>
      </c>
      <c r="D23" s="113"/>
      <c r="E23" s="115"/>
      <c r="F23" s="114"/>
      <c r="G23" s="109"/>
      <c r="H23" s="48"/>
      <c r="I23" s="48"/>
      <c r="J23" s="49"/>
    </row>
    <row r="24" spans="1:10" ht="13.5" x14ac:dyDescent="0.25">
      <c r="A24" s="107"/>
      <c r="B24" s="107"/>
      <c r="C24" s="108" t="str">
        <f t="shared" si="1"/>
        <v/>
      </c>
      <c r="D24" s="113"/>
      <c r="E24" s="115"/>
      <c r="F24" s="114"/>
      <c r="G24" s="109"/>
      <c r="H24" s="48"/>
      <c r="I24" s="48"/>
      <c r="J24" s="49"/>
    </row>
    <row r="25" spans="1:10" ht="13.5" x14ac:dyDescent="0.25">
      <c r="A25" s="107"/>
      <c r="B25" s="107"/>
      <c r="C25" s="108" t="str">
        <f t="shared" si="1"/>
        <v/>
      </c>
      <c r="D25" s="113"/>
      <c r="E25" s="115"/>
      <c r="F25" s="114"/>
      <c r="G25" s="109"/>
      <c r="H25" s="48"/>
      <c r="I25" s="48"/>
      <c r="J25" s="49"/>
    </row>
    <row r="26" spans="1:10" ht="13.5" x14ac:dyDescent="0.25">
      <c r="A26" s="107"/>
      <c r="B26" s="107"/>
      <c r="C26" s="108" t="str">
        <f t="shared" si="1"/>
        <v/>
      </c>
      <c r="D26" s="113"/>
      <c r="E26" s="115"/>
      <c r="F26" s="114"/>
      <c r="G26" s="109"/>
      <c r="H26" s="48"/>
      <c r="I26" s="48"/>
      <c r="J26" s="49"/>
    </row>
    <row r="27" spans="1:10" ht="13.5" x14ac:dyDescent="0.25">
      <c r="A27" s="107"/>
      <c r="B27" s="107"/>
      <c r="C27" s="108" t="str">
        <f t="shared" si="1"/>
        <v/>
      </c>
      <c r="D27" s="113"/>
      <c r="E27" s="115"/>
      <c r="F27" s="114"/>
      <c r="G27" s="109"/>
      <c r="H27" s="48"/>
      <c r="I27" s="48"/>
      <c r="J27" s="49"/>
    </row>
    <row r="28" spans="1:10" ht="13.5" x14ac:dyDescent="0.25">
      <c r="A28" s="107"/>
      <c r="B28" s="107"/>
      <c r="C28" s="108" t="str">
        <f t="shared" si="1"/>
        <v/>
      </c>
      <c r="D28" s="113"/>
      <c r="E28" s="115"/>
      <c r="F28" s="114"/>
      <c r="G28" s="109"/>
      <c r="H28" s="48"/>
      <c r="I28" s="48"/>
      <c r="J28" s="49"/>
    </row>
    <row r="29" spans="1:10" ht="13.5" x14ac:dyDescent="0.25">
      <c r="A29" s="107"/>
      <c r="B29" s="107"/>
      <c r="C29" s="108" t="str">
        <f t="shared" si="1"/>
        <v/>
      </c>
      <c r="D29" s="113"/>
      <c r="E29" s="115"/>
      <c r="F29" s="114"/>
      <c r="G29" s="109"/>
      <c r="H29" s="48"/>
      <c r="I29" s="48"/>
      <c r="J29" s="49"/>
    </row>
    <row r="30" spans="1:10" ht="13.5" x14ac:dyDescent="0.25">
      <c r="A30" s="107"/>
      <c r="B30" s="107"/>
      <c r="C30" s="108" t="str">
        <f t="shared" si="1"/>
        <v/>
      </c>
      <c r="D30" s="113"/>
      <c r="E30" s="115"/>
      <c r="F30" s="114"/>
      <c r="G30" s="109"/>
      <c r="H30" s="48"/>
      <c r="I30" s="48"/>
      <c r="J30" s="49"/>
    </row>
    <row r="31" spans="1:10" ht="13.5" x14ac:dyDescent="0.25">
      <c r="A31" s="107"/>
      <c r="B31" s="107"/>
      <c r="C31" s="108" t="str">
        <f t="shared" si="1"/>
        <v/>
      </c>
      <c r="D31" s="113"/>
      <c r="E31" s="115"/>
      <c r="F31" s="114"/>
      <c r="G31" s="109"/>
      <c r="H31" s="48"/>
      <c r="I31" s="48"/>
      <c r="J31" s="49"/>
    </row>
    <row r="32" spans="1:10" ht="13.5" x14ac:dyDescent="0.25">
      <c r="A32" s="107"/>
      <c r="B32" s="107"/>
      <c r="C32" s="108" t="str">
        <f t="shared" si="1"/>
        <v/>
      </c>
      <c r="D32" s="113"/>
      <c r="E32" s="115"/>
      <c r="F32" s="114"/>
      <c r="G32" s="109"/>
      <c r="H32" s="48"/>
      <c r="I32" s="48"/>
      <c r="J32" s="49"/>
    </row>
    <row r="33" spans="1:10" ht="13.5" x14ac:dyDescent="0.25">
      <c r="A33" s="107"/>
      <c r="B33" s="107"/>
      <c r="C33" s="108" t="str">
        <f t="shared" si="1"/>
        <v/>
      </c>
      <c r="D33" s="113"/>
      <c r="E33" s="115"/>
      <c r="F33" s="114"/>
      <c r="G33" s="109"/>
      <c r="H33" s="48"/>
      <c r="I33" s="48"/>
      <c r="J33" s="49"/>
    </row>
    <row r="34" spans="1:10" ht="13.5" x14ac:dyDescent="0.25">
      <c r="A34" s="107"/>
      <c r="B34" s="107"/>
      <c r="C34" s="108" t="str">
        <f t="shared" si="1"/>
        <v/>
      </c>
      <c r="D34" s="113"/>
      <c r="E34" s="115"/>
      <c r="F34" s="114"/>
      <c r="G34" s="109"/>
      <c r="H34" s="48"/>
      <c r="I34" s="48"/>
      <c r="J34" s="49"/>
    </row>
    <row r="35" spans="1:10" ht="13.5" x14ac:dyDescent="0.25">
      <c r="A35" s="107"/>
      <c r="B35" s="107"/>
      <c r="C35" s="108" t="str">
        <f t="shared" si="1"/>
        <v/>
      </c>
      <c r="D35" s="113"/>
      <c r="E35" s="115"/>
      <c r="F35" s="114"/>
      <c r="G35" s="109"/>
      <c r="H35" s="48"/>
      <c r="I35" s="48"/>
      <c r="J35" s="49"/>
    </row>
    <row r="36" spans="1:10" ht="13.5" x14ac:dyDescent="0.25">
      <c r="A36" s="107"/>
      <c r="B36" s="107"/>
      <c r="C36" s="108" t="str">
        <f t="shared" si="1"/>
        <v/>
      </c>
      <c r="D36" s="113"/>
      <c r="E36" s="115"/>
      <c r="F36" s="114"/>
      <c r="G36" s="109"/>
      <c r="H36" s="48"/>
      <c r="I36" s="48"/>
      <c r="J36" s="49"/>
    </row>
    <row r="37" spans="1:10" ht="13.5" x14ac:dyDescent="0.25">
      <c r="A37" s="107"/>
      <c r="B37" s="107"/>
      <c r="C37" s="108" t="str">
        <f t="shared" si="1"/>
        <v/>
      </c>
      <c r="D37" s="113"/>
      <c r="E37" s="115"/>
      <c r="F37" s="114"/>
      <c r="G37" s="109"/>
      <c r="H37" s="48"/>
      <c r="I37" s="48"/>
      <c r="J37" s="49"/>
    </row>
    <row r="38" spans="1:10" ht="13.5" x14ac:dyDescent="0.25">
      <c r="A38" s="107"/>
      <c r="B38" s="107"/>
      <c r="C38" s="108" t="str">
        <f t="shared" si="1"/>
        <v/>
      </c>
      <c r="D38" s="113"/>
      <c r="E38" s="115"/>
      <c r="F38" s="114"/>
      <c r="G38" s="109"/>
      <c r="H38" s="48"/>
      <c r="I38" s="48"/>
      <c r="J38" s="49"/>
    </row>
    <row r="39" spans="1:10" ht="13.5" x14ac:dyDescent="0.25">
      <c r="A39" s="107"/>
      <c r="B39" s="107"/>
      <c r="C39" s="108" t="str">
        <f t="shared" si="1"/>
        <v/>
      </c>
      <c r="D39" s="113"/>
      <c r="E39" s="115"/>
      <c r="F39" s="114"/>
      <c r="G39" s="109"/>
      <c r="H39" s="48"/>
      <c r="I39" s="48"/>
      <c r="J39" s="49"/>
    </row>
    <row r="40" spans="1:10" ht="13.5" x14ac:dyDescent="0.25">
      <c r="A40" s="107"/>
      <c r="B40" s="107"/>
      <c r="C40" s="108" t="str">
        <f t="shared" si="1"/>
        <v/>
      </c>
      <c r="D40" s="113"/>
      <c r="E40" s="115"/>
      <c r="F40" s="114"/>
      <c r="G40" s="109"/>
      <c r="H40" s="48"/>
      <c r="I40" s="48"/>
      <c r="J40" s="49"/>
    </row>
    <row r="41" spans="1:10" ht="13.5" x14ac:dyDescent="0.25">
      <c r="A41" s="107"/>
      <c r="B41" s="107"/>
      <c r="C41" s="108" t="str">
        <f t="shared" si="1"/>
        <v/>
      </c>
      <c r="D41" s="113"/>
      <c r="E41" s="115"/>
      <c r="F41" s="114"/>
      <c r="G41" s="109"/>
      <c r="H41" s="48"/>
      <c r="I41" s="48"/>
      <c r="J41" s="49"/>
    </row>
    <row r="42" spans="1:10" ht="13.5" x14ac:dyDescent="0.25">
      <c r="A42" s="107"/>
      <c r="B42" s="107"/>
      <c r="C42" s="108" t="str">
        <f t="shared" si="1"/>
        <v/>
      </c>
      <c r="D42" s="113"/>
      <c r="E42" s="115"/>
      <c r="F42" s="114"/>
      <c r="G42" s="109"/>
      <c r="H42" s="48"/>
      <c r="I42" s="48"/>
      <c r="J42" s="49"/>
    </row>
    <row r="43" spans="1:10" ht="13.5" x14ac:dyDescent="0.25">
      <c r="A43" s="107"/>
      <c r="B43" s="107"/>
      <c r="C43" s="108" t="str">
        <f t="shared" si="1"/>
        <v/>
      </c>
      <c r="D43" s="113"/>
      <c r="E43" s="115"/>
      <c r="F43" s="114"/>
      <c r="G43" s="109"/>
      <c r="H43" s="48"/>
      <c r="I43" s="48"/>
      <c r="J43" s="49"/>
    </row>
    <row r="44" spans="1:10" ht="13.5" x14ac:dyDescent="0.25">
      <c r="A44" s="107"/>
      <c r="B44" s="107"/>
      <c r="C44" s="108" t="str">
        <f t="shared" si="1"/>
        <v/>
      </c>
      <c r="D44" s="113"/>
      <c r="E44" s="115"/>
      <c r="F44" s="114"/>
      <c r="G44" s="109"/>
      <c r="H44" s="48"/>
      <c r="I44" s="48"/>
      <c r="J44" s="49"/>
    </row>
    <row r="45" spans="1:10" ht="13.5" x14ac:dyDescent="0.25">
      <c r="A45" s="107"/>
      <c r="B45" s="107"/>
      <c r="C45" s="108" t="str">
        <f t="shared" si="1"/>
        <v/>
      </c>
      <c r="D45" s="113"/>
      <c r="E45" s="115"/>
      <c r="F45" s="114"/>
      <c r="G45" s="109"/>
      <c r="H45" s="48"/>
      <c r="I45" s="48"/>
      <c r="J45" s="49"/>
    </row>
    <row r="46" spans="1:10" ht="13.5" x14ac:dyDescent="0.25">
      <c r="A46" s="107"/>
      <c r="B46" s="107"/>
      <c r="C46" s="108" t="str">
        <f t="shared" si="1"/>
        <v/>
      </c>
      <c r="D46" s="113"/>
      <c r="E46" s="115"/>
      <c r="F46" s="114"/>
      <c r="G46" s="109"/>
      <c r="H46" s="48"/>
      <c r="I46" s="48"/>
      <c r="J46" s="49"/>
    </row>
    <row r="47" spans="1:10" ht="13.5" x14ac:dyDescent="0.25">
      <c r="A47" s="107"/>
      <c r="B47" s="107"/>
      <c r="C47" s="108" t="str">
        <f t="shared" si="1"/>
        <v/>
      </c>
      <c r="D47" s="113"/>
      <c r="E47" s="115"/>
      <c r="F47" s="114"/>
      <c r="G47" s="109"/>
      <c r="H47" s="48"/>
      <c r="I47" s="48"/>
      <c r="J47" s="49"/>
    </row>
    <row r="48" spans="1:10" ht="13.5" x14ac:dyDescent="0.25">
      <c r="A48" s="107"/>
      <c r="B48" s="107"/>
      <c r="C48" s="108" t="str">
        <f t="shared" si="1"/>
        <v/>
      </c>
      <c r="D48" s="113"/>
      <c r="E48" s="115"/>
      <c r="F48" s="114"/>
      <c r="G48" s="109"/>
      <c r="H48" s="48"/>
      <c r="I48" s="48"/>
      <c r="J48" s="49"/>
    </row>
    <row r="49" spans="1:10" ht="13.5" x14ac:dyDescent="0.25">
      <c r="A49" s="107"/>
      <c r="B49" s="107"/>
      <c r="C49" s="108" t="str">
        <f t="shared" si="1"/>
        <v/>
      </c>
      <c r="D49" s="113"/>
      <c r="E49" s="115"/>
      <c r="F49" s="114"/>
      <c r="G49" s="109"/>
      <c r="H49" s="48"/>
      <c r="I49" s="48"/>
      <c r="J49" s="49"/>
    </row>
    <row r="50" spans="1:10" ht="13.5" x14ac:dyDescent="0.25">
      <c r="A50" s="107"/>
      <c r="B50" s="107"/>
      <c r="C50" s="108" t="str">
        <f t="shared" si="1"/>
        <v/>
      </c>
      <c r="D50" s="113"/>
      <c r="E50" s="115"/>
      <c r="F50" s="114"/>
      <c r="G50" s="109"/>
      <c r="H50" s="48"/>
      <c r="I50" s="48"/>
      <c r="J50" s="49"/>
    </row>
    <row r="51" spans="1:10" ht="13.5" x14ac:dyDescent="0.25">
      <c r="A51" s="107"/>
      <c r="B51" s="107"/>
      <c r="C51" s="108" t="str">
        <f t="shared" si="1"/>
        <v/>
      </c>
      <c r="D51" s="113"/>
      <c r="E51" s="115"/>
      <c r="F51" s="114"/>
      <c r="G51" s="109"/>
      <c r="H51" s="48"/>
      <c r="I51" s="48"/>
      <c r="J51" s="49"/>
    </row>
    <row r="52" spans="1:10" ht="13.5" x14ac:dyDescent="0.25">
      <c r="A52" s="107"/>
      <c r="B52" s="107"/>
      <c r="C52" s="108" t="str">
        <f t="shared" si="1"/>
        <v/>
      </c>
      <c r="D52" s="113"/>
      <c r="E52" s="115"/>
      <c r="F52" s="114"/>
      <c r="G52" s="109"/>
      <c r="H52" s="48"/>
      <c r="I52" s="48"/>
      <c r="J52" s="49"/>
    </row>
    <row r="53" spans="1:10" ht="13.5" x14ac:dyDescent="0.25">
      <c r="A53" s="107"/>
      <c r="B53" s="107"/>
      <c r="C53" s="108" t="str">
        <f t="shared" si="1"/>
        <v/>
      </c>
      <c r="D53" s="113"/>
      <c r="E53" s="115"/>
      <c r="F53" s="114"/>
      <c r="G53" s="109"/>
      <c r="H53" s="48"/>
      <c r="I53" s="48"/>
      <c r="J53" s="49"/>
    </row>
    <row r="54" spans="1:10" ht="13.5" x14ac:dyDescent="0.25">
      <c r="A54" s="107"/>
      <c r="B54" s="107"/>
      <c r="C54" s="108" t="str">
        <f t="shared" si="1"/>
        <v/>
      </c>
      <c r="D54" s="113"/>
      <c r="E54" s="115"/>
      <c r="F54" s="114"/>
      <c r="G54" s="109"/>
      <c r="H54" s="48"/>
      <c r="I54" s="48"/>
      <c r="J54" s="49"/>
    </row>
    <row r="55" spans="1:10" ht="13.5" x14ac:dyDescent="0.25">
      <c r="A55" s="107"/>
      <c r="B55" s="107"/>
      <c r="C55" s="108" t="str">
        <f t="shared" si="1"/>
        <v/>
      </c>
      <c r="D55" s="113"/>
      <c r="E55" s="115"/>
      <c r="F55" s="114"/>
      <c r="G55" s="109"/>
      <c r="H55" s="48"/>
      <c r="I55" s="48"/>
      <c r="J55" s="49"/>
    </row>
    <row r="56" spans="1:10" ht="13.5" x14ac:dyDescent="0.25">
      <c r="A56" s="107"/>
      <c r="B56" s="107"/>
      <c r="C56" s="108" t="str">
        <f t="shared" si="1"/>
        <v/>
      </c>
      <c r="D56" s="113"/>
      <c r="E56" s="115"/>
      <c r="F56" s="114"/>
      <c r="G56" s="109"/>
      <c r="H56" s="48"/>
      <c r="I56" s="48"/>
      <c r="J56" s="49"/>
    </row>
    <row r="57" spans="1:10" ht="13.5" x14ac:dyDescent="0.25">
      <c r="A57" s="107"/>
      <c r="B57" s="107"/>
      <c r="C57" s="108" t="str">
        <f t="shared" si="1"/>
        <v/>
      </c>
      <c r="D57" s="113"/>
      <c r="E57" s="115"/>
      <c r="F57" s="114"/>
      <c r="G57" s="109"/>
      <c r="H57" s="48"/>
      <c r="I57" s="48"/>
      <c r="J57" s="49"/>
    </row>
    <row r="58" spans="1:10" ht="13.5" x14ac:dyDescent="0.25">
      <c r="A58" s="107"/>
      <c r="B58" s="107"/>
      <c r="C58" s="108" t="str">
        <f t="shared" si="1"/>
        <v/>
      </c>
      <c r="D58" s="113"/>
      <c r="E58" s="115"/>
      <c r="F58" s="114"/>
      <c r="G58" s="109"/>
      <c r="H58" s="48"/>
      <c r="I58" s="48"/>
      <c r="J58" s="49"/>
    </row>
    <row r="59" spans="1:10" ht="13.5" x14ac:dyDescent="0.25">
      <c r="A59" s="107"/>
      <c r="B59" s="107"/>
      <c r="C59" s="108" t="str">
        <f t="shared" si="1"/>
        <v/>
      </c>
      <c r="D59" s="113"/>
      <c r="E59" s="115"/>
      <c r="F59" s="114"/>
      <c r="G59" s="109"/>
      <c r="H59" s="48"/>
      <c r="I59" s="48"/>
      <c r="J59" s="49"/>
    </row>
    <row r="60" spans="1:10" ht="13.5" x14ac:dyDescent="0.25">
      <c r="A60" s="107"/>
      <c r="B60" s="107"/>
      <c r="C60" s="108" t="str">
        <f t="shared" si="1"/>
        <v/>
      </c>
      <c r="D60" s="113"/>
      <c r="E60" s="115"/>
      <c r="F60" s="114"/>
      <c r="G60" s="109"/>
      <c r="H60" s="48"/>
      <c r="I60" s="48"/>
      <c r="J60" s="49"/>
    </row>
    <row r="61" spans="1:10" ht="13.5" x14ac:dyDescent="0.25">
      <c r="A61" s="107"/>
      <c r="B61" s="107"/>
      <c r="C61" s="108" t="str">
        <f t="shared" si="1"/>
        <v/>
      </c>
      <c r="D61" s="113"/>
      <c r="E61" s="115"/>
      <c r="F61" s="114"/>
      <c r="G61" s="109"/>
      <c r="H61" s="48"/>
      <c r="I61" s="48"/>
      <c r="J61" s="49"/>
    </row>
    <row r="62" spans="1:10" ht="13.5" x14ac:dyDescent="0.25">
      <c r="A62" s="107"/>
      <c r="B62" s="107"/>
      <c r="C62" s="108" t="str">
        <f t="shared" si="1"/>
        <v/>
      </c>
      <c r="D62" s="113"/>
      <c r="E62" s="115"/>
      <c r="F62" s="114"/>
      <c r="G62" s="109"/>
      <c r="H62" s="48"/>
      <c r="I62" s="48"/>
      <c r="J62" s="49"/>
    </row>
    <row r="63" spans="1:10" ht="13.5" x14ac:dyDescent="0.25">
      <c r="A63" s="107"/>
      <c r="B63" s="107"/>
      <c r="C63" s="108" t="str">
        <f t="shared" si="1"/>
        <v/>
      </c>
      <c r="D63" s="113"/>
      <c r="E63" s="115"/>
      <c r="F63" s="114"/>
      <c r="G63" s="109"/>
      <c r="H63" s="48"/>
      <c r="I63" s="48"/>
      <c r="J63" s="49"/>
    </row>
    <row r="64" spans="1:10" ht="13.5" x14ac:dyDescent="0.25">
      <c r="A64" s="107"/>
      <c r="B64" s="107"/>
      <c r="C64" s="108" t="str">
        <f t="shared" si="1"/>
        <v/>
      </c>
      <c r="D64" s="113"/>
      <c r="E64" s="115"/>
      <c r="F64" s="114"/>
      <c r="G64" s="109"/>
      <c r="H64" s="48"/>
      <c r="I64" s="48"/>
      <c r="J64" s="49"/>
    </row>
    <row r="65" spans="1:10" ht="13.5" x14ac:dyDescent="0.25">
      <c r="A65" s="107"/>
      <c r="B65" s="107"/>
      <c r="C65" s="108" t="str">
        <f t="shared" si="1"/>
        <v/>
      </c>
      <c r="D65" s="113"/>
      <c r="E65" s="115"/>
      <c r="F65" s="114"/>
      <c r="G65" s="109"/>
      <c r="H65" s="48"/>
      <c r="I65" s="48"/>
      <c r="J65" s="49"/>
    </row>
    <row r="66" spans="1:10" ht="13.5" x14ac:dyDescent="0.25">
      <c r="A66" s="107"/>
      <c r="B66" s="107"/>
      <c r="C66" s="108" t="str">
        <f t="shared" si="1"/>
        <v/>
      </c>
      <c r="D66" s="113"/>
      <c r="E66" s="115"/>
      <c r="F66" s="114"/>
      <c r="G66" s="109"/>
      <c r="H66" s="48"/>
      <c r="I66" s="48"/>
      <c r="J66" s="49"/>
    </row>
    <row r="67" spans="1:10" ht="13.5" x14ac:dyDescent="0.25">
      <c r="A67" s="107"/>
      <c r="B67" s="107"/>
      <c r="C67" s="108" t="str">
        <f t="shared" si="1"/>
        <v/>
      </c>
      <c r="D67" s="113"/>
      <c r="E67" s="115"/>
      <c r="F67" s="114"/>
      <c r="G67" s="109"/>
      <c r="H67" s="48"/>
      <c r="I67" s="48"/>
      <c r="J67" s="49"/>
    </row>
    <row r="68" spans="1:10" ht="13.5" x14ac:dyDescent="0.25">
      <c r="A68" s="107"/>
      <c r="B68" s="107"/>
      <c r="C68" s="108" t="str">
        <f t="shared" si="1"/>
        <v/>
      </c>
      <c r="D68" s="113"/>
      <c r="E68" s="115"/>
      <c r="F68" s="114"/>
      <c r="G68" s="109"/>
      <c r="H68" s="48"/>
      <c r="I68" s="48"/>
      <c r="J68" s="49"/>
    </row>
    <row r="69" spans="1:10" ht="13.5" x14ac:dyDescent="0.25">
      <c r="A69" s="107"/>
      <c r="B69" s="107"/>
      <c r="C69" s="108" t="str">
        <f t="shared" si="1"/>
        <v/>
      </c>
      <c r="D69" s="113"/>
      <c r="E69" s="115"/>
      <c r="F69" s="114"/>
      <c r="G69" s="109"/>
      <c r="H69" s="48"/>
      <c r="I69" s="48"/>
      <c r="J69" s="49"/>
    </row>
    <row r="70" spans="1:10" ht="13.5" x14ac:dyDescent="0.25">
      <c r="A70" s="107"/>
      <c r="B70" s="107"/>
      <c r="C70" s="108" t="str">
        <f t="shared" si="1"/>
        <v/>
      </c>
      <c r="D70" s="113"/>
      <c r="E70" s="115"/>
      <c r="F70" s="114"/>
      <c r="G70" s="109"/>
      <c r="H70" s="48"/>
      <c r="I70" s="48"/>
      <c r="J70" s="49"/>
    </row>
    <row r="71" spans="1:10" ht="13.5" x14ac:dyDescent="0.25">
      <c r="A71" s="107"/>
      <c r="B71" s="107"/>
      <c r="C71" s="108" t="str">
        <f t="shared" si="1"/>
        <v/>
      </c>
      <c r="D71" s="113"/>
      <c r="E71" s="115"/>
      <c r="F71" s="114"/>
      <c r="G71" s="109"/>
      <c r="H71" s="48"/>
      <c r="I71" s="48"/>
      <c r="J71" s="49"/>
    </row>
    <row r="72" spans="1:10" ht="13.5" x14ac:dyDescent="0.25">
      <c r="A72" s="107"/>
      <c r="B72" s="107"/>
      <c r="C72" s="108" t="str">
        <f t="shared" si="1"/>
        <v/>
      </c>
      <c r="D72" s="113"/>
      <c r="E72" s="115"/>
      <c r="F72" s="114"/>
      <c r="G72" s="109"/>
      <c r="H72" s="48"/>
      <c r="I72" s="48"/>
      <c r="J72" s="49"/>
    </row>
    <row r="73" spans="1:10" ht="13.5" x14ac:dyDescent="0.25">
      <c r="A73" s="107"/>
      <c r="B73" s="107"/>
      <c r="C73" s="108" t="str">
        <f t="shared" si="1"/>
        <v/>
      </c>
      <c r="D73" s="113"/>
      <c r="E73" s="115"/>
      <c r="F73" s="114"/>
      <c r="G73" s="109"/>
      <c r="H73" s="48"/>
      <c r="I73" s="48"/>
      <c r="J73" s="49"/>
    </row>
    <row r="74" spans="1:10" ht="13.5" x14ac:dyDescent="0.25">
      <c r="A74" s="107"/>
      <c r="B74" s="107"/>
      <c r="C74" s="108" t="str">
        <f t="shared" si="1"/>
        <v/>
      </c>
      <c r="D74" s="113"/>
      <c r="E74" s="115"/>
      <c r="F74" s="114"/>
      <c r="G74" s="109"/>
      <c r="H74" s="48"/>
      <c r="I74" s="48"/>
      <c r="J74" s="49"/>
    </row>
    <row r="75" spans="1:10" ht="13.5" x14ac:dyDescent="0.25">
      <c r="A75" s="107"/>
      <c r="B75" s="107"/>
      <c r="C75" s="108" t="str">
        <f t="shared" si="1"/>
        <v/>
      </c>
      <c r="D75" s="113"/>
      <c r="E75" s="115"/>
      <c r="F75" s="114"/>
      <c r="G75" s="109"/>
      <c r="H75" s="48"/>
      <c r="I75" s="48"/>
      <c r="J75" s="49"/>
    </row>
    <row r="76" spans="1:10" ht="13.5" x14ac:dyDescent="0.25">
      <c r="A76" s="107"/>
      <c r="B76" s="107"/>
      <c r="C76" s="108" t="str">
        <f t="shared" si="1"/>
        <v/>
      </c>
      <c r="D76" s="113"/>
      <c r="E76" s="115"/>
      <c r="F76" s="114"/>
      <c r="G76" s="109"/>
      <c r="H76" s="48"/>
      <c r="I76" s="48"/>
      <c r="J76" s="49"/>
    </row>
    <row r="77" spans="1:10" ht="13.5" x14ac:dyDescent="0.25">
      <c r="A77" s="107"/>
      <c r="B77" s="107"/>
      <c r="C77" s="108" t="str">
        <f t="shared" si="1"/>
        <v/>
      </c>
      <c r="D77" s="113"/>
      <c r="E77" s="115"/>
      <c r="F77" s="114"/>
      <c r="G77" s="109"/>
      <c r="H77" s="48"/>
      <c r="I77" s="48"/>
      <c r="J77" s="49"/>
    </row>
    <row r="78" spans="1:10" ht="13.5" x14ac:dyDescent="0.25">
      <c r="A78" s="107"/>
      <c r="B78" s="107"/>
      <c r="C78" s="108" t="str">
        <f t="shared" si="1"/>
        <v/>
      </c>
      <c r="D78" s="113"/>
      <c r="E78" s="115"/>
      <c r="F78" s="114"/>
      <c r="G78" s="109"/>
      <c r="H78" s="48"/>
      <c r="I78" s="48"/>
      <c r="J78" s="49"/>
    </row>
    <row r="79" spans="1:10" ht="13.5" x14ac:dyDescent="0.25">
      <c r="A79" s="107"/>
      <c r="B79" s="107"/>
      <c r="C79" s="108" t="str">
        <f t="shared" si="1"/>
        <v/>
      </c>
      <c r="D79" s="113"/>
      <c r="E79" s="115"/>
      <c r="F79" s="114"/>
      <c r="G79" s="109"/>
      <c r="H79" s="48"/>
      <c r="I79" s="48"/>
      <c r="J79" s="49"/>
    </row>
    <row r="80" spans="1:10" ht="13.5" x14ac:dyDescent="0.25">
      <c r="A80" s="107"/>
      <c r="B80" s="107"/>
      <c r="C80" s="108" t="str">
        <f t="shared" si="1"/>
        <v/>
      </c>
      <c r="D80" s="113"/>
      <c r="E80" s="115"/>
      <c r="F80" s="114"/>
      <c r="G80" s="109"/>
      <c r="H80" s="48"/>
      <c r="I80" s="48"/>
      <c r="J80" s="49"/>
    </row>
    <row r="81" spans="1:10" ht="13.5" x14ac:dyDescent="0.25">
      <c r="A81" s="107"/>
      <c r="B81" s="107"/>
      <c r="C81" s="108" t="str">
        <f t="shared" si="1"/>
        <v/>
      </c>
      <c r="D81" s="113"/>
      <c r="E81" s="115"/>
      <c r="F81" s="114"/>
      <c r="G81" s="109"/>
      <c r="H81" s="48"/>
      <c r="I81" s="48"/>
      <c r="J81" s="49"/>
    </row>
    <row r="82" spans="1:10" ht="13.5" x14ac:dyDescent="0.25">
      <c r="A82" s="107"/>
      <c r="B82" s="107"/>
      <c r="C82" s="108" t="str">
        <f t="shared" si="1"/>
        <v/>
      </c>
      <c r="D82" s="113"/>
      <c r="E82" s="115"/>
      <c r="F82" s="114"/>
      <c r="G82" s="109"/>
      <c r="H82" s="48"/>
      <c r="I82" s="48"/>
      <c r="J82" s="49"/>
    </row>
    <row r="83" spans="1:10" ht="13.5" x14ac:dyDescent="0.25">
      <c r="A83" s="107"/>
      <c r="B83" s="107"/>
      <c r="C83" s="108" t="str">
        <f t="shared" si="1"/>
        <v/>
      </c>
      <c r="D83" s="113"/>
      <c r="E83" s="115"/>
      <c r="F83" s="114"/>
      <c r="G83" s="109"/>
      <c r="H83" s="48"/>
      <c r="I83" s="48"/>
      <c r="J83" s="49"/>
    </row>
    <row r="84" spans="1:10" ht="13.5" x14ac:dyDescent="0.25">
      <c r="A84" s="107"/>
      <c r="B84" s="107"/>
      <c r="C84" s="108" t="str">
        <f t="shared" si="1"/>
        <v/>
      </c>
      <c r="D84" s="113"/>
      <c r="E84" s="115"/>
      <c r="F84" s="114"/>
      <c r="G84" s="109"/>
      <c r="H84" s="48"/>
      <c r="I84" s="48"/>
      <c r="J84" s="49"/>
    </row>
    <row r="85" spans="1:10" ht="13.5" x14ac:dyDescent="0.25">
      <c r="A85" s="107"/>
      <c r="B85" s="107"/>
      <c r="C85" s="108" t="str">
        <f t="shared" si="1"/>
        <v/>
      </c>
      <c r="D85" s="113"/>
      <c r="E85" s="115"/>
      <c r="F85" s="114"/>
      <c r="G85" s="109"/>
      <c r="H85" s="48"/>
      <c r="I85" s="48"/>
      <c r="J85" s="49"/>
    </row>
    <row r="86" spans="1:10" ht="13.5" x14ac:dyDescent="0.25">
      <c r="A86" s="107"/>
      <c r="B86" s="107"/>
      <c r="C86" s="108" t="str">
        <f t="shared" si="1"/>
        <v/>
      </c>
      <c r="D86" s="113"/>
      <c r="E86" s="115"/>
      <c r="F86" s="114"/>
      <c r="G86" s="109"/>
      <c r="H86" s="48"/>
      <c r="I86" s="48"/>
      <c r="J86" s="49"/>
    </row>
    <row r="87" spans="1:10" ht="13.5" x14ac:dyDescent="0.25">
      <c r="A87" s="107"/>
      <c r="B87" s="107"/>
      <c r="C87" s="108" t="str">
        <f t="shared" ref="C87:C150" si="2">A87&amp;B87</f>
        <v/>
      </c>
      <c r="D87" s="113"/>
      <c r="E87" s="115"/>
      <c r="F87" s="114"/>
      <c r="G87" s="109"/>
      <c r="H87" s="48"/>
      <c r="I87" s="48"/>
      <c r="J87" s="49"/>
    </row>
    <row r="88" spans="1:10" ht="13.5" x14ac:dyDescent="0.25">
      <c r="A88" s="107"/>
      <c r="B88" s="107"/>
      <c r="C88" s="108" t="str">
        <f t="shared" si="2"/>
        <v/>
      </c>
      <c r="D88" s="113"/>
      <c r="E88" s="115"/>
      <c r="F88" s="114"/>
      <c r="G88" s="109"/>
      <c r="H88" s="48"/>
      <c r="I88" s="48"/>
      <c r="J88" s="49"/>
    </row>
    <row r="89" spans="1:10" ht="13.5" x14ac:dyDescent="0.25">
      <c r="A89" s="107"/>
      <c r="B89" s="107"/>
      <c r="C89" s="108" t="str">
        <f t="shared" si="2"/>
        <v/>
      </c>
      <c r="D89" s="113"/>
      <c r="E89" s="115"/>
      <c r="F89" s="114"/>
      <c r="G89" s="109"/>
      <c r="H89" s="48"/>
      <c r="I89" s="48"/>
      <c r="J89" s="49"/>
    </row>
    <row r="90" spans="1:10" ht="13.5" x14ac:dyDescent="0.25">
      <c r="A90" s="107"/>
      <c r="B90" s="107"/>
      <c r="C90" s="108" t="str">
        <f t="shared" si="2"/>
        <v/>
      </c>
      <c r="D90" s="113"/>
      <c r="E90" s="115"/>
      <c r="F90" s="114"/>
      <c r="G90" s="109"/>
      <c r="H90" s="48"/>
      <c r="I90" s="48"/>
      <c r="J90" s="49"/>
    </row>
    <row r="91" spans="1:10" ht="13.5" x14ac:dyDescent="0.25">
      <c r="A91" s="107"/>
      <c r="B91" s="107"/>
      <c r="C91" s="108" t="str">
        <f t="shared" si="2"/>
        <v/>
      </c>
      <c r="D91" s="113"/>
      <c r="E91" s="115"/>
      <c r="F91" s="114"/>
      <c r="G91" s="109"/>
      <c r="H91" s="48"/>
      <c r="I91" s="48"/>
      <c r="J91" s="49"/>
    </row>
    <row r="92" spans="1:10" ht="13.5" x14ac:dyDescent="0.25">
      <c r="A92" s="107"/>
      <c r="B92" s="107"/>
      <c r="C92" s="108" t="str">
        <f t="shared" si="2"/>
        <v/>
      </c>
      <c r="D92" s="113"/>
      <c r="E92" s="115"/>
      <c r="F92" s="114"/>
      <c r="G92" s="109"/>
      <c r="H92" s="48"/>
      <c r="I92" s="48"/>
      <c r="J92" s="49"/>
    </row>
    <row r="93" spans="1:10" ht="13.5" x14ac:dyDescent="0.25">
      <c r="A93" s="107"/>
      <c r="B93" s="107"/>
      <c r="C93" s="108" t="str">
        <f t="shared" si="2"/>
        <v/>
      </c>
      <c r="D93" s="113"/>
      <c r="E93" s="115"/>
      <c r="F93" s="114"/>
      <c r="G93" s="109"/>
      <c r="H93" s="48"/>
      <c r="I93" s="48"/>
      <c r="J93" s="49"/>
    </row>
    <row r="94" spans="1:10" ht="13.5" x14ac:dyDescent="0.25">
      <c r="A94" s="107"/>
      <c r="B94" s="107"/>
      <c r="C94" s="108" t="str">
        <f t="shared" si="2"/>
        <v/>
      </c>
      <c r="D94" s="113"/>
      <c r="E94" s="115"/>
      <c r="F94" s="114"/>
      <c r="G94" s="109"/>
      <c r="H94" s="48"/>
      <c r="I94" s="48"/>
      <c r="J94" s="49"/>
    </row>
    <row r="95" spans="1:10" ht="13.5" x14ac:dyDescent="0.25">
      <c r="A95" s="107"/>
      <c r="B95" s="107"/>
      <c r="C95" s="108" t="str">
        <f t="shared" si="2"/>
        <v/>
      </c>
      <c r="D95" s="113"/>
      <c r="E95" s="115"/>
      <c r="F95" s="114"/>
      <c r="G95" s="109"/>
      <c r="H95" s="48"/>
      <c r="I95" s="48"/>
      <c r="J95" s="49"/>
    </row>
    <row r="96" spans="1:10" ht="13.5" x14ac:dyDescent="0.25">
      <c r="A96" s="107"/>
      <c r="B96" s="107"/>
      <c r="C96" s="108" t="str">
        <f t="shared" si="2"/>
        <v/>
      </c>
      <c r="D96" s="113"/>
      <c r="E96" s="115"/>
      <c r="F96" s="114"/>
      <c r="G96" s="109"/>
      <c r="H96" s="48"/>
      <c r="I96" s="48"/>
      <c r="J96" s="49"/>
    </row>
    <row r="97" spans="1:10" ht="13.5" x14ac:dyDescent="0.25">
      <c r="A97" s="107"/>
      <c r="B97" s="107"/>
      <c r="C97" s="108" t="str">
        <f t="shared" si="2"/>
        <v/>
      </c>
      <c r="D97" s="113"/>
      <c r="E97" s="115"/>
      <c r="F97" s="114"/>
      <c r="G97" s="109"/>
      <c r="H97" s="48"/>
      <c r="I97" s="48"/>
      <c r="J97" s="49"/>
    </row>
    <row r="98" spans="1:10" ht="13.5" x14ac:dyDescent="0.25">
      <c r="A98" s="107"/>
      <c r="B98" s="107"/>
      <c r="C98" s="108" t="str">
        <f t="shared" si="2"/>
        <v/>
      </c>
      <c r="D98" s="113"/>
      <c r="E98" s="115"/>
      <c r="F98" s="114"/>
      <c r="G98" s="109"/>
      <c r="H98" s="48"/>
      <c r="I98" s="48"/>
      <c r="J98" s="49"/>
    </row>
    <row r="99" spans="1:10" ht="13.5" x14ac:dyDescent="0.25">
      <c r="A99" s="107"/>
      <c r="B99" s="107"/>
      <c r="C99" s="108" t="str">
        <f t="shared" si="2"/>
        <v/>
      </c>
      <c r="D99" s="113"/>
      <c r="E99" s="115"/>
      <c r="F99" s="114"/>
      <c r="G99" s="109"/>
      <c r="H99" s="48"/>
      <c r="I99" s="48"/>
      <c r="J99" s="49"/>
    </row>
    <row r="100" spans="1:10" ht="13.5" x14ac:dyDescent="0.25">
      <c r="A100" s="107"/>
      <c r="B100" s="107"/>
      <c r="C100" s="108" t="str">
        <f t="shared" si="2"/>
        <v/>
      </c>
      <c r="D100" s="113"/>
      <c r="E100" s="115"/>
      <c r="F100" s="114"/>
      <c r="G100" s="109"/>
      <c r="H100" s="48"/>
      <c r="I100" s="48"/>
      <c r="J100" s="49"/>
    </row>
    <row r="101" spans="1:10" ht="13.5" x14ac:dyDescent="0.25">
      <c r="A101" s="107"/>
      <c r="B101" s="107"/>
      <c r="C101" s="108" t="str">
        <f t="shared" si="2"/>
        <v/>
      </c>
      <c r="D101" s="113"/>
      <c r="E101" s="115"/>
      <c r="F101" s="114"/>
      <c r="G101" s="109"/>
      <c r="H101" s="48"/>
      <c r="I101" s="48"/>
      <c r="J101" s="49"/>
    </row>
    <row r="102" spans="1:10" ht="13.5" x14ac:dyDescent="0.25">
      <c r="A102" s="107"/>
      <c r="B102" s="107"/>
      <c r="C102" s="108" t="str">
        <f t="shared" si="2"/>
        <v/>
      </c>
      <c r="D102" s="113"/>
      <c r="E102" s="115"/>
      <c r="F102" s="114"/>
      <c r="G102" s="109"/>
      <c r="H102" s="48"/>
      <c r="I102" s="48"/>
      <c r="J102" s="49"/>
    </row>
    <row r="103" spans="1:10" ht="13.5" x14ac:dyDescent="0.25">
      <c r="A103" s="107"/>
      <c r="B103" s="107"/>
      <c r="C103" s="108" t="str">
        <f t="shared" si="2"/>
        <v/>
      </c>
      <c r="D103" s="113"/>
      <c r="E103" s="115"/>
      <c r="F103" s="114"/>
      <c r="G103" s="109"/>
      <c r="H103" s="48"/>
      <c r="I103" s="48"/>
      <c r="J103" s="49"/>
    </row>
    <row r="104" spans="1:10" ht="13.5" x14ac:dyDescent="0.25">
      <c r="A104" s="107"/>
      <c r="B104" s="107"/>
      <c r="C104" s="108" t="str">
        <f t="shared" si="2"/>
        <v/>
      </c>
      <c r="D104" s="113"/>
      <c r="E104" s="115"/>
      <c r="F104" s="114"/>
      <c r="G104" s="109"/>
      <c r="H104" s="48"/>
      <c r="I104" s="48"/>
      <c r="J104" s="49"/>
    </row>
    <row r="105" spans="1:10" ht="13.5" x14ac:dyDescent="0.25">
      <c r="A105" s="107"/>
      <c r="B105" s="107"/>
      <c r="C105" s="108" t="str">
        <f t="shared" si="2"/>
        <v/>
      </c>
      <c r="D105" s="113"/>
      <c r="E105" s="115"/>
      <c r="F105" s="114"/>
      <c r="G105" s="109"/>
      <c r="H105" s="48"/>
      <c r="I105" s="48"/>
      <c r="J105" s="49"/>
    </row>
    <row r="106" spans="1:10" ht="13.5" x14ac:dyDescent="0.25">
      <c r="A106" s="107"/>
      <c r="B106" s="107"/>
      <c r="C106" s="108" t="str">
        <f t="shared" si="2"/>
        <v/>
      </c>
      <c r="D106" s="113"/>
      <c r="E106" s="115"/>
      <c r="F106" s="114"/>
      <c r="G106" s="109"/>
      <c r="H106" s="48"/>
      <c r="I106" s="48"/>
      <c r="J106" s="49"/>
    </row>
    <row r="107" spans="1:10" ht="13.5" x14ac:dyDescent="0.25">
      <c r="A107" s="107"/>
      <c r="B107" s="107"/>
      <c r="C107" s="108" t="str">
        <f t="shared" si="2"/>
        <v/>
      </c>
      <c r="D107" s="113"/>
      <c r="E107" s="115"/>
      <c r="F107" s="114"/>
      <c r="G107" s="109"/>
      <c r="H107" s="48"/>
      <c r="I107" s="48"/>
      <c r="J107" s="49"/>
    </row>
    <row r="108" spans="1:10" ht="13.5" x14ac:dyDescent="0.25">
      <c r="A108" s="107"/>
      <c r="B108" s="107"/>
      <c r="C108" s="108" t="str">
        <f t="shared" si="2"/>
        <v/>
      </c>
      <c r="D108" s="113"/>
      <c r="E108" s="115"/>
      <c r="F108" s="114"/>
      <c r="G108" s="109"/>
      <c r="H108" s="48"/>
      <c r="I108" s="48"/>
      <c r="J108" s="49"/>
    </row>
    <row r="109" spans="1:10" ht="13.5" x14ac:dyDescent="0.25">
      <c r="A109" s="107"/>
      <c r="B109" s="107"/>
      <c r="C109" s="108" t="str">
        <f t="shared" si="2"/>
        <v/>
      </c>
      <c r="D109" s="113"/>
      <c r="E109" s="115"/>
      <c r="F109" s="114"/>
      <c r="G109" s="109"/>
      <c r="H109" s="48"/>
      <c r="I109" s="48"/>
      <c r="J109" s="49"/>
    </row>
    <row r="110" spans="1:10" ht="13.5" x14ac:dyDescent="0.25">
      <c r="A110" s="107"/>
      <c r="B110" s="107"/>
      <c r="C110" s="108" t="str">
        <f t="shared" si="2"/>
        <v/>
      </c>
      <c r="D110" s="113"/>
      <c r="E110" s="115"/>
      <c r="F110" s="114"/>
      <c r="G110" s="109"/>
      <c r="H110" s="48"/>
      <c r="I110" s="48"/>
      <c r="J110" s="49"/>
    </row>
    <row r="111" spans="1:10" ht="13.5" x14ac:dyDescent="0.25">
      <c r="A111" s="107"/>
      <c r="B111" s="107"/>
      <c r="C111" s="108" t="str">
        <f t="shared" si="2"/>
        <v/>
      </c>
      <c r="D111" s="113"/>
      <c r="E111" s="115"/>
      <c r="F111" s="114"/>
      <c r="G111" s="109"/>
      <c r="H111" s="48"/>
      <c r="I111" s="48"/>
      <c r="J111" s="49"/>
    </row>
    <row r="112" spans="1:10" ht="13.5" x14ac:dyDescent="0.25">
      <c r="A112" s="107"/>
      <c r="B112" s="107"/>
      <c r="C112" s="108" t="str">
        <f t="shared" si="2"/>
        <v/>
      </c>
      <c r="D112" s="113"/>
      <c r="E112" s="115"/>
      <c r="F112" s="114"/>
      <c r="G112" s="109"/>
      <c r="H112" s="48"/>
      <c r="I112" s="48"/>
      <c r="J112" s="49"/>
    </row>
    <row r="113" spans="1:10" ht="13.5" x14ac:dyDescent="0.25">
      <c r="A113" s="107"/>
      <c r="B113" s="107"/>
      <c r="C113" s="108" t="str">
        <f t="shared" si="2"/>
        <v/>
      </c>
      <c r="D113" s="113"/>
      <c r="E113" s="115"/>
      <c r="F113" s="114"/>
      <c r="G113" s="109"/>
      <c r="H113" s="48"/>
      <c r="I113" s="48"/>
      <c r="J113" s="49"/>
    </row>
    <row r="114" spans="1:10" ht="13.5" x14ac:dyDescent="0.25">
      <c r="A114" s="107"/>
      <c r="B114" s="107"/>
      <c r="C114" s="108" t="str">
        <f t="shared" si="2"/>
        <v/>
      </c>
      <c r="D114" s="113"/>
      <c r="E114" s="115"/>
      <c r="F114" s="114"/>
      <c r="G114" s="109"/>
      <c r="H114" s="48"/>
      <c r="I114" s="48"/>
      <c r="J114" s="49"/>
    </row>
    <row r="115" spans="1:10" ht="13.5" x14ac:dyDescent="0.25">
      <c r="A115" s="107"/>
      <c r="B115" s="107"/>
      <c r="C115" s="108" t="str">
        <f t="shared" si="2"/>
        <v/>
      </c>
      <c r="D115" s="113"/>
      <c r="E115" s="115"/>
      <c r="F115" s="114"/>
      <c r="G115" s="109"/>
      <c r="H115" s="48"/>
      <c r="I115" s="48"/>
      <c r="J115" s="49"/>
    </row>
    <row r="116" spans="1:10" ht="13.5" x14ac:dyDescent="0.25">
      <c r="A116" s="107"/>
      <c r="B116" s="107"/>
      <c r="C116" s="108" t="str">
        <f t="shared" si="2"/>
        <v/>
      </c>
      <c r="D116" s="113"/>
      <c r="E116" s="115"/>
      <c r="F116" s="114"/>
      <c r="G116" s="109"/>
      <c r="H116" s="48"/>
      <c r="I116" s="48"/>
      <c r="J116" s="49"/>
    </row>
    <row r="117" spans="1:10" ht="13.5" x14ac:dyDescent="0.25">
      <c r="A117" s="107"/>
      <c r="B117" s="107"/>
      <c r="C117" s="108" t="str">
        <f t="shared" si="2"/>
        <v/>
      </c>
      <c r="D117" s="113"/>
      <c r="E117" s="115"/>
      <c r="F117" s="114"/>
      <c r="G117" s="109"/>
      <c r="H117" s="48"/>
      <c r="I117" s="48"/>
      <c r="J117" s="49"/>
    </row>
    <row r="118" spans="1:10" ht="13.5" x14ac:dyDescent="0.25">
      <c r="A118" s="107"/>
      <c r="B118" s="107"/>
      <c r="C118" s="108" t="str">
        <f t="shared" si="2"/>
        <v/>
      </c>
      <c r="D118" s="113"/>
      <c r="E118" s="115"/>
      <c r="F118" s="114"/>
      <c r="G118" s="109"/>
      <c r="H118" s="48"/>
      <c r="I118" s="48"/>
      <c r="J118" s="49"/>
    </row>
    <row r="119" spans="1:10" ht="13.5" x14ac:dyDescent="0.25">
      <c r="A119" s="107"/>
      <c r="B119" s="107"/>
      <c r="C119" s="108" t="str">
        <f t="shared" si="2"/>
        <v/>
      </c>
      <c r="D119" s="113"/>
      <c r="E119" s="115"/>
      <c r="F119" s="114"/>
      <c r="G119" s="109"/>
      <c r="H119" s="48"/>
      <c r="I119" s="48"/>
      <c r="J119" s="49"/>
    </row>
    <row r="120" spans="1:10" ht="13.5" x14ac:dyDescent="0.25">
      <c r="A120" s="107"/>
      <c r="B120" s="107"/>
      <c r="C120" s="108" t="str">
        <f t="shared" si="2"/>
        <v/>
      </c>
      <c r="D120" s="113"/>
      <c r="E120" s="115"/>
      <c r="F120" s="114"/>
      <c r="G120" s="109"/>
      <c r="H120" s="48"/>
      <c r="I120" s="48"/>
      <c r="J120" s="49"/>
    </row>
    <row r="121" spans="1:10" ht="13.5" x14ac:dyDescent="0.25">
      <c r="A121" s="107"/>
      <c r="B121" s="107"/>
      <c r="C121" s="108" t="str">
        <f t="shared" si="2"/>
        <v/>
      </c>
      <c r="D121" s="113"/>
      <c r="E121" s="115"/>
      <c r="F121" s="114"/>
      <c r="G121" s="109"/>
      <c r="H121" s="48"/>
      <c r="I121" s="48"/>
      <c r="J121" s="49"/>
    </row>
    <row r="122" spans="1:10" ht="13.5" x14ac:dyDescent="0.25">
      <c r="A122" s="107"/>
      <c r="B122" s="107"/>
      <c r="C122" s="108" t="str">
        <f t="shared" si="2"/>
        <v/>
      </c>
      <c r="D122" s="113"/>
      <c r="E122" s="115"/>
      <c r="F122" s="114"/>
      <c r="G122" s="109"/>
      <c r="H122" s="48"/>
      <c r="I122" s="48"/>
      <c r="J122" s="49"/>
    </row>
    <row r="123" spans="1:10" ht="13.5" x14ac:dyDescent="0.25">
      <c r="A123" s="107"/>
      <c r="B123" s="107"/>
      <c r="C123" s="108" t="str">
        <f t="shared" si="2"/>
        <v/>
      </c>
      <c r="D123" s="113"/>
      <c r="E123" s="115"/>
      <c r="F123" s="114"/>
      <c r="G123" s="109"/>
      <c r="H123" s="48"/>
      <c r="I123" s="48"/>
      <c r="J123" s="49"/>
    </row>
    <row r="124" spans="1:10" ht="13.5" x14ac:dyDescent="0.25">
      <c r="A124" s="107"/>
      <c r="B124" s="107"/>
      <c r="C124" s="108" t="str">
        <f t="shared" si="2"/>
        <v/>
      </c>
      <c r="D124" s="113"/>
      <c r="E124" s="115"/>
      <c r="F124" s="114"/>
      <c r="G124" s="109"/>
      <c r="H124" s="48"/>
      <c r="I124" s="48"/>
      <c r="J124" s="49"/>
    </row>
    <row r="125" spans="1:10" ht="13.5" x14ac:dyDescent="0.25">
      <c r="A125" s="107"/>
      <c r="B125" s="107"/>
      <c r="C125" s="108" t="str">
        <f t="shared" si="2"/>
        <v/>
      </c>
      <c r="D125" s="113"/>
      <c r="E125" s="115"/>
      <c r="F125" s="114"/>
      <c r="G125" s="109"/>
      <c r="H125" s="48"/>
      <c r="I125" s="48"/>
      <c r="J125" s="49"/>
    </row>
    <row r="126" spans="1:10" ht="13.5" x14ac:dyDescent="0.25">
      <c r="A126" s="107"/>
      <c r="B126" s="107"/>
      <c r="C126" s="108" t="str">
        <f t="shared" si="2"/>
        <v/>
      </c>
      <c r="D126" s="113"/>
      <c r="E126" s="115"/>
      <c r="F126" s="114"/>
      <c r="G126" s="109"/>
      <c r="H126" s="48"/>
      <c r="I126" s="48"/>
      <c r="J126" s="49"/>
    </row>
    <row r="127" spans="1:10" ht="13.5" x14ac:dyDescent="0.25">
      <c r="A127" s="107"/>
      <c r="B127" s="107"/>
      <c r="C127" s="108" t="str">
        <f t="shared" si="2"/>
        <v/>
      </c>
      <c r="D127" s="113"/>
      <c r="E127" s="115"/>
      <c r="F127" s="114"/>
      <c r="G127" s="109"/>
      <c r="H127" s="48"/>
      <c r="I127" s="48"/>
      <c r="J127" s="49"/>
    </row>
    <row r="128" spans="1:10" ht="13.5" x14ac:dyDescent="0.25">
      <c r="A128" s="107"/>
      <c r="B128" s="107"/>
      <c r="C128" s="108" t="str">
        <f t="shared" si="2"/>
        <v/>
      </c>
      <c r="D128" s="113"/>
      <c r="E128" s="115"/>
      <c r="F128" s="114"/>
      <c r="G128" s="109"/>
      <c r="H128" s="48"/>
      <c r="I128" s="48"/>
      <c r="J128" s="49"/>
    </row>
    <row r="129" spans="1:10" ht="13.5" x14ac:dyDescent="0.25">
      <c r="A129" s="107"/>
      <c r="B129" s="107"/>
      <c r="C129" s="108" t="str">
        <f t="shared" si="2"/>
        <v/>
      </c>
      <c r="D129" s="113"/>
      <c r="E129" s="115"/>
      <c r="F129" s="114"/>
      <c r="G129" s="109"/>
      <c r="H129" s="48"/>
      <c r="I129" s="48"/>
      <c r="J129" s="49"/>
    </row>
    <row r="130" spans="1:10" ht="13.5" x14ac:dyDescent="0.25">
      <c r="A130" s="107"/>
      <c r="B130" s="107"/>
      <c r="C130" s="108" t="str">
        <f t="shared" si="2"/>
        <v/>
      </c>
      <c r="D130" s="113"/>
      <c r="E130" s="115"/>
      <c r="F130" s="114"/>
      <c r="G130" s="109"/>
      <c r="H130" s="48"/>
      <c r="I130" s="48"/>
      <c r="J130" s="49"/>
    </row>
    <row r="131" spans="1:10" ht="13.5" x14ac:dyDescent="0.25">
      <c r="A131" s="107"/>
      <c r="B131" s="107"/>
      <c r="C131" s="108" t="str">
        <f t="shared" si="2"/>
        <v/>
      </c>
      <c r="D131" s="113"/>
      <c r="E131" s="115"/>
      <c r="F131" s="114"/>
      <c r="G131" s="109"/>
      <c r="H131" s="48"/>
      <c r="I131" s="48"/>
      <c r="J131" s="49"/>
    </row>
    <row r="132" spans="1:10" ht="13.5" x14ac:dyDescent="0.25">
      <c r="A132" s="107"/>
      <c r="B132" s="107"/>
      <c r="C132" s="108" t="str">
        <f t="shared" si="2"/>
        <v/>
      </c>
      <c r="D132" s="113"/>
      <c r="E132" s="115"/>
      <c r="F132" s="114"/>
      <c r="G132" s="109"/>
      <c r="H132" s="48"/>
      <c r="I132" s="48"/>
      <c r="J132" s="49"/>
    </row>
    <row r="133" spans="1:10" ht="13.5" x14ac:dyDescent="0.25">
      <c r="A133" s="107"/>
      <c r="B133" s="107"/>
      <c r="C133" s="108" t="str">
        <f t="shared" si="2"/>
        <v/>
      </c>
      <c r="D133" s="113"/>
      <c r="E133" s="115"/>
      <c r="F133" s="114"/>
      <c r="G133" s="109"/>
      <c r="H133" s="48"/>
      <c r="I133" s="48"/>
      <c r="J133" s="49"/>
    </row>
    <row r="134" spans="1:10" ht="13.5" x14ac:dyDescent="0.25">
      <c r="A134" s="107"/>
      <c r="B134" s="107"/>
      <c r="C134" s="108" t="str">
        <f t="shared" si="2"/>
        <v/>
      </c>
      <c r="D134" s="113"/>
      <c r="E134" s="115"/>
      <c r="F134" s="114"/>
      <c r="G134" s="109"/>
      <c r="H134" s="48"/>
      <c r="I134" s="48"/>
      <c r="J134" s="49"/>
    </row>
    <row r="135" spans="1:10" ht="13.5" x14ac:dyDescent="0.25">
      <c r="A135" s="107"/>
      <c r="B135" s="107"/>
      <c r="C135" s="108" t="str">
        <f t="shared" si="2"/>
        <v/>
      </c>
      <c r="D135" s="113"/>
      <c r="E135" s="115"/>
      <c r="F135" s="114"/>
      <c r="G135" s="109"/>
      <c r="H135" s="48"/>
      <c r="I135" s="48"/>
      <c r="J135" s="49"/>
    </row>
    <row r="136" spans="1:10" ht="13.5" x14ac:dyDescent="0.25">
      <c r="A136" s="107"/>
      <c r="B136" s="107"/>
      <c r="C136" s="108" t="str">
        <f t="shared" si="2"/>
        <v/>
      </c>
      <c r="D136" s="113"/>
      <c r="E136" s="115"/>
      <c r="F136" s="114"/>
      <c r="G136" s="109"/>
      <c r="H136" s="48"/>
      <c r="I136" s="48"/>
      <c r="J136" s="49"/>
    </row>
    <row r="137" spans="1:10" ht="13.5" x14ac:dyDescent="0.25">
      <c r="A137" s="107"/>
      <c r="B137" s="107"/>
      <c r="C137" s="108" t="str">
        <f t="shared" si="2"/>
        <v/>
      </c>
      <c r="D137" s="113"/>
      <c r="E137" s="115"/>
      <c r="F137" s="114"/>
      <c r="G137" s="109"/>
      <c r="H137" s="48"/>
      <c r="I137" s="48"/>
      <c r="J137" s="49"/>
    </row>
    <row r="138" spans="1:10" ht="13.5" x14ac:dyDescent="0.25">
      <c r="A138" s="107"/>
      <c r="B138" s="107"/>
      <c r="C138" s="108" t="str">
        <f t="shared" si="2"/>
        <v/>
      </c>
      <c r="D138" s="113"/>
      <c r="E138" s="115"/>
      <c r="F138" s="114"/>
      <c r="G138" s="109"/>
      <c r="H138" s="48"/>
      <c r="I138" s="48"/>
      <c r="J138" s="49"/>
    </row>
    <row r="139" spans="1:10" ht="13.5" x14ac:dyDescent="0.25">
      <c r="A139" s="107"/>
      <c r="B139" s="107"/>
      <c r="C139" s="108" t="str">
        <f t="shared" si="2"/>
        <v/>
      </c>
      <c r="D139" s="113"/>
      <c r="E139" s="115"/>
      <c r="F139" s="114"/>
      <c r="G139" s="109"/>
      <c r="H139" s="48"/>
      <c r="I139" s="48"/>
      <c r="J139" s="49"/>
    </row>
    <row r="140" spans="1:10" ht="13.5" x14ac:dyDescent="0.25">
      <c r="A140" s="107"/>
      <c r="B140" s="107"/>
      <c r="C140" s="108" t="str">
        <f t="shared" si="2"/>
        <v/>
      </c>
      <c r="D140" s="113"/>
      <c r="E140" s="115"/>
      <c r="F140" s="114"/>
      <c r="G140" s="109"/>
      <c r="H140" s="48"/>
      <c r="I140" s="48"/>
      <c r="J140" s="49"/>
    </row>
    <row r="141" spans="1:10" ht="13.5" x14ac:dyDescent="0.25">
      <c r="A141" s="107"/>
      <c r="B141" s="107"/>
      <c r="C141" s="108" t="str">
        <f t="shared" si="2"/>
        <v/>
      </c>
      <c r="D141" s="113"/>
      <c r="E141" s="115"/>
      <c r="F141" s="114"/>
      <c r="G141" s="109"/>
      <c r="H141" s="48"/>
      <c r="I141" s="48"/>
      <c r="J141" s="49"/>
    </row>
    <row r="142" spans="1:10" ht="13.5" x14ac:dyDescent="0.25">
      <c r="A142" s="107"/>
      <c r="B142" s="107"/>
      <c r="C142" s="108" t="str">
        <f t="shared" si="2"/>
        <v/>
      </c>
      <c r="D142" s="113"/>
      <c r="E142" s="115"/>
      <c r="F142" s="114"/>
      <c r="G142" s="109"/>
      <c r="H142" s="48"/>
      <c r="I142" s="48"/>
      <c r="J142" s="49"/>
    </row>
    <row r="143" spans="1:10" ht="13.5" x14ac:dyDescent="0.25">
      <c r="A143" s="107"/>
      <c r="B143" s="107"/>
      <c r="C143" s="108" t="str">
        <f t="shared" si="2"/>
        <v/>
      </c>
      <c r="D143" s="113"/>
      <c r="E143" s="115"/>
      <c r="F143" s="114"/>
      <c r="G143" s="109"/>
      <c r="H143" s="48"/>
      <c r="I143" s="48"/>
      <c r="J143" s="49"/>
    </row>
    <row r="144" spans="1:10" ht="13.5" x14ac:dyDescent="0.25">
      <c r="A144" s="107"/>
      <c r="B144" s="107"/>
      <c r="C144" s="108" t="str">
        <f t="shared" si="2"/>
        <v/>
      </c>
      <c r="D144" s="113"/>
      <c r="E144" s="115"/>
      <c r="F144" s="114"/>
      <c r="G144" s="109"/>
      <c r="H144" s="48"/>
      <c r="I144" s="48"/>
      <c r="J144" s="49"/>
    </row>
    <row r="145" spans="1:10" ht="13.5" x14ac:dyDescent="0.25">
      <c r="A145" s="107"/>
      <c r="B145" s="107"/>
      <c r="C145" s="108" t="str">
        <f t="shared" si="2"/>
        <v/>
      </c>
      <c r="D145" s="113"/>
      <c r="E145" s="115"/>
      <c r="F145" s="114"/>
      <c r="G145" s="109"/>
      <c r="H145" s="48"/>
      <c r="I145" s="48"/>
      <c r="J145" s="49"/>
    </row>
    <row r="146" spans="1:10" ht="13.5" x14ac:dyDescent="0.25">
      <c r="A146" s="107"/>
      <c r="B146" s="107"/>
      <c r="C146" s="108" t="str">
        <f t="shared" si="2"/>
        <v/>
      </c>
      <c r="D146" s="113"/>
      <c r="E146" s="115"/>
      <c r="F146" s="114"/>
      <c r="G146" s="109"/>
      <c r="H146" s="48"/>
      <c r="I146" s="48"/>
      <c r="J146" s="49"/>
    </row>
    <row r="147" spans="1:10" ht="13.5" x14ac:dyDescent="0.25">
      <c r="A147" s="107"/>
      <c r="B147" s="107"/>
      <c r="C147" s="108" t="str">
        <f t="shared" si="2"/>
        <v/>
      </c>
      <c r="D147" s="113"/>
      <c r="E147" s="115"/>
      <c r="F147" s="114"/>
      <c r="G147" s="109"/>
      <c r="H147" s="48"/>
      <c r="I147" s="48"/>
      <c r="J147" s="49"/>
    </row>
    <row r="148" spans="1:10" ht="13.5" x14ac:dyDescent="0.25">
      <c r="A148" s="107"/>
      <c r="B148" s="107"/>
      <c r="C148" s="108" t="str">
        <f t="shared" si="2"/>
        <v/>
      </c>
      <c r="D148" s="113"/>
      <c r="E148" s="115"/>
      <c r="F148" s="114"/>
      <c r="G148" s="109"/>
      <c r="H148" s="48"/>
      <c r="I148" s="48"/>
      <c r="J148" s="49"/>
    </row>
    <row r="149" spans="1:10" ht="13.5" x14ac:dyDescent="0.25">
      <c r="A149" s="107"/>
      <c r="B149" s="107"/>
      <c r="C149" s="108" t="str">
        <f t="shared" si="2"/>
        <v/>
      </c>
      <c r="D149" s="113"/>
      <c r="E149" s="115"/>
      <c r="F149" s="114"/>
      <c r="G149" s="109"/>
      <c r="H149" s="48"/>
      <c r="I149" s="48"/>
      <c r="J149" s="49"/>
    </row>
    <row r="150" spans="1:10" ht="13.5" x14ac:dyDescent="0.25">
      <c r="A150" s="107"/>
      <c r="B150" s="107"/>
      <c r="C150" s="108" t="str">
        <f t="shared" si="2"/>
        <v/>
      </c>
      <c r="D150" s="113"/>
      <c r="E150" s="115"/>
      <c r="F150" s="114"/>
      <c r="G150" s="109"/>
      <c r="H150" s="48"/>
      <c r="I150" s="48"/>
      <c r="J150" s="49"/>
    </row>
    <row r="151" spans="1:10" ht="13.5" x14ac:dyDescent="0.25">
      <c r="A151" s="107"/>
      <c r="B151" s="107"/>
      <c r="C151" s="108" t="str">
        <f t="shared" ref="C151:C214" si="3">A151&amp;B151</f>
        <v/>
      </c>
      <c r="D151" s="113"/>
      <c r="E151" s="115"/>
      <c r="F151" s="114"/>
      <c r="G151" s="109"/>
      <c r="H151" s="48"/>
      <c r="I151" s="48"/>
      <c r="J151" s="49"/>
    </row>
    <row r="152" spans="1:10" ht="13.5" x14ac:dyDescent="0.25">
      <c r="A152" s="107"/>
      <c r="B152" s="107"/>
      <c r="C152" s="108" t="str">
        <f t="shared" si="3"/>
        <v/>
      </c>
      <c r="D152" s="113"/>
      <c r="E152" s="115"/>
      <c r="F152" s="114"/>
      <c r="G152" s="109"/>
      <c r="H152" s="48"/>
      <c r="I152" s="48"/>
      <c r="J152" s="49"/>
    </row>
    <row r="153" spans="1:10" ht="13.5" x14ac:dyDescent="0.25">
      <c r="A153" s="107"/>
      <c r="B153" s="107"/>
      <c r="C153" s="108" t="str">
        <f t="shared" si="3"/>
        <v/>
      </c>
      <c r="D153" s="113"/>
      <c r="E153" s="115"/>
      <c r="F153" s="114"/>
      <c r="G153" s="109"/>
      <c r="H153" s="48"/>
      <c r="I153" s="48"/>
      <c r="J153" s="49"/>
    </row>
    <row r="154" spans="1:10" ht="13.5" x14ac:dyDescent="0.25">
      <c r="A154" s="107"/>
      <c r="B154" s="107"/>
      <c r="C154" s="108" t="str">
        <f t="shared" si="3"/>
        <v/>
      </c>
      <c r="D154" s="113"/>
      <c r="E154" s="115"/>
      <c r="F154" s="114"/>
      <c r="G154" s="109"/>
      <c r="H154" s="48"/>
      <c r="I154" s="48"/>
      <c r="J154" s="49"/>
    </row>
    <row r="155" spans="1:10" ht="13.5" x14ac:dyDescent="0.25">
      <c r="A155" s="107"/>
      <c r="B155" s="107"/>
      <c r="C155" s="108" t="str">
        <f t="shared" si="3"/>
        <v/>
      </c>
      <c r="D155" s="113"/>
      <c r="E155" s="115"/>
      <c r="F155" s="114"/>
      <c r="G155" s="109"/>
      <c r="H155" s="48"/>
      <c r="I155" s="48"/>
      <c r="J155" s="49"/>
    </row>
    <row r="156" spans="1:10" ht="13.5" x14ac:dyDescent="0.25">
      <c r="A156" s="107"/>
      <c r="B156" s="107"/>
      <c r="C156" s="108" t="str">
        <f t="shared" si="3"/>
        <v/>
      </c>
      <c r="D156" s="113"/>
      <c r="E156" s="115"/>
      <c r="F156" s="114"/>
      <c r="G156" s="109"/>
      <c r="H156" s="48"/>
      <c r="I156" s="48"/>
      <c r="J156" s="49"/>
    </row>
    <row r="157" spans="1:10" ht="13.5" x14ac:dyDescent="0.25">
      <c r="A157" s="107"/>
      <c r="B157" s="107"/>
      <c r="C157" s="108" t="str">
        <f t="shared" si="3"/>
        <v/>
      </c>
      <c r="D157" s="113"/>
      <c r="E157" s="115"/>
      <c r="F157" s="114"/>
      <c r="G157" s="109"/>
      <c r="H157" s="48"/>
      <c r="I157" s="48"/>
      <c r="J157" s="49"/>
    </row>
    <row r="158" spans="1:10" ht="13.5" x14ac:dyDescent="0.25">
      <c r="A158" s="107"/>
      <c r="B158" s="107"/>
      <c r="C158" s="108" t="str">
        <f t="shared" si="3"/>
        <v/>
      </c>
      <c r="D158" s="113"/>
      <c r="E158" s="115"/>
      <c r="F158" s="114"/>
      <c r="G158" s="109"/>
      <c r="H158" s="48"/>
      <c r="I158" s="48"/>
      <c r="J158" s="49"/>
    </row>
    <row r="159" spans="1:10" ht="13.5" x14ac:dyDescent="0.25">
      <c r="A159" s="107"/>
      <c r="B159" s="107"/>
      <c r="C159" s="108" t="str">
        <f t="shared" si="3"/>
        <v/>
      </c>
      <c r="D159" s="113"/>
      <c r="E159" s="115"/>
      <c r="F159" s="114"/>
      <c r="G159" s="109"/>
      <c r="H159" s="48"/>
      <c r="I159" s="48"/>
      <c r="J159" s="49"/>
    </row>
    <row r="160" spans="1:10" ht="13.5" x14ac:dyDescent="0.25">
      <c r="A160" s="107"/>
      <c r="B160" s="107"/>
      <c r="C160" s="108" t="str">
        <f t="shared" si="3"/>
        <v/>
      </c>
      <c r="D160" s="113"/>
      <c r="E160" s="115"/>
      <c r="F160" s="114"/>
      <c r="G160" s="109"/>
      <c r="H160" s="48"/>
      <c r="I160" s="48"/>
      <c r="J160" s="49"/>
    </row>
    <row r="161" spans="1:10" ht="13.5" x14ac:dyDescent="0.25">
      <c r="A161" s="107"/>
      <c r="B161" s="107"/>
      <c r="C161" s="108" t="str">
        <f t="shared" si="3"/>
        <v/>
      </c>
      <c r="D161" s="113"/>
      <c r="E161" s="115"/>
      <c r="F161" s="114"/>
      <c r="G161" s="109"/>
      <c r="H161" s="48"/>
      <c r="I161" s="48"/>
      <c r="J161" s="49"/>
    </row>
    <row r="162" spans="1:10" ht="13.5" x14ac:dyDescent="0.25">
      <c r="A162" s="107"/>
      <c r="B162" s="107"/>
      <c r="C162" s="108" t="str">
        <f t="shared" si="3"/>
        <v/>
      </c>
      <c r="D162" s="113"/>
      <c r="E162" s="115"/>
      <c r="F162" s="114"/>
      <c r="G162" s="109"/>
      <c r="H162" s="48"/>
      <c r="I162" s="48"/>
      <c r="J162" s="49"/>
    </row>
    <row r="163" spans="1:10" ht="13.5" x14ac:dyDescent="0.25">
      <c r="A163" s="107"/>
      <c r="B163" s="107"/>
      <c r="C163" s="108" t="str">
        <f t="shared" si="3"/>
        <v/>
      </c>
      <c r="D163" s="113"/>
      <c r="E163" s="115"/>
      <c r="F163" s="114"/>
      <c r="G163" s="109"/>
      <c r="H163" s="48"/>
      <c r="I163" s="48"/>
      <c r="J163" s="49"/>
    </row>
    <row r="164" spans="1:10" ht="13.5" x14ac:dyDescent="0.25">
      <c r="A164" s="107"/>
      <c r="B164" s="107"/>
      <c r="C164" s="108" t="str">
        <f t="shared" si="3"/>
        <v/>
      </c>
      <c r="D164" s="113"/>
      <c r="E164" s="115"/>
      <c r="F164" s="114"/>
      <c r="G164" s="109"/>
      <c r="H164" s="48"/>
      <c r="I164" s="48"/>
      <c r="J164" s="49"/>
    </row>
    <row r="165" spans="1:10" ht="13.5" x14ac:dyDescent="0.25">
      <c r="A165" s="107"/>
      <c r="B165" s="107"/>
      <c r="C165" s="108" t="str">
        <f t="shared" si="3"/>
        <v/>
      </c>
      <c r="D165" s="113"/>
      <c r="E165" s="115"/>
      <c r="F165" s="114"/>
      <c r="G165" s="109"/>
      <c r="H165" s="48"/>
      <c r="I165" s="48"/>
      <c r="J165" s="49"/>
    </row>
    <row r="166" spans="1:10" ht="13.5" x14ac:dyDescent="0.25">
      <c r="A166" s="107"/>
      <c r="B166" s="107"/>
      <c r="C166" s="108" t="str">
        <f t="shared" si="3"/>
        <v/>
      </c>
      <c r="D166" s="113"/>
      <c r="E166" s="115"/>
      <c r="F166" s="114"/>
      <c r="G166" s="109"/>
      <c r="H166" s="48"/>
      <c r="I166" s="48"/>
      <c r="J166" s="49"/>
    </row>
    <row r="167" spans="1:10" ht="13.5" x14ac:dyDescent="0.25">
      <c r="A167" s="107"/>
      <c r="B167" s="107"/>
      <c r="C167" s="108" t="str">
        <f t="shared" si="3"/>
        <v/>
      </c>
      <c r="D167" s="113"/>
      <c r="E167" s="115"/>
      <c r="F167" s="114"/>
      <c r="G167" s="109"/>
      <c r="H167" s="48"/>
      <c r="I167" s="48"/>
      <c r="J167" s="49"/>
    </row>
    <row r="168" spans="1:10" ht="13.5" x14ac:dyDescent="0.25">
      <c r="A168" s="107"/>
      <c r="B168" s="107"/>
      <c r="C168" s="108" t="str">
        <f t="shared" si="3"/>
        <v/>
      </c>
      <c r="D168" s="113"/>
      <c r="E168" s="115"/>
      <c r="F168" s="114"/>
      <c r="G168" s="109"/>
      <c r="H168" s="48"/>
      <c r="I168" s="48"/>
      <c r="J168" s="49"/>
    </row>
    <row r="169" spans="1:10" ht="13.5" x14ac:dyDescent="0.25">
      <c r="A169" s="107"/>
      <c r="B169" s="107"/>
      <c r="C169" s="108" t="str">
        <f t="shared" si="3"/>
        <v/>
      </c>
      <c r="D169" s="113"/>
      <c r="E169" s="115"/>
      <c r="F169" s="114"/>
      <c r="G169" s="109"/>
      <c r="H169" s="48"/>
      <c r="I169" s="48"/>
      <c r="J169" s="49"/>
    </row>
    <row r="170" spans="1:10" ht="13.5" x14ac:dyDescent="0.25">
      <c r="A170" s="107"/>
      <c r="B170" s="107"/>
      <c r="C170" s="108" t="str">
        <f t="shared" si="3"/>
        <v/>
      </c>
      <c r="D170" s="113"/>
      <c r="E170" s="115"/>
      <c r="F170" s="114"/>
      <c r="G170" s="109"/>
      <c r="H170" s="48"/>
      <c r="I170" s="48"/>
      <c r="J170" s="49"/>
    </row>
    <row r="171" spans="1:10" ht="13.5" x14ac:dyDescent="0.25">
      <c r="A171" s="107"/>
      <c r="B171" s="107"/>
      <c r="C171" s="108" t="str">
        <f t="shared" si="3"/>
        <v/>
      </c>
      <c r="D171" s="113"/>
      <c r="E171" s="115"/>
      <c r="F171" s="114"/>
      <c r="G171" s="109"/>
      <c r="H171" s="48"/>
      <c r="I171" s="48"/>
      <c r="J171" s="49"/>
    </row>
    <row r="172" spans="1:10" ht="13.5" x14ac:dyDescent="0.25">
      <c r="A172" s="107"/>
      <c r="B172" s="107"/>
      <c r="C172" s="108" t="str">
        <f t="shared" si="3"/>
        <v/>
      </c>
      <c r="D172" s="113"/>
      <c r="E172" s="115"/>
      <c r="F172" s="114"/>
      <c r="G172" s="109"/>
      <c r="H172" s="48"/>
      <c r="I172" s="48"/>
      <c r="J172" s="49"/>
    </row>
    <row r="173" spans="1:10" ht="13.5" x14ac:dyDescent="0.25">
      <c r="A173" s="107"/>
      <c r="B173" s="107"/>
      <c r="C173" s="108" t="str">
        <f t="shared" si="3"/>
        <v/>
      </c>
      <c r="D173" s="113"/>
      <c r="E173" s="115"/>
      <c r="F173" s="114"/>
      <c r="G173" s="109"/>
      <c r="H173" s="48"/>
      <c r="I173" s="48"/>
      <c r="J173" s="49"/>
    </row>
    <row r="174" spans="1:10" ht="13.5" x14ac:dyDescent="0.25">
      <c r="A174" s="107"/>
      <c r="B174" s="107"/>
      <c r="C174" s="108" t="str">
        <f t="shared" si="3"/>
        <v/>
      </c>
      <c r="D174" s="113"/>
      <c r="E174" s="115"/>
      <c r="F174" s="114"/>
      <c r="G174" s="109"/>
      <c r="H174" s="48"/>
      <c r="I174" s="48"/>
      <c r="J174" s="49"/>
    </row>
    <row r="175" spans="1:10" ht="13.5" x14ac:dyDescent="0.25">
      <c r="A175" s="107"/>
      <c r="B175" s="107"/>
      <c r="C175" s="108" t="str">
        <f t="shared" si="3"/>
        <v/>
      </c>
      <c r="D175" s="113"/>
      <c r="E175" s="115"/>
      <c r="F175" s="114"/>
      <c r="G175" s="109"/>
      <c r="H175" s="48"/>
      <c r="I175" s="48"/>
      <c r="J175" s="49"/>
    </row>
    <row r="176" spans="1:10" ht="13.5" x14ac:dyDescent="0.25">
      <c r="A176" s="107"/>
      <c r="B176" s="107"/>
      <c r="C176" s="108" t="str">
        <f t="shared" si="3"/>
        <v/>
      </c>
      <c r="D176" s="113"/>
      <c r="E176" s="115"/>
      <c r="F176" s="114"/>
      <c r="G176" s="109"/>
      <c r="H176" s="48"/>
      <c r="I176" s="48"/>
      <c r="J176" s="49"/>
    </row>
    <row r="177" spans="1:10" ht="13.5" x14ac:dyDescent="0.25">
      <c r="A177" s="107"/>
      <c r="B177" s="107"/>
      <c r="C177" s="108" t="str">
        <f t="shared" si="3"/>
        <v/>
      </c>
      <c r="D177" s="113"/>
      <c r="E177" s="115"/>
      <c r="F177" s="114"/>
      <c r="G177" s="109"/>
      <c r="H177" s="48"/>
      <c r="I177" s="48"/>
      <c r="J177" s="49"/>
    </row>
    <row r="178" spans="1:10" ht="13.5" x14ac:dyDescent="0.25">
      <c r="A178" s="107"/>
      <c r="B178" s="107"/>
      <c r="C178" s="108" t="str">
        <f t="shared" si="3"/>
        <v/>
      </c>
      <c r="D178" s="113"/>
      <c r="E178" s="115"/>
      <c r="F178" s="114"/>
      <c r="G178" s="109"/>
      <c r="H178" s="48"/>
      <c r="I178" s="48"/>
      <c r="J178" s="49"/>
    </row>
    <row r="179" spans="1:10" ht="13.5" x14ac:dyDescent="0.25">
      <c r="A179" s="107"/>
      <c r="B179" s="107"/>
      <c r="C179" s="108" t="str">
        <f t="shared" si="3"/>
        <v/>
      </c>
      <c r="D179" s="113"/>
      <c r="E179" s="115"/>
      <c r="F179" s="114"/>
      <c r="G179" s="109"/>
      <c r="H179" s="48"/>
      <c r="I179" s="48"/>
      <c r="J179" s="49"/>
    </row>
    <row r="180" spans="1:10" ht="13.5" x14ac:dyDescent="0.25">
      <c r="A180" s="107"/>
      <c r="B180" s="107"/>
      <c r="C180" s="108" t="str">
        <f t="shared" si="3"/>
        <v/>
      </c>
      <c r="D180" s="113"/>
      <c r="E180" s="115"/>
      <c r="F180" s="114"/>
      <c r="G180" s="109"/>
      <c r="H180" s="48"/>
      <c r="I180" s="48"/>
      <c r="J180" s="49"/>
    </row>
    <row r="181" spans="1:10" ht="13.5" x14ac:dyDescent="0.25">
      <c r="A181" s="107"/>
      <c r="B181" s="107"/>
      <c r="C181" s="108" t="str">
        <f t="shared" si="3"/>
        <v/>
      </c>
      <c r="D181" s="113"/>
      <c r="E181" s="115"/>
      <c r="F181" s="114"/>
      <c r="G181" s="109"/>
      <c r="H181" s="48"/>
      <c r="I181" s="48"/>
      <c r="J181" s="49"/>
    </row>
    <row r="182" spans="1:10" ht="13.5" x14ac:dyDescent="0.25">
      <c r="A182" s="107"/>
      <c r="B182" s="107"/>
      <c r="C182" s="108" t="str">
        <f t="shared" si="3"/>
        <v/>
      </c>
      <c r="D182" s="113"/>
      <c r="E182" s="115"/>
      <c r="F182" s="114"/>
      <c r="G182" s="109"/>
      <c r="H182" s="48"/>
      <c r="I182" s="48"/>
      <c r="J182" s="49"/>
    </row>
    <row r="183" spans="1:10" ht="13.5" x14ac:dyDescent="0.25">
      <c r="A183" s="107"/>
      <c r="B183" s="107"/>
      <c r="C183" s="108" t="str">
        <f t="shared" si="3"/>
        <v/>
      </c>
      <c r="D183" s="113"/>
      <c r="E183" s="115"/>
      <c r="F183" s="114"/>
      <c r="G183" s="109"/>
      <c r="H183" s="48"/>
      <c r="I183" s="48"/>
      <c r="J183" s="49"/>
    </row>
    <row r="184" spans="1:10" ht="13.5" x14ac:dyDescent="0.25">
      <c r="A184" s="107"/>
      <c r="B184" s="107"/>
      <c r="C184" s="108" t="str">
        <f t="shared" si="3"/>
        <v/>
      </c>
      <c r="D184" s="113"/>
      <c r="E184" s="115"/>
      <c r="F184" s="114"/>
      <c r="G184" s="109"/>
      <c r="H184" s="48"/>
      <c r="I184" s="48"/>
      <c r="J184" s="49"/>
    </row>
    <row r="185" spans="1:10" ht="13.5" x14ac:dyDescent="0.25">
      <c r="A185" s="107"/>
      <c r="B185" s="107"/>
      <c r="C185" s="108" t="str">
        <f t="shared" si="3"/>
        <v/>
      </c>
      <c r="D185" s="113"/>
      <c r="E185" s="115"/>
      <c r="F185" s="114"/>
      <c r="G185" s="109"/>
      <c r="H185" s="48"/>
      <c r="I185" s="48"/>
      <c r="J185" s="49"/>
    </row>
    <row r="186" spans="1:10" ht="13.5" x14ac:dyDescent="0.25">
      <c r="A186" s="107"/>
      <c r="B186" s="107"/>
      <c r="C186" s="108" t="str">
        <f t="shared" si="3"/>
        <v/>
      </c>
      <c r="D186" s="113"/>
      <c r="E186" s="115"/>
      <c r="F186" s="114"/>
      <c r="G186" s="109"/>
      <c r="H186" s="48"/>
      <c r="I186" s="48"/>
      <c r="J186" s="49"/>
    </row>
    <row r="187" spans="1:10" ht="13.5" x14ac:dyDescent="0.25">
      <c r="A187" s="107"/>
      <c r="B187" s="107"/>
      <c r="C187" s="108" t="str">
        <f t="shared" si="3"/>
        <v/>
      </c>
      <c r="D187" s="113"/>
      <c r="E187" s="115"/>
      <c r="F187" s="114"/>
      <c r="G187" s="109"/>
      <c r="H187" s="48"/>
      <c r="I187" s="48"/>
      <c r="J187" s="49"/>
    </row>
    <row r="188" spans="1:10" ht="13.5" x14ac:dyDescent="0.25">
      <c r="A188" s="107"/>
      <c r="B188" s="107"/>
      <c r="C188" s="108" t="str">
        <f t="shared" si="3"/>
        <v/>
      </c>
      <c r="D188" s="113"/>
      <c r="E188" s="115"/>
      <c r="F188" s="114"/>
      <c r="G188" s="109"/>
      <c r="H188" s="48"/>
      <c r="I188" s="48"/>
      <c r="J188" s="49"/>
    </row>
    <row r="189" spans="1:10" ht="13.5" x14ac:dyDescent="0.25">
      <c r="A189" s="107"/>
      <c r="B189" s="107"/>
      <c r="C189" s="108" t="str">
        <f t="shared" si="3"/>
        <v/>
      </c>
      <c r="D189" s="113"/>
      <c r="E189" s="115"/>
      <c r="F189" s="114"/>
      <c r="G189" s="109"/>
      <c r="H189" s="48"/>
      <c r="I189" s="48"/>
      <c r="J189" s="49"/>
    </row>
    <row r="190" spans="1:10" ht="13.5" x14ac:dyDescent="0.25">
      <c r="A190" s="107"/>
      <c r="B190" s="107"/>
      <c r="C190" s="108" t="str">
        <f t="shared" si="3"/>
        <v/>
      </c>
      <c r="D190" s="113"/>
      <c r="E190" s="115"/>
      <c r="F190" s="114"/>
      <c r="G190" s="109"/>
      <c r="H190" s="48"/>
      <c r="I190" s="48"/>
      <c r="J190" s="49"/>
    </row>
    <row r="191" spans="1:10" ht="13.5" x14ac:dyDescent="0.25">
      <c r="A191" s="107"/>
      <c r="B191" s="107"/>
      <c r="C191" s="108" t="str">
        <f t="shared" si="3"/>
        <v/>
      </c>
      <c r="D191" s="113"/>
      <c r="E191" s="115"/>
      <c r="F191" s="114"/>
      <c r="G191" s="109"/>
      <c r="H191" s="48"/>
      <c r="I191" s="48"/>
      <c r="J191" s="49"/>
    </row>
    <row r="192" spans="1:10" ht="13.5" x14ac:dyDescent="0.25">
      <c r="A192" s="107"/>
      <c r="B192" s="107"/>
      <c r="C192" s="108" t="str">
        <f t="shared" si="3"/>
        <v/>
      </c>
      <c r="D192" s="113"/>
      <c r="E192" s="115"/>
      <c r="F192" s="114"/>
      <c r="G192" s="109"/>
      <c r="H192" s="48"/>
      <c r="I192" s="48"/>
      <c r="J192" s="49"/>
    </row>
    <row r="193" spans="1:10" ht="13.5" x14ac:dyDescent="0.25">
      <c r="A193" s="107"/>
      <c r="B193" s="107"/>
      <c r="C193" s="108" t="str">
        <f t="shared" si="3"/>
        <v/>
      </c>
      <c r="D193" s="113"/>
      <c r="E193" s="115"/>
      <c r="F193" s="114"/>
      <c r="G193" s="109"/>
      <c r="H193" s="48"/>
      <c r="I193" s="48"/>
      <c r="J193" s="49"/>
    </row>
    <row r="194" spans="1:10" ht="13.5" x14ac:dyDescent="0.25">
      <c r="A194" s="107"/>
      <c r="B194" s="107"/>
      <c r="C194" s="108" t="str">
        <f t="shared" si="3"/>
        <v/>
      </c>
      <c r="D194" s="113"/>
      <c r="E194" s="115"/>
      <c r="F194" s="114"/>
      <c r="G194" s="109"/>
      <c r="H194" s="48"/>
      <c r="I194" s="48"/>
      <c r="J194" s="49"/>
    </row>
    <row r="195" spans="1:10" ht="13.5" x14ac:dyDescent="0.25">
      <c r="A195" s="107"/>
      <c r="B195" s="107"/>
      <c r="C195" s="108" t="str">
        <f t="shared" si="3"/>
        <v/>
      </c>
      <c r="D195" s="113"/>
      <c r="E195" s="115"/>
      <c r="F195" s="114"/>
      <c r="G195" s="109"/>
      <c r="H195" s="48"/>
      <c r="I195" s="48"/>
      <c r="J195" s="49"/>
    </row>
    <row r="196" spans="1:10" ht="13.5" x14ac:dyDescent="0.25">
      <c r="A196" s="107"/>
      <c r="B196" s="107"/>
      <c r="C196" s="108" t="str">
        <f t="shared" si="3"/>
        <v/>
      </c>
      <c r="D196" s="113"/>
      <c r="E196" s="115"/>
      <c r="F196" s="114"/>
      <c r="G196" s="109"/>
      <c r="H196" s="48"/>
      <c r="I196" s="48"/>
      <c r="J196" s="49"/>
    </row>
    <row r="197" spans="1:10" ht="13.5" x14ac:dyDescent="0.25">
      <c r="A197" s="107"/>
      <c r="B197" s="107"/>
      <c r="C197" s="108" t="str">
        <f t="shared" si="3"/>
        <v/>
      </c>
      <c r="D197" s="113"/>
      <c r="E197" s="115"/>
      <c r="F197" s="114"/>
      <c r="G197" s="109"/>
      <c r="H197" s="48"/>
      <c r="I197" s="48"/>
      <c r="J197" s="49"/>
    </row>
    <row r="198" spans="1:10" ht="13.5" x14ac:dyDescent="0.25">
      <c r="A198" s="107"/>
      <c r="B198" s="107"/>
      <c r="C198" s="108" t="str">
        <f t="shared" si="3"/>
        <v/>
      </c>
      <c r="D198" s="113"/>
      <c r="E198" s="115"/>
      <c r="F198" s="114"/>
      <c r="G198" s="109"/>
      <c r="H198" s="48"/>
      <c r="I198" s="48"/>
      <c r="J198" s="49"/>
    </row>
    <row r="199" spans="1:10" ht="13.5" x14ac:dyDescent="0.25">
      <c r="A199" s="107"/>
      <c r="B199" s="107"/>
      <c r="C199" s="108" t="str">
        <f t="shared" si="3"/>
        <v/>
      </c>
      <c r="D199" s="113"/>
      <c r="E199" s="115"/>
      <c r="F199" s="114"/>
      <c r="G199" s="109"/>
      <c r="H199" s="48"/>
      <c r="I199" s="48"/>
      <c r="J199" s="49"/>
    </row>
    <row r="200" spans="1:10" ht="13.5" x14ac:dyDescent="0.25">
      <c r="A200" s="107"/>
      <c r="B200" s="107"/>
      <c r="C200" s="108" t="str">
        <f t="shared" si="3"/>
        <v/>
      </c>
      <c r="D200" s="113"/>
      <c r="E200" s="115"/>
      <c r="F200" s="114"/>
      <c r="G200" s="109"/>
      <c r="H200" s="48"/>
      <c r="I200" s="48"/>
      <c r="J200" s="49"/>
    </row>
    <row r="201" spans="1:10" ht="13.5" x14ac:dyDescent="0.25">
      <c r="A201" s="107"/>
      <c r="B201" s="107"/>
      <c r="C201" s="108" t="str">
        <f t="shared" si="3"/>
        <v/>
      </c>
      <c r="D201" s="113"/>
      <c r="E201" s="115"/>
      <c r="F201" s="114"/>
      <c r="G201" s="109"/>
      <c r="H201" s="48"/>
      <c r="I201" s="48"/>
      <c r="J201" s="49"/>
    </row>
    <row r="202" spans="1:10" ht="13.5" x14ac:dyDescent="0.25">
      <c r="A202" s="107"/>
      <c r="B202" s="107"/>
      <c r="C202" s="108" t="str">
        <f t="shared" si="3"/>
        <v/>
      </c>
      <c r="D202" s="113"/>
      <c r="E202" s="115"/>
      <c r="F202" s="114"/>
      <c r="G202" s="109"/>
      <c r="H202" s="48"/>
      <c r="I202" s="48"/>
      <c r="J202" s="49"/>
    </row>
    <row r="203" spans="1:10" ht="13.5" x14ac:dyDescent="0.25">
      <c r="A203" s="107"/>
      <c r="B203" s="107"/>
      <c r="C203" s="108" t="str">
        <f t="shared" si="3"/>
        <v/>
      </c>
      <c r="D203" s="113"/>
      <c r="E203" s="115"/>
      <c r="F203" s="114"/>
      <c r="G203" s="109"/>
      <c r="H203" s="48"/>
      <c r="I203" s="48"/>
      <c r="J203" s="49"/>
    </row>
    <row r="204" spans="1:10" ht="13.5" x14ac:dyDescent="0.25">
      <c r="A204" s="107"/>
      <c r="B204" s="107"/>
      <c r="C204" s="108" t="str">
        <f t="shared" si="3"/>
        <v/>
      </c>
      <c r="D204" s="113"/>
      <c r="E204" s="115"/>
      <c r="F204" s="114"/>
      <c r="G204" s="109"/>
      <c r="H204" s="48"/>
      <c r="I204" s="48"/>
      <c r="J204" s="49"/>
    </row>
    <row r="205" spans="1:10" ht="13.5" x14ac:dyDescent="0.25">
      <c r="A205" s="107"/>
      <c r="B205" s="107"/>
      <c r="C205" s="108" t="str">
        <f t="shared" si="3"/>
        <v/>
      </c>
      <c r="D205" s="113"/>
      <c r="E205" s="115"/>
      <c r="F205" s="114"/>
      <c r="G205" s="109"/>
      <c r="H205" s="48"/>
      <c r="I205" s="48"/>
      <c r="J205" s="49"/>
    </row>
    <row r="206" spans="1:10" ht="13.5" x14ac:dyDescent="0.25">
      <c r="A206" s="107"/>
      <c r="B206" s="107"/>
      <c r="C206" s="108" t="str">
        <f t="shared" si="3"/>
        <v/>
      </c>
      <c r="D206" s="113"/>
      <c r="E206" s="115"/>
      <c r="F206" s="114"/>
      <c r="G206" s="109"/>
      <c r="H206" s="48"/>
      <c r="I206" s="48"/>
      <c r="J206" s="49"/>
    </row>
    <row r="207" spans="1:10" ht="13.5" x14ac:dyDescent="0.25">
      <c r="A207" s="107"/>
      <c r="B207" s="107"/>
      <c r="C207" s="108" t="str">
        <f t="shared" si="3"/>
        <v/>
      </c>
      <c r="D207" s="113"/>
      <c r="E207" s="115"/>
      <c r="F207" s="114"/>
      <c r="G207" s="109"/>
      <c r="H207" s="48"/>
      <c r="I207" s="48"/>
      <c r="J207" s="49"/>
    </row>
    <row r="208" spans="1:10" ht="13.5" x14ac:dyDescent="0.25">
      <c r="A208" s="107"/>
      <c r="B208" s="107"/>
      <c r="C208" s="108" t="str">
        <f t="shared" si="3"/>
        <v/>
      </c>
      <c r="D208" s="113"/>
      <c r="E208" s="115"/>
      <c r="F208" s="114"/>
      <c r="G208" s="109"/>
      <c r="H208" s="48"/>
      <c r="I208" s="48"/>
      <c r="J208" s="49"/>
    </row>
    <row r="209" spans="1:10" ht="13.5" x14ac:dyDescent="0.25">
      <c r="A209" s="107"/>
      <c r="B209" s="107"/>
      <c r="C209" s="108" t="str">
        <f t="shared" si="3"/>
        <v/>
      </c>
      <c r="D209" s="113"/>
      <c r="E209" s="115"/>
      <c r="F209" s="114"/>
      <c r="G209" s="109"/>
      <c r="H209" s="48"/>
      <c r="I209" s="48"/>
      <c r="J209" s="49"/>
    </row>
    <row r="210" spans="1:10" ht="13.5" x14ac:dyDescent="0.25">
      <c r="A210" s="107"/>
      <c r="B210" s="107"/>
      <c r="C210" s="108" t="str">
        <f t="shared" si="3"/>
        <v/>
      </c>
      <c r="D210" s="113"/>
      <c r="E210" s="115"/>
      <c r="F210" s="114"/>
      <c r="G210" s="109"/>
      <c r="H210" s="48"/>
      <c r="I210" s="48"/>
      <c r="J210" s="49"/>
    </row>
    <row r="211" spans="1:10" ht="13.5" x14ac:dyDescent="0.25">
      <c r="A211" s="107"/>
      <c r="B211" s="107"/>
      <c r="C211" s="108" t="str">
        <f t="shared" si="3"/>
        <v/>
      </c>
      <c r="D211" s="113"/>
      <c r="E211" s="115"/>
      <c r="F211" s="114"/>
      <c r="G211" s="109"/>
      <c r="H211" s="48"/>
      <c r="I211" s="48"/>
      <c r="J211" s="49"/>
    </row>
    <row r="212" spans="1:10" ht="13.5" x14ac:dyDescent="0.25">
      <c r="A212" s="107"/>
      <c r="B212" s="107"/>
      <c r="C212" s="108" t="str">
        <f t="shared" si="3"/>
        <v/>
      </c>
      <c r="D212" s="113"/>
      <c r="E212" s="115"/>
      <c r="F212" s="114"/>
      <c r="G212" s="109"/>
      <c r="H212" s="48"/>
      <c r="I212" s="48"/>
      <c r="J212" s="49"/>
    </row>
    <row r="213" spans="1:10" ht="13.5" x14ac:dyDescent="0.25">
      <c r="A213" s="107"/>
      <c r="B213" s="107"/>
      <c r="C213" s="108" t="str">
        <f t="shared" si="3"/>
        <v/>
      </c>
      <c r="D213" s="113"/>
      <c r="E213" s="115"/>
      <c r="F213" s="114"/>
      <c r="G213" s="109"/>
      <c r="H213" s="48"/>
      <c r="I213" s="48"/>
      <c r="J213" s="49"/>
    </row>
    <row r="214" spans="1:10" ht="13.5" x14ac:dyDescent="0.25">
      <c r="A214" s="107"/>
      <c r="B214" s="107"/>
      <c r="C214" s="108" t="str">
        <f t="shared" si="3"/>
        <v/>
      </c>
      <c r="D214" s="113"/>
      <c r="E214" s="115"/>
      <c r="F214" s="114"/>
      <c r="G214" s="109"/>
      <c r="H214" s="48"/>
      <c r="I214" s="48"/>
      <c r="J214" s="49"/>
    </row>
    <row r="215" spans="1:10" ht="13.5" x14ac:dyDescent="0.25">
      <c r="A215" s="107"/>
      <c r="B215" s="107"/>
      <c r="C215" s="108" t="str">
        <f t="shared" ref="C215:C278" si="4">A215&amp;B215</f>
        <v/>
      </c>
      <c r="D215" s="113"/>
      <c r="E215" s="115"/>
      <c r="F215" s="114"/>
      <c r="G215" s="109"/>
      <c r="H215" s="48"/>
      <c r="I215" s="48"/>
      <c r="J215" s="49"/>
    </row>
    <row r="216" spans="1:10" ht="13.5" x14ac:dyDescent="0.25">
      <c r="A216" s="107"/>
      <c r="B216" s="107"/>
      <c r="C216" s="108" t="str">
        <f t="shared" si="4"/>
        <v/>
      </c>
      <c r="D216" s="113"/>
      <c r="E216" s="115"/>
      <c r="F216" s="114"/>
      <c r="G216" s="109"/>
      <c r="H216" s="48"/>
      <c r="I216" s="48"/>
      <c r="J216" s="49"/>
    </row>
    <row r="217" spans="1:10" ht="13.5" x14ac:dyDescent="0.25">
      <c r="A217" s="107"/>
      <c r="B217" s="107"/>
      <c r="C217" s="108" t="str">
        <f t="shared" si="4"/>
        <v/>
      </c>
      <c r="D217" s="113"/>
      <c r="E217" s="115"/>
      <c r="F217" s="114"/>
      <c r="G217" s="109"/>
      <c r="H217" s="48"/>
      <c r="I217" s="48"/>
      <c r="J217" s="49"/>
    </row>
    <row r="218" spans="1:10" ht="13.5" x14ac:dyDescent="0.25">
      <c r="A218" s="107"/>
      <c r="B218" s="107"/>
      <c r="C218" s="108" t="str">
        <f t="shared" si="4"/>
        <v/>
      </c>
      <c r="D218" s="113"/>
      <c r="E218" s="115"/>
      <c r="F218" s="114"/>
      <c r="G218" s="109"/>
      <c r="H218" s="48"/>
      <c r="I218" s="48"/>
      <c r="J218" s="49"/>
    </row>
    <row r="219" spans="1:10" ht="13.5" x14ac:dyDescent="0.25">
      <c r="A219" s="107"/>
      <c r="B219" s="107"/>
      <c r="C219" s="108" t="str">
        <f t="shared" si="4"/>
        <v/>
      </c>
      <c r="D219" s="113"/>
      <c r="E219" s="115"/>
      <c r="F219" s="114"/>
      <c r="G219" s="109"/>
      <c r="H219" s="48"/>
      <c r="I219" s="48"/>
      <c r="J219" s="49"/>
    </row>
    <row r="220" spans="1:10" ht="13.5" x14ac:dyDescent="0.25">
      <c r="A220" s="107"/>
      <c r="B220" s="107"/>
      <c r="C220" s="108" t="str">
        <f t="shared" si="4"/>
        <v/>
      </c>
      <c r="D220" s="113"/>
      <c r="E220" s="115"/>
      <c r="F220" s="114"/>
      <c r="G220" s="109"/>
      <c r="H220" s="48"/>
      <c r="I220" s="48"/>
      <c r="J220" s="49"/>
    </row>
    <row r="221" spans="1:10" ht="13.5" x14ac:dyDescent="0.25">
      <c r="A221" s="107"/>
      <c r="B221" s="107"/>
      <c r="C221" s="108" t="str">
        <f t="shared" si="4"/>
        <v/>
      </c>
      <c r="D221" s="113"/>
      <c r="E221" s="115"/>
      <c r="F221" s="114"/>
      <c r="G221" s="109"/>
      <c r="H221" s="48"/>
      <c r="I221" s="48"/>
      <c r="J221" s="49"/>
    </row>
    <row r="222" spans="1:10" ht="13.5" x14ac:dyDescent="0.25">
      <c r="A222" s="107"/>
      <c r="B222" s="107"/>
      <c r="C222" s="108" t="str">
        <f t="shared" si="4"/>
        <v/>
      </c>
      <c r="D222" s="113"/>
      <c r="E222" s="115"/>
      <c r="F222" s="114"/>
      <c r="G222" s="109"/>
      <c r="H222" s="48"/>
      <c r="I222" s="48"/>
      <c r="J222" s="49"/>
    </row>
    <row r="223" spans="1:10" ht="13.5" x14ac:dyDescent="0.25">
      <c r="A223" s="107"/>
      <c r="B223" s="107"/>
      <c r="C223" s="108" t="str">
        <f t="shared" si="4"/>
        <v/>
      </c>
      <c r="D223" s="113"/>
      <c r="E223" s="115"/>
      <c r="F223" s="114"/>
      <c r="G223" s="109"/>
      <c r="H223" s="48"/>
      <c r="I223" s="48"/>
      <c r="J223" s="49"/>
    </row>
    <row r="224" spans="1:10" ht="13.5" x14ac:dyDescent="0.25">
      <c r="A224" s="107"/>
      <c r="B224" s="107"/>
      <c r="C224" s="108" t="str">
        <f t="shared" si="4"/>
        <v/>
      </c>
      <c r="D224" s="113"/>
      <c r="E224" s="115"/>
      <c r="F224" s="114"/>
      <c r="G224" s="109"/>
      <c r="H224" s="48"/>
      <c r="I224" s="48"/>
      <c r="J224" s="49"/>
    </row>
    <row r="225" spans="1:10" ht="13.5" x14ac:dyDescent="0.25">
      <c r="A225" s="107"/>
      <c r="B225" s="107"/>
      <c r="C225" s="108" t="str">
        <f t="shared" si="4"/>
        <v/>
      </c>
      <c r="D225" s="113"/>
      <c r="E225" s="115"/>
      <c r="F225" s="114"/>
      <c r="G225" s="109"/>
      <c r="H225" s="48"/>
      <c r="I225" s="48"/>
      <c r="J225" s="49"/>
    </row>
    <row r="226" spans="1:10" ht="13.5" x14ac:dyDescent="0.25">
      <c r="A226" s="107"/>
      <c r="B226" s="107"/>
      <c r="C226" s="108" t="str">
        <f t="shared" si="4"/>
        <v/>
      </c>
      <c r="D226" s="113"/>
      <c r="E226" s="115"/>
      <c r="F226" s="114"/>
      <c r="G226" s="109"/>
      <c r="H226" s="48"/>
      <c r="I226" s="48"/>
      <c r="J226" s="49"/>
    </row>
    <row r="227" spans="1:10" ht="13.5" x14ac:dyDescent="0.25">
      <c r="A227" s="107"/>
      <c r="B227" s="107"/>
      <c r="C227" s="108" t="str">
        <f t="shared" si="4"/>
        <v/>
      </c>
      <c r="D227" s="113"/>
      <c r="E227" s="115"/>
      <c r="F227" s="114"/>
      <c r="G227" s="109"/>
      <c r="H227" s="48"/>
      <c r="I227" s="48"/>
      <c r="J227" s="49"/>
    </row>
    <row r="228" spans="1:10" ht="13.5" x14ac:dyDescent="0.25">
      <c r="A228" s="107"/>
      <c r="B228" s="107"/>
      <c r="C228" s="108" t="str">
        <f t="shared" si="4"/>
        <v/>
      </c>
      <c r="D228" s="113"/>
      <c r="E228" s="115"/>
      <c r="F228" s="114"/>
      <c r="G228" s="109"/>
      <c r="H228" s="48"/>
      <c r="I228" s="48"/>
      <c r="J228" s="49"/>
    </row>
    <row r="229" spans="1:10" ht="13.5" x14ac:dyDescent="0.25">
      <c r="A229" s="107"/>
      <c r="B229" s="107"/>
      <c r="C229" s="108" t="str">
        <f t="shared" si="4"/>
        <v/>
      </c>
      <c r="D229" s="113"/>
      <c r="E229" s="115"/>
      <c r="F229" s="114"/>
      <c r="G229" s="109"/>
      <c r="H229" s="48"/>
      <c r="I229" s="48"/>
      <c r="J229" s="49"/>
    </row>
    <row r="230" spans="1:10" ht="13.5" x14ac:dyDescent="0.25">
      <c r="A230" s="107"/>
      <c r="B230" s="107"/>
      <c r="C230" s="108" t="str">
        <f t="shared" si="4"/>
        <v/>
      </c>
      <c r="D230" s="113"/>
      <c r="E230" s="115"/>
      <c r="F230" s="114"/>
      <c r="G230" s="109"/>
      <c r="H230" s="48"/>
      <c r="I230" s="48"/>
      <c r="J230" s="49"/>
    </row>
    <row r="231" spans="1:10" ht="13.5" x14ac:dyDescent="0.25">
      <c r="A231" s="107"/>
      <c r="B231" s="107"/>
      <c r="C231" s="108" t="str">
        <f t="shared" si="4"/>
        <v/>
      </c>
      <c r="D231" s="113"/>
      <c r="E231" s="115"/>
      <c r="F231" s="114"/>
      <c r="G231" s="109"/>
      <c r="H231" s="48"/>
      <c r="I231" s="48"/>
      <c r="J231" s="49"/>
    </row>
    <row r="232" spans="1:10" ht="13.5" x14ac:dyDescent="0.25">
      <c r="A232" s="107"/>
      <c r="B232" s="107"/>
      <c r="C232" s="108" t="str">
        <f t="shared" si="4"/>
        <v/>
      </c>
      <c r="D232" s="113"/>
      <c r="E232" s="115"/>
      <c r="F232" s="114"/>
      <c r="G232" s="109"/>
      <c r="H232" s="48"/>
      <c r="I232" s="48"/>
      <c r="J232" s="49"/>
    </row>
    <row r="233" spans="1:10" ht="13.5" x14ac:dyDescent="0.25">
      <c r="A233" s="107"/>
      <c r="B233" s="107"/>
      <c r="C233" s="108" t="str">
        <f t="shared" si="4"/>
        <v/>
      </c>
      <c r="D233" s="113"/>
      <c r="E233" s="115"/>
      <c r="F233" s="114"/>
      <c r="G233" s="109"/>
      <c r="H233" s="48"/>
      <c r="I233" s="48"/>
      <c r="J233" s="49"/>
    </row>
    <row r="234" spans="1:10" ht="13.5" x14ac:dyDescent="0.25">
      <c r="A234" s="107"/>
      <c r="B234" s="107"/>
      <c r="C234" s="108" t="str">
        <f t="shared" si="4"/>
        <v/>
      </c>
      <c r="D234" s="113"/>
      <c r="E234" s="115"/>
      <c r="F234" s="114"/>
      <c r="G234" s="109"/>
      <c r="H234" s="48"/>
      <c r="I234" s="48"/>
      <c r="J234" s="49"/>
    </row>
    <row r="235" spans="1:10" ht="13.5" x14ac:dyDescent="0.25">
      <c r="A235" s="107"/>
      <c r="B235" s="107"/>
      <c r="C235" s="108" t="str">
        <f t="shared" si="4"/>
        <v/>
      </c>
      <c r="D235" s="113"/>
      <c r="E235" s="115"/>
      <c r="F235" s="114"/>
      <c r="G235" s="109"/>
      <c r="H235" s="48"/>
      <c r="I235" s="48"/>
      <c r="J235" s="49"/>
    </row>
    <row r="236" spans="1:10" ht="13.5" x14ac:dyDescent="0.25">
      <c r="A236" s="107"/>
      <c r="B236" s="107"/>
      <c r="C236" s="108" t="str">
        <f t="shared" si="4"/>
        <v/>
      </c>
      <c r="D236" s="113"/>
      <c r="E236" s="115"/>
      <c r="F236" s="114"/>
      <c r="G236" s="109"/>
      <c r="H236" s="48"/>
      <c r="I236" s="48"/>
      <c r="J236" s="49"/>
    </row>
    <row r="237" spans="1:10" ht="13.5" x14ac:dyDescent="0.25">
      <c r="A237" s="107"/>
      <c r="B237" s="107"/>
      <c r="C237" s="108" t="str">
        <f t="shared" si="4"/>
        <v/>
      </c>
      <c r="D237" s="113"/>
      <c r="E237" s="115"/>
      <c r="F237" s="114"/>
      <c r="G237" s="109"/>
      <c r="H237" s="48"/>
      <c r="I237" s="48"/>
      <c r="J237" s="49"/>
    </row>
    <row r="238" spans="1:10" ht="13.5" x14ac:dyDescent="0.25">
      <c r="A238" s="107"/>
      <c r="B238" s="107"/>
      <c r="C238" s="108" t="str">
        <f t="shared" si="4"/>
        <v/>
      </c>
      <c r="D238" s="113"/>
      <c r="E238" s="115"/>
      <c r="F238" s="114"/>
      <c r="G238" s="109"/>
      <c r="H238" s="48"/>
      <c r="I238" s="48"/>
      <c r="J238" s="49"/>
    </row>
    <row r="239" spans="1:10" ht="13.5" x14ac:dyDescent="0.25">
      <c r="A239" s="107"/>
      <c r="B239" s="107"/>
      <c r="C239" s="108" t="str">
        <f t="shared" si="4"/>
        <v/>
      </c>
      <c r="D239" s="113"/>
      <c r="E239" s="115"/>
      <c r="F239" s="114"/>
      <c r="G239" s="109"/>
      <c r="H239" s="48"/>
      <c r="I239" s="48"/>
      <c r="J239" s="49"/>
    </row>
    <row r="240" spans="1:10" ht="13.5" x14ac:dyDescent="0.25">
      <c r="A240" s="107"/>
      <c r="B240" s="107"/>
      <c r="C240" s="108" t="str">
        <f t="shared" si="4"/>
        <v/>
      </c>
      <c r="D240" s="113"/>
      <c r="E240" s="115"/>
      <c r="F240" s="114"/>
      <c r="G240" s="109"/>
      <c r="H240" s="48"/>
      <c r="I240" s="48"/>
      <c r="J240" s="49"/>
    </row>
    <row r="241" spans="1:10" ht="13.5" x14ac:dyDescent="0.25">
      <c r="A241" s="107"/>
      <c r="B241" s="107"/>
      <c r="C241" s="108" t="str">
        <f t="shared" si="4"/>
        <v/>
      </c>
      <c r="D241" s="113"/>
      <c r="E241" s="115"/>
      <c r="F241" s="114"/>
      <c r="G241" s="109"/>
      <c r="H241" s="48"/>
      <c r="I241" s="48"/>
      <c r="J241" s="49"/>
    </row>
    <row r="242" spans="1:10" ht="13.5" x14ac:dyDescent="0.25">
      <c r="A242" s="107"/>
      <c r="B242" s="107"/>
      <c r="C242" s="108" t="str">
        <f t="shared" si="4"/>
        <v/>
      </c>
      <c r="D242" s="113"/>
      <c r="E242" s="115"/>
      <c r="F242" s="114"/>
      <c r="G242" s="109"/>
      <c r="H242" s="48"/>
      <c r="I242" s="48"/>
      <c r="J242" s="49"/>
    </row>
    <row r="243" spans="1:10" ht="13.5" x14ac:dyDescent="0.25">
      <c r="A243" s="107"/>
      <c r="B243" s="107"/>
      <c r="C243" s="108" t="str">
        <f t="shared" si="4"/>
        <v/>
      </c>
      <c r="D243" s="113"/>
      <c r="E243" s="115"/>
      <c r="F243" s="114"/>
      <c r="G243" s="109"/>
      <c r="H243" s="48"/>
      <c r="I243" s="48"/>
      <c r="J243" s="49"/>
    </row>
    <row r="244" spans="1:10" ht="13.5" x14ac:dyDescent="0.25">
      <c r="A244" s="107"/>
      <c r="B244" s="107"/>
      <c r="C244" s="108" t="str">
        <f t="shared" si="4"/>
        <v/>
      </c>
      <c r="D244" s="113"/>
      <c r="E244" s="115"/>
      <c r="F244" s="114"/>
      <c r="G244" s="109"/>
      <c r="H244" s="48"/>
      <c r="I244" s="48"/>
      <c r="J244" s="49"/>
    </row>
    <row r="245" spans="1:10" ht="13.5" x14ac:dyDescent="0.25">
      <c r="A245" s="107"/>
      <c r="B245" s="107"/>
      <c r="C245" s="108" t="str">
        <f t="shared" si="4"/>
        <v/>
      </c>
      <c r="D245" s="113"/>
      <c r="E245" s="115"/>
      <c r="F245" s="114"/>
      <c r="G245" s="109"/>
      <c r="H245" s="48"/>
      <c r="I245" s="48"/>
      <c r="J245" s="49"/>
    </row>
    <row r="246" spans="1:10" ht="13.5" x14ac:dyDescent="0.25">
      <c r="A246" s="107"/>
      <c r="B246" s="107"/>
      <c r="C246" s="108" t="str">
        <f t="shared" si="4"/>
        <v/>
      </c>
      <c r="D246" s="113"/>
      <c r="E246" s="115"/>
      <c r="F246" s="114"/>
      <c r="G246" s="109"/>
      <c r="H246" s="48"/>
      <c r="I246" s="48"/>
      <c r="J246" s="49"/>
    </row>
    <row r="247" spans="1:10" ht="13.5" x14ac:dyDescent="0.25">
      <c r="A247" s="107"/>
      <c r="B247" s="107"/>
      <c r="C247" s="108" t="str">
        <f t="shared" si="4"/>
        <v/>
      </c>
      <c r="D247" s="113"/>
      <c r="E247" s="115"/>
      <c r="F247" s="114"/>
      <c r="G247" s="109"/>
      <c r="H247" s="48"/>
      <c r="I247" s="48"/>
      <c r="J247" s="49"/>
    </row>
    <row r="248" spans="1:10" ht="13.5" x14ac:dyDescent="0.25">
      <c r="A248" s="107"/>
      <c r="B248" s="107"/>
      <c r="C248" s="108" t="str">
        <f t="shared" si="4"/>
        <v/>
      </c>
      <c r="D248" s="113"/>
      <c r="E248" s="115"/>
      <c r="F248" s="114"/>
      <c r="G248" s="109"/>
      <c r="H248" s="48"/>
      <c r="I248" s="48"/>
      <c r="J248" s="49"/>
    </row>
    <row r="249" spans="1:10" ht="13.5" x14ac:dyDescent="0.25">
      <c r="A249" s="107"/>
      <c r="B249" s="107"/>
      <c r="C249" s="108" t="str">
        <f t="shared" si="4"/>
        <v/>
      </c>
      <c r="D249" s="113"/>
      <c r="E249" s="115"/>
      <c r="F249" s="114"/>
      <c r="G249" s="109"/>
      <c r="H249" s="48"/>
      <c r="I249" s="48"/>
      <c r="J249" s="49"/>
    </row>
    <row r="250" spans="1:10" ht="13.5" x14ac:dyDescent="0.25">
      <c r="A250" s="107"/>
      <c r="B250" s="107"/>
      <c r="C250" s="108" t="str">
        <f t="shared" si="4"/>
        <v/>
      </c>
      <c r="D250" s="113"/>
      <c r="E250" s="115"/>
      <c r="F250" s="114"/>
      <c r="G250" s="109"/>
      <c r="H250" s="48"/>
      <c r="I250" s="48"/>
      <c r="J250" s="49"/>
    </row>
    <row r="251" spans="1:10" ht="13.5" x14ac:dyDescent="0.25">
      <c r="A251" s="107"/>
      <c r="B251" s="107"/>
      <c r="C251" s="108" t="str">
        <f t="shared" si="4"/>
        <v/>
      </c>
      <c r="D251" s="113"/>
      <c r="E251" s="115"/>
      <c r="F251" s="114"/>
      <c r="G251" s="109"/>
      <c r="H251" s="48"/>
      <c r="I251" s="48"/>
      <c r="J251" s="49"/>
    </row>
    <row r="252" spans="1:10" ht="13.5" x14ac:dyDescent="0.25">
      <c r="A252" s="107"/>
      <c r="B252" s="107"/>
      <c r="C252" s="108" t="str">
        <f t="shared" si="4"/>
        <v/>
      </c>
      <c r="D252" s="113"/>
      <c r="E252" s="115"/>
      <c r="F252" s="114"/>
      <c r="G252" s="109"/>
      <c r="H252" s="48"/>
      <c r="I252" s="48"/>
      <c r="J252" s="49"/>
    </row>
    <row r="253" spans="1:10" ht="13.5" x14ac:dyDescent="0.25">
      <c r="A253" s="107"/>
      <c r="B253" s="107"/>
      <c r="C253" s="108" t="str">
        <f t="shared" si="4"/>
        <v/>
      </c>
      <c r="D253" s="113"/>
      <c r="E253" s="115"/>
      <c r="F253" s="114"/>
      <c r="G253" s="109"/>
      <c r="H253" s="48"/>
      <c r="I253" s="48"/>
      <c r="J253" s="49"/>
    </row>
    <row r="254" spans="1:10" ht="13.5" x14ac:dyDescent="0.25">
      <c r="A254" s="107"/>
      <c r="B254" s="107"/>
      <c r="C254" s="108" t="str">
        <f t="shared" si="4"/>
        <v/>
      </c>
      <c r="D254" s="113"/>
      <c r="E254" s="115"/>
      <c r="F254" s="114"/>
      <c r="G254" s="109"/>
      <c r="H254" s="48"/>
      <c r="I254" s="48"/>
      <c r="J254" s="49"/>
    </row>
    <row r="255" spans="1:10" ht="13.5" x14ac:dyDescent="0.25">
      <c r="A255" s="107"/>
      <c r="B255" s="107"/>
      <c r="C255" s="108" t="str">
        <f t="shared" si="4"/>
        <v/>
      </c>
      <c r="D255" s="113"/>
      <c r="E255" s="115"/>
      <c r="F255" s="114"/>
      <c r="G255" s="109"/>
      <c r="H255" s="48"/>
      <c r="I255" s="48"/>
      <c r="J255" s="49"/>
    </row>
    <row r="256" spans="1:10" ht="13.5" x14ac:dyDescent="0.25">
      <c r="A256" s="107"/>
      <c r="B256" s="107"/>
      <c r="C256" s="108" t="str">
        <f t="shared" si="4"/>
        <v/>
      </c>
      <c r="D256" s="113"/>
      <c r="E256" s="115"/>
      <c r="F256" s="114"/>
      <c r="G256" s="109"/>
      <c r="H256" s="48"/>
      <c r="I256" s="48"/>
      <c r="J256" s="49"/>
    </row>
    <row r="257" spans="1:10" ht="13.5" x14ac:dyDescent="0.25">
      <c r="A257" s="107"/>
      <c r="B257" s="107"/>
      <c r="C257" s="108" t="str">
        <f t="shared" si="4"/>
        <v/>
      </c>
      <c r="D257" s="113"/>
      <c r="E257" s="115"/>
      <c r="F257" s="114"/>
      <c r="G257" s="109"/>
      <c r="H257" s="48"/>
      <c r="I257" s="48"/>
      <c r="J257" s="49"/>
    </row>
    <row r="258" spans="1:10" ht="13.5" x14ac:dyDescent="0.25">
      <c r="A258" s="107"/>
      <c r="B258" s="107"/>
      <c r="C258" s="108" t="str">
        <f t="shared" si="4"/>
        <v/>
      </c>
      <c r="D258" s="113"/>
      <c r="E258" s="115"/>
      <c r="F258" s="114"/>
      <c r="G258" s="109"/>
      <c r="H258" s="48"/>
      <c r="I258" s="48"/>
      <c r="J258" s="49"/>
    </row>
    <row r="259" spans="1:10" ht="13.5" x14ac:dyDescent="0.25">
      <c r="A259" s="107"/>
      <c r="B259" s="107"/>
      <c r="C259" s="108" t="str">
        <f t="shared" si="4"/>
        <v/>
      </c>
      <c r="D259" s="113"/>
      <c r="E259" s="115"/>
      <c r="F259" s="114"/>
      <c r="G259" s="109"/>
      <c r="H259" s="48"/>
      <c r="I259" s="48"/>
      <c r="J259" s="49"/>
    </row>
    <row r="260" spans="1:10" ht="13.5" x14ac:dyDescent="0.25">
      <c r="A260" s="107"/>
      <c r="B260" s="107"/>
      <c r="C260" s="108" t="str">
        <f t="shared" si="4"/>
        <v/>
      </c>
      <c r="D260" s="113"/>
      <c r="E260" s="115"/>
      <c r="F260" s="114"/>
      <c r="G260" s="109"/>
      <c r="H260" s="48"/>
      <c r="I260" s="48"/>
      <c r="J260" s="49"/>
    </row>
    <row r="261" spans="1:10" ht="13.5" x14ac:dyDescent="0.25">
      <c r="A261" s="107"/>
      <c r="B261" s="107"/>
      <c r="C261" s="108" t="str">
        <f t="shared" si="4"/>
        <v/>
      </c>
      <c r="D261" s="113"/>
      <c r="E261" s="115"/>
      <c r="F261" s="114"/>
      <c r="G261" s="109"/>
      <c r="H261" s="48"/>
      <c r="I261" s="48"/>
      <c r="J261" s="49"/>
    </row>
    <row r="262" spans="1:10" ht="13.5" x14ac:dyDescent="0.25">
      <c r="A262" s="107"/>
      <c r="B262" s="107"/>
      <c r="C262" s="108" t="str">
        <f t="shared" si="4"/>
        <v/>
      </c>
      <c r="D262" s="113"/>
      <c r="E262" s="115"/>
      <c r="F262" s="114"/>
      <c r="G262" s="109"/>
      <c r="H262" s="48"/>
      <c r="I262" s="48"/>
      <c r="J262" s="49"/>
    </row>
    <row r="263" spans="1:10" ht="13.5" x14ac:dyDescent="0.25">
      <c r="A263" s="107"/>
      <c r="B263" s="107"/>
      <c r="C263" s="108" t="str">
        <f t="shared" si="4"/>
        <v/>
      </c>
      <c r="D263" s="113"/>
      <c r="E263" s="115"/>
      <c r="F263" s="114"/>
      <c r="G263" s="109"/>
      <c r="H263" s="48"/>
      <c r="I263" s="48"/>
      <c r="J263" s="49"/>
    </row>
    <row r="264" spans="1:10" ht="13.5" x14ac:dyDescent="0.25">
      <c r="A264" s="107"/>
      <c r="B264" s="107"/>
      <c r="C264" s="108" t="str">
        <f t="shared" si="4"/>
        <v/>
      </c>
      <c r="D264" s="113"/>
      <c r="E264" s="115"/>
      <c r="F264" s="114"/>
      <c r="G264" s="109"/>
      <c r="H264" s="48"/>
      <c r="I264" s="48"/>
      <c r="J264" s="49"/>
    </row>
    <row r="265" spans="1:10" ht="13.5" x14ac:dyDescent="0.25">
      <c r="A265" s="107"/>
      <c r="B265" s="107"/>
      <c r="C265" s="108" t="str">
        <f t="shared" si="4"/>
        <v/>
      </c>
      <c r="D265" s="113"/>
      <c r="E265" s="115"/>
      <c r="F265" s="114"/>
      <c r="G265" s="109"/>
      <c r="H265" s="48"/>
      <c r="I265" s="48"/>
      <c r="J265" s="49"/>
    </row>
    <row r="266" spans="1:10" ht="13.5" x14ac:dyDescent="0.25">
      <c r="A266" s="107"/>
      <c r="B266" s="107"/>
      <c r="C266" s="108" t="str">
        <f t="shared" si="4"/>
        <v/>
      </c>
      <c r="D266" s="113"/>
      <c r="E266" s="115"/>
      <c r="F266" s="114"/>
      <c r="G266" s="109"/>
      <c r="H266" s="48"/>
      <c r="I266" s="48"/>
      <c r="J266" s="49"/>
    </row>
    <row r="267" spans="1:10" ht="13.5" x14ac:dyDescent="0.25">
      <c r="A267" s="107"/>
      <c r="B267" s="107"/>
      <c r="C267" s="108" t="str">
        <f t="shared" si="4"/>
        <v/>
      </c>
      <c r="D267" s="113"/>
      <c r="E267" s="115"/>
      <c r="F267" s="114"/>
      <c r="G267" s="109"/>
      <c r="H267" s="48"/>
      <c r="I267" s="48"/>
      <c r="J267" s="49"/>
    </row>
    <row r="268" spans="1:10" ht="13.5" x14ac:dyDescent="0.25">
      <c r="A268" s="107"/>
      <c r="B268" s="107"/>
      <c r="C268" s="108" t="str">
        <f t="shared" si="4"/>
        <v/>
      </c>
      <c r="D268" s="113"/>
      <c r="E268" s="115"/>
      <c r="F268" s="114"/>
      <c r="G268" s="109"/>
      <c r="H268" s="48"/>
      <c r="I268" s="48"/>
      <c r="J268" s="49"/>
    </row>
    <row r="269" spans="1:10" ht="13.5" x14ac:dyDescent="0.25">
      <c r="A269" s="107"/>
      <c r="B269" s="107"/>
      <c r="C269" s="108" t="str">
        <f t="shared" si="4"/>
        <v/>
      </c>
      <c r="D269" s="113"/>
      <c r="E269" s="115"/>
      <c r="F269" s="114"/>
      <c r="G269" s="109"/>
      <c r="H269" s="48"/>
      <c r="I269" s="48"/>
      <c r="J269" s="49"/>
    </row>
    <row r="270" spans="1:10" ht="13.5" x14ac:dyDescent="0.25">
      <c r="A270" s="107"/>
      <c r="B270" s="107"/>
      <c r="C270" s="108" t="str">
        <f t="shared" si="4"/>
        <v/>
      </c>
      <c r="D270" s="113"/>
      <c r="E270" s="115"/>
      <c r="F270" s="114"/>
      <c r="G270" s="109"/>
      <c r="H270" s="48"/>
      <c r="I270" s="48"/>
      <c r="J270" s="49"/>
    </row>
    <row r="271" spans="1:10" ht="13.5" x14ac:dyDescent="0.25">
      <c r="A271" s="107"/>
      <c r="B271" s="107"/>
      <c r="C271" s="108" t="str">
        <f t="shared" si="4"/>
        <v/>
      </c>
      <c r="D271" s="113"/>
      <c r="E271" s="115"/>
      <c r="F271" s="114"/>
      <c r="G271" s="109"/>
      <c r="H271" s="48"/>
      <c r="I271" s="48"/>
      <c r="J271" s="49"/>
    </row>
    <row r="272" spans="1:10" ht="13.5" x14ac:dyDescent="0.25">
      <c r="A272" s="107"/>
      <c r="B272" s="107"/>
      <c r="C272" s="108" t="str">
        <f t="shared" si="4"/>
        <v/>
      </c>
      <c r="D272" s="113"/>
      <c r="E272" s="115"/>
      <c r="F272" s="114"/>
      <c r="G272" s="109"/>
      <c r="H272" s="48"/>
      <c r="I272" s="48"/>
      <c r="J272" s="49"/>
    </row>
    <row r="273" spans="1:10" ht="13.5" x14ac:dyDescent="0.25">
      <c r="A273" s="107"/>
      <c r="B273" s="107"/>
      <c r="C273" s="108" t="str">
        <f t="shared" si="4"/>
        <v/>
      </c>
      <c r="D273" s="113"/>
      <c r="E273" s="115"/>
      <c r="F273" s="114"/>
      <c r="G273" s="109"/>
      <c r="H273" s="48"/>
      <c r="I273" s="48"/>
      <c r="J273" s="49"/>
    </row>
    <row r="274" spans="1:10" ht="13.5" x14ac:dyDescent="0.25">
      <c r="A274" s="107"/>
      <c r="B274" s="107"/>
      <c r="C274" s="108" t="str">
        <f t="shared" si="4"/>
        <v/>
      </c>
      <c r="D274" s="113"/>
      <c r="E274" s="115"/>
      <c r="F274" s="114"/>
      <c r="G274" s="109"/>
      <c r="H274" s="48"/>
      <c r="I274" s="48"/>
      <c r="J274" s="49"/>
    </row>
    <row r="275" spans="1:10" ht="13.5" x14ac:dyDescent="0.25">
      <c r="A275" s="107"/>
      <c r="B275" s="107"/>
      <c r="C275" s="108" t="str">
        <f t="shared" si="4"/>
        <v/>
      </c>
      <c r="D275" s="113"/>
      <c r="E275" s="115"/>
      <c r="F275" s="114"/>
      <c r="G275" s="109"/>
      <c r="H275" s="48"/>
      <c r="I275" s="48"/>
      <c r="J275" s="49"/>
    </row>
    <row r="276" spans="1:10" ht="13.5" x14ac:dyDescent="0.25">
      <c r="A276" s="107"/>
      <c r="B276" s="107"/>
      <c r="C276" s="108" t="str">
        <f t="shared" si="4"/>
        <v/>
      </c>
      <c r="D276" s="113"/>
      <c r="E276" s="115"/>
      <c r="F276" s="114"/>
      <c r="G276" s="109"/>
      <c r="H276" s="48"/>
      <c r="I276" s="48"/>
      <c r="J276" s="49"/>
    </row>
    <row r="277" spans="1:10" ht="13.5" x14ac:dyDescent="0.25">
      <c r="A277" s="107"/>
      <c r="B277" s="107"/>
      <c r="C277" s="108" t="str">
        <f t="shared" si="4"/>
        <v/>
      </c>
      <c r="D277" s="113"/>
      <c r="E277" s="115"/>
      <c r="F277" s="114"/>
      <c r="G277" s="109"/>
      <c r="H277" s="48"/>
      <c r="I277" s="48"/>
      <c r="J277" s="49"/>
    </row>
    <row r="278" spans="1:10" ht="13.5" x14ac:dyDescent="0.25">
      <c r="A278" s="107"/>
      <c r="B278" s="107"/>
      <c r="C278" s="108" t="str">
        <f t="shared" si="4"/>
        <v/>
      </c>
      <c r="D278" s="113"/>
      <c r="E278" s="115"/>
      <c r="F278" s="114"/>
      <c r="G278" s="109"/>
      <c r="H278" s="48"/>
      <c r="I278" s="48"/>
      <c r="J278" s="49"/>
    </row>
    <row r="279" spans="1:10" ht="13.5" x14ac:dyDescent="0.25">
      <c r="A279" s="107"/>
      <c r="B279" s="107"/>
      <c r="C279" s="108" t="str">
        <f t="shared" ref="C279:C342" si="5">A279&amp;B279</f>
        <v/>
      </c>
      <c r="D279" s="113"/>
      <c r="E279" s="115"/>
      <c r="F279" s="114"/>
      <c r="G279" s="109"/>
      <c r="H279" s="48"/>
      <c r="I279" s="48"/>
      <c r="J279" s="49"/>
    </row>
    <row r="280" spans="1:10" ht="13.5" x14ac:dyDescent="0.25">
      <c r="A280" s="107"/>
      <c r="B280" s="107"/>
      <c r="C280" s="108" t="str">
        <f t="shared" si="5"/>
        <v/>
      </c>
      <c r="D280" s="113"/>
      <c r="E280" s="115"/>
      <c r="F280" s="114"/>
      <c r="G280" s="109"/>
      <c r="H280" s="48"/>
      <c r="I280" s="48"/>
      <c r="J280" s="49"/>
    </row>
    <row r="281" spans="1:10" ht="13.5" x14ac:dyDescent="0.25">
      <c r="A281" s="107"/>
      <c r="B281" s="107"/>
      <c r="C281" s="108" t="str">
        <f t="shared" si="5"/>
        <v/>
      </c>
      <c r="D281" s="113"/>
      <c r="E281" s="115"/>
      <c r="F281" s="114"/>
      <c r="G281" s="109"/>
      <c r="H281" s="48"/>
      <c r="I281" s="48"/>
      <c r="J281" s="49"/>
    </row>
    <row r="282" spans="1:10" ht="13.5" x14ac:dyDescent="0.25">
      <c r="A282" s="107"/>
      <c r="B282" s="107"/>
      <c r="C282" s="108" t="str">
        <f t="shared" si="5"/>
        <v/>
      </c>
      <c r="D282" s="113"/>
      <c r="E282" s="115"/>
      <c r="F282" s="114"/>
      <c r="G282" s="109"/>
      <c r="H282" s="48"/>
      <c r="I282" s="48"/>
      <c r="J282" s="49"/>
    </row>
    <row r="283" spans="1:10" ht="13.5" x14ac:dyDescent="0.25">
      <c r="A283" s="107"/>
      <c r="B283" s="107"/>
      <c r="C283" s="108" t="str">
        <f t="shared" si="5"/>
        <v/>
      </c>
      <c r="D283" s="113"/>
      <c r="E283" s="115"/>
      <c r="F283" s="114"/>
      <c r="G283" s="109"/>
      <c r="H283" s="48"/>
      <c r="I283" s="48"/>
      <c r="J283" s="49"/>
    </row>
    <row r="284" spans="1:10" ht="13.5" x14ac:dyDescent="0.25">
      <c r="A284" s="107"/>
      <c r="B284" s="107"/>
      <c r="C284" s="108" t="str">
        <f t="shared" si="5"/>
        <v/>
      </c>
      <c r="D284" s="113"/>
      <c r="E284" s="115"/>
      <c r="F284" s="114"/>
      <c r="G284" s="109"/>
      <c r="H284" s="48"/>
      <c r="I284" s="48"/>
      <c r="J284" s="49"/>
    </row>
    <row r="285" spans="1:10" ht="13.5" x14ac:dyDescent="0.25">
      <c r="A285" s="107"/>
      <c r="B285" s="107"/>
      <c r="C285" s="108" t="str">
        <f t="shared" si="5"/>
        <v/>
      </c>
      <c r="D285" s="113"/>
      <c r="E285" s="115"/>
      <c r="F285" s="114"/>
      <c r="G285" s="109"/>
      <c r="H285" s="48"/>
      <c r="I285" s="48"/>
      <c r="J285" s="49"/>
    </row>
    <row r="286" spans="1:10" ht="13.5" x14ac:dyDescent="0.25">
      <c r="A286" s="107"/>
      <c r="B286" s="107"/>
      <c r="C286" s="108" t="str">
        <f t="shared" si="5"/>
        <v/>
      </c>
      <c r="D286" s="113"/>
      <c r="E286" s="115"/>
      <c r="F286" s="114"/>
      <c r="G286" s="109"/>
      <c r="H286" s="48"/>
      <c r="I286" s="48"/>
      <c r="J286" s="49"/>
    </row>
    <row r="287" spans="1:10" ht="13.5" x14ac:dyDescent="0.25">
      <c r="A287" s="107"/>
      <c r="B287" s="107"/>
      <c r="C287" s="108" t="str">
        <f t="shared" si="5"/>
        <v/>
      </c>
      <c r="D287" s="113"/>
      <c r="E287" s="115"/>
      <c r="F287" s="114"/>
      <c r="G287" s="109"/>
      <c r="H287" s="48"/>
      <c r="I287" s="48"/>
      <c r="J287" s="49"/>
    </row>
    <row r="288" spans="1:10" ht="13.5" x14ac:dyDescent="0.25">
      <c r="A288" s="107"/>
      <c r="B288" s="107"/>
      <c r="C288" s="108" t="str">
        <f t="shared" si="5"/>
        <v/>
      </c>
      <c r="D288" s="113"/>
      <c r="E288" s="115"/>
      <c r="F288" s="114"/>
      <c r="G288" s="109"/>
      <c r="H288" s="48"/>
      <c r="I288" s="48"/>
      <c r="J288" s="49"/>
    </row>
    <row r="289" spans="1:10" ht="13.5" x14ac:dyDescent="0.25">
      <c r="A289" s="107"/>
      <c r="B289" s="107"/>
      <c r="C289" s="108" t="str">
        <f t="shared" si="5"/>
        <v/>
      </c>
      <c r="D289" s="113"/>
      <c r="E289" s="115"/>
      <c r="F289" s="114"/>
      <c r="G289" s="109"/>
      <c r="H289" s="48"/>
      <c r="I289" s="48"/>
      <c r="J289" s="49"/>
    </row>
    <row r="290" spans="1:10" ht="13.5" x14ac:dyDescent="0.25">
      <c r="A290" s="107"/>
      <c r="B290" s="107"/>
      <c r="C290" s="108" t="str">
        <f t="shared" si="5"/>
        <v/>
      </c>
      <c r="D290" s="113"/>
      <c r="E290" s="115"/>
      <c r="F290" s="114"/>
      <c r="G290" s="109"/>
      <c r="H290" s="48"/>
      <c r="I290" s="48"/>
      <c r="J290" s="49"/>
    </row>
    <row r="291" spans="1:10" ht="13.5" x14ac:dyDescent="0.25">
      <c r="A291" s="107"/>
      <c r="B291" s="107"/>
      <c r="C291" s="108" t="str">
        <f t="shared" si="5"/>
        <v/>
      </c>
      <c r="D291" s="113"/>
      <c r="E291" s="115"/>
      <c r="F291" s="114"/>
      <c r="G291" s="109"/>
      <c r="H291" s="48"/>
      <c r="I291" s="48"/>
      <c r="J291" s="49"/>
    </row>
    <row r="292" spans="1:10" ht="13.5" x14ac:dyDescent="0.25">
      <c r="A292" s="107"/>
      <c r="B292" s="107"/>
      <c r="C292" s="108" t="str">
        <f t="shared" si="5"/>
        <v/>
      </c>
      <c r="D292" s="113"/>
      <c r="E292" s="115"/>
      <c r="F292" s="114"/>
      <c r="G292" s="109"/>
      <c r="H292" s="48"/>
      <c r="I292" s="48"/>
      <c r="J292" s="49"/>
    </row>
    <row r="293" spans="1:10" ht="13.5" x14ac:dyDescent="0.25">
      <c r="A293" s="107"/>
      <c r="B293" s="107"/>
      <c r="C293" s="108" t="str">
        <f t="shared" si="5"/>
        <v/>
      </c>
      <c r="D293" s="113"/>
      <c r="E293" s="115"/>
      <c r="F293" s="114"/>
      <c r="G293" s="109"/>
      <c r="H293" s="48"/>
      <c r="I293" s="48"/>
      <c r="J293" s="49"/>
    </row>
    <row r="294" spans="1:10" ht="13.5" x14ac:dyDescent="0.25">
      <c r="A294" s="107"/>
      <c r="B294" s="107"/>
      <c r="C294" s="108" t="str">
        <f t="shared" si="5"/>
        <v/>
      </c>
      <c r="D294" s="113"/>
      <c r="E294" s="115"/>
      <c r="F294" s="114"/>
      <c r="G294" s="109"/>
      <c r="H294" s="48"/>
      <c r="I294" s="48"/>
      <c r="J294" s="49"/>
    </row>
    <row r="295" spans="1:10" ht="13.5" x14ac:dyDescent="0.25">
      <c r="A295" s="107"/>
      <c r="B295" s="107"/>
      <c r="C295" s="108" t="str">
        <f t="shared" si="5"/>
        <v/>
      </c>
      <c r="D295" s="113"/>
      <c r="E295" s="115"/>
      <c r="F295" s="114"/>
      <c r="G295" s="109"/>
      <c r="H295" s="48"/>
      <c r="I295" s="48"/>
      <c r="J295" s="49"/>
    </row>
    <row r="296" spans="1:10" ht="13.5" x14ac:dyDescent="0.25">
      <c r="A296" s="107"/>
      <c r="B296" s="107"/>
      <c r="C296" s="108" t="str">
        <f t="shared" si="5"/>
        <v/>
      </c>
      <c r="D296" s="113"/>
      <c r="E296" s="115"/>
      <c r="F296" s="114"/>
      <c r="G296" s="109"/>
      <c r="H296" s="48"/>
      <c r="I296" s="48"/>
      <c r="J296" s="49"/>
    </row>
    <row r="297" spans="1:10" ht="13.5" x14ac:dyDescent="0.25">
      <c r="A297" s="107"/>
      <c r="B297" s="107"/>
      <c r="C297" s="108" t="str">
        <f t="shared" si="5"/>
        <v/>
      </c>
      <c r="D297" s="113"/>
      <c r="E297" s="115"/>
      <c r="F297" s="114"/>
      <c r="G297" s="109"/>
      <c r="H297" s="48"/>
      <c r="I297" s="48"/>
      <c r="J297" s="49"/>
    </row>
    <row r="298" spans="1:10" ht="13.5" x14ac:dyDescent="0.25">
      <c r="A298" s="107"/>
      <c r="B298" s="107"/>
      <c r="C298" s="108" t="str">
        <f t="shared" si="5"/>
        <v/>
      </c>
      <c r="D298" s="113"/>
      <c r="E298" s="115"/>
      <c r="F298" s="114"/>
      <c r="G298" s="109"/>
      <c r="H298" s="48"/>
      <c r="I298" s="48"/>
      <c r="J298" s="49"/>
    </row>
    <row r="299" spans="1:10" ht="13.5" x14ac:dyDescent="0.25">
      <c r="A299" s="107"/>
      <c r="B299" s="107"/>
      <c r="C299" s="108" t="str">
        <f t="shared" si="5"/>
        <v/>
      </c>
      <c r="D299" s="113"/>
      <c r="E299" s="115"/>
      <c r="F299" s="114"/>
      <c r="G299" s="109"/>
      <c r="H299" s="48"/>
      <c r="I299" s="48"/>
      <c r="J299" s="49"/>
    </row>
    <row r="300" spans="1:10" ht="13.5" x14ac:dyDescent="0.25">
      <c r="A300" s="107"/>
      <c r="B300" s="107"/>
      <c r="C300" s="108" t="str">
        <f t="shared" si="5"/>
        <v/>
      </c>
      <c r="D300" s="113"/>
      <c r="E300" s="115"/>
      <c r="F300" s="114"/>
      <c r="G300" s="109"/>
      <c r="H300" s="48"/>
      <c r="I300" s="48"/>
      <c r="J300" s="49"/>
    </row>
    <row r="301" spans="1:10" ht="13.5" x14ac:dyDescent="0.25">
      <c r="A301" s="107"/>
      <c r="B301" s="107"/>
      <c r="C301" s="108" t="str">
        <f t="shared" si="5"/>
        <v/>
      </c>
      <c r="D301" s="113"/>
      <c r="E301" s="115"/>
      <c r="F301" s="114"/>
      <c r="G301" s="109"/>
      <c r="H301" s="48"/>
      <c r="I301" s="48"/>
      <c r="J301" s="49"/>
    </row>
    <row r="302" spans="1:10" ht="13.5" x14ac:dyDescent="0.25">
      <c r="A302" s="107"/>
      <c r="B302" s="107"/>
      <c r="C302" s="108" t="str">
        <f t="shared" si="5"/>
        <v/>
      </c>
      <c r="D302" s="113"/>
      <c r="E302" s="115"/>
      <c r="F302" s="114"/>
      <c r="G302" s="109"/>
      <c r="H302" s="48"/>
      <c r="I302" s="48"/>
      <c r="J302" s="49"/>
    </row>
    <row r="303" spans="1:10" ht="13.5" x14ac:dyDescent="0.25">
      <c r="A303" s="107"/>
      <c r="B303" s="107"/>
      <c r="C303" s="108" t="str">
        <f t="shared" si="5"/>
        <v/>
      </c>
      <c r="D303" s="113"/>
      <c r="E303" s="115"/>
      <c r="F303" s="114"/>
      <c r="G303" s="109"/>
      <c r="H303" s="48"/>
      <c r="I303" s="48"/>
      <c r="J303" s="49"/>
    </row>
    <row r="304" spans="1:10" ht="13.5" x14ac:dyDescent="0.25">
      <c r="A304" s="107"/>
      <c r="B304" s="107"/>
      <c r="C304" s="108" t="str">
        <f t="shared" si="5"/>
        <v/>
      </c>
      <c r="D304" s="113"/>
      <c r="E304" s="115"/>
      <c r="F304" s="114"/>
      <c r="G304" s="109"/>
      <c r="H304" s="48"/>
      <c r="I304" s="48"/>
      <c r="J304" s="49"/>
    </row>
    <row r="305" spans="1:10" ht="13.5" x14ac:dyDescent="0.25">
      <c r="A305" s="107"/>
      <c r="B305" s="107"/>
      <c r="C305" s="108" t="str">
        <f t="shared" si="5"/>
        <v/>
      </c>
      <c r="D305" s="113"/>
      <c r="E305" s="115"/>
      <c r="F305" s="114"/>
      <c r="G305" s="109"/>
      <c r="H305" s="48"/>
      <c r="I305" s="48"/>
      <c r="J305" s="49"/>
    </row>
    <row r="306" spans="1:10" ht="13.5" x14ac:dyDescent="0.25">
      <c r="A306" s="107"/>
      <c r="B306" s="107"/>
      <c r="C306" s="108" t="str">
        <f t="shared" si="5"/>
        <v/>
      </c>
      <c r="D306" s="113"/>
      <c r="E306" s="115"/>
      <c r="F306" s="114"/>
      <c r="G306" s="109"/>
      <c r="H306" s="48"/>
      <c r="I306" s="48"/>
      <c r="J306" s="49"/>
    </row>
    <row r="307" spans="1:10" ht="13.5" x14ac:dyDescent="0.25">
      <c r="A307" s="107"/>
      <c r="B307" s="107"/>
      <c r="C307" s="108" t="str">
        <f t="shared" si="5"/>
        <v/>
      </c>
      <c r="D307" s="113"/>
      <c r="E307" s="115"/>
      <c r="F307" s="114"/>
      <c r="G307" s="109"/>
      <c r="H307" s="48"/>
      <c r="I307" s="48"/>
      <c r="J307" s="49"/>
    </row>
    <row r="308" spans="1:10" ht="13.5" x14ac:dyDescent="0.25">
      <c r="A308" s="107"/>
      <c r="B308" s="107"/>
      <c r="C308" s="108" t="str">
        <f t="shared" si="5"/>
        <v/>
      </c>
      <c r="D308" s="113"/>
      <c r="E308" s="115"/>
      <c r="F308" s="114"/>
      <c r="G308" s="109"/>
      <c r="H308" s="48"/>
      <c r="I308" s="48"/>
      <c r="J308" s="49"/>
    </row>
    <row r="309" spans="1:10" ht="13.5" x14ac:dyDescent="0.25">
      <c r="A309" s="107"/>
      <c r="B309" s="107"/>
      <c r="C309" s="108" t="str">
        <f t="shared" si="5"/>
        <v/>
      </c>
      <c r="D309" s="113"/>
      <c r="E309" s="115"/>
      <c r="F309" s="114"/>
      <c r="G309" s="109"/>
      <c r="H309" s="48"/>
      <c r="I309" s="48"/>
      <c r="J309" s="49"/>
    </row>
    <row r="310" spans="1:10" ht="13.5" x14ac:dyDescent="0.25">
      <c r="A310" s="107"/>
      <c r="B310" s="107"/>
      <c r="C310" s="108" t="str">
        <f t="shared" si="5"/>
        <v/>
      </c>
      <c r="D310" s="113"/>
      <c r="E310" s="115"/>
      <c r="F310" s="114"/>
      <c r="G310" s="109"/>
      <c r="H310" s="48"/>
      <c r="I310" s="48"/>
      <c r="J310" s="49"/>
    </row>
    <row r="311" spans="1:10" ht="13.5" x14ac:dyDescent="0.25">
      <c r="A311" s="107"/>
      <c r="B311" s="107"/>
      <c r="C311" s="108" t="str">
        <f t="shared" si="5"/>
        <v/>
      </c>
      <c r="D311" s="113"/>
      <c r="E311" s="115"/>
      <c r="F311" s="114"/>
      <c r="G311" s="109"/>
      <c r="H311" s="48"/>
      <c r="I311" s="48"/>
      <c r="J311" s="49"/>
    </row>
    <row r="312" spans="1:10" ht="13.5" x14ac:dyDescent="0.25">
      <c r="A312" s="107"/>
      <c r="B312" s="107"/>
      <c r="C312" s="108" t="str">
        <f t="shared" si="5"/>
        <v/>
      </c>
      <c r="D312" s="113"/>
      <c r="E312" s="115"/>
      <c r="F312" s="114"/>
      <c r="G312" s="109"/>
      <c r="H312" s="48"/>
      <c r="I312" s="48"/>
      <c r="J312" s="49"/>
    </row>
    <row r="313" spans="1:10" ht="13.5" x14ac:dyDescent="0.25">
      <c r="A313" s="107"/>
      <c r="B313" s="107"/>
      <c r="C313" s="108" t="str">
        <f t="shared" si="5"/>
        <v/>
      </c>
      <c r="D313" s="113"/>
      <c r="E313" s="115"/>
      <c r="F313" s="114"/>
      <c r="G313" s="109"/>
      <c r="H313" s="48"/>
      <c r="I313" s="48"/>
      <c r="J313" s="49"/>
    </row>
    <row r="314" spans="1:10" ht="13.5" x14ac:dyDescent="0.25">
      <c r="A314" s="107"/>
      <c r="B314" s="107"/>
      <c r="C314" s="108" t="str">
        <f t="shared" si="5"/>
        <v/>
      </c>
      <c r="D314" s="113"/>
      <c r="E314" s="115"/>
      <c r="F314" s="114"/>
      <c r="G314" s="109"/>
      <c r="H314" s="48"/>
      <c r="I314" s="48"/>
      <c r="J314" s="49"/>
    </row>
    <row r="315" spans="1:10" ht="13.5" x14ac:dyDescent="0.25">
      <c r="A315" s="107"/>
      <c r="B315" s="107"/>
      <c r="C315" s="108" t="str">
        <f t="shared" si="5"/>
        <v/>
      </c>
      <c r="D315" s="113"/>
      <c r="E315" s="115"/>
      <c r="F315" s="114"/>
      <c r="G315" s="109"/>
      <c r="H315" s="48"/>
      <c r="I315" s="48"/>
      <c r="J315" s="49"/>
    </row>
    <row r="316" spans="1:10" ht="13.5" x14ac:dyDescent="0.25">
      <c r="A316" s="107"/>
      <c r="B316" s="107"/>
      <c r="C316" s="108" t="str">
        <f t="shared" si="5"/>
        <v/>
      </c>
      <c r="D316" s="113"/>
      <c r="E316" s="115"/>
      <c r="F316" s="114"/>
      <c r="G316" s="109"/>
      <c r="H316" s="48"/>
      <c r="I316" s="48"/>
      <c r="J316" s="49"/>
    </row>
    <row r="317" spans="1:10" ht="13.5" x14ac:dyDescent="0.25">
      <c r="A317" s="107"/>
      <c r="B317" s="107"/>
      <c r="C317" s="108" t="str">
        <f t="shared" si="5"/>
        <v/>
      </c>
      <c r="D317" s="113"/>
      <c r="E317" s="115"/>
      <c r="F317" s="114"/>
      <c r="G317" s="109"/>
      <c r="H317" s="48"/>
      <c r="I317" s="48"/>
      <c r="J317" s="49"/>
    </row>
    <row r="318" spans="1:10" ht="13.5" x14ac:dyDescent="0.25">
      <c r="A318" s="107"/>
      <c r="B318" s="107"/>
      <c r="C318" s="108" t="str">
        <f t="shared" si="5"/>
        <v/>
      </c>
      <c r="D318" s="113"/>
      <c r="E318" s="115"/>
      <c r="F318" s="114"/>
      <c r="G318" s="109"/>
      <c r="H318" s="48"/>
      <c r="I318" s="48"/>
      <c r="J318" s="49"/>
    </row>
    <row r="319" spans="1:10" ht="13.5" x14ac:dyDescent="0.25">
      <c r="A319" s="107"/>
      <c r="B319" s="107"/>
      <c r="C319" s="108" t="str">
        <f t="shared" si="5"/>
        <v/>
      </c>
      <c r="D319" s="113"/>
      <c r="E319" s="115"/>
      <c r="F319" s="114"/>
      <c r="G319" s="109"/>
      <c r="H319" s="48"/>
      <c r="I319" s="48"/>
      <c r="J319" s="49"/>
    </row>
    <row r="320" spans="1:10" ht="13.5" x14ac:dyDescent="0.25">
      <c r="A320" s="107"/>
      <c r="B320" s="107"/>
      <c r="C320" s="108" t="str">
        <f t="shared" si="5"/>
        <v/>
      </c>
      <c r="D320" s="113"/>
      <c r="E320" s="115"/>
      <c r="F320" s="114"/>
      <c r="G320" s="109"/>
      <c r="H320" s="48"/>
      <c r="I320" s="48"/>
      <c r="J320" s="49"/>
    </row>
    <row r="321" spans="1:10" ht="13.5" x14ac:dyDescent="0.25">
      <c r="A321" s="107"/>
      <c r="B321" s="107"/>
      <c r="C321" s="108" t="str">
        <f t="shared" si="5"/>
        <v/>
      </c>
      <c r="D321" s="113"/>
      <c r="E321" s="115"/>
      <c r="F321" s="114"/>
      <c r="G321" s="109"/>
      <c r="H321" s="48"/>
      <c r="I321" s="48"/>
      <c r="J321" s="49"/>
    </row>
    <row r="322" spans="1:10" ht="13.5" x14ac:dyDescent="0.25">
      <c r="A322" s="107"/>
      <c r="B322" s="107"/>
      <c r="C322" s="108" t="str">
        <f t="shared" si="5"/>
        <v/>
      </c>
      <c r="D322" s="113"/>
      <c r="E322" s="115"/>
      <c r="F322" s="114"/>
      <c r="G322" s="109"/>
      <c r="H322" s="48"/>
      <c r="I322" s="48"/>
      <c r="J322" s="49"/>
    </row>
    <row r="323" spans="1:10" ht="13.5" x14ac:dyDescent="0.25">
      <c r="A323" s="107"/>
      <c r="B323" s="107"/>
      <c r="C323" s="108" t="str">
        <f t="shared" si="5"/>
        <v/>
      </c>
      <c r="D323" s="113"/>
      <c r="E323" s="115"/>
      <c r="F323" s="114"/>
      <c r="G323" s="109"/>
      <c r="H323" s="48"/>
      <c r="I323" s="48"/>
      <c r="J323" s="49"/>
    </row>
    <row r="324" spans="1:10" ht="13.5" x14ac:dyDescent="0.25">
      <c r="A324" s="107"/>
      <c r="B324" s="107"/>
      <c r="C324" s="108" t="str">
        <f t="shared" si="5"/>
        <v/>
      </c>
      <c r="D324" s="113"/>
      <c r="E324" s="115"/>
      <c r="F324" s="114"/>
      <c r="G324" s="109"/>
      <c r="H324" s="48"/>
      <c r="I324" s="48"/>
      <c r="J324" s="49"/>
    </row>
    <row r="325" spans="1:10" ht="13.5" x14ac:dyDescent="0.25">
      <c r="A325" s="107"/>
      <c r="B325" s="107"/>
      <c r="C325" s="108" t="str">
        <f t="shared" si="5"/>
        <v/>
      </c>
      <c r="D325" s="113"/>
      <c r="E325" s="115"/>
      <c r="F325" s="114"/>
      <c r="G325" s="109"/>
      <c r="H325" s="48"/>
      <c r="I325" s="48"/>
      <c r="J325" s="49"/>
    </row>
    <row r="326" spans="1:10" ht="13.5" x14ac:dyDescent="0.25">
      <c r="A326" s="107"/>
      <c r="B326" s="107"/>
      <c r="C326" s="108" t="str">
        <f t="shared" si="5"/>
        <v/>
      </c>
      <c r="D326" s="113"/>
      <c r="E326" s="115"/>
      <c r="F326" s="114"/>
      <c r="G326" s="109"/>
      <c r="H326" s="48"/>
      <c r="I326" s="48"/>
      <c r="J326" s="49"/>
    </row>
    <row r="327" spans="1:10" ht="13.5" x14ac:dyDescent="0.25">
      <c r="A327" s="107"/>
      <c r="B327" s="107"/>
      <c r="C327" s="108" t="str">
        <f t="shared" si="5"/>
        <v/>
      </c>
      <c r="D327" s="113"/>
      <c r="E327" s="115"/>
      <c r="F327" s="114"/>
      <c r="G327" s="109"/>
      <c r="H327" s="48"/>
      <c r="I327" s="48"/>
      <c r="J327" s="49"/>
    </row>
    <row r="328" spans="1:10" ht="13.5" x14ac:dyDescent="0.25">
      <c r="A328" s="107"/>
      <c r="B328" s="107"/>
      <c r="C328" s="108" t="str">
        <f t="shared" si="5"/>
        <v/>
      </c>
      <c r="D328" s="113"/>
      <c r="E328" s="115"/>
      <c r="F328" s="114"/>
      <c r="G328" s="109"/>
      <c r="H328" s="48"/>
      <c r="I328" s="48"/>
      <c r="J328" s="49"/>
    </row>
    <row r="329" spans="1:10" ht="13.5" x14ac:dyDescent="0.25">
      <c r="A329" s="107"/>
      <c r="B329" s="107"/>
      <c r="C329" s="108" t="str">
        <f t="shared" si="5"/>
        <v/>
      </c>
      <c r="D329" s="113"/>
      <c r="E329" s="115"/>
      <c r="F329" s="114"/>
      <c r="G329" s="109"/>
      <c r="H329" s="48"/>
      <c r="I329" s="48"/>
      <c r="J329" s="49"/>
    </row>
    <row r="330" spans="1:10" ht="13.5" x14ac:dyDescent="0.25">
      <c r="A330" s="107"/>
      <c r="B330" s="107"/>
      <c r="C330" s="108" t="str">
        <f t="shared" si="5"/>
        <v/>
      </c>
      <c r="D330" s="113"/>
      <c r="E330" s="115"/>
      <c r="F330" s="114"/>
      <c r="G330" s="109"/>
      <c r="H330" s="48"/>
      <c r="I330" s="48"/>
      <c r="J330" s="49"/>
    </row>
    <row r="331" spans="1:10" ht="13.5" x14ac:dyDescent="0.25">
      <c r="A331" s="107"/>
      <c r="B331" s="107"/>
      <c r="C331" s="108" t="str">
        <f t="shared" si="5"/>
        <v/>
      </c>
      <c r="D331" s="113"/>
      <c r="E331" s="115"/>
      <c r="F331" s="114"/>
      <c r="G331" s="109"/>
      <c r="H331" s="48"/>
      <c r="I331" s="48"/>
      <c r="J331" s="49"/>
    </row>
    <row r="332" spans="1:10" ht="13.5" x14ac:dyDescent="0.25">
      <c r="A332" s="107"/>
      <c r="B332" s="107"/>
      <c r="C332" s="108" t="str">
        <f t="shared" si="5"/>
        <v/>
      </c>
      <c r="D332" s="113"/>
      <c r="E332" s="115"/>
      <c r="F332" s="114"/>
      <c r="G332" s="109"/>
      <c r="H332" s="48"/>
      <c r="I332" s="48"/>
      <c r="J332" s="49"/>
    </row>
    <row r="333" spans="1:10" ht="13.5" x14ac:dyDescent="0.25">
      <c r="A333" s="107"/>
      <c r="B333" s="107"/>
      <c r="C333" s="108" t="str">
        <f t="shared" si="5"/>
        <v/>
      </c>
      <c r="D333" s="113"/>
      <c r="E333" s="115"/>
      <c r="F333" s="114"/>
      <c r="G333" s="109"/>
      <c r="H333" s="48"/>
      <c r="I333" s="48"/>
      <c r="J333" s="49"/>
    </row>
    <row r="334" spans="1:10" ht="13.5" x14ac:dyDescent="0.25">
      <c r="A334" s="107"/>
      <c r="B334" s="107"/>
      <c r="C334" s="108" t="str">
        <f t="shared" si="5"/>
        <v/>
      </c>
      <c r="D334" s="113"/>
      <c r="E334" s="115"/>
      <c r="F334" s="114"/>
      <c r="G334" s="109"/>
      <c r="H334" s="48"/>
      <c r="I334" s="48"/>
      <c r="J334" s="49"/>
    </row>
    <row r="335" spans="1:10" ht="13.5" x14ac:dyDescent="0.25">
      <c r="A335" s="107"/>
      <c r="B335" s="107"/>
      <c r="C335" s="108" t="str">
        <f t="shared" si="5"/>
        <v/>
      </c>
      <c r="D335" s="113"/>
      <c r="E335" s="115"/>
      <c r="F335" s="114"/>
      <c r="G335" s="109"/>
      <c r="H335" s="48"/>
      <c r="I335" s="48"/>
      <c r="J335" s="49"/>
    </row>
    <row r="336" spans="1:10" ht="13.5" x14ac:dyDescent="0.25">
      <c r="A336" s="107"/>
      <c r="B336" s="107"/>
      <c r="C336" s="108" t="str">
        <f t="shared" si="5"/>
        <v/>
      </c>
      <c r="D336" s="113"/>
      <c r="E336" s="115"/>
      <c r="F336" s="114"/>
      <c r="G336" s="109"/>
      <c r="H336" s="48"/>
      <c r="I336" s="48"/>
      <c r="J336" s="49"/>
    </row>
    <row r="337" spans="1:10" ht="13.5" x14ac:dyDescent="0.25">
      <c r="A337" s="107"/>
      <c r="B337" s="107"/>
      <c r="C337" s="108" t="str">
        <f t="shared" si="5"/>
        <v/>
      </c>
      <c r="D337" s="113"/>
      <c r="E337" s="115"/>
      <c r="F337" s="114"/>
      <c r="G337" s="109"/>
      <c r="H337" s="48"/>
      <c r="I337" s="48"/>
      <c r="J337" s="49"/>
    </row>
    <row r="338" spans="1:10" ht="13.5" x14ac:dyDescent="0.25">
      <c r="A338" s="107"/>
      <c r="B338" s="107"/>
      <c r="C338" s="108" t="str">
        <f t="shared" si="5"/>
        <v/>
      </c>
      <c r="D338" s="113"/>
      <c r="E338" s="115"/>
      <c r="F338" s="114"/>
      <c r="G338" s="109"/>
      <c r="H338" s="48"/>
      <c r="I338" s="48"/>
      <c r="J338" s="49"/>
    </row>
    <row r="339" spans="1:10" ht="13.5" x14ac:dyDescent="0.25">
      <c r="A339" s="107"/>
      <c r="B339" s="107"/>
      <c r="C339" s="108" t="str">
        <f t="shared" si="5"/>
        <v/>
      </c>
      <c r="D339" s="113"/>
      <c r="E339" s="115"/>
      <c r="F339" s="114"/>
      <c r="G339" s="109"/>
      <c r="H339" s="48"/>
      <c r="I339" s="48"/>
      <c r="J339" s="49"/>
    </row>
    <row r="340" spans="1:10" ht="13.5" x14ac:dyDescent="0.25">
      <c r="A340" s="107"/>
      <c r="B340" s="107"/>
      <c r="C340" s="108" t="str">
        <f t="shared" si="5"/>
        <v/>
      </c>
      <c r="D340" s="113"/>
      <c r="E340" s="115"/>
      <c r="F340" s="114"/>
      <c r="G340" s="109"/>
      <c r="H340" s="48"/>
      <c r="I340" s="48"/>
      <c r="J340" s="49"/>
    </row>
    <row r="341" spans="1:10" ht="13.5" x14ac:dyDescent="0.25">
      <c r="A341" s="107"/>
      <c r="B341" s="107"/>
      <c r="C341" s="108" t="str">
        <f t="shared" si="5"/>
        <v/>
      </c>
      <c r="D341" s="113"/>
      <c r="E341" s="115"/>
      <c r="F341" s="114"/>
      <c r="G341" s="109"/>
      <c r="H341" s="48"/>
      <c r="I341" s="48"/>
      <c r="J341" s="49"/>
    </row>
    <row r="342" spans="1:10" ht="13.5" x14ac:dyDescent="0.25">
      <c r="A342" s="107"/>
      <c r="B342" s="107"/>
      <c r="C342" s="108" t="str">
        <f t="shared" si="5"/>
        <v/>
      </c>
      <c r="D342" s="113"/>
      <c r="E342" s="115"/>
      <c r="F342" s="114"/>
      <c r="G342" s="109"/>
      <c r="H342" s="48"/>
      <c r="I342" s="48"/>
      <c r="J342" s="49"/>
    </row>
    <row r="343" spans="1:10" ht="13.5" x14ac:dyDescent="0.25">
      <c r="A343" s="107"/>
      <c r="B343" s="107"/>
      <c r="C343" s="108" t="str">
        <f t="shared" ref="C343:C406" si="6">A343&amp;B343</f>
        <v/>
      </c>
      <c r="D343" s="113"/>
      <c r="E343" s="115"/>
      <c r="F343" s="114"/>
      <c r="G343" s="109"/>
      <c r="H343" s="48"/>
      <c r="I343" s="48"/>
      <c r="J343" s="49"/>
    </row>
    <row r="344" spans="1:10" ht="13.5" x14ac:dyDescent="0.25">
      <c r="A344" s="107"/>
      <c r="B344" s="107"/>
      <c r="C344" s="108" t="str">
        <f t="shared" si="6"/>
        <v/>
      </c>
      <c r="D344" s="113"/>
      <c r="E344" s="115"/>
      <c r="F344" s="114"/>
      <c r="G344" s="109"/>
      <c r="H344" s="48"/>
      <c r="I344" s="48"/>
      <c r="J344" s="49"/>
    </row>
    <row r="345" spans="1:10" ht="13.5" x14ac:dyDescent="0.25">
      <c r="A345" s="107"/>
      <c r="B345" s="107"/>
      <c r="C345" s="108" t="str">
        <f t="shared" si="6"/>
        <v/>
      </c>
      <c r="D345" s="113"/>
      <c r="E345" s="115"/>
      <c r="F345" s="114"/>
      <c r="G345" s="109"/>
      <c r="H345" s="48"/>
      <c r="I345" s="48"/>
      <c r="J345" s="49"/>
    </row>
    <row r="346" spans="1:10" ht="13.5" x14ac:dyDescent="0.25">
      <c r="A346" s="107"/>
      <c r="B346" s="107"/>
      <c r="C346" s="108" t="str">
        <f t="shared" si="6"/>
        <v/>
      </c>
      <c r="D346" s="113"/>
      <c r="E346" s="115"/>
      <c r="F346" s="114"/>
      <c r="G346" s="109"/>
      <c r="H346" s="48"/>
      <c r="I346" s="48"/>
      <c r="J346" s="49"/>
    </row>
    <row r="347" spans="1:10" ht="13.5" x14ac:dyDescent="0.25">
      <c r="A347" s="107"/>
      <c r="B347" s="107"/>
      <c r="C347" s="108" t="str">
        <f t="shared" si="6"/>
        <v/>
      </c>
      <c r="D347" s="113"/>
      <c r="E347" s="115"/>
      <c r="F347" s="114"/>
      <c r="G347" s="109"/>
      <c r="H347" s="48"/>
      <c r="I347" s="48"/>
      <c r="J347" s="49"/>
    </row>
    <row r="348" spans="1:10" ht="13.5" x14ac:dyDescent="0.25">
      <c r="A348" s="107"/>
      <c r="B348" s="107"/>
      <c r="C348" s="108" t="str">
        <f t="shared" si="6"/>
        <v/>
      </c>
      <c r="D348" s="113"/>
      <c r="E348" s="115"/>
      <c r="F348" s="114"/>
      <c r="G348" s="109"/>
      <c r="H348" s="48"/>
      <c r="I348" s="48"/>
      <c r="J348" s="49"/>
    </row>
    <row r="349" spans="1:10" ht="13.5" x14ac:dyDescent="0.25">
      <c r="A349" s="107"/>
      <c r="B349" s="107"/>
      <c r="C349" s="108" t="str">
        <f t="shared" si="6"/>
        <v/>
      </c>
      <c r="D349" s="113"/>
      <c r="E349" s="115"/>
      <c r="F349" s="114"/>
      <c r="G349" s="109"/>
      <c r="H349" s="48"/>
      <c r="I349" s="48"/>
      <c r="J349" s="49"/>
    </row>
    <row r="350" spans="1:10" ht="13.5" x14ac:dyDescent="0.25">
      <c r="A350" s="107"/>
      <c r="B350" s="107"/>
      <c r="C350" s="108" t="str">
        <f t="shared" si="6"/>
        <v/>
      </c>
      <c r="D350" s="113"/>
      <c r="E350" s="115"/>
      <c r="F350" s="114"/>
      <c r="G350" s="109"/>
      <c r="H350" s="48"/>
      <c r="I350" s="48"/>
      <c r="J350" s="49"/>
    </row>
    <row r="351" spans="1:10" ht="13.5" x14ac:dyDescent="0.25">
      <c r="A351" s="107"/>
      <c r="B351" s="107"/>
      <c r="C351" s="108" t="str">
        <f t="shared" si="6"/>
        <v/>
      </c>
      <c r="D351" s="113"/>
      <c r="E351" s="115"/>
      <c r="F351" s="114"/>
      <c r="G351" s="109"/>
      <c r="H351" s="48"/>
      <c r="I351" s="48"/>
      <c r="J351" s="49"/>
    </row>
    <row r="352" spans="1:10" ht="13.5" x14ac:dyDescent="0.25">
      <c r="A352" s="107"/>
      <c r="B352" s="107"/>
      <c r="C352" s="108" t="str">
        <f t="shared" si="6"/>
        <v/>
      </c>
      <c r="D352" s="113"/>
      <c r="E352" s="115"/>
      <c r="F352" s="114"/>
      <c r="G352" s="109"/>
      <c r="H352" s="48"/>
      <c r="I352" s="48"/>
      <c r="J352" s="49"/>
    </row>
    <row r="353" spans="1:10" ht="13.5" x14ac:dyDescent="0.25">
      <c r="A353" s="107"/>
      <c r="B353" s="107"/>
      <c r="C353" s="108" t="str">
        <f t="shared" si="6"/>
        <v/>
      </c>
      <c r="D353" s="113"/>
      <c r="E353" s="115"/>
      <c r="F353" s="114"/>
      <c r="G353" s="109"/>
      <c r="H353" s="48"/>
      <c r="I353" s="48"/>
      <c r="J353" s="49"/>
    </row>
    <row r="354" spans="1:10" ht="13.5" x14ac:dyDescent="0.25">
      <c r="A354" s="107"/>
      <c r="B354" s="107"/>
      <c r="C354" s="108" t="str">
        <f t="shared" si="6"/>
        <v/>
      </c>
      <c r="D354" s="113"/>
      <c r="E354" s="115"/>
      <c r="F354" s="114"/>
      <c r="G354" s="109"/>
      <c r="H354" s="48"/>
      <c r="I354" s="48"/>
      <c r="J354" s="49"/>
    </row>
    <row r="355" spans="1:10" ht="13.5" x14ac:dyDescent="0.25">
      <c r="A355" s="107"/>
      <c r="B355" s="107"/>
      <c r="C355" s="108" t="str">
        <f t="shared" si="6"/>
        <v/>
      </c>
      <c r="D355" s="113"/>
      <c r="E355" s="115"/>
      <c r="F355" s="114"/>
      <c r="G355" s="109"/>
      <c r="H355" s="48"/>
      <c r="I355" s="48"/>
      <c r="J355" s="49"/>
    </row>
    <row r="356" spans="1:10" ht="13.5" x14ac:dyDescent="0.25">
      <c r="A356" s="107"/>
      <c r="B356" s="107"/>
      <c r="C356" s="108" t="str">
        <f t="shared" si="6"/>
        <v/>
      </c>
      <c r="D356" s="113"/>
      <c r="E356" s="115"/>
      <c r="F356" s="114"/>
      <c r="G356" s="109"/>
      <c r="H356" s="48"/>
      <c r="I356" s="48"/>
      <c r="J356" s="49"/>
    </row>
    <row r="357" spans="1:10" ht="13.5" x14ac:dyDescent="0.25">
      <c r="A357" s="107"/>
      <c r="B357" s="107"/>
      <c r="C357" s="108" t="str">
        <f t="shared" si="6"/>
        <v/>
      </c>
      <c r="D357" s="113"/>
      <c r="E357" s="115"/>
      <c r="F357" s="114"/>
      <c r="G357" s="109"/>
      <c r="H357" s="48"/>
      <c r="I357" s="48"/>
      <c r="J357" s="49"/>
    </row>
    <row r="358" spans="1:10" ht="13.5" x14ac:dyDescent="0.25">
      <c r="A358" s="107"/>
      <c r="B358" s="107"/>
      <c r="C358" s="108" t="str">
        <f t="shared" si="6"/>
        <v/>
      </c>
      <c r="D358" s="113"/>
      <c r="E358" s="115"/>
      <c r="F358" s="114"/>
      <c r="G358" s="109"/>
      <c r="H358" s="48"/>
      <c r="I358" s="48"/>
      <c r="J358" s="49"/>
    </row>
    <row r="359" spans="1:10" ht="13.5" x14ac:dyDescent="0.25">
      <c r="A359" s="107"/>
      <c r="B359" s="107"/>
      <c r="C359" s="108" t="str">
        <f t="shared" si="6"/>
        <v/>
      </c>
      <c r="D359" s="113"/>
      <c r="E359" s="115"/>
      <c r="F359" s="114"/>
      <c r="G359" s="109"/>
      <c r="H359" s="48"/>
      <c r="I359" s="48"/>
      <c r="J359" s="49"/>
    </row>
    <row r="360" spans="1:10" ht="13.5" x14ac:dyDescent="0.25">
      <c r="A360" s="107"/>
      <c r="B360" s="107"/>
      <c r="C360" s="108" t="str">
        <f t="shared" si="6"/>
        <v/>
      </c>
      <c r="D360" s="113"/>
      <c r="E360" s="115"/>
      <c r="F360" s="114"/>
      <c r="G360" s="109"/>
      <c r="H360" s="48"/>
      <c r="I360" s="48"/>
      <c r="J360" s="49"/>
    </row>
    <row r="361" spans="1:10" ht="13.5" x14ac:dyDescent="0.25">
      <c r="A361" s="107"/>
      <c r="B361" s="107"/>
      <c r="C361" s="108" t="str">
        <f t="shared" si="6"/>
        <v/>
      </c>
      <c r="D361" s="113"/>
      <c r="E361" s="115"/>
      <c r="F361" s="114"/>
      <c r="G361" s="109"/>
      <c r="H361" s="48"/>
      <c r="I361" s="48"/>
      <c r="J361" s="49"/>
    </row>
    <row r="362" spans="1:10" ht="13.5" x14ac:dyDescent="0.25">
      <c r="A362" s="107"/>
      <c r="B362" s="107"/>
      <c r="C362" s="108" t="str">
        <f t="shared" si="6"/>
        <v/>
      </c>
      <c r="D362" s="113"/>
      <c r="E362" s="115"/>
      <c r="F362" s="114"/>
      <c r="G362" s="109"/>
      <c r="H362" s="48"/>
      <c r="I362" s="48"/>
      <c r="J362" s="49"/>
    </row>
    <row r="363" spans="1:10" ht="13.5" x14ac:dyDescent="0.25">
      <c r="A363" s="107"/>
      <c r="B363" s="107"/>
      <c r="C363" s="108" t="str">
        <f t="shared" si="6"/>
        <v/>
      </c>
      <c r="D363" s="113"/>
      <c r="E363" s="115"/>
      <c r="F363" s="114"/>
      <c r="G363" s="109"/>
      <c r="H363" s="48"/>
      <c r="I363" s="48"/>
      <c r="J363" s="49"/>
    </row>
    <row r="364" spans="1:10" ht="13.5" x14ac:dyDescent="0.25">
      <c r="A364" s="107"/>
      <c r="B364" s="107"/>
      <c r="C364" s="108" t="str">
        <f t="shared" si="6"/>
        <v/>
      </c>
      <c r="D364" s="113"/>
      <c r="E364" s="115"/>
      <c r="F364" s="114"/>
      <c r="G364" s="109"/>
      <c r="H364" s="48"/>
      <c r="I364" s="48"/>
      <c r="J364" s="49"/>
    </row>
    <row r="365" spans="1:10" ht="13.5" x14ac:dyDescent="0.25">
      <c r="A365" s="107"/>
      <c r="B365" s="107"/>
      <c r="C365" s="108" t="str">
        <f t="shared" si="6"/>
        <v/>
      </c>
      <c r="D365" s="113"/>
      <c r="E365" s="115"/>
      <c r="F365" s="114"/>
      <c r="G365" s="109"/>
      <c r="H365" s="48"/>
      <c r="I365" s="48"/>
      <c r="J365" s="49"/>
    </row>
    <row r="366" spans="1:10" ht="13.5" x14ac:dyDescent="0.25">
      <c r="A366" s="107"/>
      <c r="B366" s="107"/>
      <c r="C366" s="108" t="str">
        <f t="shared" si="6"/>
        <v/>
      </c>
      <c r="D366" s="113"/>
      <c r="E366" s="115"/>
      <c r="F366" s="114"/>
      <c r="G366" s="109"/>
      <c r="H366" s="48"/>
      <c r="I366" s="48"/>
      <c r="J366" s="49"/>
    </row>
    <row r="367" spans="1:10" ht="13.5" x14ac:dyDescent="0.25">
      <c r="A367" s="107"/>
      <c r="B367" s="107"/>
      <c r="C367" s="108" t="str">
        <f t="shared" si="6"/>
        <v/>
      </c>
      <c r="D367" s="113"/>
      <c r="E367" s="115"/>
      <c r="F367" s="114"/>
      <c r="G367" s="109"/>
      <c r="H367" s="48"/>
      <c r="I367" s="48"/>
      <c r="J367" s="49"/>
    </row>
    <row r="368" spans="1:10" ht="13.5" x14ac:dyDescent="0.25">
      <c r="A368" s="107"/>
      <c r="B368" s="107"/>
      <c r="C368" s="108" t="str">
        <f t="shared" si="6"/>
        <v/>
      </c>
      <c r="D368" s="113"/>
      <c r="E368" s="115"/>
      <c r="F368" s="114"/>
      <c r="G368" s="109"/>
      <c r="H368" s="48"/>
      <c r="I368" s="48"/>
      <c r="J368" s="49"/>
    </row>
    <row r="369" spans="1:10" ht="13.5" x14ac:dyDescent="0.25">
      <c r="A369" s="107"/>
      <c r="B369" s="107"/>
      <c r="C369" s="108" t="str">
        <f t="shared" si="6"/>
        <v/>
      </c>
      <c r="D369" s="113"/>
      <c r="E369" s="115"/>
      <c r="F369" s="114"/>
      <c r="G369" s="109"/>
      <c r="H369" s="48"/>
      <c r="I369" s="48"/>
      <c r="J369" s="49"/>
    </row>
    <row r="370" spans="1:10" ht="13.5" x14ac:dyDescent="0.25">
      <c r="A370" s="107"/>
      <c r="B370" s="107"/>
      <c r="C370" s="108" t="str">
        <f t="shared" si="6"/>
        <v/>
      </c>
      <c r="D370" s="113"/>
      <c r="E370" s="115"/>
      <c r="F370" s="114"/>
      <c r="G370" s="109"/>
      <c r="H370" s="48"/>
      <c r="I370" s="48"/>
      <c r="J370" s="49"/>
    </row>
    <row r="371" spans="1:10" ht="13.5" x14ac:dyDescent="0.25">
      <c r="A371" s="107"/>
      <c r="B371" s="107"/>
      <c r="C371" s="108" t="str">
        <f t="shared" si="6"/>
        <v/>
      </c>
      <c r="D371" s="113"/>
      <c r="E371" s="115"/>
      <c r="F371" s="114"/>
      <c r="G371" s="109"/>
      <c r="H371" s="48"/>
      <c r="I371" s="48"/>
      <c r="J371" s="49"/>
    </row>
    <row r="372" spans="1:10" ht="13.5" x14ac:dyDescent="0.25">
      <c r="A372" s="107"/>
      <c r="B372" s="107"/>
      <c r="C372" s="108" t="str">
        <f t="shared" si="6"/>
        <v/>
      </c>
      <c r="D372" s="113"/>
      <c r="E372" s="115"/>
      <c r="F372" s="114"/>
      <c r="G372" s="109"/>
      <c r="H372" s="48"/>
      <c r="I372" s="48"/>
      <c r="J372" s="49"/>
    </row>
    <row r="373" spans="1:10" ht="13.5" x14ac:dyDescent="0.25">
      <c r="A373" s="107"/>
      <c r="B373" s="107"/>
      <c r="C373" s="108" t="str">
        <f t="shared" si="6"/>
        <v/>
      </c>
      <c r="D373" s="113"/>
      <c r="E373" s="115"/>
      <c r="F373" s="114"/>
      <c r="G373" s="109"/>
      <c r="H373" s="48"/>
      <c r="I373" s="48"/>
      <c r="J373" s="49"/>
    </row>
    <row r="374" spans="1:10" ht="13.5" x14ac:dyDescent="0.25">
      <c r="A374" s="107"/>
      <c r="B374" s="107"/>
      <c r="C374" s="108" t="str">
        <f t="shared" si="6"/>
        <v/>
      </c>
      <c r="D374" s="113"/>
      <c r="E374" s="115"/>
      <c r="F374" s="114"/>
      <c r="G374" s="109"/>
      <c r="H374" s="48"/>
      <c r="I374" s="48"/>
      <c r="J374" s="49"/>
    </row>
    <row r="375" spans="1:10" ht="13.5" x14ac:dyDescent="0.25">
      <c r="A375" s="107"/>
      <c r="B375" s="107"/>
      <c r="C375" s="108" t="str">
        <f t="shared" si="6"/>
        <v/>
      </c>
      <c r="D375" s="113"/>
      <c r="E375" s="115"/>
      <c r="F375" s="114"/>
      <c r="G375" s="109"/>
      <c r="H375" s="48"/>
      <c r="I375" s="48"/>
      <c r="J375" s="49"/>
    </row>
    <row r="376" spans="1:10" ht="13.5" x14ac:dyDescent="0.25">
      <c r="A376" s="107"/>
      <c r="B376" s="107"/>
      <c r="C376" s="108" t="str">
        <f t="shared" si="6"/>
        <v/>
      </c>
      <c r="D376" s="113"/>
      <c r="E376" s="115"/>
      <c r="F376" s="114"/>
      <c r="G376" s="109"/>
      <c r="H376" s="48"/>
      <c r="I376" s="48"/>
      <c r="J376" s="49"/>
    </row>
    <row r="377" spans="1:10" ht="13.5" x14ac:dyDescent="0.25">
      <c r="A377" s="107"/>
      <c r="B377" s="107"/>
      <c r="C377" s="108" t="str">
        <f t="shared" si="6"/>
        <v/>
      </c>
      <c r="D377" s="113"/>
      <c r="E377" s="115"/>
      <c r="F377" s="114"/>
      <c r="G377" s="109"/>
      <c r="H377" s="48"/>
      <c r="I377" s="48"/>
      <c r="J377" s="49"/>
    </row>
    <row r="378" spans="1:10" ht="13.5" x14ac:dyDescent="0.25">
      <c r="A378" s="107"/>
      <c r="B378" s="107"/>
      <c r="C378" s="108" t="str">
        <f t="shared" si="6"/>
        <v/>
      </c>
      <c r="D378" s="113"/>
      <c r="E378" s="115"/>
      <c r="F378" s="114"/>
      <c r="G378" s="109"/>
      <c r="H378" s="48"/>
      <c r="I378" s="48"/>
      <c r="J378" s="49"/>
    </row>
    <row r="379" spans="1:10" ht="13.5" x14ac:dyDescent="0.25">
      <c r="A379" s="107"/>
      <c r="B379" s="107"/>
      <c r="C379" s="108" t="str">
        <f t="shared" si="6"/>
        <v/>
      </c>
      <c r="D379" s="113"/>
      <c r="E379" s="115"/>
      <c r="F379" s="114"/>
      <c r="G379" s="109"/>
      <c r="H379" s="48"/>
      <c r="I379" s="48"/>
      <c r="J379" s="49"/>
    </row>
    <row r="380" spans="1:10" ht="13.5" x14ac:dyDescent="0.25">
      <c r="A380" s="107"/>
      <c r="B380" s="107"/>
      <c r="C380" s="108" t="str">
        <f t="shared" si="6"/>
        <v/>
      </c>
      <c r="D380" s="113"/>
      <c r="E380" s="115"/>
      <c r="F380" s="114"/>
      <c r="G380" s="109"/>
      <c r="H380" s="48"/>
      <c r="I380" s="48"/>
      <c r="J380" s="49"/>
    </row>
    <row r="381" spans="1:10" ht="13.5" x14ac:dyDescent="0.25">
      <c r="A381" s="107"/>
      <c r="B381" s="107"/>
      <c r="C381" s="108" t="str">
        <f t="shared" si="6"/>
        <v/>
      </c>
      <c r="D381" s="113"/>
      <c r="E381" s="115"/>
      <c r="F381" s="114"/>
      <c r="G381" s="109"/>
      <c r="H381" s="48"/>
      <c r="I381" s="48"/>
      <c r="J381" s="49"/>
    </row>
    <row r="382" spans="1:10" ht="13.5" x14ac:dyDescent="0.25">
      <c r="A382" s="107"/>
      <c r="B382" s="107"/>
      <c r="C382" s="108" t="str">
        <f t="shared" si="6"/>
        <v/>
      </c>
      <c r="D382" s="113"/>
      <c r="E382" s="115"/>
      <c r="F382" s="114"/>
      <c r="G382" s="109"/>
      <c r="H382" s="48"/>
      <c r="I382" s="48"/>
      <c r="J382" s="49"/>
    </row>
    <row r="383" spans="1:10" ht="13.5" x14ac:dyDescent="0.25">
      <c r="A383" s="107"/>
      <c r="B383" s="107"/>
      <c r="C383" s="108" t="str">
        <f t="shared" si="6"/>
        <v/>
      </c>
      <c r="D383" s="113"/>
      <c r="E383" s="115"/>
      <c r="F383" s="114"/>
      <c r="G383" s="109"/>
      <c r="H383" s="48"/>
      <c r="I383" s="48"/>
      <c r="J383" s="49"/>
    </row>
    <row r="384" spans="1:10" ht="13.5" x14ac:dyDescent="0.25">
      <c r="A384" s="107"/>
      <c r="B384" s="107"/>
      <c r="C384" s="108" t="str">
        <f t="shared" si="6"/>
        <v/>
      </c>
      <c r="D384" s="113"/>
      <c r="E384" s="115"/>
      <c r="F384" s="114"/>
      <c r="G384" s="109"/>
      <c r="H384" s="48"/>
      <c r="I384" s="48"/>
      <c r="J384" s="49"/>
    </row>
    <row r="385" spans="1:10" ht="13.5" x14ac:dyDescent="0.25">
      <c r="A385" s="107"/>
      <c r="B385" s="107"/>
      <c r="C385" s="108" t="str">
        <f t="shared" si="6"/>
        <v/>
      </c>
      <c r="D385" s="113"/>
      <c r="E385" s="115"/>
      <c r="F385" s="114"/>
      <c r="G385" s="109"/>
      <c r="H385" s="48"/>
      <c r="I385" s="48"/>
      <c r="J385" s="49"/>
    </row>
    <row r="386" spans="1:10" ht="13.5" x14ac:dyDescent="0.25">
      <c r="A386" s="107"/>
      <c r="B386" s="107"/>
      <c r="C386" s="108" t="str">
        <f t="shared" si="6"/>
        <v/>
      </c>
      <c r="D386" s="113"/>
      <c r="E386" s="115"/>
      <c r="F386" s="114"/>
      <c r="G386" s="109"/>
      <c r="H386" s="48"/>
      <c r="I386" s="48"/>
      <c r="J386" s="49"/>
    </row>
    <row r="387" spans="1:10" ht="13.5" x14ac:dyDescent="0.25">
      <c r="A387" s="107"/>
      <c r="B387" s="107"/>
      <c r="C387" s="108" t="str">
        <f t="shared" si="6"/>
        <v/>
      </c>
      <c r="D387" s="113"/>
      <c r="E387" s="115"/>
      <c r="F387" s="114"/>
      <c r="G387" s="109"/>
      <c r="H387" s="48"/>
      <c r="I387" s="48"/>
      <c r="J387" s="49"/>
    </row>
    <row r="388" spans="1:10" ht="13.5" x14ac:dyDescent="0.25">
      <c r="A388" s="107"/>
      <c r="B388" s="107"/>
      <c r="C388" s="108" t="str">
        <f t="shared" si="6"/>
        <v/>
      </c>
      <c r="D388" s="113"/>
      <c r="E388" s="115"/>
      <c r="F388" s="114"/>
      <c r="G388" s="109"/>
      <c r="H388" s="48"/>
      <c r="I388" s="48"/>
      <c r="J388" s="49"/>
    </row>
    <row r="389" spans="1:10" ht="13.5" x14ac:dyDescent="0.25">
      <c r="A389" s="107"/>
      <c r="B389" s="107"/>
      <c r="C389" s="108" t="str">
        <f t="shared" si="6"/>
        <v/>
      </c>
      <c r="D389" s="113"/>
      <c r="E389" s="115"/>
      <c r="F389" s="114"/>
      <c r="G389" s="109"/>
      <c r="H389" s="48"/>
      <c r="I389" s="48"/>
      <c r="J389" s="49"/>
    </row>
    <row r="390" spans="1:10" ht="13.5" x14ac:dyDescent="0.25">
      <c r="A390" s="107"/>
      <c r="B390" s="107"/>
      <c r="C390" s="108" t="str">
        <f t="shared" si="6"/>
        <v/>
      </c>
      <c r="D390" s="113"/>
      <c r="E390" s="115"/>
      <c r="F390" s="114"/>
      <c r="G390" s="109"/>
      <c r="H390" s="48"/>
      <c r="I390" s="48"/>
      <c r="J390" s="49"/>
    </row>
    <row r="391" spans="1:10" ht="13.5" x14ac:dyDescent="0.25">
      <c r="A391" s="107"/>
      <c r="B391" s="107"/>
      <c r="C391" s="108" t="str">
        <f t="shared" si="6"/>
        <v/>
      </c>
      <c r="D391" s="113"/>
      <c r="E391" s="115"/>
      <c r="F391" s="114"/>
      <c r="G391" s="109"/>
      <c r="H391" s="48"/>
      <c r="I391" s="48"/>
      <c r="J391" s="49"/>
    </row>
    <row r="392" spans="1:10" ht="13.5" x14ac:dyDescent="0.25">
      <c r="A392" s="107"/>
      <c r="B392" s="107"/>
      <c r="C392" s="108" t="str">
        <f t="shared" si="6"/>
        <v/>
      </c>
      <c r="D392" s="113"/>
      <c r="E392" s="115"/>
      <c r="F392" s="114"/>
      <c r="G392" s="109"/>
      <c r="H392" s="48"/>
      <c r="I392" s="48"/>
      <c r="J392" s="49"/>
    </row>
    <row r="393" spans="1:10" ht="13.5" x14ac:dyDescent="0.25">
      <c r="A393" s="107"/>
      <c r="B393" s="107"/>
      <c r="C393" s="108" t="str">
        <f t="shared" si="6"/>
        <v/>
      </c>
      <c r="D393" s="113"/>
      <c r="E393" s="115"/>
      <c r="F393" s="114"/>
      <c r="G393" s="109"/>
      <c r="H393" s="48"/>
      <c r="I393" s="48"/>
      <c r="J393" s="49"/>
    </row>
    <row r="394" spans="1:10" ht="13.5" x14ac:dyDescent="0.25">
      <c r="A394" s="107"/>
      <c r="B394" s="107"/>
      <c r="C394" s="108" t="str">
        <f t="shared" si="6"/>
        <v/>
      </c>
      <c r="D394" s="113"/>
      <c r="E394" s="115"/>
      <c r="F394" s="114"/>
      <c r="G394" s="109"/>
      <c r="H394" s="48"/>
      <c r="I394" s="48"/>
      <c r="J394" s="49"/>
    </row>
    <row r="395" spans="1:10" ht="13.5" x14ac:dyDescent="0.25">
      <c r="A395" s="107"/>
      <c r="B395" s="107"/>
      <c r="C395" s="108" t="str">
        <f t="shared" si="6"/>
        <v/>
      </c>
      <c r="D395" s="113"/>
      <c r="E395" s="115"/>
      <c r="F395" s="114"/>
      <c r="G395" s="109"/>
      <c r="H395" s="48"/>
      <c r="I395" s="48"/>
      <c r="J395" s="49"/>
    </row>
    <row r="396" spans="1:10" ht="13.5" x14ac:dyDescent="0.25">
      <c r="A396" s="107"/>
      <c r="B396" s="107"/>
      <c r="C396" s="108" t="str">
        <f t="shared" si="6"/>
        <v/>
      </c>
      <c r="D396" s="113"/>
      <c r="E396" s="115"/>
      <c r="F396" s="114"/>
      <c r="G396" s="109"/>
      <c r="H396" s="48"/>
      <c r="I396" s="48"/>
      <c r="J396" s="49"/>
    </row>
    <row r="397" spans="1:10" ht="13.5" x14ac:dyDescent="0.25">
      <c r="A397" s="107"/>
      <c r="B397" s="107"/>
      <c r="C397" s="108" t="str">
        <f t="shared" si="6"/>
        <v/>
      </c>
      <c r="D397" s="113"/>
      <c r="E397" s="115"/>
      <c r="F397" s="114"/>
      <c r="G397" s="109"/>
      <c r="H397" s="48"/>
      <c r="I397" s="48"/>
      <c r="J397" s="49"/>
    </row>
    <row r="398" spans="1:10" ht="13.5" x14ac:dyDescent="0.25">
      <c r="A398" s="107"/>
      <c r="B398" s="107"/>
      <c r="C398" s="108" t="str">
        <f t="shared" si="6"/>
        <v/>
      </c>
      <c r="D398" s="113"/>
      <c r="E398" s="115"/>
      <c r="F398" s="114"/>
      <c r="G398" s="109"/>
      <c r="H398" s="48"/>
      <c r="I398" s="48"/>
      <c r="J398" s="49"/>
    </row>
    <row r="399" spans="1:10" ht="13.5" x14ac:dyDescent="0.25">
      <c r="A399" s="107"/>
      <c r="B399" s="107"/>
      <c r="C399" s="108" t="str">
        <f t="shared" si="6"/>
        <v/>
      </c>
      <c r="D399" s="113"/>
      <c r="E399" s="115"/>
      <c r="F399" s="114"/>
      <c r="G399" s="109"/>
      <c r="H399" s="48"/>
      <c r="I399" s="48"/>
      <c r="J399" s="49"/>
    </row>
    <row r="400" spans="1:10" ht="13.5" x14ac:dyDescent="0.25">
      <c r="A400" s="107"/>
      <c r="B400" s="107"/>
      <c r="C400" s="108" t="str">
        <f t="shared" si="6"/>
        <v/>
      </c>
      <c r="D400" s="113"/>
      <c r="E400" s="115"/>
      <c r="F400" s="114"/>
      <c r="G400" s="109"/>
      <c r="H400" s="48"/>
      <c r="I400" s="48"/>
      <c r="J400" s="49"/>
    </row>
    <row r="401" spans="1:10" ht="13.5" x14ac:dyDescent="0.25">
      <c r="A401" s="107"/>
      <c r="B401" s="107"/>
      <c r="C401" s="108" t="str">
        <f t="shared" si="6"/>
        <v/>
      </c>
      <c r="D401" s="113"/>
      <c r="E401" s="115"/>
      <c r="F401" s="114"/>
      <c r="G401" s="109"/>
      <c r="H401" s="48"/>
      <c r="I401" s="48"/>
      <c r="J401" s="49"/>
    </row>
    <row r="402" spans="1:10" ht="13.5" x14ac:dyDescent="0.25">
      <c r="A402" s="107"/>
      <c r="B402" s="107"/>
      <c r="C402" s="108" t="str">
        <f t="shared" si="6"/>
        <v/>
      </c>
      <c r="D402" s="113"/>
      <c r="E402" s="115"/>
      <c r="F402" s="114"/>
      <c r="G402" s="109"/>
      <c r="H402" s="48"/>
      <c r="I402" s="48"/>
      <c r="J402" s="49"/>
    </row>
    <row r="403" spans="1:10" ht="13.5" x14ac:dyDescent="0.25">
      <c r="A403" s="107"/>
      <c r="B403" s="107"/>
      <c r="C403" s="108" t="str">
        <f t="shared" si="6"/>
        <v/>
      </c>
      <c r="D403" s="113"/>
      <c r="E403" s="115"/>
      <c r="F403" s="114"/>
      <c r="G403" s="109"/>
      <c r="H403" s="48"/>
      <c r="I403" s="48"/>
      <c r="J403" s="49"/>
    </row>
    <row r="404" spans="1:10" ht="13.5" x14ac:dyDescent="0.25">
      <c r="A404" s="107"/>
      <c r="B404" s="107"/>
      <c r="C404" s="108" t="str">
        <f t="shared" si="6"/>
        <v/>
      </c>
      <c r="D404" s="113"/>
      <c r="E404" s="115"/>
      <c r="F404" s="114"/>
      <c r="G404" s="109"/>
      <c r="H404" s="48"/>
      <c r="I404" s="48"/>
      <c r="J404" s="49"/>
    </row>
    <row r="405" spans="1:10" ht="13.5" x14ac:dyDescent="0.25">
      <c r="A405" s="107"/>
      <c r="B405" s="107"/>
      <c r="C405" s="108" t="str">
        <f t="shared" si="6"/>
        <v/>
      </c>
      <c r="D405" s="113"/>
      <c r="E405" s="115"/>
      <c r="F405" s="114"/>
      <c r="G405" s="109"/>
      <c r="H405" s="48"/>
      <c r="I405" s="48"/>
      <c r="J405" s="49"/>
    </row>
    <row r="406" spans="1:10" ht="13.5" x14ac:dyDescent="0.25">
      <c r="A406" s="107"/>
      <c r="B406" s="107"/>
      <c r="C406" s="108" t="str">
        <f t="shared" si="6"/>
        <v/>
      </c>
      <c r="D406" s="113"/>
      <c r="E406" s="115"/>
      <c r="F406" s="114"/>
      <c r="G406" s="109"/>
      <c r="H406" s="48"/>
      <c r="I406" s="48"/>
      <c r="J406" s="49"/>
    </row>
    <row r="407" spans="1:10" ht="13.5" x14ac:dyDescent="0.25">
      <c r="A407" s="107"/>
      <c r="B407" s="107"/>
      <c r="C407" s="108" t="str">
        <f t="shared" ref="C407:C470" si="7">A407&amp;B407</f>
        <v/>
      </c>
      <c r="D407" s="113"/>
      <c r="E407" s="115"/>
      <c r="F407" s="114"/>
      <c r="G407" s="109"/>
      <c r="H407" s="48"/>
      <c r="I407" s="48"/>
      <c r="J407" s="49"/>
    </row>
    <row r="408" spans="1:10" ht="13.5" x14ac:dyDescent="0.25">
      <c r="A408" s="107"/>
      <c r="B408" s="107"/>
      <c r="C408" s="108" t="str">
        <f t="shared" si="7"/>
        <v/>
      </c>
      <c r="D408" s="113"/>
      <c r="E408" s="115"/>
      <c r="F408" s="114"/>
      <c r="G408" s="109"/>
      <c r="H408" s="48"/>
      <c r="I408" s="48"/>
      <c r="J408" s="49"/>
    </row>
    <row r="409" spans="1:10" ht="13.5" x14ac:dyDescent="0.25">
      <c r="A409" s="107"/>
      <c r="B409" s="107"/>
      <c r="C409" s="108" t="str">
        <f t="shared" si="7"/>
        <v/>
      </c>
      <c r="D409" s="113"/>
      <c r="E409" s="115"/>
      <c r="F409" s="114"/>
      <c r="G409" s="109"/>
      <c r="H409" s="48"/>
      <c r="I409" s="48"/>
      <c r="J409" s="49"/>
    </row>
    <row r="410" spans="1:10" ht="13.5" x14ac:dyDescent="0.25">
      <c r="A410" s="107"/>
      <c r="B410" s="107"/>
      <c r="C410" s="108" t="str">
        <f t="shared" si="7"/>
        <v/>
      </c>
      <c r="D410" s="113"/>
      <c r="E410" s="115"/>
      <c r="F410" s="114"/>
      <c r="G410" s="109"/>
      <c r="H410" s="48"/>
      <c r="I410" s="48"/>
      <c r="J410" s="49"/>
    </row>
    <row r="411" spans="1:10" ht="13.5" x14ac:dyDescent="0.25">
      <c r="A411" s="107"/>
      <c r="B411" s="107"/>
      <c r="C411" s="108" t="str">
        <f t="shared" si="7"/>
        <v/>
      </c>
      <c r="D411" s="113"/>
      <c r="E411" s="115"/>
      <c r="F411" s="114"/>
      <c r="G411" s="109"/>
      <c r="H411" s="48"/>
      <c r="I411" s="48"/>
      <c r="J411" s="49"/>
    </row>
    <row r="412" spans="1:10" ht="13.5" x14ac:dyDescent="0.25">
      <c r="A412" s="107"/>
      <c r="B412" s="107"/>
      <c r="C412" s="108" t="str">
        <f t="shared" si="7"/>
        <v/>
      </c>
      <c r="D412" s="113"/>
      <c r="E412" s="115"/>
      <c r="F412" s="114"/>
      <c r="G412" s="109"/>
      <c r="H412" s="48"/>
      <c r="I412" s="48"/>
      <c r="J412" s="49"/>
    </row>
    <row r="413" spans="1:10" ht="13.5" x14ac:dyDescent="0.25">
      <c r="A413" s="107"/>
      <c r="B413" s="107"/>
      <c r="C413" s="108" t="str">
        <f t="shared" si="7"/>
        <v/>
      </c>
      <c r="D413" s="113"/>
      <c r="E413" s="115"/>
      <c r="F413" s="114"/>
      <c r="G413" s="109"/>
      <c r="H413" s="48"/>
      <c r="I413" s="48"/>
      <c r="J413" s="49"/>
    </row>
    <row r="414" spans="1:10" ht="13.5" x14ac:dyDescent="0.25">
      <c r="A414" s="107"/>
      <c r="B414" s="107"/>
      <c r="C414" s="108" t="str">
        <f t="shared" si="7"/>
        <v/>
      </c>
      <c r="D414" s="113"/>
      <c r="E414" s="115"/>
      <c r="F414" s="114"/>
      <c r="G414" s="109"/>
      <c r="H414" s="48"/>
      <c r="I414" s="48"/>
      <c r="J414" s="49"/>
    </row>
    <row r="415" spans="1:10" ht="13.5" x14ac:dyDescent="0.25">
      <c r="A415" s="107"/>
      <c r="B415" s="107"/>
      <c r="C415" s="108" t="str">
        <f t="shared" si="7"/>
        <v/>
      </c>
      <c r="D415" s="113"/>
      <c r="E415" s="115"/>
      <c r="F415" s="114"/>
      <c r="G415" s="109"/>
      <c r="H415" s="48"/>
      <c r="I415" s="48"/>
      <c r="J415" s="49"/>
    </row>
    <row r="416" spans="1:10" ht="13.5" x14ac:dyDescent="0.25">
      <c r="A416" s="107"/>
      <c r="B416" s="107"/>
      <c r="C416" s="108" t="str">
        <f t="shared" si="7"/>
        <v/>
      </c>
      <c r="D416" s="113"/>
      <c r="E416" s="115"/>
      <c r="F416" s="114"/>
      <c r="G416" s="109"/>
      <c r="H416" s="48"/>
      <c r="I416" s="48"/>
      <c r="J416" s="49"/>
    </row>
    <row r="417" spans="1:10" ht="13.5" x14ac:dyDescent="0.25">
      <c r="A417" s="107"/>
      <c r="B417" s="107"/>
      <c r="C417" s="108" t="str">
        <f t="shared" si="7"/>
        <v/>
      </c>
      <c r="D417" s="113"/>
      <c r="E417" s="115"/>
      <c r="F417" s="114"/>
      <c r="G417" s="109"/>
      <c r="H417" s="48"/>
      <c r="I417" s="48"/>
      <c r="J417" s="49"/>
    </row>
    <row r="418" spans="1:10" ht="13.5" x14ac:dyDescent="0.25">
      <c r="A418" s="107"/>
      <c r="B418" s="107"/>
      <c r="C418" s="108" t="str">
        <f t="shared" si="7"/>
        <v/>
      </c>
      <c r="D418" s="113"/>
      <c r="E418" s="115"/>
      <c r="F418" s="114"/>
      <c r="G418" s="109"/>
      <c r="H418" s="48"/>
      <c r="I418" s="48"/>
      <c r="J418" s="49"/>
    </row>
    <row r="419" spans="1:10" ht="13.5" x14ac:dyDescent="0.25">
      <c r="A419" s="107"/>
      <c r="B419" s="107"/>
      <c r="C419" s="108" t="str">
        <f t="shared" si="7"/>
        <v/>
      </c>
      <c r="D419" s="113"/>
      <c r="E419" s="115"/>
      <c r="F419" s="114"/>
      <c r="G419" s="109"/>
      <c r="H419" s="48"/>
      <c r="I419" s="48"/>
      <c r="J419" s="49"/>
    </row>
    <row r="420" spans="1:10" ht="13.5" x14ac:dyDescent="0.25">
      <c r="A420" s="107"/>
      <c r="B420" s="107"/>
      <c r="C420" s="108" t="str">
        <f t="shared" si="7"/>
        <v/>
      </c>
      <c r="D420" s="113"/>
      <c r="E420" s="115"/>
      <c r="F420" s="114"/>
      <c r="G420" s="109"/>
      <c r="H420" s="48"/>
      <c r="I420" s="48"/>
      <c r="J420" s="49"/>
    </row>
    <row r="421" spans="1:10" ht="13.5" x14ac:dyDescent="0.25">
      <c r="A421" s="107"/>
      <c r="B421" s="107"/>
      <c r="C421" s="108" t="str">
        <f t="shared" si="7"/>
        <v/>
      </c>
      <c r="D421" s="113"/>
      <c r="E421" s="115"/>
      <c r="F421" s="114"/>
      <c r="G421" s="109"/>
      <c r="H421" s="48"/>
      <c r="I421" s="48"/>
      <c r="J421" s="49"/>
    </row>
    <row r="422" spans="1:10" ht="13.5" x14ac:dyDescent="0.25">
      <c r="A422" s="107"/>
      <c r="B422" s="107"/>
      <c r="C422" s="108" t="str">
        <f t="shared" si="7"/>
        <v/>
      </c>
      <c r="D422" s="113"/>
      <c r="E422" s="115"/>
      <c r="F422" s="114"/>
      <c r="G422" s="109"/>
      <c r="H422" s="48"/>
      <c r="I422" s="48"/>
      <c r="J422" s="49"/>
    </row>
    <row r="423" spans="1:10" ht="13.5" x14ac:dyDescent="0.25">
      <c r="A423" s="107"/>
      <c r="B423" s="107"/>
      <c r="C423" s="108" t="str">
        <f t="shared" si="7"/>
        <v/>
      </c>
      <c r="D423" s="113"/>
      <c r="E423" s="115"/>
      <c r="F423" s="114"/>
      <c r="G423" s="109"/>
      <c r="H423" s="48"/>
      <c r="I423" s="48"/>
      <c r="J423" s="49"/>
    </row>
    <row r="424" spans="1:10" ht="13.5" x14ac:dyDescent="0.25">
      <c r="A424" s="107"/>
      <c r="B424" s="107"/>
      <c r="C424" s="108" t="str">
        <f t="shared" si="7"/>
        <v/>
      </c>
      <c r="D424" s="113"/>
      <c r="E424" s="115"/>
      <c r="F424" s="114"/>
      <c r="G424" s="109"/>
      <c r="H424" s="48"/>
      <c r="I424" s="48"/>
      <c r="J424" s="49"/>
    </row>
    <row r="425" spans="1:10" ht="13.5" x14ac:dyDescent="0.25">
      <c r="A425" s="107"/>
      <c r="B425" s="107"/>
      <c r="C425" s="108" t="str">
        <f t="shared" si="7"/>
        <v/>
      </c>
      <c r="D425" s="113"/>
      <c r="E425" s="115"/>
      <c r="F425" s="114"/>
      <c r="G425" s="109"/>
      <c r="H425" s="48"/>
      <c r="I425" s="48"/>
      <c r="J425" s="49"/>
    </row>
    <row r="426" spans="1:10" ht="13.5" x14ac:dyDescent="0.25">
      <c r="A426" s="107"/>
      <c r="B426" s="107"/>
      <c r="C426" s="108" t="str">
        <f t="shared" si="7"/>
        <v/>
      </c>
      <c r="D426" s="113"/>
      <c r="E426" s="115"/>
      <c r="F426" s="114"/>
      <c r="G426" s="109"/>
      <c r="H426" s="48"/>
      <c r="I426" s="48"/>
      <c r="J426" s="49"/>
    </row>
    <row r="427" spans="1:10" ht="13.5" x14ac:dyDescent="0.25">
      <c r="A427" s="107"/>
      <c r="B427" s="107"/>
      <c r="C427" s="108" t="str">
        <f t="shared" si="7"/>
        <v/>
      </c>
      <c r="D427" s="113"/>
      <c r="E427" s="115"/>
      <c r="F427" s="114"/>
      <c r="G427" s="109"/>
      <c r="H427" s="48"/>
      <c r="I427" s="48"/>
      <c r="J427" s="49"/>
    </row>
    <row r="428" spans="1:10" ht="13.5" x14ac:dyDescent="0.25">
      <c r="A428" s="107"/>
      <c r="B428" s="107"/>
      <c r="C428" s="108" t="str">
        <f t="shared" si="7"/>
        <v/>
      </c>
      <c r="D428" s="113"/>
      <c r="E428" s="115"/>
      <c r="F428" s="114"/>
      <c r="G428" s="109"/>
      <c r="H428" s="48"/>
      <c r="I428" s="48"/>
      <c r="J428" s="49"/>
    </row>
    <row r="429" spans="1:10" ht="13.5" x14ac:dyDescent="0.25">
      <c r="A429" s="107"/>
      <c r="B429" s="107"/>
      <c r="C429" s="108" t="str">
        <f t="shared" si="7"/>
        <v/>
      </c>
      <c r="D429" s="113"/>
      <c r="E429" s="115"/>
      <c r="F429" s="114"/>
      <c r="G429" s="109"/>
      <c r="H429" s="48"/>
      <c r="I429" s="48"/>
      <c r="J429" s="49"/>
    </row>
    <row r="430" spans="1:10" ht="13.5" x14ac:dyDescent="0.25">
      <c r="A430" s="107"/>
      <c r="B430" s="107"/>
      <c r="C430" s="108" t="str">
        <f t="shared" si="7"/>
        <v/>
      </c>
      <c r="D430" s="113"/>
      <c r="E430" s="115"/>
      <c r="F430" s="114"/>
      <c r="G430" s="109"/>
      <c r="H430" s="48"/>
      <c r="I430" s="48"/>
      <c r="J430" s="49"/>
    </row>
    <row r="431" spans="1:10" ht="13.5" x14ac:dyDescent="0.25">
      <c r="A431" s="107"/>
      <c r="B431" s="107"/>
      <c r="C431" s="108" t="str">
        <f t="shared" si="7"/>
        <v/>
      </c>
      <c r="D431" s="113"/>
      <c r="E431" s="115"/>
      <c r="F431" s="114"/>
      <c r="G431" s="109"/>
      <c r="H431" s="48"/>
      <c r="I431" s="48"/>
      <c r="J431" s="49"/>
    </row>
    <row r="432" spans="1:10" ht="13.5" x14ac:dyDescent="0.25">
      <c r="A432" s="107"/>
      <c r="B432" s="107"/>
      <c r="C432" s="108" t="str">
        <f t="shared" si="7"/>
        <v/>
      </c>
      <c r="D432" s="113"/>
      <c r="E432" s="115"/>
      <c r="F432" s="114"/>
      <c r="G432" s="109"/>
      <c r="H432" s="48"/>
      <c r="I432" s="48"/>
      <c r="J432" s="49"/>
    </row>
    <row r="433" spans="1:10" ht="13.5" x14ac:dyDescent="0.25">
      <c r="A433" s="107"/>
      <c r="B433" s="107"/>
      <c r="C433" s="108" t="str">
        <f t="shared" si="7"/>
        <v/>
      </c>
      <c r="D433" s="113"/>
      <c r="E433" s="115"/>
      <c r="F433" s="114"/>
      <c r="G433" s="109"/>
      <c r="H433" s="48"/>
      <c r="I433" s="48"/>
      <c r="J433" s="49"/>
    </row>
    <row r="434" spans="1:10" ht="13.5" x14ac:dyDescent="0.25">
      <c r="A434" s="107"/>
      <c r="B434" s="107"/>
      <c r="C434" s="108" t="str">
        <f t="shared" si="7"/>
        <v/>
      </c>
      <c r="D434" s="113"/>
      <c r="E434" s="115"/>
      <c r="F434" s="114"/>
      <c r="G434" s="109"/>
      <c r="H434" s="48"/>
      <c r="I434" s="48"/>
      <c r="J434" s="49"/>
    </row>
    <row r="435" spans="1:10" ht="13.5" x14ac:dyDescent="0.25">
      <c r="A435" s="107"/>
      <c r="B435" s="107"/>
      <c r="C435" s="108" t="str">
        <f t="shared" si="7"/>
        <v/>
      </c>
      <c r="D435" s="113"/>
      <c r="E435" s="115"/>
      <c r="F435" s="114"/>
      <c r="G435" s="109"/>
      <c r="H435" s="48"/>
      <c r="I435" s="48"/>
      <c r="J435" s="49"/>
    </row>
    <row r="436" spans="1:10" ht="13.5" x14ac:dyDescent="0.25">
      <c r="A436" s="107"/>
      <c r="B436" s="107"/>
      <c r="C436" s="108" t="str">
        <f t="shared" si="7"/>
        <v/>
      </c>
      <c r="D436" s="113"/>
      <c r="E436" s="115"/>
      <c r="F436" s="114"/>
      <c r="G436" s="109"/>
      <c r="H436" s="48"/>
      <c r="I436" s="48"/>
      <c r="J436" s="49"/>
    </row>
    <row r="437" spans="1:10" ht="13.5" x14ac:dyDescent="0.25">
      <c r="A437" s="107"/>
      <c r="B437" s="107"/>
      <c r="C437" s="108" t="str">
        <f t="shared" si="7"/>
        <v/>
      </c>
      <c r="D437" s="113"/>
      <c r="E437" s="115"/>
      <c r="F437" s="114"/>
      <c r="G437" s="109"/>
      <c r="H437" s="48"/>
      <c r="I437" s="48"/>
      <c r="J437" s="49"/>
    </row>
    <row r="438" spans="1:10" ht="13.5" x14ac:dyDescent="0.25">
      <c r="A438" s="107"/>
      <c r="B438" s="107"/>
      <c r="C438" s="108" t="str">
        <f t="shared" si="7"/>
        <v/>
      </c>
      <c r="D438" s="113"/>
      <c r="E438" s="115"/>
      <c r="F438" s="114"/>
      <c r="G438" s="109"/>
      <c r="H438" s="48"/>
      <c r="I438" s="48"/>
      <c r="J438" s="49"/>
    </row>
    <row r="439" spans="1:10" ht="13.5" x14ac:dyDescent="0.25">
      <c r="A439" s="107"/>
      <c r="B439" s="107"/>
      <c r="C439" s="108" t="str">
        <f t="shared" si="7"/>
        <v/>
      </c>
      <c r="D439" s="113"/>
      <c r="E439" s="115"/>
      <c r="F439" s="114"/>
      <c r="G439" s="109"/>
      <c r="H439" s="48"/>
      <c r="I439" s="48"/>
      <c r="J439" s="49"/>
    </row>
    <row r="440" spans="1:10" ht="13.5" x14ac:dyDescent="0.25">
      <c r="A440" s="107"/>
      <c r="B440" s="107"/>
      <c r="C440" s="108" t="str">
        <f t="shared" si="7"/>
        <v/>
      </c>
      <c r="D440" s="113"/>
      <c r="E440" s="115"/>
      <c r="F440" s="114"/>
      <c r="G440" s="109"/>
      <c r="H440" s="48"/>
      <c r="I440" s="48"/>
      <c r="J440" s="49"/>
    </row>
    <row r="441" spans="1:10" ht="13.5" x14ac:dyDescent="0.25">
      <c r="A441" s="107"/>
      <c r="B441" s="107"/>
      <c r="C441" s="108" t="str">
        <f t="shared" si="7"/>
        <v/>
      </c>
      <c r="D441" s="113"/>
      <c r="E441" s="115"/>
      <c r="F441" s="114"/>
      <c r="G441" s="109"/>
      <c r="H441" s="48"/>
      <c r="I441" s="48"/>
      <c r="J441" s="49"/>
    </row>
    <row r="442" spans="1:10" ht="13.5" x14ac:dyDescent="0.25">
      <c r="A442" s="107"/>
      <c r="B442" s="107"/>
      <c r="C442" s="108" t="str">
        <f t="shared" si="7"/>
        <v/>
      </c>
      <c r="D442" s="113"/>
      <c r="E442" s="115"/>
      <c r="F442" s="114"/>
      <c r="G442" s="109"/>
      <c r="H442" s="48"/>
      <c r="I442" s="48"/>
      <c r="J442" s="49"/>
    </row>
    <row r="443" spans="1:10" ht="13.5" x14ac:dyDescent="0.25">
      <c r="A443" s="107"/>
      <c r="B443" s="107"/>
      <c r="C443" s="108" t="str">
        <f t="shared" si="7"/>
        <v/>
      </c>
      <c r="D443" s="113"/>
      <c r="E443" s="115"/>
      <c r="F443" s="114"/>
      <c r="G443" s="109"/>
      <c r="H443" s="48"/>
      <c r="I443" s="48"/>
      <c r="J443" s="49"/>
    </row>
    <row r="444" spans="1:10" ht="13.5" x14ac:dyDescent="0.25">
      <c r="A444" s="107"/>
      <c r="B444" s="107"/>
      <c r="C444" s="108" t="str">
        <f t="shared" si="7"/>
        <v/>
      </c>
      <c r="D444" s="113"/>
      <c r="E444" s="115"/>
      <c r="F444" s="114"/>
      <c r="G444" s="109"/>
      <c r="H444" s="48"/>
      <c r="I444" s="48"/>
      <c r="J444" s="49"/>
    </row>
    <row r="445" spans="1:10" ht="13.5" x14ac:dyDescent="0.25">
      <c r="A445" s="107"/>
      <c r="B445" s="107"/>
      <c r="C445" s="108" t="str">
        <f t="shared" si="7"/>
        <v/>
      </c>
      <c r="D445" s="113"/>
      <c r="E445" s="115"/>
      <c r="F445" s="114"/>
      <c r="G445" s="109"/>
      <c r="H445" s="48"/>
      <c r="I445" s="48"/>
      <c r="J445" s="49"/>
    </row>
    <row r="446" spans="1:10" ht="13.5" x14ac:dyDescent="0.25">
      <c r="A446" s="107"/>
      <c r="B446" s="107"/>
      <c r="C446" s="108" t="str">
        <f t="shared" si="7"/>
        <v/>
      </c>
      <c r="D446" s="113"/>
      <c r="E446" s="115"/>
      <c r="F446" s="114"/>
      <c r="G446" s="109"/>
      <c r="H446" s="48"/>
      <c r="I446" s="48"/>
      <c r="J446" s="49"/>
    </row>
    <row r="447" spans="1:10" ht="13.5" x14ac:dyDescent="0.25">
      <c r="A447" s="107"/>
      <c r="B447" s="107"/>
      <c r="C447" s="108" t="str">
        <f t="shared" si="7"/>
        <v/>
      </c>
      <c r="D447" s="113"/>
      <c r="E447" s="115"/>
      <c r="F447" s="114"/>
      <c r="G447" s="109"/>
      <c r="H447" s="48"/>
      <c r="I447" s="48"/>
      <c r="J447" s="49"/>
    </row>
    <row r="448" spans="1:10" ht="13.5" x14ac:dyDescent="0.25">
      <c r="A448" s="107"/>
      <c r="B448" s="107"/>
      <c r="C448" s="108" t="str">
        <f t="shared" si="7"/>
        <v/>
      </c>
      <c r="D448" s="113"/>
      <c r="E448" s="115"/>
      <c r="F448" s="114"/>
      <c r="G448" s="109"/>
      <c r="H448" s="48"/>
      <c r="I448" s="48"/>
      <c r="J448" s="49"/>
    </row>
    <row r="449" spans="1:10" ht="13.5" x14ac:dyDescent="0.25">
      <c r="A449" s="107"/>
      <c r="B449" s="107"/>
      <c r="C449" s="108" t="str">
        <f t="shared" si="7"/>
        <v/>
      </c>
      <c r="D449" s="113"/>
      <c r="E449" s="115"/>
      <c r="F449" s="114"/>
      <c r="G449" s="109"/>
      <c r="H449" s="48"/>
      <c r="I449" s="48"/>
      <c r="J449" s="49"/>
    </row>
    <row r="450" spans="1:10" ht="13.5" x14ac:dyDescent="0.25">
      <c r="A450" s="107"/>
      <c r="B450" s="107"/>
      <c r="C450" s="108" t="str">
        <f t="shared" si="7"/>
        <v/>
      </c>
      <c r="D450" s="113"/>
      <c r="E450" s="115"/>
      <c r="F450" s="114"/>
      <c r="G450" s="109"/>
      <c r="H450" s="48"/>
      <c r="I450" s="48"/>
      <c r="J450" s="49"/>
    </row>
    <row r="451" spans="1:10" ht="13.5" x14ac:dyDescent="0.25">
      <c r="A451" s="107"/>
      <c r="B451" s="107"/>
      <c r="C451" s="108" t="str">
        <f t="shared" si="7"/>
        <v/>
      </c>
      <c r="D451" s="113"/>
      <c r="E451" s="115"/>
      <c r="F451" s="114"/>
      <c r="G451" s="109"/>
      <c r="H451" s="48"/>
      <c r="I451" s="48"/>
      <c r="J451" s="49"/>
    </row>
    <row r="452" spans="1:10" ht="13.5" x14ac:dyDescent="0.25">
      <c r="A452" s="107"/>
      <c r="B452" s="107"/>
      <c r="C452" s="108" t="str">
        <f t="shared" si="7"/>
        <v/>
      </c>
      <c r="D452" s="113"/>
      <c r="E452" s="115"/>
      <c r="F452" s="114"/>
      <c r="G452" s="109"/>
      <c r="H452" s="48"/>
      <c r="I452" s="48"/>
      <c r="J452" s="49"/>
    </row>
    <row r="453" spans="1:10" ht="13.5" x14ac:dyDescent="0.25">
      <c r="A453" s="107"/>
      <c r="B453" s="107"/>
      <c r="C453" s="108" t="str">
        <f t="shared" si="7"/>
        <v/>
      </c>
      <c r="D453" s="113"/>
      <c r="E453" s="115"/>
      <c r="F453" s="114"/>
      <c r="G453" s="109"/>
      <c r="H453" s="48"/>
      <c r="I453" s="48"/>
      <c r="J453" s="49"/>
    </row>
    <row r="454" spans="1:10" ht="13.5" x14ac:dyDescent="0.25">
      <c r="A454" s="107"/>
      <c r="B454" s="107"/>
      <c r="C454" s="108" t="str">
        <f t="shared" si="7"/>
        <v/>
      </c>
      <c r="D454" s="113"/>
      <c r="E454" s="115"/>
      <c r="F454" s="114"/>
      <c r="G454" s="109"/>
      <c r="H454" s="48"/>
      <c r="I454" s="48"/>
      <c r="J454" s="49"/>
    </row>
    <row r="455" spans="1:10" ht="13.5" x14ac:dyDescent="0.25">
      <c r="A455" s="107"/>
      <c r="B455" s="107"/>
      <c r="C455" s="108" t="str">
        <f t="shared" si="7"/>
        <v/>
      </c>
      <c r="D455" s="113"/>
      <c r="E455" s="115"/>
      <c r="F455" s="114"/>
      <c r="G455" s="109"/>
      <c r="H455" s="48"/>
      <c r="I455" s="48"/>
      <c r="J455" s="49"/>
    </row>
    <row r="456" spans="1:10" ht="13.5" x14ac:dyDescent="0.25">
      <c r="A456" s="107"/>
      <c r="B456" s="107"/>
      <c r="C456" s="108" t="str">
        <f t="shared" si="7"/>
        <v/>
      </c>
      <c r="D456" s="113"/>
      <c r="E456" s="115"/>
      <c r="F456" s="114"/>
      <c r="G456" s="109"/>
      <c r="H456" s="48"/>
      <c r="I456" s="48"/>
      <c r="J456" s="49"/>
    </row>
    <row r="457" spans="1:10" ht="13.5" x14ac:dyDescent="0.25">
      <c r="A457" s="107"/>
      <c r="B457" s="107"/>
      <c r="C457" s="108" t="str">
        <f t="shared" si="7"/>
        <v/>
      </c>
      <c r="D457" s="113"/>
      <c r="E457" s="115"/>
      <c r="F457" s="114"/>
      <c r="G457" s="109"/>
      <c r="H457" s="48"/>
      <c r="I457" s="48"/>
      <c r="J457" s="49"/>
    </row>
    <row r="458" spans="1:10" ht="13.5" x14ac:dyDescent="0.25">
      <c r="A458" s="107"/>
      <c r="B458" s="107"/>
      <c r="C458" s="108" t="str">
        <f t="shared" si="7"/>
        <v/>
      </c>
      <c r="D458" s="113"/>
      <c r="E458" s="115"/>
      <c r="F458" s="114"/>
      <c r="G458" s="109"/>
      <c r="H458" s="48"/>
      <c r="I458" s="48"/>
      <c r="J458" s="49"/>
    </row>
    <row r="459" spans="1:10" ht="13.5" x14ac:dyDescent="0.25">
      <c r="A459" s="107"/>
      <c r="B459" s="107"/>
      <c r="C459" s="108" t="str">
        <f t="shared" si="7"/>
        <v/>
      </c>
      <c r="D459" s="113"/>
      <c r="E459" s="115"/>
      <c r="F459" s="114"/>
      <c r="G459" s="109"/>
      <c r="H459" s="48"/>
      <c r="I459" s="48"/>
      <c r="J459" s="49"/>
    </row>
    <row r="460" spans="1:10" ht="13.5" x14ac:dyDescent="0.25">
      <c r="A460" s="107"/>
      <c r="B460" s="107"/>
      <c r="C460" s="108" t="str">
        <f t="shared" si="7"/>
        <v/>
      </c>
      <c r="D460" s="113"/>
      <c r="E460" s="115"/>
      <c r="F460" s="114"/>
      <c r="G460" s="109"/>
      <c r="H460" s="48"/>
      <c r="I460" s="48"/>
      <c r="J460" s="49"/>
    </row>
    <row r="461" spans="1:10" ht="13.5" x14ac:dyDescent="0.25">
      <c r="A461" s="107"/>
      <c r="B461" s="107"/>
      <c r="C461" s="108" t="str">
        <f t="shared" si="7"/>
        <v/>
      </c>
      <c r="D461" s="113"/>
      <c r="E461" s="115"/>
      <c r="F461" s="114"/>
      <c r="G461" s="109"/>
      <c r="H461" s="48"/>
      <c r="I461" s="48"/>
      <c r="J461" s="49"/>
    </row>
    <row r="462" spans="1:10" ht="13.5" x14ac:dyDescent="0.25">
      <c r="A462" s="107"/>
      <c r="B462" s="107"/>
      <c r="C462" s="108" t="str">
        <f t="shared" si="7"/>
        <v/>
      </c>
      <c r="D462" s="113"/>
      <c r="E462" s="115"/>
      <c r="F462" s="114"/>
      <c r="G462" s="109"/>
      <c r="H462" s="48"/>
      <c r="I462" s="48"/>
      <c r="J462" s="49"/>
    </row>
    <row r="463" spans="1:10" ht="13.5" x14ac:dyDescent="0.25">
      <c r="A463" s="107"/>
      <c r="B463" s="107"/>
      <c r="C463" s="108" t="str">
        <f t="shared" si="7"/>
        <v/>
      </c>
      <c r="D463" s="113"/>
      <c r="E463" s="115"/>
      <c r="F463" s="114"/>
      <c r="G463" s="109"/>
      <c r="H463" s="48"/>
      <c r="I463" s="48"/>
      <c r="J463" s="49"/>
    </row>
    <row r="464" spans="1:10" ht="13.5" x14ac:dyDescent="0.25">
      <c r="A464" s="107"/>
      <c r="B464" s="107"/>
      <c r="C464" s="108" t="str">
        <f t="shared" si="7"/>
        <v/>
      </c>
      <c r="D464" s="113"/>
      <c r="E464" s="115"/>
      <c r="F464" s="114"/>
      <c r="G464" s="109"/>
      <c r="H464" s="48"/>
      <c r="I464" s="48"/>
      <c r="J464" s="49"/>
    </row>
    <row r="465" spans="1:10" ht="13.5" x14ac:dyDescent="0.25">
      <c r="A465" s="107"/>
      <c r="B465" s="107"/>
      <c r="C465" s="108" t="str">
        <f t="shared" si="7"/>
        <v/>
      </c>
      <c r="D465" s="113"/>
      <c r="E465" s="115"/>
      <c r="F465" s="114"/>
      <c r="G465" s="109"/>
      <c r="H465" s="48"/>
      <c r="I465" s="48"/>
      <c r="J465" s="49"/>
    </row>
    <row r="466" spans="1:10" ht="13.5" x14ac:dyDescent="0.25">
      <c r="A466" s="107"/>
      <c r="B466" s="107"/>
      <c r="C466" s="108" t="str">
        <f t="shared" si="7"/>
        <v/>
      </c>
      <c r="D466" s="113"/>
      <c r="E466" s="115"/>
      <c r="F466" s="114"/>
      <c r="G466" s="109"/>
      <c r="H466" s="48"/>
      <c r="I466" s="48"/>
      <c r="J466" s="49"/>
    </row>
    <row r="467" spans="1:10" ht="13.5" x14ac:dyDescent="0.25">
      <c r="A467" s="107"/>
      <c r="B467" s="107"/>
      <c r="C467" s="108" t="str">
        <f t="shared" si="7"/>
        <v/>
      </c>
      <c r="D467" s="113"/>
      <c r="E467" s="115"/>
      <c r="F467" s="114"/>
      <c r="G467" s="109"/>
      <c r="H467" s="48"/>
      <c r="I467" s="48"/>
      <c r="J467" s="49"/>
    </row>
    <row r="468" spans="1:10" ht="13.5" x14ac:dyDescent="0.25">
      <c r="A468" s="107"/>
      <c r="B468" s="107"/>
      <c r="C468" s="108" t="str">
        <f t="shared" si="7"/>
        <v/>
      </c>
      <c r="D468" s="113"/>
      <c r="E468" s="115"/>
      <c r="F468" s="114"/>
      <c r="G468" s="109"/>
      <c r="H468" s="48"/>
      <c r="I468" s="48"/>
      <c r="J468" s="49"/>
    </row>
    <row r="469" spans="1:10" ht="13.5" x14ac:dyDescent="0.25">
      <c r="A469" s="107"/>
      <c r="B469" s="107"/>
      <c r="C469" s="108" t="str">
        <f t="shared" si="7"/>
        <v/>
      </c>
      <c r="D469" s="113"/>
      <c r="E469" s="115"/>
      <c r="F469" s="114"/>
      <c r="G469" s="109"/>
      <c r="H469" s="48"/>
      <c r="I469" s="48"/>
      <c r="J469" s="49"/>
    </row>
    <row r="470" spans="1:10" ht="13.5" x14ac:dyDescent="0.25">
      <c r="A470" s="107"/>
      <c r="B470" s="107"/>
      <c r="C470" s="108" t="str">
        <f t="shared" si="7"/>
        <v/>
      </c>
      <c r="D470" s="113"/>
      <c r="E470" s="115"/>
      <c r="F470" s="114"/>
      <c r="G470" s="109"/>
      <c r="H470" s="48"/>
      <c r="I470" s="48"/>
      <c r="J470" s="49"/>
    </row>
    <row r="471" spans="1:10" ht="13.5" x14ac:dyDescent="0.25">
      <c r="A471" s="107"/>
      <c r="B471" s="107"/>
      <c r="C471" s="108" t="str">
        <f t="shared" ref="C471:C534" si="8">A471&amp;B471</f>
        <v/>
      </c>
      <c r="D471" s="113"/>
      <c r="E471" s="115"/>
      <c r="F471" s="114"/>
      <c r="G471" s="109"/>
      <c r="H471" s="48"/>
      <c r="I471" s="48"/>
      <c r="J471" s="49"/>
    </row>
    <row r="472" spans="1:10" ht="13.5" x14ac:dyDescent="0.25">
      <c r="A472" s="107"/>
      <c r="B472" s="107"/>
      <c r="C472" s="108" t="str">
        <f t="shared" si="8"/>
        <v/>
      </c>
      <c r="D472" s="113"/>
      <c r="E472" s="115"/>
      <c r="F472" s="114"/>
      <c r="G472" s="109"/>
      <c r="H472" s="48"/>
      <c r="I472" s="48"/>
      <c r="J472" s="49"/>
    </row>
    <row r="473" spans="1:10" ht="13.5" x14ac:dyDescent="0.25">
      <c r="A473" s="107"/>
      <c r="B473" s="107"/>
      <c r="C473" s="108" t="str">
        <f t="shared" si="8"/>
        <v/>
      </c>
      <c r="D473" s="113"/>
      <c r="E473" s="115"/>
      <c r="F473" s="114"/>
      <c r="G473" s="109"/>
      <c r="H473" s="48"/>
      <c r="I473" s="48"/>
      <c r="J473" s="49"/>
    </row>
    <row r="474" spans="1:10" ht="13.5" x14ac:dyDescent="0.25">
      <c r="A474" s="107"/>
      <c r="B474" s="107"/>
      <c r="C474" s="108" t="str">
        <f t="shared" si="8"/>
        <v/>
      </c>
      <c r="D474" s="113"/>
      <c r="E474" s="115"/>
      <c r="F474" s="114"/>
      <c r="G474" s="109"/>
      <c r="H474" s="48"/>
      <c r="I474" s="48"/>
      <c r="J474" s="49"/>
    </row>
    <row r="475" spans="1:10" ht="13.5" x14ac:dyDescent="0.25">
      <c r="A475" s="107"/>
      <c r="B475" s="107"/>
      <c r="C475" s="108" t="str">
        <f t="shared" si="8"/>
        <v/>
      </c>
      <c r="D475" s="113"/>
      <c r="E475" s="115"/>
      <c r="F475" s="114"/>
      <c r="G475" s="109"/>
      <c r="H475" s="48"/>
      <c r="I475" s="48"/>
      <c r="J475" s="49"/>
    </row>
    <row r="476" spans="1:10" ht="13.5" x14ac:dyDescent="0.25">
      <c r="A476" s="107"/>
      <c r="B476" s="107"/>
      <c r="C476" s="108" t="str">
        <f t="shared" si="8"/>
        <v/>
      </c>
      <c r="D476" s="113"/>
      <c r="E476" s="115"/>
      <c r="F476" s="114"/>
      <c r="G476" s="109"/>
      <c r="H476" s="48"/>
      <c r="I476" s="48"/>
      <c r="J476" s="49"/>
    </row>
    <row r="477" spans="1:10" ht="13.5" x14ac:dyDescent="0.25">
      <c r="A477" s="107"/>
      <c r="B477" s="107"/>
      <c r="C477" s="108" t="str">
        <f t="shared" si="8"/>
        <v/>
      </c>
      <c r="D477" s="113"/>
      <c r="E477" s="115"/>
      <c r="F477" s="114"/>
      <c r="G477" s="109"/>
      <c r="H477" s="48"/>
      <c r="I477" s="48"/>
      <c r="J477" s="49"/>
    </row>
    <row r="478" spans="1:10" ht="13.5" x14ac:dyDescent="0.25">
      <c r="A478" s="107"/>
      <c r="B478" s="107"/>
      <c r="C478" s="108" t="str">
        <f t="shared" si="8"/>
        <v/>
      </c>
      <c r="D478" s="113"/>
      <c r="E478" s="115"/>
      <c r="F478" s="114"/>
      <c r="G478" s="109"/>
      <c r="H478" s="48"/>
      <c r="I478" s="48"/>
      <c r="J478" s="49"/>
    </row>
    <row r="479" spans="1:10" ht="13.5" x14ac:dyDescent="0.25">
      <c r="A479" s="107"/>
      <c r="B479" s="107"/>
      <c r="C479" s="108" t="str">
        <f t="shared" si="8"/>
        <v/>
      </c>
      <c r="D479" s="113"/>
      <c r="E479" s="115"/>
      <c r="F479" s="114"/>
      <c r="G479" s="109"/>
      <c r="H479" s="48"/>
      <c r="I479" s="48"/>
      <c r="J479" s="49"/>
    </row>
    <row r="480" spans="1:10" ht="13.5" x14ac:dyDescent="0.25">
      <c r="A480" s="107"/>
      <c r="B480" s="107"/>
      <c r="C480" s="108" t="str">
        <f t="shared" si="8"/>
        <v/>
      </c>
      <c r="D480" s="113"/>
      <c r="E480" s="115"/>
      <c r="F480" s="114"/>
      <c r="G480" s="109"/>
      <c r="H480" s="48"/>
      <c r="I480" s="48"/>
      <c r="J480" s="49"/>
    </row>
    <row r="481" spans="1:10" ht="13.5" x14ac:dyDescent="0.25">
      <c r="A481" s="107"/>
      <c r="B481" s="107"/>
      <c r="C481" s="108" t="str">
        <f t="shared" si="8"/>
        <v/>
      </c>
      <c r="D481" s="113"/>
      <c r="E481" s="115"/>
      <c r="F481" s="114"/>
      <c r="G481" s="109"/>
      <c r="H481" s="48"/>
      <c r="I481" s="48"/>
      <c r="J481" s="49"/>
    </row>
    <row r="482" spans="1:10" ht="13.5" x14ac:dyDescent="0.25">
      <c r="A482" s="107"/>
      <c r="B482" s="107"/>
      <c r="C482" s="108" t="str">
        <f t="shared" si="8"/>
        <v/>
      </c>
      <c r="D482" s="113"/>
      <c r="E482" s="115"/>
      <c r="F482" s="114"/>
      <c r="G482" s="109"/>
      <c r="H482" s="48"/>
      <c r="I482" s="48"/>
      <c r="J482" s="49"/>
    </row>
    <row r="483" spans="1:10" ht="13.5" x14ac:dyDescent="0.25">
      <c r="A483" s="107"/>
      <c r="B483" s="107"/>
      <c r="C483" s="108" t="str">
        <f t="shared" si="8"/>
        <v/>
      </c>
      <c r="D483" s="113"/>
      <c r="E483" s="115"/>
      <c r="F483" s="114"/>
      <c r="G483" s="109"/>
      <c r="H483" s="48"/>
      <c r="I483" s="48"/>
      <c r="J483" s="49"/>
    </row>
    <row r="484" spans="1:10" ht="13.5" x14ac:dyDescent="0.25">
      <c r="A484" s="107"/>
      <c r="B484" s="107"/>
      <c r="C484" s="108" t="str">
        <f t="shared" si="8"/>
        <v/>
      </c>
      <c r="D484" s="113"/>
      <c r="E484" s="115"/>
      <c r="F484" s="114"/>
      <c r="G484" s="109"/>
      <c r="H484" s="48"/>
      <c r="I484" s="48"/>
      <c r="J484" s="49"/>
    </row>
    <row r="485" spans="1:10" ht="13.5" x14ac:dyDescent="0.25">
      <c r="A485" s="107"/>
      <c r="B485" s="107"/>
      <c r="C485" s="108" t="str">
        <f t="shared" si="8"/>
        <v/>
      </c>
      <c r="D485" s="113"/>
      <c r="E485" s="115"/>
      <c r="F485" s="114"/>
      <c r="G485" s="109"/>
      <c r="H485" s="48"/>
      <c r="I485" s="48"/>
      <c r="J485" s="49"/>
    </row>
    <row r="486" spans="1:10" ht="13.5" x14ac:dyDescent="0.25">
      <c r="A486" s="107"/>
      <c r="B486" s="107"/>
      <c r="C486" s="108" t="str">
        <f t="shared" si="8"/>
        <v/>
      </c>
      <c r="D486" s="113"/>
      <c r="E486" s="115"/>
      <c r="F486" s="114"/>
      <c r="G486" s="109"/>
      <c r="H486" s="48"/>
      <c r="I486" s="48"/>
      <c r="J486" s="49"/>
    </row>
    <row r="487" spans="1:10" ht="13.5" x14ac:dyDescent="0.25">
      <c r="A487" s="107"/>
      <c r="B487" s="107"/>
      <c r="C487" s="108" t="str">
        <f t="shared" si="8"/>
        <v/>
      </c>
      <c r="D487" s="113"/>
      <c r="E487" s="115"/>
      <c r="F487" s="114"/>
      <c r="G487" s="109"/>
      <c r="H487" s="48"/>
      <c r="I487" s="48"/>
      <c r="J487" s="49"/>
    </row>
    <row r="488" spans="1:10" ht="13.5" x14ac:dyDescent="0.25">
      <c r="A488" s="107"/>
      <c r="B488" s="107"/>
      <c r="C488" s="108" t="str">
        <f t="shared" si="8"/>
        <v/>
      </c>
      <c r="D488" s="113"/>
      <c r="E488" s="115"/>
      <c r="F488" s="114"/>
      <c r="G488" s="109"/>
      <c r="H488" s="48"/>
      <c r="I488" s="48"/>
      <c r="J488" s="49"/>
    </row>
    <row r="489" spans="1:10" ht="13.5" x14ac:dyDescent="0.25">
      <c r="A489" s="107"/>
      <c r="B489" s="107"/>
      <c r="C489" s="108" t="str">
        <f t="shared" si="8"/>
        <v/>
      </c>
      <c r="D489" s="113"/>
      <c r="E489" s="115"/>
      <c r="F489" s="114"/>
      <c r="G489" s="109"/>
      <c r="H489" s="48"/>
      <c r="I489" s="48"/>
      <c r="J489" s="49"/>
    </row>
    <row r="490" spans="1:10" ht="13.5" x14ac:dyDescent="0.25">
      <c r="A490" s="107"/>
      <c r="B490" s="107"/>
      <c r="C490" s="108" t="str">
        <f t="shared" si="8"/>
        <v/>
      </c>
      <c r="D490" s="113"/>
      <c r="E490" s="115"/>
      <c r="F490" s="114"/>
      <c r="G490" s="109"/>
      <c r="H490" s="48"/>
      <c r="I490" s="48"/>
      <c r="J490" s="49"/>
    </row>
    <row r="491" spans="1:10" ht="13.5" x14ac:dyDescent="0.25">
      <c r="A491" s="107"/>
      <c r="B491" s="107"/>
      <c r="C491" s="108" t="str">
        <f t="shared" si="8"/>
        <v/>
      </c>
      <c r="D491" s="113"/>
      <c r="E491" s="115"/>
      <c r="F491" s="114"/>
      <c r="G491" s="109"/>
      <c r="H491" s="48"/>
      <c r="I491" s="48"/>
      <c r="J491" s="49"/>
    </row>
    <row r="492" spans="1:10" ht="13.5" x14ac:dyDescent="0.25">
      <c r="A492" s="107"/>
      <c r="B492" s="107"/>
      <c r="C492" s="108" t="str">
        <f t="shared" si="8"/>
        <v/>
      </c>
      <c r="D492" s="113"/>
      <c r="E492" s="115"/>
      <c r="F492" s="114"/>
      <c r="G492" s="109"/>
      <c r="H492" s="48"/>
      <c r="I492" s="48"/>
      <c r="J492" s="49"/>
    </row>
    <row r="493" spans="1:10" ht="13.5" x14ac:dyDescent="0.25">
      <c r="A493" s="107"/>
      <c r="B493" s="107"/>
      <c r="C493" s="108" t="str">
        <f t="shared" si="8"/>
        <v/>
      </c>
      <c r="D493" s="113"/>
      <c r="E493" s="115"/>
      <c r="F493" s="114"/>
      <c r="G493" s="109"/>
      <c r="H493" s="48"/>
      <c r="I493" s="48"/>
      <c r="J493" s="49"/>
    </row>
    <row r="494" spans="1:10" ht="13.5" x14ac:dyDescent="0.25">
      <c r="A494" s="107"/>
      <c r="B494" s="107"/>
      <c r="C494" s="108" t="str">
        <f t="shared" si="8"/>
        <v/>
      </c>
      <c r="D494" s="113"/>
      <c r="E494" s="115"/>
      <c r="F494" s="114"/>
      <c r="G494" s="109"/>
      <c r="H494" s="48"/>
      <c r="I494" s="48"/>
      <c r="J494" s="49"/>
    </row>
    <row r="495" spans="1:10" ht="13.5" x14ac:dyDescent="0.25">
      <c r="A495" s="107"/>
      <c r="B495" s="107"/>
      <c r="C495" s="108" t="str">
        <f t="shared" si="8"/>
        <v/>
      </c>
      <c r="D495" s="113"/>
      <c r="E495" s="115"/>
      <c r="F495" s="114"/>
      <c r="G495" s="109"/>
      <c r="H495" s="48"/>
      <c r="I495" s="48"/>
      <c r="J495" s="49"/>
    </row>
    <row r="496" spans="1:10" ht="13.5" x14ac:dyDescent="0.25">
      <c r="A496" s="107"/>
      <c r="B496" s="107"/>
      <c r="C496" s="108" t="str">
        <f t="shared" si="8"/>
        <v/>
      </c>
      <c r="D496" s="113"/>
      <c r="E496" s="115"/>
      <c r="F496" s="114"/>
      <c r="G496" s="109"/>
      <c r="H496" s="48"/>
      <c r="I496" s="48"/>
      <c r="J496" s="49"/>
    </row>
    <row r="497" spans="1:10" ht="13.5" x14ac:dyDescent="0.25">
      <c r="A497" s="107"/>
      <c r="B497" s="107"/>
      <c r="C497" s="108" t="str">
        <f t="shared" si="8"/>
        <v/>
      </c>
      <c r="D497" s="113"/>
      <c r="E497" s="115"/>
      <c r="F497" s="114"/>
      <c r="G497" s="109"/>
      <c r="H497" s="48"/>
      <c r="I497" s="48"/>
      <c r="J497" s="49"/>
    </row>
    <row r="498" spans="1:10" ht="13.5" x14ac:dyDescent="0.25">
      <c r="A498" s="107"/>
      <c r="B498" s="107"/>
      <c r="C498" s="108" t="str">
        <f t="shared" si="8"/>
        <v/>
      </c>
      <c r="D498" s="113"/>
      <c r="E498" s="115"/>
      <c r="F498" s="114"/>
      <c r="G498" s="109"/>
      <c r="H498" s="48"/>
      <c r="I498" s="48"/>
      <c r="J498" s="49"/>
    </row>
    <row r="499" spans="1:10" ht="13.5" x14ac:dyDescent="0.25">
      <c r="A499" s="107"/>
      <c r="B499" s="107"/>
      <c r="C499" s="108" t="str">
        <f t="shared" si="8"/>
        <v/>
      </c>
      <c r="D499" s="113"/>
      <c r="E499" s="115"/>
      <c r="F499" s="114"/>
      <c r="G499" s="109"/>
      <c r="H499" s="48"/>
      <c r="I499" s="48"/>
      <c r="J499" s="49"/>
    </row>
    <row r="500" spans="1:10" ht="13.5" x14ac:dyDescent="0.25">
      <c r="A500" s="107"/>
      <c r="B500" s="107"/>
      <c r="C500" s="108" t="str">
        <f t="shared" si="8"/>
        <v/>
      </c>
      <c r="D500" s="113"/>
      <c r="E500" s="115"/>
      <c r="F500" s="114"/>
      <c r="G500" s="109"/>
      <c r="H500" s="48"/>
      <c r="I500" s="48"/>
      <c r="J500" s="49"/>
    </row>
    <row r="501" spans="1:10" ht="13.5" x14ac:dyDescent="0.25">
      <c r="A501" s="107"/>
      <c r="B501" s="107"/>
      <c r="C501" s="108" t="str">
        <f t="shared" si="8"/>
        <v/>
      </c>
      <c r="D501" s="113"/>
      <c r="E501" s="115"/>
      <c r="F501" s="114"/>
      <c r="G501" s="109"/>
      <c r="H501" s="48"/>
      <c r="I501" s="48"/>
      <c r="J501" s="49"/>
    </row>
    <row r="502" spans="1:10" ht="13.5" x14ac:dyDescent="0.25">
      <c r="A502" s="107"/>
      <c r="B502" s="107"/>
      <c r="C502" s="108" t="str">
        <f t="shared" si="8"/>
        <v/>
      </c>
      <c r="D502" s="113"/>
      <c r="E502" s="115"/>
      <c r="F502" s="114"/>
      <c r="G502" s="109"/>
      <c r="H502" s="48"/>
      <c r="I502" s="48"/>
      <c r="J502" s="49"/>
    </row>
    <row r="503" spans="1:10" ht="13.5" x14ac:dyDescent="0.25">
      <c r="A503" s="107"/>
      <c r="B503" s="107"/>
      <c r="C503" s="108" t="str">
        <f t="shared" si="8"/>
        <v/>
      </c>
      <c r="D503" s="113"/>
      <c r="E503" s="115"/>
      <c r="F503" s="114"/>
      <c r="G503" s="109"/>
      <c r="H503" s="48"/>
      <c r="I503" s="48"/>
      <c r="J503" s="49"/>
    </row>
    <row r="504" spans="1:10" ht="13.5" x14ac:dyDescent="0.25">
      <c r="A504" s="107"/>
      <c r="B504" s="107"/>
      <c r="C504" s="108" t="str">
        <f t="shared" si="8"/>
        <v/>
      </c>
      <c r="D504" s="113"/>
      <c r="E504" s="115"/>
      <c r="F504" s="114"/>
      <c r="G504" s="109"/>
      <c r="H504" s="48"/>
      <c r="I504" s="48"/>
      <c r="J504" s="49"/>
    </row>
    <row r="505" spans="1:10" ht="13.5" x14ac:dyDescent="0.25">
      <c r="A505" s="107"/>
      <c r="B505" s="107"/>
      <c r="C505" s="108" t="str">
        <f t="shared" si="8"/>
        <v/>
      </c>
      <c r="D505" s="113"/>
      <c r="E505" s="115"/>
      <c r="F505" s="114"/>
      <c r="G505" s="109"/>
      <c r="H505" s="48"/>
      <c r="I505" s="48"/>
      <c r="J505" s="49"/>
    </row>
    <row r="506" spans="1:10" ht="13.5" x14ac:dyDescent="0.25">
      <c r="A506" s="107"/>
      <c r="B506" s="107"/>
      <c r="C506" s="108" t="str">
        <f t="shared" si="8"/>
        <v/>
      </c>
      <c r="D506" s="113"/>
      <c r="E506" s="115"/>
      <c r="F506" s="114"/>
      <c r="G506" s="109"/>
      <c r="H506" s="48"/>
      <c r="I506" s="48"/>
      <c r="J506" s="49"/>
    </row>
    <row r="507" spans="1:10" ht="13.5" x14ac:dyDescent="0.25">
      <c r="A507" s="107"/>
      <c r="B507" s="107"/>
      <c r="C507" s="108" t="str">
        <f t="shared" si="8"/>
        <v/>
      </c>
      <c r="D507" s="113"/>
      <c r="E507" s="115"/>
      <c r="F507" s="114"/>
      <c r="G507" s="109"/>
      <c r="H507" s="48"/>
      <c r="I507" s="48"/>
      <c r="J507" s="49"/>
    </row>
    <row r="508" spans="1:10" ht="13.5" x14ac:dyDescent="0.25">
      <c r="A508" s="107"/>
      <c r="B508" s="107"/>
      <c r="C508" s="108" t="str">
        <f t="shared" si="8"/>
        <v/>
      </c>
      <c r="D508" s="113"/>
      <c r="E508" s="115"/>
      <c r="F508" s="114"/>
      <c r="G508" s="109"/>
      <c r="H508" s="48"/>
      <c r="I508" s="48"/>
      <c r="J508" s="49"/>
    </row>
    <row r="509" spans="1:10" ht="13.5" x14ac:dyDescent="0.25">
      <c r="A509" s="107"/>
      <c r="B509" s="107"/>
      <c r="C509" s="108" t="str">
        <f t="shared" si="8"/>
        <v/>
      </c>
      <c r="D509" s="113"/>
      <c r="E509" s="115"/>
      <c r="F509" s="114"/>
      <c r="G509" s="109"/>
      <c r="H509" s="48"/>
      <c r="I509" s="48"/>
      <c r="J509" s="49"/>
    </row>
    <row r="510" spans="1:10" ht="13.5" x14ac:dyDescent="0.25">
      <c r="A510" s="107"/>
      <c r="B510" s="107"/>
      <c r="C510" s="108" t="str">
        <f t="shared" si="8"/>
        <v/>
      </c>
      <c r="D510" s="113"/>
      <c r="E510" s="115"/>
      <c r="F510" s="114"/>
      <c r="G510" s="109"/>
      <c r="H510" s="48"/>
      <c r="I510" s="48"/>
      <c r="J510" s="49"/>
    </row>
    <row r="511" spans="1:10" ht="13.5" x14ac:dyDescent="0.25">
      <c r="A511" s="107"/>
      <c r="B511" s="107"/>
      <c r="C511" s="108" t="str">
        <f t="shared" si="8"/>
        <v/>
      </c>
      <c r="D511" s="113"/>
      <c r="E511" s="115"/>
      <c r="F511" s="114"/>
      <c r="G511" s="109"/>
      <c r="H511" s="48"/>
      <c r="I511" s="48"/>
      <c r="J511" s="49"/>
    </row>
    <row r="512" spans="1:10" ht="13.5" x14ac:dyDescent="0.25">
      <c r="A512" s="107"/>
      <c r="B512" s="107"/>
      <c r="C512" s="108" t="str">
        <f t="shared" si="8"/>
        <v/>
      </c>
      <c r="D512" s="113"/>
      <c r="E512" s="115"/>
      <c r="F512" s="114"/>
      <c r="G512" s="109"/>
      <c r="H512" s="48"/>
      <c r="I512" s="48"/>
      <c r="J512" s="49"/>
    </row>
    <row r="513" spans="1:10" ht="13.5" x14ac:dyDescent="0.25">
      <c r="A513" s="107"/>
      <c r="B513" s="107"/>
      <c r="C513" s="108" t="str">
        <f t="shared" si="8"/>
        <v/>
      </c>
      <c r="D513" s="113"/>
      <c r="E513" s="115"/>
      <c r="F513" s="114"/>
      <c r="G513" s="109"/>
      <c r="H513" s="48"/>
      <c r="I513" s="48"/>
      <c r="J513" s="49"/>
    </row>
    <row r="514" spans="1:10" ht="13.5" x14ac:dyDescent="0.25">
      <c r="A514" s="107"/>
      <c r="B514" s="107"/>
      <c r="C514" s="108" t="str">
        <f t="shared" si="8"/>
        <v/>
      </c>
      <c r="D514" s="113"/>
      <c r="E514" s="115"/>
      <c r="F514" s="114"/>
      <c r="G514" s="109"/>
      <c r="H514" s="48"/>
      <c r="I514" s="48"/>
      <c r="J514" s="49"/>
    </row>
    <row r="515" spans="1:10" ht="13.5" x14ac:dyDescent="0.25">
      <c r="A515" s="107"/>
      <c r="B515" s="107"/>
      <c r="C515" s="108" t="str">
        <f t="shared" si="8"/>
        <v/>
      </c>
      <c r="D515" s="113"/>
      <c r="E515" s="115"/>
      <c r="F515" s="114"/>
      <c r="G515" s="109"/>
      <c r="H515" s="48"/>
      <c r="I515" s="48"/>
      <c r="J515" s="49"/>
    </row>
    <row r="516" spans="1:10" ht="13.5" x14ac:dyDescent="0.25">
      <c r="A516" s="107"/>
      <c r="B516" s="107"/>
      <c r="C516" s="108" t="str">
        <f t="shared" si="8"/>
        <v/>
      </c>
      <c r="D516" s="113"/>
      <c r="E516" s="115"/>
      <c r="F516" s="114"/>
      <c r="G516" s="109"/>
      <c r="H516" s="48"/>
      <c r="I516" s="48"/>
      <c r="J516" s="49"/>
    </row>
    <row r="517" spans="1:10" ht="13.5" x14ac:dyDescent="0.25">
      <c r="A517" s="107"/>
      <c r="B517" s="107"/>
      <c r="C517" s="108" t="str">
        <f t="shared" si="8"/>
        <v/>
      </c>
      <c r="D517" s="113"/>
      <c r="E517" s="115"/>
      <c r="F517" s="114"/>
      <c r="G517" s="109"/>
      <c r="H517" s="48"/>
      <c r="I517" s="48"/>
      <c r="J517" s="49"/>
    </row>
    <row r="518" spans="1:10" ht="13.5" x14ac:dyDescent="0.25">
      <c r="A518" s="107"/>
      <c r="B518" s="107"/>
      <c r="C518" s="108" t="str">
        <f t="shared" si="8"/>
        <v/>
      </c>
      <c r="D518" s="113"/>
      <c r="E518" s="115"/>
      <c r="F518" s="114"/>
      <c r="G518" s="109"/>
      <c r="H518" s="48"/>
      <c r="I518" s="48"/>
      <c r="J518" s="49"/>
    </row>
    <row r="519" spans="1:10" ht="13.5" x14ac:dyDescent="0.25">
      <c r="A519" s="107"/>
      <c r="B519" s="107"/>
      <c r="C519" s="108" t="str">
        <f t="shared" si="8"/>
        <v/>
      </c>
      <c r="D519" s="113"/>
      <c r="E519" s="115"/>
      <c r="F519" s="114"/>
      <c r="G519" s="109"/>
      <c r="H519" s="48"/>
      <c r="I519" s="48"/>
      <c r="J519" s="49"/>
    </row>
    <row r="520" spans="1:10" ht="13.5" x14ac:dyDescent="0.25">
      <c r="A520" s="107"/>
      <c r="B520" s="107"/>
      <c r="C520" s="108" t="str">
        <f t="shared" si="8"/>
        <v/>
      </c>
      <c r="D520" s="113"/>
      <c r="E520" s="115"/>
      <c r="F520" s="114"/>
      <c r="G520" s="109"/>
      <c r="H520" s="48"/>
      <c r="I520" s="48"/>
      <c r="J520" s="49"/>
    </row>
    <row r="521" spans="1:10" ht="13.5" x14ac:dyDescent="0.25">
      <c r="A521" s="107"/>
      <c r="B521" s="107"/>
      <c r="C521" s="108" t="str">
        <f t="shared" si="8"/>
        <v/>
      </c>
      <c r="D521" s="113"/>
      <c r="E521" s="115"/>
      <c r="F521" s="114"/>
      <c r="G521" s="109"/>
      <c r="H521" s="48"/>
      <c r="I521" s="48"/>
      <c r="J521" s="49"/>
    </row>
    <row r="522" spans="1:10" ht="13.5" x14ac:dyDescent="0.25">
      <c r="A522" s="107"/>
      <c r="B522" s="107"/>
      <c r="C522" s="108" t="str">
        <f t="shared" si="8"/>
        <v/>
      </c>
      <c r="D522" s="113"/>
      <c r="E522" s="115"/>
      <c r="F522" s="114"/>
      <c r="G522" s="109"/>
      <c r="H522" s="48"/>
      <c r="I522" s="48"/>
      <c r="J522" s="49"/>
    </row>
    <row r="523" spans="1:10" ht="13.5" x14ac:dyDescent="0.25">
      <c r="A523" s="107"/>
      <c r="B523" s="107"/>
      <c r="C523" s="108" t="str">
        <f t="shared" si="8"/>
        <v/>
      </c>
      <c r="D523" s="113"/>
      <c r="E523" s="115"/>
      <c r="F523" s="114"/>
      <c r="G523" s="109"/>
      <c r="H523" s="48"/>
      <c r="I523" s="48"/>
      <c r="J523" s="49"/>
    </row>
    <row r="524" spans="1:10" ht="13.5" x14ac:dyDescent="0.25">
      <c r="A524" s="107"/>
      <c r="B524" s="107"/>
      <c r="C524" s="108" t="str">
        <f t="shared" si="8"/>
        <v/>
      </c>
      <c r="D524" s="113"/>
      <c r="E524" s="115"/>
      <c r="F524" s="114"/>
      <c r="G524" s="109"/>
      <c r="H524" s="48"/>
      <c r="I524" s="48"/>
      <c r="J524" s="49"/>
    </row>
    <row r="525" spans="1:10" ht="13.5" x14ac:dyDescent="0.25">
      <c r="A525" s="107"/>
      <c r="B525" s="107"/>
      <c r="C525" s="108" t="str">
        <f t="shared" si="8"/>
        <v/>
      </c>
      <c r="D525" s="113"/>
      <c r="E525" s="115"/>
      <c r="F525" s="114"/>
      <c r="G525" s="109"/>
      <c r="H525" s="48"/>
      <c r="I525" s="48"/>
      <c r="J525" s="49"/>
    </row>
    <row r="526" spans="1:10" ht="13.5" x14ac:dyDescent="0.25">
      <c r="A526" s="107"/>
      <c r="B526" s="107"/>
      <c r="C526" s="108" t="str">
        <f t="shared" si="8"/>
        <v/>
      </c>
      <c r="D526" s="113"/>
      <c r="E526" s="115"/>
      <c r="F526" s="114"/>
      <c r="G526" s="109"/>
      <c r="H526" s="48"/>
      <c r="I526" s="48"/>
      <c r="J526" s="49"/>
    </row>
    <row r="527" spans="1:10" ht="13.5" x14ac:dyDescent="0.25">
      <c r="A527" s="107"/>
      <c r="B527" s="107"/>
      <c r="C527" s="108" t="str">
        <f t="shared" si="8"/>
        <v/>
      </c>
      <c r="D527" s="113"/>
      <c r="E527" s="115"/>
      <c r="F527" s="114"/>
      <c r="G527" s="109"/>
      <c r="H527" s="48"/>
      <c r="I527" s="48"/>
      <c r="J527" s="49"/>
    </row>
    <row r="528" spans="1:10" ht="13.5" x14ac:dyDescent="0.25">
      <c r="A528" s="107"/>
      <c r="B528" s="107"/>
      <c r="C528" s="108" t="str">
        <f t="shared" si="8"/>
        <v/>
      </c>
      <c r="D528" s="113"/>
      <c r="E528" s="115"/>
      <c r="F528" s="114"/>
      <c r="G528" s="109"/>
      <c r="H528" s="48"/>
      <c r="I528" s="48"/>
      <c r="J528" s="49"/>
    </row>
    <row r="529" spans="1:10" ht="13.5" x14ac:dyDescent="0.25">
      <c r="A529" s="107"/>
      <c r="B529" s="107"/>
      <c r="C529" s="108" t="str">
        <f t="shared" si="8"/>
        <v/>
      </c>
      <c r="D529" s="113"/>
      <c r="E529" s="115"/>
      <c r="F529" s="114"/>
      <c r="G529" s="109"/>
      <c r="H529" s="48"/>
      <c r="I529" s="48"/>
      <c r="J529" s="49"/>
    </row>
    <row r="530" spans="1:10" ht="13.5" x14ac:dyDescent="0.25">
      <c r="A530" s="107"/>
      <c r="B530" s="107"/>
      <c r="C530" s="108" t="str">
        <f t="shared" si="8"/>
        <v/>
      </c>
      <c r="D530" s="113"/>
      <c r="E530" s="115"/>
      <c r="F530" s="114"/>
      <c r="G530" s="109"/>
      <c r="H530" s="48"/>
      <c r="I530" s="48"/>
      <c r="J530" s="49"/>
    </row>
    <row r="531" spans="1:10" ht="13.5" x14ac:dyDescent="0.25">
      <c r="A531" s="107"/>
      <c r="B531" s="107"/>
      <c r="C531" s="108" t="str">
        <f t="shared" si="8"/>
        <v/>
      </c>
      <c r="D531" s="113"/>
      <c r="E531" s="115"/>
      <c r="F531" s="114"/>
      <c r="G531" s="109"/>
      <c r="H531" s="48"/>
      <c r="I531" s="48"/>
      <c r="J531" s="49"/>
    </row>
    <row r="532" spans="1:10" ht="13.5" x14ac:dyDescent="0.25">
      <c r="A532" s="107"/>
      <c r="B532" s="107"/>
      <c r="C532" s="108" t="str">
        <f t="shared" si="8"/>
        <v/>
      </c>
      <c r="D532" s="113"/>
      <c r="E532" s="115"/>
      <c r="F532" s="114"/>
      <c r="G532" s="109"/>
      <c r="H532" s="48"/>
      <c r="I532" s="48"/>
      <c r="J532" s="49"/>
    </row>
    <row r="533" spans="1:10" ht="13.5" x14ac:dyDescent="0.25">
      <c r="A533" s="107"/>
      <c r="B533" s="107"/>
      <c r="C533" s="108" t="str">
        <f t="shared" si="8"/>
        <v/>
      </c>
      <c r="D533" s="113"/>
      <c r="E533" s="115"/>
      <c r="F533" s="114"/>
      <c r="G533" s="109"/>
      <c r="H533" s="48"/>
      <c r="I533" s="48"/>
      <c r="J533" s="49"/>
    </row>
    <row r="534" spans="1:10" ht="13.5" x14ac:dyDescent="0.25">
      <c r="A534" s="107"/>
      <c r="B534" s="107"/>
      <c r="C534" s="108" t="str">
        <f t="shared" si="8"/>
        <v/>
      </c>
      <c r="D534" s="113"/>
      <c r="E534" s="115"/>
      <c r="F534" s="114"/>
      <c r="G534" s="109"/>
      <c r="H534" s="48"/>
      <c r="I534" s="48"/>
      <c r="J534" s="49"/>
    </row>
    <row r="535" spans="1:10" ht="13.5" x14ac:dyDescent="0.25">
      <c r="A535" s="107"/>
      <c r="B535" s="107"/>
      <c r="C535" s="108" t="str">
        <f t="shared" ref="C535:C594" si="9">A535&amp;B535</f>
        <v/>
      </c>
      <c r="D535" s="113"/>
      <c r="E535" s="115"/>
      <c r="F535" s="114"/>
      <c r="G535" s="109"/>
      <c r="H535" s="48"/>
      <c r="I535" s="48"/>
      <c r="J535" s="49"/>
    </row>
    <row r="536" spans="1:10" ht="13.5" x14ac:dyDescent="0.25">
      <c r="A536" s="107"/>
      <c r="B536" s="107"/>
      <c r="C536" s="108" t="str">
        <f t="shared" si="9"/>
        <v/>
      </c>
      <c r="D536" s="113"/>
      <c r="E536" s="115"/>
      <c r="F536" s="114"/>
      <c r="G536" s="109"/>
      <c r="H536" s="48"/>
      <c r="I536" s="48"/>
      <c r="J536" s="49"/>
    </row>
    <row r="537" spans="1:10" ht="13.5" x14ac:dyDescent="0.25">
      <c r="A537" s="107"/>
      <c r="B537" s="107"/>
      <c r="C537" s="108" t="str">
        <f t="shared" si="9"/>
        <v/>
      </c>
      <c r="D537" s="113"/>
      <c r="E537" s="115"/>
      <c r="F537" s="114"/>
      <c r="G537" s="109"/>
      <c r="H537" s="48"/>
      <c r="I537" s="48"/>
      <c r="J537" s="49"/>
    </row>
    <row r="538" spans="1:10" ht="13.5" x14ac:dyDescent="0.25">
      <c r="A538" s="107"/>
      <c r="B538" s="107"/>
      <c r="C538" s="108" t="str">
        <f t="shared" si="9"/>
        <v/>
      </c>
      <c r="D538" s="113"/>
      <c r="E538" s="115"/>
      <c r="F538" s="114"/>
      <c r="G538" s="109"/>
      <c r="H538" s="48"/>
      <c r="I538" s="48"/>
      <c r="J538" s="49"/>
    </row>
    <row r="539" spans="1:10" ht="13.5" x14ac:dyDescent="0.25">
      <c r="A539" s="107"/>
      <c r="B539" s="107"/>
      <c r="C539" s="108" t="str">
        <f t="shared" si="9"/>
        <v/>
      </c>
      <c r="D539" s="113"/>
      <c r="E539" s="115"/>
      <c r="F539" s="114"/>
      <c r="G539" s="109"/>
      <c r="H539" s="48"/>
      <c r="I539" s="48"/>
      <c r="J539" s="49"/>
    </row>
    <row r="540" spans="1:10" ht="13.5" x14ac:dyDescent="0.25">
      <c r="A540" s="107"/>
      <c r="B540" s="107"/>
      <c r="C540" s="108" t="str">
        <f t="shared" si="9"/>
        <v/>
      </c>
      <c r="D540" s="113"/>
      <c r="E540" s="115"/>
      <c r="F540" s="114"/>
      <c r="G540" s="109"/>
      <c r="H540" s="48"/>
      <c r="I540" s="48"/>
      <c r="J540" s="49"/>
    </row>
    <row r="541" spans="1:10" ht="13.5" x14ac:dyDescent="0.25">
      <c r="A541" s="107"/>
      <c r="B541" s="107"/>
      <c r="C541" s="108" t="str">
        <f t="shared" si="9"/>
        <v/>
      </c>
      <c r="D541" s="113"/>
      <c r="E541" s="115"/>
      <c r="F541" s="114"/>
      <c r="G541" s="109"/>
      <c r="H541" s="48"/>
      <c r="I541" s="48"/>
      <c r="J541" s="49"/>
    </row>
    <row r="542" spans="1:10" ht="13.5" x14ac:dyDescent="0.25">
      <c r="A542" s="107"/>
      <c r="B542" s="107"/>
      <c r="C542" s="108" t="str">
        <f t="shared" si="9"/>
        <v/>
      </c>
      <c r="D542" s="113"/>
      <c r="E542" s="115"/>
      <c r="F542" s="114"/>
      <c r="G542" s="109"/>
      <c r="H542" s="48"/>
      <c r="I542" s="48"/>
      <c r="J542" s="49"/>
    </row>
    <row r="543" spans="1:10" ht="13.5" x14ac:dyDescent="0.25">
      <c r="A543" s="107"/>
      <c r="B543" s="107"/>
      <c r="C543" s="108" t="str">
        <f t="shared" si="9"/>
        <v/>
      </c>
      <c r="D543" s="113"/>
      <c r="E543" s="115"/>
      <c r="F543" s="114"/>
      <c r="G543" s="109"/>
      <c r="H543" s="48"/>
      <c r="I543" s="48"/>
      <c r="J543" s="49"/>
    </row>
    <row r="544" spans="1:10" ht="13.5" x14ac:dyDescent="0.25">
      <c r="A544" s="107"/>
      <c r="B544" s="107"/>
      <c r="C544" s="108" t="str">
        <f t="shared" si="9"/>
        <v/>
      </c>
      <c r="D544" s="113"/>
      <c r="E544" s="115"/>
      <c r="F544" s="114"/>
      <c r="G544" s="109"/>
      <c r="H544" s="48"/>
      <c r="I544" s="48"/>
      <c r="J544" s="49"/>
    </row>
    <row r="545" spans="1:10" ht="13.5" x14ac:dyDescent="0.25">
      <c r="A545" s="107"/>
      <c r="B545" s="107"/>
      <c r="C545" s="108" t="str">
        <f t="shared" si="9"/>
        <v/>
      </c>
      <c r="D545" s="113"/>
      <c r="E545" s="115"/>
      <c r="F545" s="114"/>
      <c r="G545" s="109"/>
      <c r="H545" s="48"/>
      <c r="I545" s="48"/>
      <c r="J545" s="49"/>
    </row>
    <row r="546" spans="1:10" ht="13.5" x14ac:dyDescent="0.25">
      <c r="A546" s="107"/>
      <c r="B546" s="107"/>
      <c r="C546" s="108" t="str">
        <f t="shared" si="9"/>
        <v/>
      </c>
      <c r="D546" s="113"/>
      <c r="E546" s="115"/>
      <c r="F546" s="114"/>
      <c r="G546" s="109"/>
      <c r="H546" s="48"/>
      <c r="I546" s="48"/>
      <c r="J546" s="49"/>
    </row>
    <row r="547" spans="1:10" ht="13.5" x14ac:dyDescent="0.25">
      <c r="A547" s="107"/>
      <c r="B547" s="107"/>
      <c r="C547" s="108" t="str">
        <f t="shared" si="9"/>
        <v/>
      </c>
      <c r="D547" s="113"/>
      <c r="E547" s="115"/>
      <c r="F547" s="114"/>
      <c r="G547" s="109"/>
      <c r="H547" s="48"/>
      <c r="I547" s="48"/>
      <c r="J547" s="49"/>
    </row>
    <row r="548" spans="1:10" ht="13.5" x14ac:dyDescent="0.25">
      <c r="A548" s="107"/>
      <c r="B548" s="107"/>
      <c r="C548" s="108" t="str">
        <f t="shared" si="9"/>
        <v/>
      </c>
      <c r="D548" s="113"/>
      <c r="E548" s="115"/>
      <c r="F548" s="114"/>
      <c r="G548" s="109"/>
      <c r="H548" s="48"/>
      <c r="I548" s="48"/>
      <c r="J548" s="49"/>
    </row>
    <row r="549" spans="1:10" ht="13.5" x14ac:dyDescent="0.25">
      <c r="A549" s="107"/>
      <c r="B549" s="107"/>
      <c r="C549" s="108" t="str">
        <f t="shared" si="9"/>
        <v/>
      </c>
      <c r="D549" s="113"/>
      <c r="E549" s="115"/>
      <c r="F549" s="114"/>
      <c r="G549" s="109"/>
      <c r="H549" s="48"/>
      <c r="I549" s="48"/>
      <c r="J549" s="49"/>
    </row>
    <row r="550" spans="1:10" ht="13.5" x14ac:dyDescent="0.25">
      <c r="A550" s="107"/>
      <c r="B550" s="107"/>
      <c r="C550" s="108" t="str">
        <f t="shared" si="9"/>
        <v/>
      </c>
      <c r="D550" s="113"/>
      <c r="E550" s="115"/>
      <c r="F550" s="114"/>
      <c r="G550" s="109"/>
      <c r="H550" s="48"/>
      <c r="I550" s="48"/>
      <c r="J550" s="49"/>
    </row>
    <row r="551" spans="1:10" ht="13.5" x14ac:dyDescent="0.25">
      <c r="A551" s="107"/>
      <c r="B551" s="107"/>
      <c r="C551" s="108" t="str">
        <f t="shared" si="9"/>
        <v/>
      </c>
      <c r="D551" s="113"/>
      <c r="E551" s="115"/>
      <c r="F551" s="114"/>
      <c r="G551" s="109"/>
      <c r="H551" s="48"/>
      <c r="I551" s="48"/>
      <c r="J551" s="49"/>
    </row>
    <row r="552" spans="1:10" ht="13.5" x14ac:dyDescent="0.25">
      <c r="A552" s="107"/>
      <c r="B552" s="107"/>
      <c r="C552" s="108" t="str">
        <f t="shared" si="9"/>
        <v/>
      </c>
      <c r="D552" s="113"/>
      <c r="E552" s="115"/>
      <c r="F552" s="114"/>
      <c r="G552" s="109"/>
      <c r="H552" s="48"/>
      <c r="I552" s="48"/>
      <c r="J552" s="49"/>
    </row>
    <row r="553" spans="1:10" ht="13.5" x14ac:dyDescent="0.25">
      <c r="A553" s="107"/>
      <c r="B553" s="107"/>
      <c r="C553" s="108" t="str">
        <f t="shared" si="9"/>
        <v/>
      </c>
      <c r="D553" s="113"/>
      <c r="E553" s="115"/>
      <c r="F553" s="114"/>
      <c r="G553" s="109"/>
      <c r="H553" s="48"/>
      <c r="I553" s="48"/>
      <c r="J553" s="49"/>
    </row>
    <row r="554" spans="1:10" ht="13.5" x14ac:dyDescent="0.25">
      <c r="A554" s="107"/>
      <c r="B554" s="107"/>
      <c r="C554" s="108" t="str">
        <f t="shared" si="9"/>
        <v/>
      </c>
      <c r="D554" s="113"/>
      <c r="E554" s="115"/>
      <c r="F554" s="114"/>
      <c r="G554" s="109"/>
      <c r="H554" s="48"/>
      <c r="I554" s="48"/>
      <c r="J554" s="49"/>
    </row>
    <row r="555" spans="1:10" ht="13.5" x14ac:dyDescent="0.25">
      <c r="A555" s="107"/>
      <c r="B555" s="107"/>
      <c r="C555" s="108" t="str">
        <f t="shared" si="9"/>
        <v/>
      </c>
      <c r="D555" s="113"/>
      <c r="E555" s="115"/>
      <c r="F555" s="114"/>
      <c r="G555" s="109"/>
      <c r="H555" s="48"/>
      <c r="I555" s="48"/>
      <c r="J555" s="49"/>
    </row>
    <row r="556" spans="1:10" ht="13.5" x14ac:dyDescent="0.25">
      <c r="A556" s="107"/>
      <c r="B556" s="107"/>
      <c r="C556" s="108" t="str">
        <f t="shared" si="9"/>
        <v/>
      </c>
      <c r="D556" s="113"/>
      <c r="E556" s="115"/>
      <c r="F556" s="114"/>
      <c r="G556" s="109"/>
      <c r="H556" s="48"/>
      <c r="I556" s="48"/>
      <c r="J556" s="49"/>
    </row>
    <row r="557" spans="1:10" ht="13.5" x14ac:dyDescent="0.25">
      <c r="A557" s="107"/>
      <c r="B557" s="107"/>
      <c r="C557" s="108" t="str">
        <f t="shared" si="9"/>
        <v/>
      </c>
      <c r="D557" s="113"/>
      <c r="E557" s="115"/>
      <c r="F557" s="114"/>
      <c r="G557" s="109"/>
      <c r="H557" s="48"/>
      <c r="I557" s="48"/>
      <c r="J557" s="49"/>
    </row>
    <row r="558" spans="1:10" ht="13.5" x14ac:dyDescent="0.25">
      <c r="A558" s="107"/>
      <c r="B558" s="107"/>
      <c r="C558" s="108" t="str">
        <f t="shared" si="9"/>
        <v/>
      </c>
      <c r="D558" s="113"/>
      <c r="E558" s="115"/>
      <c r="F558" s="114"/>
      <c r="G558" s="109"/>
      <c r="H558" s="48"/>
      <c r="I558" s="48"/>
      <c r="J558" s="49"/>
    </row>
    <row r="559" spans="1:10" ht="13.5" x14ac:dyDescent="0.25">
      <c r="A559" s="107"/>
      <c r="B559" s="107"/>
      <c r="C559" s="108" t="str">
        <f t="shared" si="9"/>
        <v/>
      </c>
      <c r="D559" s="113"/>
      <c r="E559" s="115"/>
      <c r="F559" s="114"/>
      <c r="G559" s="109"/>
      <c r="H559" s="48"/>
      <c r="I559" s="48"/>
      <c r="J559" s="49"/>
    </row>
    <row r="560" spans="1:10" ht="13.5" x14ac:dyDescent="0.25">
      <c r="A560" s="107"/>
      <c r="B560" s="107"/>
      <c r="C560" s="108" t="str">
        <f t="shared" si="9"/>
        <v/>
      </c>
      <c r="D560" s="113"/>
      <c r="E560" s="115"/>
      <c r="F560" s="114"/>
      <c r="G560" s="109"/>
      <c r="H560" s="48"/>
      <c r="I560" s="48"/>
      <c r="J560" s="49"/>
    </row>
    <row r="561" spans="1:10" ht="13.5" x14ac:dyDescent="0.25">
      <c r="A561" s="107"/>
      <c r="B561" s="107"/>
      <c r="C561" s="108" t="str">
        <f t="shared" si="9"/>
        <v/>
      </c>
      <c r="D561" s="113"/>
      <c r="E561" s="115"/>
      <c r="F561" s="114"/>
      <c r="G561" s="109"/>
      <c r="H561" s="48"/>
      <c r="I561" s="48"/>
      <c r="J561" s="49"/>
    </row>
    <row r="562" spans="1:10" ht="13.5" x14ac:dyDescent="0.25">
      <c r="A562" s="107"/>
      <c r="B562" s="107"/>
      <c r="C562" s="108" t="str">
        <f t="shared" si="9"/>
        <v/>
      </c>
      <c r="D562" s="113"/>
      <c r="E562" s="115"/>
      <c r="F562" s="114"/>
      <c r="G562" s="109"/>
      <c r="H562" s="48"/>
      <c r="I562" s="48"/>
      <c r="J562" s="49"/>
    </row>
    <row r="563" spans="1:10" ht="13.5" x14ac:dyDescent="0.25">
      <c r="A563" s="107"/>
      <c r="B563" s="107"/>
      <c r="C563" s="108" t="str">
        <f t="shared" si="9"/>
        <v/>
      </c>
      <c r="D563" s="113"/>
      <c r="E563" s="115"/>
      <c r="F563" s="114"/>
      <c r="G563" s="109"/>
      <c r="H563" s="48"/>
      <c r="I563" s="48"/>
      <c r="J563" s="49"/>
    </row>
    <row r="564" spans="1:10" ht="13.5" x14ac:dyDescent="0.25">
      <c r="A564" s="107"/>
      <c r="B564" s="107"/>
      <c r="C564" s="108" t="str">
        <f t="shared" si="9"/>
        <v/>
      </c>
      <c r="D564" s="113"/>
      <c r="E564" s="115"/>
      <c r="F564" s="114"/>
      <c r="G564" s="109"/>
      <c r="H564" s="48"/>
      <c r="I564" s="48"/>
      <c r="J564" s="49"/>
    </row>
    <row r="565" spans="1:10" ht="13.5" x14ac:dyDescent="0.25">
      <c r="A565" s="107"/>
      <c r="B565" s="107"/>
      <c r="C565" s="108" t="str">
        <f t="shared" si="9"/>
        <v/>
      </c>
      <c r="D565" s="113"/>
      <c r="E565" s="115"/>
      <c r="F565" s="114"/>
      <c r="G565" s="109"/>
      <c r="H565" s="48"/>
      <c r="I565" s="48"/>
      <c r="J565" s="49"/>
    </row>
    <row r="566" spans="1:10" ht="13.5" x14ac:dyDescent="0.25">
      <c r="A566" s="107"/>
      <c r="B566" s="107"/>
      <c r="C566" s="108" t="str">
        <f t="shared" si="9"/>
        <v/>
      </c>
      <c r="D566" s="113"/>
      <c r="E566" s="115"/>
      <c r="F566" s="114"/>
      <c r="G566" s="109"/>
      <c r="H566" s="48"/>
      <c r="I566" s="48"/>
      <c r="J566" s="49"/>
    </row>
    <row r="567" spans="1:10" ht="13.5" x14ac:dyDescent="0.25">
      <c r="A567" s="107"/>
      <c r="B567" s="107"/>
      <c r="C567" s="108" t="str">
        <f t="shared" si="9"/>
        <v/>
      </c>
      <c r="D567" s="113"/>
      <c r="E567" s="115"/>
      <c r="F567" s="114"/>
      <c r="G567" s="109"/>
      <c r="H567" s="48"/>
      <c r="I567" s="48"/>
      <c r="J567" s="49"/>
    </row>
    <row r="568" spans="1:10" ht="13.5" x14ac:dyDescent="0.25">
      <c r="A568" s="107"/>
      <c r="B568" s="107"/>
      <c r="C568" s="108" t="str">
        <f t="shared" si="9"/>
        <v/>
      </c>
      <c r="D568" s="113"/>
      <c r="E568" s="115"/>
      <c r="F568" s="114"/>
      <c r="G568" s="109"/>
      <c r="H568" s="48"/>
      <c r="I568" s="48"/>
      <c r="J568" s="49"/>
    </row>
    <row r="569" spans="1:10" ht="13.5" x14ac:dyDescent="0.25">
      <c r="A569" s="107"/>
      <c r="B569" s="107"/>
      <c r="C569" s="108" t="str">
        <f t="shared" si="9"/>
        <v/>
      </c>
      <c r="D569" s="113"/>
      <c r="E569" s="115"/>
      <c r="F569" s="114"/>
      <c r="G569" s="109"/>
      <c r="H569" s="48"/>
      <c r="I569" s="48"/>
      <c r="J569" s="49"/>
    </row>
    <row r="570" spans="1:10" ht="13.5" x14ac:dyDescent="0.25">
      <c r="A570" s="107"/>
      <c r="B570" s="107"/>
      <c r="C570" s="108" t="str">
        <f t="shared" si="9"/>
        <v/>
      </c>
      <c r="D570" s="113"/>
      <c r="E570" s="115"/>
      <c r="F570" s="114"/>
      <c r="G570" s="109"/>
      <c r="H570" s="48"/>
      <c r="I570" s="48"/>
      <c r="J570" s="49"/>
    </row>
    <row r="571" spans="1:10" ht="13.5" x14ac:dyDescent="0.25">
      <c r="A571" s="107"/>
      <c r="B571" s="107"/>
      <c r="C571" s="108" t="str">
        <f t="shared" si="9"/>
        <v/>
      </c>
      <c r="D571" s="113"/>
      <c r="E571" s="115"/>
      <c r="F571" s="114"/>
      <c r="G571" s="109"/>
      <c r="H571" s="48"/>
      <c r="I571" s="48"/>
      <c r="J571" s="49"/>
    </row>
    <row r="572" spans="1:10" ht="13.5" x14ac:dyDescent="0.25">
      <c r="A572" s="107"/>
      <c r="B572" s="107"/>
      <c r="C572" s="108" t="str">
        <f t="shared" si="9"/>
        <v/>
      </c>
      <c r="D572" s="113"/>
      <c r="E572" s="115"/>
      <c r="F572" s="114"/>
      <c r="G572" s="109"/>
      <c r="H572" s="48"/>
      <c r="I572" s="48"/>
      <c r="J572" s="49"/>
    </row>
    <row r="573" spans="1:10" ht="13.5" x14ac:dyDescent="0.25">
      <c r="A573" s="107"/>
      <c r="B573" s="107"/>
      <c r="C573" s="108" t="str">
        <f t="shared" si="9"/>
        <v/>
      </c>
      <c r="D573" s="113"/>
      <c r="E573" s="115"/>
      <c r="F573" s="114"/>
      <c r="G573" s="109"/>
      <c r="H573" s="48"/>
      <c r="I573" s="48"/>
      <c r="J573" s="49"/>
    </row>
    <row r="574" spans="1:10" ht="13.5" x14ac:dyDescent="0.25">
      <c r="A574" s="107"/>
      <c r="B574" s="107"/>
      <c r="C574" s="108" t="str">
        <f t="shared" si="9"/>
        <v/>
      </c>
      <c r="D574" s="113"/>
      <c r="E574" s="115"/>
      <c r="F574" s="114"/>
      <c r="G574" s="109"/>
      <c r="H574" s="48"/>
      <c r="I574" s="48"/>
      <c r="J574" s="49"/>
    </row>
    <row r="575" spans="1:10" ht="13.5" x14ac:dyDescent="0.25">
      <c r="A575" s="107"/>
      <c r="B575" s="107"/>
      <c r="C575" s="108" t="str">
        <f t="shared" si="9"/>
        <v/>
      </c>
      <c r="D575" s="113"/>
      <c r="E575" s="115"/>
      <c r="F575" s="114"/>
      <c r="G575" s="109"/>
      <c r="H575" s="48"/>
      <c r="I575" s="48"/>
      <c r="J575" s="49"/>
    </row>
    <row r="576" spans="1:10" ht="13.5" x14ac:dyDescent="0.25">
      <c r="A576" s="107"/>
      <c r="B576" s="107"/>
      <c r="C576" s="108" t="str">
        <f t="shared" si="9"/>
        <v/>
      </c>
      <c r="D576" s="113"/>
      <c r="E576" s="115"/>
      <c r="F576" s="114"/>
      <c r="G576" s="109"/>
      <c r="H576" s="48"/>
      <c r="I576" s="48"/>
      <c r="J576" s="49"/>
    </row>
    <row r="577" spans="1:10" ht="13.5" x14ac:dyDescent="0.25">
      <c r="A577" s="107"/>
      <c r="B577" s="107"/>
      <c r="C577" s="108" t="str">
        <f t="shared" si="9"/>
        <v/>
      </c>
      <c r="D577" s="113"/>
      <c r="E577" s="115"/>
      <c r="F577" s="114"/>
      <c r="G577" s="109"/>
      <c r="H577" s="48"/>
      <c r="I577" s="48"/>
      <c r="J577" s="49"/>
    </row>
    <row r="578" spans="1:10" ht="13.5" x14ac:dyDescent="0.25">
      <c r="A578" s="107"/>
      <c r="B578" s="107"/>
      <c r="C578" s="108" t="str">
        <f t="shared" si="9"/>
        <v/>
      </c>
      <c r="D578" s="113"/>
      <c r="E578" s="115"/>
      <c r="F578" s="114"/>
      <c r="G578" s="109"/>
      <c r="H578" s="48"/>
      <c r="I578" s="48"/>
      <c r="J578" s="49"/>
    </row>
    <row r="579" spans="1:10" ht="13.5" x14ac:dyDescent="0.25">
      <c r="A579" s="107"/>
      <c r="B579" s="107"/>
      <c r="C579" s="108" t="str">
        <f t="shared" si="9"/>
        <v/>
      </c>
      <c r="D579" s="113"/>
      <c r="E579" s="115"/>
      <c r="F579" s="114"/>
      <c r="G579" s="109"/>
      <c r="H579" s="48"/>
      <c r="I579" s="48"/>
      <c r="J579" s="49"/>
    </row>
    <row r="580" spans="1:10" ht="13.5" x14ac:dyDescent="0.25">
      <c r="A580" s="107"/>
      <c r="B580" s="107"/>
      <c r="C580" s="108" t="str">
        <f t="shared" si="9"/>
        <v/>
      </c>
      <c r="D580" s="113"/>
      <c r="E580" s="115"/>
      <c r="F580" s="114"/>
      <c r="G580" s="109"/>
      <c r="H580" s="48"/>
      <c r="I580" s="48"/>
      <c r="J580" s="49"/>
    </row>
    <row r="581" spans="1:10" ht="13.5" x14ac:dyDescent="0.25">
      <c r="A581" s="107"/>
      <c r="B581" s="107"/>
      <c r="C581" s="108" t="str">
        <f t="shared" si="9"/>
        <v/>
      </c>
      <c r="D581" s="113"/>
      <c r="E581" s="115"/>
      <c r="F581" s="114"/>
      <c r="G581" s="109"/>
      <c r="H581" s="48"/>
      <c r="I581" s="48"/>
      <c r="J581" s="49"/>
    </row>
    <row r="582" spans="1:10" ht="13.5" x14ac:dyDescent="0.25">
      <c r="A582" s="107"/>
      <c r="B582" s="107"/>
      <c r="C582" s="108" t="str">
        <f t="shared" si="9"/>
        <v/>
      </c>
      <c r="D582" s="113"/>
      <c r="E582" s="115"/>
      <c r="F582" s="114"/>
      <c r="G582" s="109"/>
      <c r="H582" s="48"/>
      <c r="I582" s="48"/>
      <c r="J582" s="49"/>
    </row>
    <row r="583" spans="1:10" ht="13.5" x14ac:dyDescent="0.25">
      <c r="A583" s="107"/>
      <c r="B583" s="107"/>
      <c r="C583" s="108" t="str">
        <f t="shared" si="9"/>
        <v/>
      </c>
      <c r="D583" s="113"/>
      <c r="E583" s="115"/>
      <c r="F583" s="114"/>
      <c r="G583" s="109"/>
      <c r="H583" s="48"/>
      <c r="I583" s="48"/>
      <c r="J583" s="49"/>
    </row>
    <row r="584" spans="1:10" ht="13.5" x14ac:dyDescent="0.25">
      <c r="A584" s="107"/>
      <c r="B584" s="107"/>
      <c r="C584" s="108" t="str">
        <f t="shared" si="9"/>
        <v/>
      </c>
      <c r="D584" s="113"/>
      <c r="E584" s="115"/>
      <c r="F584" s="114"/>
      <c r="G584" s="109"/>
      <c r="H584" s="48"/>
      <c r="I584" s="48"/>
      <c r="J584" s="49"/>
    </row>
    <row r="585" spans="1:10" ht="13.5" x14ac:dyDescent="0.25">
      <c r="A585" s="107"/>
      <c r="B585" s="107"/>
      <c r="C585" s="108" t="str">
        <f t="shared" si="9"/>
        <v/>
      </c>
      <c r="D585" s="113"/>
      <c r="E585" s="115"/>
      <c r="F585" s="114"/>
      <c r="G585" s="109"/>
      <c r="H585" s="48"/>
      <c r="I585" s="48"/>
      <c r="J585" s="49"/>
    </row>
    <row r="586" spans="1:10" ht="13.5" x14ac:dyDescent="0.25">
      <c r="A586" s="107"/>
      <c r="B586" s="107"/>
      <c r="C586" s="108" t="str">
        <f t="shared" si="9"/>
        <v/>
      </c>
      <c r="D586" s="113"/>
      <c r="E586" s="115"/>
      <c r="F586" s="114"/>
      <c r="G586" s="109"/>
      <c r="H586" s="48"/>
      <c r="I586" s="48"/>
      <c r="J586" s="49"/>
    </row>
    <row r="587" spans="1:10" ht="13.5" x14ac:dyDescent="0.25">
      <c r="A587" s="107"/>
      <c r="B587" s="107"/>
      <c r="C587" s="108" t="str">
        <f t="shared" si="9"/>
        <v/>
      </c>
      <c r="D587" s="113"/>
      <c r="E587" s="115"/>
      <c r="F587" s="114"/>
      <c r="G587" s="109"/>
      <c r="H587" s="48"/>
      <c r="I587" s="48"/>
      <c r="J587" s="49"/>
    </row>
    <row r="588" spans="1:10" ht="13.5" x14ac:dyDescent="0.25">
      <c r="A588" s="107"/>
      <c r="B588" s="107"/>
      <c r="C588" s="108" t="str">
        <f t="shared" si="9"/>
        <v/>
      </c>
      <c r="D588" s="113"/>
      <c r="E588" s="115"/>
      <c r="F588" s="114"/>
      <c r="G588" s="109"/>
      <c r="H588" s="48"/>
      <c r="I588" s="48"/>
      <c r="J588" s="49"/>
    </row>
    <row r="589" spans="1:10" ht="13.5" x14ac:dyDescent="0.25">
      <c r="A589" s="107"/>
      <c r="B589" s="107"/>
      <c r="C589" s="108" t="str">
        <f t="shared" si="9"/>
        <v/>
      </c>
      <c r="D589" s="113"/>
      <c r="E589" s="115"/>
      <c r="F589" s="114"/>
      <c r="G589" s="109"/>
      <c r="H589" s="48"/>
      <c r="I589" s="48"/>
      <c r="J589" s="49"/>
    </row>
    <row r="590" spans="1:10" ht="13.5" x14ac:dyDescent="0.25">
      <c r="A590" s="107"/>
      <c r="B590" s="107"/>
      <c r="C590" s="108" t="str">
        <f t="shared" si="9"/>
        <v/>
      </c>
      <c r="D590" s="113"/>
      <c r="E590" s="115"/>
      <c r="F590" s="114"/>
      <c r="G590" s="109"/>
      <c r="H590" s="48"/>
      <c r="I590" s="48"/>
      <c r="J590" s="49"/>
    </row>
    <row r="591" spans="1:10" ht="13.5" x14ac:dyDescent="0.25">
      <c r="A591" s="107"/>
      <c r="B591" s="107"/>
      <c r="C591" s="108" t="str">
        <f t="shared" si="9"/>
        <v/>
      </c>
      <c r="D591" s="113"/>
      <c r="E591" s="115"/>
      <c r="F591" s="114"/>
      <c r="G591" s="109"/>
      <c r="H591" s="48"/>
      <c r="I591" s="48"/>
      <c r="J591" s="49"/>
    </row>
    <row r="592" spans="1:10" ht="13.5" x14ac:dyDescent="0.25">
      <c r="A592" s="107"/>
      <c r="B592" s="107"/>
      <c r="C592" s="108" t="str">
        <f t="shared" si="9"/>
        <v/>
      </c>
      <c r="D592" s="113"/>
      <c r="E592" s="115"/>
      <c r="F592" s="114"/>
      <c r="G592" s="109"/>
      <c r="H592" s="48"/>
      <c r="I592" s="48"/>
      <c r="J592" s="49"/>
    </row>
    <row r="593" spans="1:10" ht="13.5" x14ac:dyDescent="0.25">
      <c r="A593" s="107"/>
      <c r="B593" s="107"/>
      <c r="C593" s="108" t="str">
        <f t="shared" si="9"/>
        <v/>
      </c>
      <c r="D593" s="113"/>
      <c r="E593" s="115"/>
      <c r="F593" s="114"/>
      <c r="G593" s="109"/>
      <c r="H593" s="48"/>
      <c r="I593" s="48"/>
      <c r="J593" s="49"/>
    </row>
    <row r="594" spans="1:10" ht="13.5" x14ac:dyDescent="0.25">
      <c r="A594" s="107"/>
      <c r="B594" s="107"/>
      <c r="C594" s="108" t="str">
        <f t="shared" si="9"/>
        <v/>
      </c>
      <c r="D594" s="113"/>
      <c r="E594" s="115"/>
      <c r="F594" s="114"/>
      <c r="G594" s="109"/>
      <c r="H594" s="48"/>
      <c r="I594" s="48"/>
      <c r="J594" s="49"/>
    </row>
  </sheetData>
  <mergeCells count="5">
    <mergeCell ref="A1:J3"/>
    <mergeCell ref="A4:G4"/>
    <mergeCell ref="H4:J4"/>
    <mergeCell ref="A5:G5"/>
    <mergeCell ref="H5:J5"/>
  </mergeCells>
  <dataValidations count="1">
    <dataValidation type="list" allowBlank="1" showInputMessage="1" showErrorMessage="1" sqref="B7:B594" xr:uid="{E2A44A66-3541-400B-8513-127AD88C2A02}">
      <formula1>#REF!</formula1>
      <formula2>0</formula2>
    </dataValidation>
  </dataValidations>
  <printOptions headings="1"/>
  <pageMargins left="0.39374999999999999" right="0.31527777777777799" top="0.23611111111111099" bottom="0.39374999999999999" header="0.51180555555555496" footer="0.23611111111111099"/>
  <pageSetup paperSize="9" scale="73" firstPageNumber="0" orientation="landscape" horizontalDpi="300" verticalDpi="300"/>
  <headerFooter>
    <oddFooter>&amp;L&amp;P/&amp;N&amp;C&amp;D&amp;R  &amp;F - &amp;A         .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B1C97A-8A22-4130-A0BB-43A96F3ED02E}">
          <x14:formula1>
            <xm:f>Planilha!$A$7:$A10219</xm:f>
          </x14:formula1>
          <x14:formula2>
            <xm:f>0</xm:f>
          </x14:formula2>
          <xm:sqref>A7:A594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33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39" style="13" customWidth="1" collapsed="1"/>
    <col min="2" max="2" width="28.42578125" style="13" customWidth="1" collapsed="1"/>
    <col min="3" max="3" width="26.85546875" style="13" hidden="1" customWidth="1" collapsed="1"/>
    <col min="4" max="4" width="12.42578125" style="13" customWidth="1" collapsed="1"/>
    <col min="5" max="5" width="28" style="13" customWidth="1" collapsed="1"/>
    <col min="6" max="6" width="6.7109375" style="13" customWidth="1" collapsed="1"/>
    <col min="7" max="7" width="39" style="13" customWidth="1" collapsed="1"/>
    <col min="8" max="8" width="34" style="13" customWidth="1" collapsed="1"/>
    <col min="9" max="9" width="36.5703125" style="13" customWidth="1" collapsed="1"/>
    <col min="10" max="10" width="42.85546875" style="13" customWidth="1" collapsed="1"/>
    <col min="11" max="1025" width="9.140625" style="13" customWidth="1" collapsed="1"/>
  </cols>
  <sheetData>
    <row r="1" spans="1:10" s="1" customFormat="1" ht="15" customHeight="1" x14ac:dyDescent="0.25">
      <c r="A1" s="140" t="s">
        <v>42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0" s="1" customFormat="1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</row>
    <row r="3" spans="1:10" s="1" customFormat="1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0" s="1" customFormat="1" ht="15" customHeight="1" x14ac:dyDescent="0.25">
      <c r="A4" s="120" t="str">
        <f>Identificação!A4&amp;" : "&amp;Identificação!F4</f>
        <v xml:space="preserve">Aplicação : </v>
      </c>
      <c r="B4" s="120"/>
      <c r="C4" s="120"/>
      <c r="D4" s="120"/>
      <c r="E4" s="120"/>
      <c r="F4" s="120"/>
      <c r="G4" s="120" t="str">
        <f>Identificação!A5&amp;" : "&amp;Identificação!F5</f>
        <v xml:space="preserve">Projeto/Fase : </v>
      </c>
      <c r="H4" s="120"/>
      <c r="I4" s="120"/>
      <c r="J4" s="120"/>
    </row>
    <row r="5" spans="1:10" s="22" customFormat="1" ht="15" customHeight="1" x14ac:dyDescent="0.2">
      <c r="A5" s="139" t="str">
        <f>Identificação!A7&amp;" : "&amp;Identificação!F7</f>
        <v xml:space="preserve">Responsável : </v>
      </c>
      <c r="B5" s="139"/>
      <c r="C5" s="139"/>
      <c r="D5" s="139"/>
      <c r="E5" s="139"/>
      <c r="F5" s="139"/>
      <c r="G5" s="120" t="str">
        <f>Identificação!A8&amp;" : "&amp;Identificação!F8</f>
        <v xml:space="preserve">Revisor : </v>
      </c>
      <c r="H5" s="120"/>
      <c r="I5" s="120"/>
      <c r="J5" s="120"/>
    </row>
    <row r="6" spans="1:10" s="22" customFormat="1" ht="13.9" customHeight="1" x14ac:dyDescent="0.2">
      <c r="A6" s="42" t="s">
        <v>43</v>
      </c>
      <c r="B6" s="43" t="s">
        <v>16</v>
      </c>
      <c r="C6" s="43" t="s">
        <v>35</v>
      </c>
      <c r="D6" s="42" t="s">
        <v>36</v>
      </c>
      <c r="E6" s="42" t="s">
        <v>37</v>
      </c>
      <c r="F6" s="42" t="s">
        <v>44</v>
      </c>
      <c r="G6" s="50" t="s">
        <v>45</v>
      </c>
      <c r="H6" s="45" t="s">
        <v>40</v>
      </c>
      <c r="I6" s="45" t="s">
        <v>41</v>
      </c>
      <c r="J6" s="45" t="s">
        <v>13</v>
      </c>
    </row>
    <row r="7" spans="1:10" ht="13.5" x14ac:dyDescent="0.25">
      <c r="A7" s="52"/>
      <c r="B7" s="107"/>
      <c r="C7" s="108" t="str">
        <f>A7&amp;B7</f>
        <v/>
      </c>
      <c r="D7" s="47"/>
      <c r="E7" s="110"/>
      <c r="F7" s="47"/>
      <c r="G7" s="110"/>
      <c r="H7" s="52"/>
      <c r="J7" s="53"/>
    </row>
    <row r="8" spans="1:10" ht="13.5" x14ac:dyDescent="0.25">
      <c r="A8" s="52"/>
      <c r="B8" s="107"/>
      <c r="C8" s="108" t="str">
        <f t="shared" ref="C8:C31" si="0">A8&amp;B8</f>
        <v/>
      </c>
      <c r="D8" s="47"/>
      <c r="E8" s="111"/>
      <c r="F8" s="47"/>
      <c r="G8" s="110"/>
      <c r="H8" s="52"/>
      <c r="I8" s="52"/>
      <c r="J8" s="53"/>
    </row>
    <row r="9" spans="1:10" ht="13.5" x14ac:dyDescent="0.25">
      <c r="A9" s="52"/>
      <c r="B9" s="107"/>
      <c r="C9" s="108" t="str">
        <f t="shared" si="0"/>
        <v/>
      </c>
      <c r="D9" s="47"/>
      <c r="E9" s="111"/>
      <c r="F9" s="47"/>
      <c r="G9" s="111"/>
      <c r="H9" s="52"/>
      <c r="I9" s="52"/>
      <c r="J9" s="53"/>
    </row>
    <row r="10" spans="1:10" ht="13.5" x14ac:dyDescent="0.25">
      <c r="A10" s="52"/>
      <c r="B10" s="107"/>
      <c r="C10" s="108" t="str">
        <f t="shared" ref="C10" si="1">A10&amp;B10</f>
        <v/>
      </c>
      <c r="D10" s="106"/>
      <c r="E10" s="111"/>
      <c r="F10" s="106"/>
      <c r="G10" s="111"/>
      <c r="H10" s="52"/>
      <c r="I10" s="52"/>
      <c r="J10" s="53"/>
    </row>
    <row r="11" spans="1:10" ht="13.5" x14ac:dyDescent="0.25">
      <c r="A11" s="52"/>
      <c r="B11" s="107"/>
      <c r="C11" s="108" t="str">
        <f t="shared" si="0"/>
        <v/>
      </c>
      <c r="D11" s="47"/>
      <c r="E11" s="111"/>
      <c r="F11" s="47"/>
      <c r="G11" s="111"/>
      <c r="H11" s="52"/>
      <c r="I11" s="52"/>
      <c r="J11" s="53"/>
    </row>
    <row r="12" spans="1:10" ht="13.5" x14ac:dyDescent="0.25">
      <c r="A12" s="52"/>
      <c r="B12" s="107"/>
      <c r="C12" s="108" t="str">
        <f t="shared" si="0"/>
        <v/>
      </c>
      <c r="D12" s="47"/>
      <c r="E12" s="111"/>
      <c r="F12" s="47"/>
      <c r="G12" s="111"/>
      <c r="H12" s="52"/>
      <c r="I12" s="52"/>
      <c r="J12" s="53"/>
    </row>
    <row r="13" spans="1:10" ht="13.5" x14ac:dyDescent="0.25">
      <c r="A13" s="52"/>
      <c r="B13" s="107"/>
      <c r="C13" s="108" t="str">
        <f t="shared" si="0"/>
        <v/>
      </c>
      <c r="D13" s="47"/>
      <c r="E13" s="111"/>
      <c r="F13" s="47"/>
      <c r="G13" s="111"/>
      <c r="H13" s="52"/>
      <c r="I13" s="52"/>
      <c r="J13" s="53"/>
    </row>
    <row r="14" spans="1:10" ht="13.5" x14ac:dyDescent="0.25">
      <c r="A14" s="52"/>
      <c r="B14" s="107"/>
      <c r="C14" s="108" t="str">
        <f t="shared" si="0"/>
        <v/>
      </c>
      <c r="D14" s="47"/>
      <c r="E14" s="111"/>
      <c r="F14" s="47"/>
      <c r="G14" s="111"/>
      <c r="H14" s="52"/>
      <c r="I14" s="52"/>
      <c r="J14" s="53"/>
    </row>
    <row r="15" spans="1:10" ht="13.5" x14ac:dyDescent="0.25">
      <c r="A15" s="52"/>
      <c r="B15" s="107"/>
      <c r="C15" s="108" t="str">
        <f t="shared" si="0"/>
        <v/>
      </c>
      <c r="D15" s="47"/>
      <c r="E15" s="111"/>
      <c r="F15" s="47"/>
      <c r="G15" s="111"/>
      <c r="H15" s="52"/>
      <c r="I15" s="52"/>
      <c r="J15" s="53"/>
    </row>
    <row r="16" spans="1:10" ht="13.5" x14ac:dyDescent="0.25">
      <c r="A16" s="52"/>
      <c r="B16" s="107"/>
      <c r="C16" s="108" t="str">
        <f t="shared" si="0"/>
        <v/>
      </c>
      <c r="D16" s="47"/>
      <c r="E16" s="111"/>
      <c r="F16" s="47"/>
      <c r="G16" s="111"/>
      <c r="H16" s="52"/>
      <c r="I16" s="52"/>
      <c r="J16" s="53"/>
    </row>
    <row r="17" spans="1:10" ht="13.5" x14ac:dyDescent="0.25">
      <c r="A17" s="52"/>
      <c r="B17" s="107"/>
      <c r="C17" s="108" t="str">
        <f t="shared" si="0"/>
        <v/>
      </c>
      <c r="D17" s="116"/>
      <c r="E17" s="112"/>
      <c r="F17" s="116"/>
      <c r="G17" s="112"/>
      <c r="H17" s="52"/>
      <c r="I17" s="117"/>
      <c r="J17" s="53"/>
    </row>
    <row r="18" spans="1:10" ht="13.5" x14ac:dyDescent="0.25">
      <c r="A18" s="52"/>
      <c r="B18" s="107"/>
      <c r="C18" s="108" t="str">
        <f t="shared" si="0"/>
        <v/>
      </c>
      <c r="D18" s="116"/>
      <c r="E18" s="112"/>
      <c r="F18" s="116"/>
      <c r="G18" s="112"/>
      <c r="H18" s="52"/>
      <c r="I18" s="52"/>
      <c r="J18" s="53"/>
    </row>
    <row r="19" spans="1:10" ht="13.5" x14ac:dyDescent="0.25">
      <c r="A19" s="52"/>
      <c r="B19" s="107"/>
      <c r="C19" s="108" t="str">
        <f t="shared" si="0"/>
        <v/>
      </c>
      <c r="D19" s="116"/>
      <c r="E19" s="112"/>
      <c r="F19" s="116"/>
      <c r="G19" s="112"/>
      <c r="H19" s="52"/>
      <c r="I19" s="52"/>
      <c r="J19" s="53"/>
    </row>
    <row r="20" spans="1:10" ht="13.5" x14ac:dyDescent="0.25">
      <c r="A20" s="52"/>
      <c r="B20" s="107"/>
      <c r="C20" s="108" t="str">
        <f t="shared" si="0"/>
        <v/>
      </c>
      <c r="D20" s="116"/>
      <c r="E20" s="112"/>
      <c r="F20" s="116"/>
      <c r="G20" s="112"/>
      <c r="H20" s="52"/>
      <c r="I20" s="52"/>
      <c r="J20" s="53"/>
    </row>
    <row r="21" spans="1:10" ht="13.5" x14ac:dyDescent="0.25">
      <c r="A21" s="52"/>
      <c r="B21" s="107"/>
      <c r="C21" s="108" t="str">
        <f t="shared" si="0"/>
        <v/>
      </c>
      <c r="D21" s="116"/>
      <c r="E21" s="112"/>
      <c r="F21" s="116"/>
      <c r="G21" s="112"/>
      <c r="H21" s="52"/>
      <c r="I21" s="52"/>
      <c r="J21" s="53"/>
    </row>
    <row r="22" spans="1:10" ht="13.5" x14ac:dyDescent="0.25">
      <c r="A22" s="52"/>
      <c r="B22" s="107"/>
      <c r="C22" s="108" t="str">
        <f t="shared" si="0"/>
        <v/>
      </c>
      <c r="D22" s="116"/>
      <c r="E22" s="112"/>
      <c r="F22" s="116"/>
      <c r="G22" s="112"/>
      <c r="H22" s="52"/>
      <c r="I22" s="52"/>
      <c r="J22" s="53"/>
    </row>
    <row r="23" spans="1:10" ht="13.5" x14ac:dyDescent="0.25">
      <c r="A23" s="52"/>
      <c r="B23" s="107"/>
      <c r="C23" s="108" t="str">
        <f t="shared" si="0"/>
        <v/>
      </c>
      <c r="D23" s="116"/>
      <c r="E23" s="112"/>
      <c r="F23" s="116"/>
      <c r="G23" s="112"/>
      <c r="H23" s="52"/>
      <c r="I23" s="52"/>
      <c r="J23" s="53"/>
    </row>
    <row r="24" spans="1:10" ht="13.5" x14ac:dyDescent="0.25">
      <c r="A24" s="52"/>
      <c r="B24" s="107"/>
      <c r="C24" s="108" t="str">
        <f t="shared" si="0"/>
        <v/>
      </c>
      <c r="D24" s="116"/>
      <c r="E24" s="112"/>
      <c r="F24" s="116"/>
      <c r="G24" s="112"/>
      <c r="H24" s="52"/>
      <c r="I24" s="52"/>
      <c r="J24" s="53"/>
    </row>
    <row r="25" spans="1:10" ht="13.5" x14ac:dyDescent="0.25">
      <c r="A25" s="52"/>
      <c r="B25" s="107"/>
      <c r="C25" s="108" t="str">
        <f t="shared" si="0"/>
        <v/>
      </c>
      <c r="D25" s="116"/>
      <c r="E25" s="112"/>
      <c r="F25" s="116"/>
      <c r="G25" s="112"/>
      <c r="H25" s="52"/>
      <c r="I25" s="52"/>
      <c r="J25" s="53"/>
    </row>
    <row r="26" spans="1:10" ht="13.5" x14ac:dyDescent="0.25">
      <c r="A26" s="52"/>
      <c r="B26" s="107"/>
      <c r="C26" s="108" t="str">
        <f t="shared" si="0"/>
        <v/>
      </c>
      <c r="D26" s="116"/>
      <c r="E26" s="112"/>
      <c r="F26" s="116"/>
      <c r="G26" s="112"/>
      <c r="H26" s="52"/>
      <c r="I26" s="52"/>
      <c r="J26" s="53"/>
    </row>
    <row r="27" spans="1:10" ht="13.5" x14ac:dyDescent="0.25">
      <c r="A27" s="52"/>
      <c r="B27" s="107"/>
      <c r="C27" s="108" t="str">
        <f t="shared" si="0"/>
        <v/>
      </c>
      <c r="D27" s="116"/>
      <c r="E27" s="112"/>
      <c r="F27" s="116"/>
      <c r="G27" s="112"/>
      <c r="H27" s="52"/>
      <c r="I27" s="52"/>
      <c r="J27" s="53"/>
    </row>
    <row r="28" spans="1:10" ht="13.5" x14ac:dyDescent="0.25">
      <c r="A28" s="52"/>
      <c r="B28" s="107"/>
      <c r="C28" s="108" t="str">
        <f t="shared" si="0"/>
        <v/>
      </c>
      <c r="D28" s="116"/>
      <c r="E28" s="112"/>
      <c r="F28" s="116"/>
      <c r="G28" s="112"/>
      <c r="H28" s="52"/>
      <c r="I28" s="52"/>
      <c r="J28" s="53"/>
    </row>
    <row r="29" spans="1:10" ht="13.5" x14ac:dyDescent="0.25">
      <c r="A29" s="52"/>
      <c r="B29" s="107"/>
      <c r="C29" s="108" t="str">
        <f t="shared" si="0"/>
        <v/>
      </c>
      <c r="D29" s="116"/>
      <c r="E29" s="112"/>
      <c r="F29" s="116"/>
      <c r="G29" s="112"/>
      <c r="H29" s="52"/>
      <c r="I29" s="52"/>
      <c r="J29" s="53"/>
    </row>
    <row r="30" spans="1:10" ht="13.5" x14ac:dyDescent="0.25">
      <c r="A30" s="52"/>
      <c r="B30" s="107"/>
      <c r="C30" s="108" t="str">
        <f t="shared" si="0"/>
        <v/>
      </c>
      <c r="D30" s="116"/>
      <c r="E30" s="112"/>
      <c r="F30" s="116"/>
      <c r="G30" s="112"/>
      <c r="H30" s="52"/>
      <c r="I30" s="52"/>
      <c r="J30" s="53"/>
    </row>
    <row r="31" spans="1:10" ht="13.5" x14ac:dyDescent="0.25">
      <c r="A31" s="52"/>
      <c r="B31" s="107"/>
      <c r="C31" s="108" t="str">
        <f t="shared" si="0"/>
        <v/>
      </c>
      <c r="D31" s="116"/>
      <c r="E31" s="112"/>
      <c r="F31" s="116"/>
      <c r="G31" s="112"/>
      <c r="H31" s="52"/>
      <c r="I31" s="52"/>
      <c r="J31" s="53"/>
    </row>
    <row r="32" spans="1:10" ht="13.5" x14ac:dyDescent="0.25">
      <c r="A32" s="52"/>
      <c r="B32" s="107"/>
      <c r="C32" s="108" t="str">
        <f t="shared" ref="C32:C95" si="2">A32&amp;B32</f>
        <v/>
      </c>
      <c r="D32" s="116"/>
      <c r="E32" s="118"/>
      <c r="F32" s="116"/>
      <c r="G32" s="118"/>
      <c r="H32" s="52"/>
      <c r="I32" s="52"/>
      <c r="J32" s="53"/>
    </row>
    <row r="33" spans="1:10" ht="13.5" x14ac:dyDescent="0.25">
      <c r="A33" s="52"/>
      <c r="B33" s="107"/>
      <c r="C33" s="108" t="str">
        <f t="shared" si="2"/>
        <v/>
      </c>
      <c r="D33" s="116"/>
      <c r="E33" s="118"/>
      <c r="F33" s="116"/>
      <c r="G33" s="118"/>
      <c r="H33" s="52"/>
      <c r="I33" s="52"/>
      <c r="J33" s="53"/>
    </row>
    <row r="34" spans="1:10" ht="13.5" x14ac:dyDescent="0.25">
      <c r="A34" s="52"/>
      <c r="B34" s="107"/>
      <c r="C34" s="108" t="str">
        <f t="shared" si="2"/>
        <v/>
      </c>
      <c r="D34" s="116"/>
      <c r="E34" s="118"/>
      <c r="F34" s="116"/>
      <c r="G34" s="118"/>
      <c r="H34" s="52"/>
      <c r="I34" s="52"/>
      <c r="J34" s="53"/>
    </row>
    <row r="35" spans="1:10" ht="13.5" x14ac:dyDescent="0.25">
      <c r="A35" s="52"/>
      <c r="B35" s="107"/>
      <c r="C35" s="108" t="str">
        <f t="shared" si="2"/>
        <v/>
      </c>
      <c r="D35" s="116"/>
      <c r="E35" s="118"/>
      <c r="F35" s="116"/>
      <c r="G35" s="118"/>
      <c r="H35" s="52"/>
      <c r="I35" s="52"/>
      <c r="J35" s="53"/>
    </row>
    <row r="36" spans="1:10" ht="13.5" x14ac:dyDescent="0.25">
      <c r="A36" s="52"/>
      <c r="B36" s="107"/>
      <c r="C36" s="108" t="str">
        <f t="shared" si="2"/>
        <v/>
      </c>
      <c r="D36" s="116"/>
      <c r="E36" s="118"/>
      <c r="F36" s="116"/>
      <c r="G36" s="118"/>
      <c r="H36" s="52"/>
      <c r="I36" s="52"/>
      <c r="J36" s="53"/>
    </row>
    <row r="37" spans="1:10" ht="13.5" x14ac:dyDescent="0.25">
      <c r="A37" s="52"/>
      <c r="B37" s="107"/>
      <c r="C37" s="108" t="str">
        <f t="shared" si="2"/>
        <v/>
      </c>
      <c r="D37" s="116"/>
      <c r="E37" s="118"/>
      <c r="F37" s="116"/>
      <c r="G37" s="118"/>
      <c r="H37" s="52"/>
      <c r="I37" s="52"/>
      <c r="J37" s="53"/>
    </row>
    <row r="38" spans="1:10" ht="13.5" x14ac:dyDescent="0.25">
      <c r="A38" s="52"/>
      <c r="B38" s="107"/>
      <c r="C38" s="108" t="str">
        <f t="shared" si="2"/>
        <v/>
      </c>
      <c r="D38" s="116"/>
      <c r="E38" s="118"/>
      <c r="F38" s="116"/>
      <c r="G38" s="118"/>
      <c r="H38" s="52"/>
      <c r="I38" s="52"/>
      <c r="J38" s="53"/>
    </row>
    <row r="39" spans="1:10" ht="13.5" x14ac:dyDescent="0.25">
      <c r="A39" s="52"/>
      <c r="B39" s="107"/>
      <c r="C39" s="108" t="str">
        <f t="shared" si="2"/>
        <v/>
      </c>
      <c r="D39" s="116"/>
      <c r="E39" s="118"/>
      <c r="F39" s="116"/>
      <c r="G39" s="118"/>
      <c r="H39" s="52"/>
      <c r="I39" s="52"/>
      <c r="J39" s="53"/>
    </row>
    <row r="40" spans="1:10" ht="13.5" x14ac:dyDescent="0.25">
      <c r="A40" s="52"/>
      <c r="B40" s="107"/>
      <c r="C40" s="108" t="str">
        <f t="shared" si="2"/>
        <v/>
      </c>
      <c r="D40" s="116"/>
      <c r="E40" s="118"/>
      <c r="F40" s="116"/>
      <c r="G40" s="118"/>
      <c r="H40" s="52"/>
      <c r="I40" s="52"/>
      <c r="J40" s="53"/>
    </row>
    <row r="41" spans="1:10" ht="13.5" x14ac:dyDescent="0.25">
      <c r="A41" s="52"/>
      <c r="B41" s="107"/>
      <c r="C41" s="108" t="str">
        <f t="shared" si="2"/>
        <v/>
      </c>
      <c r="D41" s="116"/>
      <c r="E41" s="118"/>
      <c r="F41" s="116"/>
      <c r="G41" s="118"/>
      <c r="H41" s="52"/>
      <c r="I41" s="52"/>
      <c r="J41" s="53"/>
    </row>
    <row r="42" spans="1:10" ht="13.5" x14ac:dyDescent="0.25">
      <c r="A42" s="52"/>
      <c r="B42" s="107"/>
      <c r="C42" s="108" t="str">
        <f t="shared" si="2"/>
        <v/>
      </c>
      <c r="D42" s="116"/>
      <c r="E42" s="118"/>
      <c r="F42" s="116"/>
      <c r="G42" s="118"/>
      <c r="H42" s="52"/>
      <c r="I42" s="52"/>
      <c r="J42" s="53"/>
    </row>
    <row r="43" spans="1:10" ht="13.5" x14ac:dyDescent="0.25">
      <c r="A43" s="52"/>
      <c r="B43" s="107"/>
      <c r="C43" s="108" t="str">
        <f t="shared" si="2"/>
        <v/>
      </c>
      <c r="D43" s="116"/>
      <c r="E43" s="118"/>
      <c r="F43" s="116"/>
      <c r="G43" s="118"/>
      <c r="H43" s="52"/>
      <c r="I43" s="52"/>
      <c r="J43" s="53"/>
    </row>
    <row r="44" spans="1:10" ht="13.5" x14ac:dyDescent="0.25">
      <c r="A44" s="52"/>
      <c r="B44" s="107"/>
      <c r="C44" s="108" t="str">
        <f t="shared" si="2"/>
        <v/>
      </c>
      <c r="D44" s="116"/>
      <c r="E44" s="118"/>
      <c r="F44" s="116"/>
      <c r="G44" s="118"/>
      <c r="H44" s="52"/>
      <c r="I44" s="52"/>
      <c r="J44" s="53"/>
    </row>
    <row r="45" spans="1:10" ht="13.5" x14ac:dyDescent="0.25">
      <c r="A45" s="52"/>
      <c r="B45" s="107"/>
      <c r="C45" s="108" t="str">
        <f t="shared" si="2"/>
        <v/>
      </c>
      <c r="D45" s="116"/>
      <c r="E45" s="118"/>
      <c r="F45" s="116"/>
      <c r="G45" s="118"/>
      <c r="H45" s="52"/>
      <c r="I45" s="52"/>
      <c r="J45" s="53"/>
    </row>
    <row r="46" spans="1:10" ht="13.5" x14ac:dyDescent="0.25">
      <c r="A46" s="52"/>
      <c r="B46" s="107"/>
      <c r="C46" s="108" t="str">
        <f t="shared" si="2"/>
        <v/>
      </c>
      <c r="D46" s="116"/>
      <c r="E46" s="118"/>
      <c r="F46" s="116"/>
      <c r="G46" s="118"/>
      <c r="H46" s="52"/>
      <c r="I46" s="52"/>
      <c r="J46" s="53"/>
    </row>
    <row r="47" spans="1:10" ht="13.5" x14ac:dyDescent="0.25">
      <c r="A47" s="52"/>
      <c r="B47" s="107"/>
      <c r="C47" s="108" t="str">
        <f t="shared" si="2"/>
        <v/>
      </c>
      <c r="D47" s="116"/>
      <c r="E47" s="118"/>
      <c r="F47" s="116"/>
      <c r="G47" s="118"/>
      <c r="H47" s="52"/>
      <c r="I47" s="52"/>
      <c r="J47" s="53"/>
    </row>
    <row r="48" spans="1:10" ht="13.5" x14ac:dyDescent="0.25">
      <c r="A48" s="52"/>
      <c r="B48" s="107"/>
      <c r="C48" s="108" t="str">
        <f t="shared" si="2"/>
        <v/>
      </c>
      <c r="D48" s="116"/>
      <c r="E48" s="118"/>
      <c r="F48" s="116"/>
      <c r="G48" s="118"/>
      <c r="H48" s="52"/>
      <c r="I48" s="52"/>
      <c r="J48" s="53"/>
    </row>
    <row r="49" spans="1:10" ht="13.5" x14ac:dyDescent="0.25">
      <c r="A49" s="52"/>
      <c r="B49" s="107"/>
      <c r="C49" s="108" t="str">
        <f t="shared" si="2"/>
        <v/>
      </c>
      <c r="D49" s="116"/>
      <c r="E49" s="118"/>
      <c r="F49" s="116"/>
      <c r="G49" s="118"/>
      <c r="H49" s="52"/>
      <c r="I49" s="52"/>
      <c r="J49" s="53"/>
    </row>
    <row r="50" spans="1:10" ht="13.5" x14ac:dyDescent="0.25">
      <c r="A50" s="52"/>
      <c r="B50" s="107"/>
      <c r="C50" s="108" t="str">
        <f t="shared" si="2"/>
        <v/>
      </c>
      <c r="D50" s="116"/>
      <c r="E50" s="118"/>
      <c r="F50" s="116"/>
      <c r="G50" s="118"/>
      <c r="H50" s="52"/>
      <c r="I50" s="52"/>
      <c r="J50" s="53"/>
    </row>
    <row r="51" spans="1:10" ht="13.5" x14ac:dyDescent="0.25">
      <c r="A51" s="52"/>
      <c r="B51" s="107"/>
      <c r="C51" s="108" t="str">
        <f t="shared" si="2"/>
        <v/>
      </c>
      <c r="D51" s="116"/>
      <c r="E51" s="118"/>
      <c r="F51" s="116"/>
      <c r="G51" s="118"/>
      <c r="H51" s="52"/>
      <c r="I51" s="52"/>
      <c r="J51" s="53"/>
    </row>
    <row r="52" spans="1:10" ht="13.5" x14ac:dyDescent="0.25">
      <c r="A52" s="52"/>
      <c r="B52" s="107"/>
      <c r="C52" s="108" t="str">
        <f t="shared" si="2"/>
        <v/>
      </c>
      <c r="D52" s="116"/>
      <c r="E52" s="118"/>
      <c r="F52" s="116"/>
      <c r="G52" s="118"/>
      <c r="H52" s="52"/>
      <c r="I52" s="52"/>
      <c r="J52" s="53"/>
    </row>
    <row r="53" spans="1:10" ht="13.5" x14ac:dyDescent="0.25">
      <c r="A53" s="52"/>
      <c r="B53" s="107"/>
      <c r="C53" s="108" t="str">
        <f t="shared" si="2"/>
        <v/>
      </c>
      <c r="D53" s="116"/>
      <c r="E53" s="118"/>
      <c r="F53" s="116"/>
      <c r="G53" s="118"/>
      <c r="H53" s="52"/>
      <c r="I53" s="52"/>
      <c r="J53" s="53"/>
    </row>
    <row r="54" spans="1:10" ht="13.5" x14ac:dyDescent="0.25">
      <c r="A54" s="52"/>
      <c r="B54" s="107"/>
      <c r="C54" s="108" t="str">
        <f t="shared" si="2"/>
        <v/>
      </c>
      <c r="D54" s="116"/>
      <c r="E54" s="118"/>
      <c r="F54" s="116"/>
      <c r="G54" s="118"/>
      <c r="H54" s="52"/>
      <c r="I54" s="52"/>
      <c r="J54" s="53"/>
    </row>
    <row r="55" spans="1:10" ht="13.5" x14ac:dyDescent="0.25">
      <c r="A55" s="52"/>
      <c r="B55" s="107"/>
      <c r="C55" s="108" t="str">
        <f t="shared" si="2"/>
        <v/>
      </c>
      <c r="D55" s="116"/>
      <c r="E55" s="118"/>
      <c r="F55" s="116"/>
      <c r="G55" s="118"/>
      <c r="H55" s="52"/>
      <c r="I55" s="52"/>
      <c r="J55" s="53"/>
    </row>
    <row r="56" spans="1:10" ht="13.5" x14ac:dyDescent="0.25">
      <c r="A56" s="52"/>
      <c r="B56" s="107"/>
      <c r="C56" s="108" t="str">
        <f t="shared" si="2"/>
        <v/>
      </c>
      <c r="D56" s="116"/>
      <c r="E56" s="118"/>
      <c r="F56" s="116"/>
      <c r="G56" s="118"/>
      <c r="H56" s="52"/>
      <c r="I56" s="52"/>
      <c r="J56" s="53"/>
    </row>
    <row r="57" spans="1:10" ht="13.5" x14ac:dyDescent="0.25">
      <c r="A57" s="52"/>
      <c r="B57" s="107"/>
      <c r="C57" s="108" t="str">
        <f t="shared" si="2"/>
        <v/>
      </c>
      <c r="D57" s="116"/>
      <c r="E57" s="118"/>
      <c r="F57" s="116"/>
      <c r="G57" s="118"/>
      <c r="H57" s="52"/>
      <c r="I57" s="52"/>
      <c r="J57" s="53"/>
    </row>
    <row r="58" spans="1:10" ht="13.5" x14ac:dyDescent="0.25">
      <c r="A58" s="52"/>
      <c r="B58" s="107"/>
      <c r="C58" s="108" t="str">
        <f t="shared" si="2"/>
        <v/>
      </c>
      <c r="D58" s="116"/>
      <c r="E58" s="118"/>
      <c r="F58" s="116"/>
      <c r="G58" s="118"/>
      <c r="H58" s="52"/>
      <c r="I58" s="52"/>
      <c r="J58" s="53"/>
    </row>
    <row r="59" spans="1:10" ht="13.5" x14ac:dyDescent="0.25">
      <c r="A59" s="52"/>
      <c r="B59" s="107"/>
      <c r="C59" s="108" t="str">
        <f t="shared" si="2"/>
        <v/>
      </c>
      <c r="D59" s="116"/>
      <c r="E59" s="118"/>
      <c r="F59" s="116"/>
      <c r="G59" s="118"/>
      <c r="H59" s="52"/>
      <c r="I59" s="52"/>
      <c r="J59" s="53"/>
    </row>
    <row r="60" spans="1:10" ht="13.5" x14ac:dyDescent="0.25">
      <c r="A60" s="52"/>
      <c r="B60" s="107"/>
      <c r="C60" s="108" t="str">
        <f t="shared" si="2"/>
        <v/>
      </c>
      <c r="D60" s="116"/>
      <c r="E60" s="118"/>
      <c r="F60" s="116"/>
      <c r="G60" s="118"/>
      <c r="H60" s="52"/>
      <c r="I60" s="52"/>
      <c r="J60" s="53"/>
    </row>
    <row r="61" spans="1:10" ht="13.5" x14ac:dyDescent="0.25">
      <c r="A61" s="52"/>
      <c r="B61" s="107"/>
      <c r="C61" s="108" t="str">
        <f t="shared" si="2"/>
        <v/>
      </c>
      <c r="D61" s="116"/>
      <c r="E61" s="118"/>
      <c r="F61" s="116"/>
      <c r="G61" s="118"/>
      <c r="H61" s="52"/>
      <c r="I61" s="52"/>
      <c r="J61" s="53"/>
    </row>
    <row r="62" spans="1:10" ht="13.5" x14ac:dyDescent="0.25">
      <c r="A62" s="52"/>
      <c r="B62" s="107"/>
      <c r="C62" s="108" t="str">
        <f t="shared" si="2"/>
        <v/>
      </c>
      <c r="D62" s="116"/>
      <c r="E62" s="118"/>
      <c r="F62" s="116"/>
      <c r="G62" s="118"/>
      <c r="H62" s="52"/>
      <c r="I62" s="52"/>
      <c r="J62" s="53"/>
    </row>
    <row r="63" spans="1:10" ht="13.5" x14ac:dyDescent="0.25">
      <c r="A63" s="52"/>
      <c r="B63" s="107"/>
      <c r="C63" s="108" t="str">
        <f t="shared" si="2"/>
        <v/>
      </c>
      <c r="D63" s="116"/>
      <c r="E63" s="118"/>
      <c r="F63" s="116"/>
      <c r="G63" s="118"/>
      <c r="H63" s="52"/>
      <c r="I63" s="52"/>
      <c r="J63" s="53"/>
    </row>
    <row r="64" spans="1:10" ht="13.5" x14ac:dyDescent="0.25">
      <c r="A64" s="52"/>
      <c r="B64" s="107"/>
      <c r="C64" s="108" t="str">
        <f t="shared" si="2"/>
        <v/>
      </c>
      <c r="D64" s="116"/>
      <c r="E64" s="118"/>
      <c r="F64" s="116"/>
      <c r="G64" s="118"/>
      <c r="H64" s="52"/>
      <c r="I64" s="52"/>
      <c r="J64" s="53"/>
    </row>
    <row r="65" spans="1:10" ht="13.5" x14ac:dyDescent="0.25">
      <c r="A65" s="52"/>
      <c r="B65" s="107"/>
      <c r="C65" s="108" t="str">
        <f t="shared" si="2"/>
        <v/>
      </c>
      <c r="D65" s="116"/>
      <c r="E65" s="118"/>
      <c r="F65" s="116"/>
      <c r="G65" s="118"/>
      <c r="H65" s="52"/>
      <c r="I65" s="52"/>
      <c r="J65" s="53"/>
    </row>
    <row r="66" spans="1:10" ht="13.5" x14ac:dyDescent="0.25">
      <c r="A66" s="52"/>
      <c r="B66" s="107"/>
      <c r="C66" s="108" t="str">
        <f t="shared" si="2"/>
        <v/>
      </c>
      <c r="D66" s="116"/>
      <c r="E66" s="118"/>
      <c r="F66" s="116"/>
      <c r="G66" s="118"/>
      <c r="H66" s="52"/>
      <c r="I66" s="52"/>
      <c r="J66" s="53"/>
    </row>
    <row r="67" spans="1:10" ht="13.5" x14ac:dyDescent="0.25">
      <c r="A67" s="52"/>
      <c r="B67" s="107"/>
      <c r="C67" s="108" t="str">
        <f t="shared" si="2"/>
        <v/>
      </c>
      <c r="D67" s="116"/>
      <c r="E67" s="118"/>
      <c r="F67" s="116"/>
      <c r="G67" s="118"/>
      <c r="H67" s="52"/>
      <c r="I67" s="52"/>
      <c r="J67" s="53"/>
    </row>
    <row r="68" spans="1:10" ht="13.5" x14ac:dyDescent="0.25">
      <c r="A68" s="52"/>
      <c r="B68" s="107"/>
      <c r="C68" s="108" t="str">
        <f t="shared" si="2"/>
        <v/>
      </c>
      <c r="D68" s="116"/>
      <c r="E68" s="118"/>
      <c r="F68" s="116"/>
      <c r="G68" s="118"/>
      <c r="H68" s="52"/>
      <c r="I68" s="52"/>
      <c r="J68" s="53"/>
    </row>
    <row r="69" spans="1:10" ht="13.5" x14ac:dyDescent="0.25">
      <c r="A69" s="52"/>
      <c r="B69" s="107"/>
      <c r="C69" s="108" t="str">
        <f t="shared" si="2"/>
        <v/>
      </c>
      <c r="D69" s="116"/>
      <c r="E69" s="118"/>
      <c r="F69" s="116"/>
      <c r="G69" s="118"/>
      <c r="H69" s="52"/>
      <c r="I69" s="52"/>
      <c r="J69" s="53"/>
    </row>
    <row r="70" spans="1:10" ht="13.5" x14ac:dyDescent="0.25">
      <c r="A70" s="52"/>
      <c r="B70" s="107"/>
      <c r="C70" s="108" t="str">
        <f t="shared" si="2"/>
        <v/>
      </c>
      <c r="D70" s="116"/>
      <c r="E70" s="118"/>
      <c r="F70" s="116"/>
      <c r="G70" s="118"/>
      <c r="H70" s="52"/>
      <c r="I70" s="52"/>
      <c r="J70" s="53"/>
    </row>
    <row r="71" spans="1:10" ht="13.5" x14ac:dyDescent="0.25">
      <c r="A71" s="52"/>
      <c r="B71" s="107"/>
      <c r="C71" s="108" t="str">
        <f t="shared" si="2"/>
        <v/>
      </c>
      <c r="D71" s="116"/>
      <c r="E71" s="118"/>
      <c r="F71" s="116"/>
      <c r="G71" s="118"/>
      <c r="H71" s="52"/>
      <c r="I71" s="52"/>
      <c r="J71" s="53"/>
    </row>
    <row r="72" spans="1:10" ht="13.5" x14ac:dyDescent="0.25">
      <c r="A72" s="52"/>
      <c r="B72" s="107"/>
      <c r="C72" s="108" t="str">
        <f t="shared" si="2"/>
        <v/>
      </c>
      <c r="D72" s="116"/>
      <c r="E72" s="118"/>
      <c r="F72" s="116"/>
      <c r="G72" s="118"/>
      <c r="H72" s="52"/>
      <c r="I72" s="52"/>
      <c r="J72" s="53"/>
    </row>
    <row r="73" spans="1:10" ht="13.5" x14ac:dyDescent="0.25">
      <c r="A73" s="52"/>
      <c r="B73" s="107"/>
      <c r="C73" s="108" t="str">
        <f t="shared" si="2"/>
        <v/>
      </c>
      <c r="D73" s="116"/>
      <c r="E73" s="118"/>
      <c r="F73" s="116"/>
      <c r="G73" s="118"/>
      <c r="H73" s="52"/>
      <c r="I73" s="52"/>
      <c r="J73" s="53"/>
    </row>
    <row r="74" spans="1:10" ht="13.5" x14ac:dyDescent="0.25">
      <c r="A74" s="52"/>
      <c r="B74" s="107"/>
      <c r="C74" s="108" t="str">
        <f t="shared" si="2"/>
        <v/>
      </c>
      <c r="D74" s="116"/>
      <c r="E74" s="118"/>
      <c r="F74" s="116"/>
      <c r="G74" s="118"/>
      <c r="H74" s="52"/>
      <c r="I74" s="52"/>
      <c r="J74" s="53"/>
    </row>
    <row r="75" spans="1:10" ht="13.5" x14ac:dyDescent="0.25">
      <c r="A75" s="52"/>
      <c r="B75" s="107"/>
      <c r="C75" s="108" t="str">
        <f t="shared" si="2"/>
        <v/>
      </c>
      <c r="D75" s="116"/>
      <c r="E75" s="118"/>
      <c r="F75" s="116"/>
      <c r="G75" s="118"/>
      <c r="H75" s="52"/>
      <c r="I75" s="52"/>
      <c r="J75" s="53"/>
    </row>
    <row r="76" spans="1:10" ht="13.5" x14ac:dyDescent="0.25">
      <c r="A76" s="52"/>
      <c r="B76" s="107"/>
      <c r="C76" s="108" t="str">
        <f t="shared" si="2"/>
        <v/>
      </c>
      <c r="D76" s="116"/>
      <c r="E76" s="118"/>
      <c r="F76" s="116"/>
      <c r="G76" s="118"/>
      <c r="H76" s="52"/>
      <c r="I76" s="52"/>
      <c r="J76" s="53"/>
    </row>
    <row r="77" spans="1:10" ht="13.5" x14ac:dyDescent="0.25">
      <c r="A77" s="52"/>
      <c r="B77" s="107"/>
      <c r="C77" s="108" t="str">
        <f t="shared" si="2"/>
        <v/>
      </c>
      <c r="D77" s="116"/>
      <c r="E77" s="118"/>
      <c r="F77" s="116"/>
      <c r="G77" s="118"/>
      <c r="H77" s="52"/>
      <c r="I77" s="52"/>
      <c r="J77" s="53"/>
    </row>
    <row r="78" spans="1:10" ht="13.5" x14ac:dyDescent="0.25">
      <c r="A78" s="52"/>
      <c r="B78" s="107"/>
      <c r="C78" s="108" t="str">
        <f t="shared" si="2"/>
        <v/>
      </c>
      <c r="D78" s="116"/>
      <c r="E78" s="118"/>
      <c r="F78" s="116"/>
      <c r="G78" s="118"/>
      <c r="H78" s="52"/>
      <c r="I78" s="52"/>
      <c r="J78" s="53"/>
    </row>
    <row r="79" spans="1:10" ht="13.5" x14ac:dyDescent="0.25">
      <c r="A79" s="52"/>
      <c r="B79" s="107"/>
      <c r="C79" s="108" t="str">
        <f t="shared" si="2"/>
        <v/>
      </c>
      <c r="D79" s="116"/>
      <c r="E79" s="118"/>
      <c r="F79" s="116"/>
      <c r="G79" s="118"/>
      <c r="H79" s="52"/>
      <c r="I79" s="52"/>
      <c r="J79" s="53"/>
    </row>
    <row r="80" spans="1:10" ht="13.5" x14ac:dyDescent="0.25">
      <c r="A80" s="52"/>
      <c r="B80" s="107"/>
      <c r="C80" s="108" t="str">
        <f t="shared" si="2"/>
        <v/>
      </c>
      <c r="D80" s="116"/>
      <c r="E80" s="118"/>
      <c r="F80" s="116"/>
      <c r="G80" s="118"/>
      <c r="H80" s="52"/>
      <c r="I80" s="52"/>
      <c r="J80" s="53"/>
    </row>
    <row r="81" spans="1:10" ht="13.5" x14ac:dyDescent="0.25">
      <c r="A81" s="52"/>
      <c r="B81" s="107"/>
      <c r="C81" s="108" t="str">
        <f t="shared" si="2"/>
        <v/>
      </c>
      <c r="D81" s="116"/>
      <c r="E81" s="118"/>
      <c r="F81" s="116"/>
      <c r="G81" s="118"/>
      <c r="H81" s="52"/>
      <c r="I81" s="52"/>
      <c r="J81" s="53"/>
    </row>
    <row r="82" spans="1:10" ht="13.5" x14ac:dyDescent="0.25">
      <c r="A82" s="52"/>
      <c r="B82" s="107"/>
      <c r="C82" s="108" t="str">
        <f t="shared" si="2"/>
        <v/>
      </c>
      <c r="D82" s="116"/>
      <c r="E82" s="118"/>
      <c r="F82" s="116"/>
      <c r="G82" s="118"/>
      <c r="H82" s="52"/>
      <c r="I82" s="52"/>
      <c r="J82" s="53"/>
    </row>
    <row r="83" spans="1:10" ht="13.5" x14ac:dyDescent="0.25">
      <c r="A83" s="52"/>
      <c r="B83" s="107"/>
      <c r="C83" s="108" t="str">
        <f t="shared" si="2"/>
        <v/>
      </c>
      <c r="D83" s="116"/>
      <c r="E83" s="118"/>
      <c r="F83" s="116"/>
      <c r="G83" s="118"/>
      <c r="H83" s="52"/>
      <c r="I83" s="52"/>
      <c r="J83" s="53"/>
    </row>
    <row r="84" spans="1:10" ht="13.5" x14ac:dyDescent="0.25">
      <c r="A84" s="52"/>
      <c r="B84" s="107"/>
      <c r="C84" s="108" t="str">
        <f t="shared" si="2"/>
        <v/>
      </c>
      <c r="D84" s="116"/>
      <c r="E84" s="118"/>
      <c r="F84" s="116"/>
      <c r="G84" s="118"/>
      <c r="H84" s="52"/>
      <c r="I84" s="52"/>
      <c r="J84" s="53"/>
    </row>
    <row r="85" spans="1:10" ht="13.5" x14ac:dyDescent="0.25">
      <c r="A85" s="52"/>
      <c r="B85" s="107"/>
      <c r="C85" s="108" t="str">
        <f t="shared" si="2"/>
        <v/>
      </c>
      <c r="D85" s="116"/>
      <c r="E85" s="118"/>
      <c r="F85" s="116"/>
      <c r="G85" s="118"/>
      <c r="H85" s="52"/>
      <c r="I85" s="52"/>
      <c r="J85" s="53"/>
    </row>
    <row r="86" spans="1:10" ht="13.5" x14ac:dyDescent="0.25">
      <c r="A86" s="52"/>
      <c r="B86" s="107"/>
      <c r="C86" s="108" t="str">
        <f t="shared" si="2"/>
        <v/>
      </c>
      <c r="D86" s="116"/>
      <c r="E86" s="118"/>
      <c r="F86" s="116"/>
      <c r="G86" s="118"/>
      <c r="H86" s="52"/>
      <c r="I86" s="52"/>
      <c r="J86" s="53"/>
    </row>
    <row r="87" spans="1:10" ht="13.5" x14ac:dyDescent="0.25">
      <c r="A87" s="52"/>
      <c r="B87" s="107"/>
      <c r="C87" s="108" t="str">
        <f t="shared" si="2"/>
        <v/>
      </c>
      <c r="D87" s="116"/>
      <c r="E87" s="118"/>
      <c r="F87" s="116"/>
      <c r="G87" s="118"/>
      <c r="H87" s="52"/>
      <c r="I87" s="52"/>
      <c r="J87" s="53"/>
    </row>
    <row r="88" spans="1:10" ht="13.5" x14ac:dyDescent="0.25">
      <c r="A88" s="52"/>
      <c r="B88" s="107"/>
      <c r="C88" s="108" t="str">
        <f t="shared" si="2"/>
        <v/>
      </c>
      <c r="D88" s="116"/>
      <c r="E88" s="118"/>
      <c r="F88" s="116"/>
      <c r="G88" s="118"/>
      <c r="H88" s="52"/>
      <c r="I88" s="52"/>
      <c r="J88" s="53"/>
    </row>
    <row r="89" spans="1:10" ht="13.5" x14ac:dyDescent="0.25">
      <c r="A89" s="52"/>
      <c r="B89" s="107"/>
      <c r="C89" s="108" t="str">
        <f t="shared" si="2"/>
        <v/>
      </c>
      <c r="D89" s="116"/>
      <c r="E89" s="118"/>
      <c r="F89" s="116"/>
      <c r="G89" s="118"/>
      <c r="H89" s="52"/>
      <c r="I89" s="52"/>
      <c r="J89" s="53"/>
    </row>
    <row r="90" spans="1:10" ht="13.5" x14ac:dyDescent="0.25">
      <c r="A90" s="52"/>
      <c r="B90" s="107"/>
      <c r="C90" s="108" t="str">
        <f t="shared" si="2"/>
        <v/>
      </c>
      <c r="D90" s="116"/>
      <c r="E90" s="118"/>
      <c r="F90" s="116"/>
      <c r="G90" s="118"/>
      <c r="H90" s="52"/>
      <c r="I90" s="52"/>
      <c r="J90" s="53"/>
    </row>
    <row r="91" spans="1:10" ht="13.5" x14ac:dyDescent="0.25">
      <c r="A91" s="52"/>
      <c r="B91" s="107"/>
      <c r="C91" s="108" t="str">
        <f t="shared" si="2"/>
        <v/>
      </c>
      <c r="D91" s="116"/>
      <c r="E91" s="118"/>
      <c r="F91" s="116"/>
      <c r="G91" s="118"/>
      <c r="H91" s="52"/>
      <c r="I91" s="52"/>
      <c r="J91" s="53"/>
    </row>
    <row r="92" spans="1:10" ht="13.5" x14ac:dyDescent="0.25">
      <c r="A92" s="52"/>
      <c r="B92" s="107"/>
      <c r="C92" s="108" t="str">
        <f t="shared" si="2"/>
        <v/>
      </c>
      <c r="D92" s="116"/>
      <c r="E92" s="118"/>
      <c r="F92" s="116"/>
      <c r="G92" s="118"/>
      <c r="H92" s="52"/>
      <c r="I92" s="52"/>
      <c r="J92" s="53"/>
    </row>
    <row r="93" spans="1:10" ht="13.5" x14ac:dyDescent="0.25">
      <c r="A93" s="52"/>
      <c r="B93" s="107"/>
      <c r="C93" s="108" t="str">
        <f t="shared" si="2"/>
        <v/>
      </c>
      <c r="D93" s="116"/>
      <c r="E93" s="118"/>
      <c r="F93" s="116"/>
      <c r="G93" s="118"/>
      <c r="H93" s="52"/>
      <c r="I93" s="52"/>
      <c r="J93" s="53"/>
    </row>
    <row r="94" spans="1:10" ht="13.5" x14ac:dyDescent="0.25">
      <c r="A94" s="52"/>
      <c r="B94" s="107"/>
      <c r="C94" s="108" t="str">
        <f t="shared" si="2"/>
        <v/>
      </c>
      <c r="D94" s="116"/>
      <c r="E94" s="118"/>
      <c r="F94" s="116"/>
      <c r="G94" s="118"/>
      <c r="H94" s="52"/>
      <c r="I94" s="52"/>
      <c r="J94" s="53"/>
    </row>
    <row r="95" spans="1:10" ht="13.5" x14ac:dyDescent="0.25">
      <c r="A95" s="52"/>
      <c r="B95" s="107"/>
      <c r="C95" s="108" t="str">
        <f t="shared" si="2"/>
        <v/>
      </c>
      <c r="D95" s="116"/>
      <c r="E95" s="118"/>
      <c r="F95" s="116"/>
      <c r="G95" s="118"/>
      <c r="H95" s="52"/>
      <c r="I95" s="52"/>
      <c r="J95" s="53"/>
    </row>
    <row r="96" spans="1:10" ht="13.5" x14ac:dyDescent="0.25">
      <c r="A96" s="52"/>
      <c r="B96" s="107"/>
      <c r="C96" s="108" t="str">
        <f t="shared" ref="C96:C159" si="3">A96&amp;B96</f>
        <v/>
      </c>
      <c r="D96" s="116"/>
      <c r="E96" s="118"/>
      <c r="F96" s="116"/>
      <c r="G96" s="118"/>
      <c r="H96" s="52"/>
      <c r="I96" s="52"/>
      <c r="J96" s="53"/>
    </row>
    <row r="97" spans="1:10" ht="13.5" x14ac:dyDescent="0.25">
      <c r="A97" s="52"/>
      <c r="B97" s="107"/>
      <c r="C97" s="108" t="str">
        <f t="shared" si="3"/>
        <v/>
      </c>
      <c r="D97" s="116"/>
      <c r="E97" s="118"/>
      <c r="F97" s="116"/>
      <c r="G97" s="118"/>
      <c r="H97" s="52"/>
      <c r="I97" s="52"/>
      <c r="J97" s="53"/>
    </row>
    <row r="98" spans="1:10" ht="13.5" x14ac:dyDescent="0.25">
      <c r="A98" s="52"/>
      <c r="B98" s="107"/>
      <c r="C98" s="108" t="str">
        <f t="shared" si="3"/>
        <v/>
      </c>
      <c r="D98" s="116"/>
      <c r="E98" s="118"/>
      <c r="F98" s="116"/>
      <c r="G98" s="118"/>
      <c r="H98" s="52"/>
      <c r="I98" s="52"/>
      <c r="J98" s="53"/>
    </row>
    <row r="99" spans="1:10" ht="13.5" x14ac:dyDescent="0.25">
      <c r="A99" s="52"/>
      <c r="B99" s="107"/>
      <c r="C99" s="108" t="str">
        <f t="shared" si="3"/>
        <v/>
      </c>
      <c r="D99" s="116"/>
      <c r="E99" s="118"/>
      <c r="F99" s="116"/>
      <c r="G99" s="118"/>
      <c r="H99" s="52"/>
      <c r="I99" s="52"/>
      <c r="J99" s="53"/>
    </row>
    <row r="100" spans="1:10" ht="13.5" x14ac:dyDescent="0.25">
      <c r="A100" s="52"/>
      <c r="B100" s="107"/>
      <c r="C100" s="108" t="str">
        <f t="shared" si="3"/>
        <v/>
      </c>
      <c r="D100" s="116"/>
      <c r="E100" s="118"/>
      <c r="F100" s="116"/>
      <c r="G100" s="118"/>
      <c r="H100" s="52"/>
      <c r="I100" s="52"/>
      <c r="J100" s="53"/>
    </row>
    <row r="101" spans="1:10" ht="13.5" x14ac:dyDescent="0.25">
      <c r="A101" s="52"/>
      <c r="B101" s="107"/>
      <c r="C101" s="108" t="str">
        <f t="shared" si="3"/>
        <v/>
      </c>
      <c r="D101" s="116"/>
      <c r="E101" s="118"/>
      <c r="F101" s="116"/>
      <c r="G101" s="118"/>
      <c r="H101" s="52"/>
      <c r="I101" s="52"/>
      <c r="J101" s="53"/>
    </row>
    <row r="102" spans="1:10" ht="13.5" x14ac:dyDescent="0.25">
      <c r="A102" s="52"/>
      <c r="B102" s="107"/>
      <c r="C102" s="108" t="str">
        <f t="shared" si="3"/>
        <v/>
      </c>
      <c r="D102" s="116"/>
      <c r="E102" s="118"/>
      <c r="F102" s="116"/>
      <c r="G102" s="118"/>
      <c r="H102" s="52"/>
      <c r="I102" s="52"/>
      <c r="J102" s="53"/>
    </row>
    <row r="103" spans="1:10" ht="13.5" x14ac:dyDescent="0.25">
      <c r="A103" s="52"/>
      <c r="B103" s="107"/>
      <c r="C103" s="108" t="str">
        <f t="shared" si="3"/>
        <v/>
      </c>
      <c r="D103" s="116"/>
      <c r="E103" s="118"/>
      <c r="F103" s="116"/>
      <c r="G103" s="118"/>
      <c r="H103" s="52"/>
      <c r="I103" s="52"/>
      <c r="J103" s="53"/>
    </row>
    <row r="104" spans="1:10" ht="13.5" x14ac:dyDescent="0.25">
      <c r="A104" s="52"/>
      <c r="B104" s="107"/>
      <c r="C104" s="108" t="str">
        <f t="shared" si="3"/>
        <v/>
      </c>
      <c r="D104" s="116"/>
      <c r="E104" s="118"/>
      <c r="F104" s="116"/>
      <c r="G104" s="118"/>
      <c r="H104" s="52"/>
      <c r="I104" s="52"/>
      <c r="J104" s="53"/>
    </row>
    <row r="105" spans="1:10" ht="13.5" x14ac:dyDescent="0.25">
      <c r="A105" s="52"/>
      <c r="B105" s="107"/>
      <c r="C105" s="108" t="str">
        <f t="shared" si="3"/>
        <v/>
      </c>
      <c r="D105" s="116"/>
      <c r="E105" s="118"/>
      <c r="F105" s="116"/>
      <c r="G105" s="118"/>
      <c r="H105" s="52"/>
      <c r="I105" s="52"/>
      <c r="J105" s="53"/>
    </row>
    <row r="106" spans="1:10" ht="13.5" x14ac:dyDescent="0.25">
      <c r="A106" s="52"/>
      <c r="B106" s="107"/>
      <c r="C106" s="108" t="str">
        <f t="shared" si="3"/>
        <v/>
      </c>
      <c r="D106" s="116"/>
      <c r="E106" s="118"/>
      <c r="F106" s="116"/>
      <c r="G106" s="118"/>
      <c r="H106" s="52"/>
      <c r="I106" s="52"/>
      <c r="J106" s="53"/>
    </row>
    <row r="107" spans="1:10" ht="13.5" x14ac:dyDescent="0.25">
      <c r="A107" s="52"/>
      <c r="B107" s="107"/>
      <c r="C107" s="108" t="str">
        <f t="shared" si="3"/>
        <v/>
      </c>
      <c r="D107" s="116"/>
      <c r="E107" s="118"/>
      <c r="F107" s="116"/>
      <c r="G107" s="118"/>
      <c r="H107" s="52"/>
      <c r="I107" s="52"/>
      <c r="J107" s="53"/>
    </row>
    <row r="108" spans="1:10" ht="13.5" x14ac:dyDescent="0.25">
      <c r="A108" s="52"/>
      <c r="B108" s="107"/>
      <c r="C108" s="108" t="str">
        <f t="shared" si="3"/>
        <v/>
      </c>
      <c r="D108" s="116"/>
      <c r="E108" s="118"/>
      <c r="F108" s="116"/>
      <c r="G108" s="118"/>
      <c r="H108" s="52"/>
      <c r="I108" s="52"/>
      <c r="J108" s="53"/>
    </row>
    <row r="109" spans="1:10" ht="13.5" x14ac:dyDescent="0.25">
      <c r="A109" s="52"/>
      <c r="B109" s="107"/>
      <c r="C109" s="108" t="str">
        <f t="shared" si="3"/>
        <v/>
      </c>
      <c r="D109" s="116"/>
      <c r="E109" s="118"/>
      <c r="F109" s="116"/>
      <c r="G109" s="118"/>
      <c r="H109" s="52"/>
      <c r="I109" s="52"/>
      <c r="J109" s="53"/>
    </row>
    <row r="110" spans="1:10" ht="13.5" x14ac:dyDescent="0.25">
      <c r="A110" s="52"/>
      <c r="B110" s="107"/>
      <c r="C110" s="108" t="str">
        <f t="shared" si="3"/>
        <v/>
      </c>
      <c r="D110" s="116"/>
      <c r="E110" s="118"/>
      <c r="F110" s="116"/>
      <c r="G110" s="118"/>
      <c r="H110" s="52"/>
      <c r="I110" s="52"/>
      <c r="J110" s="53"/>
    </row>
    <row r="111" spans="1:10" ht="13.5" x14ac:dyDescent="0.25">
      <c r="A111" s="52"/>
      <c r="B111" s="107"/>
      <c r="C111" s="108" t="str">
        <f t="shared" si="3"/>
        <v/>
      </c>
      <c r="D111" s="116"/>
      <c r="E111" s="118"/>
      <c r="F111" s="116"/>
      <c r="G111" s="118"/>
      <c r="H111" s="52"/>
      <c r="I111" s="52"/>
      <c r="J111" s="53"/>
    </row>
    <row r="112" spans="1:10" ht="13.5" x14ac:dyDescent="0.25">
      <c r="A112" s="52"/>
      <c r="B112" s="107"/>
      <c r="C112" s="108" t="str">
        <f t="shared" si="3"/>
        <v/>
      </c>
      <c r="D112" s="116"/>
      <c r="E112" s="118"/>
      <c r="F112" s="116"/>
      <c r="G112" s="118"/>
      <c r="H112" s="52"/>
      <c r="I112" s="52"/>
      <c r="J112" s="53"/>
    </row>
    <row r="113" spans="1:10" ht="13.5" x14ac:dyDescent="0.25">
      <c r="A113" s="52"/>
      <c r="B113" s="107"/>
      <c r="C113" s="108" t="str">
        <f t="shared" si="3"/>
        <v/>
      </c>
      <c r="D113" s="116"/>
      <c r="E113" s="118"/>
      <c r="F113" s="116"/>
      <c r="G113" s="118"/>
      <c r="H113" s="52"/>
      <c r="I113" s="52"/>
      <c r="J113" s="53"/>
    </row>
    <row r="114" spans="1:10" ht="13.5" x14ac:dyDescent="0.25">
      <c r="A114" s="52"/>
      <c r="B114" s="107"/>
      <c r="C114" s="108" t="str">
        <f t="shared" si="3"/>
        <v/>
      </c>
      <c r="D114" s="116"/>
      <c r="E114" s="118"/>
      <c r="F114" s="116"/>
      <c r="G114" s="118"/>
      <c r="H114" s="52"/>
      <c r="I114" s="52"/>
      <c r="J114" s="53"/>
    </row>
    <row r="115" spans="1:10" ht="13.5" x14ac:dyDescent="0.25">
      <c r="A115" s="52"/>
      <c r="B115" s="107"/>
      <c r="C115" s="108" t="str">
        <f t="shared" si="3"/>
        <v/>
      </c>
      <c r="D115" s="116"/>
      <c r="E115" s="118"/>
      <c r="F115" s="116"/>
      <c r="G115" s="118"/>
      <c r="H115" s="52"/>
      <c r="I115" s="52"/>
      <c r="J115" s="53"/>
    </row>
    <row r="116" spans="1:10" ht="13.5" x14ac:dyDescent="0.25">
      <c r="A116" s="52"/>
      <c r="B116" s="107"/>
      <c r="C116" s="108" t="str">
        <f t="shared" si="3"/>
        <v/>
      </c>
      <c r="D116" s="116"/>
      <c r="E116" s="118"/>
      <c r="F116" s="116"/>
      <c r="G116" s="118"/>
      <c r="H116" s="52"/>
      <c r="I116" s="52"/>
      <c r="J116" s="53"/>
    </row>
    <row r="117" spans="1:10" ht="13.5" x14ac:dyDescent="0.25">
      <c r="A117" s="52"/>
      <c r="B117" s="107"/>
      <c r="C117" s="108" t="str">
        <f t="shared" si="3"/>
        <v/>
      </c>
      <c r="D117" s="116"/>
      <c r="E117" s="118"/>
      <c r="F117" s="116"/>
      <c r="G117" s="118"/>
      <c r="H117" s="52"/>
      <c r="I117" s="52"/>
      <c r="J117" s="53"/>
    </row>
    <row r="118" spans="1:10" ht="13.5" x14ac:dyDescent="0.25">
      <c r="A118" s="52"/>
      <c r="B118" s="107"/>
      <c r="C118" s="108" t="str">
        <f t="shared" si="3"/>
        <v/>
      </c>
      <c r="D118" s="116"/>
      <c r="E118" s="118"/>
      <c r="F118" s="116"/>
      <c r="G118" s="118"/>
      <c r="H118" s="52"/>
      <c r="I118" s="52"/>
      <c r="J118" s="53"/>
    </row>
    <row r="119" spans="1:10" ht="13.5" x14ac:dyDescent="0.25">
      <c r="A119" s="52"/>
      <c r="B119" s="107"/>
      <c r="C119" s="108" t="str">
        <f t="shared" si="3"/>
        <v/>
      </c>
      <c r="D119" s="116"/>
      <c r="E119" s="118"/>
      <c r="F119" s="116"/>
      <c r="G119" s="118"/>
      <c r="H119" s="52"/>
      <c r="I119" s="52"/>
      <c r="J119" s="53"/>
    </row>
    <row r="120" spans="1:10" ht="13.5" x14ac:dyDescent="0.25">
      <c r="A120" s="52"/>
      <c r="B120" s="107"/>
      <c r="C120" s="108" t="str">
        <f t="shared" si="3"/>
        <v/>
      </c>
      <c r="D120" s="116"/>
      <c r="E120" s="118"/>
      <c r="F120" s="116"/>
      <c r="G120" s="118"/>
      <c r="H120" s="52"/>
      <c r="I120" s="52"/>
      <c r="J120" s="53"/>
    </row>
    <row r="121" spans="1:10" ht="13.5" x14ac:dyDescent="0.25">
      <c r="A121" s="52"/>
      <c r="B121" s="107"/>
      <c r="C121" s="108" t="str">
        <f t="shared" si="3"/>
        <v/>
      </c>
      <c r="D121" s="116"/>
      <c r="E121" s="118"/>
      <c r="F121" s="116"/>
      <c r="G121" s="118"/>
      <c r="H121" s="52"/>
      <c r="I121" s="52"/>
      <c r="J121" s="53"/>
    </row>
    <row r="122" spans="1:10" ht="13.5" x14ac:dyDescent="0.25">
      <c r="A122" s="52"/>
      <c r="B122" s="107"/>
      <c r="C122" s="108" t="str">
        <f t="shared" si="3"/>
        <v/>
      </c>
      <c r="D122" s="116"/>
      <c r="E122" s="118"/>
      <c r="F122" s="116"/>
      <c r="G122" s="118"/>
      <c r="H122" s="52"/>
      <c r="I122" s="52"/>
      <c r="J122" s="53"/>
    </row>
    <row r="123" spans="1:10" ht="13.5" x14ac:dyDescent="0.25">
      <c r="A123" s="52"/>
      <c r="B123" s="107"/>
      <c r="C123" s="108" t="str">
        <f t="shared" si="3"/>
        <v/>
      </c>
      <c r="D123" s="116"/>
      <c r="E123" s="118"/>
      <c r="F123" s="116"/>
      <c r="G123" s="118"/>
      <c r="H123" s="52"/>
      <c r="I123" s="52"/>
      <c r="J123" s="53"/>
    </row>
    <row r="124" spans="1:10" ht="13.5" x14ac:dyDescent="0.25">
      <c r="A124" s="52"/>
      <c r="B124" s="107"/>
      <c r="C124" s="108" t="str">
        <f t="shared" si="3"/>
        <v/>
      </c>
      <c r="D124" s="116"/>
      <c r="E124" s="118"/>
      <c r="F124" s="116"/>
      <c r="G124" s="118"/>
      <c r="H124" s="52"/>
      <c r="I124" s="52"/>
      <c r="J124" s="53"/>
    </row>
    <row r="125" spans="1:10" ht="13.5" x14ac:dyDescent="0.25">
      <c r="A125" s="52"/>
      <c r="B125" s="107"/>
      <c r="C125" s="108" t="str">
        <f t="shared" si="3"/>
        <v/>
      </c>
      <c r="D125" s="116"/>
      <c r="E125" s="118"/>
      <c r="F125" s="116"/>
      <c r="G125" s="118"/>
      <c r="H125" s="52"/>
      <c r="I125" s="52"/>
      <c r="J125" s="53"/>
    </row>
    <row r="126" spans="1:10" ht="13.5" x14ac:dyDescent="0.25">
      <c r="A126" s="52"/>
      <c r="B126" s="107"/>
      <c r="C126" s="108" t="str">
        <f t="shared" si="3"/>
        <v/>
      </c>
      <c r="D126" s="116"/>
      <c r="E126" s="118"/>
      <c r="F126" s="116"/>
      <c r="G126" s="118"/>
      <c r="H126" s="52"/>
      <c r="I126" s="52"/>
      <c r="J126" s="53"/>
    </row>
    <row r="127" spans="1:10" ht="13.5" x14ac:dyDescent="0.25">
      <c r="A127" s="52"/>
      <c r="B127" s="107"/>
      <c r="C127" s="108" t="str">
        <f t="shared" si="3"/>
        <v/>
      </c>
      <c r="D127" s="116"/>
      <c r="E127" s="118"/>
      <c r="F127" s="116"/>
      <c r="G127" s="118"/>
      <c r="H127" s="52"/>
      <c r="I127" s="52"/>
      <c r="J127" s="53"/>
    </row>
    <row r="128" spans="1:10" ht="13.5" x14ac:dyDescent="0.25">
      <c r="A128" s="52"/>
      <c r="B128" s="107"/>
      <c r="C128" s="108" t="str">
        <f t="shared" si="3"/>
        <v/>
      </c>
      <c r="D128" s="116"/>
      <c r="E128" s="118"/>
      <c r="F128" s="116"/>
      <c r="G128" s="118"/>
      <c r="H128" s="52"/>
      <c r="I128" s="52"/>
      <c r="J128" s="53"/>
    </row>
    <row r="129" spans="1:10" ht="13.5" x14ac:dyDescent="0.25">
      <c r="A129" s="52"/>
      <c r="B129" s="107"/>
      <c r="C129" s="108" t="str">
        <f t="shared" si="3"/>
        <v/>
      </c>
      <c r="D129" s="116"/>
      <c r="E129" s="118"/>
      <c r="F129" s="116"/>
      <c r="G129" s="118"/>
      <c r="H129" s="52"/>
      <c r="I129" s="52"/>
      <c r="J129" s="53"/>
    </row>
    <row r="130" spans="1:10" ht="13.5" x14ac:dyDescent="0.25">
      <c r="A130" s="52"/>
      <c r="B130" s="107"/>
      <c r="C130" s="108" t="str">
        <f t="shared" si="3"/>
        <v/>
      </c>
      <c r="D130" s="116"/>
      <c r="E130" s="118"/>
      <c r="F130" s="116"/>
      <c r="G130" s="118"/>
      <c r="H130" s="52"/>
      <c r="I130" s="52"/>
      <c r="J130" s="53"/>
    </row>
    <row r="131" spans="1:10" ht="13.5" x14ac:dyDescent="0.25">
      <c r="A131" s="52"/>
      <c r="B131" s="107"/>
      <c r="C131" s="108" t="str">
        <f t="shared" si="3"/>
        <v/>
      </c>
      <c r="D131" s="116"/>
      <c r="E131" s="118"/>
      <c r="F131" s="116"/>
      <c r="G131" s="118"/>
      <c r="H131" s="52"/>
      <c r="I131" s="52"/>
      <c r="J131" s="53"/>
    </row>
    <row r="132" spans="1:10" ht="13.5" x14ac:dyDescent="0.25">
      <c r="A132" s="52"/>
      <c r="B132" s="107"/>
      <c r="C132" s="108" t="str">
        <f t="shared" si="3"/>
        <v/>
      </c>
      <c r="D132" s="116"/>
      <c r="E132" s="118"/>
      <c r="F132" s="116"/>
      <c r="G132" s="118"/>
      <c r="H132" s="52"/>
      <c r="I132" s="52"/>
      <c r="J132" s="53"/>
    </row>
    <row r="133" spans="1:10" ht="13.5" x14ac:dyDescent="0.25">
      <c r="A133" s="52"/>
      <c r="B133" s="107"/>
      <c r="C133" s="108" t="str">
        <f t="shared" si="3"/>
        <v/>
      </c>
      <c r="D133" s="116"/>
      <c r="E133" s="118"/>
      <c r="F133" s="116"/>
      <c r="G133" s="118"/>
      <c r="H133" s="52"/>
      <c r="I133" s="52"/>
      <c r="J133" s="53"/>
    </row>
    <row r="134" spans="1:10" ht="13.5" x14ac:dyDescent="0.25">
      <c r="A134" s="52"/>
      <c r="B134" s="107"/>
      <c r="C134" s="108" t="str">
        <f t="shared" si="3"/>
        <v/>
      </c>
      <c r="D134" s="116"/>
      <c r="E134" s="118"/>
      <c r="F134" s="116"/>
      <c r="G134" s="118"/>
      <c r="H134" s="52"/>
      <c r="I134" s="52"/>
      <c r="J134" s="53"/>
    </row>
    <row r="135" spans="1:10" ht="13.5" x14ac:dyDescent="0.25">
      <c r="A135" s="52"/>
      <c r="B135" s="107"/>
      <c r="C135" s="108" t="str">
        <f t="shared" si="3"/>
        <v/>
      </c>
      <c r="D135" s="116"/>
      <c r="E135" s="118"/>
      <c r="F135" s="116"/>
      <c r="G135" s="118"/>
      <c r="H135" s="52"/>
      <c r="I135" s="52"/>
      <c r="J135" s="53"/>
    </row>
    <row r="136" spans="1:10" ht="13.5" x14ac:dyDescent="0.25">
      <c r="A136" s="52"/>
      <c r="B136" s="107"/>
      <c r="C136" s="108" t="str">
        <f t="shared" si="3"/>
        <v/>
      </c>
      <c r="D136" s="116"/>
      <c r="E136" s="118"/>
      <c r="F136" s="116"/>
      <c r="G136" s="118"/>
      <c r="H136" s="52"/>
      <c r="I136" s="52"/>
      <c r="J136" s="53"/>
    </row>
    <row r="137" spans="1:10" ht="13.5" x14ac:dyDescent="0.25">
      <c r="A137" s="52"/>
      <c r="B137" s="107"/>
      <c r="C137" s="108" t="str">
        <f t="shared" si="3"/>
        <v/>
      </c>
      <c r="D137" s="116"/>
      <c r="E137" s="118"/>
      <c r="F137" s="116"/>
      <c r="G137" s="118"/>
      <c r="H137" s="52"/>
      <c r="I137" s="52"/>
      <c r="J137" s="53"/>
    </row>
    <row r="138" spans="1:10" ht="13.5" x14ac:dyDescent="0.25">
      <c r="A138" s="52"/>
      <c r="B138" s="107"/>
      <c r="C138" s="108" t="str">
        <f t="shared" si="3"/>
        <v/>
      </c>
      <c r="D138" s="116"/>
      <c r="E138" s="118"/>
      <c r="F138" s="116"/>
      <c r="G138" s="118"/>
      <c r="H138" s="52"/>
      <c r="I138" s="52"/>
      <c r="J138" s="53"/>
    </row>
    <row r="139" spans="1:10" ht="13.5" x14ac:dyDescent="0.25">
      <c r="A139" s="52"/>
      <c r="B139" s="107"/>
      <c r="C139" s="108" t="str">
        <f t="shared" si="3"/>
        <v/>
      </c>
      <c r="D139" s="116"/>
      <c r="E139" s="118"/>
      <c r="F139" s="116"/>
      <c r="G139" s="118"/>
      <c r="H139" s="52"/>
      <c r="I139" s="52"/>
      <c r="J139" s="53"/>
    </row>
    <row r="140" spans="1:10" ht="13.5" x14ac:dyDescent="0.25">
      <c r="A140" s="52"/>
      <c r="B140" s="107"/>
      <c r="C140" s="108" t="str">
        <f t="shared" si="3"/>
        <v/>
      </c>
      <c r="D140" s="116"/>
      <c r="E140" s="118"/>
      <c r="F140" s="116"/>
      <c r="G140" s="118"/>
      <c r="H140" s="52"/>
      <c r="I140" s="52"/>
      <c r="J140" s="53"/>
    </row>
    <row r="141" spans="1:10" ht="13.5" x14ac:dyDescent="0.25">
      <c r="A141" s="52"/>
      <c r="B141" s="107"/>
      <c r="C141" s="108" t="str">
        <f t="shared" si="3"/>
        <v/>
      </c>
      <c r="D141" s="116"/>
      <c r="E141" s="118"/>
      <c r="F141" s="116"/>
      <c r="G141" s="118"/>
      <c r="H141" s="52"/>
      <c r="I141" s="52"/>
      <c r="J141" s="53"/>
    </row>
    <row r="142" spans="1:10" ht="13.5" x14ac:dyDescent="0.25">
      <c r="A142" s="52"/>
      <c r="B142" s="107"/>
      <c r="C142" s="108" t="str">
        <f t="shared" si="3"/>
        <v/>
      </c>
      <c r="D142" s="116"/>
      <c r="E142" s="118"/>
      <c r="F142" s="116"/>
      <c r="G142" s="118"/>
      <c r="H142" s="52"/>
      <c r="I142" s="52"/>
      <c r="J142" s="53"/>
    </row>
    <row r="143" spans="1:10" ht="13.5" x14ac:dyDescent="0.25">
      <c r="A143" s="52"/>
      <c r="B143" s="107"/>
      <c r="C143" s="108" t="str">
        <f t="shared" si="3"/>
        <v/>
      </c>
      <c r="D143" s="116"/>
      <c r="E143" s="118"/>
      <c r="F143" s="116"/>
      <c r="G143" s="118"/>
      <c r="H143" s="52"/>
      <c r="I143" s="52"/>
      <c r="J143" s="53"/>
    </row>
    <row r="144" spans="1:10" ht="13.5" x14ac:dyDescent="0.25">
      <c r="A144" s="52"/>
      <c r="B144" s="107"/>
      <c r="C144" s="108" t="str">
        <f t="shared" si="3"/>
        <v/>
      </c>
      <c r="D144" s="116"/>
      <c r="E144" s="118"/>
      <c r="F144" s="116"/>
      <c r="G144" s="118"/>
      <c r="H144" s="52"/>
      <c r="I144" s="52"/>
      <c r="J144" s="53"/>
    </row>
    <row r="145" spans="1:10" ht="13.5" x14ac:dyDescent="0.25">
      <c r="A145" s="52"/>
      <c r="B145" s="107"/>
      <c r="C145" s="108" t="str">
        <f t="shared" si="3"/>
        <v/>
      </c>
      <c r="D145" s="116"/>
      <c r="E145" s="118"/>
      <c r="F145" s="116"/>
      <c r="G145" s="118"/>
      <c r="H145" s="52"/>
      <c r="I145" s="52"/>
      <c r="J145" s="53"/>
    </row>
    <row r="146" spans="1:10" ht="13.5" x14ac:dyDescent="0.25">
      <c r="A146" s="52"/>
      <c r="B146" s="107"/>
      <c r="C146" s="108" t="str">
        <f t="shared" si="3"/>
        <v/>
      </c>
      <c r="D146" s="116"/>
      <c r="E146" s="118"/>
      <c r="F146" s="116"/>
      <c r="G146" s="118"/>
      <c r="H146" s="52"/>
      <c r="I146" s="52"/>
      <c r="J146" s="53"/>
    </row>
    <row r="147" spans="1:10" ht="13.5" x14ac:dyDescent="0.25">
      <c r="A147" s="52"/>
      <c r="B147" s="107"/>
      <c r="C147" s="108" t="str">
        <f t="shared" si="3"/>
        <v/>
      </c>
      <c r="D147" s="116"/>
      <c r="E147" s="118"/>
      <c r="F147" s="116"/>
      <c r="G147" s="118"/>
      <c r="H147" s="52"/>
      <c r="I147" s="52"/>
      <c r="J147" s="53"/>
    </row>
    <row r="148" spans="1:10" ht="13.5" x14ac:dyDescent="0.25">
      <c r="A148" s="52"/>
      <c r="B148" s="107"/>
      <c r="C148" s="108" t="str">
        <f t="shared" si="3"/>
        <v/>
      </c>
      <c r="D148" s="116"/>
      <c r="E148" s="118"/>
      <c r="F148" s="116"/>
      <c r="G148" s="118"/>
      <c r="H148" s="52"/>
      <c r="I148" s="52"/>
      <c r="J148" s="53"/>
    </row>
    <row r="149" spans="1:10" ht="13.5" x14ac:dyDescent="0.25">
      <c r="A149" s="52"/>
      <c r="B149" s="107"/>
      <c r="C149" s="108" t="str">
        <f t="shared" si="3"/>
        <v/>
      </c>
      <c r="D149" s="116"/>
      <c r="E149" s="118"/>
      <c r="F149" s="116"/>
      <c r="G149" s="118"/>
      <c r="H149" s="52"/>
      <c r="I149" s="52"/>
      <c r="J149" s="53"/>
    </row>
    <row r="150" spans="1:10" ht="13.5" x14ac:dyDescent="0.25">
      <c r="A150" s="52"/>
      <c r="B150" s="107"/>
      <c r="C150" s="108" t="str">
        <f t="shared" si="3"/>
        <v/>
      </c>
      <c r="D150" s="116"/>
      <c r="E150" s="118"/>
      <c r="F150" s="116"/>
      <c r="G150" s="118"/>
      <c r="H150" s="52"/>
      <c r="I150" s="52"/>
      <c r="J150" s="53"/>
    </row>
    <row r="151" spans="1:10" ht="13.5" x14ac:dyDescent="0.25">
      <c r="A151" s="52"/>
      <c r="B151" s="107"/>
      <c r="C151" s="108" t="str">
        <f t="shared" si="3"/>
        <v/>
      </c>
      <c r="D151" s="116"/>
      <c r="E151" s="118"/>
      <c r="F151" s="116"/>
      <c r="G151" s="118"/>
      <c r="H151" s="52"/>
      <c r="I151" s="52"/>
      <c r="J151" s="53"/>
    </row>
    <row r="152" spans="1:10" ht="13.5" x14ac:dyDescent="0.25">
      <c r="A152" s="52"/>
      <c r="B152" s="107"/>
      <c r="C152" s="108" t="str">
        <f t="shared" si="3"/>
        <v/>
      </c>
      <c r="D152" s="116"/>
      <c r="E152" s="118"/>
      <c r="F152" s="116"/>
      <c r="G152" s="118"/>
      <c r="H152" s="52"/>
      <c r="I152" s="52"/>
      <c r="J152" s="53"/>
    </row>
    <row r="153" spans="1:10" ht="13.5" x14ac:dyDescent="0.25">
      <c r="A153" s="52"/>
      <c r="B153" s="107"/>
      <c r="C153" s="108" t="str">
        <f t="shared" si="3"/>
        <v/>
      </c>
      <c r="D153" s="116"/>
      <c r="E153" s="118"/>
      <c r="F153" s="116"/>
      <c r="G153" s="118"/>
      <c r="H153" s="52"/>
      <c r="I153" s="52"/>
      <c r="J153" s="53"/>
    </row>
    <row r="154" spans="1:10" ht="13.5" x14ac:dyDescent="0.25">
      <c r="A154" s="52"/>
      <c r="B154" s="107"/>
      <c r="C154" s="108" t="str">
        <f t="shared" si="3"/>
        <v/>
      </c>
      <c r="D154" s="116"/>
      <c r="E154" s="118"/>
      <c r="F154" s="116"/>
      <c r="G154" s="118"/>
      <c r="H154" s="52"/>
      <c r="I154" s="52"/>
      <c r="J154" s="53"/>
    </row>
    <row r="155" spans="1:10" ht="13.5" x14ac:dyDescent="0.25">
      <c r="A155" s="52"/>
      <c r="B155" s="107"/>
      <c r="C155" s="108" t="str">
        <f t="shared" si="3"/>
        <v/>
      </c>
      <c r="D155" s="116"/>
      <c r="E155" s="118"/>
      <c r="F155" s="116"/>
      <c r="G155" s="118"/>
      <c r="H155" s="52"/>
      <c r="I155" s="52"/>
      <c r="J155" s="53"/>
    </row>
    <row r="156" spans="1:10" ht="13.5" x14ac:dyDescent="0.25">
      <c r="A156" s="52"/>
      <c r="B156" s="107"/>
      <c r="C156" s="108" t="str">
        <f t="shared" si="3"/>
        <v/>
      </c>
      <c r="D156" s="116"/>
      <c r="E156" s="118"/>
      <c r="F156" s="116"/>
      <c r="G156" s="118"/>
      <c r="H156" s="52"/>
      <c r="I156" s="52"/>
      <c r="J156" s="53"/>
    </row>
    <row r="157" spans="1:10" ht="13.5" x14ac:dyDescent="0.25">
      <c r="A157" s="52"/>
      <c r="B157" s="107"/>
      <c r="C157" s="108" t="str">
        <f t="shared" si="3"/>
        <v/>
      </c>
      <c r="D157" s="116"/>
      <c r="E157" s="118"/>
      <c r="F157" s="116"/>
      <c r="G157" s="118"/>
      <c r="H157" s="52"/>
      <c r="I157" s="52"/>
      <c r="J157" s="53"/>
    </row>
    <row r="158" spans="1:10" ht="13.5" x14ac:dyDescent="0.25">
      <c r="A158" s="52"/>
      <c r="B158" s="107"/>
      <c r="C158" s="108" t="str">
        <f t="shared" si="3"/>
        <v/>
      </c>
      <c r="D158" s="116"/>
      <c r="E158" s="118"/>
      <c r="F158" s="116"/>
      <c r="G158" s="118"/>
      <c r="H158" s="52"/>
      <c r="I158" s="52"/>
      <c r="J158" s="53"/>
    </row>
    <row r="159" spans="1:10" ht="13.5" x14ac:dyDescent="0.25">
      <c r="A159" s="52"/>
      <c r="B159" s="107"/>
      <c r="C159" s="108" t="str">
        <f t="shared" si="3"/>
        <v/>
      </c>
      <c r="D159" s="116"/>
      <c r="E159" s="118"/>
      <c r="F159" s="116"/>
      <c r="G159" s="118"/>
      <c r="H159" s="52"/>
      <c r="I159" s="52"/>
      <c r="J159" s="53"/>
    </row>
    <row r="160" spans="1:10" ht="13.5" x14ac:dyDescent="0.25">
      <c r="A160" s="52"/>
      <c r="B160" s="107"/>
      <c r="C160" s="108" t="str">
        <f t="shared" ref="C160:C223" si="4">A160&amp;B160</f>
        <v/>
      </c>
      <c r="D160" s="116"/>
      <c r="E160" s="118"/>
      <c r="F160" s="116"/>
      <c r="G160" s="118"/>
      <c r="H160" s="52"/>
      <c r="I160" s="52"/>
      <c r="J160" s="53"/>
    </row>
    <row r="161" spans="1:10" ht="13.5" x14ac:dyDescent="0.25">
      <c r="A161" s="52"/>
      <c r="B161" s="107"/>
      <c r="C161" s="108" t="str">
        <f t="shared" si="4"/>
        <v/>
      </c>
      <c r="D161" s="116"/>
      <c r="E161" s="118"/>
      <c r="F161" s="116"/>
      <c r="G161" s="118"/>
      <c r="H161" s="52"/>
      <c r="I161" s="52"/>
      <c r="J161" s="53"/>
    </row>
    <row r="162" spans="1:10" ht="13.5" x14ac:dyDescent="0.25">
      <c r="A162" s="52"/>
      <c r="B162" s="107"/>
      <c r="C162" s="108" t="str">
        <f t="shared" si="4"/>
        <v/>
      </c>
      <c r="D162" s="116"/>
      <c r="E162" s="118"/>
      <c r="F162" s="116"/>
      <c r="G162" s="118"/>
      <c r="H162" s="52"/>
      <c r="I162" s="52"/>
      <c r="J162" s="53"/>
    </row>
    <row r="163" spans="1:10" ht="13.5" x14ac:dyDescent="0.25">
      <c r="A163" s="52"/>
      <c r="B163" s="107"/>
      <c r="C163" s="108" t="str">
        <f t="shared" si="4"/>
        <v/>
      </c>
      <c r="D163" s="116"/>
      <c r="E163" s="118"/>
      <c r="F163" s="116"/>
      <c r="G163" s="118"/>
      <c r="H163" s="52"/>
      <c r="I163" s="52"/>
      <c r="J163" s="53"/>
    </row>
    <row r="164" spans="1:10" ht="13.5" x14ac:dyDescent="0.25">
      <c r="A164" s="52"/>
      <c r="B164" s="107"/>
      <c r="C164" s="108" t="str">
        <f t="shared" si="4"/>
        <v/>
      </c>
      <c r="D164" s="116"/>
      <c r="E164" s="118"/>
      <c r="F164" s="116"/>
      <c r="G164" s="118"/>
      <c r="H164" s="52"/>
      <c r="I164" s="52"/>
      <c r="J164" s="53"/>
    </row>
    <row r="165" spans="1:10" ht="13.5" x14ac:dyDescent="0.25">
      <c r="A165" s="52"/>
      <c r="B165" s="107"/>
      <c r="C165" s="108" t="str">
        <f t="shared" si="4"/>
        <v/>
      </c>
      <c r="D165" s="116"/>
      <c r="E165" s="118"/>
      <c r="F165" s="116"/>
      <c r="G165" s="118"/>
      <c r="H165" s="52"/>
      <c r="I165" s="52"/>
      <c r="J165" s="53"/>
    </row>
    <row r="166" spans="1:10" ht="13.5" x14ac:dyDescent="0.25">
      <c r="A166" s="52"/>
      <c r="B166" s="107"/>
      <c r="C166" s="108" t="str">
        <f t="shared" si="4"/>
        <v/>
      </c>
      <c r="D166" s="116"/>
      <c r="E166" s="118"/>
      <c r="F166" s="116"/>
      <c r="G166" s="118"/>
      <c r="H166" s="52"/>
      <c r="I166" s="52"/>
      <c r="J166" s="53"/>
    </row>
    <row r="167" spans="1:10" ht="13.5" x14ac:dyDescent="0.25">
      <c r="A167" s="52"/>
      <c r="B167" s="107"/>
      <c r="C167" s="108" t="str">
        <f t="shared" si="4"/>
        <v/>
      </c>
      <c r="D167" s="116"/>
      <c r="E167" s="118"/>
      <c r="F167" s="116"/>
      <c r="G167" s="118"/>
      <c r="H167" s="52"/>
      <c r="I167" s="52"/>
      <c r="J167" s="53"/>
    </row>
    <row r="168" spans="1:10" ht="13.5" x14ac:dyDescent="0.25">
      <c r="A168" s="52"/>
      <c r="B168" s="107"/>
      <c r="C168" s="108" t="str">
        <f t="shared" si="4"/>
        <v/>
      </c>
      <c r="D168" s="116"/>
      <c r="E168" s="118"/>
      <c r="F168" s="116"/>
      <c r="G168" s="118"/>
      <c r="H168" s="52"/>
      <c r="I168" s="52"/>
      <c r="J168" s="53"/>
    </row>
    <row r="169" spans="1:10" ht="13.5" x14ac:dyDescent="0.25">
      <c r="A169" s="52"/>
      <c r="B169" s="107"/>
      <c r="C169" s="108" t="str">
        <f t="shared" si="4"/>
        <v/>
      </c>
      <c r="D169" s="116"/>
      <c r="E169" s="118"/>
      <c r="F169" s="116"/>
      <c r="G169" s="118"/>
      <c r="H169" s="52"/>
      <c r="I169" s="52"/>
      <c r="J169" s="53"/>
    </row>
    <row r="170" spans="1:10" ht="13.5" x14ac:dyDescent="0.25">
      <c r="A170" s="52"/>
      <c r="B170" s="107"/>
      <c r="C170" s="108" t="str">
        <f t="shared" si="4"/>
        <v/>
      </c>
      <c r="D170" s="116"/>
      <c r="E170" s="118"/>
      <c r="F170" s="116"/>
      <c r="G170" s="118"/>
      <c r="H170" s="52"/>
      <c r="I170" s="52"/>
      <c r="J170" s="53"/>
    </row>
    <row r="171" spans="1:10" ht="13.5" x14ac:dyDescent="0.25">
      <c r="A171" s="52"/>
      <c r="B171" s="107"/>
      <c r="C171" s="108" t="str">
        <f t="shared" si="4"/>
        <v/>
      </c>
      <c r="D171" s="116"/>
      <c r="E171" s="118"/>
      <c r="F171" s="116"/>
      <c r="G171" s="118"/>
      <c r="H171" s="52"/>
      <c r="I171" s="52"/>
      <c r="J171" s="53"/>
    </row>
    <row r="172" spans="1:10" ht="13.5" x14ac:dyDescent="0.25">
      <c r="A172" s="52"/>
      <c r="B172" s="107"/>
      <c r="C172" s="108" t="str">
        <f t="shared" si="4"/>
        <v/>
      </c>
      <c r="D172" s="116"/>
      <c r="E172" s="118"/>
      <c r="F172" s="116"/>
      <c r="G172" s="118"/>
      <c r="H172" s="52"/>
      <c r="I172" s="52"/>
      <c r="J172" s="53"/>
    </row>
    <row r="173" spans="1:10" ht="13.5" x14ac:dyDescent="0.25">
      <c r="A173" s="52"/>
      <c r="B173" s="107"/>
      <c r="C173" s="108" t="str">
        <f t="shared" si="4"/>
        <v/>
      </c>
      <c r="D173" s="116"/>
      <c r="E173" s="118"/>
      <c r="F173" s="116"/>
      <c r="G173" s="118"/>
      <c r="H173" s="52"/>
      <c r="I173" s="52"/>
      <c r="J173" s="53"/>
    </row>
    <row r="174" spans="1:10" ht="13.5" x14ac:dyDescent="0.25">
      <c r="A174" s="52"/>
      <c r="B174" s="107"/>
      <c r="C174" s="108" t="str">
        <f t="shared" si="4"/>
        <v/>
      </c>
      <c r="D174" s="116"/>
      <c r="E174" s="118"/>
      <c r="F174" s="116"/>
      <c r="G174" s="118"/>
      <c r="H174" s="52"/>
      <c r="I174" s="52"/>
      <c r="J174" s="53"/>
    </row>
    <row r="175" spans="1:10" ht="13.5" x14ac:dyDescent="0.25">
      <c r="A175" s="52"/>
      <c r="B175" s="107"/>
      <c r="C175" s="108" t="str">
        <f t="shared" si="4"/>
        <v/>
      </c>
      <c r="D175" s="116"/>
      <c r="E175" s="118"/>
      <c r="F175" s="116"/>
      <c r="G175" s="118"/>
      <c r="H175" s="52"/>
      <c r="I175" s="52"/>
      <c r="J175" s="53"/>
    </row>
    <row r="176" spans="1:10" ht="13.5" x14ac:dyDescent="0.25">
      <c r="A176" s="52"/>
      <c r="B176" s="107"/>
      <c r="C176" s="108" t="str">
        <f t="shared" si="4"/>
        <v/>
      </c>
      <c r="D176" s="116"/>
      <c r="E176" s="118"/>
      <c r="F176" s="116"/>
      <c r="G176" s="118"/>
      <c r="H176" s="52"/>
      <c r="I176" s="52"/>
      <c r="J176" s="53"/>
    </row>
    <row r="177" spans="1:10" ht="13.5" x14ac:dyDescent="0.25">
      <c r="A177" s="52"/>
      <c r="B177" s="107"/>
      <c r="C177" s="108" t="str">
        <f t="shared" si="4"/>
        <v/>
      </c>
      <c r="D177" s="116"/>
      <c r="E177" s="118"/>
      <c r="F177" s="116"/>
      <c r="G177" s="118"/>
      <c r="H177" s="52"/>
      <c r="I177" s="52"/>
      <c r="J177" s="53"/>
    </row>
    <row r="178" spans="1:10" ht="13.5" x14ac:dyDescent="0.25">
      <c r="A178" s="52"/>
      <c r="B178" s="107"/>
      <c r="C178" s="108" t="str">
        <f t="shared" si="4"/>
        <v/>
      </c>
      <c r="D178" s="116"/>
      <c r="E178" s="118"/>
      <c r="F178" s="116"/>
      <c r="G178" s="118"/>
      <c r="H178" s="52"/>
      <c r="I178" s="52"/>
      <c r="J178" s="53"/>
    </row>
    <row r="179" spans="1:10" ht="13.5" x14ac:dyDescent="0.25">
      <c r="A179" s="52"/>
      <c r="B179" s="107"/>
      <c r="C179" s="108" t="str">
        <f t="shared" si="4"/>
        <v/>
      </c>
      <c r="D179" s="116"/>
      <c r="E179" s="118"/>
      <c r="F179" s="116"/>
      <c r="G179" s="118"/>
      <c r="H179" s="52"/>
      <c r="I179" s="52"/>
      <c r="J179" s="53"/>
    </row>
    <row r="180" spans="1:10" ht="13.5" x14ac:dyDescent="0.25">
      <c r="A180" s="52"/>
      <c r="B180" s="107"/>
      <c r="C180" s="108" t="str">
        <f t="shared" si="4"/>
        <v/>
      </c>
      <c r="D180" s="116"/>
      <c r="E180" s="118"/>
      <c r="F180" s="116"/>
      <c r="G180" s="118"/>
      <c r="H180" s="52"/>
      <c r="I180" s="52"/>
      <c r="J180" s="53"/>
    </row>
    <row r="181" spans="1:10" ht="13.5" x14ac:dyDescent="0.25">
      <c r="A181" s="52"/>
      <c r="B181" s="107"/>
      <c r="C181" s="108" t="str">
        <f t="shared" si="4"/>
        <v/>
      </c>
      <c r="D181" s="116"/>
      <c r="E181" s="118"/>
      <c r="F181" s="116"/>
      <c r="G181" s="118"/>
      <c r="H181" s="52"/>
      <c r="I181" s="52"/>
      <c r="J181" s="53"/>
    </row>
    <row r="182" spans="1:10" ht="13.5" x14ac:dyDescent="0.25">
      <c r="A182" s="52"/>
      <c r="B182" s="107"/>
      <c r="C182" s="108" t="str">
        <f t="shared" si="4"/>
        <v/>
      </c>
      <c r="D182" s="116"/>
      <c r="E182" s="118"/>
      <c r="F182" s="116"/>
      <c r="G182" s="118"/>
      <c r="H182" s="52"/>
      <c r="I182" s="52"/>
      <c r="J182" s="53"/>
    </row>
    <row r="183" spans="1:10" ht="13.5" x14ac:dyDescent="0.25">
      <c r="A183" s="52"/>
      <c r="B183" s="107"/>
      <c r="C183" s="108" t="str">
        <f t="shared" si="4"/>
        <v/>
      </c>
      <c r="D183" s="116"/>
      <c r="E183" s="118"/>
      <c r="F183" s="116"/>
      <c r="G183" s="118"/>
      <c r="H183" s="52"/>
      <c r="I183" s="52"/>
      <c r="J183" s="53"/>
    </row>
    <row r="184" spans="1:10" ht="13.5" x14ac:dyDescent="0.25">
      <c r="A184" s="52"/>
      <c r="B184" s="107"/>
      <c r="C184" s="108" t="str">
        <f t="shared" si="4"/>
        <v/>
      </c>
      <c r="D184" s="116"/>
      <c r="E184" s="118"/>
      <c r="F184" s="116"/>
      <c r="G184" s="118"/>
      <c r="H184" s="52"/>
      <c r="I184" s="52"/>
      <c r="J184" s="53"/>
    </row>
    <row r="185" spans="1:10" ht="13.5" x14ac:dyDescent="0.25">
      <c r="A185" s="52"/>
      <c r="B185" s="107"/>
      <c r="C185" s="108" t="str">
        <f t="shared" si="4"/>
        <v/>
      </c>
      <c r="D185" s="116"/>
      <c r="E185" s="118"/>
      <c r="F185" s="116"/>
      <c r="G185" s="118"/>
      <c r="H185" s="52"/>
      <c r="I185" s="52"/>
      <c r="J185" s="53"/>
    </row>
    <row r="186" spans="1:10" ht="13.5" x14ac:dyDescent="0.25">
      <c r="A186" s="52"/>
      <c r="B186" s="107"/>
      <c r="C186" s="108" t="str">
        <f t="shared" si="4"/>
        <v/>
      </c>
      <c r="D186" s="116"/>
      <c r="E186" s="118"/>
      <c r="F186" s="116"/>
      <c r="G186" s="118"/>
      <c r="H186" s="52"/>
      <c r="I186" s="52"/>
      <c r="J186" s="53"/>
    </row>
    <row r="187" spans="1:10" ht="13.5" x14ac:dyDescent="0.25">
      <c r="A187" s="52"/>
      <c r="B187" s="107"/>
      <c r="C187" s="108" t="str">
        <f t="shared" si="4"/>
        <v/>
      </c>
      <c r="D187" s="116"/>
      <c r="E187" s="118"/>
      <c r="F187" s="116"/>
      <c r="G187" s="118"/>
      <c r="H187" s="52"/>
      <c r="I187" s="52"/>
      <c r="J187" s="53"/>
    </row>
    <row r="188" spans="1:10" ht="13.5" x14ac:dyDescent="0.25">
      <c r="A188" s="52"/>
      <c r="B188" s="107"/>
      <c r="C188" s="108" t="str">
        <f t="shared" si="4"/>
        <v/>
      </c>
      <c r="D188" s="116"/>
      <c r="E188" s="118"/>
      <c r="F188" s="116"/>
      <c r="G188" s="118"/>
      <c r="H188" s="52"/>
      <c r="I188" s="52"/>
      <c r="J188" s="53"/>
    </row>
    <row r="189" spans="1:10" ht="13.5" x14ac:dyDescent="0.25">
      <c r="A189" s="52"/>
      <c r="B189" s="107"/>
      <c r="C189" s="108" t="str">
        <f t="shared" si="4"/>
        <v/>
      </c>
      <c r="D189" s="116"/>
      <c r="E189" s="118"/>
      <c r="F189" s="116"/>
      <c r="G189" s="118"/>
      <c r="H189" s="52"/>
      <c r="I189" s="52"/>
      <c r="J189" s="53"/>
    </row>
    <row r="190" spans="1:10" ht="13.5" x14ac:dyDescent="0.25">
      <c r="A190" s="52"/>
      <c r="B190" s="107"/>
      <c r="C190" s="108" t="str">
        <f t="shared" si="4"/>
        <v/>
      </c>
      <c r="D190" s="116"/>
      <c r="E190" s="118"/>
      <c r="F190" s="116"/>
      <c r="G190" s="118"/>
      <c r="H190" s="52"/>
      <c r="I190" s="52"/>
      <c r="J190" s="53"/>
    </row>
    <row r="191" spans="1:10" ht="13.5" x14ac:dyDescent="0.25">
      <c r="A191" s="52"/>
      <c r="B191" s="107"/>
      <c r="C191" s="108" t="str">
        <f t="shared" si="4"/>
        <v/>
      </c>
      <c r="D191" s="116"/>
      <c r="E191" s="118"/>
      <c r="F191" s="116"/>
      <c r="G191" s="118"/>
      <c r="H191" s="52"/>
      <c r="I191" s="52"/>
      <c r="J191" s="53"/>
    </row>
    <row r="192" spans="1:10" ht="13.5" x14ac:dyDescent="0.25">
      <c r="A192" s="52"/>
      <c r="B192" s="107"/>
      <c r="C192" s="108" t="str">
        <f t="shared" si="4"/>
        <v/>
      </c>
      <c r="D192" s="116"/>
      <c r="E192" s="118"/>
      <c r="F192" s="116"/>
      <c r="G192" s="118"/>
      <c r="H192" s="52"/>
      <c r="I192" s="52"/>
      <c r="J192" s="53"/>
    </row>
    <row r="193" spans="1:10" ht="13.5" x14ac:dyDescent="0.25">
      <c r="A193" s="52"/>
      <c r="B193" s="107"/>
      <c r="C193" s="108" t="str">
        <f t="shared" si="4"/>
        <v/>
      </c>
      <c r="D193" s="116"/>
      <c r="E193" s="118"/>
      <c r="F193" s="116"/>
      <c r="G193" s="118"/>
      <c r="H193" s="52"/>
      <c r="I193" s="52"/>
      <c r="J193" s="53"/>
    </row>
    <row r="194" spans="1:10" ht="13.5" x14ac:dyDescent="0.25">
      <c r="A194" s="52"/>
      <c r="B194" s="107"/>
      <c r="C194" s="108" t="str">
        <f t="shared" si="4"/>
        <v/>
      </c>
      <c r="D194" s="116"/>
      <c r="E194" s="118"/>
      <c r="F194" s="116"/>
      <c r="G194" s="118"/>
      <c r="H194" s="52"/>
      <c r="I194" s="52"/>
      <c r="J194" s="53"/>
    </row>
    <row r="195" spans="1:10" ht="13.5" x14ac:dyDescent="0.25">
      <c r="A195" s="52"/>
      <c r="B195" s="107"/>
      <c r="C195" s="108" t="str">
        <f t="shared" si="4"/>
        <v/>
      </c>
      <c r="D195" s="116"/>
      <c r="E195" s="118"/>
      <c r="F195" s="116"/>
      <c r="G195" s="118"/>
      <c r="H195" s="52"/>
      <c r="I195" s="52"/>
      <c r="J195" s="53"/>
    </row>
    <row r="196" spans="1:10" ht="13.5" x14ac:dyDescent="0.25">
      <c r="A196" s="52"/>
      <c r="B196" s="107"/>
      <c r="C196" s="108" t="str">
        <f t="shared" si="4"/>
        <v/>
      </c>
      <c r="D196" s="116"/>
      <c r="E196" s="118"/>
      <c r="F196" s="116"/>
      <c r="G196" s="118"/>
      <c r="H196" s="52"/>
      <c r="I196" s="52"/>
      <c r="J196" s="53"/>
    </row>
    <row r="197" spans="1:10" ht="13.5" x14ac:dyDescent="0.25">
      <c r="A197" s="52"/>
      <c r="B197" s="107"/>
      <c r="C197" s="108" t="str">
        <f t="shared" si="4"/>
        <v/>
      </c>
      <c r="D197" s="116"/>
      <c r="E197" s="118"/>
      <c r="F197" s="116"/>
      <c r="G197" s="118"/>
      <c r="H197" s="52"/>
      <c r="I197" s="52"/>
      <c r="J197" s="53"/>
    </row>
    <row r="198" spans="1:10" ht="13.5" x14ac:dyDescent="0.25">
      <c r="A198" s="52"/>
      <c r="B198" s="107"/>
      <c r="C198" s="108" t="str">
        <f t="shared" si="4"/>
        <v/>
      </c>
      <c r="D198" s="116"/>
      <c r="E198" s="118"/>
      <c r="F198" s="116"/>
      <c r="G198" s="118"/>
      <c r="H198" s="52"/>
      <c r="I198" s="52"/>
      <c r="J198" s="53"/>
    </row>
    <row r="199" spans="1:10" ht="13.5" x14ac:dyDescent="0.25">
      <c r="A199" s="52"/>
      <c r="B199" s="107"/>
      <c r="C199" s="108" t="str">
        <f t="shared" si="4"/>
        <v/>
      </c>
      <c r="D199" s="116"/>
      <c r="E199" s="118"/>
      <c r="F199" s="116"/>
      <c r="G199" s="118"/>
      <c r="H199" s="52"/>
      <c r="I199" s="52"/>
      <c r="J199" s="53"/>
    </row>
    <row r="200" spans="1:10" ht="13.5" x14ac:dyDescent="0.25">
      <c r="A200" s="52"/>
      <c r="B200" s="107"/>
      <c r="C200" s="108" t="str">
        <f t="shared" si="4"/>
        <v/>
      </c>
      <c r="D200" s="116"/>
      <c r="E200" s="118"/>
      <c r="F200" s="116"/>
      <c r="G200" s="118"/>
      <c r="H200" s="52"/>
      <c r="I200" s="52"/>
      <c r="J200" s="53"/>
    </row>
    <row r="201" spans="1:10" ht="13.5" x14ac:dyDescent="0.25">
      <c r="A201" s="52"/>
      <c r="B201" s="107"/>
      <c r="C201" s="108" t="str">
        <f t="shared" si="4"/>
        <v/>
      </c>
      <c r="D201" s="116"/>
      <c r="E201" s="118"/>
      <c r="F201" s="116"/>
      <c r="G201" s="118"/>
      <c r="H201" s="52"/>
      <c r="I201" s="52"/>
      <c r="J201" s="53"/>
    </row>
    <row r="202" spans="1:10" ht="13.5" x14ac:dyDescent="0.25">
      <c r="A202" s="52"/>
      <c r="B202" s="107"/>
      <c r="C202" s="108" t="str">
        <f t="shared" si="4"/>
        <v/>
      </c>
      <c r="D202" s="116"/>
      <c r="E202" s="118"/>
      <c r="F202" s="116"/>
      <c r="G202" s="118"/>
      <c r="H202" s="52"/>
      <c r="I202" s="52"/>
      <c r="J202" s="53"/>
    </row>
    <row r="203" spans="1:10" ht="13.5" x14ac:dyDescent="0.25">
      <c r="A203" s="52"/>
      <c r="B203" s="107"/>
      <c r="C203" s="108" t="str">
        <f t="shared" si="4"/>
        <v/>
      </c>
      <c r="D203" s="116"/>
      <c r="E203" s="118"/>
      <c r="F203" s="116"/>
      <c r="G203" s="118"/>
      <c r="H203" s="52"/>
      <c r="I203" s="52"/>
      <c r="J203" s="53"/>
    </row>
    <row r="204" spans="1:10" ht="13.5" x14ac:dyDescent="0.25">
      <c r="A204" s="52"/>
      <c r="B204" s="107"/>
      <c r="C204" s="108" t="str">
        <f t="shared" si="4"/>
        <v/>
      </c>
      <c r="D204" s="116"/>
      <c r="E204" s="118"/>
      <c r="F204" s="116"/>
      <c r="G204" s="118"/>
      <c r="H204" s="52"/>
      <c r="I204" s="52"/>
      <c r="J204" s="53"/>
    </row>
    <row r="205" spans="1:10" ht="13.5" x14ac:dyDescent="0.25">
      <c r="A205" s="52"/>
      <c r="B205" s="107"/>
      <c r="C205" s="108" t="str">
        <f t="shared" si="4"/>
        <v/>
      </c>
      <c r="D205" s="116"/>
      <c r="E205" s="118"/>
      <c r="F205" s="116"/>
      <c r="G205" s="118"/>
      <c r="H205" s="52"/>
      <c r="I205" s="52"/>
      <c r="J205" s="53"/>
    </row>
    <row r="206" spans="1:10" ht="13.5" x14ac:dyDescent="0.25">
      <c r="A206" s="52"/>
      <c r="B206" s="107"/>
      <c r="C206" s="108" t="str">
        <f t="shared" si="4"/>
        <v/>
      </c>
      <c r="D206" s="116"/>
      <c r="E206" s="118"/>
      <c r="F206" s="116"/>
      <c r="G206" s="118"/>
      <c r="H206" s="52"/>
      <c r="I206" s="52"/>
      <c r="J206" s="53"/>
    </row>
    <row r="207" spans="1:10" ht="13.5" x14ac:dyDescent="0.25">
      <c r="A207" s="52"/>
      <c r="B207" s="107"/>
      <c r="C207" s="108" t="str">
        <f t="shared" si="4"/>
        <v/>
      </c>
      <c r="D207" s="116"/>
      <c r="E207" s="118"/>
      <c r="F207" s="116"/>
      <c r="G207" s="118"/>
      <c r="H207" s="52"/>
      <c r="I207" s="52"/>
      <c r="J207" s="53"/>
    </row>
    <row r="208" spans="1:10" ht="13.5" x14ac:dyDescent="0.25">
      <c r="A208" s="52"/>
      <c r="B208" s="107"/>
      <c r="C208" s="108" t="str">
        <f t="shared" si="4"/>
        <v/>
      </c>
      <c r="D208" s="116"/>
      <c r="E208" s="118"/>
      <c r="F208" s="116"/>
      <c r="G208" s="118"/>
      <c r="H208" s="52"/>
      <c r="I208" s="52"/>
      <c r="J208" s="53"/>
    </row>
    <row r="209" spans="1:10" ht="13.5" x14ac:dyDescent="0.25">
      <c r="A209" s="52"/>
      <c r="B209" s="107"/>
      <c r="C209" s="108" t="str">
        <f t="shared" si="4"/>
        <v/>
      </c>
      <c r="D209" s="116"/>
      <c r="E209" s="118"/>
      <c r="F209" s="116"/>
      <c r="G209" s="118"/>
      <c r="H209" s="52"/>
      <c r="I209" s="52"/>
      <c r="J209" s="53"/>
    </row>
    <row r="210" spans="1:10" ht="13.5" x14ac:dyDescent="0.25">
      <c r="A210" s="52"/>
      <c r="B210" s="107"/>
      <c r="C210" s="108" t="str">
        <f t="shared" si="4"/>
        <v/>
      </c>
      <c r="D210" s="116"/>
      <c r="E210" s="118"/>
      <c r="F210" s="116"/>
      <c r="G210" s="118"/>
      <c r="H210" s="52"/>
      <c r="I210" s="52"/>
      <c r="J210" s="53"/>
    </row>
    <row r="211" spans="1:10" ht="13.5" x14ac:dyDescent="0.25">
      <c r="A211" s="52"/>
      <c r="B211" s="107"/>
      <c r="C211" s="108" t="str">
        <f t="shared" si="4"/>
        <v/>
      </c>
      <c r="D211" s="116"/>
      <c r="E211" s="118"/>
      <c r="F211" s="116"/>
      <c r="G211" s="118"/>
      <c r="H211" s="52"/>
      <c r="I211" s="52"/>
      <c r="J211" s="53"/>
    </row>
    <row r="212" spans="1:10" ht="13.5" x14ac:dyDescent="0.25">
      <c r="A212" s="52"/>
      <c r="B212" s="107"/>
      <c r="C212" s="108" t="str">
        <f t="shared" si="4"/>
        <v/>
      </c>
      <c r="D212" s="116"/>
      <c r="E212" s="118"/>
      <c r="F212" s="116"/>
      <c r="G212" s="118"/>
      <c r="H212" s="52"/>
      <c r="I212" s="52"/>
      <c r="J212" s="53"/>
    </row>
    <row r="213" spans="1:10" ht="13.5" x14ac:dyDescent="0.25">
      <c r="A213" s="52"/>
      <c r="B213" s="107"/>
      <c r="C213" s="108" t="str">
        <f t="shared" si="4"/>
        <v/>
      </c>
      <c r="D213" s="116"/>
      <c r="E213" s="118"/>
      <c r="F213" s="116"/>
      <c r="G213" s="118"/>
      <c r="H213" s="52"/>
      <c r="I213" s="52"/>
      <c r="J213" s="53"/>
    </row>
    <row r="214" spans="1:10" ht="13.5" x14ac:dyDescent="0.25">
      <c r="A214" s="52"/>
      <c r="B214" s="107"/>
      <c r="C214" s="108" t="str">
        <f t="shared" si="4"/>
        <v/>
      </c>
      <c r="D214" s="116"/>
      <c r="E214" s="118"/>
      <c r="F214" s="116"/>
      <c r="G214" s="118"/>
      <c r="H214" s="52"/>
      <c r="I214" s="52"/>
      <c r="J214" s="53"/>
    </row>
    <row r="215" spans="1:10" ht="13.5" x14ac:dyDescent="0.25">
      <c r="A215" s="52"/>
      <c r="B215" s="107"/>
      <c r="C215" s="108" t="str">
        <f t="shared" si="4"/>
        <v/>
      </c>
      <c r="D215" s="116"/>
      <c r="E215" s="118"/>
      <c r="F215" s="116"/>
      <c r="G215" s="118"/>
      <c r="H215" s="52"/>
      <c r="I215" s="52"/>
      <c r="J215" s="53"/>
    </row>
    <row r="216" spans="1:10" ht="13.5" x14ac:dyDescent="0.25">
      <c r="A216" s="52"/>
      <c r="B216" s="107"/>
      <c r="C216" s="108" t="str">
        <f t="shared" si="4"/>
        <v/>
      </c>
      <c r="D216" s="116"/>
      <c r="E216" s="118"/>
      <c r="F216" s="116"/>
      <c r="G216" s="118"/>
      <c r="H216" s="52"/>
      <c r="I216" s="52"/>
      <c r="J216" s="53"/>
    </row>
    <row r="217" spans="1:10" ht="13.5" x14ac:dyDescent="0.25">
      <c r="A217" s="52"/>
      <c r="B217" s="107"/>
      <c r="C217" s="108" t="str">
        <f t="shared" si="4"/>
        <v/>
      </c>
      <c r="D217" s="116"/>
      <c r="E217" s="118"/>
      <c r="F217" s="116"/>
      <c r="G217" s="118"/>
      <c r="H217" s="52"/>
      <c r="I217" s="52"/>
      <c r="J217" s="53"/>
    </row>
    <row r="218" spans="1:10" ht="13.5" x14ac:dyDescent="0.25">
      <c r="A218" s="52"/>
      <c r="B218" s="107"/>
      <c r="C218" s="108" t="str">
        <f t="shared" si="4"/>
        <v/>
      </c>
      <c r="D218" s="116"/>
      <c r="E218" s="118"/>
      <c r="F218" s="116"/>
      <c r="G218" s="118"/>
      <c r="H218" s="52"/>
      <c r="I218" s="52"/>
      <c r="J218" s="53"/>
    </row>
    <row r="219" spans="1:10" ht="13.5" x14ac:dyDescent="0.25">
      <c r="A219" s="52"/>
      <c r="B219" s="107"/>
      <c r="C219" s="108" t="str">
        <f t="shared" si="4"/>
        <v/>
      </c>
      <c r="D219" s="116"/>
      <c r="E219" s="118"/>
      <c r="F219" s="116"/>
      <c r="G219" s="118"/>
      <c r="H219" s="52"/>
      <c r="I219" s="52"/>
      <c r="J219" s="53"/>
    </row>
    <row r="220" spans="1:10" ht="13.5" x14ac:dyDescent="0.25">
      <c r="A220" s="52"/>
      <c r="B220" s="107"/>
      <c r="C220" s="108" t="str">
        <f t="shared" si="4"/>
        <v/>
      </c>
      <c r="D220" s="116"/>
      <c r="E220" s="118"/>
      <c r="F220" s="116"/>
      <c r="G220" s="118"/>
      <c r="H220" s="52"/>
      <c r="I220" s="52"/>
      <c r="J220" s="53"/>
    </row>
    <row r="221" spans="1:10" ht="13.5" x14ac:dyDescent="0.25">
      <c r="A221" s="52"/>
      <c r="B221" s="107"/>
      <c r="C221" s="108" t="str">
        <f t="shared" si="4"/>
        <v/>
      </c>
      <c r="D221" s="116"/>
      <c r="E221" s="118"/>
      <c r="F221" s="116"/>
      <c r="G221" s="118"/>
      <c r="H221" s="52"/>
      <c r="I221" s="52"/>
      <c r="J221" s="53"/>
    </row>
    <row r="222" spans="1:10" ht="13.5" x14ac:dyDescent="0.25">
      <c r="A222" s="52"/>
      <c r="B222" s="107"/>
      <c r="C222" s="108" t="str">
        <f t="shared" si="4"/>
        <v/>
      </c>
      <c r="D222" s="116"/>
      <c r="E222" s="118"/>
      <c r="F222" s="116"/>
      <c r="G222" s="118"/>
      <c r="H222" s="52"/>
      <c r="I222" s="52"/>
      <c r="J222" s="53"/>
    </row>
    <row r="223" spans="1:10" ht="13.5" x14ac:dyDescent="0.25">
      <c r="A223" s="52"/>
      <c r="B223" s="107"/>
      <c r="C223" s="108" t="str">
        <f t="shared" si="4"/>
        <v/>
      </c>
      <c r="D223" s="116"/>
      <c r="E223" s="118"/>
      <c r="F223" s="116"/>
      <c r="G223" s="118"/>
      <c r="H223" s="52"/>
      <c r="I223" s="52"/>
      <c r="J223" s="53"/>
    </row>
    <row r="224" spans="1:10" ht="13.5" x14ac:dyDescent="0.25">
      <c r="A224" s="52"/>
      <c r="B224" s="107"/>
      <c r="C224" s="108" t="str">
        <f t="shared" ref="C224:C287" si="5">A224&amp;B224</f>
        <v/>
      </c>
      <c r="D224" s="116"/>
      <c r="E224" s="118"/>
      <c r="F224" s="116"/>
      <c r="G224" s="118"/>
      <c r="H224" s="52"/>
      <c r="I224" s="52"/>
      <c r="J224" s="53"/>
    </row>
    <row r="225" spans="1:10" ht="13.5" x14ac:dyDescent="0.25">
      <c r="A225" s="52"/>
      <c r="B225" s="107"/>
      <c r="C225" s="108" t="str">
        <f t="shared" si="5"/>
        <v/>
      </c>
      <c r="D225" s="116"/>
      <c r="E225" s="118"/>
      <c r="F225" s="116"/>
      <c r="G225" s="118"/>
      <c r="H225" s="52"/>
      <c r="I225" s="52"/>
      <c r="J225" s="53"/>
    </row>
    <row r="226" spans="1:10" ht="13.5" x14ac:dyDescent="0.25">
      <c r="A226" s="52"/>
      <c r="B226" s="107"/>
      <c r="C226" s="108" t="str">
        <f t="shared" si="5"/>
        <v/>
      </c>
      <c r="D226" s="116"/>
      <c r="E226" s="118"/>
      <c r="F226" s="116"/>
      <c r="G226" s="118"/>
      <c r="H226" s="52"/>
      <c r="I226" s="52"/>
      <c r="J226" s="53"/>
    </row>
    <row r="227" spans="1:10" ht="13.5" x14ac:dyDescent="0.25">
      <c r="A227" s="52"/>
      <c r="B227" s="107"/>
      <c r="C227" s="108" t="str">
        <f t="shared" si="5"/>
        <v/>
      </c>
      <c r="D227" s="116"/>
      <c r="E227" s="118"/>
      <c r="F227" s="116"/>
      <c r="G227" s="118"/>
      <c r="H227" s="52"/>
      <c r="I227" s="52"/>
      <c r="J227" s="53"/>
    </row>
    <row r="228" spans="1:10" ht="13.5" x14ac:dyDescent="0.25">
      <c r="A228" s="52"/>
      <c r="B228" s="107"/>
      <c r="C228" s="108" t="str">
        <f t="shared" si="5"/>
        <v/>
      </c>
      <c r="D228" s="116"/>
      <c r="E228" s="118"/>
      <c r="F228" s="116"/>
      <c r="G228" s="118"/>
      <c r="H228" s="52"/>
      <c r="I228" s="52"/>
      <c r="J228" s="53"/>
    </row>
    <row r="229" spans="1:10" ht="13.5" x14ac:dyDescent="0.25">
      <c r="A229" s="52"/>
      <c r="B229" s="107"/>
      <c r="C229" s="108" t="str">
        <f t="shared" si="5"/>
        <v/>
      </c>
      <c r="D229" s="116"/>
      <c r="E229" s="118"/>
      <c r="F229" s="116"/>
      <c r="G229" s="118"/>
      <c r="H229" s="52"/>
      <c r="I229" s="52"/>
      <c r="J229" s="53"/>
    </row>
    <row r="230" spans="1:10" ht="13.5" x14ac:dyDescent="0.25">
      <c r="A230" s="52"/>
      <c r="B230" s="107"/>
      <c r="C230" s="108" t="str">
        <f t="shared" si="5"/>
        <v/>
      </c>
      <c r="D230" s="116"/>
      <c r="E230" s="118"/>
      <c r="F230" s="116"/>
      <c r="G230" s="118"/>
      <c r="H230" s="52"/>
      <c r="I230" s="52"/>
      <c r="J230" s="53"/>
    </row>
    <row r="231" spans="1:10" ht="13.5" x14ac:dyDescent="0.25">
      <c r="A231" s="52"/>
      <c r="B231" s="107"/>
      <c r="C231" s="108" t="str">
        <f t="shared" si="5"/>
        <v/>
      </c>
      <c r="D231" s="116"/>
      <c r="E231" s="118"/>
      <c r="F231" s="116"/>
      <c r="G231" s="118"/>
      <c r="H231" s="52"/>
      <c r="I231" s="52"/>
      <c r="J231" s="53"/>
    </row>
    <row r="232" spans="1:10" ht="13.5" x14ac:dyDescent="0.25">
      <c r="A232" s="52"/>
      <c r="B232" s="107"/>
      <c r="C232" s="108" t="str">
        <f t="shared" si="5"/>
        <v/>
      </c>
      <c r="D232" s="116"/>
      <c r="E232" s="118"/>
      <c r="F232" s="116"/>
      <c r="G232" s="118"/>
      <c r="H232" s="52"/>
      <c r="I232" s="52"/>
      <c r="J232" s="53"/>
    </row>
    <row r="233" spans="1:10" ht="13.5" x14ac:dyDescent="0.25">
      <c r="A233" s="52"/>
      <c r="B233" s="107"/>
      <c r="C233" s="108" t="str">
        <f t="shared" si="5"/>
        <v/>
      </c>
      <c r="D233" s="116"/>
      <c r="E233" s="118"/>
      <c r="F233" s="116"/>
      <c r="G233" s="118"/>
      <c r="H233" s="52"/>
      <c r="I233" s="52"/>
      <c r="J233" s="53"/>
    </row>
    <row r="234" spans="1:10" ht="13.5" x14ac:dyDescent="0.25">
      <c r="A234" s="52"/>
      <c r="B234" s="107"/>
      <c r="C234" s="108" t="str">
        <f t="shared" si="5"/>
        <v/>
      </c>
      <c r="D234" s="116"/>
      <c r="E234" s="118"/>
      <c r="F234" s="116"/>
      <c r="G234" s="118"/>
      <c r="H234" s="52"/>
      <c r="I234" s="52"/>
      <c r="J234" s="53"/>
    </row>
    <row r="235" spans="1:10" ht="13.5" x14ac:dyDescent="0.25">
      <c r="A235" s="52"/>
      <c r="B235" s="107"/>
      <c r="C235" s="108" t="str">
        <f t="shared" si="5"/>
        <v/>
      </c>
      <c r="D235" s="116"/>
      <c r="E235" s="118"/>
      <c r="F235" s="116"/>
      <c r="G235" s="118"/>
      <c r="H235" s="52"/>
      <c r="I235" s="52"/>
      <c r="J235" s="53"/>
    </row>
    <row r="236" spans="1:10" ht="13.5" x14ac:dyDescent="0.25">
      <c r="A236" s="52"/>
      <c r="B236" s="107"/>
      <c r="C236" s="108" t="str">
        <f t="shared" si="5"/>
        <v/>
      </c>
      <c r="D236" s="116"/>
      <c r="E236" s="118"/>
      <c r="F236" s="116"/>
      <c r="G236" s="118"/>
      <c r="H236" s="52"/>
      <c r="I236" s="52"/>
      <c r="J236" s="53"/>
    </row>
    <row r="237" spans="1:10" ht="13.5" x14ac:dyDescent="0.25">
      <c r="A237" s="52"/>
      <c r="B237" s="107"/>
      <c r="C237" s="108" t="str">
        <f t="shared" si="5"/>
        <v/>
      </c>
      <c r="D237" s="116"/>
      <c r="E237" s="118"/>
      <c r="F237" s="116"/>
      <c r="G237" s="118"/>
      <c r="H237" s="52"/>
      <c r="I237" s="52"/>
      <c r="J237" s="53"/>
    </row>
    <row r="238" spans="1:10" ht="13.5" x14ac:dyDescent="0.25">
      <c r="A238" s="52"/>
      <c r="B238" s="107"/>
      <c r="C238" s="108" t="str">
        <f t="shared" si="5"/>
        <v/>
      </c>
      <c r="D238" s="116"/>
      <c r="E238" s="118"/>
      <c r="F238" s="116"/>
      <c r="G238" s="118"/>
      <c r="H238" s="52"/>
      <c r="I238" s="52"/>
      <c r="J238" s="53"/>
    </row>
    <row r="239" spans="1:10" ht="13.5" x14ac:dyDescent="0.25">
      <c r="A239" s="52"/>
      <c r="B239" s="107"/>
      <c r="C239" s="108" t="str">
        <f t="shared" si="5"/>
        <v/>
      </c>
      <c r="D239" s="116"/>
      <c r="E239" s="118"/>
      <c r="F239" s="116"/>
      <c r="G239" s="118"/>
      <c r="H239" s="52"/>
      <c r="I239" s="52"/>
      <c r="J239" s="53"/>
    </row>
    <row r="240" spans="1:10" ht="13.5" x14ac:dyDescent="0.25">
      <c r="A240" s="52"/>
      <c r="B240" s="107"/>
      <c r="C240" s="108" t="str">
        <f t="shared" si="5"/>
        <v/>
      </c>
      <c r="D240" s="116"/>
      <c r="E240" s="118"/>
      <c r="F240" s="116"/>
      <c r="G240" s="118"/>
      <c r="H240" s="52"/>
      <c r="I240" s="52"/>
      <c r="J240" s="53"/>
    </row>
    <row r="241" spans="1:10" ht="13.5" x14ac:dyDescent="0.25">
      <c r="A241" s="52"/>
      <c r="B241" s="107"/>
      <c r="C241" s="108" t="str">
        <f t="shared" si="5"/>
        <v/>
      </c>
      <c r="D241" s="116"/>
      <c r="E241" s="118"/>
      <c r="F241" s="116"/>
      <c r="G241" s="118"/>
      <c r="H241" s="52"/>
      <c r="I241" s="52"/>
      <c r="J241" s="53"/>
    </row>
    <row r="242" spans="1:10" ht="13.5" x14ac:dyDescent="0.25">
      <c r="A242" s="52"/>
      <c r="B242" s="107"/>
      <c r="C242" s="108" t="str">
        <f t="shared" si="5"/>
        <v/>
      </c>
      <c r="D242" s="116"/>
      <c r="E242" s="118"/>
      <c r="F242" s="116"/>
      <c r="G242" s="118"/>
      <c r="H242" s="52"/>
      <c r="I242" s="52"/>
      <c r="J242" s="53"/>
    </row>
    <row r="243" spans="1:10" ht="13.5" x14ac:dyDescent="0.25">
      <c r="A243" s="52"/>
      <c r="B243" s="107"/>
      <c r="C243" s="108" t="str">
        <f t="shared" si="5"/>
        <v/>
      </c>
      <c r="D243" s="116"/>
      <c r="E243" s="118"/>
      <c r="F243" s="116"/>
      <c r="G243" s="118"/>
      <c r="H243" s="52"/>
      <c r="I243" s="52"/>
      <c r="J243" s="53"/>
    </row>
    <row r="244" spans="1:10" ht="13.5" x14ac:dyDescent="0.25">
      <c r="A244" s="52"/>
      <c r="B244" s="107"/>
      <c r="C244" s="108" t="str">
        <f t="shared" si="5"/>
        <v/>
      </c>
      <c r="D244" s="116"/>
      <c r="E244" s="118"/>
      <c r="F244" s="116"/>
      <c r="G244" s="118"/>
      <c r="H244" s="52"/>
      <c r="I244" s="52"/>
      <c r="J244" s="53"/>
    </row>
    <row r="245" spans="1:10" ht="13.5" x14ac:dyDescent="0.25">
      <c r="A245" s="52"/>
      <c r="B245" s="107"/>
      <c r="C245" s="108" t="str">
        <f t="shared" si="5"/>
        <v/>
      </c>
      <c r="D245" s="116"/>
      <c r="E245" s="118"/>
      <c r="F245" s="116"/>
      <c r="G245" s="118"/>
      <c r="H245" s="52"/>
      <c r="I245" s="52"/>
      <c r="J245" s="53"/>
    </row>
    <row r="246" spans="1:10" ht="13.5" x14ac:dyDescent="0.25">
      <c r="A246" s="52"/>
      <c r="B246" s="107"/>
      <c r="C246" s="108" t="str">
        <f t="shared" si="5"/>
        <v/>
      </c>
      <c r="D246" s="116"/>
      <c r="E246" s="118"/>
      <c r="F246" s="116"/>
      <c r="G246" s="118"/>
      <c r="H246" s="52"/>
      <c r="I246" s="52"/>
      <c r="J246" s="53"/>
    </row>
    <row r="247" spans="1:10" ht="13.5" x14ac:dyDescent="0.25">
      <c r="A247" s="52"/>
      <c r="B247" s="107"/>
      <c r="C247" s="108" t="str">
        <f t="shared" si="5"/>
        <v/>
      </c>
      <c r="D247" s="116"/>
      <c r="E247" s="118"/>
      <c r="F247" s="116"/>
      <c r="G247" s="118"/>
      <c r="H247" s="52"/>
      <c r="I247" s="52"/>
      <c r="J247" s="53"/>
    </row>
    <row r="248" spans="1:10" ht="13.5" x14ac:dyDescent="0.25">
      <c r="A248" s="52"/>
      <c r="B248" s="107"/>
      <c r="C248" s="108" t="str">
        <f t="shared" si="5"/>
        <v/>
      </c>
      <c r="D248" s="116"/>
      <c r="E248" s="118"/>
      <c r="F248" s="116"/>
      <c r="G248" s="118"/>
      <c r="H248" s="52"/>
      <c r="I248" s="52"/>
      <c r="J248" s="53"/>
    </row>
    <row r="249" spans="1:10" ht="13.5" x14ac:dyDescent="0.25">
      <c r="A249" s="52"/>
      <c r="B249" s="107"/>
      <c r="C249" s="108" t="str">
        <f t="shared" si="5"/>
        <v/>
      </c>
      <c r="D249" s="116"/>
      <c r="E249" s="118"/>
      <c r="F249" s="116"/>
      <c r="G249" s="118"/>
      <c r="H249" s="52"/>
      <c r="I249" s="52"/>
      <c r="J249" s="53"/>
    </row>
    <row r="250" spans="1:10" ht="13.5" x14ac:dyDescent="0.25">
      <c r="A250" s="52"/>
      <c r="B250" s="107"/>
      <c r="C250" s="108" t="str">
        <f t="shared" si="5"/>
        <v/>
      </c>
      <c r="D250" s="116"/>
      <c r="E250" s="118"/>
      <c r="F250" s="116"/>
      <c r="G250" s="118"/>
      <c r="H250" s="52"/>
      <c r="I250" s="52"/>
      <c r="J250" s="53"/>
    </row>
    <row r="251" spans="1:10" ht="13.5" x14ac:dyDescent="0.25">
      <c r="A251" s="52"/>
      <c r="B251" s="107"/>
      <c r="C251" s="108" t="str">
        <f t="shared" si="5"/>
        <v/>
      </c>
      <c r="D251" s="116"/>
      <c r="E251" s="118"/>
      <c r="F251" s="116"/>
      <c r="G251" s="118"/>
      <c r="H251" s="52"/>
      <c r="I251" s="52"/>
      <c r="J251" s="53"/>
    </row>
    <row r="252" spans="1:10" ht="13.5" x14ac:dyDescent="0.25">
      <c r="A252" s="52"/>
      <c r="B252" s="107"/>
      <c r="C252" s="108" t="str">
        <f t="shared" si="5"/>
        <v/>
      </c>
      <c r="D252" s="116"/>
      <c r="E252" s="118"/>
      <c r="F252" s="116"/>
      <c r="G252" s="118"/>
      <c r="H252" s="52"/>
      <c r="I252" s="52"/>
      <c r="J252" s="53"/>
    </row>
    <row r="253" spans="1:10" ht="13.5" x14ac:dyDescent="0.25">
      <c r="A253" s="52"/>
      <c r="B253" s="107"/>
      <c r="C253" s="108" t="str">
        <f t="shared" si="5"/>
        <v/>
      </c>
      <c r="D253" s="116"/>
      <c r="E253" s="118"/>
      <c r="F253" s="116"/>
      <c r="G253" s="118"/>
      <c r="H253" s="52"/>
      <c r="I253" s="52"/>
      <c r="J253" s="53"/>
    </row>
    <row r="254" spans="1:10" ht="13.5" x14ac:dyDescent="0.25">
      <c r="A254" s="52"/>
      <c r="B254" s="107"/>
      <c r="C254" s="108" t="str">
        <f t="shared" si="5"/>
        <v/>
      </c>
      <c r="D254" s="116"/>
      <c r="E254" s="118"/>
      <c r="F254" s="116"/>
      <c r="G254" s="118"/>
      <c r="H254" s="52"/>
      <c r="I254" s="52"/>
      <c r="J254" s="53"/>
    </row>
    <row r="255" spans="1:10" ht="13.5" x14ac:dyDescent="0.25">
      <c r="A255" s="52"/>
      <c r="B255" s="107"/>
      <c r="C255" s="108" t="str">
        <f t="shared" si="5"/>
        <v/>
      </c>
      <c r="D255" s="116"/>
      <c r="E255" s="118"/>
      <c r="F255" s="116"/>
      <c r="G255" s="118"/>
      <c r="H255" s="52"/>
      <c r="I255" s="52"/>
      <c r="J255" s="53"/>
    </row>
    <row r="256" spans="1:10" ht="13.5" x14ac:dyDescent="0.25">
      <c r="A256" s="52"/>
      <c r="B256" s="107"/>
      <c r="C256" s="108" t="str">
        <f t="shared" si="5"/>
        <v/>
      </c>
      <c r="D256" s="116"/>
      <c r="E256" s="118"/>
      <c r="F256" s="116"/>
      <c r="G256" s="118"/>
      <c r="H256" s="52"/>
      <c r="I256" s="52"/>
      <c r="J256" s="53"/>
    </row>
    <row r="257" spans="1:10" ht="13.5" x14ac:dyDescent="0.25">
      <c r="A257" s="52"/>
      <c r="B257" s="107"/>
      <c r="C257" s="108" t="str">
        <f t="shared" si="5"/>
        <v/>
      </c>
      <c r="D257" s="116"/>
      <c r="E257" s="118"/>
      <c r="F257" s="116"/>
      <c r="G257" s="118"/>
      <c r="H257" s="52"/>
      <c r="I257" s="52"/>
      <c r="J257" s="53"/>
    </row>
    <row r="258" spans="1:10" ht="13.5" x14ac:dyDescent="0.25">
      <c r="A258" s="52"/>
      <c r="B258" s="107"/>
      <c r="C258" s="108" t="str">
        <f t="shared" si="5"/>
        <v/>
      </c>
      <c r="D258" s="116"/>
      <c r="E258" s="118"/>
      <c r="F258" s="116"/>
      <c r="G258" s="118"/>
      <c r="H258" s="52"/>
      <c r="I258" s="52"/>
      <c r="J258" s="53"/>
    </row>
    <row r="259" spans="1:10" ht="13.5" x14ac:dyDescent="0.25">
      <c r="A259" s="52"/>
      <c r="B259" s="107"/>
      <c r="C259" s="108" t="str">
        <f t="shared" si="5"/>
        <v/>
      </c>
      <c r="D259" s="116"/>
      <c r="E259" s="118"/>
      <c r="F259" s="116"/>
      <c r="G259" s="118"/>
      <c r="H259" s="52"/>
      <c r="I259" s="52"/>
      <c r="J259" s="53"/>
    </row>
    <row r="260" spans="1:10" ht="13.5" x14ac:dyDescent="0.25">
      <c r="A260" s="52"/>
      <c r="B260" s="107"/>
      <c r="C260" s="108" t="str">
        <f t="shared" si="5"/>
        <v/>
      </c>
      <c r="D260" s="116"/>
      <c r="E260" s="118"/>
      <c r="F260" s="116"/>
      <c r="G260" s="118"/>
      <c r="H260" s="52"/>
      <c r="I260" s="52"/>
      <c r="J260" s="53"/>
    </row>
    <row r="261" spans="1:10" ht="13.5" x14ac:dyDescent="0.25">
      <c r="A261" s="52"/>
      <c r="B261" s="107"/>
      <c r="C261" s="108" t="str">
        <f t="shared" si="5"/>
        <v/>
      </c>
      <c r="D261" s="116"/>
      <c r="E261" s="118"/>
      <c r="F261" s="116"/>
      <c r="G261" s="118"/>
      <c r="H261" s="52"/>
      <c r="I261" s="52"/>
      <c r="J261" s="53"/>
    </row>
    <row r="262" spans="1:10" ht="13.5" x14ac:dyDescent="0.25">
      <c r="A262" s="52"/>
      <c r="B262" s="107"/>
      <c r="C262" s="108" t="str">
        <f t="shared" si="5"/>
        <v/>
      </c>
      <c r="D262" s="116"/>
      <c r="E262" s="118"/>
      <c r="F262" s="116"/>
      <c r="G262" s="118"/>
      <c r="H262" s="52"/>
      <c r="I262" s="52"/>
      <c r="J262" s="53"/>
    </row>
    <row r="263" spans="1:10" ht="13.5" x14ac:dyDescent="0.25">
      <c r="A263" s="52"/>
      <c r="B263" s="107"/>
      <c r="C263" s="108" t="str">
        <f t="shared" si="5"/>
        <v/>
      </c>
      <c r="D263" s="116"/>
      <c r="E263" s="118"/>
      <c r="F263" s="116"/>
      <c r="G263" s="118"/>
      <c r="H263" s="52"/>
      <c r="I263" s="52"/>
      <c r="J263" s="53"/>
    </row>
    <row r="264" spans="1:10" ht="13.5" x14ac:dyDescent="0.25">
      <c r="A264" s="52"/>
      <c r="B264" s="107"/>
      <c r="C264" s="108" t="str">
        <f t="shared" si="5"/>
        <v/>
      </c>
      <c r="D264" s="116"/>
      <c r="E264" s="118"/>
      <c r="F264" s="116"/>
      <c r="G264" s="118"/>
      <c r="H264" s="52"/>
      <c r="I264" s="52"/>
      <c r="J264" s="53"/>
    </row>
    <row r="265" spans="1:10" ht="13.5" x14ac:dyDescent="0.25">
      <c r="A265" s="52"/>
      <c r="B265" s="107"/>
      <c r="C265" s="108" t="str">
        <f t="shared" si="5"/>
        <v/>
      </c>
      <c r="D265" s="116"/>
      <c r="E265" s="118"/>
      <c r="F265" s="116"/>
      <c r="G265" s="118"/>
      <c r="H265" s="52"/>
      <c r="I265" s="52"/>
      <c r="J265" s="53"/>
    </row>
    <row r="266" spans="1:10" ht="13.5" x14ac:dyDescent="0.25">
      <c r="A266" s="52"/>
      <c r="B266" s="107"/>
      <c r="C266" s="108" t="str">
        <f t="shared" si="5"/>
        <v/>
      </c>
      <c r="D266" s="116"/>
      <c r="E266" s="118"/>
      <c r="F266" s="116"/>
      <c r="G266" s="118"/>
      <c r="H266" s="52"/>
      <c r="I266" s="52"/>
      <c r="J266" s="53"/>
    </row>
    <row r="267" spans="1:10" ht="13.5" x14ac:dyDescent="0.25">
      <c r="A267" s="52"/>
      <c r="B267" s="107"/>
      <c r="C267" s="108" t="str">
        <f t="shared" si="5"/>
        <v/>
      </c>
      <c r="D267" s="116"/>
      <c r="E267" s="118"/>
      <c r="F267" s="116"/>
      <c r="G267" s="118"/>
      <c r="H267" s="52"/>
      <c r="I267" s="52"/>
      <c r="J267" s="53"/>
    </row>
    <row r="268" spans="1:10" ht="13.5" x14ac:dyDescent="0.25">
      <c r="A268" s="52"/>
      <c r="B268" s="107"/>
      <c r="C268" s="108" t="str">
        <f t="shared" si="5"/>
        <v/>
      </c>
      <c r="D268" s="116"/>
      <c r="E268" s="118"/>
      <c r="F268" s="116"/>
      <c r="G268" s="118"/>
      <c r="H268" s="52"/>
      <c r="I268" s="52"/>
      <c r="J268" s="53"/>
    </row>
    <row r="269" spans="1:10" ht="13.5" x14ac:dyDescent="0.25">
      <c r="A269" s="52"/>
      <c r="B269" s="107"/>
      <c r="C269" s="108" t="str">
        <f t="shared" si="5"/>
        <v/>
      </c>
      <c r="D269" s="116"/>
      <c r="E269" s="118"/>
      <c r="F269" s="116"/>
      <c r="G269" s="118"/>
      <c r="H269" s="52"/>
      <c r="I269" s="52"/>
      <c r="J269" s="53"/>
    </row>
    <row r="270" spans="1:10" ht="13.5" x14ac:dyDescent="0.25">
      <c r="A270" s="52"/>
      <c r="B270" s="107"/>
      <c r="C270" s="108" t="str">
        <f t="shared" si="5"/>
        <v/>
      </c>
      <c r="D270" s="116"/>
      <c r="E270" s="118"/>
      <c r="F270" s="116"/>
      <c r="G270" s="118"/>
      <c r="H270" s="52"/>
      <c r="I270" s="52"/>
      <c r="J270" s="53"/>
    </row>
    <row r="271" spans="1:10" ht="13.5" x14ac:dyDescent="0.25">
      <c r="A271" s="52"/>
      <c r="B271" s="107"/>
      <c r="C271" s="108" t="str">
        <f t="shared" si="5"/>
        <v/>
      </c>
      <c r="D271" s="116"/>
      <c r="E271" s="118"/>
      <c r="F271" s="116"/>
      <c r="G271" s="118"/>
      <c r="H271" s="52"/>
      <c r="I271" s="52"/>
      <c r="J271" s="53"/>
    </row>
    <row r="272" spans="1:10" ht="13.5" x14ac:dyDescent="0.25">
      <c r="A272" s="52"/>
      <c r="B272" s="107"/>
      <c r="C272" s="108" t="str">
        <f t="shared" si="5"/>
        <v/>
      </c>
      <c r="D272" s="116"/>
      <c r="E272" s="118"/>
      <c r="F272" s="116"/>
      <c r="G272" s="118"/>
      <c r="H272" s="52"/>
      <c r="I272" s="52"/>
      <c r="J272" s="53"/>
    </row>
    <row r="273" spans="1:10" ht="13.5" x14ac:dyDescent="0.25">
      <c r="A273" s="52"/>
      <c r="B273" s="107"/>
      <c r="C273" s="108" t="str">
        <f t="shared" si="5"/>
        <v/>
      </c>
      <c r="D273" s="116"/>
      <c r="E273" s="118"/>
      <c r="F273" s="116"/>
      <c r="G273" s="118"/>
      <c r="H273" s="52"/>
      <c r="I273" s="52"/>
      <c r="J273" s="53"/>
    </row>
    <row r="274" spans="1:10" ht="13.5" x14ac:dyDescent="0.25">
      <c r="A274" s="52"/>
      <c r="B274" s="107"/>
      <c r="C274" s="108" t="str">
        <f t="shared" si="5"/>
        <v/>
      </c>
      <c r="D274" s="116"/>
      <c r="E274" s="118"/>
      <c r="F274" s="116"/>
      <c r="G274" s="118"/>
      <c r="H274" s="52"/>
      <c r="I274" s="52"/>
      <c r="J274" s="53"/>
    </row>
    <row r="275" spans="1:10" ht="13.5" x14ac:dyDescent="0.25">
      <c r="A275" s="52"/>
      <c r="B275" s="107"/>
      <c r="C275" s="108" t="str">
        <f t="shared" si="5"/>
        <v/>
      </c>
      <c r="D275" s="116"/>
      <c r="E275" s="118"/>
      <c r="F275" s="116"/>
      <c r="G275" s="118"/>
      <c r="H275" s="52"/>
      <c r="I275" s="52"/>
      <c r="J275" s="53"/>
    </row>
    <row r="276" spans="1:10" ht="13.5" x14ac:dyDescent="0.25">
      <c r="A276" s="52"/>
      <c r="B276" s="107"/>
      <c r="C276" s="108" t="str">
        <f t="shared" si="5"/>
        <v/>
      </c>
      <c r="D276" s="116"/>
      <c r="E276" s="118"/>
      <c r="F276" s="116"/>
      <c r="G276" s="118"/>
      <c r="H276" s="52"/>
      <c r="I276" s="52"/>
      <c r="J276" s="53"/>
    </row>
    <row r="277" spans="1:10" ht="13.5" x14ac:dyDescent="0.25">
      <c r="A277" s="52"/>
      <c r="B277" s="107"/>
      <c r="C277" s="108" t="str">
        <f t="shared" si="5"/>
        <v/>
      </c>
      <c r="D277" s="116"/>
      <c r="E277" s="118"/>
      <c r="F277" s="116"/>
      <c r="G277" s="118"/>
      <c r="H277" s="52"/>
      <c r="I277" s="52"/>
      <c r="J277" s="53"/>
    </row>
    <row r="278" spans="1:10" ht="13.5" x14ac:dyDescent="0.25">
      <c r="A278" s="52"/>
      <c r="B278" s="107"/>
      <c r="C278" s="108" t="str">
        <f t="shared" si="5"/>
        <v/>
      </c>
      <c r="D278" s="116"/>
      <c r="E278" s="118"/>
      <c r="F278" s="116"/>
      <c r="G278" s="118"/>
      <c r="H278" s="52"/>
      <c r="I278" s="52"/>
      <c r="J278" s="53"/>
    </row>
    <row r="279" spans="1:10" ht="13.5" x14ac:dyDescent="0.25">
      <c r="A279" s="52"/>
      <c r="B279" s="107"/>
      <c r="C279" s="108" t="str">
        <f t="shared" si="5"/>
        <v/>
      </c>
      <c r="D279" s="116"/>
      <c r="E279" s="118"/>
      <c r="F279" s="116"/>
      <c r="G279" s="118"/>
      <c r="H279" s="52"/>
      <c r="I279" s="52"/>
      <c r="J279" s="53"/>
    </row>
    <row r="280" spans="1:10" ht="13.5" x14ac:dyDescent="0.25">
      <c r="A280" s="52"/>
      <c r="B280" s="107"/>
      <c r="C280" s="108" t="str">
        <f t="shared" si="5"/>
        <v/>
      </c>
      <c r="D280" s="116"/>
      <c r="E280" s="118"/>
      <c r="F280" s="116"/>
      <c r="G280" s="118"/>
      <c r="H280" s="52"/>
      <c r="I280" s="52"/>
      <c r="J280" s="53"/>
    </row>
    <row r="281" spans="1:10" ht="13.5" x14ac:dyDescent="0.25">
      <c r="A281" s="52"/>
      <c r="B281" s="107"/>
      <c r="C281" s="108" t="str">
        <f t="shared" si="5"/>
        <v/>
      </c>
      <c r="D281" s="116"/>
      <c r="E281" s="118"/>
      <c r="F281" s="116"/>
      <c r="G281" s="118"/>
      <c r="H281" s="52"/>
      <c r="I281" s="52"/>
      <c r="J281" s="53"/>
    </row>
    <row r="282" spans="1:10" ht="13.5" x14ac:dyDescent="0.25">
      <c r="A282" s="52"/>
      <c r="B282" s="107"/>
      <c r="C282" s="108" t="str">
        <f t="shared" si="5"/>
        <v/>
      </c>
      <c r="D282" s="116"/>
      <c r="E282" s="118"/>
      <c r="F282" s="116"/>
      <c r="G282" s="118"/>
      <c r="H282" s="52"/>
      <c r="I282" s="52"/>
      <c r="J282" s="53"/>
    </row>
    <row r="283" spans="1:10" ht="13.5" x14ac:dyDescent="0.25">
      <c r="A283" s="52"/>
      <c r="B283" s="107"/>
      <c r="C283" s="108" t="str">
        <f t="shared" si="5"/>
        <v/>
      </c>
      <c r="D283" s="116"/>
      <c r="E283" s="118"/>
      <c r="F283" s="116"/>
      <c r="G283" s="118"/>
      <c r="H283" s="52"/>
      <c r="I283" s="52"/>
      <c r="J283" s="53"/>
    </row>
    <row r="284" spans="1:10" ht="13.5" x14ac:dyDescent="0.25">
      <c r="A284" s="52"/>
      <c r="B284" s="107"/>
      <c r="C284" s="108" t="str">
        <f t="shared" si="5"/>
        <v/>
      </c>
      <c r="D284" s="116"/>
      <c r="E284" s="118"/>
      <c r="F284" s="116"/>
      <c r="G284" s="118"/>
      <c r="H284" s="52"/>
      <c r="I284" s="52"/>
      <c r="J284" s="53"/>
    </row>
    <row r="285" spans="1:10" ht="13.5" x14ac:dyDescent="0.25">
      <c r="A285" s="52"/>
      <c r="B285" s="107"/>
      <c r="C285" s="108" t="str">
        <f t="shared" si="5"/>
        <v/>
      </c>
      <c r="D285" s="116"/>
      <c r="E285" s="118"/>
      <c r="F285" s="116"/>
      <c r="G285" s="118"/>
      <c r="H285" s="52"/>
      <c r="I285" s="52"/>
      <c r="J285" s="53"/>
    </row>
    <row r="286" spans="1:10" ht="13.5" x14ac:dyDescent="0.25">
      <c r="A286" s="52"/>
      <c r="B286" s="107"/>
      <c r="C286" s="108" t="str">
        <f t="shared" si="5"/>
        <v/>
      </c>
      <c r="D286" s="116"/>
      <c r="E286" s="118"/>
      <c r="F286" s="116"/>
      <c r="G286" s="118"/>
      <c r="H286" s="52"/>
      <c r="I286" s="52"/>
      <c r="J286" s="53"/>
    </row>
    <row r="287" spans="1:10" ht="13.5" x14ac:dyDescent="0.25">
      <c r="A287" s="52"/>
      <c r="B287" s="107"/>
      <c r="C287" s="108" t="str">
        <f t="shared" si="5"/>
        <v/>
      </c>
      <c r="D287" s="116"/>
      <c r="E287" s="118"/>
      <c r="F287" s="116"/>
      <c r="G287" s="118"/>
      <c r="H287" s="52"/>
      <c r="I287" s="52"/>
      <c r="J287" s="53"/>
    </row>
    <row r="288" spans="1:10" ht="13.5" x14ac:dyDescent="0.25">
      <c r="A288" s="52"/>
      <c r="B288" s="107"/>
      <c r="C288" s="108" t="str">
        <f t="shared" ref="C288:C351" si="6">A288&amp;B288</f>
        <v/>
      </c>
      <c r="D288" s="116"/>
      <c r="E288" s="118"/>
      <c r="F288" s="116"/>
      <c r="G288" s="118"/>
      <c r="H288" s="52"/>
      <c r="I288" s="52"/>
      <c r="J288" s="53"/>
    </row>
    <row r="289" spans="1:10" ht="13.5" x14ac:dyDescent="0.25">
      <c r="A289" s="52"/>
      <c r="B289" s="107"/>
      <c r="C289" s="108" t="str">
        <f t="shared" si="6"/>
        <v/>
      </c>
      <c r="D289" s="116"/>
      <c r="E289" s="118"/>
      <c r="F289" s="116"/>
      <c r="G289" s="118"/>
      <c r="H289" s="52"/>
      <c r="I289" s="52"/>
      <c r="J289" s="53"/>
    </row>
    <row r="290" spans="1:10" ht="13.5" x14ac:dyDescent="0.25">
      <c r="A290" s="52"/>
      <c r="B290" s="107"/>
      <c r="C290" s="108" t="str">
        <f t="shared" si="6"/>
        <v/>
      </c>
      <c r="D290" s="116"/>
      <c r="E290" s="118"/>
      <c r="F290" s="116"/>
      <c r="G290" s="118"/>
      <c r="H290" s="52"/>
      <c r="I290" s="52"/>
      <c r="J290" s="53"/>
    </row>
    <row r="291" spans="1:10" ht="13.5" x14ac:dyDescent="0.25">
      <c r="A291" s="52"/>
      <c r="B291" s="107"/>
      <c r="C291" s="108" t="str">
        <f t="shared" si="6"/>
        <v/>
      </c>
      <c r="D291" s="116"/>
      <c r="E291" s="118"/>
      <c r="F291" s="116"/>
      <c r="G291" s="118"/>
      <c r="H291" s="52"/>
      <c r="I291" s="52"/>
      <c r="J291" s="53"/>
    </row>
    <row r="292" spans="1:10" ht="13.5" x14ac:dyDescent="0.25">
      <c r="A292" s="52"/>
      <c r="B292" s="107"/>
      <c r="C292" s="108" t="str">
        <f t="shared" si="6"/>
        <v/>
      </c>
      <c r="D292" s="116"/>
      <c r="E292" s="118"/>
      <c r="F292" s="116"/>
      <c r="G292" s="118"/>
      <c r="H292" s="52"/>
      <c r="I292" s="52"/>
      <c r="J292" s="53"/>
    </row>
    <row r="293" spans="1:10" ht="13.5" x14ac:dyDescent="0.25">
      <c r="A293" s="52"/>
      <c r="B293" s="107"/>
      <c r="C293" s="108" t="str">
        <f t="shared" si="6"/>
        <v/>
      </c>
      <c r="D293" s="116"/>
      <c r="E293" s="118"/>
      <c r="F293" s="116"/>
      <c r="G293" s="118"/>
      <c r="H293" s="52"/>
      <c r="I293" s="52"/>
      <c r="J293" s="53"/>
    </row>
    <row r="294" spans="1:10" ht="13.5" x14ac:dyDescent="0.25">
      <c r="A294" s="52"/>
      <c r="B294" s="107"/>
      <c r="C294" s="108" t="str">
        <f t="shared" si="6"/>
        <v/>
      </c>
      <c r="D294" s="116"/>
      <c r="E294" s="118"/>
      <c r="F294" s="116"/>
      <c r="G294" s="118"/>
      <c r="H294" s="52"/>
      <c r="I294" s="52"/>
      <c r="J294" s="53"/>
    </row>
    <row r="295" spans="1:10" ht="13.5" x14ac:dyDescent="0.25">
      <c r="A295" s="52"/>
      <c r="B295" s="107"/>
      <c r="C295" s="108" t="str">
        <f t="shared" si="6"/>
        <v/>
      </c>
      <c r="D295" s="116"/>
      <c r="E295" s="118"/>
      <c r="F295" s="116"/>
      <c r="G295" s="118"/>
      <c r="H295" s="52"/>
      <c r="I295" s="52"/>
      <c r="J295" s="53"/>
    </row>
    <row r="296" spans="1:10" ht="13.5" x14ac:dyDescent="0.25">
      <c r="A296" s="52"/>
      <c r="B296" s="107"/>
      <c r="C296" s="108" t="str">
        <f t="shared" si="6"/>
        <v/>
      </c>
      <c r="D296" s="116"/>
      <c r="E296" s="118"/>
      <c r="F296" s="116"/>
      <c r="G296" s="118"/>
      <c r="H296" s="52"/>
      <c r="I296" s="52"/>
      <c r="J296" s="53"/>
    </row>
    <row r="297" spans="1:10" ht="13.5" x14ac:dyDescent="0.25">
      <c r="A297" s="52"/>
      <c r="B297" s="107"/>
      <c r="C297" s="108" t="str">
        <f t="shared" si="6"/>
        <v/>
      </c>
      <c r="D297" s="116"/>
      <c r="E297" s="118"/>
      <c r="F297" s="116"/>
      <c r="G297" s="118"/>
      <c r="H297" s="52"/>
      <c r="I297" s="52"/>
      <c r="J297" s="53"/>
    </row>
    <row r="298" spans="1:10" ht="13.5" x14ac:dyDescent="0.25">
      <c r="A298" s="52"/>
      <c r="B298" s="107"/>
      <c r="C298" s="108" t="str">
        <f t="shared" si="6"/>
        <v/>
      </c>
      <c r="D298" s="116"/>
      <c r="E298" s="118"/>
      <c r="F298" s="116"/>
      <c r="G298" s="118"/>
      <c r="H298" s="52"/>
      <c r="I298" s="52"/>
      <c r="J298" s="53"/>
    </row>
    <row r="299" spans="1:10" ht="13.5" x14ac:dyDescent="0.25">
      <c r="A299" s="52"/>
      <c r="B299" s="107"/>
      <c r="C299" s="108" t="str">
        <f t="shared" si="6"/>
        <v/>
      </c>
      <c r="D299" s="116"/>
      <c r="E299" s="118"/>
      <c r="F299" s="116"/>
      <c r="G299" s="118"/>
      <c r="H299" s="52"/>
      <c r="I299" s="52"/>
      <c r="J299" s="53"/>
    </row>
    <row r="300" spans="1:10" ht="13.5" x14ac:dyDescent="0.25">
      <c r="A300" s="52"/>
      <c r="B300" s="107"/>
      <c r="C300" s="108" t="str">
        <f t="shared" si="6"/>
        <v/>
      </c>
      <c r="D300" s="116"/>
      <c r="E300" s="118"/>
      <c r="F300" s="116"/>
      <c r="G300" s="118"/>
      <c r="H300" s="52"/>
      <c r="I300" s="52"/>
      <c r="J300" s="53"/>
    </row>
    <row r="301" spans="1:10" ht="13.5" x14ac:dyDescent="0.25">
      <c r="A301" s="52"/>
      <c r="B301" s="107"/>
      <c r="C301" s="108" t="str">
        <f t="shared" si="6"/>
        <v/>
      </c>
      <c r="D301" s="116"/>
      <c r="E301" s="118"/>
      <c r="F301" s="116"/>
      <c r="G301" s="118"/>
      <c r="H301" s="52"/>
      <c r="I301" s="52"/>
      <c r="J301" s="53"/>
    </row>
    <row r="302" spans="1:10" ht="13.5" x14ac:dyDescent="0.25">
      <c r="A302" s="52"/>
      <c r="B302" s="107"/>
      <c r="C302" s="108" t="str">
        <f t="shared" si="6"/>
        <v/>
      </c>
      <c r="D302" s="116"/>
      <c r="E302" s="118"/>
      <c r="F302" s="116"/>
      <c r="G302" s="118"/>
      <c r="H302" s="52"/>
      <c r="I302" s="52"/>
      <c r="J302" s="53"/>
    </row>
    <row r="303" spans="1:10" ht="13.5" x14ac:dyDescent="0.25">
      <c r="A303" s="52"/>
      <c r="B303" s="107"/>
      <c r="C303" s="108" t="str">
        <f t="shared" si="6"/>
        <v/>
      </c>
      <c r="D303" s="116"/>
      <c r="E303" s="118"/>
      <c r="F303" s="116"/>
      <c r="G303" s="118"/>
      <c r="H303" s="52"/>
      <c r="I303" s="52"/>
      <c r="J303" s="53"/>
    </row>
    <row r="304" spans="1:10" ht="13.5" x14ac:dyDescent="0.25">
      <c r="A304" s="52"/>
      <c r="B304" s="107"/>
      <c r="C304" s="108" t="str">
        <f t="shared" si="6"/>
        <v/>
      </c>
      <c r="D304" s="116"/>
      <c r="E304" s="118"/>
      <c r="F304" s="116"/>
      <c r="G304" s="118"/>
      <c r="H304" s="52"/>
      <c r="I304" s="52"/>
      <c r="J304" s="53"/>
    </row>
    <row r="305" spans="1:10" ht="13.5" x14ac:dyDescent="0.25">
      <c r="A305" s="52"/>
      <c r="B305" s="107"/>
      <c r="C305" s="108" t="str">
        <f t="shared" si="6"/>
        <v/>
      </c>
      <c r="D305" s="116"/>
      <c r="E305" s="118"/>
      <c r="F305" s="116"/>
      <c r="G305" s="118"/>
      <c r="H305" s="52"/>
      <c r="I305" s="52"/>
      <c r="J305" s="53"/>
    </row>
    <row r="306" spans="1:10" ht="13.5" x14ac:dyDescent="0.25">
      <c r="A306" s="52"/>
      <c r="B306" s="107"/>
      <c r="C306" s="108" t="str">
        <f t="shared" si="6"/>
        <v/>
      </c>
      <c r="D306" s="116"/>
      <c r="E306" s="118"/>
      <c r="F306" s="116"/>
      <c r="G306" s="118"/>
      <c r="H306" s="52"/>
      <c r="I306" s="52"/>
      <c r="J306" s="53"/>
    </row>
    <row r="307" spans="1:10" ht="13.5" x14ac:dyDescent="0.25">
      <c r="A307" s="52"/>
      <c r="B307" s="107"/>
      <c r="C307" s="108" t="str">
        <f t="shared" si="6"/>
        <v/>
      </c>
      <c r="D307" s="116"/>
      <c r="E307" s="118"/>
      <c r="F307" s="116"/>
      <c r="G307" s="118"/>
      <c r="H307" s="52"/>
      <c r="I307" s="52"/>
      <c r="J307" s="53"/>
    </row>
    <row r="308" spans="1:10" ht="13.5" x14ac:dyDescent="0.25">
      <c r="A308" s="52"/>
      <c r="B308" s="107"/>
      <c r="C308" s="108" t="str">
        <f t="shared" si="6"/>
        <v/>
      </c>
      <c r="D308" s="116"/>
      <c r="E308" s="118"/>
      <c r="F308" s="116"/>
      <c r="G308" s="118"/>
      <c r="H308" s="52"/>
      <c r="I308" s="52"/>
      <c r="J308" s="53"/>
    </row>
    <row r="309" spans="1:10" ht="13.5" x14ac:dyDescent="0.25">
      <c r="A309" s="52"/>
      <c r="B309" s="107"/>
      <c r="C309" s="108" t="str">
        <f t="shared" si="6"/>
        <v/>
      </c>
      <c r="D309" s="116"/>
      <c r="E309" s="118"/>
      <c r="F309" s="116"/>
      <c r="G309" s="118"/>
      <c r="H309" s="52"/>
      <c r="I309" s="52"/>
      <c r="J309" s="53"/>
    </row>
    <row r="310" spans="1:10" ht="13.5" x14ac:dyDescent="0.25">
      <c r="A310" s="52"/>
      <c r="B310" s="107"/>
      <c r="C310" s="108" t="str">
        <f t="shared" si="6"/>
        <v/>
      </c>
      <c r="D310" s="116"/>
      <c r="E310" s="118"/>
      <c r="F310" s="116"/>
      <c r="G310" s="118"/>
      <c r="H310" s="52"/>
      <c r="I310" s="52"/>
      <c r="J310" s="53"/>
    </row>
    <row r="311" spans="1:10" ht="13.5" x14ac:dyDescent="0.25">
      <c r="A311" s="52"/>
      <c r="B311" s="107"/>
      <c r="C311" s="108" t="str">
        <f t="shared" si="6"/>
        <v/>
      </c>
      <c r="D311" s="116"/>
      <c r="E311" s="118"/>
      <c r="F311" s="116"/>
      <c r="G311" s="118"/>
      <c r="H311" s="52"/>
      <c r="I311" s="52"/>
      <c r="J311" s="53"/>
    </row>
    <row r="312" spans="1:10" ht="13.5" x14ac:dyDescent="0.25">
      <c r="A312" s="52"/>
      <c r="B312" s="107"/>
      <c r="C312" s="108" t="str">
        <f t="shared" si="6"/>
        <v/>
      </c>
      <c r="D312" s="116"/>
      <c r="E312" s="118"/>
      <c r="F312" s="116"/>
      <c r="G312" s="118"/>
      <c r="H312" s="52"/>
      <c r="I312" s="52"/>
      <c r="J312" s="53"/>
    </row>
    <row r="313" spans="1:10" ht="13.5" x14ac:dyDescent="0.25">
      <c r="A313" s="52"/>
      <c r="B313" s="107"/>
      <c r="C313" s="108" t="str">
        <f t="shared" si="6"/>
        <v/>
      </c>
      <c r="D313" s="116"/>
      <c r="E313" s="118"/>
      <c r="F313" s="116"/>
      <c r="G313" s="118"/>
      <c r="H313" s="52"/>
      <c r="I313" s="52"/>
      <c r="J313" s="53"/>
    </row>
    <row r="314" spans="1:10" ht="13.5" x14ac:dyDescent="0.25">
      <c r="A314" s="52"/>
      <c r="B314" s="107"/>
      <c r="C314" s="108" t="str">
        <f t="shared" si="6"/>
        <v/>
      </c>
      <c r="D314" s="116"/>
      <c r="E314" s="118"/>
      <c r="F314" s="116"/>
      <c r="G314" s="118"/>
      <c r="H314" s="52"/>
      <c r="I314" s="52"/>
      <c r="J314" s="53"/>
    </row>
    <row r="315" spans="1:10" ht="13.5" x14ac:dyDescent="0.25">
      <c r="A315" s="52"/>
      <c r="B315" s="107"/>
      <c r="C315" s="108" t="str">
        <f t="shared" si="6"/>
        <v/>
      </c>
      <c r="D315" s="116"/>
      <c r="E315" s="118"/>
      <c r="F315" s="116"/>
      <c r="G315" s="118"/>
      <c r="H315" s="52"/>
      <c r="I315" s="52"/>
      <c r="J315" s="53"/>
    </row>
    <row r="316" spans="1:10" ht="13.5" x14ac:dyDescent="0.25">
      <c r="A316" s="52"/>
      <c r="B316" s="107"/>
      <c r="C316" s="108" t="str">
        <f t="shared" si="6"/>
        <v/>
      </c>
      <c r="D316" s="116"/>
      <c r="E316" s="118"/>
      <c r="F316" s="116"/>
      <c r="G316" s="118"/>
      <c r="H316" s="52"/>
      <c r="I316" s="52"/>
      <c r="J316" s="53"/>
    </row>
    <row r="317" spans="1:10" ht="13.5" x14ac:dyDescent="0.25">
      <c r="A317" s="52"/>
      <c r="B317" s="107"/>
      <c r="C317" s="108" t="str">
        <f t="shared" si="6"/>
        <v/>
      </c>
      <c r="D317" s="116"/>
      <c r="E317" s="118"/>
      <c r="F317" s="116"/>
      <c r="G317" s="118"/>
      <c r="H317" s="52"/>
      <c r="I317" s="52"/>
      <c r="J317" s="53"/>
    </row>
    <row r="318" spans="1:10" ht="13.5" x14ac:dyDescent="0.25">
      <c r="A318" s="52"/>
      <c r="B318" s="107"/>
      <c r="C318" s="108" t="str">
        <f t="shared" si="6"/>
        <v/>
      </c>
      <c r="D318" s="116"/>
      <c r="E318" s="118"/>
      <c r="F318" s="116"/>
      <c r="G318" s="118"/>
      <c r="H318" s="52"/>
      <c r="I318" s="52"/>
      <c r="J318" s="53"/>
    </row>
    <row r="319" spans="1:10" ht="13.5" x14ac:dyDescent="0.25">
      <c r="A319" s="52"/>
      <c r="B319" s="107"/>
      <c r="C319" s="108" t="str">
        <f t="shared" si="6"/>
        <v/>
      </c>
      <c r="D319" s="116"/>
      <c r="E319" s="118"/>
      <c r="F319" s="116"/>
      <c r="G319" s="118"/>
      <c r="H319" s="52"/>
      <c r="I319" s="52"/>
      <c r="J319" s="53"/>
    </row>
    <row r="320" spans="1:10" ht="13.5" x14ac:dyDescent="0.25">
      <c r="A320" s="52"/>
      <c r="B320" s="107"/>
      <c r="C320" s="108" t="str">
        <f t="shared" si="6"/>
        <v/>
      </c>
      <c r="D320" s="116"/>
      <c r="E320" s="118"/>
      <c r="F320" s="116"/>
      <c r="G320" s="118"/>
      <c r="H320" s="52"/>
      <c r="I320" s="52"/>
      <c r="J320" s="53"/>
    </row>
    <row r="321" spans="1:10" ht="13.5" x14ac:dyDescent="0.25">
      <c r="A321" s="52"/>
      <c r="B321" s="107"/>
      <c r="C321" s="108" t="str">
        <f t="shared" si="6"/>
        <v/>
      </c>
      <c r="D321" s="116"/>
      <c r="E321" s="118"/>
      <c r="F321" s="116"/>
      <c r="G321" s="118"/>
      <c r="H321" s="52"/>
      <c r="I321" s="52"/>
      <c r="J321" s="53"/>
    </row>
    <row r="322" spans="1:10" ht="13.5" x14ac:dyDescent="0.25">
      <c r="A322" s="52"/>
      <c r="B322" s="107"/>
      <c r="C322" s="108" t="str">
        <f t="shared" si="6"/>
        <v/>
      </c>
      <c r="D322" s="116"/>
      <c r="E322" s="118"/>
      <c r="F322" s="116"/>
      <c r="G322" s="118"/>
      <c r="H322" s="52"/>
      <c r="I322" s="52"/>
      <c r="J322" s="53"/>
    </row>
    <row r="323" spans="1:10" ht="13.5" x14ac:dyDescent="0.25">
      <c r="A323" s="52"/>
      <c r="B323" s="107"/>
      <c r="C323" s="108" t="str">
        <f t="shared" si="6"/>
        <v/>
      </c>
      <c r="D323" s="116"/>
      <c r="E323" s="118"/>
      <c r="F323" s="116"/>
      <c r="G323" s="118"/>
      <c r="H323" s="52"/>
      <c r="I323" s="52"/>
      <c r="J323" s="53"/>
    </row>
    <row r="324" spans="1:10" ht="13.5" x14ac:dyDescent="0.25">
      <c r="A324" s="52"/>
      <c r="B324" s="107"/>
      <c r="C324" s="108" t="str">
        <f t="shared" si="6"/>
        <v/>
      </c>
      <c r="D324" s="116"/>
      <c r="E324" s="118"/>
      <c r="F324" s="116"/>
      <c r="G324" s="118"/>
      <c r="H324" s="52"/>
      <c r="I324" s="52"/>
      <c r="J324" s="53"/>
    </row>
    <row r="325" spans="1:10" ht="13.5" x14ac:dyDescent="0.25">
      <c r="A325" s="52"/>
      <c r="B325" s="107"/>
      <c r="C325" s="108" t="str">
        <f t="shared" si="6"/>
        <v/>
      </c>
      <c r="D325" s="116"/>
      <c r="E325" s="118"/>
      <c r="F325" s="116"/>
      <c r="G325" s="118"/>
      <c r="H325" s="52"/>
      <c r="I325" s="52"/>
      <c r="J325" s="53"/>
    </row>
    <row r="326" spans="1:10" ht="13.5" x14ac:dyDescent="0.25">
      <c r="A326" s="52"/>
      <c r="B326" s="107"/>
      <c r="C326" s="108" t="str">
        <f t="shared" si="6"/>
        <v/>
      </c>
      <c r="D326" s="116"/>
      <c r="E326" s="118"/>
      <c r="F326" s="116"/>
      <c r="G326" s="118"/>
      <c r="H326" s="52"/>
      <c r="I326" s="52"/>
      <c r="J326" s="53"/>
    </row>
    <row r="327" spans="1:10" ht="13.5" x14ac:dyDescent="0.25">
      <c r="A327" s="52"/>
      <c r="B327" s="107"/>
      <c r="C327" s="108" t="str">
        <f t="shared" si="6"/>
        <v/>
      </c>
      <c r="D327" s="116"/>
      <c r="E327" s="118"/>
      <c r="F327" s="116"/>
      <c r="G327" s="118"/>
      <c r="H327" s="52"/>
      <c r="I327" s="52"/>
      <c r="J327" s="53"/>
    </row>
    <row r="328" spans="1:10" ht="13.5" x14ac:dyDescent="0.25">
      <c r="A328" s="52"/>
      <c r="B328" s="107"/>
      <c r="C328" s="108" t="str">
        <f t="shared" si="6"/>
        <v/>
      </c>
      <c r="D328" s="116"/>
      <c r="E328" s="118"/>
      <c r="F328" s="116"/>
      <c r="G328" s="118"/>
      <c r="H328" s="52"/>
      <c r="I328" s="52"/>
      <c r="J328" s="53"/>
    </row>
    <row r="329" spans="1:10" ht="13.5" x14ac:dyDescent="0.25">
      <c r="A329" s="52"/>
      <c r="B329" s="107"/>
      <c r="C329" s="108" t="str">
        <f t="shared" si="6"/>
        <v/>
      </c>
      <c r="D329" s="116"/>
      <c r="E329" s="118"/>
      <c r="F329" s="116"/>
      <c r="G329" s="118"/>
      <c r="H329" s="52"/>
      <c r="I329" s="52"/>
      <c r="J329" s="53"/>
    </row>
    <row r="330" spans="1:10" ht="13.5" x14ac:dyDescent="0.25">
      <c r="A330" s="52"/>
      <c r="B330" s="107"/>
      <c r="C330" s="108" t="str">
        <f t="shared" si="6"/>
        <v/>
      </c>
      <c r="D330" s="116"/>
      <c r="E330" s="118"/>
      <c r="F330" s="116"/>
      <c r="G330" s="118"/>
      <c r="H330" s="52"/>
      <c r="I330" s="52"/>
      <c r="J330" s="53"/>
    </row>
    <row r="331" spans="1:10" ht="13.5" x14ac:dyDescent="0.25">
      <c r="A331" s="52"/>
      <c r="B331" s="107"/>
      <c r="C331" s="108" t="str">
        <f t="shared" si="6"/>
        <v/>
      </c>
      <c r="D331" s="116"/>
      <c r="E331" s="118"/>
      <c r="F331" s="116"/>
      <c r="G331" s="118"/>
      <c r="H331" s="52"/>
      <c r="I331" s="52"/>
      <c r="J331" s="53"/>
    </row>
    <row r="332" spans="1:10" ht="13.5" x14ac:dyDescent="0.25">
      <c r="A332" s="52"/>
      <c r="B332" s="107"/>
      <c r="C332" s="108" t="str">
        <f t="shared" si="6"/>
        <v/>
      </c>
      <c r="D332" s="116"/>
      <c r="E332" s="118"/>
      <c r="F332" s="116"/>
      <c r="G332" s="118"/>
      <c r="H332" s="52"/>
      <c r="I332" s="52"/>
      <c r="J332" s="53"/>
    </row>
    <row r="333" spans="1:10" ht="13.5" x14ac:dyDescent="0.25">
      <c r="A333" s="52"/>
      <c r="B333" s="107"/>
      <c r="C333" s="108" t="str">
        <f t="shared" si="6"/>
        <v/>
      </c>
      <c r="D333" s="116"/>
      <c r="E333" s="118"/>
      <c r="F333" s="116"/>
      <c r="G333" s="118"/>
      <c r="H333" s="52"/>
      <c r="I333" s="52"/>
      <c r="J333" s="53"/>
    </row>
    <row r="334" spans="1:10" ht="13.5" x14ac:dyDescent="0.25">
      <c r="A334" s="52"/>
      <c r="B334" s="107"/>
      <c r="C334" s="108" t="str">
        <f t="shared" si="6"/>
        <v/>
      </c>
      <c r="D334" s="116"/>
      <c r="E334" s="118"/>
      <c r="F334" s="116"/>
      <c r="G334" s="118"/>
      <c r="H334" s="52"/>
      <c r="I334" s="52"/>
      <c r="J334" s="53"/>
    </row>
    <row r="335" spans="1:10" ht="13.5" x14ac:dyDescent="0.25">
      <c r="A335" s="52"/>
      <c r="B335" s="107"/>
      <c r="C335" s="108" t="str">
        <f t="shared" si="6"/>
        <v/>
      </c>
      <c r="D335" s="116"/>
      <c r="E335" s="118"/>
      <c r="F335" s="116"/>
      <c r="G335" s="118"/>
      <c r="H335" s="52"/>
      <c r="I335" s="52"/>
      <c r="J335" s="53"/>
    </row>
    <row r="336" spans="1:10" ht="13.5" x14ac:dyDescent="0.25">
      <c r="A336" s="52"/>
      <c r="B336" s="107"/>
      <c r="C336" s="108" t="str">
        <f t="shared" si="6"/>
        <v/>
      </c>
      <c r="D336" s="116"/>
      <c r="E336" s="118"/>
      <c r="F336" s="116"/>
      <c r="G336" s="118"/>
      <c r="H336" s="52"/>
      <c r="I336" s="52"/>
      <c r="J336" s="53"/>
    </row>
    <row r="337" spans="1:10" ht="13.5" x14ac:dyDescent="0.25">
      <c r="A337" s="52"/>
      <c r="B337" s="107"/>
      <c r="C337" s="108" t="str">
        <f t="shared" si="6"/>
        <v/>
      </c>
      <c r="D337" s="116"/>
      <c r="E337" s="118"/>
      <c r="F337" s="116"/>
      <c r="G337" s="118"/>
      <c r="H337" s="52"/>
      <c r="I337" s="52"/>
      <c r="J337" s="53"/>
    </row>
    <row r="338" spans="1:10" ht="13.5" x14ac:dyDescent="0.25">
      <c r="A338" s="52"/>
      <c r="B338" s="107"/>
      <c r="C338" s="108" t="str">
        <f t="shared" si="6"/>
        <v/>
      </c>
      <c r="D338" s="116"/>
      <c r="E338" s="118"/>
      <c r="F338" s="116"/>
      <c r="G338" s="118"/>
      <c r="H338" s="52"/>
      <c r="I338" s="52"/>
      <c r="J338" s="53"/>
    </row>
    <row r="339" spans="1:10" ht="13.5" x14ac:dyDescent="0.25">
      <c r="A339" s="52"/>
      <c r="B339" s="107"/>
      <c r="C339" s="108" t="str">
        <f t="shared" si="6"/>
        <v/>
      </c>
      <c r="D339" s="116"/>
      <c r="E339" s="118"/>
      <c r="F339" s="116"/>
      <c r="G339" s="118"/>
      <c r="H339" s="52"/>
      <c r="I339" s="52"/>
      <c r="J339" s="53"/>
    </row>
    <row r="340" spans="1:10" ht="13.5" x14ac:dyDescent="0.25">
      <c r="A340" s="52"/>
      <c r="B340" s="107"/>
      <c r="C340" s="108" t="str">
        <f t="shared" si="6"/>
        <v/>
      </c>
      <c r="D340" s="116"/>
      <c r="E340" s="118"/>
      <c r="F340" s="116"/>
      <c r="G340" s="118"/>
      <c r="H340" s="52"/>
      <c r="I340" s="52"/>
      <c r="J340" s="53"/>
    </row>
    <row r="341" spans="1:10" ht="13.5" x14ac:dyDescent="0.25">
      <c r="A341" s="52"/>
      <c r="B341" s="107"/>
      <c r="C341" s="108" t="str">
        <f t="shared" si="6"/>
        <v/>
      </c>
      <c r="D341" s="116"/>
      <c r="E341" s="118"/>
      <c r="F341" s="116"/>
      <c r="G341" s="118"/>
      <c r="H341" s="52"/>
      <c r="I341" s="52"/>
      <c r="J341" s="53"/>
    </row>
    <row r="342" spans="1:10" ht="13.5" x14ac:dyDescent="0.25">
      <c r="A342" s="52"/>
      <c r="B342" s="107"/>
      <c r="C342" s="108" t="str">
        <f t="shared" si="6"/>
        <v/>
      </c>
      <c r="D342" s="116"/>
      <c r="E342" s="118"/>
      <c r="F342" s="116"/>
      <c r="G342" s="118"/>
      <c r="H342" s="52"/>
      <c r="I342" s="52"/>
      <c r="J342" s="53"/>
    </row>
    <row r="343" spans="1:10" ht="13.5" x14ac:dyDescent="0.25">
      <c r="A343" s="52"/>
      <c r="B343" s="107"/>
      <c r="C343" s="108" t="str">
        <f t="shared" si="6"/>
        <v/>
      </c>
      <c r="D343" s="116"/>
      <c r="E343" s="118"/>
      <c r="F343" s="116"/>
      <c r="G343" s="118"/>
      <c r="H343" s="52"/>
      <c r="I343" s="52"/>
      <c r="J343" s="53"/>
    </row>
    <row r="344" spans="1:10" ht="13.5" x14ac:dyDescent="0.25">
      <c r="A344" s="52"/>
      <c r="B344" s="107"/>
      <c r="C344" s="108" t="str">
        <f t="shared" si="6"/>
        <v/>
      </c>
      <c r="D344" s="116"/>
      <c r="E344" s="118"/>
      <c r="F344" s="116"/>
      <c r="G344" s="118"/>
      <c r="H344" s="52"/>
      <c r="I344" s="52"/>
      <c r="J344" s="53"/>
    </row>
    <row r="345" spans="1:10" ht="13.5" x14ac:dyDescent="0.25">
      <c r="A345" s="52"/>
      <c r="B345" s="107"/>
      <c r="C345" s="108" t="str">
        <f t="shared" si="6"/>
        <v/>
      </c>
      <c r="D345" s="116"/>
      <c r="E345" s="118"/>
      <c r="F345" s="116"/>
      <c r="G345" s="118"/>
      <c r="H345" s="52"/>
      <c r="I345" s="52"/>
      <c r="J345" s="53"/>
    </row>
    <row r="346" spans="1:10" ht="13.5" x14ac:dyDescent="0.25">
      <c r="A346" s="52"/>
      <c r="B346" s="107"/>
      <c r="C346" s="108" t="str">
        <f t="shared" si="6"/>
        <v/>
      </c>
      <c r="D346" s="116"/>
      <c r="E346" s="118"/>
      <c r="F346" s="116"/>
      <c r="G346" s="118"/>
      <c r="H346" s="52"/>
      <c r="I346" s="52"/>
      <c r="J346" s="53"/>
    </row>
    <row r="347" spans="1:10" ht="13.5" x14ac:dyDescent="0.25">
      <c r="A347" s="52"/>
      <c r="B347" s="107"/>
      <c r="C347" s="108" t="str">
        <f t="shared" si="6"/>
        <v/>
      </c>
      <c r="D347" s="116"/>
      <c r="E347" s="118"/>
      <c r="F347" s="116"/>
      <c r="G347" s="118"/>
      <c r="H347" s="52"/>
      <c r="I347" s="52"/>
      <c r="J347" s="53"/>
    </row>
    <row r="348" spans="1:10" ht="13.5" x14ac:dyDescent="0.25">
      <c r="A348" s="52"/>
      <c r="B348" s="107"/>
      <c r="C348" s="108" t="str">
        <f t="shared" si="6"/>
        <v/>
      </c>
      <c r="D348" s="116"/>
      <c r="E348" s="118"/>
      <c r="F348" s="116"/>
      <c r="G348" s="118"/>
      <c r="H348" s="52"/>
      <c r="I348" s="52"/>
      <c r="J348" s="53"/>
    </row>
    <row r="349" spans="1:10" ht="13.5" x14ac:dyDescent="0.25">
      <c r="A349" s="52"/>
      <c r="B349" s="107"/>
      <c r="C349" s="108" t="str">
        <f t="shared" si="6"/>
        <v/>
      </c>
      <c r="D349" s="116"/>
      <c r="E349" s="118"/>
      <c r="F349" s="116"/>
      <c r="G349" s="118"/>
      <c r="H349" s="52"/>
      <c r="I349" s="52"/>
      <c r="J349" s="53"/>
    </row>
    <row r="350" spans="1:10" ht="13.5" x14ac:dyDescent="0.25">
      <c r="A350" s="52"/>
      <c r="B350" s="107"/>
      <c r="C350" s="108" t="str">
        <f t="shared" si="6"/>
        <v/>
      </c>
      <c r="D350" s="116"/>
      <c r="E350" s="118"/>
      <c r="F350" s="116"/>
      <c r="G350" s="118"/>
      <c r="H350" s="52"/>
      <c r="I350" s="52"/>
      <c r="J350" s="53"/>
    </row>
    <row r="351" spans="1:10" ht="13.5" x14ac:dyDescent="0.25">
      <c r="A351" s="52"/>
      <c r="B351" s="107"/>
      <c r="C351" s="108" t="str">
        <f t="shared" si="6"/>
        <v/>
      </c>
      <c r="D351" s="116"/>
      <c r="E351" s="118"/>
      <c r="F351" s="116"/>
      <c r="G351" s="118"/>
      <c r="H351" s="52"/>
      <c r="I351" s="52"/>
      <c r="J351" s="53"/>
    </row>
    <row r="352" spans="1:10" ht="13.5" x14ac:dyDescent="0.25">
      <c r="A352" s="52"/>
      <c r="B352" s="107"/>
      <c r="C352" s="108" t="str">
        <f t="shared" ref="C352:C415" si="7">A352&amp;B352</f>
        <v/>
      </c>
      <c r="D352" s="116"/>
      <c r="E352" s="118"/>
      <c r="F352" s="116"/>
      <c r="G352" s="118"/>
      <c r="H352" s="52"/>
      <c r="I352" s="52"/>
      <c r="J352" s="53"/>
    </row>
    <row r="353" spans="1:10" ht="13.5" x14ac:dyDescent="0.25">
      <c r="A353" s="52"/>
      <c r="B353" s="107"/>
      <c r="C353" s="108" t="str">
        <f t="shared" si="7"/>
        <v/>
      </c>
      <c r="D353" s="116"/>
      <c r="E353" s="118"/>
      <c r="F353" s="116"/>
      <c r="G353" s="118"/>
      <c r="H353" s="52"/>
      <c r="I353" s="52"/>
      <c r="J353" s="53"/>
    </row>
    <row r="354" spans="1:10" ht="13.5" x14ac:dyDescent="0.25">
      <c r="A354" s="52"/>
      <c r="B354" s="107"/>
      <c r="C354" s="108" t="str">
        <f t="shared" si="7"/>
        <v/>
      </c>
      <c r="D354" s="116"/>
      <c r="E354" s="118"/>
      <c r="F354" s="116"/>
      <c r="G354" s="118"/>
      <c r="H354" s="52"/>
      <c r="I354" s="52"/>
      <c r="J354" s="53"/>
    </row>
    <row r="355" spans="1:10" ht="13.5" x14ac:dyDescent="0.25">
      <c r="A355" s="52"/>
      <c r="B355" s="107"/>
      <c r="C355" s="108" t="str">
        <f t="shared" si="7"/>
        <v/>
      </c>
      <c r="D355" s="116"/>
      <c r="E355" s="118"/>
      <c r="F355" s="116"/>
      <c r="G355" s="118"/>
      <c r="H355" s="52"/>
      <c r="I355" s="52"/>
      <c r="J355" s="53"/>
    </row>
    <row r="356" spans="1:10" ht="13.5" x14ac:dyDescent="0.25">
      <c r="A356" s="52"/>
      <c r="B356" s="107"/>
      <c r="C356" s="108" t="str">
        <f t="shared" si="7"/>
        <v/>
      </c>
      <c r="D356" s="116"/>
      <c r="E356" s="118"/>
      <c r="F356" s="116"/>
      <c r="G356" s="118"/>
      <c r="H356" s="52"/>
      <c r="I356" s="52"/>
      <c r="J356" s="53"/>
    </row>
    <row r="357" spans="1:10" ht="13.5" x14ac:dyDescent="0.25">
      <c r="A357" s="52"/>
      <c r="B357" s="107"/>
      <c r="C357" s="108" t="str">
        <f t="shared" si="7"/>
        <v/>
      </c>
      <c r="D357" s="116"/>
      <c r="E357" s="118"/>
      <c r="F357" s="116"/>
      <c r="G357" s="118"/>
      <c r="H357" s="52"/>
      <c r="I357" s="52"/>
      <c r="J357" s="53"/>
    </row>
    <row r="358" spans="1:10" ht="13.5" x14ac:dyDescent="0.25">
      <c r="A358" s="52"/>
      <c r="B358" s="107"/>
      <c r="C358" s="108" t="str">
        <f t="shared" si="7"/>
        <v/>
      </c>
      <c r="D358" s="116"/>
      <c r="E358" s="118"/>
      <c r="F358" s="116"/>
      <c r="G358" s="118"/>
      <c r="H358" s="52"/>
      <c r="I358" s="52"/>
      <c r="J358" s="53"/>
    </row>
    <row r="359" spans="1:10" ht="13.5" x14ac:dyDescent="0.25">
      <c r="A359" s="52"/>
      <c r="B359" s="107"/>
      <c r="C359" s="108" t="str">
        <f t="shared" si="7"/>
        <v/>
      </c>
      <c r="D359" s="116"/>
      <c r="E359" s="118"/>
      <c r="F359" s="116"/>
      <c r="G359" s="118"/>
      <c r="H359" s="52"/>
      <c r="I359" s="52"/>
      <c r="J359" s="53"/>
    </row>
    <row r="360" spans="1:10" ht="13.5" x14ac:dyDescent="0.25">
      <c r="A360" s="52"/>
      <c r="B360" s="107"/>
      <c r="C360" s="108" t="str">
        <f t="shared" si="7"/>
        <v/>
      </c>
      <c r="D360" s="116"/>
      <c r="E360" s="118"/>
      <c r="F360" s="116"/>
      <c r="G360" s="118"/>
      <c r="H360" s="52"/>
      <c r="I360" s="52"/>
      <c r="J360" s="53"/>
    </row>
    <row r="361" spans="1:10" ht="13.5" x14ac:dyDescent="0.25">
      <c r="A361" s="52"/>
      <c r="B361" s="107"/>
      <c r="C361" s="108" t="str">
        <f t="shared" si="7"/>
        <v/>
      </c>
      <c r="D361" s="116"/>
      <c r="E361" s="118"/>
      <c r="F361" s="116"/>
      <c r="G361" s="118"/>
      <c r="H361" s="52"/>
      <c r="I361" s="52"/>
      <c r="J361" s="53"/>
    </row>
    <row r="362" spans="1:10" ht="13.5" x14ac:dyDescent="0.25">
      <c r="A362" s="52"/>
      <c r="B362" s="107"/>
      <c r="C362" s="108" t="str">
        <f t="shared" si="7"/>
        <v/>
      </c>
      <c r="D362" s="116"/>
      <c r="E362" s="118"/>
      <c r="F362" s="116"/>
      <c r="G362" s="118"/>
      <c r="H362" s="52"/>
      <c r="I362" s="52"/>
      <c r="J362" s="53"/>
    </row>
    <row r="363" spans="1:10" ht="13.5" x14ac:dyDescent="0.25">
      <c r="A363" s="52"/>
      <c r="B363" s="107"/>
      <c r="C363" s="108" t="str">
        <f t="shared" si="7"/>
        <v/>
      </c>
      <c r="D363" s="116"/>
      <c r="E363" s="118"/>
      <c r="F363" s="116"/>
      <c r="G363" s="118"/>
      <c r="H363" s="52"/>
      <c r="I363" s="52"/>
      <c r="J363" s="53"/>
    </row>
    <row r="364" spans="1:10" ht="13.5" x14ac:dyDescent="0.25">
      <c r="A364" s="52"/>
      <c r="B364" s="107"/>
      <c r="C364" s="108" t="str">
        <f t="shared" si="7"/>
        <v/>
      </c>
      <c r="D364" s="116"/>
      <c r="E364" s="118"/>
      <c r="F364" s="116"/>
      <c r="G364" s="118"/>
      <c r="H364" s="52"/>
      <c r="I364" s="52"/>
      <c r="J364" s="53"/>
    </row>
    <row r="365" spans="1:10" ht="13.5" x14ac:dyDescent="0.25">
      <c r="A365" s="52"/>
      <c r="B365" s="107"/>
      <c r="C365" s="108" t="str">
        <f t="shared" si="7"/>
        <v/>
      </c>
      <c r="D365" s="116"/>
      <c r="E365" s="118"/>
      <c r="F365" s="116"/>
      <c r="G365" s="118"/>
      <c r="H365" s="52"/>
      <c r="I365" s="52"/>
      <c r="J365" s="53"/>
    </row>
    <row r="366" spans="1:10" ht="13.5" x14ac:dyDescent="0.25">
      <c r="A366" s="52"/>
      <c r="B366" s="107"/>
      <c r="C366" s="108" t="str">
        <f t="shared" si="7"/>
        <v/>
      </c>
      <c r="D366" s="116"/>
      <c r="E366" s="118"/>
      <c r="F366" s="116"/>
      <c r="G366" s="118"/>
      <c r="H366" s="52"/>
      <c r="I366" s="52"/>
      <c r="J366" s="53"/>
    </row>
    <row r="367" spans="1:10" ht="13.5" x14ac:dyDescent="0.25">
      <c r="A367" s="52"/>
      <c r="B367" s="107"/>
      <c r="C367" s="108" t="str">
        <f t="shared" si="7"/>
        <v/>
      </c>
      <c r="D367" s="116"/>
      <c r="E367" s="118"/>
      <c r="F367" s="116"/>
      <c r="G367" s="118"/>
      <c r="H367" s="52"/>
      <c r="I367" s="52"/>
      <c r="J367" s="53"/>
    </row>
    <row r="368" spans="1:10" ht="13.5" x14ac:dyDescent="0.25">
      <c r="A368" s="52"/>
      <c r="B368" s="107"/>
      <c r="C368" s="108" t="str">
        <f t="shared" si="7"/>
        <v/>
      </c>
      <c r="D368" s="116"/>
      <c r="E368" s="118"/>
      <c r="F368" s="116"/>
      <c r="G368" s="118"/>
      <c r="H368" s="52"/>
      <c r="I368" s="52"/>
      <c r="J368" s="53"/>
    </row>
    <row r="369" spans="1:10" ht="13.5" x14ac:dyDescent="0.25">
      <c r="A369" s="52"/>
      <c r="B369" s="107"/>
      <c r="C369" s="108" t="str">
        <f t="shared" si="7"/>
        <v/>
      </c>
      <c r="D369" s="116"/>
      <c r="E369" s="118"/>
      <c r="F369" s="116"/>
      <c r="G369" s="118"/>
      <c r="H369" s="52"/>
      <c r="I369" s="52"/>
      <c r="J369" s="53"/>
    </row>
    <row r="370" spans="1:10" ht="13.5" x14ac:dyDescent="0.25">
      <c r="A370" s="52"/>
      <c r="B370" s="107"/>
      <c r="C370" s="108" t="str">
        <f t="shared" si="7"/>
        <v/>
      </c>
      <c r="D370" s="116"/>
      <c r="E370" s="118"/>
      <c r="F370" s="116"/>
      <c r="G370" s="118"/>
      <c r="H370" s="52"/>
      <c r="I370" s="52"/>
      <c r="J370" s="53"/>
    </row>
    <row r="371" spans="1:10" ht="13.5" x14ac:dyDescent="0.25">
      <c r="A371" s="52"/>
      <c r="B371" s="107"/>
      <c r="C371" s="108" t="str">
        <f t="shared" si="7"/>
        <v/>
      </c>
      <c r="D371" s="116"/>
      <c r="E371" s="118"/>
      <c r="F371" s="116"/>
      <c r="G371" s="118"/>
      <c r="H371" s="52"/>
      <c r="I371" s="52"/>
      <c r="J371" s="53"/>
    </row>
    <row r="372" spans="1:10" ht="13.5" x14ac:dyDescent="0.25">
      <c r="A372" s="52"/>
      <c r="B372" s="107"/>
      <c r="C372" s="108" t="str">
        <f t="shared" si="7"/>
        <v/>
      </c>
      <c r="D372" s="116"/>
      <c r="E372" s="118"/>
      <c r="F372" s="116"/>
      <c r="G372" s="118"/>
      <c r="H372" s="52"/>
      <c r="I372" s="52"/>
      <c r="J372" s="53"/>
    </row>
    <row r="373" spans="1:10" ht="13.5" x14ac:dyDescent="0.25">
      <c r="A373" s="52"/>
      <c r="B373" s="107"/>
      <c r="C373" s="108" t="str">
        <f t="shared" si="7"/>
        <v/>
      </c>
      <c r="D373" s="116"/>
      <c r="E373" s="118"/>
      <c r="F373" s="116"/>
      <c r="G373" s="118"/>
      <c r="H373" s="52"/>
      <c r="I373" s="52"/>
      <c r="J373" s="53"/>
    </row>
    <row r="374" spans="1:10" ht="13.5" x14ac:dyDescent="0.25">
      <c r="A374" s="52"/>
      <c r="B374" s="107"/>
      <c r="C374" s="108" t="str">
        <f t="shared" si="7"/>
        <v/>
      </c>
      <c r="D374" s="116"/>
      <c r="E374" s="118"/>
      <c r="F374" s="116"/>
      <c r="G374" s="118"/>
      <c r="H374" s="52"/>
      <c r="I374" s="52"/>
      <c r="J374" s="53"/>
    </row>
    <row r="375" spans="1:10" ht="13.5" x14ac:dyDescent="0.25">
      <c r="A375" s="52"/>
      <c r="B375" s="107"/>
      <c r="C375" s="108" t="str">
        <f t="shared" si="7"/>
        <v/>
      </c>
      <c r="D375" s="116"/>
      <c r="E375" s="118"/>
      <c r="F375" s="116"/>
      <c r="G375" s="118"/>
      <c r="H375" s="52"/>
      <c r="I375" s="52"/>
      <c r="J375" s="53"/>
    </row>
    <row r="376" spans="1:10" ht="13.5" x14ac:dyDescent="0.25">
      <c r="A376" s="52"/>
      <c r="B376" s="107"/>
      <c r="C376" s="108" t="str">
        <f t="shared" si="7"/>
        <v/>
      </c>
      <c r="D376" s="116"/>
      <c r="E376" s="118"/>
      <c r="F376" s="116"/>
      <c r="G376" s="118"/>
      <c r="H376" s="52"/>
      <c r="I376" s="52"/>
      <c r="J376" s="53"/>
    </row>
    <row r="377" spans="1:10" ht="13.5" x14ac:dyDescent="0.25">
      <c r="A377" s="52"/>
      <c r="B377" s="107"/>
      <c r="C377" s="108" t="str">
        <f t="shared" si="7"/>
        <v/>
      </c>
      <c r="D377" s="116"/>
      <c r="E377" s="118"/>
      <c r="F377" s="116"/>
      <c r="G377" s="118"/>
      <c r="H377" s="52"/>
      <c r="I377" s="52"/>
      <c r="J377" s="53"/>
    </row>
    <row r="378" spans="1:10" ht="13.5" x14ac:dyDescent="0.25">
      <c r="A378" s="52"/>
      <c r="B378" s="107"/>
      <c r="C378" s="108" t="str">
        <f t="shared" si="7"/>
        <v/>
      </c>
      <c r="D378" s="116"/>
      <c r="E378" s="118"/>
      <c r="F378" s="116"/>
      <c r="G378" s="118"/>
      <c r="H378" s="52"/>
      <c r="I378" s="52"/>
      <c r="J378" s="53"/>
    </row>
    <row r="379" spans="1:10" ht="13.5" x14ac:dyDescent="0.25">
      <c r="A379" s="52"/>
      <c r="B379" s="107"/>
      <c r="C379" s="108" t="str">
        <f t="shared" si="7"/>
        <v/>
      </c>
      <c r="D379" s="116"/>
      <c r="E379" s="118"/>
      <c r="F379" s="116"/>
      <c r="G379" s="118"/>
      <c r="H379" s="52"/>
      <c r="I379" s="52"/>
      <c r="J379" s="53"/>
    </row>
    <row r="380" spans="1:10" ht="13.5" x14ac:dyDescent="0.25">
      <c r="A380" s="52"/>
      <c r="B380" s="107"/>
      <c r="C380" s="108" t="str">
        <f t="shared" si="7"/>
        <v/>
      </c>
      <c r="D380" s="116"/>
      <c r="E380" s="118"/>
      <c r="F380" s="116"/>
      <c r="G380" s="118"/>
      <c r="H380" s="52"/>
      <c r="I380" s="52"/>
      <c r="J380" s="53"/>
    </row>
    <row r="381" spans="1:10" ht="13.5" x14ac:dyDescent="0.25">
      <c r="A381" s="52"/>
      <c r="B381" s="107"/>
      <c r="C381" s="108" t="str">
        <f t="shared" si="7"/>
        <v/>
      </c>
      <c r="D381" s="116"/>
      <c r="E381" s="118"/>
      <c r="F381" s="116"/>
      <c r="G381" s="118"/>
      <c r="H381" s="52"/>
      <c r="I381" s="52"/>
      <c r="J381" s="53"/>
    </row>
    <row r="382" spans="1:10" ht="13.5" x14ac:dyDescent="0.25">
      <c r="A382" s="52"/>
      <c r="B382" s="107"/>
      <c r="C382" s="108" t="str">
        <f t="shared" si="7"/>
        <v/>
      </c>
      <c r="D382" s="116"/>
      <c r="E382" s="118"/>
      <c r="F382" s="116"/>
      <c r="G382" s="118"/>
      <c r="H382" s="52"/>
      <c r="I382" s="52"/>
      <c r="J382" s="53"/>
    </row>
    <row r="383" spans="1:10" ht="13.5" x14ac:dyDescent="0.25">
      <c r="A383" s="52"/>
      <c r="B383" s="107"/>
      <c r="C383" s="108" t="str">
        <f t="shared" si="7"/>
        <v/>
      </c>
      <c r="D383" s="116"/>
      <c r="E383" s="118"/>
      <c r="F383" s="116"/>
      <c r="G383" s="118"/>
      <c r="H383" s="52"/>
      <c r="I383" s="52"/>
      <c r="J383" s="53"/>
    </row>
    <row r="384" spans="1:10" ht="13.5" x14ac:dyDescent="0.25">
      <c r="A384" s="52"/>
      <c r="B384" s="107"/>
      <c r="C384" s="108" t="str">
        <f t="shared" si="7"/>
        <v/>
      </c>
      <c r="D384" s="116"/>
      <c r="E384" s="118"/>
      <c r="F384" s="116"/>
      <c r="G384" s="118"/>
      <c r="H384" s="52"/>
      <c r="I384" s="52"/>
      <c r="J384" s="53"/>
    </row>
    <row r="385" spans="1:10" ht="13.5" x14ac:dyDescent="0.25">
      <c r="A385" s="52"/>
      <c r="B385" s="107"/>
      <c r="C385" s="108" t="str">
        <f t="shared" si="7"/>
        <v/>
      </c>
      <c r="D385" s="116"/>
      <c r="E385" s="118"/>
      <c r="F385" s="116"/>
      <c r="G385" s="118"/>
      <c r="H385" s="52"/>
      <c r="I385" s="52"/>
      <c r="J385" s="53"/>
    </row>
    <row r="386" spans="1:10" ht="13.5" x14ac:dyDescent="0.25">
      <c r="A386" s="52"/>
      <c r="B386" s="107"/>
      <c r="C386" s="108" t="str">
        <f t="shared" si="7"/>
        <v/>
      </c>
      <c r="D386" s="116"/>
      <c r="E386" s="118"/>
      <c r="F386" s="116"/>
      <c r="G386" s="118"/>
      <c r="H386" s="52"/>
      <c r="I386" s="52"/>
      <c r="J386" s="53"/>
    </row>
    <row r="387" spans="1:10" ht="13.5" x14ac:dyDescent="0.25">
      <c r="A387" s="52"/>
      <c r="B387" s="107"/>
      <c r="C387" s="108" t="str">
        <f t="shared" si="7"/>
        <v/>
      </c>
      <c r="D387" s="116"/>
      <c r="E387" s="118"/>
      <c r="F387" s="116"/>
      <c r="G387" s="118"/>
      <c r="H387" s="52"/>
      <c r="I387" s="52"/>
      <c r="J387" s="53"/>
    </row>
    <row r="388" spans="1:10" ht="13.5" x14ac:dyDescent="0.25">
      <c r="A388" s="52"/>
      <c r="B388" s="107"/>
      <c r="C388" s="108" t="str">
        <f t="shared" si="7"/>
        <v/>
      </c>
      <c r="D388" s="116"/>
      <c r="E388" s="118"/>
      <c r="F388" s="116"/>
      <c r="G388" s="118"/>
      <c r="H388" s="52"/>
      <c r="I388" s="52"/>
      <c r="J388" s="53"/>
    </row>
    <row r="389" spans="1:10" ht="13.5" x14ac:dyDescent="0.25">
      <c r="A389" s="52"/>
      <c r="B389" s="107"/>
      <c r="C389" s="108" t="str">
        <f t="shared" si="7"/>
        <v/>
      </c>
      <c r="D389" s="116"/>
      <c r="E389" s="118"/>
      <c r="F389" s="116"/>
      <c r="G389" s="118"/>
      <c r="H389" s="52"/>
      <c r="I389" s="52"/>
      <c r="J389" s="53"/>
    </row>
    <row r="390" spans="1:10" ht="13.5" x14ac:dyDescent="0.25">
      <c r="A390" s="52"/>
      <c r="B390" s="107"/>
      <c r="C390" s="108" t="str">
        <f t="shared" si="7"/>
        <v/>
      </c>
      <c r="D390" s="116"/>
      <c r="E390" s="118"/>
      <c r="F390" s="116"/>
      <c r="G390" s="118"/>
      <c r="H390" s="52"/>
      <c r="I390" s="52"/>
      <c r="J390" s="53"/>
    </row>
    <row r="391" spans="1:10" ht="13.5" x14ac:dyDescent="0.25">
      <c r="A391" s="52"/>
      <c r="B391" s="107"/>
      <c r="C391" s="108" t="str">
        <f t="shared" si="7"/>
        <v/>
      </c>
      <c r="D391" s="116"/>
      <c r="E391" s="118"/>
      <c r="F391" s="116"/>
      <c r="G391" s="118"/>
      <c r="H391" s="52"/>
      <c r="I391" s="52"/>
      <c r="J391" s="53"/>
    </row>
    <row r="392" spans="1:10" ht="13.5" x14ac:dyDescent="0.25">
      <c r="A392" s="52"/>
      <c r="B392" s="107"/>
      <c r="C392" s="108" t="str">
        <f t="shared" si="7"/>
        <v/>
      </c>
      <c r="D392" s="116"/>
      <c r="E392" s="118"/>
      <c r="F392" s="116"/>
      <c r="G392" s="118"/>
      <c r="H392" s="52"/>
      <c r="I392" s="52"/>
      <c r="J392" s="53"/>
    </row>
    <row r="393" spans="1:10" ht="13.5" x14ac:dyDescent="0.25">
      <c r="A393" s="52"/>
      <c r="B393" s="107"/>
      <c r="C393" s="108" t="str">
        <f t="shared" si="7"/>
        <v/>
      </c>
      <c r="D393" s="116"/>
      <c r="E393" s="118"/>
      <c r="F393" s="116"/>
      <c r="G393" s="118"/>
      <c r="H393" s="52"/>
      <c r="I393" s="52"/>
      <c r="J393" s="53"/>
    </row>
    <row r="394" spans="1:10" ht="13.5" x14ac:dyDescent="0.25">
      <c r="A394" s="52"/>
      <c r="B394" s="107"/>
      <c r="C394" s="108" t="str">
        <f t="shared" si="7"/>
        <v/>
      </c>
      <c r="D394" s="116"/>
      <c r="E394" s="118"/>
      <c r="F394" s="116"/>
      <c r="G394" s="118"/>
      <c r="H394" s="52"/>
      <c r="I394" s="52"/>
      <c r="J394" s="53"/>
    </row>
    <row r="395" spans="1:10" ht="13.5" x14ac:dyDescent="0.25">
      <c r="A395" s="52"/>
      <c r="B395" s="107"/>
      <c r="C395" s="108" t="str">
        <f t="shared" si="7"/>
        <v/>
      </c>
      <c r="D395" s="116"/>
      <c r="E395" s="118"/>
      <c r="F395" s="116"/>
      <c r="G395" s="118"/>
      <c r="H395" s="52"/>
      <c r="I395" s="52"/>
      <c r="J395" s="53"/>
    </row>
    <row r="396" spans="1:10" ht="13.5" x14ac:dyDescent="0.25">
      <c r="A396" s="52"/>
      <c r="B396" s="107"/>
      <c r="C396" s="108" t="str">
        <f t="shared" si="7"/>
        <v/>
      </c>
      <c r="D396" s="116"/>
      <c r="E396" s="118"/>
      <c r="F396" s="116"/>
      <c r="G396" s="118"/>
      <c r="H396" s="52"/>
      <c r="I396" s="52"/>
      <c r="J396" s="53"/>
    </row>
    <row r="397" spans="1:10" ht="13.5" x14ac:dyDescent="0.25">
      <c r="A397" s="52"/>
      <c r="B397" s="107"/>
      <c r="C397" s="108" t="str">
        <f t="shared" si="7"/>
        <v/>
      </c>
      <c r="D397" s="116"/>
      <c r="E397" s="118"/>
      <c r="F397" s="116"/>
      <c r="G397" s="118"/>
      <c r="H397" s="52"/>
      <c r="I397" s="52"/>
      <c r="J397" s="53"/>
    </row>
    <row r="398" spans="1:10" ht="13.5" x14ac:dyDescent="0.25">
      <c r="A398" s="52"/>
      <c r="B398" s="107"/>
      <c r="C398" s="108" t="str">
        <f t="shared" si="7"/>
        <v/>
      </c>
      <c r="D398" s="116"/>
      <c r="E398" s="118"/>
      <c r="F398" s="116"/>
      <c r="G398" s="118"/>
      <c r="H398" s="52"/>
      <c r="I398" s="52"/>
      <c r="J398" s="53"/>
    </row>
    <row r="399" spans="1:10" ht="13.5" x14ac:dyDescent="0.25">
      <c r="A399" s="52"/>
      <c r="B399" s="107"/>
      <c r="C399" s="108" t="str">
        <f t="shared" si="7"/>
        <v/>
      </c>
      <c r="D399" s="116"/>
      <c r="E399" s="118"/>
      <c r="F399" s="116"/>
      <c r="G399" s="118"/>
      <c r="H399" s="52"/>
      <c r="I399" s="52"/>
      <c r="J399" s="53"/>
    </row>
    <row r="400" spans="1:10" ht="13.5" x14ac:dyDescent="0.25">
      <c r="A400" s="52"/>
      <c r="B400" s="107"/>
      <c r="C400" s="108" t="str">
        <f t="shared" si="7"/>
        <v/>
      </c>
      <c r="D400" s="116"/>
      <c r="E400" s="118"/>
      <c r="F400" s="116"/>
      <c r="G400" s="118"/>
      <c r="H400" s="52"/>
      <c r="I400" s="52"/>
      <c r="J400" s="53"/>
    </row>
    <row r="401" spans="1:10" ht="13.5" x14ac:dyDescent="0.25">
      <c r="A401" s="52"/>
      <c r="B401" s="107"/>
      <c r="C401" s="108" t="str">
        <f t="shared" si="7"/>
        <v/>
      </c>
      <c r="D401" s="116"/>
      <c r="E401" s="118"/>
      <c r="F401" s="116"/>
      <c r="G401" s="118"/>
      <c r="H401" s="52"/>
      <c r="I401" s="52"/>
      <c r="J401" s="53"/>
    </row>
    <row r="402" spans="1:10" ht="13.5" x14ac:dyDescent="0.25">
      <c r="A402" s="52"/>
      <c r="B402" s="107"/>
      <c r="C402" s="108" t="str">
        <f t="shared" si="7"/>
        <v/>
      </c>
      <c r="D402" s="116"/>
      <c r="E402" s="118"/>
      <c r="F402" s="116"/>
      <c r="G402" s="118"/>
      <c r="H402" s="52"/>
      <c r="I402" s="52"/>
      <c r="J402" s="53"/>
    </row>
    <row r="403" spans="1:10" ht="13.5" x14ac:dyDescent="0.25">
      <c r="A403" s="52"/>
      <c r="B403" s="107"/>
      <c r="C403" s="108" t="str">
        <f t="shared" si="7"/>
        <v/>
      </c>
      <c r="D403" s="116"/>
      <c r="E403" s="118"/>
      <c r="F403" s="116"/>
      <c r="G403" s="118"/>
      <c r="H403" s="52"/>
      <c r="I403" s="52"/>
      <c r="J403" s="53"/>
    </row>
    <row r="404" spans="1:10" ht="13.5" x14ac:dyDescent="0.25">
      <c r="A404" s="52"/>
      <c r="B404" s="107"/>
      <c r="C404" s="108" t="str">
        <f t="shared" si="7"/>
        <v/>
      </c>
      <c r="D404" s="116"/>
      <c r="E404" s="118"/>
      <c r="F404" s="116"/>
      <c r="G404" s="118"/>
      <c r="H404" s="52"/>
      <c r="I404" s="52"/>
      <c r="J404" s="53"/>
    </row>
    <row r="405" spans="1:10" ht="13.5" x14ac:dyDescent="0.25">
      <c r="A405" s="52"/>
      <c r="B405" s="107"/>
      <c r="C405" s="108" t="str">
        <f t="shared" si="7"/>
        <v/>
      </c>
      <c r="D405" s="116"/>
      <c r="E405" s="118"/>
      <c r="F405" s="116"/>
      <c r="G405" s="118"/>
      <c r="H405" s="52"/>
      <c r="I405" s="52"/>
      <c r="J405" s="53"/>
    </row>
    <row r="406" spans="1:10" ht="13.5" x14ac:dyDescent="0.25">
      <c r="A406" s="52"/>
      <c r="B406" s="107"/>
      <c r="C406" s="108" t="str">
        <f t="shared" si="7"/>
        <v/>
      </c>
      <c r="D406" s="116"/>
      <c r="E406" s="118"/>
      <c r="F406" s="116"/>
      <c r="G406" s="118"/>
      <c r="H406" s="52"/>
      <c r="I406" s="52"/>
      <c r="J406" s="53"/>
    </row>
    <row r="407" spans="1:10" ht="13.5" x14ac:dyDescent="0.25">
      <c r="A407" s="52"/>
      <c r="B407" s="107"/>
      <c r="C407" s="108" t="str">
        <f t="shared" si="7"/>
        <v/>
      </c>
      <c r="D407" s="116"/>
      <c r="E407" s="118"/>
      <c r="F407" s="116"/>
      <c r="G407" s="118"/>
      <c r="H407" s="52"/>
      <c r="I407" s="52"/>
      <c r="J407" s="53"/>
    </row>
    <row r="408" spans="1:10" ht="13.5" x14ac:dyDescent="0.25">
      <c r="A408" s="52"/>
      <c r="B408" s="107"/>
      <c r="C408" s="108" t="str">
        <f t="shared" si="7"/>
        <v/>
      </c>
      <c r="D408" s="116"/>
      <c r="E408" s="118"/>
      <c r="F408" s="116"/>
      <c r="G408" s="118"/>
      <c r="H408" s="52"/>
      <c r="I408" s="52"/>
      <c r="J408" s="53"/>
    </row>
    <row r="409" spans="1:10" ht="13.5" x14ac:dyDescent="0.25">
      <c r="A409" s="52"/>
      <c r="B409" s="107"/>
      <c r="C409" s="108" t="str">
        <f t="shared" si="7"/>
        <v/>
      </c>
      <c r="D409" s="116"/>
      <c r="E409" s="118"/>
      <c r="F409" s="116"/>
      <c r="G409" s="118"/>
      <c r="H409" s="52"/>
      <c r="I409" s="52"/>
      <c r="J409" s="53"/>
    </row>
    <row r="410" spans="1:10" ht="13.5" x14ac:dyDescent="0.25">
      <c r="A410" s="52"/>
      <c r="B410" s="107"/>
      <c r="C410" s="108" t="str">
        <f t="shared" si="7"/>
        <v/>
      </c>
      <c r="D410" s="116"/>
      <c r="E410" s="118"/>
      <c r="F410" s="116"/>
      <c r="G410" s="118"/>
      <c r="H410" s="52"/>
      <c r="I410" s="52"/>
      <c r="J410" s="53"/>
    </row>
    <row r="411" spans="1:10" ht="13.5" x14ac:dyDescent="0.25">
      <c r="A411" s="52"/>
      <c r="B411" s="107"/>
      <c r="C411" s="108" t="str">
        <f t="shared" si="7"/>
        <v/>
      </c>
      <c r="D411" s="116"/>
      <c r="E411" s="118"/>
      <c r="F411" s="116"/>
      <c r="G411" s="118"/>
      <c r="H411" s="52"/>
      <c r="I411" s="52"/>
      <c r="J411" s="53"/>
    </row>
    <row r="412" spans="1:10" ht="13.5" x14ac:dyDescent="0.25">
      <c r="A412" s="52"/>
      <c r="B412" s="107"/>
      <c r="C412" s="108" t="str">
        <f t="shared" si="7"/>
        <v/>
      </c>
      <c r="D412" s="116"/>
      <c r="E412" s="118"/>
      <c r="F412" s="116"/>
      <c r="G412" s="118"/>
      <c r="H412" s="52"/>
      <c r="I412" s="52"/>
      <c r="J412" s="53"/>
    </row>
    <row r="413" spans="1:10" ht="13.5" x14ac:dyDescent="0.25">
      <c r="A413" s="52"/>
      <c r="B413" s="107"/>
      <c r="C413" s="108" t="str">
        <f t="shared" si="7"/>
        <v/>
      </c>
      <c r="D413" s="116"/>
      <c r="E413" s="118"/>
      <c r="F413" s="116"/>
      <c r="G413" s="118"/>
      <c r="H413" s="52"/>
      <c r="I413" s="52"/>
      <c r="J413" s="53"/>
    </row>
    <row r="414" spans="1:10" ht="13.5" x14ac:dyDescent="0.25">
      <c r="A414" s="52"/>
      <c r="B414" s="107"/>
      <c r="C414" s="108" t="str">
        <f t="shared" si="7"/>
        <v/>
      </c>
      <c r="D414" s="116"/>
      <c r="E414" s="118"/>
      <c r="F414" s="116"/>
      <c r="G414" s="118"/>
      <c r="H414" s="52"/>
      <c r="I414" s="52"/>
      <c r="J414" s="53"/>
    </row>
    <row r="415" spans="1:10" ht="13.5" x14ac:dyDescent="0.25">
      <c r="A415" s="52"/>
      <c r="B415" s="107"/>
      <c r="C415" s="108" t="str">
        <f t="shared" si="7"/>
        <v/>
      </c>
      <c r="D415" s="116"/>
      <c r="E415" s="118"/>
      <c r="F415" s="116"/>
      <c r="G415" s="118"/>
      <c r="H415" s="52"/>
      <c r="I415" s="52"/>
      <c r="J415" s="53"/>
    </row>
    <row r="416" spans="1:10" ht="13.5" x14ac:dyDescent="0.25">
      <c r="A416" s="52"/>
      <c r="B416" s="107"/>
      <c r="C416" s="108" t="str">
        <f t="shared" ref="C416:C479" si="8">A416&amp;B416</f>
        <v/>
      </c>
      <c r="D416" s="116"/>
      <c r="E416" s="118"/>
      <c r="F416" s="116"/>
      <c r="G416" s="118"/>
      <c r="H416" s="52"/>
      <c r="I416" s="52"/>
      <c r="J416" s="53"/>
    </row>
    <row r="417" spans="1:10" ht="13.5" x14ac:dyDescent="0.25">
      <c r="A417" s="52"/>
      <c r="B417" s="107"/>
      <c r="C417" s="108" t="str">
        <f t="shared" si="8"/>
        <v/>
      </c>
      <c r="D417" s="116"/>
      <c r="E417" s="118"/>
      <c r="F417" s="116"/>
      <c r="G417" s="118"/>
      <c r="H417" s="52"/>
      <c r="I417" s="52"/>
      <c r="J417" s="53"/>
    </row>
    <row r="418" spans="1:10" ht="13.5" x14ac:dyDescent="0.25">
      <c r="A418" s="52"/>
      <c r="B418" s="107"/>
      <c r="C418" s="108" t="str">
        <f t="shared" si="8"/>
        <v/>
      </c>
      <c r="D418" s="116"/>
      <c r="E418" s="118"/>
      <c r="F418" s="116"/>
      <c r="G418" s="118"/>
      <c r="H418" s="52"/>
      <c r="I418" s="52"/>
      <c r="J418" s="53"/>
    </row>
    <row r="419" spans="1:10" ht="13.5" x14ac:dyDescent="0.25">
      <c r="A419" s="52"/>
      <c r="B419" s="107"/>
      <c r="C419" s="108" t="str">
        <f t="shared" si="8"/>
        <v/>
      </c>
      <c r="D419" s="116"/>
      <c r="E419" s="118"/>
      <c r="F419" s="116"/>
      <c r="G419" s="118"/>
      <c r="H419" s="52"/>
      <c r="I419" s="52"/>
      <c r="J419" s="53"/>
    </row>
    <row r="420" spans="1:10" ht="13.5" x14ac:dyDescent="0.25">
      <c r="A420" s="52"/>
      <c r="B420" s="107"/>
      <c r="C420" s="108" t="str">
        <f t="shared" si="8"/>
        <v/>
      </c>
      <c r="D420" s="116"/>
      <c r="E420" s="118"/>
      <c r="F420" s="116"/>
      <c r="G420" s="118"/>
      <c r="H420" s="52"/>
      <c r="I420" s="52"/>
      <c r="J420" s="53"/>
    </row>
    <row r="421" spans="1:10" ht="13.5" x14ac:dyDescent="0.25">
      <c r="A421" s="52"/>
      <c r="B421" s="107"/>
      <c r="C421" s="108" t="str">
        <f t="shared" si="8"/>
        <v/>
      </c>
      <c r="D421" s="116"/>
      <c r="E421" s="118"/>
      <c r="F421" s="116"/>
      <c r="G421" s="118"/>
      <c r="H421" s="52"/>
      <c r="I421" s="52"/>
      <c r="J421" s="53"/>
    </row>
    <row r="422" spans="1:10" ht="13.5" x14ac:dyDescent="0.25">
      <c r="A422" s="52"/>
      <c r="B422" s="107"/>
      <c r="C422" s="108" t="str">
        <f t="shared" si="8"/>
        <v/>
      </c>
      <c r="D422" s="116"/>
      <c r="E422" s="118"/>
      <c r="F422" s="116"/>
      <c r="G422" s="118"/>
      <c r="H422" s="52"/>
      <c r="I422" s="52"/>
      <c r="J422" s="53"/>
    </row>
    <row r="423" spans="1:10" ht="13.5" x14ac:dyDescent="0.25">
      <c r="A423" s="52"/>
      <c r="B423" s="107"/>
      <c r="C423" s="108" t="str">
        <f t="shared" si="8"/>
        <v/>
      </c>
      <c r="D423" s="116"/>
      <c r="E423" s="118"/>
      <c r="F423" s="116"/>
      <c r="G423" s="118"/>
      <c r="H423" s="52"/>
      <c r="I423" s="52"/>
      <c r="J423" s="53"/>
    </row>
    <row r="424" spans="1:10" ht="13.5" x14ac:dyDescent="0.25">
      <c r="A424" s="52"/>
      <c r="B424" s="107"/>
      <c r="C424" s="108" t="str">
        <f t="shared" si="8"/>
        <v/>
      </c>
      <c r="D424" s="116"/>
      <c r="E424" s="118"/>
      <c r="F424" s="116"/>
      <c r="G424" s="118"/>
      <c r="H424" s="52"/>
      <c r="I424" s="52"/>
      <c r="J424" s="53"/>
    </row>
    <row r="425" spans="1:10" ht="13.5" x14ac:dyDescent="0.25">
      <c r="A425" s="52"/>
      <c r="B425" s="107"/>
      <c r="C425" s="108" t="str">
        <f t="shared" si="8"/>
        <v/>
      </c>
      <c r="D425" s="116"/>
      <c r="E425" s="118"/>
      <c r="F425" s="116"/>
      <c r="G425" s="118"/>
      <c r="H425" s="52"/>
      <c r="I425" s="52"/>
      <c r="J425" s="53"/>
    </row>
    <row r="426" spans="1:10" ht="13.5" x14ac:dyDescent="0.25">
      <c r="A426" s="52"/>
      <c r="B426" s="107"/>
      <c r="C426" s="108" t="str">
        <f t="shared" si="8"/>
        <v/>
      </c>
      <c r="D426" s="116"/>
      <c r="E426" s="118"/>
      <c r="F426" s="116"/>
      <c r="G426" s="118"/>
      <c r="H426" s="52"/>
      <c r="I426" s="52"/>
      <c r="J426" s="53"/>
    </row>
    <row r="427" spans="1:10" ht="13.5" x14ac:dyDescent="0.25">
      <c r="A427" s="52"/>
      <c r="B427" s="107"/>
      <c r="C427" s="108" t="str">
        <f t="shared" si="8"/>
        <v/>
      </c>
      <c r="D427" s="116"/>
      <c r="E427" s="118"/>
      <c r="F427" s="116"/>
      <c r="G427" s="118"/>
      <c r="H427" s="52"/>
      <c r="I427" s="52"/>
      <c r="J427" s="53"/>
    </row>
    <row r="428" spans="1:10" ht="13.5" x14ac:dyDescent="0.25">
      <c r="A428" s="52"/>
      <c r="B428" s="107"/>
      <c r="C428" s="108" t="str">
        <f t="shared" si="8"/>
        <v/>
      </c>
      <c r="D428" s="116"/>
      <c r="E428" s="118"/>
      <c r="F428" s="116"/>
      <c r="G428" s="118"/>
      <c r="H428" s="52"/>
      <c r="I428" s="52"/>
      <c r="J428" s="53"/>
    </row>
    <row r="429" spans="1:10" ht="13.5" x14ac:dyDescent="0.25">
      <c r="A429" s="52"/>
      <c r="B429" s="107"/>
      <c r="C429" s="108" t="str">
        <f t="shared" si="8"/>
        <v/>
      </c>
      <c r="D429" s="116"/>
      <c r="E429" s="118"/>
      <c r="F429" s="116"/>
      <c r="G429" s="118"/>
      <c r="H429" s="52"/>
      <c r="I429" s="52"/>
      <c r="J429" s="53"/>
    </row>
    <row r="430" spans="1:10" ht="13.5" x14ac:dyDescent="0.25">
      <c r="A430" s="52"/>
      <c r="B430" s="107"/>
      <c r="C430" s="108" t="str">
        <f t="shared" si="8"/>
        <v/>
      </c>
      <c r="D430" s="116"/>
      <c r="E430" s="118"/>
      <c r="F430" s="116"/>
      <c r="G430" s="118"/>
      <c r="H430" s="52"/>
      <c r="I430" s="52"/>
      <c r="J430" s="53"/>
    </row>
    <row r="431" spans="1:10" ht="13.5" x14ac:dyDescent="0.25">
      <c r="A431" s="52"/>
      <c r="B431" s="107"/>
      <c r="C431" s="108" t="str">
        <f t="shared" si="8"/>
        <v/>
      </c>
      <c r="D431" s="116"/>
      <c r="E431" s="118"/>
      <c r="F431" s="116"/>
      <c r="G431" s="118"/>
      <c r="H431" s="52"/>
      <c r="I431" s="52"/>
      <c r="J431" s="53"/>
    </row>
    <row r="432" spans="1:10" ht="13.5" x14ac:dyDescent="0.25">
      <c r="A432" s="52"/>
      <c r="B432" s="107"/>
      <c r="C432" s="108" t="str">
        <f t="shared" si="8"/>
        <v/>
      </c>
      <c r="D432" s="116"/>
      <c r="E432" s="118"/>
      <c r="F432" s="116"/>
      <c r="G432" s="118"/>
      <c r="H432" s="52"/>
      <c r="I432" s="52"/>
      <c r="J432" s="53"/>
    </row>
    <row r="433" spans="1:10" ht="13.5" x14ac:dyDescent="0.25">
      <c r="A433" s="52"/>
      <c r="B433" s="107"/>
      <c r="C433" s="108" t="str">
        <f t="shared" si="8"/>
        <v/>
      </c>
      <c r="D433" s="116"/>
      <c r="E433" s="118"/>
      <c r="F433" s="116"/>
      <c r="G433" s="118"/>
      <c r="H433" s="52"/>
      <c r="I433" s="52"/>
      <c r="J433" s="53"/>
    </row>
    <row r="434" spans="1:10" ht="13.5" x14ac:dyDescent="0.25">
      <c r="A434" s="52"/>
      <c r="B434" s="107"/>
      <c r="C434" s="108" t="str">
        <f t="shared" si="8"/>
        <v/>
      </c>
      <c r="D434" s="116"/>
      <c r="E434" s="118"/>
      <c r="F434" s="116"/>
      <c r="G434" s="118"/>
      <c r="H434" s="52"/>
      <c r="I434" s="52"/>
      <c r="J434" s="53"/>
    </row>
    <row r="435" spans="1:10" ht="13.5" x14ac:dyDescent="0.25">
      <c r="A435" s="52"/>
      <c r="B435" s="107"/>
      <c r="C435" s="108" t="str">
        <f t="shared" si="8"/>
        <v/>
      </c>
      <c r="D435" s="116"/>
      <c r="E435" s="118"/>
      <c r="F435" s="116"/>
      <c r="G435" s="118"/>
      <c r="H435" s="52"/>
      <c r="I435" s="52"/>
      <c r="J435" s="53"/>
    </row>
    <row r="436" spans="1:10" ht="13.5" x14ac:dyDescent="0.25">
      <c r="A436" s="52"/>
      <c r="B436" s="107"/>
      <c r="C436" s="108" t="str">
        <f t="shared" si="8"/>
        <v/>
      </c>
      <c r="D436" s="116"/>
      <c r="E436" s="118"/>
      <c r="F436" s="116"/>
      <c r="G436" s="118"/>
      <c r="H436" s="52"/>
      <c r="I436" s="52"/>
      <c r="J436" s="53"/>
    </row>
    <row r="437" spans="1:10" ht="13.5" x14ac:dyDescent="0.25">
      <c r="A437" s="52"/>
      <c r="B437" s="107"/>
      <c r="C437" s="108" t="str">
        <f t="shared" si="8"/>
        <v/>
      </c>
      <c r="D437" s="116"/>
      <c r="E437" s="118"/>
      <c r="F437" s="116"/>
      <c r="G437" s="118"/>
      <c r="H437" s="52"/>
      <c r="I437" s="52"/>
      <c r="J437" s="53"/>
    </row>
    <row r="438" spans="1:10" ht="13.5" x14ac:dyDescent="0.25">
      <c r="A438" s="52"/>
      <c r="B438" s="107"/>
      <c r="C438" s="108" t="str">
        <f t="shared" si="8"/>
        <v/>
      </c>
      <c r="D438" s="116"/>
      <c r="E438" s="118"/>
      <c r="F438" s="116"/>
      <c r="G438" s="118"/>
      <c r="H438" s="52"/>
      <c r="I438" s="52"/>
      <c r="J438" s="53"/>
    </row>
    <row r="439" spans="1:10" ht="13.5" x14ac:dyDescent="0.25">
      <c r="A439" s="52"/>
      <c r="B439" s="107"/>
      <c r="C439" s="108" t="str">
        <f t="shared" si="8"/>
        <v/>
      </c>
      <c r="D439" s="116"/>
      <c r="E439" s="118"/>
      <c r="F439" s="116"/>
      <c r="G439" s="118"/>
      <c r="H439" s="52"/>
      <c r="I439" s="52"/>
      <c r="J439" s="53"/>
    </row>
    <row r="440" spans="1:10" ht="13.5" x14ac:dyDescent="0.25">
      <c r="A440" s="52"/>
      <c r="B440" s="107"/>
      <c r="C440" s="108" t="str">
        <f t="shared" si="8"/>
        <v/>
      </c>
      <c r="D440" s="116"/>
      <c r="E440" s="118"/>
      <c r="F440" s="116"/>
      <c r="G440" s="118"/>
      <c r="H440" s="52"/>
      <c r="I440" s="52"/>
      <c r="J440" s="53"/>
    </row>
    <row r="441" spans="1:10" ht="13.5" x14ac:dyDescent="0.25">
      <c r="A441" s="52"/>
      <c r="B441" s="107"/>
      <c r="C441" s="108" t="str">
        <f t="shared" si="8"/>
        <v/>
      </c>
      <c r="D441" s="116"/>
      <c r="E441" s="118"/>
      <c r="F441" s="116"/>
      <c r="G441" s="118"/>
      <c r="H441" s="52"/>
      <c r="I441" s="52"/>
      <c r="J441" s="53"/>
    </row>
    <row r="442" spans="1:10" ht="13.5" x14ac:dyDescent="0.25">
      <c r="A442" s="52"/>
      <c r="B442" s="107"/>
      <c r="C442" s="108" t="str">
        <f t="shared" si="8"/>
        <v/>
      </c>
      <c r="D442" s="116"/>
      <c r="E442" s="118"/>
      <c r="F442" s="116"/>
      <c r="G442" s="118"/>
      <c r="H442" s="52"/>
      <c r="I442" s="52"/>
      <c r="J442" s="53"/>
    </row>
    <row r="443" spans="1:10" ht="13.5" x14ac:dyDescent="0.25">
      <c r="A443" s="52"/>
      <c r="B443" s="107"/>
      <c r="C443" s="108" t="str">
        <f t="shared" si="8"/>
        <v/>
      </c>
      <c r="D443" s="116"/>
      <c r="E443" s="118"/>
      <c r="F443" s="116"/>
      <c r="G443" s="118"/>
      <c r="H443" s="52"/>
      <c r="I443" s="52"/>
      <c r="J443" s="53"/>
    </row>
    <row r="444" spans="1:10" ht="13.5" x14ac:dyDescent="0.25">
      <c r="A444" s="52"/>
      <c r="B444" s="107"/>
      <c r="C444" s="108" t="str">
        <f t="shared" si="8"/>
        <v/>
      </c>
      <c r="D444" s="116"/>
      <c r="E444" s="118"/>
      <c r="F444" s="116"/>
      <c r="G444" s="118"/>
      <c r="H444" s="52"/>
      <c r="I444" s="52"/>
      <c r="J444" s="53"/>
    </row>
    <row r="445" spans="1:10" ht="13.5" x14ac:dyDescent="0.25">
      <c r="A445" s="52"/>
      <c r="B445" s="107"/>
      <c r="C445" s="108" t="str">
        <f t="shared" si="8"/>
        <v/>
      </c>
      <c r="D445" s="116"/>
      <c r="E445" s="118"/>
      <c r="F445" s="116"/>
      <c r="G445" s="118"/>
      <c r="H445" s="52"/>
      <c r="I445" s="52"/>
      <c r="J445" s="53"/>
    </row>
    <row r="446" spans="1:10" ht="13.5" x14ac:dyDescent="0.25">
      <c r="A446" s="52"/>
      <c r="B446" s="107"/>
      <c r="C446" s="108" t="str">
        <f t="shared" si="8"/>
        <v/>
      </c>
      <c r="D446" s="116"/>
      <c r="E446" s="118"/>
      <c r="F446" s="116"/>
      <c r="G446" s="118"/>
      <c r="H446" s="52"/>
      <c r="I446" s="52"/>
      <c r="J446" s="53"/>
    </row>
    <row r="447" spans="1:10" ht="13.5" x14ac:dyDescent="0.25">
      <c r="A447" s="52"/>
      <c r="B447" s="107"/>
      <c r="C447" s="108" t="str">
        <f t="shared" si="8"/>
        <v/>
      </c>
      <c r="D447" s="116"/>
      <c r="E447" s="118"/>
      <c r="F447" s="116"/>
      <c r="G447" s="118"/>
      <c r="H447" s="52"/>
      <c r="I447" s="52"/>
      <c r="J447" s="53"/>
    </row>
    <row r="448" spans="1:10" ht="13.5" x14ac:dyDescent="0.25">
      <c r="A448" s="52"/>
      <c r="B448" s="107"/>
      <c r="C448" s="108" t="str">
        <f t="shared" si="8"/>
        <v/>
      </c>
      <c r="D448" s="116"/>
      <c r="E448" s="118"/>
      <c r="F448" s="116"/>
      <c r="G448" s="118"/>
      <c r="H448" s="52"/>
      <c r="I448" s="52"/>
      <c r="J448" s="53"/>
    </row>
    <row r="449" spans="1:10" ht="13.5" x14ac:dyDescent="0.25">
      <c r="A449" s="52"/>
      <c r="B449" s="107"/>
      <c r="C449" s="108" t="str">
        <f t="shared" si="8"/>
        <v/>
      </c>
      <c r="D449" s="116"/>
      <c r="E449" s="118"/>
      <c r="F449" s="116"/>
      <c r="G449" s="118"/>
      <c r="H449" s="52"/>
      <c r="I449" s="52"/>
      <c r="J449" s="53"/>
    </row>
    <row r="450" spans="1:10" ht="13.5" x14ac:dyDescent="0.25">
      <c r="A450" s="52"/>
      <c r="B450" s="107"/>
      <c r="C450" s="108" t="str">
        <f t="shared" si="8"/>
        <v/>
      </c>
      <c r="D450" s="116"/>
      <c r="E450" s="118"/>
      <c r="F450" s="116"/>
      <c r="G450" s="118"/>
      <c r="H450" s="52"/>
      <c r="I450" s="52"/>
      <c r="J450" s="53"/>
    </row>
    <row r="451" spans="1:10" ht="13.5" x14ac:dyDescent="0.25">
      <c r="A451" s="52"/>
      <c r="B451" s="107"/>
      <c r="C451" s="108" t="str">
        <f t="shared" si="8"/>
        <v/>
      </c>
      <c r="D451" s="116"/>
      <c r="E451" s="118"/>
      <c r="F451" s="116"/>
      <c r="G451" s="118"/>
      <c r="H451" s="52"/>
      <c r="I451" s="52"/>
      <c r="J451" s="53"/>
    </row>
    <row r="452" spans="1:10" ht="13.5" x14ac:dyDescent="0.25">
      <c r="A452" s="52"/>
      <c r="B452" s="107"/>
      <c r="C452" s="108" t="str">
        <f t="shared" si="8"/>
        <v/>
      </c>
      <c r="D452" s="116"/>
      <c r="E452" s="118"/>
      <c r="F452" s="116"/>
      <c r="G452" s="118"/>
      <c r="H452" s="52"/>
      <c r="I452" s="52"/>
      <c r="J452" s="53"/>
    </row>
    <row r="453" spans="1:10" ht="13.5" x14ac:dyDescent="0.25">
      <c r="A453" s="52"/>
      <c r="B453" s="107"/>
      <c r="C453" s="108" t="str">
        <f t="shared" si="8"/>
        <v/>
      </c>
      <c r="D453" s="116"/>
      <c r="E453" s="118"/>
      <c r="F453" s="116"/>
      <c r="G453" s="118"/>
      <c r="H453" s="52"/>
      <c r="I453" s="52"/>
      <c r="J453" s="53"/>
    </row>
    <row r="454" spans="1:10" ht="13.5" x14ac:dyDescent="0.25">
      <c r="A454" s="52"/>
      <c r="B454" s="107"/>
      <c r="C454" s="108" t="str">
        <f t="shared" si="8"/>
        <v/>
      </c>
      <c r="D454" s="116"/>
      <c r="E454" s="118"/>
      <c r="F454" s="116"/>
      <c r="G454" s="118"/>
      <c r="H454" s="52"/>
      <c r="I454" s="52"/>
      <c r="J454" s="53"/>
    </row>
    <row r="455" spans="1:10" ht="13.5" x14ac:dyDescent="0.25">
      <c r="A455" s="52"/>
      <c r="B455" s="107"/>
      <c r="C455" s="108" t="str">
        <f t="shared" si="8"/>
        <v/>
      </c>
      <c r="D455" s="116"/>
      <c r="E455" s="118"/>
      <c r="F455" s="116"/>
      <c r="G455" s="118"/>
      <c r="H455" s="52"/>
      <c r="I455" s="52"/>
      <c r="J455" s="53"/>
    </row>
    <row r="456" spans="1:10" ht="13.5" x14ac:dyDescent="0.25">
      <c r="A456" s="52"/>
      <c r="B456" s="107"/>
      <c r="C456" s="108" t="str">
        <f t="shared" si="8"/>
        <v/>
      </c>
      <c r="D456" s="116"/>
      <c r="E456" s="118"/>
      <c r="F456" s="116"/>
      <c r="G456" s="118"/>
      <c r="H456" s="52"/>
      <c r="I456" s="52"/>
      <c r="J456" s="53"/>
    </row>
    <row r="457" spans="1:10" ht="13.5" x14ac:dyDescent="0.25">
      <c r="A457" s="52"/>
      <c r="B457" s="107"/>
      <c r="C457" s="108" t="str">
        <f t="shared" si="8"/>
        <v/>
      </c>
      <c r="D457" s="116"/>
      <c r="E457" s="118"/>
      <c r="F457" s="116"/>
      <c r="G457" s="118"/>
      <c r="H457" s="52"/>
      <c r="I457" s="52"/>
      <c r="J457" s="53"/>
    </row>
    <row r="458" spans="1:10" ht="13.5" x14ac:dyDescent="0.25">
      <c r="A458" s="52"/>
      <c r="B458" s="107"/>
      <c r="C458" s="108" t="str">
        <f t="shared" si="8"/>
        <v/>
      </c>
      <c r="D458" s="116"/>
      <c r="E458" s="118"/>
      <c r="F458" s="116"/>
      <c r="G458" s="118"/>
      <c r="H458" s="52"/>
      <c r="I458" s="52"/>
      <c r="J458" s="53"/>
    </row>
    <row r="459" spans="1:10" ht="13.5" x14ac:dyDescent="0.25">
      <c r="A459" s="52"/>
      <c r="B459" s="107"/>
      <c r="C459" s="108" t="str">
        <f t="shared" si="8"/>
        <v/>
      </c>
      <c r="D459" s="116"/>
      <c r="E459" s="118"/>
      <c r="F459" s="116"/>
      <c r="G459" s="118"/>
      <c r="H459" s="52"/>
      <c r="I459" s="52"/>
      <c r="J459" s="53"/>
    </row>
    <row r="460" spans="1:10" ht="13.5" x14ac:dyDescent="0.25">
      <c r="A460" s="52"/>
      <c r="B460" s="107"/>
      <c r="C460" s="108" t="str">
        <f t="shared" si="8"/>
        <v/>
      </c>
      <c r="D460" s="116"/>
      <c r="E460" s="118"/>
      <c r="F460" s="116"/>
      <c r="G460" s="118"/>
      <c r="H460" s="52"/>
      <c r="I460" s="52"/>
      <c r="J460" s="53"/>
    </row>
    <row r="461" spans="1:10" ht="13.5" x14ac:dyDescent="0.25">
      <c r="A461" s="52"/>
      <c r="B461" s="107"/>
      <c r="C461" s="108" t="str">
        <f t="shared" si="8"/>
        <v/>
      </c>
      <c r="D461" s="116"/>
      <c r="E461" s="118"/>
      <c r="F461" s="116"/>
      <c r="G461" s="118"/>
      <c r="H461" s="52"/>
      <c r="I461" s="52"/>
      <c r="J461" s="53"/>
    </row>
    <row r="462" spans="1:10" ht="13.5" x14ac:dyDescent="0.25">
      <c r="A462" s="52"/>
      <c r="B462" s="107"/>
      <c r="C462" s="108" t="str">
        <f t="shared" si="8"/>
        <v/>
      </c>
      <c r="D462" s="116"/>
      <c r="E462" s="118"/>
      <c r="F462" s="116"/>
      <c r="G462" s="118"/>
      <c r="H462" s="52"/>
      <c r="I462" s="52"/>
      <c r="J462" s="53"/>
    </row>
    <row r="463" spans="1:10" ht="13.5" x14ac:dyDescent="0.25">
      <c r="A463" s="52"/>
      <c r="B463" s="107"/>
      <c r="C463" s="108" t="str">
        <f t="shared" si="8"/>
        <v/>
      </c>
      <c r="D463" s="116"/>
      <c r="E463" s="118"/>
      <c r="F463" s="116"/>
      <c r="G463" s="118"/>
      <c r="H463" s="52"/>
      <c r="I463" s="52"/>
      <c r="J463" s="53"/>
    </row>
    <row r="464" spans="1:10" ht="13.5" x14ac:dyDescent="0.25">
      <c r="A464" s="52"/>
      <c r="B464" s="107"/>
      <c r="C464" s="108" t="str">
        <f t="shared" si="8"/>
        <v/>
      </c>
      <c r="D464" s="116"/>
      <c r="E464" s="118"/>
      <c r="F464" s="116"/>
      <c r="G464" s="118"/>
      <c r="H464" s="52"/>
      <c r="I464" s="52"/>
      <c r="J464" s="53"/>
    </row>
    <row r="465" spans="1:10" ht="13.5" x14ac:dyDescent="0.25">
      <c r="A465" s="52"/>
      <c r="B465" s="107"/>
      <c r="C465" s="108" t="str">
        <f t="shared" si="8"/>
        <v/>
      </c>
      <c r="D465" s="116"/>
      <c r="E465" s="118"/>
      <c r="F465" s="116"/>
      <c r="G465" s="118"/>
      <c r="H465" s="52"/>
      <c r="I465" s="52"/>
      <c r="J465" s="53"/>
    </row>
    <row r="466" spans="1:10" ht="13.5" x14ac:dyDescent="0.25">
      <c r="A466" s="52"/>
      <c r="B466" s="107"/>
      <c r="C466" s="108" t="str">
        <f t="shared" si="8"/>
        <v/>
      </c>
      <c r="D466" s="116"/>
      <c r="E466" s="118"/>
      <c r="F466" s="116"/>
      <c r="G466" s="118"/>
      <c r="H466" s="52"/>
      <c r="I466" s="52"/>
      <c r="J466" s="53"/>
    </row>
    <row r="467" spans="1:10" ht="13.5" x14ac:dyDescent="0.25">
      <c r="A467" s="52"/>
      <c r="B467" s="107"/>
      <c r="C467" s="108" t="str">
        <f t="shared" si="8"/>
        <v/>
      </c>
      <c r="D467" s="116"/>
      <c r="E467" s="118"/>
      <c r="F467" s="116"/>
      <c r="G467" s="118"/>
      <c r="H467" s="52"/>
      <c r="I467" s="52"/>
      <c r="J467" s="53"/>
    </row>
    <row r="468" spans="1:10" ht="13.5" x14ac:dyDescent="0.25">
      <c r="A468" s="52"/>
      <c r="B468" s="107"/>
      <c r="C468" s="108" t="str">
        <f t="shared" si="8"/>
        <v/>
      </c>
      <c r="D468" s="116"/>
      <c r="E468" s="118"/>
      <c r="F468" s="116"/>
      <c r="G468" s="118"/>
      <c r="H468" s="52"/>
      <c r="I468" s="52"/>
      <c r="J468" s="53"/>
    </row>
    <row r="469" spans="1:10" ht="13.5" x14ac:dyDescent="0.25">
      <c r="A469" s="52"/>
      <c r="B469" s="107"/>
      <c r="C469" s="108" t="str">
        <f t="shared" si="8"/>
        <v/>
      </c>
      <c r="D469" s="116"/>
      <c r="E469" s="118"/>
      <c r="F469" s="116"/>
      <c r="G469" s="118"/>
      <c r="H469" s="52"/>
      <c r="I469" s="52"/>
      <c r="J469" s="53"/>
    </row>
    <row r="470" spans="1:10" ht="13.5" x14ac:dyDescent="0.25">
      <c r="A470" s="52"/>
      <c r="B470" s="107"/>
      <c r="C470" s="108" t="str">
        <f t="shared" si="8"/>
        <v/>
      </c>
      <c r="D470" s="116"/>
      <c r="E470" s="118"/>
      <c r="F470" s="116"/>
      <c r="G470" s="118"/>
      <c r="H470" s="52"/>
      <c r="I470" s="52"/>
      <c r="J470" s="53"/>
    </row>
    <row r="471" spans="1:10" ht="13.5" x14ac:dyDescent="0.25">
      <c r="A471" s="52"/>
      <c r="B471" s="107"/>
      <c r="C471" s="108" t="str">
        <f t="shared" si="8"/>
        <v/>
      </c>
      <c r="D471" s="116"/>
      <c r="E471" s="118"/>
      <c r="F471" s="116"/>
      <c r="G471" s="118"/>
      <c r="H471" s="52"/>
      <c r="I471" s="52"/>
      <c r="J471" s="53"/>
    </row>
    <row r="472" spans="1:10" ht="13.5" x14ac:dyDescent="0.25">
      <c r="A472" s="52"/>
      <c r="B472" s="107"/>
      <c r="C472" s="108" t="str">
        <f t="shared" si="8"/>
        <v/>
      </c>
      <c r="D472" s="116"/>
      <c r="E472" s="118"/>
      <c r="F472" s="116"/>
      <c r="G472" s="118"/>
      <c r="H472" s="52"/>
      <c r="I472" s="52"/>
      <c r="J472" s="53"/>
    </row>
    <row r="473" spans="1:10" ht="13.5" x14ac:dyDescent="0.25">
      <c r="A473" s="52"/>
      <c r="B473" s="107"/>
      <c r="C473" s="108" t="str">
        <f t="shared" si="8"/>
        <v/>
      </c>
      <c r="D473" s="116"/>
      <c r="E473" s="118"/>
      <c r="F473" s="116"/>
      <c r="G473" s="118"/>
      <c r="H473" s="52"/>
      <c r="I473" s="52"/>
      <c r="J473" s="53"/>
    </row>
    <row r="474" spans="1:10" ht="13.5" x14ac:dyDescent="0.25">
      <c r="A474" s="52"/>
      <c r="B474" s="107"/>
      <c r="C474" s="108" t="str">
        <f t="shared" si="8"/>
        <v/>
      </c>
      <c r="D474" s="116"/>
      <c r="E474" s="118"/>
      <c r="F474" s="116"/>
      <c r="G474" s="118"/>
      <c r="H474" s="52"/>
      <c r="I474" s="52"/>
      <c r="J474" s="53"/>
    </row>
    <row r="475" spans="1:10" ht="13.5" x14ac:dyDescent="0.25">
      <c r="A475" s="52"/>
      <c r="B475" s="107"/>
      <c r="C475" s="108" t="str">
        <f t="shared" si="8"/>
        <v/>
      </c>
      <c r="D475" s="116"/>
      <c r="E475" s="118"/>
      <c r="F475" s="116"/>
      <c r="G475" s="118"/>
      <c r="H475" s="52"/>
      <c r="I475" s="52"/>
      <c r="J475" s="53"/>
    </row>
    <row r="476" spans="1:10" ht="13.5" x14ac:dyDescent="0.25">
      <c r="A476" s="52"/>
      <c r="B476" s="107"/>
      <c r="C476" s="108" t="str">
        <f t="shared" si="8"/>
        <v/>
      </c>
      <c r="D476" s="116"/>
      <c r="E476" s="118"/>
      <c r="F476" s="116"/>
      <c r="G476" s="118"/>
      <c r="H476" s="52"/>
      <c r="I476" s="52"/>
      <c r="J476" s="53"/>
    </row>
    <row r="477" spans="1:10" ht="13.5" x14ac:dyDescent="0.25">
      <c r="A477" s="52"/>
      <c r="B477" s="107"/>
      <c r="C477" s="108" t="str">
        <f t="shared" si="8"/>
        <v/>
      </c>
      <c r="D477" s="116"/>
      <c r="E477" s="118"/>
      <c r="F477" s="116"/>
      <c r="G477" s="118"/>
      <c r="H477" s="52"/>
      <c r="I477" s="52"/>
      <c r="J477" s="53"/>
    </row>
    <row r="478" spans="1:10" ht="13.5" x14ac:dyDescent="0.25">
      <c r="A478" s="52"/>
      <c r="B478" s="107"/>
      <c r="C478" s="108" t="str">
        <f t="shared" si="8"/>
        <v/>
      </c>
      <c r="D478" s="116"/>
      <c r="E478" s="118"/>
      <c r="F478" s="116"/>
      <c r="G478" s="118"/>
      <c r="H478" s="52"/>
      <c r="I478" s="52"/>
      <c r="J478" s="53"/>
    </row>
    <row r="479" spans="1:10" ht="13.5" x14ac:dyDescent="0.25">
      <c r="A479" s="52"/>
      <c r="B479" s="107"/>
      <c r="C479" s="108" t="str">
        <f t="shared" si="8"/>
        <v/>
      </c>
      <c r="D479" s="116"/>
      <c r="E479" s="118"/>
      <c r="F479" s="116"/>
      <c r="G479" s="118"/>
      <c r="H479" s="52"/>
      <c r="I479" s="52"/>
      <c r="J479" s="53"/>
    </row>
    <row r="480" spans="1:10" ht="13.5" x14ac:dyDescent="0.25">
      <c r="A480" s="52"/>
      <c r="B480" s="107"/>
      <c r="C480" s="108" t="str">
        <f t="shared" ref="C480:C543" si="9">A480&amp;B480</f>
        <v/>
      </c>
      <c r="D480" s="116"/>
      <c r="E480" s="118"/>
      <c r="F480" s="116"/>
      <c r="G480" s="118"/>
      <c r="H480" s="52"/>
      <c r="I480" s="52"/>
      <c r="J480" s="53"/>
    </row>
    <row r="481" spans="1:10" ht="13.5" x14ac:dyDescent="0.25">
      <c r="A481" s="52"/>
      <c r="B481" s="107"/>
      <c r="C481" s="108" t="str">
        <f t="shared" si="9"/>
        <v/>
      </c>
      <c r="D481" s="116"/>
      <c r="E481" s="118"/>
      <c r="F481" s="116"/>
      <c r="G481" s="118"/>
      <c r="H481" s="52"/>
      <c r="I481" s="52"/>
      <c r="J481" s="53"/>
    </row>
    <row r="482" spans="1:10" ht="13.5" x14ac:dyDescent="0.25">
      <c r="A482" s="52"/>
      <c r="B482" s="107"/>
      <c r="C482" s="108" t="str">
        <f t="shared" si="9"/>
        <v/>
      </c>
      <c r="D482" s="116"/>
      <c r="E482" s="118"/>
      <c r="F482" s="116"/>
      <c r="G482" s="118"/>
      <c r="H482" s="52"/>
      <c r="I482" s="52"/>
      <c r="J482" s="53"/>
    </row>
    <row r="483" spans="1:10" ht="13.5" x14ac:dyDescent="0.25">
      <c r="A483" s="52"/>
      <c r="B483" s="107"/>
      <c r="C483" s="108" t="str">
        <f t="shared" si="9"/>
        <v/>
      </c>
      <c r="D483" s="116"/>
      <c r="E483" s="118"/>
      <c r="F483" s="116"/>
      <c r="G483" s="118"/>
      <c r="H483" s="52"/>
      <c r="I483" s="52"/>
      <c r="J483" s="53"/>
    </row>
    <row r="484" spans="1:10" ht="13.5" x14ac:dyDescent="0.25">
      <c r="A484" s="52"/>
      <c r="B484" s="107"/>
      <c r="C484" s="108" t="str">
        <f t="shared" si="9"/>
        <v/>
      </c>
      <c r="D484" s="116"/>
      <c r="E484" s="118"/>
      <c r="F484" s="116"/>
      <c r="G484" s="118"/>
      <c r="H484" s="52"/>
      <c r="I484" s="52"/>
      <c r="J484" s="53"/>
    </row>
    <row r="485" spans="1:10" ht="13.5" x14ac:dyDescent="0.25">
      <c r="A485" s="52"/>
      <c r="B485" s="107"/>
      <c r="C485" s="108" t="str">
        <f t="shared" si="9"/>
        <v/>
      </c>
      <c r="D485" s="116"/>
      <c r="E485" s="118"/>
      <c r="F485" s="116"/>
      <c r="G485" s="118"/>
      <c r="H485" s="52"/>
      <c r="I485" s="52"/>
      <c r="J485" s="53"/>
    </row>
    <row r="486" spans="1:10" ht="13.5" x14ac:dyDescent="0.25">
      <c r="A486" s="52"/>
      <c r="B486" s="107"/>
      <c r="C486" s="108" t="str">
        <f t="shared" si="9"/>
        <v/>
      </c>
      <c r="D486" s="116"/>
      <c r="E486" s="118"/>
      <c r="F486" s="116"/>
      <c r="G486" s="118"/>
      <c r="H486" s="52"/>
      <c r="I486" s="52"/>
      <c r="J486" s="53"/>
    </row>
    <row r="487" spans="1:10" ht="13.5" x14ac:dyDescent="0.25">
      <c r="A487" s="52"/>
      <c r="B487" s="107"/>
      <c r="C487" s="108" t="str">
        <f t="shared" si="9"/>
        <v/>
      </c>
      <c r="D487" s="116"/>
      <c r="E487" s="118"/>
      <c r="F487" s="116"/>
      <c r="G487" s="118"/>
      <c r="H487" s="52"/>
      <c r="I487" s="52"/>
      <c r="J487" s="53"/>
    </row>
    <row r="488" spans="1:10" ht="13.5" x14ac:dyDescent="0.25">
      <c r="A488" s="52"/>
      <c r="B488" s="107"/>
      <c r="C488" s="108" t="str">
        <f t="shared" si="9"/>
        <v/>
      </c>
      <c r="D488" s="116"/>
      <c r="E488" s="118"/>
      <c r="F488" s="116"/>
      <c r="G488" s="118"/>
      <c r="H488" s="52"/>
      <c r="I488" s="52"/>
      <c r="J488" s="53"/>
    </row>
    <row r="489" spans="1:10" ht="13.5" x14ac:dyDescent="0.25">
      <c r="A489" s="52"/>
      <c r="B489" s="107"/>
      <c r="C489" s="108" t="str">
        <f t="shared" si="9"/>
        <v/>
      </c>
      <c r="D489" s="116"/>
      <c r="E489" s="118"/>
      <c r="F489" s="116"/>
      <c r="G489" s="118"/>
      <c r="H489" s="52"/>
      <c r="I489" s="52"/>
      <c r="J489" s="53"/>
    </row>
    <row r="490" spans="1:10" ht="13.5" x14ac:dyDescent="0.25">
      <c r="A490" s="52"/>
      <c r="B490" s="107"/>
      <c r="C490" s="108" t="str">
        <f t="shared" si="9"/>
        <v/>
      </c>
      <c r="D490" s="116"/>
      <c r="E490" s="118"/>
      <c r="F490" s="116"/>
      <c r="G490" s="118"/>
      <c r="H490" s="52"/>
      <c r="I490" s="52"/>
      <c r="J490" s="53"/>
    </row>
    <row r="491" spans="1:10" ht="13.5" x14ac:dyDescent="0.25">
      <c r="A491" s="52"/>
      <c r="B491" s="107"/>
      <c r="C491" s="108" t="str">
        <f t="shared" si="9"/>
        <v/>
      </c>
      <c r="D491" s="116"/>
      <c r="E491" s="118"/>
      <c r="F491" s="116"/>
      <c r="G491" s="118"/>
      <c r="H491" s="52"/>
      <c r="I491" s="52"/>
      <c r="J491" s="53"/>
    </row>
    <row r="492" spans="1:10" ht="13.5" x14ac:dyDescent="0.25">
      <c r="A492" s="52"/>
      <c r="B492" s="107"/>
      <c r="C492" s="108" t="str">
        <f t="shared" si="9"/>
        <v/>
      </c>
      <c r="D492" s="116"/>
      <c r="E492" s="118"/>
      <c r="F492" s="116"/>
      <c r="G492" s="118"/>
      <c r="H492" s="52"/>
      <c r="I492" s="52"/>
      <c r="J492" s="53"/>
    </row>
    <row r="493" spans="1:10" ht="13.5" x14ac:dyDescent="0.25">
      <c r="A493" s="52"/>
      <c r="B493" s="107"/>
      <c r="C493" s="108" t="str">
        <f t="shared" si="9"/>
        <v/>
      </c>
      <c r="D493" s="116"/>
      <c r="E493" s="118"/>
      <c r="F493" s="116"/>
      <c r="G493" s="118"/>
      <c r="H493" s="52"/>
      <c r="I493" s="52"/>
      <c r="J493" s="53"/>
    </row>
    <row r="494" spans="1:10" ht="13.5" x14ac:dyDescent="0.25">
      <c r="A494" s="52"/>
      <c r="B494" s="107"/>
      <c r="C494" s="108" t="str">
        <f t="shared" si="9"/>
        <v/>
      </c>
      <c r="D494" s="116"/>
      <c r="E494" s="118"/>
      <c r="F494" s="116"/>
      <c r="G494" s="118"/>
      <c r="H494" s="52"/>
      <c r="I494" s="52"/>
      <c r="J494" s="53"/>
    </row>
    <row r="495" spans="1:10" ht="13.5" x14ac:dyDescent="0.25">
      <c r="A495" s="52"/>
      <c r="B495" s="107"/>
      <c r="C495" s="108" t="str">
        <f t="shared" si="9"/>
        <v/>
      </c>
      <c r="D495" s="116"/>
      <c r="E495" s="118"/>
      <c r="F495" s="116"/>
      <c r="G495" s="118"/>
      <c r="H495" s="52"/>
      <c r="I495" s="52"/>
      <c r="J495" s="53"/>
    </row>
    <row r="496" spans="1:10" ht="13.5" x14ac:dyDescent="0.25">
      <c r="A496" s="52"/>
      <c r="B496" s="107"/>
      <c r="C496" s="108" t="str">
        <f t="shared" si="9"/>
        <v/>
      </c>
      <c r="D496" s="116"/>
      <c r="E496" s="118"/>
      <c r="F496" s="116"/>
      <c r="G496" s="118"/>
      <c r="H496" s="52"/>
      <c r="I496" s="52"/>
      <c r="J496" s="53"/>
    </row>
    <row r="497" spans="1:10" ht="13.5" x14ac:dyDescent="0.25">
      <c r="A497" s="52"/>
      <c r="B497" s="107"/>
      <c r="C497" s="108" t="str">
        <f t="shared" si="9"/>
        <v/>
      </c>
      <c r="D497" s="116"/>
      <c r="E497" s="118"/>
      <c r="F497" s="116"/>
      <c r="G497" s="118"/>
      <c r="H497" s="52"/>
      <c r="I497" s="52"/>
      <c r="J497" s="53"/>
    </row>
    <row r="498" spans="1:10" ht="13.5" x14ac:dyDescent="0.25">
      <c r="A498" s="52"/>
      <c r="B498" s="107"/>
      <c r="C498" s="108" t="str">
        <f t="shared" si="9"/>
        <v/>
      </c>
      <c r="D498" s="116"/>
      <c r="E498" s="118"/>
      <c r="F498" s="116"/>
      <c r="G498" s="118"/>
      <c r="H498" s="52"/>
      <c r="I498" s="52"/>
      <c r="J498" s="53"/>
    </row>
    <row r="499" spans="1:10" ht="13.5" x14ac:dyDescent="0.25">
      <c r="A499" s="52"/>
      <c r="B499" s="107"/>
      <c r="C499" s="108" t="str">
        <f t="shared" si="9"/>
        <v/>
      </c>
      <c r="D499" s="116"/>
      <c r="E499" s="118"/>
      <c r="F499" s="116"/>
      <c r="G499" s="118"/>
      <c r="H499" s="52"/>
      <c r="I499" s="52"/>
      <c r="J499" s="53"/>
    </row>
    <row r="500" spans="1:10" ht="13.5" x14ac:dyDescent="0.25">
      <c r="A500" s="52"/>
      <c r="B500" s="107"/>
      <c r="C500" s="108" t="str">
        <f t="shared" si="9"/>
        <v/>
      </c>
      <c r="D500" s="116"/>
      <c r="E500" s="118"/>
      <c r="F500" s="116"/>
      <c r="G500" s="118"/>
      <c r="H500" s="52"/>
      <c r="I500" s="52"/>
      <c r="J500" s="53"/>
    </row>
    <row r="501" spans="1:10" ht="13.5" x14ac:dyDescent="0.25">
      <c r="A501" s="52"/>
      <c r="B501" s="107"/>
      <c r="C501" s="108" t="str">
        <f t="shared" si="9"/>
        <v/>
      </c>
      <c r="D501" s="116"/>
      <c r="E501" s="118"/>
      <c r="F501" s="116"/>
      <c r="G501" s="118"/>
      <c r="H501" s="52"/>
      <c r="I501" s="52"/>
      <c r="J501" s="53"/>
    </row>
    <row r="502" spans="1:10" ht="13.5" x14ac:dyDescent="0.25">
      <c r="A502" s="52"/>
      <c r="B502" s="107"/>
      <c r="C502" s="108" t="str">
        <f t="shared" si="9"/>
        <v/>
      </c>
      <c r="D502" s="116"/>
      <c r="E502" s="118"/>
      <c r="F502" s="116"/>
      <c r="G502" s="118"/>
      <c r="H502" s="52"/>
      <c r="I502" s="52"/>
      <c r="J502" s="53"/>
    </row>
    <row r="503" spans="1:10" ht="13.5" x14ac:dyDescent="0.25">
      <c r="A503" s="52"/>
      <c r="B503" s="107"/>
      <c r="C503" s="108" t="str">
        <f t="shared" si="9"/>
        <v/>
      </c>
      <c r="D503" s="116"/>
      <c r="E503" s="118"/>
      <c r="F503" s="116"/>
      <c r="G503" s="118"/>
      <c r="H503" s="52"/>
      <c r="I503" s="52"/>
      <c r="J503" s="53"/>
    </row>
    <row r="504" spans="1:10" ht="13.5" x14ac:dyDescent="0.25">
      <c r="A504" s="52"/>
      <c r="B504" s="107"/>
      <c r="C504" s="108" t="str">
        <f t="shared" si="9"/>
        <v/>
      </c>
      <c r="D504" s="116"/>
      <c r="E504" s="118"/>
      <c r="F504" s="116"/>
      <c r="G504" s="118"/>
      <c r="H504" s="52"/>
      <c r="I504" s="52"/>
      <c r="J504" s="53"/>
    </row>
    <row r="505" spans="1:10" ht="13.5" x14ac:dyDescent="0.25">
      <c r="A505" s="52"/>
      <c r="B505" s="107"/>
      <c r="C505" s="108" t="str">
        <f t="shared" si="9"/>
        <v/>
      </c>
      <c r="D505" s="116"/>
      <c r="E505" s="118"/>
      <c r="F505" s="116"/>
      <c r="G505" s="118"/>
      <c r="H505" s="52"/>
      <c r="I505" s="52"/>
      <c r="J505" s="53"/>
    </row>
    <row r="506" spans="1:10" ht="13.5" x14ac:dyDescent="0.25">
      <c r="A506" s="52"/>
      <c r="B506" s="107"/>
      <c r="C506" s="108" t="str">
        <f t="shared" si="9"/>
        <v/>
      </c>
      <c r="D506" s="116"/>
      <c r="E506" s="118"/>
      <c r="F506" s="116"/>
      <c r="G506" s="118"/>
      <c r="H506" s="52"/>
      <c r="I506" s="52"/>
      <c r="J506" s="53"/>
    </row>
    <row r="507" spans="1:10" ht="13.5" x14ac:dyDescent="0.25">
      <c r="A507" s="52"/>
      <c r="B507" s="107"/>
      <c r="C507" s="108" t="str">
        <f t="shared" si="9"/>
        <v/>
      </c>
      <c r="D507" s="116"/>
      <c r="E507" s="118"/>
      <c r="F507" s="116"/>
      <c r="G507" s="118"/>
      <c r="H507" s="52"/>
      <c r="I507" s="52"/>
      <c r="J507" s="53"/>
    </row>
    <row r="508" spans="1:10" ht="13.5" x14ac:dyDescent="0.25">
      <c r="A508" s="52"/>
      <c r="B508" s="107"/>
      <c r="C508" s="108" t="str">
        <f t="shared" si="9"/>
        <v/>
      </c>
      <c r="D508" s="116"/>
      <c r="E508" s="118"/>
      <c r="F508" s="116"/>
      <c r="G508" s="118"/>
      <c r="H508" s="52"/>
      <c r="I508" s="52"/>
      <c r="J508" s="53"/>
    </row>
    <row r="509" spans="1:10" ht="13.5" x14ac:dyDescent="0.25">
      <c r="A509" s="52"/>
      <c r="B509" s="107"/>
      <c r="C509" s="108" t="str">
        <f t="shared" si="9"/>
        <v/>
      </c>
      <c r="D509" s="116"/>
      <c r="E509" s="118"/>
      <c r="F509" s="116"/>
      <c r="G509" s="118"/>
      <c r="H509" s="52"/>
      <c r="I509" s="52"/>
      <c r="J509" s="53"/>
    </row>
    <row r="510" spans="1:10" ht="13.5" x14ac:dyDescent="0.25">
      <c r="A510" s="52"/>
      <c r="B510" s="107"/>
      <c r="C510" s="108" t="str">
        <f t="shared" si="9"/>
        <v/>
      </c>
      <c r="D510" s="116"/>
      <c r="E510" s="118"/>
      <c r="F510" s="116"/>
      <c r="G510" s="118"/>
      <c r="H510" s="52"/>
      <c r="I510" s="52"/>
      <c r="J510" s="53"/>
    </row>
    <row r="511" spans="1:10" ht="13.5" x14ac:dyDescent="0.25">
      <c r="A511" s="52"/>
      <c r="B511" s="107"/>
      <c r="C511" s="108" t="str">
        <f t="shared" si="9"/>
        <v/>
      </c>
      <c r="D511" s="116"/>
      <c r="E511" s="118"/>
      <c r="F511" s="116"/>
      <c r="G511" s="118"/>
      <c r="H511" s="52"/>
      <c r="I511" s="52"/>
      <c r="J511" s="53"/>
    </row>
    <row r="512" spans="1:10" ht="13.5" x14ac:dyDescent="0.25">
      <c r="A512" s="52"/>
      <c r="B512" s="107"/>
      <c r="C512" s="108" t="str">
        <f t="shared" si="9"/>
        <v/>
      </c>
      <c r="D512" s="116"/>
      <c r="E512" s="118"/>
      <c r="F512" s="116"/>
      <c r="G512" s="118"/>
      <c r="H512" s="52"/>
      <c r="I512" s="52"/>
      <c r="J512" s="53"/>
    </row>
    <row r="513" spans="1:10" ht="13.5" x14ac:dyDescent="0.25">
      <c r="A513" s="52"/>
      <c r="B513" s="107"/>
      <c r="C513" s="108" t="str">
        <f t="shared" si="9"/>
        <v/>
      </c>
      <c r="D513" s="116"/>
      <c r="E513" s="118"/>
      <c r="F513" s="116"/>
      <c r="G513" s="118"/>
      <c r="H513" s="52"/>
      <c r="I513" s="52"/>
      <c r="J513" s="53"/>
    </row>
    <row r="514" spans="1:10" ht="13.5" x14ac:dyDescent="0.25">
      <c r="A514" s="52"/>
      <c r="B514" s="107"/>
      <c r="C514" s="108" t="str">
        <f t="shared" si="9"/>
        <v/>
      </c>
      <c r="D514" s="116"/>
      <c r="E514" s="118"/>
      <c r="F514" s="116"/>
      <c r="G514" s="118"/>
      <c r="H514" s="52"/>
      <c r="I514" s="52"/>
      <c r="J514" s="53"/>
    </row>
    <row r="515" spans="1:10" ht="13.5" x14ac:dyDescent="0.25">
      <c r="A515" s="52"/>
      <c r="B515" s="107"/>
      <c r="C515" s="108" t="str">
        <f t="shared" si="9"/>
        <v/>
      </c>
      <c r="D515" s="116"/>
      <c r="E515" s="118"/>
      <c r="F515" s="116"/>
      <c r="G515" s="118"/>
      <c r="H515" s="52"/>
      <c r="I515" s="52"/>
      <c r="J515" s="53"/>
    </row>
    <row r="516" spans="1:10" ht="13.5" x14ac:dyDescent="0.25">
      <c r="A516" s="52"/>
      <c r="B516" s="107"/>
      <c r="C516" s="108" t="str">
        <f t="shared" si="9"/>
        <v/>
      </c>
      <c r="D516" s="116"/>
      <c r="E516" s="118"/>
      <c r="F516" s="116"/>
      <c r="G516" s="118"/>
      <c r="H516" s="52"/>
      <c r="I516" s="52"/>
      <c r="J516" s="53"/>
    </row>
    <row r="517" spans="1:10" ht="13.5" x14ac:dyDescent="0.25">
      <c r="A517" s="52"/>
      <c r="B517" s="107"/>
      <c r="C517" s="108" t="str">
        <f t="shared" si="9"/>
        <v/>
      </c>
      <c r="D517" s="116"/>
      <c r="E517" s="118"/>
      <c r="F517" s="116"/>
      <c r="G517" s="118"/>
      <c r="H517" s="52"/>
      <c r="I517" s="52"/>
      <c r="J517" s="53"/>
    </row>
    <row r="518" spans="1:10" ht="13.5" x14ac:dyDescent="0.25">
      <c r="A518" s="52"/>
      <c r="B518" s="107"/>
      <c r="C518" s="108" t="str">
        <f t="shared" si="9"/>
        <v/>
      </c>
      <c r="D518" s="116"/>
      <c r="E518" s="118"/>
      <c r="F518" s="116"/>
      <c r="G518" s="118"/>
      <c r="H518" s="52"/>
      <c r="I518" s="52"/>
      <c r="J518" s="53"/>
    </row>
    <row r="519" spans="1:10" ht="13.5" x14ac:dyDescent="0.25">
      <c r="A519" s="52"/>
      <c r="B519" s="107"/>
      <c r="C519" s="108" t="str">
        <f t="shared" si="9"/>
        <v/>
      </c>
      <c r="D519" s="116"/>
      <c r="E519" s="118"/>
      <c r="F519" s="116"/>
      <c r="G519" s="118"/>
      <c r="H519" s="52"/>
      <c r="I519" s="52"/>
      <c r="J519" s="53"/>
    </row>
    <row r="520" spans="1:10" ht="13.5" x14ac:dyDescent="0.25">
      <c r="A520" s="52"/>
      <c r="B520" s="107"/>
      <c r="C520" s="108" t="str">
        <f t="shared" si="9"/>
        <v/>
      </c>
      <c r="D520" s="116"/>
      <c r="E520" s="118"/>
      <c r="F520" s="116"/>
      <c r="G520" s="118"/>
      <c r="H520" s="52"/>
      <c r="I520" s="52"/>
      <c r="J520" s="53"/>
    </row>
    <row r="521" spans="1:10" ht="13.5" x14ac:dyDescent="0.25">
      <c r="A521" s="52"/>
      <c r="B521" s="107"/>
      <c r="C521" s="108" t="str">
        <f t="shared" si="9"/>
        <v/>
      </c>
      <c r="D521" s="116"/>
      <c r="E521" s="118"/>
      <c r="F521" s="116"/>
      <c r="G521" s="118"/>
      <c r="H521" s="52"/>
      <c r="I521" s="52"/>
      <c r="J521" s="53"/>
    </row>
    <row r="522" spans="1:10" ht="13.5" x14ac:dyDescent="0.25">
      <c r="A522" s="52"/>
      <c r="B522" s="107"/>
      <c r="C522" s="108" t="str">
        <f t="shared" si="9"/>
        <v/>
      </c>
      <c r="D522" s="116"/>
      <c r="E522" s="118"/>
      <c r="F522" s="116"/>
      <c r="G522" s="118"/>
      <c r="H522" s="52"/>
      <c r="I522" s="52"/>
      <c r="J522" s="53"/>
    </row>
    <row r="523" spans="1:10" ht="13.5" x14ac:dyDescent="0.25">
      <c r="A523" s="52"/>
      <c r="B523" s="107"/>
      <c r="C523" s="108" t="str">
        <f t="shared" si="9"/>
        <v/>
      </c>
      <c r="D523" s="116"/>
      <c r="E523" s="118"/>
      <c r="F523" s="116"/>
      <c r="G523" s="118"/>
      <c r="H523" s="52"/>
      <c r="I523" s="52"/>
      <c r="J523" s="53"/>
    </row>
    <row r="524" spans="1:10" ht="13.5" x14ac:dyDescent="0.25">
      <c r="A524" s="52"/>
      <c r="B524" s="107"/>
      <c r="C524" s="108" t="str">
        <f t="shared" si="9"/>
        <v/>
      </c>
      <c r="D524" s="116"/>
      <c r="E524" s="118"/>
      <c r="F524" s="116"/>
      <c r="G524" s="118"/>
      <c r="H524" s="52"/>
      <c r="I524" s="52"/>
      <c r="J524" s="53"/>
    </row>
    <row r="525" spans="1:10" ht="13.5" x14ac:dyDescent="0.25">
      <c r="A525" s="52"/>
      <c r="B525" s="107"/>
      <c r="C525" s="108" t="str">
        <f t="shared" si="9"/>
        <v/>
      </c>
      <c r="D525" s="116"/>
      <c r="E525" s="118"/>
      <c r="F525" s="116"/>
      <c r="G525" s="118"/>
      <c r="H525" s="52"/>
      <c r="I525" s="52"/>
      <c r="J525" s="53"/>
    </row>
    <row r="526" spans="1:10" ht="13.5" x14ac:dyDescent="0.25">
      <c r="A526" s="52"/>
      <c r="B526" s="107"/>
      <c r="C526" s="108" t="str">
        <f t="shared" si="9"/>
        <v/>
      </c>
      <c r="D526" s="116"/>
      <c r="E526" s="118"/>
      <c r="F526" s="116"/>
      <c r="G526" s="118"/>
      <c r="H526" s="52"/>
      <c r="I526" s="52"/>
      <c r="J526" s="53"/>
    </row>
    <row r="527" spans="1:10" ht="13.5" x14ac:dyDescent="0.25">
      <c r="A527" s="52"/>
      <c r="B527" s="107"/>
      <c r="C527" s="108" t="str">
        <f t="shared" si="9"/>
        <v/>
      </c>
      <c r="D527" s="116"/>
      <c r="E527" s="118"/>
      <c r="F527" s="116"/>
      <c r="G527" s="118"/>
      <c r="H527" s="52"/>
      <c r="I527" s="52"/>
      <c r="J527" s="53"/>
    </row>
    <row r="528" spans="1:10" ht="13.5" x14ac:dyDescent="0.25">
      <c r="A528" s="52"/>
      <c r="B528" s="107"/>
      <c r="C528" s="108" t="str">
        <f t="shared" si="9"/>
        <v/>
      </c>
      <c r="D528" s="116"/>
      <c r="E528" s="118"/>
      <c r="F528" s="116"/>
      <c r="G528" s="118"/>
      <c r="H528" s="52"/>
      <c r="I528" s="52"/>
      <c r="J528" s="53"/>
    </row>
    <row r="529" spans="1:10" ht="13.5" x14ac:dyDescent="0.25">
      <c r="A529" s="52"/>
      <c r="B529" s="107"/>
      <c r="C529" s="108" t="str">
        <f t="shared" si="9"/>
        <v/>
      </c>
      <c r="D529" s="116"/>
      <c r="E529" s="118"/>
      <c r="F529" s="116"/>
      <c r="G529" s="118"/>
      <c r="H529" s="52"/>
      <c r="I529" s="52"/>
      <c r="J529" s="53"/>
    </row>
    <row r="530" spans="1:10" ht="13.5" x14ac:dyDescent="0.25">
      <c r="A530" s="52"/>
      <c r="B530" s="107"/>
      <c r="C530" s="108" t="str">
        <f t="shared" si="9"/>
        <v/>
      </c>
      <c r="D530" s="116"/>
      <c r="E530" s="118"/>
      <c r="F530" s="116"/>
      <c r="G530" s="118"/>
      <c r="H530" s="52"/>
      <c r="I530" s="52"/>
      <c r="J530" s="53"/>
    </row>
    <row r="531" spans="1:10" ht="13.5" x14ac:dyDescent="0.25">
      <c r="A531" s="52"/>
      <c r="B531" s="107"/>
      <c r="C531" s="108" t="str">
        <f t="shared" si="9"/>
        <v/>
      </c>
      <c r="D531" s="116"/>
      <c r="E531" s="118"/>
      <c r="F531" s="116"/>
      <c r="G531" s="118"/>
      <c r="H531" s="52"/>
      <c r="I531" s="52"/>
      <c r="J531" s="53"/>
    </row>
    <row r="532" spans="1:10" ht="13.5" x14ac:dyDescent="0.25">
      <c r="A532" s="52"/>
      <c r="B532" s="107"/>
      <c r="C532" s="108" t="str">
        <f t="shared" si="9"/>
        <v/>
      </c>
      <c r="D532" s="116"/>
      <c r="E532" s="118"/>
      <c r="F532" s="116"/>
      <c r="G532" s="118"/>
      <c r="H532" s="52"/>
      <c r="I532" s="52"/>
      <c r="J532" s="53"/>
    </row>
    <row r="533" spans="1:10" ht="13.5" x14ac:dyDescent="0.25">
      <c r="A533" s="52"/>
      <c r="B533" s="107"/>
      <c r="C533" s="108" t="str">
        <f t="shared" si="9"/>
        <v/>
      </c>
      <c r="D533" s="116"/>
      <c r="E533" s="118"/>
      <c r="F533" s="116"/>
      <c r="G533" s="118"/>
      <c r="H533" s="52"/>
      <c r="I533" s="52"/>
      <c r="J533" s="53"/>
    </row>
    <row r="534" spans="1:10" ht="13.5" x14ac:dyDescent="0.25">
      <c r="A534" s="52"/>
      <c r="B534" s="107"/>
      <c r="C534" s="108" t="str">
        <f t="shared" si="9"/>
        <v/>
      </c>
      <c r="D534" s="116"/>
      <c r="E534" s="118"/>
      <c r="F534" s="116"/>
      <c r="G534" s="118"/>
      <c r="H534" s="52"/>
      <c r="I534" s="52"/>
      <c r="J534" s="53"/>
    </row>
    <row r="535" spans="1:10" ht="13.5" x14ac:dyDescent="0.25">
      <c r="A535" s="52"/>
      <c r="B535" s="107"/>
      <c r="C535" s="108" t="str">
        <f t="shared" si="9"/>
        <v/>
      </c>
      <c r="D535" s="116"/>
      <c r="E535" s="118"/>
      <c r="F535" s="116"/>
      <c r="G535" s="118"/>
      <c r="H535" s="52"/>
      <c r="I535" s="52"/>
      <c r="J535" s="53"/>
    </row>
    <row r="536" spans="1:10" ht="13.5" x14ac:dyDescent="0.25">
      <c r="A536" s="52"/>
      <c r="B536" s="107"/>
      <c r="C536" s="108" t="str">
        <f t="shared" si="9"/>
        <v/>
      </c>
      <c r="D536" s="116"/>
      <c r="E536" s="118"/>
      <c r="F536" s="116"/>
      <c r="G536" s="118"/>
      <c r="H536" s="52"/>
      <c r="I536" s="52"/>
      <c r="J536" s="53"/>
    </row>
    <row r="537" spans="1:10" ht="13.5" x14ac:dyDescent="0.25">
      <c r="A537" s="52"/>
      <c r="B537" s="107"/>
      <c r="C537" s="108" t="str">
        <f t="shared" si="9"/>
        <v/>
      </c>
      <c r="D537" s="116"/>
      <c r="E537" s="118"/>
      <c r="F537" s="116"/>
      <c r="G537" s="118"/>
      <c r="H537" s="52"/>
      <c r="I537" s="52"/>
      <c r="J537" s="53"/>
    </row>
    <row r="538" spans="1:10" ht="13.5" x14ac:dyDescent="0.25">
      <c r="A538" s="52"/>
      <c r="B538" s="107"/>
      <c r="C538" s="108" t="str">
        <f t="shared" si="9"/>
        <v/>
      </c>
      <c r="D538" s="116"/>
      <c r="E538" s="118"/>
      <c r="F538" s="116"/>
      <c r="G538" s="118"/>
      <c r="H538" s="52"/>
      <c r="I538" s="52"/>
      <c r="J538" s="53"/>
    </row>
    <row r="539" spans="1:10" ht="13.5" x14ac:dyDescent="0.25">
      <c r="A539" s="52"/>
      <c r="B539" s="107"/>
      <c r="C539" s="108" t="str">
        <f t="shared" si="9"/>
        <v/>
      </c>
      <c r="D539" s="116"/>
      <c r="E539" s="118"/>
      <c r="F539" s="116"/>
      <c r="G539" s="118"/>
      <c r="H539" s="52"/>
      <c r="I539" s="52"/>
      <c r="J539" s="53"/>
    </row>
    <row r="540" spans="1:10" ht="13.5" x14ac:dyDescent="0.25">
      <c r="A540" s="52"/>
      <c r="B540" s="107"/>
      <c r="C540" s="108" t="str">
        <f t="shared" si="9"/>
        <v/>
      </c>
      <c r="D540" s="116"/>
      <c r="E540" s="118"/>
      <c r="F540" s="116"/>
      <c r="G540" s="118"/>
      <c r="H540" s="52"/>
      <c r="I540" s="52"/>
      <c r="J540" s="53"/>
    </row>
    <row r="541" spans="1:10" ht="13.5" x14ac:dyDescent="0.25">
      <c r="A541" s="52"/>
      <c r="B541" s="107"/>
      <c r="C541" s="108" t="str">
        <f t="shared" si="9"/>
        <v/>
      </c>
      <c r="D541" s="116"/>
      <c r="E541" s="118"/>
      <c r="F541" s="116"/>
      <c r="G541" s="118"/>
      <c r="H541" s="52"/>
      <c r="I541" s="52"/>
      <c r="J541" s="53"/>
    </row>
    <row r="542" spans="1:10" ht="13.5" x14ac:dyDescent="0.25">
      <c r="A542" s="52"/>
      <c r="B542" s="107"/>
      <c r="C542" s="108" t="str">
        <f t="shared" si="9"/>
        <v/>
      </c>
      <c r="D542" s="116"/>
      <c r="E542" s="118"/>
      <c r="F542" s="116"/>
      <c r="G542" s="118"/>
      <c r="H542" s="52"/>
      <c r="I542" s="52"/>
      <c r="J542" s="53"/>
    </row>
    <row r="543" spans="1:10" ht="13.5" x14ac:dyDescent="0.25">
      <c r="A543" s="52"/>
      <c r="B543" s="107"/>
      <c r="C543" s="108" t="str">
        <f t="shared" si="9"/>
        <v/>
      </c>
      <c r="D543" s="116"/>
      <c r="E543" s="118"/>
      <c r="F543" s="116"/>
      <c r="G543" s="118"/>
      <c r="H543" s="52"/>
      <c r="I543" s="52"/>
      <c r="J543" s="53"/>
    </row>
    <row r="544" spans="1:10" ht="13.5" x14ac:dyDescent="0.25">
      <c r="A544" s="52"/>
      <c r="B544" s="107"/>
      <c r="C544" s="108" t="str">
        <f t="shared" ref="C544:C607" si="10">A544&amp;B544</f>
        <v/>
      </c>
      <c r="D544" s="116"/>
      <c r="E544" s="118"/>
      <c r="F544" s="116"/>
      <c r="G544" s="118"/>
      <c r="H544" s="52"/>
      <c r="I544" s="52"/>
      <c r="J544" s="53"/>
    </row>
    <row r="545" spans="1:10" ht="13.5" x14ac:dyDescent="0.25">
      <c r="A545" s="52"/>
      <c r="B545" s="107"/>
      <c r="C545" s="108" t="str">
        <f t="shared" si="10"/>
        <v/>
      </c>
      <c r="D545" s="116"/>
      <c r="E545" s="118"/>
      <c r="F545" s="116"/>
      <c r="G545" s="118"/>
      <c r="H545" s="52"/>
      <c r="I545" s="52"/>
      <c r="J545" s="53"/>
    </row>
    <row r="546" spans="1:10" ht="13.5" x14ac:dyDescent="0.25">
      <c r="A546" s="52"/>
      <c r="B546" s="107"/>
      <c r="C546" s="108" t="str">
        <f t="shared" si="10"/>
        <v/>
      </c>
      <c r="D546" s="116"/>
      <c r="E546" s="118"/>
      <c r="F546" s="116"/>
      <c r="G546" s="118"/>
      <c r="H546" s="52"/>
      <c r="I546" s="52"/>
      <c r="J546" s="53"/>
    </row>
    <row r="547" spans="1:10" ht="13.5" x14ac:dyDescent="0.25">
      <c r="A547" s="52"/>
      <c r="B547" s="107"/>
      <c r="C547" s="108" t="str">
        <f t="shared" si="10"/>
        <v/>
      </c>
      <c r="D547" s="116"/>
      <c r="E547" s="118"/>
      <c r="F547" s="116"/>
      <c r="G547" s="118"/>
      <c r="H547" s="52"/>
      <c r="I547" s="52"/>
      <c r="J547" s="53"/>
    </row>
    <row r="548" spans="1:10" ht="13.5" x14ac:dyDescent="0.25">
      <c r="A548" s="52"/>
      <c r="B548" s="107"/>
      <c r="C548" s="108" t="str">
        <f t="shared" si="10"/>
        <v/>
      </c>
      <c r="D548" s="116"/>
      <c r="E548" s="118"/>
      <c r="F548" s="116"/>
      <c r="G548" s="118"/>
      <c r="H548" s="52"/>
      <c r="I548" s="52"/>
      <c r="J548" s="53"/>
    </row>
    <row r="549" spans="1:10" ht="13.5" x14ac:dyDescent="0.25">
      <c r="A549" s="52"/>
      <c r="B549" s="107"/>
      <c r="C549" s="108" t="str">
        <f t="shared" si="10"/>
        <v/>
      </c>
      <c r="D549" s="116"/>
      <c r="E549" s="118"/>
      <c r="F549" s="116"/>
      <c r="G549" s="118"/>
      <c r="H549" s="52"/>
      <c r="I549" s="52"/>
      <c r="J549" s="53"/>
    </row>
    <row r="550" spans="1:10" ht="13.5" x14ac:dyDescent="0.25">
      <c r="A550" s="52"/>
      <c r="B550" s="107"/>
      <c r="C550" s="108" t="str">
        <f t="shared" si="10"/>
        <v/>
      </c>
      <c r="D550" s="116"/>
      <c r="E550" s="118"/>
      <c r="F550" s="116"/>
      <c r="G550" s="118"/>
      <c r="H550" s="52"/>
      <c r="I550" s="52"/>
      <c r="J550" s="53"/>
    </row>
    <row r="551" spans="1:10" ht="13.5" x14ac:dyDescent="0.25">
      <c r="A551" s="52"/>
      <c r="B551" s="107"/>
      <c r="C551" s="108" t="str">
        <f t="shared" si="10"/>
        <v/>
      </c>
      <c r="D551" s="116"/>
      <c r="E551" s="118"/>
      <c r="F551" s="116"/>
      <c r="G551" s="118"/>
      <c r="H551" s="52"/>
      <c r="I551" s="52"/>
      <c r="J551" s="53"/>
    </row>
    <row r="552" spans="1:10" ht="13.5" x14ac:dyDescent="0.25">
      <c r="A552" s="52"/>
      <c r="B552" s="107"/>
      <c r="C552" s="108" t="str">
        <f t="shared" si="10"/>
        <v/>
      </c>
      <c r="D552" s="116"/>
      <c r="E552" s="118"/>
      <c r="F552" s="116"/>
      <c r="G552" s="118"/>
      <c r="H552" s="52"/>
      <c r="I552" s="52"/>
      <c r="J552" s="53"/>
    </row>
    <row r="553" spans="1:10" ht="13.5" x14ac:dyDescent="0.25">
      <c r="A553" s="52"/>
      <c r="B553" s="107"/>
      <c r="C553" s="108" t="str">
        <f t="shared" si="10"/>
        <v/>
      </c>
      <c r="D553" s="116"/>
      <c r="E553" s="118"/>
      <c r="F553" s="116"/>
      <c r="G553" s="118"/>
      <c r="H553" s="52"/>
      <c r="I553" s="52"/>
      <c r="J553" s="53"/>
    </row>
    <row r="554" spans="1:10" ht="13.5" x14ac:dyDescent="0.25">
      <c r="A554" s="52"/>
      <c r="B554" s="107"/>
      <c r="C554" s="108" t="str">
        <f t="shared" si="10"/>
        <v/>
      </c>
      <c r="D554" s="116"/>
      <c r="E554" s="118"/>
      <c r="F554" s="116"/>
      <c r="G554" s="118"/>
      <c r="H554" s="52"/>
      <c r="I554" s="52"/>
      <c r="J554" s="53"/>
    </row>
    <row r="555" spans="1:10" ht="13.5" x14ac:dyDescent="0.25">
      <c r="A555" s="52"/>
      <c r="B555" s="107"/>
      <c r="C555" s="108" t="str">
        <f t="shared" si="10"/>
        <v/>
      </c>
      <c r="D555" s="116"/>
      <c r="E555" s="118"/>
      <c r="F555" s="116"/>
      <c r="G555" s="118"/>
      <c r="H555" s="52"/>
      <c r="I555" s="52"/>
      <c r="J555" s="53"/>
    </row>
    <row r="556" spans="1:10" ht="13.5" x14ac:dyDescent="0.25">
      <c r="A556" s="52"/>
      <c r="B556" s="107"/>
      <c r="C556" s="108" t="str">
        <f t="shared" si="10"/>
        <v/>
      </c>
      <c r="D556" s="116"/>
      <c r="E556" s="118"/>
      <c r="F556" s="116"/>
      <c r="G556" s="118"/>
      <c r="H556" s="52"/>
      <c r="I556" s="52"/>
      <c r="J556" s="53"/>
    </row>
    <row r="557" spans="1:10" ht="13.5" x14ac:dyDescent="0.25">
      <c r="A557" s="52"/>
      <c r="B557" s="107"/>
      <c r="C557" s="108" t="str">
        <f t="shared" si="10"/>
        <v/>
      </c>
      <c r="D557" s="116"/>
      <c r="E557" s="118"/>
      <c r="F557" s="116"/>
      <c r="G557" s="118"/>
      <c r="H557" s="52"/>
      <c r="I557" s="52"/>
      <c r="J557" s="53"/>
    </row>
    <row r="558" spans="1:10" ht="13.5" x14ac:dyDescent="0.25">
      <c r="A558" s="52"/>
      <c r="B558" s="107"/>
      <c r="C558" s="108" t="str">
        <f t="shared" si="10"/>
        <v/>
      </c>
      <c r="D558" s="116"/>
      <c r="E558" s="118"/>
      <c r="F558" s="116"/>
      <c r="G558" s="118"/>
      <c r="H558" s="52"/>
      <c r="I558" s="52"/>
      <c r="J558" s="53"/>
    </row>
    <row r="559" spans="1:10" ht="13.5" x14ac:dyDescent="0.25">
      <c r="A559" s="52"/>
      <c r="B559" s="107"/>
      <c r="C559" s="108" t="str">
        <f t="shared" si="10"/>
        <v/>
      </c>
      <c r="D559" s="116"/>
      <c r="E559" s="118"/>
      <c r="F559" s="116"/>
      <c r="G559" s="118"/>
      <c r="H559" s="52"/>
      <c r="I559" s="52"/>
      <c r="J559" s="53"/>
    </row>
    <row r="560" spans="1:10" ht="13.5" x14ac:dyDescent="0.25">
      <c r="A560" s="52"/>
      <c r="B560" s="107"/>
      <c r="C560" s="108" t="str">
        <f t="shared" si="10"/>
        <v/>
      </c>
      <c r="D560" s="116"/>
      <c r="E560" s="118"/>
      <c r="F560" s="116"/>
      <c r="G560" s="118"/>
      <c r="H560" s="52"/>
      <c r="I560" s="52"/>
      <c r="J560" s="53"/>
    </row>
    <row r="561" spans="1:10" ht="13.5" x14ac:dyDescent="0.25">
      <c r="A561" s="52"/>
      <c r="B561" s="107"/>
      <c r="C561" s="108" t="str">
        <f t="shared" si="10"/>
        <v/>
      </c>
      <c r="D561" s="116"/>
      <c r="E561" s="118"/>
      <c r="F561" s="116"/>
      <c r="G561" s="118"/>
      <c r="H561" s="52"/>
      <c r="I561" s="52"/>
      <c r="J561" s="53"/>
    </row>
    <row r="562" spans="1:10" ht="13.5" x14ac:dyDescent="0.25">
      <c r="A562" s="52"/>
      <c r="B562" s="107"/>
      <c r="C562" s="108" t="str">
        <f t="shared" si="10"/>
        <v/>
      </c>
      <c r="D562" s="116"/>
      <c r="E562" s="118"/>
      <c r="F562" s="116"/>
      <c r="G562" s="118"/>
      <c r="H562" s="52"/>
      <c r="I562" s="52"/>
      <c r="J562" s="53"/>
    </row>
    <row r="563" spans="1:10" ht="13.5" x14ac:dyDescent="0.25">
      <c r="A563" s="52"/>
      <c r="B563" s="107"/>
      <c r="C563" s="108" t="str">
        <f t="shared" si="10"/>
        <v/>
      </c>
      <c r="D563" s="116"/>
      <c r="E563" s="118"/>
      <c r="F563" s="116"/>
      <c r="G563" s="118"/>
      <c r="H563" s="52"/>
      <c r="I563" s="52"/>
      <c r="J563" s="53"/>
    </row>
    <row r="564" spans="1:10" ht="13.5" x14ac:dyDescent="0.25">
      <c r="A564" s="52"/>
      <c r="B564" s="107"/>
      <c r="C564" s="108" t="str">
        <f t="shared" si="10"/>
        <v/>
      </c>
      <c r="D564" s="116"/>
      <c r="E564" s="118"/>
      <c r="F564" s="116"/>
      <c r="G564" s="118"/>
      <c r="H564" s="52"/>
      <c r="I564" s="52"/>
      <c r="J564" s="53"/>
    </row>
    <row r="565" spans="1:10" ht="13.5" x14ac:dyDescent="0.25">
      <c r="A565" s="52"/>
      <c r="B565" s="107"/>
      <c r="C565" s="108" t="str">
        <f t="shared" si="10"/>
        <v/>
      </c>
      <c r="D565" s="116"/>
      <c r="E565" s="118"/>
      <c r="F565" s="116"/>
      <c r="G565" s="118"/>
      <c r="H565" s="52"/>
      <c r="I565" s="52"/>
      <c r="J565" s="53"/>
    </row>
    <row r="566" spans="1:10" ht="13.5" x14ac:dyDescent="0.25">
      <c r="A566" s="52"/>
      <c r="B566" s="107"/>
      <c r="C566" s="108" t="str">
        <f t="shared" si="10"/>
        <v/>
      </c>
      <c r="D566" s="116"/>
      <c r="E566" s="118"/>
      <c r="F566" s="116"/>
      <c r="G566" s="118"/>
      <c r="H566" s="52"/>
      <c r="I566" s="52"/>
      <c r="J566" s="53"/>
    </row>
    <row r="567" spans="1:10" ht="13.5" x14ac:dyDescent="0.25">
      <c r="A567" s="52"/>
      <c r="B567" s="107"/>
      <c r="C567" s="108" t="str">
        <f t="shared" si="10"/>
        <v/>
      </c>
      <c r="D567" s="116"/>
      <c r="E567" s="118"/>
      <c r="F567" s="116"/>
      <c r="G567" s="118"/>
      <c r="H567" s="52"/>
      <c r="I567" s="52"/>
      <c r="J567" s="53"/>
    </row>
    <row r="568" spans="1:10" ht="13.5" x14ac:dyDescent="0.25">
      <c r="A568" s="52"/>
      <c r="B568" s="107"/>
      <c r="C568" s="108" t="str">
        <f t="shared" si="10"/>
        <v/>
      </c>
      <c r="D568" s="116"/>
      <c r="E568" s="118"/>
      <c r="F568" s="116"/>
      <c r="G568" s="118"/>
      <c r="H568" s="52"/>
      <c r="I568" s="52"/>
      <c r="J568" s="53"/>
    </row>
    <row r="569" spans="1:10" ht="13.5" x14ac:dyDescent="0.25">
      <c r="A569" s="52"/>
      <c r="B569" s="107"/>
      <c r="C569" s="108" t="str">
        <f t="shared" si="10"/>
        <v/>
      </c>
      <c r="D569" s="116"/>
      <c r="E569" s="118"/>
      <c r="F569" s="116"/>
      <c r="G569" s="118"/>
      <c r="H569" s="52"/>
      <c r="I569" s="52"/>
      <c r="J569" s="53"/>
    </row>
    <row r="570" spans="1:10" ht="13.5" x14ac:dyDescent="0.25">
      <c r="A570" s="52"/>
      <c r="B570" s="107"/>
      <c r="C570" s="108" t="str">
        <f t="shared" si="10"/>
        <v/>
      </c>
      <c r="D570" s="116"/>
      <c r="E570" s="118"/>
      <c r="F570" s="116"/>
      <c r="G570" s="118"/>
      <c r="H570" s="52"/>
      <c r="I570" s="52"/>
      <c r="J570" s="53"/>
    </row>
    <row r="571" spans="1:10" ht="13.5" x14ac:dyDescent="0.25">
      <c r="A571" s="52"/>
      <c r="B571" s="107"/>
      <c r="C571" s="108" t="str">
        <f t="shared" si="10"/>
        <v/>
      </c>
      <c r="D571" s="116"/>
      <c r="E571" s="118"/>
      <c r="F571" s="116"/>
      <c r="G571" s="118"/>
      <c r="H571" s="52"/>
      <c r="I571" s="52"/>
      <c r="J571" s="53"/>
    </row>
    <row r="572" spans="1:10" ht="13.5" x14ac:dyDescent="0.25">
      <c r="A572" s="52"/>
      <c r="B572" s="107"/>
      <c r="C572" s="108" t="str">
        <f t="shared" si="10"/>
        <v/>
      </c>
      <c r="D572" s="116"/>
      <c r="E572" s="118"/>
      <c r="F572" s="116"/>
      <c r="G572" s="118"/>
      <c r="H572" s="52"/>
      <c r="I572" s="52"/>
      <c r="J572" s="53"/>
    </row>
    <row r="573" spans="1:10" ht="13.5" x14ac:dyDescent="0.25">
      <c r="A573" s="52"/>
      <c r="B573" s="107"/>
      <c r="C573" s="108" t="str">
        <f t="shared" si="10"/>
        <v/>
      </c>
      <c r="D573" s="116"/>
      <c r="E573" s="118"/>
      <c r="F573" s="116"/>
      <c r="G573" s="118"/>
      <c r="H573" s="52"/>
      <c r="I573" s="52"/>
      <c r="J573" s="53"/>
    </row>
    <row r="574" spans="1:10" ht="13.5" x14ac:dyDescent="0.25">
      <c r="A574" s="52"/>
      <c r="B574" s="107"/>
      <c r="C574" s="108" t="str">
        <f t="shared" si="10"/>
        <v/>
      </c>
      <c r="D574" s="116"/>
      <c r="E574" s="118"/>
      <c r="F574" s="116"/>
      <c r="G574" s="118"/>
      <c r="H574" s="52"/>
      <c r="I574" s="52"/>
      <c r="J574" s="53"/>
    </row>
    <row r="575" spans="1:10" ht="13.5" x14ac:dyDescent="0.25">
      <c r="A575" s="52"/>
      <c r="B575" s="107"/>
      <c r="C575" s="108" t="str">
        <f t="shared" si="10"/>
        <v/>
      </c>
      <c r="D575" s="116"/>
      <c r="E575" s="118"/>
      <c r="F575" s="116"/>
      <c r="G575" s="118"/>
      <c r="H575" s="52"/>
      <c r="I575" s="52"/>
      <c r="J575" s="53"/>
    </row>
    <row r="576" spans="1:10" ht="13.5" x14ac:dyDescent="0.25">
      <c r="A576" s="52"/>
      <c r="B576" s="107"/>
      <c r="C576" s="108" t="str">
        <f t="shared" si="10"/>
        <v/>
      </c>
      <c r="D576" s="116"/>
      <c r="E576" s="118"/>
      <c r="F576" s="116"/>
      <c r="G576" s="118"/>
      <c r="H576" s="52"/>
      <c r="I576" s="52"/>
      <c r="J576" s="53"/>
    </row>
    <row r="577" spans="1:10" ht="13.5" x14ac:dyDescent="0.25">
      <c r="A577" s="52"/>
      <c r="B577" s="107"/>
      <c r="C577" s="108" t="str">
        <f t="shared" si="10"/>
        <v/>
      </c>
      <c r="D577" s="116"/>
      <c r="E577" s="118"/>
      <c r="F577" s="116"/>
      <c r="G577" s="118"/>
      <c r="H577" s="52"/>
      <c r="I577" s="52"/>
      <c r="J577" s="53"/>
    </row>
    <row r="578" spans="1:10" ht="13.5" x14ac:dyDescent="0.25">
      <c r="A578" s="52"/>
      <c r="B578" s="107"/>
      <c r="C578" s="108" t="str">
        <f t="shared" si="10"/>
        <v/>
      </c>
      <c r="D578" s="116"/>
      <c r="E578" s="118"/>
      <c r="F578" s="116"/>
      <c r="G578" s="118"/>
      <c r="H578" s="52"/>
      <c r="I578" s="52"/>
      <c r="J578" s="53"/>
    </row>
    <row r="579" spans="1:10" ht="13.5" x14ac:dyDescent="0.25">
      <c r="A579" s="52"/>
      <c r="B579" s="107"/>
      <c r="C579" s="108" t="str">
        <f t="shared" si="10"/>
        <v/>
      </c>
      <c r="D579" s="116"/>
      <c r="E579" s="118"/>
      <c r="F579" s="116"/>
      <c r="G579" s="118"/>
      <c r="H579" s="52"/>
      <c r="I579" s="52"/>
      <c r="J579" s="53"/>
    </row>
    <row r="580" spans="1:10" ht="13.5" x14ac:dyDescent="0.25">
      <c r="A580" s="52"/>
      <c r="B580" s="107"/>
      <c r="C580" s="108" t="str">
        <f t="shared" si="10"/>
        <v/>
      </c>
      <c r="D580" s="116"/>
      <c r="E580" s="118"/>
      <c r="F580" s="116"/>
      <c r="G580" s="118"/>
      <c r="H580" s="52"/>
      <c r="I580" s="52"/>
      <c r="J580" s="53"/>
    </row>
    <row r="581" spans="1:10" ht="13.5" x14ac:dyDescent="0.25">
      <c r="A581" s="52"/>
      <c r="B581" s="107"/>
      <c r="C581" s="108" t="str">
        <f t="shared" si="10"/>
        <v/>
      </c>
      <c r="D581" s="116"/>
      <c r="E581" s="118"/>
      <c r="F581" s="116"/>
      <c r="G581" s="118"/>
      <c r="H581" s="52"/>
      <c r="I581" s="52"/>
      <c r="J581" s="53"/>
    </row>
    <row r="582" spans="1:10" ht="13.5" x14ac:dyDescent="0.25">
      <c r="A582" s="52"/>
      <c r="B582" s="107"/>
      <c r="C582" s="108" t="str">
        <f t="shared" si="10"/>
        <v/>
      </c>
      <c r="D582" s="116"/>
      <c r="E582" s="118"/>
      <c r="F582" s="116"/>
      <c r="G582" s="118"/>
      <c r="H582" s="52"/>
      <c r="I582" s="52"/>
      <c r="J582" s="53"/>
    </row>
    <row r="583" spans="1:10" ht="13.5" x14ac:dyDescent="0.25">
      <c r="A583" s="52"/>
      <c r="B583" s="107"/>
      <c r="C583" s="108" t="str">
        <f t="shared" si="10"/>
        <v/>
      </c>
      <c r="D583" s="116"/>
      <c r="E583" s="118"/>
      <c r="F583" s="116"/>
      <c r="G583" s="118"/>
      <c r="H583" s="52"/>
      <c r="I583" s="52"/>
      <c r="J583" s="53"/>
    </row>
    <row r="584" spans="1:10" ht="13.5" x14ac:dyDescent="0.25">
      <c r="A584" s="52"/>
      <c r="B584" s="107"/>
      <c r="C584" s="108" t="str">
        <f t="shared" si="10"/>
        <v/>
      </c>
      <c r="D584" s="116"/>
      <c r="E584" s="118"/>
      <c r="F584" s="116"/>
      <c r="G584" s="118"/>
      <c r="H584" s="52"/>
      <c r="I584" s="52"/>
      <c r="J584" s="53"/>
    </row>
    <row r="585" spans="1:10" ht="13.5" x14ac:dyDescent="0.25">
      <c r="A585" s="52"/>
      <c r="B585" s="107"/>
      <c r="C585" s="108" t="str">
        <f t="shared" si="10"/>
        <v/>
      </c>
      <c r="D585" s="116"/>
      <c r="E585" s="118"/>
      <c r="F585" s="116"/>
      <c r="G585" s="118"/>
      <c r="H585" s="52"/>
      <c r="I585" s="52"/>
      <c r="J585" s="53"/>
    </row>
    <row r="586" spans="1:10" ht="13.5" x14ac:dyDescent="0.25">
      <c r="A586" s="52"/>
      <c r="B586" s="107"/>
      <c r="C586" s="108" t="str">
        <f t="shared" si="10"/>
        <v/>
      </c>
      <c r="D586" s="116"/>
      <c r="E586" s="118"/>
      <c r="F586" s="116"/>
      <c r="G586" s="118"/>
      <c r="H586" s="52"/>
      <c r="I586" s="52"/>
      <c r="J586" s="53"/>
    </row>
    <row r="587" spans="1:10" ht="13.5" x14ac:dyDescent="0.25">
      <c r="A587" s="52"/>
      <c r="B587" s="107"/>
      <c r="C587" s="108" t="str">
        <f t="shared" si="10"/>
        <v/>
      </c>
      <c r="D587" s="116"/>
      <c r="E587" s="118"/>
      <c r="F587" s="116"/>
      <c r="G587" s="118"/>
      <c r="H587" s="52"/>
      <c r="I587" s="52"/>
      <c r="J587" s="53"/>
    </row>
    <row r="588" spans="1:10" ht="13.5" x14ac:dyDescent="0.25">
      <c r="A588" s="52"/>
      <c r="B588" s="107"/>
      <c r="C588" s="108" t="str">
        <f t="shared" si="10"/>
        <v/>
      </c>
      <c r="D588" s="116"/>
      <c r="E588" s="118"/>
      <c r="F588" s="116"/>
      <c r="G588" s="118"/>
      <c r="H588" s="52"/>
      <c r="I588" s="52"/>
      <c r="J588" s="53"/>
    </row>
    <row r="589" spans="1:10" ht="13.5" x14ac:dyDescent="0.25">
      <c r="A589" s="52"/>
      <c r="B589" s="107"/>
      <c r="C589" s="108" t="str">
        <f t="shared" si="10"/>
        <v/>
      </c>
      <c r="D589" s="116"/>
      <c r="E589" s="118"/>
      <c r="F589" s="116"/>
      <c r="G589" s="118"/>
      <c r="H589" s="52"/>
      <c r="I589" s="52"/>
      <c r="J589" s="53"/>
    </row>
    <row r="590" spans="1:10" ht="13.5" x14ac:dyDescent="0.25">
      <c r="A590" s="52"/>
      <c r="B590" s="107"/>
      <c r="C590" s="108" t="str">
        <f t="shared" si="10"/>
        <v/>
      </c>
      <c r="D590" s="116"/>
      <c r="E590" s="118"/>
      <c r="F590" s="116"/>
      <c r="G590" s="118"/>
      <c r="H590" s="52"/>
      <c r="I590" s="52"/>
      <c r="J590" s="53"/>
    </row>
    <row r="591" spans="1:10" ht="13.5" x14ac:dyDescent="0.25">
      <c r="A591" s="52"/>
      <c r="B591" s="107"/>
      <c r="C591" s="108" t="str">
        <f t="shared" si="10"/>
        <v/>
      </c>
      <c r="D591" s="116"/>
      <c r="E591" s="118"/>
      <c r="F591" s="116"/>
      <c r="G591" s="118"/>
      <c r="H591" s="52"/>
      <c r="I591" s="52"/>
      <c r="J591" s="53"/>
    </row>
    <row r="592" spans="1:10" ht="13.5" x14ac:dyDescent="0.25">
      <c r="A592" s="52"/>
      <c r="B592" s="107"/>
      <c r="C592" s="108" t="str">
        <f t="shared" si="10"/>
        <v/>
      </c>
      <c r="D592" s="116"/>
      <c r="E592" s="118"/>
      <c r="F592" s="116"/>
      <c r="G592" s="118"/>
      <c r="H592" s="52"/>
      <c r="I592" s="52"/>
      <c r="J592" s="53"/>
    </row>
    <row r="593" spans="1:10" ht="13.5" x14ac:dyDescent="0.25">
      <c r="A593" s="52"/>
      <c r="B593" s="107"/>
      <c r="C593" s="108" t="str">
        <f t="shared" si="10"/>
        <v/>
      </c>
      <c r="D593" s="116"/>
      <c r="E593" s="118"/>
      <c r="F593" s="116"/>
      <c r="G593" s="118"/>
      <c r="H593" s="52"/>
      <c r="I593" s="52"/>
      <c r="J593" s="53"/>
    </row>
    <row r="594" spans="1:10" ht="13.5" x14ac:dyDescent="0.25">
      <c r="A594" s="52"/>
      <c r="B594" s="107"/>
      <c r="C594" s="108" t="str">
        <f t="shared" si="10"/>
        <v/>
      </c>
      <c r="D594" s="116"/>
      <c r="E594" s="118"/>
      <c r="F594" s="116"/>
      <c r="G594" s="118"/>
      <c r="H594" s="52"/>
      <c r="I594" s="52"/>
      <c r="J594" s="53"/>
    </row>
    <row r="595" spans="1:10" ht="13.5" x14ac:dyDescent="0.25">
      <c r="A595" s="52"/>
      <c r="B595" s="107"/>
      <c r="C595" s="108" t="str">
        <f t="shared" si="10"/>
        <v/>
      </c>
      <c r="D595" s="116"/>
      <c r="E595" s="118"/>
      <c r="F595" s="116"/>
      <c r="G595" s="118"/>
      <c r="H595" s="52"/>
      <c r="I595" s="52"/>
      <c r="J595" s="53"/>
    </row>
    <row r="596" spans="1:10" ht="13.5" x14ac:dyDescent="0.25">
      <c r="A596" s="52"/>
      <c r="B596" s="107"/>
      <c r="C596" s="108" t="str">
        <f t="shared" si="10"/>
        <v/>
      </c>
      <c r="D596" s="116"/>
      <c r="E596" s="118"/>
      <c r="F596" s="116"/>
      <c r="G596" s="118"/>
      <c r="H596" s="52"/>
      <c r="I596" s="52"/>
      <c r="J596" s="53"/>
    </row>
    <row r="597" spans="1:10" ht="13.5" x14ac:dyDescent="0.25">
      <c r="A597" s="52"/>
      <c r="B597" s="107"/>
      <c r="C597" s="108" t="str">
        <f t="shared" si="10"/>
        <v/>
      </c>
      <c r="D597" s="116"/>
      <c r="E597" s="118"/>
      <c r="F597" s="116"/>
      <c r="G597" s="118"/>
      <c r="H597" s="52"/>
      <c r="I597" s="52"/>
      <c r="J597" s="53"/>
    </row>
    <row r="598" spans="1:10" ht="13.5" x14ac:dyDescent="0.25">
      <c r="A598" s="52"/>
      <c r="B598" s="107"/>
      <c r="C598" s="108" t="str">
        <f t="shared" si="10"/>
        <v/>
      </c>
      <c r="D598" s="116"/>
      <c r="E598" s="118"/>
      <c r="F598" s="116"/>
      <c r="G598" s="118"/>
      <c r="H598" s="52"/>
      <c r="I598" s="52"/>
      <c r="J598" s="53"/>
    </row>
    <row r="599" spans="1:10" ht="13.5" x14ac:dyDescent="0.25">
      <c r="A599" s="52"/>
      <c r="B599" s="107"/>
      <c r="C599" s="108" t="str">
        <f t="shared" si="10"/>
        <v/>
      </c>
      <c r="D599" s="116"/>
      <c r="E599" s="118"/>
      <c r="F599" s="116"/>
      <c r="G599" s="118"/>
      <c r="H599" s="52"/>
      <c r="I599" s="52"/>
      <c r="J599" s="53"/>
    </row>
    <row r="600" spans="1:10" ht="13.5" x14ac:dyDescent="0.25">
      <c r="A600" s="52"/>
      <c r="B600" s="107"/>
      <c r="C600" s="108" t="str">
        <f t="shared" si="10"/>
        <v/>
      </c>
      <c r="D600" s="116"/>
      <c r="E600" s="118"/>
      <c r="F600" s="116"/>
      <c r="G600" s="118"/>
      <c r="H600" s="52"/>
      <c r="I600" s="52"/>
      <c r="J600" s="53"/>
    </row>
    <row r="601" spans="1:10" ht="13.5" x14ac:dyDescent="0.25">
      <c r="A601" s="52"/>
      <c r="B601" s="107"/>
      <c r="C601" s="108" t="str">
        <f t="shared" si="10"/>
        <v/>
      </c>
      <c r="D601" s="116"/>
      <c r="E601" s="118"/>
      <c r="F601" s="116"/>
      <c r="G601" s="118"/>
      <c r="H601" s="52"/>
      <c r="I601" s="52"/>
      <c r="J601" s="53"/>
    </row>
    <row r="602" spans="1:10" ht="13.5" x14ac:dyDescent="0.25">
      <c r="A602" s="52"/>
      <c r="B602" s="107"/>
      <c r="C602" s="108" t="str">
        <f t="shared" si="10"/>
        <v/>
      </c>
      <c r="D602" s="116"/>
      <c r="E602" s="118"/>
      <c r="F602" s="116"/>
      <c r="G602" s="118"/>
      <c r="H602" s="52"/>
      <c r="I602" s="52"/>
      <c r="J602" s="53"/>
    </row>
    <row r="603" spans="1:10" ht="13.5" x14ac:dyDescent="0.25">
      <c r="A603" s="52"/>
      <c r="B603" s="107"/>
      <c r="C603" s="108" t="str">
        <f t="shared" si="10"/>
        <v/>
      </c>
      <c r="D603" s="116"/>
      <c r="E603" s="118"/>
      <c r="F603" s="116"/>
      <c r="G603" s="118"/>
      <c r="H603" s="52"/>
      <c r="I603" s="52"/>
      <c r="J603" s="53"/>
    </row>
    <row r="604" spans="1:10" ht="13.5" x14ac:dyDescent="0.25">
      <c r="A604" s="52"/>
      <c r="B604" s="107"/>
      <c r="C604" s="108" t="str">
        <f t="shared" si="10"/>
        <v/>
      </c>
      <c r="D604" s="116"/>
      <c r="E604" s="118"/>
      <c r="F604" s="116"/>
      <c r="G604" s="118"/>
      <c r="H604" s="52"/>
      <c r="I604" s="52"/>
      <c r="J604" s="53"/>
    </row>
    <row r="605" spans="1:10" ht="13.5" x14ac:dyDescent="0.25">
      <c r="A605" s="52"/>
      <c r="B605" s="107"/>
      <c r="C605" s="108" t="str">
        <f t="shared" si="10"/>
        <v/>
      </c>
      <c r="D605" s="116"/>
      <c r="E605" s="118"/>
      <c r="F605" s="116"/>
      <c r="G605" s="118"/>
      <c r="H605" s="52"/>
      <c r="I605" s="52"/>
      <c r="J605" s="53"/>
    </row>
    <row r="606" spans="1:10" ht="13.5" x14ac:dyDescent="0.25">
      <c r="A606" s="52"/>
      <c r="B606" s="107"/>
      <c r="C606" s="108" t="str">
        <f t="shared" si="10"/>
        <v/>
      </c>
      <c r="D606" s="116"/>
      <c r="E606" s="118"/>
      <c r="F606" s="116"/>
      <c r="G606" s="118"/>
      <c r="H606" s="52"/>
      <c r="I606" s="52"/>
      <c r="J606" s="53"/>
    </row>
    <row r="607" spans="1:10" ht="13.5" x14ac:dyDescent="0.25">
      <c r="A607" s="52"/>
      <c r="B607" s="107"/>
      <c r="C607" s="108" t="str">
        <f t="shared" si="10"/>
        <v/>
      </c>
      <c r="D607" s="116"/>
      <c r="E607" s="118"/>
      <c r="F607" s="116"/>
      <c r="G607" s="118"/>
      <c r="H607" s="52"/>
      <c r="I607" s="52"/>
      <c r="J607" s="53"/>
    </row>
    <row r="608" spans="1:10" ht="13.5" x14ac:dyDescent="0.25">
      <c r="A608" s="52"/>
      <c r="B608" s="107"/>
      <c r="C608" s="108" t="str">
        <f t="shared" ref="C608:C671" si="11">A608&amp;B608</f>
        <v/>
      </c>
      <c r="D608" s="116"/>
      <c r="E608" s="118"/>
      <c r="F608" s="116"/>
      <c r="G608" s="118"/>
      <c r="H608" s="52"/>
      <c r="I608" s="52"/>
      <c r="J608" s="53"/>
    </row>
    <row r="609" spans="1:10" ht="13.5" x14ac:dyDescent="0.25">
      <c r="A609" s="52"/>
      <c r="B609" s="107"/>
      <c r="C609" s="108" t="str">
        <f t="shared" si="11"/>
        <v/>
      </c>
      <c r="D609" s="116"/>
      <c r="E609" s="118"/>
      <c r="F609" s="116"/>
      <c r="G609" s="118"/>
      <c r="H609" s="52"/>
      <c r="I609" s="52"/>
      <c r="J609" s="53"/>
    </row>
    <row r="610" spans="1:10" ht="13.5" x14ac:dyDescent="0.25">
      <c r="A610" s="52"/>
      <c r="B610" s="107"/>
      <c r="C610" s="108" t="str">
        <f t="shared" si="11"/>
        <v/>
      </c>
      <c r="D610" s="116"/>
      <c r="E610" s="118"/>
      <c r="F610" s="116"/>
      <c r="G610" s="118"/>
      <c r="H610" s="52"/>
      <c r="I610" s="52"/>
      <c r="J610" s="53"/>
    </row>
    <row r="611" spans="1:10" ht="13.5" x14ac:dyDescent="0.25">
      <c r="A611" s="52"/>
      <c r="B611" s="107"/>
      <c r="C611" s="108" t="str">
        <f t="shared" si="11"/>
        <v/>
      </c>
      <c r="D611" s="116"/>
      <c r="E611" s="118"/>
      <c r="F611" s="116"/>
      <c r="G611" s="118"/>
      <c r="H611" s="52"/>
      <c r="I611" s="52"/>
      <c r="J611" s="53"/>
    </row>
    <row r="612" spans="1:10" ht="13.5" x14ac:dyDescent="0.25">
      <c r="A612" s="52"/>
      <c r="B612" s="107"/>
      <c r="C612" s="108" t="str">
        <f t="shared" si="11"/>
        <v/>
      </c>
      <c r="D612" s="116"/>
      <c r="E612" s="118"/>
      <c r="F612" s="116"/>
      <c r="G612" s="118"/>
      <c r="H612" s="52"/>
      <c r="I612" s="52"/>
      <c r="J612" s="53"/>
    </row>
    <row r="613" spans="1:10" ht="13.5" x14ac:dyDescent="0.25">
      <c r="A613" s="52"/>
      <c r="B613" s="107"/>
      <c r="C613" s="108" t="str">
        <f t="shared" si="11"/>
        <v/>
      </c>
      <c r="D613" s="116"/>
      <c r="E613" s="118"/>
      <c r="F613" s="116"/>
      <c r="G613" s="118"/>
      <c r="H613" s="52"/>
      <c r="I613" s="52"/>
      <c r="J613" s="53"/>
    </row>
    <row r="614" spans="1:10" ht="13.5" x14ac:dyDescent="0.25">
      <c r="A614" s="52"/>
      <c r="B614" s="107"/>
      <c r="C614" s="108" t="str">
        <f t="shared" si="11"/>
        <v/>
      </c>
      <c r="D614" s="116"/>
      <c r="E614" s="118"/>
      <c r="F614" s="116"/>
      <c r="G614" s="118"/>
      <c r="H614" s="52"/>
      <c r="I614" s="52"/>
      <c r="J614" s="53"/>
    </row>
    <row r="615" spans="1:10" ht="13.5" x14ac:dyDescent="0.25">
      <c r="A615" s="52"/>
      <c r="B615" s="107"/>
      <c r="C615" s="108" t="str">
        <f t="shared" si="11"/>
        <v/>
      </c>
      <c r="D615" s="116"/>
      <c r="E615" s="118"/>
      <c r="F615" s="116"/>
      <c r="G615" s="118"/>
      <c r="H615" s="52"/>
      <c r="I615" s="52"/>
      <c r="J615" s="53"/>
    </row>
    <row r="616" spans="1:10" ht="13.5" x14ac:dyDescent="0.25">
      <c r="A616" s="52"/>
      <c r="B616" s="107"/>
      <c r="C616" s="108" t="str">
        <f t="shared" si="11"/>
        <v/>
      </c>
      <c r="D616" s="116"/>
      <c r="E616" s="118"/>
      <c r="F616" s="116"/>
      <c r="G616" s="118"/>
      <c r="H616" s="52"/>
      <c r="I616" s="52"/>
      <c r="J616" s="53"/>
    </row>
    <row r="617" spans="1:10" ht="13.5" x14ac:dyDescent="0.25">
      <c r="A617" s="52"/>
      <c r="B617" s="107"/>
      <c r="C617" s="108" t="str">
        <f t="shared" si="11"/>
        <v/>
      </c>
      <c r="D617" s="116"/>
      <c r="E617" s="118"/>
      <c r="F617" s="116"/>
      <c r="G617" s="118"/>
      <c r="H617" s="52"/>
      <c r="I617" s="52"/>
      <c r="J617" s="53"/>
    </row>
    <row r="618" spans="1:10" ht="13.5" x14ac:dyDescent="0.25">
      <c r="A618" s="52"/>
      <c r="B618" s="107"/>
      <c r="C618" s="108" t="str">
        <f t="shared" si="11"/>
        <v/>
      </c>
      <c r="D618" s="116"/>
      <c r="E618" s="118"/>
      <c r="F618" s="116"/>
      <c r="G618" s="118"/>
      <c r="H618" s="52"/>
      <c r="I618" s="52"/>
      <c r="J618" s="53"/>
    </row>
    <row r="619" spans="1:10" ht="13.5" x14ac:dyDescent="0.25">
      <c r="A619" s="52"/>
      <c r="B619" s="107"/>
      <c r="C619" s="108" t="str">
        <f t="shared" si="11"/>
        <v/>
      </c>
      <c r="D619" s="116"/>
      <c r="E619" s="118"/>
      <c r="F619" s="116"/>
      <c r="G619" s="118"/>
      <c r="H619" s="52"/>
      <c r="I619" s="52"/>
      <c r="J619" s="53"/>
    </row>
    <row r="620" spans="1:10" ht="13.5" x14ac:dyDescent="0.25">
      <c r="A620" s="52"/>
      <c r="B620" s="107"/>
      <c r="C620" s="108" t="str">
        <f t="shared" si="11"/>
        <v/>
      </c>
      <c r="D620" s="116"/>
      <c r="E620" s="118"/>
      <c r="F620" s="116"/>
      <c r="G620" s="118"/>
      <c r="H620" s="52"/>
      <c r="I620" s="52"/>
      <c r="J620" s="53"/>
    </row>
    <row r="621" spans="1:10" ht="13.5" x14ac:dyDescent="0.25">
      <c r="A621" s="52"/>
      <c r="B621" s="107"/>
      <c r="C621" s="108" t="str">
        <f t="shared" si="11"/>
        <v/>
      </c>
      <c r="D621" s="116"/>
      <c r="E621" s="118"/>
      <c r="F621" s="116"/>
      <c r="G621" s="118"/>
      <c r="H621" s="52"/>
      <c r="I621" s="52"/>
      <c r="J621" s="53"/>
    </row>
    <row r="622" spans="1:10" ht="13.5" x14ac:dyDescent="0.25">
      <c r="A622" s="52"/>
      <c r="B622" s="107"/>
      <c r="C622" s="108" t="str">
        <f t="shared" si="11"/>
        <v/>
      </c>
      <c r="D622" s="116"/>
      <c r="E622" s="118"/>
      <c r="F622" s="116"/>
      <c r="G622" s="118"/>
      <c r="H622" s="52"/>
      <c r="I622" s="52"/>
      <c r="J622" s="53"/>
    </row>
    <row r="623" spans="1:10" ht="13.5" x14ac:dyDescent="0.25">
      <c r="A623" s="52"/>
      <c r="B623" s="107"/>
      <c r="C623" s="108" t="str">
        <f t="shared" si="11"/>
        <v/>
      </c>
      <c r="D623" s="116"/>
      <c r="E623" s="118"/>
      <c r="F623" s="116"/>
      <c r="G623" s="118"/>
      <c r="H623" s="52"/>
      <c r="I623" s="52"/>
      <c r="J623" s="53"/>
    </row>
    <row r="624" spans="1:10" ht="13.5" x14ac:dyDescent="0.25">
      <c r="A624" s="52"/>
      <c r="B624" s="107"/>
      <c r="C624" s="108" t="str">
        <f t="shared" si="11"/>
        <v/>
      </c>
      <c r="D624" s="116"/>
      <c r="E624" s="118"/>
      <c r="F624" s="116"/>
      <c r="G624" s="118"/>
      <c r="H624" s="52"/>
      <c r="I624" s="52"/>
      <c r="J624" s="53"/>
    </row>
    <row r="625" spans="1:10" ht="13.5" x14ac:dyDescent="0.25">
      <c r="A625" s="52"/>
      <c r="B625" s="107"/>
      <c r="C625" s="108" t="str">
        <f t="shared" si="11"/>
        <v/>
      </c>
      <c r="D625" s="116"/>
      <c r="E625" s="118"/>
      <c r="F625" s="116"/>
      <c r="G625" s="118"/>
      <c r="H625" s="52"/>
      <c r="I625" s="52"/>
      <c r="J625" s="53"/>
    </row>
    <row r="626" spans="1:10" ht="13.5" x14ac:dyDescent="0.25">
      <c r="A626" s="52"/>
      <c r="B626" s="107"/>
      <c r="C626" s="108" t="str">
        <f t="shared" si="11"/>
        <v/>
      </c>
      <c r="D626" s="116"/>
      <c r="E626" s="118"/>
      <c r="F626" s="116"/>
      <c r="G626" s="118"/>
      <c r="H626" s="52"/>
      <c r="I626" s="52"/>
      <c r="J626" s="53"/>
    </row>
    <row r="627" spans="1:10" ht="13.5" x14ac:dyDescent="0.25">
      <c r="A627" s="52"/>
      <c r="B627" s="107"/>
      <c r="C627" s="108" t="str">
        <f t="shared" si="11"/>
        <v/>
      </c>
      <c r="D627" s="116"/>
      <c r="E627" s="118"/>
      <c r="F627" s="116"/>
      <c r="G627" s="118"/>
      <c r="H627" s="52"/>
      <c r="I627" s="52"/>
      <c r="J627" s="53"/>
    </row>
    <row r="628" spans="1:10" ht="13.5" x14ac:dyDescent="0.25">
      <c r="A628" s="52"/>
      <c r="B628" s="107"/>
      <c r="C628" s="108" t="str">
        <f t="shared" si="11"/>
        <v/>
      </c>
      <c r="D628" s="116"/>
      <c r="E628" s="118"/>
      <c r="F628" s="116"/>
      <c r="G628" s="118"/>
      <c r="H628" s="52"/>
      <c r="I628" s="52"/>
      <c r="J628" s="53"/>
    </row>
    <row r="629" spans="1:10" ht="13.5" x14ac:dyDescent="0.25">
      <c r="A629" s="52"/>
      <c r="B629" s="107"/>
      <c r="C629" s="108" t="str">
        <f t="shared" si="11"/>
        <v/>
      </c>
      <c r="D629" s="116"/>
      <c r="E629" s="118"/>
      <c r="F629" s="116"/>
      <c r="G629" s="118"/>
      <c r="H629" s="52"/>
      <c r="I629" s="52"/>
      <c r="J629" s="53"/>
    </row>
    <row r="630" spans="1:10" ht="13.5" x14ac:dyDescent="0.25">
      <c r="A630" s="52"/>
      <c r="B630" s="107"/>
      <c r="C630" s="108" t="str">
        <f t="shared" si="11"/>
        <v/>
      </c>
      <c r="D630" s="116"/>
      <c r="E630" s="118"/>
      <c r="F630" s="116"/>
      <c r="G630" s="118"/>
      <c r="H630" s="52"/>
      <c r="I630" s="52"/>
      <c r="J630" s="53"/>
    </row>
    <row r="631" spans="1:10" ht="13.5" x14ac:dyDescent="0.25">
      <c r="A631" s="52"/>
      <c r="B631" s="107"/>
      <c r="C631" s="108" t="str">
        <f t="shared" si="11"/>
        <v/>
      </c>
      <c r="D631" s="116"/>
      <c r="E631" s="118"/>
      <c r="F631" s="116"/>
      <c r="G631" s="118"/>
      <c r="H631" s="52"/>
      <c r="I631" s="52"/>
      <c r="J631" s="53"/>
    </row>
    <row r="632" spans="1:10" ht="13.5" x14ac:dyDescent="0.25">
      <c r="A632" s="52"/>
      <c r="B632" s="107"/>
      <c r="C632" s="108" t="str">
        <f t="shared" si="11"/>
        <v/>
      </c>
      <c r="D632" s="116"/>
      <c r="E632" s="118"/>
      <c r="F632" s="116"/>
      <c r="G632" s="118"/>
      <c r="H632" s="52"/>
      <c r="I632" s="52"/>
      <c r="J632" s="53"/>
    </row>
    <row r="633" spans="1:10" ht="13.5" x14ac:dyDescent="0.25">
      <c r="A633" s="52"/>
      <c r="B633" s="107"/>
      <c r="C633" s="108" t="str">
        <f t="shared" si="11"/>
        <v/>
      </c>
      <c r="D633" s="116"/>
      <c r="E633" s="118"/>
      <c r="F633" s="116"/>
      <c r="G633" s="118"/>
      <c r="H633" s="52"/>
      <c r="I633" s="52"/>
      <c r="J633" s="53"/>
    </row>
    <row r="634" spans="1:10" ht="13.5" x14ac:dyDescent="0.25">
      <c r="A634" s="52"/>
      <c r="B634" s="107"/>
      <c r="C634" s="108" t="str">
        <f t="shared" si="11"/>
        <v/>
      </c>
      <c r="D634" s="116"/>
      <c r="E634" s="118"/>
      <c r="F634" s="116"/>
      <c r="G634" s="118"/>
      <c r="H634" s="52"/>
      <c r="I634" s="52"/>
      <c r="J634" s="53"/>
    </row>
    <row r="635" spans="1:10" ht="13.5" x14ac:dyDescent="0.25">
      <c r="A635" s="52"/>
      <c r="B635" s="107"/>
      <c r="C635" s="108" t="str">
        <f t="shared" si="11"/>
        <v/>
      </c>
      <c r="D635" s="116"/>
      <c r="E635" s="118"/>
      <c r="F635" s="116"/>
      <c r="G635" s="118"/>
      <c r="H635" s="52"/>
      <c r="I635" s="52"/>
      <c r="J635" s="53"/>
    </row>
    <row r="636" spans="1:10" ht="13.5" x14ac:dyDescent="0.25">
      <c r="A636" s="52"/>
      <c r="B636" s="107"/>
      <c r="C636" s="108" t="str">
        <f t="shared" si="11"/>
        <v/>
      </c>
      <c r="D636" s="116"/>
      <c r="E636" s="118"/>
      <c r="F636" s="116"/>
      <c r="G636" s="118"/>
      <c r="H636" s="52"/>
      <c r="I636" s="52"/>
      <c r="J636" s="53"/>
    </row>
    <row r="637" spans="1:10" ht="13.5" x14ac:dyDescent="0.25">
      <c r="A637" s="52"/>
      <c r="B637" s="107"/>
      <c r="C637" s="108" t="str">
        <f t="shared" si="11"/>
        <v/>
      </c>
      <c r="D637" s="116"/>
      <c r="E637" s="118"/>
      <c r="F637" s="116"/>
      <c r="G637" s="118"/>
      <c r="H637" s="52"/>
      <c r="I637" s="52"/>
      <c r="J637" s="53"/>
    </row>
    <row r="638" spans="1:10" ht="13.5" x14ac:dyDescent="0.25">
      <c r="A638" s="52"/>
      <c r="B638" s="107"/>
      <c r="C638" s="108" t="str">
        <f t="shared" si="11"/>
        <v/>
      </c>
      <c r="D638" s="116"/>
      <c r="E638" s="118"/>
      <c r="F638" s="116"/>
      <c r="G638" s="118"/>
      <c r="H638" s="52"/>
      <c r="I638" s="52"/>
      <c r="J638" s="53"/>
    </row>
    <row r="639" spans="1:10" ht="13.5" x14ac:dyDescent="0.25">
      <c r="A639" s="52"/>
      <c r="B639" s="107"/>
      <c r="C639" s="108" t="str">
        <f t="shared" si="11"/>
        <v/>
      </c>
      <c r="D639" s="116"/>
      <c r="E639" s="118"/>
      <c r="F639" s="116"/>
      <c r="G639" s="118"/>
      <c r="H639" s="52"/>
      <c r="I639" s="52"/>
      <c r="J639" s="53"/>
    </row>
    <row r="640" spans="1:10" ht="13.5" x14ac:dyDescent="0.25">
      <c r="A640" s="52"/>
      <c r="B640" s="107"/>
      <c r="C640" s="108" t="str">
        <f t="shared" si="11"/>
        <v/>
      </c>
      <c r="D640" s="116"/>
      <c r="E640" s="118"/>
      <c r="F640" s="116"/>
      <c r="G640" s="118"/>
      <c r="H640" s="52"/>
      <c r="I640" s="52"/>
      <c r="J640" s="53"/>
    </row>
    <row r="641" spans="1:10" ht="13.5" x14ac:dyDescent="0.25">
      <c r="A641" s="52"/>
      <c r="B641" s="107"/>
      <c r="C641" s="108" t="str">
        <f t="shared" si="11"/>
        <v/>
      </c>
      <c r="D641" s="116"/>
      <c r="E641" s="118"/>
      <c r="F641" s="116"/>
      <c r="G641" s="118"/>
      <c r="H641" s="52"/>
      <c r="I641" s="52"/>
      <c r="J641" s="53"/>
    </row>
    <row r="642" spans="1:10" ht="13.5" x14ac:dyDescent="0.25">
      <c r="A642" s="52"/>
      <c r="B642" s="107"/>
      <c r="C642" s="108" t="str">
        <f t="shared" si="11"/>
        <v/>
      </c>
      <c r="D642" s="116"/>
      <c r="E642" s="118"/>
      <c r="F642" s="116"/>
      <c r="G642" s="118"/>
      <c r="H642" s="52"/>
      <c r="I642" s="52"/>
      <c r="J642" s="53"/>
    </row>
    <row r="643" spans="1:10" ht="13.5" x14ac:dyDescent="0.25">
      <c r="A643" s="52"/>
      <c r="B643" s="107"/>
      <c r="C643" s="108" t="str">
        <f t="shared" si="11"/>
        <v/>
      </c>
      <c r="D643" s="116"/>
      <c r="E643" s="118"/>
      <c r="F643" s="116"/>
      <c r="G643" s="118"/>
      <c r="H643" s="52"/>
      <c r="I643" s="52"/>
      <c r="J643" s="53"/>
    </row>
    <row r="644" spans="1:10" ht="13.5" x14ac:dyDescent="0.25">
      <c r="A644" s="52"/>
      <c r="B644" s="107"/>
      <c r="C644" s="108" t="str">
        <f t="shared" si="11"/>
        <v/>
      </c>
      <c r="D644" s="116"/>
      <c r="E644" s="118"/>
      <c r="F644" s="116"/>
      <c r="G644" s="118"/>
      <c r="H644" s="52"/>
      <c r="I644" s="52"/>
      <c r="J644" s="53"/>
    </row>
    <row r="645" spans="1:10" ht="13.5" x14ac:dyDescent="0.25">
      <c r="A645" s="52"/>
      <c r="B645" s="107"/>
      <c r="C645" s="108" t="str">
        <f t="shared" si="11"/>
        <v/>
      </c>
      <c r="D645" s="116"/>
      <c r="E645" s="118"/>
      <c r="F645" s="116"/>
      <c r="G645" s="118"/>
      <c r="H645" s="52"/>
      <c r="I645" s="52"/>
      <c r="J645" s="53"/>
    </row>
    <row r="646" spans="1:10" ht="13.5" x14ac:dyDescent="0.25">
      <c r="A646" s="52"/>
      <c r="B646" s="107"/>
      <c r="C646" s="108" t="str">
        <f t="shared" si="11"/>
        <v/>
      </c>
      <c r="D646" s="116"/>
      <c r="E646" s="118"/>
      <c r="F646" s="116"/>
      <c r="G646" s="118"/>
      <c r="H646" s="52"/>
      <c r="I646" s="52"/>
      <c r="J646" s="53"/>
    </row>
    <row r="647" spans="1:10" ht="13.5" x14ac:dyDescent="0.25">
      <c r="A647" s="52"/>
      <c r="B647" s="107"/>
      <c r="C647" s="108" t="str">
        <f t="shared" si="11"/>
        <v/>
      </c>
      <c r="D647" s="116"/>
      <c r="E647" s="118"/>
      <c r="F647" s="116"/>
      <c r="G647" s="118"/>
      <c r="H647" s="52"/>
      <c r="I647" s="52"/>
      <c r="J647" s="53"/>
    </row>
    <row r="648" spans="1:10" ht="13.5" x14ac:dyDescent="0.25">
      <c r="A648" s="52"/>
      <c r="B648" s="107"/>
      <c r="C648" s="108" t="str">
        <f t="shared" si="11"/>
        <v/>
      </c>
      <c r="D648" s="116"/>
      <c r="E648" s="118"/>
      <c r="F648" s="116"/>
      <c r="G648" s="118"/>
      <c r="H648" s="52"/>
      <c r="I648" s="52"/>
      <c r="J648" s="53"/>
    </row>
    <row r="649" spans="1:10" ht="13.5" x14ac:dyDescent="0.25">
      <c r="A649" s="52"/>
      <c r="B649" s="107"/>
      <c r="C649" s="108" t="str">
        <f t="shared" si="11"/>
        <v/>
      </c>
      <c r="D649" s="116"/>
      <c r="E649" s="118"/>
      <c r="F649" s="116"/>
      <c r="G649" s="118"/>
      <c r="H649" s="52"/>
      <c r="I649" s="52"/>
      <c r="J649" s="53"/>
    </row>
    <row r="650" spans="1:10" ht="13.5" x14ac:dyDescent="0.25">
      <c r="A650" s="52"/>
      <c r="B650" s="107"/>
      <c r="C650" s="108" t="str">
        <f t="shared" si="11"/>
        <v/>
      </c>
      <c r="D650" s="116"/>
      <c r="E650" s="118"/>
      <c r="F650" s="116"/>
      <c r="G650" s="118"/>
      <c r="H650" s="52"/>
      <c r="I650" s="52"/>
      <c r="J650" s="53"/>
    </row>
    <row r="651" spans="1:10" ht="13.5" x14ac:dyDescent="0.25">
      <c r="A651" s="52"/>
      <c r="B651" s="107"/>
      <c r="C651" s="108" t="str">
        <f t="shared" si="11"/>
        <v/>
      </c>
      <c r="D651" s="116"/>
      <c r="E651" s="118"/>
      <c r="F651" s="116"/>
      <c r="G651" s="118"/>
      <c r="H651" s="52"/>
      <c r="I651" s="52"/>
      <c r="J651" s="53"/>
    </row>
    <row r="652" spans="1:10" ht="13.5" x14ac:dyDescent="0.25">
      <c r="A652" s="52"/>
      <c r="B652" s="107"/>
      <c r="C652" s="108" t="str">
        <f t="shared" si="11"/>
        <v/>
      </c>
      <c r="D652" s="116"/>
      <c r="E652" s="118"/>
      <c r="F652" s="116"/>
      <c r="G652" s="118"/>
      <c r="H652" s="52"/>
      <c r="I652" s="52"/>
      <c r="J652" s="53"/>
    </row>
    <row r="653" spans="1:10" ht="13.5" x14ac:dyDescent="0.25">
      <c r="A653" s="52"/>
      <c r="B653" s="107"/>
      <c r="C653" s="108" t="str">
        <f t="shared" si="11"/>
        <v/>
      </c>
      <c r="D653" s="116"/>
      <c r="E653" s="118"/>
      <c r="F653" s="116"/>
      <c r="G653" s="118"/>
      <c r="H653" s="52"/>
      <c r="I653" s="52"/>
      <c r="J653" s="53"/>
    </row>
    <row r="654" spans="1:10" ht="13.5" x14ac:dyDescent="0.25">
      <c r="A654" s="52"/>
      <c r="B654" s="107"/>
      <c r="C654" s="108" t="str">
        <f t="shared" si="11"/>
        <v/>
      </c>
      <c r="D654" s="116"/>
      <c r="E654" s="118"/>
      <c r="F654" s="116"/>
      <c r="G654" s="118"/>
      <c r="H654" s="52"/>
      <c r="I654" s="52"/>
      <c r="J654" s="53"/>
    </row>
    <row r="655" spans="1:10" ht="13.5" x14ac:dyDescent="0.25">
      <c r="A655" s="52"/>
      <c r="B655" s="107"/>
      <c r="C655" s="108" t="str">
        <f t="shared" si="11"/>
        <v/>
      </c>
      <c r="D655" s="116"/>
      <c r="E655" s="118"/>
      <c r="F655" s="116"/>
      <c r="G655" s="118"/>
      <c r="H655" s="52"/>
      <c r="I655" s="52"/>
      <c r="J655" s="53"/>
    </row>
    <row r="656" spans="1:10" ht="13.5" x14ac:dyDescent="0.25">
      <c r="A656" s="52"/>
      <c r="B656" s="107"/>
      <c r="C656" s="108" t="str">
        <f t="shared" si="11"/>
        <v/>
      </c>
      <c r="D656" s="116"/>
      <c r="E656" s="118"/>
      <c r="F656" s="116"/>
      <c r="G656" s="118"/>
      <c r="H656" s="52"/>
      <c r="I656" s="52"/>
      <c r="J656" s="53"/>
    </row>
    <row r="657" spans="1:10" ht="13.5" x14ac:dyDescent="0.25">
      <c r="A657" s="52"/>
      <c r="B657" s="107"/>
      <c r="C657" s="108" t="str">
        <f t="shared" si="11"/>
        <v/>
      </c>
      <c r="D657" s="116"/>
      <c r="E657" s="118"/>
      <c r="F657" s="116"/>
      <c r="G657" s="118"/>
      <c r="H657" s="52"/>
      <c r="I657" s="52"/>
      <c r="J657" s="53"/>
    </row>
    <row r="658" spans="1:10" ht="13.5" x14ac:dyDescent="0.25">
      <c r="A658" s="52"/>
      <c r="B658" s="107"/>
      <c r="C658" s="108" t="str">
        <f t="shared" si="11"/>
        <v/>
      </c>
      <c r="D658" s="116"/>
      <c r="E658" s="118"/>
      <c r="F658" s="116"/>
      <c r="G658" s="118"/>
      <c r="H658" s="52"/>
      <c r="I658" s="52"/>
      <c r="J658" s="53"/>
    </row>
    <row r="659" spans="1:10" ht="13.5" x14ac:dyDescent="0.25">
      <c r="A659" s="52"/>
      <c r="B659" s="107"/>
      <c r="C659" s="108" t="str">
        <f t="shared" si="11"/>
        <v/>
      </c>
      <c r="D659" s="116"/>
      <c r="E659" s="118"/>
      <c r="F659" s="116"/>
      <c r="G659" s="118"/>
      <c r="H659" s="52"/>
      <c r="I659" s="52"/>
      <c r="J659" s="53"/>
    </row>
    <row r="660" spans="1:10" ht="13.5" x14ac:dyDescent="0.25">
      <c r="A660" s="52"/>
      <c r="B660" s="107"/>
      <c r="C660" s="108" t="str">
        <f t="shared" si="11"/>
        <v/>
      </c>
      <c r="D660" s="116"/>
      <c r="E660" s="118"/>
      <c r="F660" s="116"/>
      <c r="G660" s="118"/>
      <c r="H660" s="52"/>
      <c r="I660" s="52"/>
      <c r="J660" s="53"/>
    </row>
    <row r="661" spans="1:10" ht="13.5" x14ac:dyDescent="0.25">
      <c r="A661" s="52"/>
      <c r="B661" s="107"/>
      <c r="C661" s="108" t="str">
        <f t="shared" si="11"/>
        <v/>
      </c>
      <c r="D661" s="116"/>
      <c r="E661" s="118"/>
      <c r="F661" s="116"/>
      <c r="G661" s="118"/>
      <c r="H661" s="52"/>
      <c r="I661" s="52"/>
      <c r="J661" s="53"/>
    </row>
    <row r="662" spans="1:10" ht="13.5" x14ac:dyDescent="0.25">
      <c r="A662" s="52"/>
      <c r="B662" s="107"/>
      <c r="C662" s="108" t="str">
        <f t="shared" si="11"/>
        <v/>
      </c>
      <c r="D662" s="116"/>
      <c r="E662" s="118"/>
      <c r="F662" s="116"/>
      <c r="G662" s="118"/>
      <c r="H662" s="52"/>
      <c r="I662" s="52"/>
      <c r="J662" s="53"/>
    </row>
    <row r="663" spans="1:10" ht="13.5" x14ac:dyDescent="0.25">
      <c r="A663" s="52"/>
      <c r="B663" s="107"/>
      <c r="C663" s="108" t="str">
        <f t="shared" si="11"/>
        <v/>
      </c>
      <c r="D663" s="116"/>
      <c r="E663" s="118"/>
      <c r="F663" s="116"/>
      <c r="G663" s="118"/>
      <c r="H663" s="52"/>
      <c r="I663" s="52"/>
      <c r="J663" s="53"/>
    </row>
    <row r="664" spans="1:10" ht="13.5" x14ac:dyDescent="0.25">
      <c r="A664" s="52"/>
      <c r="B664" s="107"/>
      <c r="C664" s="108" t="str">
        <f t="shared" si="11"/>
        <v/>
      </c>
      <c r="D664" s="116"/>
      <c r="E664" s="118"/>
      <c r="F664" s="116"/>
      <c r="G664" s="118"/>
      <c r="H664" s="52"/>
      <c r="I664" s="52"/>
      <c r="J664" s="53"/>
    </row>
    <row r="665" spans="1:10" ht="13.5" x14ac:dyDescent="0.25">
      <c r="A665" s="52"/>
      <c r="B665" s="107"/>
      <c r="C665" s="108" t="str">
        <f t="shared" si="11"/>
        <v/>
      </c>
      <c r="D665" s="116"/>
      <c r="E665" s="118"/>
      <c r="F665" s="116"/>
      <c r="G665" s="118"/>
      <c r="H665" s="52"/>
      <c r="I665" s="52"/>
      <c r="J665" s="53"/>
    </row>
    <row r="666" spans="1:10" ht="13.5" x14ac:dyDescent="0.25">
      <c r="A666" s="52"/>
      <c r="B666" s="107"/>
      <c r="C666" s="108" t="str">
        <f t="shared" si="11"/>
        <v/>
      </c>
      <c r="D666" s="116"/>
      <c r="E666" s="118"/>
      <c r="F666" s="116"/>
      <c r="G666" s="118"/>
      <c r="H666" s="52"/>
      <c r="I666" s="52"/>
      <c r="J666" s="53"/>
    </row>
    <row r="667" spans="1:10" ht="13.5" x14ac:dyDescent="0.25">
      <c r="A667" s="52"/>
      <c r="B667" s="107"/>
      <c r="C667" s="108" t="str">
        <f t="shared" si="11"/>
        <v/>
      </c>
      <c r="D667" s="116"/>
      <c r="E667" s="118"/>
      <c r="F667" s="116"/>
      <c r="G667" s="118"/>
      <c r="H667" s="52"/>
      <c r="I667" s="52"/>
      <c r="J667" s="53"/>
    </row>
    <row r="668" spans="1:10" ht="13.5" x14ac:dyDescent="0.25">
      <c r="A668" s="52"/>
      <c r="B668" s="107"/>
      <c r="C668" s="108" t="str">
        <f t="shared" si="11"/>
        <v/>
      </c>
      <c r="D668" s="116"/>
      <c r="E668" s="118"/>
      <c r="F668" s="116"/>
      <c r="G668" s="118"/>
      <c r="H668" s="52"/>
      <c r="I668" s="52"/>
      <c r="J668" s="53"/>
    </row>
    <row r="669" spans="1:10" ht="13.5" x14ac:dyDescent="0.25">
      <c r="A669" s="52"/>
      <c r="B669" s="107"/>
      <c r="C669" s="108" t="str">
        <f t="shared" si="11"/>
        <v/>
      </c>
      <c r="D669" s="116"/>
      <c r="E669" s="118"/>
      <c r="F669" s="116"/>
      <c r="G669" s="118"/>
      <c r="H669" s="52"/>
      <c r="I669" s="52"/>
      <c r="J669" s="53"/>
    </row>
    <row r="670" spans="1:10" ht="13.5" x14ac:dyDescent="0.25">
      <c r="A670" s="52"/>
      <c r="B670" s="107"/>
      <c r="C670" s="108" t="str">
        <f t="shared" si="11"/>
        <v/>
      </c>
      <c r="D670" s="116"/>
      <c r="E670" s="118"/>
      <c r="F670" s="116"/>
      <c r="G670" s="118"/>
      <c r="H670" s="52"/>
      <c r="I670" s="52"/>
      <c r="J670" s="53"/>
    </row>
    <row r="671" spans="1:10" ht="13.5" x14ac:dyDescent="0.25">
      <c r="A671" s="52"/>
      <c r="B671" s="107"/>
      <c r="C671" s="108" t="str">
        <f t="shared" si="11"/>
        <v/>
      </c>
      <c r="D671" s="116"/>
      <c r="E671" s="118"/>
      <c r="F671" s="116"/>
      <c r="G671" s="118"/>
      <c r="H671" s="52"/>
      <c r="I671" s="52"/>
      <c r="J671" s="53"/>
    </row>
    <row r="672" spans="1:10" ht="13.5" x14ac:dyDescent="0.25">
      <c r="A672" s="52"/>
      <c r="B672" s="107"/>
      <c r="C672" s="108" t="str">
        <f t="shared" ref="C672:C735" si="12">A672&amp;B672</f>
        <v/>
      </c>
      <c r="D672" s="116"/>
      <c r="E672" s="118"/>
      <c r="F672" s="116"/>
      <c r="G672" s="118"/>
      <c r="H672" s="52"/>
      <c r="I672" s="52"/>
      <c r="J672" s="53"/>
    </row>
    <row r="673" spans="1:10" ht="13.5" x14ac:dyDescent="0.25">
      <c r="A673" s="52"/>
      <c r="B673" s="107"/>
      <c r="C673" s="108" t="str">
        <f t="shared" si="12"/>
        <v/>
      </c>
      <c r="D673" s="116"/>
      <c r="E673" s="118"/>
      <c r="F673" s="116"/>
      <c r="G673" s="118"/>
      <c r="H673" s="52"/>
      <c r="I673" s="52"/>
      <c r="J673" s="53"/>
    </row>
    <row r="674" spans="1:10" ht="13.5" x14ac:dyDescent="0.25">
      <c r="A674" s="52"/>
      <c r="B674" s="107"/>
      <c r="C674" s="108" t="str">
        <f t="shared" si="12"/>
        <v/>
      </c>
      <c r="D674" s="116"/>
      <c r="E674" s="118"/>
      <c r="F674" s="116"/>
      <c r="G674" s="118"/>
      <c r="H674" s="52"/>
      <c r="I674" s="52"/>
      <c r="J674" s="53"/>
    </row>
    <row r="675" spans="1:10" ht="13.5" x14ac:dyDescent="0.25">
      <c r="A675" s="52"/>
      <c r="B675" s="107"/>
      <c r="C675" s="108" t="str">
        <f t="shared" si="12"/>
        <v/>
      </c>
      <c r="D675" s="116"/>
      <c r="E675" s="118"/>
      <c r="F675" s="116"/>
      <c r="G675" s="118"/>
      <c r="H675" s="52"/>
      <c r="I675" s="52"/>
      <c r="J675" s="53"/>
    </row>
    <row r="676" spans="1:10" ht="13.5" x14ac:dyDescent="0.25">
      <c r="A676" s="52"/>
      <c r="B676" s="107"/>
      <c r="C676" s="108" t="str">
        <f t="shared" si="12"/>
        <v/>
      </c>
      <c r="D676" s="116"/>
      <c r="E676" s="118"/>
      <c r="F676" s="116"/>
      <c r="G676" s="118"/>
      <c r="H676" s="52"/>
      <c r="I676" s="52"/>
      <c r="J676" s="53"/>
    </row>
    <row r="677" spans="1:10" ht="13.5" x14ac:dyDescent="0.25">
      <c r="A677" s="52"/>
      <c r="B677" s="107"/>
      <c r="C677" s="108" t="str">
        <f t="shared" si="12"/>
        <v/>
      </c>
      <c r="D677" s="116"/>
      <c r="E677" s="118"/>
      <c r="F677" s="116"/>
      <c r="G677" s="118"/>
      <c r="H677" s="52"/>
      <c r="I677" s="52"/>
      <c r="J677" s="53"/>
    </row>
    <row r="678" spans="1:10" ht="13.5" x14ac:dyDescent="0.25">
      <c r="A678" s="52"/>
      <c r="B678" s="107"/>
      <c r="C678" s="108" t="str">
        <f t="shared" si="12"/>
        <v/>
      </c>
      <c r="D678" s="116"/>
      <c r="E678" s="118"/>
      <c r="F678" s="116"/>
      <c r="G678" s="118"/>
      <c r="H678" s="52"/>
      <c r="I678" s="52"/>
      <c r="J678" s="53"/>
    </row>
    <row r="679" spans="1:10" ht="13.5" x14ac:dyDescent="0.25">
      <c r="A679" s="52"/>
      <c r="B679" s="107"/>
      <c r="C679" s="108" t="str">
        <f t="shared" si="12"/>
        <v/>
      </c>
      <c r="D679" s="116"/>
      <c r="E679" s="118"/>
      <c r="F679" s="116"/>
      <c r="G679" s="118"/>
      <c r="H679" s="52"/>
      <c r="I679" s="52"/>
      <c r="J679" s="53"/>
    </row>
    <row r="680" spans="1:10" ht="13.5" x14ac:dyDescent="0.25">
      <c r="A680" s="52"/>
      <c r="B680" s="107"/>
      <c r="C680" s="108" t="str">
        <f t="shared" si="12"/>
        <v/>
      </c>
      <c r="D680" s="116"/>
      <c r="E680" s="118"/>
      <c r="F680" s="116"/>
      <c r="G680" s="118"/>
      <c r="H680" s="52"/>
      <c r="I680" s="52"/>
      <c r="J680" s="53"/>
    </row>
    <row r="681" spans="1:10" ht="13.5" x14ac:dyDescent="0.25">
      <c r="A681" s="52"/>
      <c r="B681" s="107"/>
      <c r="C681" s="108" t="str">
        <f t="shared" si="12"/>
        <v/>
      </c>
      <c r="D681" s="116"/>
      <c r="E681" s="118"/>
      <c r="F681" s="116"/>
      <c r="G681" s="118"/>
      <c r="H681" s="52"/>
      <c r="I681" s="52"/>
      <c r="J681" s="53"/>
    </row>
    <row r="682" spans="1:10" ht="13.5" x14ac:dyDescent="0.25">
      <c r="A682" s="52"/>
      <c r="B682" s="107"/>
      <c r="C682" s="108" t="str">
        <f t="shared" si="12"/>
        <v/>
      </c>
      <c r="D682" s="116"/>
      <c r="E682" s="118"/>
      <c r="F682" s="116"/>
      <c r="G682" s="118"/>
      <c r="H682" s="52"/>
      <c r="I682" s="52"/>
      <c r="J682" s="53"/>
    </row>
    <row r="683" spans="1:10" ht="13.5" x14ac:dyDescent="0.25">
      <c r="A683" s="52"/>
      <c r="B683" s="107"/>
      <c r="C683" s="108" t="str">
        <f t="shared" si="12"/>
        <v/>
      </c>
      <c r="D683" s="116"/>
      <c r="E683" s="118"/>
      <c r="F683" s="116"/>
      <c r="G683" s="118"/>
      <c r="H683" s="52"/>
      <c r="I683" s="52"/>
      <c r="J683" s="53"/>
    </row>
    <row r="684" spans="1:10" ht="13.5" x14ac:dyDescent="0.25">
      <c r="A684" s="52"/>
      <c r="B684" s="107"/>
      <c r="C684" s="108" t="str">
        <f t="shared" si="12"/>
        <v/>
      </c>
      <c r="D684" s="116"/>
      <c r="E684" s="118"/>
      <c r="F684" s="116"/>
      <c r="G684" s="118"/>
      <c r="H684" s="52"/>
      <c r="I684" s="52"/>
      <c r="J684" s="53"/>
    </row>
    <row r="685" spans="1:10" ht="13.5" x14ac:dyDescent="0.25">
      <c r="A685" s="52"/>
      <c r="B685" s="107"/>
      <c r="C685" s="108" t="str">
        <f t="shared" si="12"/>
        <v/>
      </c>
      <c r="D685" s="116"/>
      <c r="E685" s="118"/>
      <c r="F685" s="116"/>
      <c r="G685" s="118"/>
      <c r="H685" s="52"/>
      <c r="I685" s="52"/>
      <c r="J685" s="53"/>
    </row>
    <row r="686" spans="1:10" ht="13.5" x14ac:dyDescent="0.25">
      <c r="A686" s="52"/>
      <c r="B686" s="107"/>
      <c r="C686" s="108" t="str">
        <f t="shared" si="12"/>
        <v/>
      </c>
      <c r="D686" s="116"/>
      <c r="E686" s="118"/>
      <c r="F686" s="116"/>
      <c r="G686" s="118"/>
      <c r="H686" s="52"/>
      <c r="I686" s="52"/>
      <c r="J686" s="53"/>
    </row>
    <row r="687" spans="1:10" ht="13.5" x14ac:dyDescent="0.25">
      <c r="A687" s="52"/>
      <c r="B687" s="107"/>
      <c r="C687" s="108" t="str">
        <f t="shared" si="12"/>
        <v/>
      </c>
      <c r="D687" s="116"/>
      <c r="E687" s="118"/>
      <c r="F687" s="116"/>
      <c r="G687" s="118"/>
      <c r="H687" s="52"/>
      <c r="I687" s="52"/>
      <c r="J687" s="53"/>
    </row>
    <row r="688" spans="1:10" ht="13.5" x14ac:dyDescent="0.25">
      <c r="A688" s="52"/>
      <c r="B688" s="107"/>
      <c r="C688" s="108" t="str">
        <f t="shared" si="12"/>
        <v/>
      </c>
      <c r="D688" s="116"/>
      <c r="E688" s="118"/>
      <c r="F688" s="116"/>
      <c r="G688" s="118"/>
      <c r="H688" s="52"/>
      <c r="I688" s="52"/>
      <c r="J688" s="53"/>
    </row>
    <row r="689" spans="1:10" ht="13.5" x14ac:dyDescent="0.25">
      <c r="A689" s="52"/>
      <c r="B689" s="107"/>
      <c r="C689" s="108" t="str">
        <f t="shared" si="12"/>
        <v/>
      </c>
      <c r="D689" s="116"/>
      <c r="E689" s="118"/>
      <c r="F689" s="116"/>
      <c r="G689" s="118"/>
      <c r="H689" s="52"/>
      <c r="I689" s="52"/>
      <c r="J689" s="53"/>
    </row>
    <row r="690" spans="1:10" ht="13.5" x14ac:dyDescent="0.25">
      <c r="A690" s="52"/>
      <c r="B690" s="107"/>
      <c r="C690" s="108" t="str">
        <f t="shared" si="12"/>
        <v/>
      </c>
      <c r="D690" s="116"/>
      <c r="E690" s="118"/>
      <c r="F690" s="116"/>
      <c r="G690" s="118"/>
      <c r="H690" s="52"/>
      <c r="I690" s="52"/>
      <c r="J690" s="53"/>
    </row>
    <row r="691" spans="1:10" ht="13.5" x14ac:dyDescent="0.25">
      <c r="A691" s="52"/>
      <c r="B691" s="107"/>
      <c r="C691" s="108" t="str">
        <f t="shared" si="12"/>
        <v/>
      </c>
      <c r="D691" s="116"/>
      <c r="E691" s="118"/>
      <c r="F691" s="116"/>
      <c r="G691" s="118"/>
      <c r="H691" s="52"/>
      <c r="I691" s="52"/>
      <c r="J691" s="53"/>
    </row>
    <row r="692" spans="1:10" ht="13.5" x14ac:dyDescent="0.25">
      <c r="A692" s="52"/>
      <c r="B692" s="107"/>
      <c r="C692" s="108" t="str">
        <f t="shared" si="12"/>
        <v/>
      </c>
      <c r="D692" s="116"/>
      <c r="E692" s="118"/>
      <c r="F692" s="116"/>
      <c r="G692" s="118"/>
      <c r="H692" s="52"/>
      <c r="I692" s="52"/>
      <c r="J692" s="53"/>
    </row>
    <row r="693" spans="1:10" ht="13.5" x14ac:dyDescent="0.25">
      <c r="A693" s="52"/>
      <c r="B693" s="107"/>
      <c r="C693" s="108" t="str">
        <f t="shared" si="12"/>
        <v/>
      </c>
      <c r="D693" s="116"/>
      <c r="E693" s="118"/>
      <c r="F693" s="116"/>
      <c r="G693" s="118"/>
      <c r="H693" s="52"/>
      <c r="I693" s="52"/>
      <c r="J693" s="53"/>
    </row>
    <row r="694" spans="1:10" ht="13.5" x14ac:dyDescent="0.25">
      <c r="A694" s="52"/>
      <c r="B694" s="107"/>
      <c r="C694" s="108" t="str">
        <f t="shared" si="12"/>
        <v/>
      </c>
      <c r="D694" s="116"/>
      <c r="E694" s="118"/>
      <c r="F694" s="116"/>
      <c r="G694" s="118"/>
      <c r="H694" s="52"/>
      <c r="I694" s="52"/>
      <c r="J694" s="53"/>
    </row>
    <row r="695" spans="1:10" ht="13.5" x14ac:dyDescent="0.25">
      <c r="A695" s="52"/>
      <c r="B695" s="107"/>
      <c r="C695" s="108" t="str">
        <f t="shared" si="12"/>
        <v/>
      </c>
      <c r="D695" s="116"/>
      <c r="E695" s="118"/>
      <c r="F695" s="116"/>
      <c r="G695" s="118"/>
      <c r="H695" s="52"/>
      <c r="I695" s="52"/>
      <c r="J695" s="53"/>
    </row>
    <row r="696" spans="1:10" ht="13.5" x14ac:dyDescent="0.25">
      <c r="A696" s="52"/>
      <c r="B696" s="107"/>
      <c r="C696" s="108" t="str">
        <f t="shared" si="12"/>
        <v/>
      </c>
      <c r="D696" s="116"/>
      <c r="E696" s="118"/>
      <c r="F696" s="116"/>
      <c r="G696" s="118"/>
      <c r="H696" s="52"/>
      <c r="I696" s="52"/>
      <c r="J696" s="53"/>
    </row>
    <row r="697" spans="1:10" ht="13.5" x14ac:dyDescent="0.25">
      <c r="A697" s="52"/>
      <c r="B697" s="107"/>
      <c r="C697" s="108" t="str">
        <f t="shared" si="12"/>
        <v/>
      </c>
      <c r="D697" s="116"/>
      <c r="E697" s="118"/>
      <c r="F697" s="116"/>
      <c r="G697" s="118"/>
      <c r="H697" s="52"/>
      <c r="I697" s="52"/>
      <c r="J697" s="53"/>
    </row>
    <row r="698" spans="1:10" ht="13.5" x14ac:dyDescent="0.25">
      <c r="A698" s="52"/>
      <c r="B698" s="107"/>
      <c r="C698" s="108" t="str">
        <f t="shared" si="12"/>
        <v/>
      </c>
      <c r="D698" s="116"/>
      <c r="E698" s="118"/>
      <c r="F698" s="116"/>
      <c r="G698" s="118"/>
      <c r="H698" s="52"/>
      <c r="I698" s="52"/>
      <c r="J698" s="53"/>
    </row>
    <row r="699" spans="1:10" ht="13.5" x14ac:dyDescent="0.25">
      <c r="A699" s="52"/>
      <c r="B699" s="107"/>
      <c r="C699" s="108" t="str">
        <f t="shared" si="12"/>
        <v/>
      </c>
      <c r="D699" s="116"/>
      <c r="E699" s="118"/>
      <c r="F699" s="116"/>
      <c r="G699" s="118"/>
      <c r="H699" s="52"/>
      <c r="I699" s="52"/>
      <c r="J699" s="53"/>
    </row>
    <row r="700" spans="1:10" ht="13.5" x14ac:dyDescent="0.25">
      <c r="A700" s="52"/>
      <c r="B700" s="107"/>
      <c r="C700" s="108" t="str">
        <f t="shared" si="12"/>
        <v/>
      </c>
      <c r="D700" s="116"/>
      <c r="E700" s="118"/>
      <c r="F700" s="116"/>
      <c r="G700" s="118"/>
      <c r="H700" s="52"/>
      <c r="I700" s="52"/>
      <c r="J700" s="53"/>
    </row>
    <row r="701" spans="1:10" ht="13.5" x14ac:dyDescent="0.25">
      <c r="A701" s="52"/>
      <c r="B701" s="107"/>
      <c r="C701" s="108" t="str">
        <f t="shared" si="12"/>
        <v/>
      </c>
      <c r="D701" s="116"/>
      <c r="E701" s="118"/>
      <c r="F701" s="116"/>
      <c r="G701" s="118"/>
      <c r="H701" s="52"/>
      <c r="I701" s="52"/>
      <c r="J701" s="53"/>
    </row>
    <row r="702" spans="1:10" ht="13.5" x14ac:dyDescent="0.25">
      <c r="A702" s="52"/>
      <c r="B702" s="107"/>
      <c r="C702" s="108" t="str">
        <f t="shared" si="12"/>
        <v/>
      </c>
      <c r="D702" s="116"/>
      <c r="E702" s="118"/>
      <c r="F702" s="116"/>
      <c r="G702" s="118"/>
      <c r="H702" s="52"/>
      <c r="I702" s="52"/>
      <c r="J702" s="53"/>
    </row>
    <row r="703" spans="1:10" ht="13.5" x14ac:dyDescent="0.25">
      <c r="A703" s="52"/>
      <c r="B703" s="107"/>
      <c r="C703" s="108" t="str">
        <f t="shared" si="12"/>
        <v/>
      </c>
      <c r="D703" s="116"/>
      <c r="E703" s="118"/>
      <c r="F703" s="116"/>
      <c r="G703" s="118"/>
      <c r="H703" s="52"/>
      <c r="I703" s="52"/>
      <c r="J703" s="53"/>
    </row>
    <row r="704" spans="1:10" ht="13.5" x14ac:dyDescent="0.25">
      <c r="A704" s="52"/>
      <c r="B704" s="107"/>
      <c r="C704" s="108" t="str">
        <f t="shared" si="12"/>
        <v/>
      </c>
      <c r="D704" s="116"/>
      <c r="E704" s="118"/>
      <c r="F704" s="116"/>
      <c r="G704" s="118"/>
      <c r="H704" s="52"/>
      <c r="I704" s="52"/>
      <c r="J704" s="53"/>
    </row>
    <row r="705" spans="1:10" ht="13.5" x14ac:dyDescent="0.25">
      <c r="A705" s="52"/>
      <c r="B705" s="107"/>
      <c r="C705" s="108" t="str">
        <f t="shared" si="12"/>
        <v/>
      </c>
      <c r="D705" s="116"/>
      <c r="E705" s="118"/>
      <c r="F705" s="116"/>
      <c r="G705" s="118"/>
      <c r="H705" s="52"/>
      <c r="I705" s="52"/>
      <c r="J705" s="53"/>
    </row>
    <row r="706" spans="1:10" ht="13.5" x14ac:dyDescent="0.25">
      <c r="A706" s="52"/>
      <c r="B706" s="107"/>
      <c r="C706" s="108" t="str">
        <f t="shared" si="12"/>
        <v/>
      </c>
      <c r="D706" s="116"/>
      <c r="E706" s="118"/>
      <c r="F706" s="116"/>
      <c r="G706" s="118"/>
      <c r="H706" s="52"/>
      <c r="I706" s="52"/>
      <c r="J706" s="53"/>
    </row>
    <row r="707" spans="1:10" ht="13.5" x14ac:dyDescent="0.25">
      <c r="A707" s="52"/>
      <c r="B707" s="107"/>
      <c r="C707" s="108" t="str">
        <f t="shared" si="12"/>
        <v/>
      </c>
      <c r="D707" s="116"/>
      <c r="E707" s="118"/>
      <c r="F707" s="116"/>
      <c r="G707" s="118"/>
      <c r="H707" s="52"/>
      <c r="I707" s="52"/>
      <c r="J707" s="53"/>
    </row>
    <row r="708" spans="1:10" ht="13.5" x14ac:dyDescent="0.25">
      <c r="A708" s="52"/>
      <c r="B708" s="107"/>
      <c r="C708" s="108" t="str">
        <f t="shared" si="12"/>
        <v/>
      </c>
      <c r="D708" s="116"/>
      <c r="E708" s="118"/>
      <c r="F708" s="116"/>
      <c r="G708" s="118"/>
      <c r="H708" s="52"/>
      <c r="I708" s="52"/>
      <c r="J708" s="53"/>
    </row>
    <row r="709" spans="1:10" ht="13.5" x14ac:dyDescent="0.25">
      <c r="A709" s="52"/>
      <c r="B709" s="107"/>
      <c r="C709" s="108" t="str">
        <f t="shared" si="12"/>
        <v/>
      </c>
      <c r="D709" s="116"/>
      <c r="E709" s="118"/>
      <c r="F709" s="116"/>
      <c r="G709" s="118"/>
      <c r="H709" s="52"/>
      <c r="I709" s="52"/>
      <c r="J709" s="53"/>
    </row>
    <row r="710" spans="1:10" ht="13.5" x14ac:dyDescent="0.25">
      <c r="A710" s="52"/>
      <c r="B710" s="107"/>
      <c r="C710" s="108" t="str">
        <f t="shared" si="12"/>
        <v/>
      </c>
      <c r="D710" s="116"/>
      <c r="E710" s="118"/>
      <c r="F710" s="116"/>
      <c r="G710" s="118"/>
      <c r="H710" s="52"/>
      <c r="I710" s="52"/>
      <c r="J710" s="53"/>
    </row>
    <row r="711" spans="1:10" ht="13.5" x14ac:dyDescent="0.25">
      <c r="A711" s="52"/>
      <c r="B711" s="107"/>
      <c r="C711" s="108" t="str">
        <f t="shared" si="12"/>
        <v/>
      </c>
      <c r="D711" s="116"/>
      <c r="E711" s="118"/>
      <c r="F711" s="116"/>
      <c r="G711" s="118"/>
      <c r="H711" s="52"/>
      <c r="I711" s="52"/>
      <c r="J711" s="53"/>
    </row>
    <row r="712" spans="1:10" ht="13.5" x14ac:dyDescent="0.25">
      <c r="A712" s="52"/>
      <c r="B712" s="107"/>
      <c r="C712" s="108" t="str">
        <f t="shared" si="12"/>
        <v/>
      </c>
      <c r="D712" s="116"/>
      <c r="E712" s="118"/>
      <c r="F712" s="116"/>
      <c r="G712" s="118"/>
      <c r="H712" s="52"/>
      <c r="I712" s="52"/>
      <c r="J712" s="53"/>
    </row>
    <row r="713" spans="1:10" ht="13.5" x14ac:dyDescent="0.25">
      <c r="A713" s="52"/>
      <c r="B713" s="107"/>
      <c r="C713" s="108" t="str">
        <f t="shared" si="12"/>
        <v/>
      </c>
      <c r="D713" s="116"/>
      <c r="E713" s="118"/>
      <c r="F713" s="116"/>
      <c r="G713" s="118"/>
      <c r="H713" s="52"/>
      <c r="I713" s="52"/>
      <c r="J713" s="53"/>
    </row>
    <row r="714" spans="1:10" ht="13.5" x14ac:dyDescent="0.25">
      <c r="A714" s="52"/>
      <c r="B714" s="107"/>
      <c r="C714" s="108" t="str">
        <f t="shared" si="12"/>
        <v/>
      </c>
      <c r="D714" s="116"/>
      <c r="E714" s="118"/>
      <c r="F714" s="116"/>
      <c r="G714" s="118"/>
      <c r="H714" s="52"/>
      <c r="I714" s="52"/>
      <c r="J714" s="53"/>
    </row>
    <row r="715" spans="1:10" ht="13.5" x14ac:dyDescent="0.25">
      <c r="A715" s="52"/>
      <c r="B715" s="107"/>
      <c r="C715" s="108" t="str">
        <f t="shared" si="12"/>
        <v/>
      </c>
      <c r="D715" s="116"/>
      <c r="E715" s="118"/>
      <c r="F715" s="116"/>
      <c r="G715" s="118"/>
      <c r="H715" s="52"/>
      <c r="I715" s="52"/>
      <c r="J715" s="53"/>
    </row>
    <row r="716" spans="1:10" ht="13.5" x14ac:dyDescent="0.25">
      <c r="A716" s="52"/>
      <c r="B716" s="107"/>
      <c r="C716" s="108" t="str">
        <f t="shared" si="12"/>
        <v/>
      </c>
      <c r="D716" s="116"/>
      <c r="E716" s="118"/>
      <c r="F716" s="116"/>
      <c r="G716" s="118"/>
      <c r="H716" s="52"/>
      <c r="I716" s="52"/>
      <c r="J716" s="53"/>
    </row>
    <row r="717" spans="1:10" ht="13.5" x14ac:dyDescent="0.25">
      <c r="A717" s="52"/>
      <c r="B717" s="107"/>
      <c r="C717" s="108" t="str">
        <f t="shared" si="12"/>
        <v/>
      </c>
      <c r="D717" s="116"/>
      <c r="E717" s="118"/>
      <c r="F717" s="116"/>
      <c r="G717" s="118"/>
      <c r="H717" s="52"/>
      <c r="I717" s="52"/>
      <c r="J717" s="53"/>
    </row>
    <row r="718" spans="1:10" ht="13.5" x14ac:dyDescent="0.25">
      <c r="A718" s="52"/>
      <c r="B718" s="107"/>
      <c r="C718" s="108" t="str">
        <f t="shared" si="12"/>
        <v/>
      </c>
      <c r="D718" s="116"/>
      <c r="E718" s="118"/>
      <c r="F718" s="116"/>
      <c r="G718" s="118"/>
      <c r="H718" s="52"/>
      <c r="I718" s="52"/>
      <c r="J718" s="53"/>
    </row>
    <row r="719" spans="1:10" ht="13.5" x14ac:dyDescent="0.25">
      <c r="A719" s="52"/>
      <c r="B719" s="107"/>
      <c r="C719" s="108" t="str">
        <f t="shared" si="12"/>
        <v/>
      </c>
      <c r="D719" s="116"/>
      <c r="E719" s="118"/>
      <c r="F719" s="116"/>
      <c r="G719" s="118"/>
      <c r="H719" s="52"/>
      <c r="I719" s="52"/>
      <c r="J719" s="53"/>
    </row>
    <row r="720" spans="1:10" ht="13.5" x14ac:dyDescent="0.25">
      <c r="A720" s="52"/>
      <c r="B720" s="107"/>
      <c r="C720" s="108" t="str">
        <f t="shared" si="12"/>
        <v/>
      </c>
      <c r="D720" s="116"/>
      <c r="E720" s="118"/>
      <c r="F720" s="116"/>
      <c r="G720" s="118"/>
      <c r="H720" s="52"/>
      <c r="I720" s="52"/>
      <c r="J720" s="53"/>
    </row>
    <row r="721" spans="1:10" ht="13.5" x14ac:dyDescent="0.25">
      <c r="A721" s="52"/>
      <c r="B721" s="107"/>
      <c r="C721" s="108" t="str">
        <f t="shared" si="12"/>
        <v/>
      </c>
      <c r="D721" s="116"/>
      <c r="E721" s="118"/>
      <c r="F721" s="116"/>
      <c r="G721" s="118"/>
      <c r="H721" s="52"/>
      <c r="I721" s="52"/>
      <c r="J721" s="53"/>
    </row>
    <row r="722" spans="1:10" ht="13.5" x14ac:dyDescent="0.25">
      <c r="A722" s="52"/>
      <c r="B722" s="107"/>
      <c r="C722" s="108" t="str">
        <f t="shared" si="12"/>
        <v/>
      </c>
      <c r="D722" s="116"/>
      <c r="E722" s="118"/>
      <c r="F722" s="116"/>
      <c r="G722" s="118"/>
      <c r="H722" s="52"/>
      <c r="I722" s="52"/>
      <c r="J722" s="53"/>
    </row>
    <row r="723" spans="1:10" ht="13.5" x14ac:dyDescent="0.25">
      <c r="A723" s="52"/>
      <c r="B723" s="107"/>
      <c r="C723" s="108" t="str">
        <f t="shared" si="12"/>
        <v/>
      </c>
      <c r="D723" s="116"/>
      <c r="E723" s="118"/>
      <c r="F723" s="116"/>
      <c r="G723" s="118"/>
      <c r="H723" s="52"/>
      <c r="I723" s="52"/>
      <c r="J723" s="53"/>
    </row>
    <row r="724" spans="1:10" ht="13.5" x14ac:dyDescent="0.25">
      <c r="A724" s="52"/>
      <c r="B724" s="107"/>
      <c r="C724" s="108" t="str">
        <f t="shared" si="12"/>
        <v/>
      </c>
      <c r="D724" s="116"/>
      <c r="E724" s="118"/>
      <c r="F724" s="116"/>
      <c r="G724" s="118"/>
      <c r="H724" s="52"/>
      <c r="I724" s="52"/>
      <c r="J724" s="53"/>
    </row>
    <row r="725" spans="1:10" ht="13.5" x14ac:dyDescent="0.25">
      <c r="A725" s="52"/>
      <c r="B725" s="107"/>
      <c r="C725" s="108" t="str">
        <f t="shared" si="12"/>
        <v/>
      </c>
      <c r="D725" s="116"/>
      <c r="E725" s="118"/>
      <c r="F725" s="116"/>
      <c r="G725" s="118"/>
      <c r="H725" s="52"/>
      <c r="I725" s="52"/>
      <c r="J725" s="53"/>
    </row>
    <row r="726" spans="1:10" ht="13.5" x14ac:dyDescent="0.25">
      <c r="A726" s="52"/>
      <c r="B726" s="107"/>
      <c r="C726" s="108" t="str">
        <f t="shared" si="12"/>
        <v/>
      </c>
      <c r="D726" s="116"/>
      <c r="E726" s="118"/>
      <c r="F726" s="116"/>
      <c r="G726" s="118"/>
      <c r="H726" s="52"/>
      <c r="I726" s="52"/>
      <c r="J726" s="53"/>
    </row>
    <row r="727" spans="1:10" ht="13.5" x14ac:dyDescent="0.25">
      <c r="A727" s="52"/>
      <c r="B727" s="107"/>
      <c r="C727" s="108" t="str">
        <f t="shared" si="12"/>
        <v/>
      </c>
      <c r="D727" s="116"/>
      <c r="E727" s="118"/>
      <c r="F727" s="116"/>
      <c r="G727" s="118"/>
      <c r="H727" s="52"/>
      <c r="I727" s="52"/>
      <c r="J727" s="53"/>
    </row>
    <row r="728" spans="1:10" ht="13.5" x14ac:dyDescent="0.25">
      <c r="A728" s="52"/>
      <c r="B728" s="107"/>
      <c r="C728" s="108" t="str">
        <f t="shared" si="12"/>
        <v/>
      </c>
      <c r="D728" s="116"/>
      <c r="E728" s="118"/>
      <c r="F728" s="116"/>
      <c r="G728" s="118"/>
      <c r="H728" s="52"/>
      <c r="I728" s="52"/>
      <c r="J728" s="53"/>
    </row>
    <row r="729" spans="1:10" ht="13.5" x14ac:dyDescent="0.25">
      <c r="A729" s="52"/>
      <c r="B729" s="107"/>
      <c r="C729" s="108" t="str">
        <f t="shared" si="12"/>
        <v/>
      </c>
      <c r="D729" s="116"/>
      <c r="E729" s="118"/>
      <c r="F729" s="116"/>
      <c r="G729" s="118"/>
      <c r="H729" s="52"/>
      <c r="I729" s="52"/>
      <c r="J729" s="53"/>
    </row>
    <row r="730" spans="1:10" ht="13.5" x14ac:dyDescent="0.25">
      <c r="A730" s="52"/>
      <c r="B730" s="107"/>
      <c r="C730" s="108" t="str">
        <f t="shared" si="12"/>
        <v/>
      </c>
      <c r="D730" s="116"/>
      <c r="E730" s="118"/>
      <c r="F730" s="116"/>
      <c r="G730" s="118"/>
      <c r="H730" s="52"/>
      <c r="I730" s="52"/>
      <c r="J730" s="53"/>
    </row>
    <row r="731" spans="1:10" ht="13.5" x14ac:dyDescent="0.25">
      <c r="A731" s="52"/>
      <c r="B731" s="107"/>
      <c r="C731" s="108" t="str">
        <f t="shared" si="12"/>
        <v/>
      </c>
      <c r="D731" s="116"/>
      <c r="E731" s="118"/>
      <c r="F731" s="116"/>
      <c r="G731" s="118"/>
      <c r="H731" s="52"/>
      <c r="I731" s="52"/>
      <c r="J731" s="53"/>
    </row>
    <row r="732" spans="1:10" ht="13.5" x14ac:dyDescent="0.25">
      <c r="A732" s="52"/>
      <c r="B732" s="107"/>
      <c r="C732" s="108" t="str">
        <f t="shared" si="12"/>
        <v/>
      </c>
      <c r="D732" s="116"/>
      <c r="E732" s="118"/>
      <c r="F732" s="116"/>
      <c r="G732" s="118"/>
      <c r="H732" s="52"/>
      <c r="I732" s="52"/>
      <c r="J732" s="53"/>
    </row>
    <row r="733" spans="1:10" ht="13.5" x14ac:dyDescent="0.25">
      <c r="A733" s="52"/>
      <c r="B733" s="107"/>
      <c r="C733" s="108" t="str">
        <f t="shared" si="12"/>
        <v/>
      </c>
      <c r="D733" s="116"/>
      <c r="E733" s="118"/>
      <c r="F733" s="116"/>
      <c r="G733" s="118"/>
      <c r="H733" s="52"/>
      <c r="I733" s="52"/>
      <c r="J733" s="53"/>
    </row>
    <row r="734" spans="1:10" ht="13.5" x14ac:dyDescent="0.25">
      <c r="A734" s="52"/>
      <c r="B734" s="107"/>
      <c r="C734" s="108" t="str">
        <f t="shared" si="12"/>
        <v/>
      </c>
      <c r="D734" s="116"/>
      <c r="E734" s="118"/>
      <c r="F734" s="116"/>
      <c r="G734" s="118"/>
      <c r="H734" s="52"/>
      <c r="I734" s="52"/>
      <c r="J734" s="53"/>
    </row>
    <row r="735" spans="1:10" ht="13.5" x14ac:dyDescent="0.25">
      <c r="A735" s="52"/>
      <c r="B735" s="107"/>
      <c r="C735" s="108" t="str">
        <f t="shared" si="12"/>
        <v/>
      </c>
      <c r="D735" s="116"/>
      <c r="E735" s="118"/>
      <c r="F735" s="116"/>
      <c r="G735" s="118"/>
      <c r="H735" s="52"/>
      <c r="I735" s="52"/>
      <c r="J735" s="53"/>
    </row>
    <row r="736" spans="1:10" ht="13.5" x14ac:dyDescent="0.25">
      <c r="A736" s="52"/>
      <c r="B736" s="107"/>
      <c r="C736" s="108" t="str">
        <f t="shared" ref="C736:C799" si="13">A736&amp;B736</f>
        <v/>
      </c>
      <c r="D736" s="116"/>
      <c r="E736" s="118"/>
      <c r="F736" s="116"/>
      <c r="G736" s="118"/>
      <c r="H736" s="52"/>
      <c r="I736" s="52"/>
      <c r="J736" s="53"/>
    </row>
    <row r="737" spans="1:10" ht="13.5" x14ac:dyDescent="0.25">
      <c r="A737" s="52"/>
      <c r="B737" s="107"/>
      <c r="C737" s="108" t="str">
        <f t="shared" si="13"/>
        <v/>
      </c>
      <c r="D737" s="116"/>
      <c r="E737" s="118"/>
      <c r="F737" s="116"/>
      <c r="G737" s="118"/>
      <c r="H737" s="52"/>
      <c r="I737" s="52"/>
      <c r="J737" s="53"/>
    </row>
    <row r="738" spans="1:10" ht="13.5" x14ac:dyDescent="0.25">
      <c r="A738" s="52"/>
      <c r="B738" s="107"/>
      <c r="C738" s="108" t="str">
        <f t="shared" si="13"/>
        <v/>
      </c>
      <c r="D738" s="116"/>
      <c r="E738" s="118"/>
      <c r="F738" s="116"/>
      <c r="G738" s="118"/>
      <c r="H738" s="52"/>
      <c r="I738" s="52"/>
      <c r="J738" s="53"/>
    </row>
    <row r="739" spans="1:10" ht="13.5" x14ac:dyDescent="0.25">
      <c r="A739" s="52"/>
      <c r="B739" s="107"/>
      <c r="C739" s="108" t="str">
        <f t="shared" si="13"/>
        <v/>
      </c>
      <c r="D739" s="116"/>
      <c r="E739" s="118"/>
      <c r="F739" s="116"/>
      <c r="G739" s="118"/>
      <c r="H739" s="52"/>
      <c r="I739" s="52"/>
      <c r="J739" s="53"/>
    </row>
    <row r="740" spans="1:10" ht="13.5" x14ac:dyDescent="0.25">
      <c r="A740" s="52"/>
      <c r="B740" s="107"/>
      <c r="C740" s="108" t="str">
        <f t="shared" si="13"/>
        <v/>
      </c>
      <c r="D740" s="116"/>
      <c r="E740" s="118"/>
      <c r="F740" s="116"/>
      <c r="G740" s="118"/>
      <c r="H740" s="52"/>
      <c r="I740" s="52"/>
      <c r="J740" s="53"/>
    </row>
    <row r="741" spans="1:10" ht="13.5" x14ac:dyDescent="0.25">
      <c r="A741" s="52"/>
      <c r="B741" s="107"/>
      <c r="C741" s="108" t="str">
        <f t="shared" si="13"/>
        <v/>
      </c>
      <c r="D741" s="116"/>
      <c r="E741" s="118"/>
      <c r="F741" s="116"/>
      <c r="G741" s="118"/>
      <c r="H741" s="52"/>
      <c r="I741" s="52"/>
      <c r="J741" s="53"/>
    </row>
    <row r="742" spans="1:10" ht="13.5" x14ac:dyDescent="0.25">
      <c r="A742" s="52"/>
      <c r="B742" s="107"/>
      <c r="C742" s="108" t="str">
        <f t="shared" si="13"/>
        <v/>
      </c>
      <c r="D742" s="116"/>
      <c r="E742" s="118"/>
      <c r="F742" s="116"/>
      <c r="G742" s="118"/>
      <c r="H742" s="52"/>
      <c r="I742" s="52"/>
      <c r="J742" s="53"/>
    </row>
    <row r="743" spans="1:10" ht="13.5" x14ac:dyDescent="0.25">
      <c r="A743" s="52"/>
      <c r="B743" s="107"/>
      <c r="C743" s="108" t="str">
        <f t="shared" si="13"/>
        <v/>
      </c>
      <c r="D743" s="116"/>
      <c r="E743" s="118"/>
      <c r="F743" s="116"/>
      <c r="G743" s="118"/>
      <c r="H743" s="52"/>
      <c r="I743" s="52"/>
      <c r="J743" s="53"/>
    </row>
    <row r="744" spans="1:10" ht="13.5" x14ac:dyDescent="0.25">
      <c r="A744" s="52"/>
      <c r="B744" s="107"/>
      <c r="C744" s="108" t="str">
        <f t="shared" si="13"/>
        <v/>
      </c>
      <c r="D744" s="116"/>
      <c r="E744" s="118"/>
      <c r="F744" s="116"/>
      <c r="G744" s="118"/>
      <c r="H744" s="52"/>
      <c r="I744" s="52"/>
      <c r="J744" s="53"/>
    </row>
    <row r="745" spans="1:10" ht="13.5" x14ac:dyDescent="0.25">
      <c r="A745" s="52"/>
      <c r="B745" s="107"/>
      <c r="C745" s="108" t="str">
        <f t="shared" si="13"/>
        <v/>
      </c>
      <c r="D745" s="116"/>
      <c r="E745" s="118"/>
      <c r="F745" s="116"/>
      <c r="G745" s="118"/>
      <c r="H745" s="52"/>
      <c r="I745" s="52"/>
      <c r="J745" s="53"/>
    </row>
    <row r="746" spans="1:10" ht="13.5" x14ac:dyDescent="0.25">
      <c r="A746" s="52"/>
      <c r="B746" s="107"/>
      <c r="C746" s="108" t="str">
        <f t="shared" si="13"/>
        <v/>
      </c>
      <c r="D746" s="116"/>
      <c r="E746" s="118"/>
      <c r="F746" s="116"/>
      <c r="G746" s="118"/>
      <c r="H746" s="52"/>
      <c r="I746" s="52"/>
      <c r="J746" s="53"/>
    </row>
    <row r="747" spans="1:10" ht="13.5" x14ac:dyDescent="0.25">
      <c r="A747" s="52"/>
      <c r="B747" s="107"/>
      <c r="C747" s="108" t="str">
        <f t="shared" si="13"/>
        <v/>
      </c>
      <c r="D747" s="116"/>
      <c r="E747" s="118"/>
      <c r="F747" s="116"/>
      <c r="G747" s="118"/>
      <c r="H747" s="52"/>
      <c r="I747" s="52"/>
      <c r="J747" s="53"/>
    </row>
    <row r="748" spans="1:10" ht="13.5" x14ac:dyDescent="0.25">
      <c r="A748" s="52"/>
      <c r="B748" s="107"/>
      <c r="C748" s="108" t="str">
        <f t="shared" si="13"/>
        <v/>
      </c>
      <c r="D748" s="116"/>
      <c r="E748" s="118"/>
      <c r="F748" s="116"/>
      <c r="G748" s="118"/>
      <c r="H748" s="52"/>
      <c r="I748" s="52"/>
      <c r="J748" s="53"/>
    </row>
    <row r="749" spans="1:10" ht="13.5" x14ac:dyDescent="0.25">
      <c r="A749" s="52"/>
      <c r="B749" s="107"/>
      <c r="C749" s="108" t="str">
        <f t="shared" si="13"/>
        <v/>
      </c>
      <c r="D749" s="116"/>
      <c r="E749" s="118"/>
      <c r="F749" s="116"/>
      <c r="G749" s="118"/>
      <c r="H749" s="52"/>
      <c r="I749" s="52"/>
      <c r="J749" s="53"/>
    </row>
    <row r="750" spans="1:10" ht="13.5" x14ac:dyDescent="0.25">
      <c r="A750" s="52"/>
      <c r="B750" s="107"/>
      <c r="C750" s="108" t="str">
        <f t="shared" si="13"/>
        <v/>
      </c>
      <c r="D750" s="116"/>
      <c r="E750" s="118"/>
      <c r="F750" s="116"/>
      <c r="G750" s="118"/>
      <c r="H750" s="52"/>
      <c r="I750" s="52"/>
      <c r="J750" s="53"/>
    </row>
    <row r="751" spans="1:10" ht="13.5" x14ac:dyDescent="0.25">
      <c r="A751" s="52"/>
      <c r="B751" s="107"/>
      <c r="C751" s="108" t="str">
        <f t="shared" si="13"/>
        <v/>
      </c>
      <c r="D751" s="116"/>
      <c r="E751" s="118"/>
      <c r="F751" s="116"/>
      <c r="G751" s="118"/>
      <c r="H751" s="52"/>
      <c r="I751" s="52"/>
      <c r="J751" s="53"/>
    </row>
    <row r="752" spans="1:10" ht="13.5" x14ac:dyDescent="0.25">
      <c r="A752" s="52"/>
      <c r="B752" s="107"/>
      <c r="C752" s="108" t="str">
        <f t="shared" si="13"/>
        <v/>
      </c>
      <c r="D752" s="116"/>
      <c r="E752" s="118"/>
      <c r="F752" s="116"/>
      <c r="G752" s="118"/>
      <c r="H752" s="52"/>
      <c r="I752" s="52"/>
      <c r="J752" s="53"/>
    </row>
    <row r="753" spans="1:10" ht="13.5" x14ac:dyDescent="0.25">
      <c r="A753" s="52"/>
      <c r="B753" s="107"/>
      <c r="C753" s="108" t="str">
        <f t="shared" si="13"/>
        <v/>
      </c>
      <c r="D753" s="116"/>
      <c r="E753" s="118"/>
      <c r="F753" s="116"/>
      <c r="G753" s="118"/>
      <c r="H753" s="52"/>
      <c r="I753" s="52"/>
      <c r="J753" s="53"/>
    </row>
    <row r="754" spans="1:10" ht="13.5" x14ac:dyDescent="0.25">
      <c r="A754" s="52"/>
      <c r="B754" s="107"/>
      <c r="C754" s="108" t="str">
        <f t="shared" si="13"/>
        <v/>
      </c>
      <c r="D754" s="116"/>
      <c r="E754" s="118"/>
      <c r="F754" s="116"/>
      <c r="G754" s="118"/>
      <c r="H754" s="52"/>
      <c r="I754" s="52"/>
      <c r="J754" s="53"/>
    </row>
    <row r="755" spans="1:10" ht="13.5" x14ac:dyDescent="0.25">
      <c r="A755" s="52"/>
      <c r="B755" s="107"/>
      <c r="C755" s="108" t="str">
        <f t="shared" si="13"/>
        <v/>
      </c>
      <c r="D755" s="116"/>
      <c r="E755" s="118"/>
      <c r="F755" s="116"/>
      <c r="G755" s="118"/>
      <c r="H755" s="52"/>
      <c r="I755" s="52"/>
      <c r="J755" s="53"/>
    </row>
    <row r="756" spans="1:10" ht="13.5" x14ac:dyDescent="0.25">
      <c r="A756" s="52"/>
      <c r="B756" s="107"/>
      <c r="C756" s="108" t="str">
        <f t="shared" si="13"/>
        <v/>
      </c>
      <c r="D756" s="116"/>
      <c r="E756" s="118"/>
      <c r="F756" s="116"/>
      <c r="G756" s="118"/>
      <c r="H756" s="52"/>
      <c r="I756" s="52"/>
      <c r="J756" s="53"/>
    </row>
    <row r="757" spans="1:10" ht="13.5" x14ac:dyDescent="0.25">
      <c r="A757" s="52"/>
      <c r="B757" s="107"/>
      <c r="C757" s="108" t="str">
        <f t="shared" si="13"/>
        <v/>
      </c>
      <c r="D757" s="116"/>
      <c r="E757" s="118"/>
      <c r="F757" s="116"/>
      <c r="G757" s="118"/>
      <c r="H757" s="52"/>
      <c r="I757" s="52"/>
      <c r="J757" s="53"/>
    </row>
    <row r="758" spans="1:10" ht="13.5" x14ac:dyDescent="0.25">
      <c r="A758" s="52"/>
      <c r="B758" s="107"/>
      <c r="C758" s="108" t="str">
        <f t="shared" si="13"/>
        <v/>
      </c>
      <c r="D758" s="116"/>
      <c r="E758" s="118"/>
      <c r="F758" s="116"/>
      <c r="G758" s="118"/>
      <c r="H758" s="52"/>
      <c r="I758" s="52"/>
      <c r="J758" s="53"/>
    </row>
    <row r="759" spans="1:10" ht="13.5" x14ac:dyDescent="0.25">
      <c r="A759" s="52"/>
      <c r="B759" s="107"/>
      <c r="C759" s="108" t="str">
        <f t="shared" si="13"/>
        <v/>
      </c>
      <c r="D759" s="116"/>
      <c r="E759" s="118"/>
      <c r="F759" s="116"/>
      <c r="G759" s="118"/>
      <c r="H759" s="52"/>
      <c r="I759" s="52"/>
      <c r="J759" s="53"/>
    </row>
    <row r="760" spans="1:10" ht="13.5" x14ac:dyDescent="0.25">
      <c r="A760" s="52"/>
      <c r="B760" s="107"/>
      <c r="C760" s="108" t="str">
        <f t="shared" si="13"/>
        <v/>
      </c>
      <c r="D760" s="116"/>
      <c r="E760" s="118"/>
      <c r="F760" s="116"/>
      <c r="G760" s="118"/>
      <c r="H760" s="52"/>
      <c r="I760" s="52"/>
      <c r="J760" s="53"/>
    </row>
    <row r="761" spans="1:10" ht="13.5" x14ac:dyDescent="0.25">
      <c r="A761" s="52"/>
      <c r="B761" s="107"/>
      <c r="C761" s="108" t="str">
        <f t="shared" si="13"/>
        <v/>
      </c>
      <c r="D761" s="116"/>
      <c r="E761" s="118"/>
      <c r="F761" s="116"/>
      <c r="G761" s="118"/>
      <c r="H761" s="52"/>
      <c r="I761" s="52"/>
      <c r="J761" s="53"/>
    </row>
    <row r="762" spans="1:10" ht="13.5" x14ac:dyDescent="0.25">
      <c r="A762" s="52"/>
      <c r="B762" s="107"/>
      <c r="C762" s="108" t="str">
        <f t="shared" si="13"/>
        <v/>
      </c>
      <c r="D762" s="116"/>
      <c r="E762" s="118"/>
      <c r="F762" s="116"/>
      <c r="G762" s="118"/>
      <c r="H762" s="52"/>
      <c r="I762" s="52"/>
      <c r="J762" s="53"/>
    </row>
    <row r="763" spans="1:10" ht="13.5" x14ac:dyDescent="0.25">
      <c r="A763" s="52"/>
      <c r="B763" s="107"/>
      <c r="C763" s="108" t="str">
        <f t="shared" si="13"/>
        <v/>
      </c>
      <c r="D763" s="116"/>
      <c r="E763" s="118"/>
      <c r="F763" s="116"/>
      <c r="G763" s="118"/>
      <c r="H763" s="52"/>
      <c r="I763" s="52"/>
      <c r="J763" s="53"/>
    </row>
    <row r="764" spans="1:10" ht="13.5" x14ac:dyDescent="0.25">
      <c r="A764" s="52"/>
      <c r="B764" s="107"/>
      <c r="C764" s="108" t="str">
        <f t="shared" si="13"/>
        <v/>
      </c>
      <c r="D764" s="116"/>
      <c r="E764" s="118"/>
      <c r="F764" s="116"/>
      <c r="G764" s="118"/>
      <c r="H764" s="52"/>
      <c r="I764" s="52"/>
      <c r="J764" s="53"/>
    </row>
    <row r="765" spans="1:10" ht="13.5" x14ac:dyDescent="0.25">
      <c r="A765" s="52"/>
      <c r="B765" s="107"/>
      <c r="C765" s="108" t="str">
        <f t="shared" si="13"/>
        <v/>
      </c>
      <c r="D765" s="116"/>
      <c r="E765" s="118"/>
      <c r="F765" s="116"/>
      <c r="G765" s="118"/>
      <c r="H765" s="52"/>
      <c r="I765" s="52"/>
      <c r="J765" s="53"/>
    </row>
    <row r="766" spans="1:10" ht="13.5" x14ac:dyDescent="0.25">
      <c r="A766" s="52"/>
      <c r="B766" s="107"/>
      <c r="C766" s="108" t="str">
        <f t="shared" si="13"/>
        <v/>
      </c>
      <c r="D766" s="116"/>
      <c r="E766" s="118"/>
      <c r="F766" s="116"/>
      <c r="G766" s="118"/>
      <c r="H766" s="52"/>
      <c r="I766" s="52"/>
      <c r="J766" s="53"/>
    </row>
    <row r="767" spans="1:10" ht="13.5" x14ac:dyDescent="0.25">
      <c r="A767" s="52"/>
      <c r="B767" s="107"/>
      <c r="C767" s="108" t="str">
        <f t="shared" si="13"/>
        <v/>
      </c>
      <c r="D767" s="116"/>
      <c r="E767" s="118"/>
      <c r="F767" s="116"/>
      <c r="G767" s="118"/>
      <c r="H767" s="52"/>
      <c r="I767" s="52"/>
      <c r="J767" s="53"/>
    </row>
    <row r="768" spans="1:10" ht="13.5" x14ac:dyDescent="0.25">
      <c r="A768" s="52"/>
      <c r="B768" s="107"/>
      <c r="C768" s="108" t="str">
        <f t="shared" si="13"/>
        <v/>
      </c>
      <c r="D768" s="116"/>
      <c r="E768" s="118"/>
      <c r="F768" s="116"/>
      <c r="G768" s="118"/>
      <c r="H768" s="52"/>
      <c r="I768" s="52"/>
      <c r="J768" s="53"/>
    </row>
    <row r="769" spans="1:10" ht="13.5" x14ac:dyDescent="0.25">
      <c r="A769" s="52"/>
      <c r="B769" s="107"/>
      <c r="C769" s="108" t="str">
        <f t="shared" si="13"/>
        <v/>
      </c>
      <c r="D769" s="116"/>
      <c r="E769" s="118"/>
      <c r="F769" s="116"/>
      <c r="G769" s="118"/>
      <c r="H769" s="52"/>
      <c r="I769" s="52"/>
      <c r="J769" s="53"/>
    </row>
    <row r="770" spans="1:10" ht="13.5" x14ac:dyDescent="0.25">
      <c r="A770" s="52"/>
      <c r="B770" s="107"/>
      <c r="C770" s="108" t="str">
        <f t="shared" si="13"/>
        <v/>
      </c>
      <c r="D770" s="116"/>
      <c r="E770" s="118"/>
      <c r="F770" s="116"/>
      <c r="G770" s="118"/>
      <c r="H770" s="52"/>
      <c r="I770" s="52"/>
      <c r="J770" s="53"/>
    </row>
    <row r="771" spans="1:10" ht="13.5" x14ac:dyDescent="0.25">
      <c r="A771" s="52"/>
      <c r="B771" s="107"/>
      <c r="C771" s="108" t="str">
        <f t="shared" si="13"/>
        <v/>
      </c>
      <c r="D771" s="116"/>
      <c r="E771" s="118"/>
      <c r="F771" s="116"/>
      <c r="G771" s="118"/>
      <c r="H771" s="52"/>
      <c r="I771" s="52"/>
      <c r="J771" s="53"/>
    </row>
    <row r="772" spans="1:10" ht="13.5" x14ac:dyDescent="0.25">
      <c r="A772" s="52"/>
      <c r="B772" s="107"/>
      <c r="C772" s="108" t="str">
        <f t="shared" si="13"/>
        <v/>
      </c>
      <c r="D772" s="116"/>
      <c r="E772" s="118"/>
      <c r="F772" s="116"/>
      <c r="G772" s="118"/>
      <c r="H772" s="52"/>
      <c r="I772" s="52"/>
      <c r="J772" s="53"/>
    </row>
    <row r="773" spans="1:10" ht="13.5" x14ac:dyDescent="0.25">
      <c r="A773" s="52"/>
      <c r="B773" s="107"/>
      <c r="C773" s="108" t="str">
        <f t="shared" si="13"/>
        <v/>
      </c>
      <c r="D773" s="116"/>
      <c r="E773" s="118"/>
      <c r="F773" s="116"/>
      <c r="G773" s="118"/>
      <c r="H773" s="52"/>
      <c r="I773" s="52"/>
      <c r="J773" s="53"/>
    </row>
    <row r="774" spans="1:10" ht="13.5" x14ac:dyDescent="0.25">
      <c r="A774" s="52"/>
      <c r="B774" s="107"/>
      <c r="C774" s="108" t="str">
        <f t="shared" si="13"/>
        <v/>
      </c>
      <c r="D774" s="116"/>
      <c r="E774" s="118"/>
      <c r="F774" s="116"/>
      <c r="G774" s="118"/>
      <c r="H774" s="52"/>
      <c r="I774" s="52"/>
      <c r="J774" s="53"/>
    </row>
    <row r="775" spans="1:10" ht="13.5" x14ac:dyDescent="0.25">
      <c r="A775" s="52"/>
      <c r="B775" s="107"/>
      <c r="C775" s="108" t="str">
        <f t="shared" si="13"/>
        <v/>
      </c>
      <c r="D775" s="116"/>
      <c r="E775" s="118"/>
      <c r="F775" s="116"/>
      <c r="G775" s="118"/>
      <c r="H775" s="52"/>
      <c r="I775" s="52"/>
      <c r="J775" s="53"/>
    </row>
    <row r="776" spans="1:10" ht="13.5" x14ac:dyDescent="0.25">
      <c r="A776" s="52"/>
      <c r="B776" s="107"/>
      <c r="C776" s="108" t="str">
        <f t="shared" si="13"/>
        <v/>
      </c>
      <c r="D776" s="116"/>
      <c r="E776" s="118"/>
      <c r="F776" s="116"/>
      <c r="G776" s="118"/>
      <c r="H776" s="52"/>
      <c r="I776" s="52"/>
      <c r="J776" s="53"/>
    </row>
    <row r="777" spans="1:10" ht="13.5" x14ac:dyDescent="0.25">
      <c r="A777" s="52"/>
      <c r="B777" s="107"/>
      <c r="C777" s="108" t="str">
        <f t="shared" si="13"/>
        <v/>
      </c>
      <c r="D777" s="116"/>
      <c r="E777" s="118"/>
      <c r="F777" s="116"/>
      <c r="G777" s="118"/>
      <c r="H777" s="52"/>
      <c r="I777" s="52"/>
      <c r="J777" s="53"/>
    </row>
    <row r="778" spans="1:10" ht="13.5" x14ac:dyDescent="0.25">
      <c r="A778" s="52"/>
      <c r="B778" s="107"/>
      <c r="C778" s="108" t="str">
        <f t="shared" si="13"/>
        <v/>
      </c>
      <c r="D778" s="116"/>
      <c r="E778" s="118"/>
      <c r="F778" s="116"/>
      <c r="G778" s="118"/>
      <c r="H778" s="52"/>
      <c r="I778" s="52"/>
      <c r="J778" s="53"/>
    </row>
    <row r="779" spans="1:10" ht="13.5" x14ac:dyDescent="0.25">
      <c r="A779" s="52"/>
      <c r="B779" s="107"/>
      <c r="C779" s="108" t="str">
        <f t="shared" si="13"/>
        <v/>
      </c>
      <c r="D779" s="116"/>
      <c r="E779" s="118"/>
      <c r="F779" s="116"/>
      <c r="G779" s="118"/>
      <c r="H779" s="52"/>
      <c r="I779" s="52"/>
      <c r="J779" s="53"/>
    </row>
    <row r="780" spans="1:10" ht="13.5" x14ac:dyDescent="0.25">
      <c r="A780" s="52"/>
      <c r="B780" s="107"/>
      <c r="C780" s="108" t="str">
        <f t="shared" si="13"/>
        <v/>
      </c>
      <c r="D780" s="116"/>
      <c r="E780" s="118"/>
      <c r="F780" s="116"/>
      <c r="G780" s="118"/>
      <c r="H780" s="52"/>
      <c r="I780" s="52"/>
      <c r="J780" s="53"/>
    </row>
    <row r="781" spans="1:10" ht="13.5" x14ac:dyDescent="0.25">
      <c r="A781" s="52"/>
      <c r="B781" s="107"/>
      <c r="C781" s="108" t="str">
        <f t="shared" si="13"/>
        <v/>
      </c>
      <c r="D781" s="116"/>
      <c r="E781" s="118"/>
      <c r="F781" s="116"/>
      <c r="G781" s="118"/>
      <c r="H781" s="52"/>
      <c r="I781" s="52"/>
      <c r="J781" s="53"/>
    </row>
    <row r="782" spans="1:10" ht="13.5" x14ac:dyDescent="0.25">
      <c r="A782" s="52"/>
      <c r="B782" s="107"/>
      <c r="C782" s="108" t="str">
        <f t="shared" si="13"/>
        <v/>
      </c>
      <c r="D782" s="116"/>
      <c r="E782" s="118"/>
      <c r="F782" s="116"/>
      <c r="G782" s="118"/>
      <c r="H782" s="52"/>
      <c r="I782" s="52"/>
      <c r="J782" s="53"/>
    </row>
    <row r="783" spans="1:10" ht="13.5" x14ac:dyDescent="0.25">
      <c r="A783" s="52"/>
      <c r="B783" s="107"/>
      <c r="C783" s="108" t="str">
        <f t="shared" si="13"/>
        <v/>
      </c>
      <c r="D783" s="116"/>
      <c r="E783" s="118"/>
      <c r="F783" s="116"/>
      <c r="G783" s="118"/>
      <c r="H783" s="52"/>
      <c r="I783" s="52"/>
      <c r="J783" s="53"/>
    </row>
    <row r="784" spans="1:10" ht="13.5" x14ac:dyDescent="0.25">
      <c r="A784" s="52"/>
      <c r="B784" s="107"/>
      <c r="C784" s="108" t="str">
        <f t="shared" si="13"/>
        <v/>
      </c>
      <c r="D784" s="116"/>
      <c r="E784" s="118"/>
      <c r="F784" s="116"/>
      <c r="G784" s="118"/>
      <c r="H784" s="52"/>
      <c r="I784" s="52"/>
      <c r="J784" s="53"/>
    </row>
    <row r="785" spans="1:10" ht="13.5" x14ac:dyDescent="0.25">
      <c r="A785" s="52"/>
      <c r="B785" s="107"/>
      <c r="C785" s="108" t="str">
        <f t="shared" si="13"/>
        <v/>
      </c>
      <c r="D785" s="116"/>
      <c r="E785" s="118"/>
      <c r="F785" s="116"/>
      <c r="G785" s="118"/>
      <c r="H785" s="52"/>
      <c r="I785" s="52"/>
      <c r="J785" s="53"/>
    </row>
    <row r="786" spans="1:10" ht="13.5" x14ac:dyDescent="0.25">
      <c r="A786" s="52"/>
      <c r="B786" s="107"/>
      <c r="C786" s="108" t="str">
        <f t="shared" si="13"/>
        <v/>
      </c>
      <c r="D786" s="116"/>
      <c r="E786" s="118"/>
      <c r="F786" s="116"/>
      <c r="G786" s="118"/>
      <c r="H786" s="52"/>
      <c r="I786" s="52"/>
      <c r="J786" s="53"/>
    </row>
    <row r="787" spans="1:10" ht="13.5" x14ac:dyDescent="0.25">
      <c r="A787" s="52"/>
      <c r="B787" s="107"/>
      <c r="C787" s="108" t="str">
        <f t="shared" si="13"/>
        <v/>
      </c>
      <c r="D787" s="116"/>
      <c r="E787" s="118"/>
      <c r="F787" s="116"/>
      <c r="G787" s="118"/>
      <c r="H787" s="52"/>
      <c r="I787" s="52"/>
      <c r="J787" s="53"/>
    </row>
    <row r="788" spans="1:10" ht="13.5" x14ac:dyDescent="0.25">
      <c r="A788" s="52"/>
      <c r="B788" s="107"/>
      <c r="C788" s="108" t="str">
        <f t="shared" si="13"/>
        <v/>
      </c>
      <c r="D788" s="116"/>
      <c r="E788" s="118"/>
      <c r="F788" s="116"/>
      <c r="G788" s="118"/>
      <c r="H788" s="52"/>
      <c r="I788" s="52"/>
      <c r="J788" s="53"/>
    </row>
    <row r="789" spans="1:10" ht="13.5" x14ac:dyDescent="0.25">
      <c r="A789" s="52"/>
      <c r="B789" s="107"/>
      <c r="C789" s="108" t="str">
        <f t="shared" si="13"/>
        <v/>
      </c>
      <c r="D789" s="116"/>
      <c r="E789" s="118"/>
      <c r="F789" s="116"/>
      <c r="G789" s="118"/>
      <c r="H789" s="52"/>
      <c r="I789" s="52"/>
      <c r="J789" s="53"/>
    </row>
    <row r="790" spans="1:10" ht="13.5" x14ac:dyDescent="0.25">
      <c r="A790" s="52"/>
      <c r="B790" s="107"/>
      <c r="C790" s="108" t="str">
        <f t="shared" si="13"/>
        <v/>
      </c>
      <c r="D790" s="116"/>
      <c r="E790" s="118"/>
      <c r="F790" s="116"/>
      <c r="G790" s="118"/>
      <c r="H790" s="52"/>
      <c r="I790" s="52"/>
      <c r="J790" s="53"/>
    </row>
    <row r="791" spans="1:10" ht="13.5" x14ac:dyDescent="0.25">
      <c r="A791" s="52"/>
      <c r="B791" s="107"/>
      <c r="C791" s="108" t="str">
        <f t="shared" si="13"/>
        <v/>
      </c>
      <c r="D791" s="116"/>
      <c r="E791" s="118"/>
      <c r="F791" s="116"/>
      <c r="G791" s="118"/>
      <c r="H791" s="52"/>
      <c r="I791" s="52"/>
      <c r="J791" s="53"/>
    </row>
    <row r="792" spans="1:10" ht="13.5" x14ac:dyDescent="0.25">
      <c r="A792" s="52"/>
      <c r="B792" s="107"/>
      <c r="C792" s="108" t="str">
        <f t="shared" si="13"/>
        <v/>
      </c>
      <c r="D792" s="116"/>
      <c r="E792" s="118"/>
      <c r="F792" s="116"/>
      <c r="G792" s="118"/>
      <c r="H792" s="52"/>
      <c r="I792" s="52"/>
      <c r="J792" s="53"/>
    </row>
    <row r="793" spans="1:10" ht="13.5" x14ac:dyDescent="0.25">
      <c r="A793" s="52"/>
      <c r="B793" s="107"/>
      <c r="C793" s="108" t="str">
        <f t="shared" si="13"/>
        <v/>
      </c>
      <c r="D793" s="116"/>
      <c r="E793" s="118"/>
      <c r="F793" s="116"/>
      <c r="G793" s="118"/>
      <c r="H793" s="52"/>
      <c r="I793" s="52"/>
      <c r="J793" s="53"/>
    </row>
    <row r="794" spans="1:10" ht="13.5" x14ac:dyDescent="0.25">
      <c r="A794" s="52"/>
      <c r="B794" s="107"/>
      <c r="C794" s="108" t="str">
        <f t="shared" si="13"/>
        <v/>
      </c>
      <c r="D794" s="116"/>
      <c r="E794" s="118"/>
      <c r="F794" s="116"/>
      <c r="G794" s="118"/>
      <c r="H794" s="52"/>
      <c r="I794" s="52"/>
      <c r="J794" s="53"/>
    </row>
    <row r="795" spans="1:10" ht="13.5" x14ac:dyDescent="0.25">
      <c r="A795" s="52"/>
      <c r="B795" s="107"/>
      <c r="C795" s="108" t="str">
        <f t="shared" si="13"/>
        <v/>
      </c>
      <c r="D795" s="116"/>
      <c r="E795" s="118"/>
      <c r="F795" s="116"/>
      <c r="G795" s="118"/>
      <c r="H795" s="52"/>
      <c r="I795" s="52"/>
      <c r="J795" s="53"/>
    </row>
    <row r="796" spans="1:10" ht="13.5" x14ac:dyDescent="0.25">
      <c r="A796" s="52"/>
      <c r="B796" s="107"/>
      <c r="C796" s="108" t="str">
        <f t="shared" si="13"/>
        <v/>
      </c>
      <c r="D796" s="116"/>
      <c r="E796" s="118"/>
      <c r="F796" s="116"/>
      <c r="G796" s="118"/>
      <c r="H796" s="52"/>
      <c r="I796" s="52"/>
      <c r="J796" s="53"/>
    </row>
    <row r="797" spans="1:10" ht="13.5" x14ac:dyDescent="0.25">
      <c r="A797" s="52"/>
      <c r="B797" s="107"/>
      <c r="C797" s="108" t="str">
        <f t="shared" si="13"/>
        <v/>
      </c>
      <c r="D797" s="116"/>
      <c r="E797" s="118"/>
      <c r="F797" s="116"/>
      <c r="G797" s="118"/>
      <c r="H797" s="52"/>
      <c r="I797" s="52"/>
      <c r="J797" s="53"/>
    </row>
    <row r="798" spans="1:10" ht="13.5" x14ac:dyDescent="0.25">
      <c r="A798" s="52"/>
      <c r="B798" s="107"/>
      <c r="C798" s="108" t="str">
        <f t="shared" si="13"/>
        <v/>
      </c>
      <c r="D798" s="116"/>
      <c r="E798" s="118"/>
      <c r="F798" s="116"/>
      <c r="G798" s="118"/>
      <c r="H798" s="52"/>
      <c r="I798" s="52"/>
      <c r="J798" s="53"/>
    </row>
    <row r="799" spans="1:10" ht="13.5" x14ac:dyDescent="0.25">
      <c r="A799" s="52"/>
      <c r="B799" s="107"/>
      <c r="C799" s="108" t="str">
        <f t="shared" si="13"/>
        <v/>
      </c>
      <c r="D799" s="116"/>
      <c r="E799" s="118"/>
      <c r="F799" s="116"/>
      <c r="G799" s="118"/>
      <c r="H799" s="52"/>
      <c r="I799" s="52"/>
      <c r="J799" s="53"/>
    </row>
    <row r="800" spans="1:10" ht="13.5" x14ac:dyDescent="0.25">
      <c r="A800" s="52"/>
      <c r="B800" s="107"/>
      <c r="C800" s="108" t="str">
        <f t="shared" ref="C800:C833" si="14">A800&amp;B800</f>
        <v/>
      </c>
      <c r="D800" s="116"/>
      <c r="E800" s="118"/>
      <c r="F800" s="116"/>
      <c r="G800" s="118"/>
      <c r="H800" s="52"/>
      <c r="I800" s="52"/>
      <c r="J800" s="53"/>
    </row>
    <row r="801" spans="1:10" ht="13.5" x14ac:dyDescent="0.25">
      <c r="A801" s="52"/>
      <c r="B801" s="107"/>
      <c r="C801" s="108" t="str">
        <f t="shared" si="14"/>
        <v/>
      </c>
      <c r="D801" s="116"/>
      <c r="E801" s="118"/>
      <c r="F801" s="116"/>
      <c r="G801" s="118"/>
      <c r="H801" s="52"/>
      <c r="I801" s="52"/>
      <c r="J801" s="53"/>
    </row>
    <row r="802" spans="1:10" ht="13.5" x14ac:dyDescent="0.25">
      <c r="A802" s="52"/>
      <c r="B802" s="107"/>
      <c r="C802" s="108" t="str">
        <f t="shared" si="14"/>
        <v/>
      </c>
      <c r="D802" s="116"/>
      <c r="E802" s="118"/>
      <c r="F802" s="116"/>
      <c r="G802" s="118"/>
      <c r="H802" s="52"/>
      <c r="I802" s="52"/>
      <c r="J802" s="53"/>
    </row>
    <row r="803" spans="1:10" ht="13.5" x14ac:dyDescent="0.25">
      <c r="A803" s="52"/>
      <c r="B803" s="107"/>
      <c r="C803" s="108" t="str">
        <f t="shared" si="14"/>
        <v/>
      </c>
      <c r="D803" s="116"/>
      <c r="E803" s="118"/>
      <c r="F803" s="116"/>
      <c r="G803" s="118"/>
      <c r="H803" s="52"/>
      <c r="I803" s="52"/>
      <c r="J803" s="53"/>
    </row>
    <row r="804" spans="1:10" ht="13.5" x14ac:dyDescent="0.25">
      <c r="A804" s="52"/>
      <c r="B804" s="107"/>
      <c r="C804" s="108" t="str">
        <f t="shared" si="14"/>
        <v/>
      </c>
      <c r="D804" s="116"/>
      <c r="E804" s="118"/>
      <c r="F804" s="116"/>
      <c r="G804" s="118"/>
      <c r="H804" s="52"/>
      <c r="I804" s="52"/>
      <c r="J804" s="53"/>
    </row>
    <row r="805" spans="1:10" ht="13.5" x14ac:dyDescent="0.25">
      <c r="A805" s="52"/>
      <c r="B805" s="107"/>
      <c r="C805" s="108" t="str">
        <f t="shared" si="14"/>
        <v/>
      </c>
      <c r="D805" s="116"/>
      <c r="E805" s="118"/>
      <c r="F805" s="116"/>
      <c r="G805" s="118"/>
      <c r="H805" s="52"/>
      <c r="I805" s="52"/>
      <c r="J805" s="53"/>
    </row>
    <row r="806" spans="1:10" ht="13.5" x14ac:dyDescent="0.25">
      <c r="A806" s="52"/>
      <c r="B806" s="107"/>
      <c r="C806" s="108" t="str">
        <f t="shared" si="14"/>
        <v/>
      </c>
      <c r="D806" s="116"/>
      <c r="E806" s="118"/>
      <c r="F806" s="116"/>
      <c r="G806" s="118"/>
      <c r="H806" s="52"/>
      <c r="I806" s="52"/>
      <c r="J806" s="53"/>
    </row>
    <row r="807" spans="1:10" ht="13.5" x14ac:dyDescent="0.25">
      <c r="A807" s="52"/>
      <c r="B807" s="107"/>
      <c r="C807" s="108" t="str">
        <f t="shared" si="14"/>
        <v/>
      </c>
      <c r="D807" s="116"/>
      <c r="E807" s="118"/>
      <c r="F807" s="116"/>
      <c r="G807" s="118"/>
      <c r="H807" s="52"/>
      <c r="I807" s="52"/>
      <c r="J807" s="53"/>
    </row>
    <row r="808" spans="1:10" ht="13.5" x14ac:dyDescent="0.25">
      <c r="A808" s="52"/>
      <c r="B808" s="107"/>
      <c r="C808" s="108" t="str">
        <f t="shared" si="14"/>
        <v/>
      </c>
      <c r="D808" s="116"/>
      <c r="E808" s="118"/>
      <c r="F808" s="116"/>
      <c r="G808" s="118"/>
      <c r="H808" s="52"/>
      <c r="I808" s="52"/>
      <c r="J808" s="53"/>
    </row>
    <row r="809" spans="1:10" ht="13.5" x14ac:dyDescent="0.25">
      <c r="A809" s="52"/>
      <c r="B809" s="107"/>
      <c r="C809" s="108" t="str">
        <f t="shared" si="14"/>
        <v/>
      </c>
      <c r="D809" s="116"/>
      <c r="E809" s="118"/>
      <c r="F809" s="116"/>
      <c r="G809" s="118"/>
      <c r="H809" s="52"/>
      <c r="I809" s="52"/>
      <c r="J809" s="53"/>
    </row>
    <row r="810" spans="1:10" ht="13.5" x14ac:dyDescent="0.25">
      <c r="A810" s="52"/>
      <c r="B810" s="107"/>
      <c r="C810" s="108" t="str">
        <f t="shared" si="14"/>
        <v/>
      </c>
      <c r="D810" s="116"/>
      <c r="E810" s="118"/>
      <c r="F810" s="116"/>
      <c r="G810" s="118"/>
      <c r="H810" s="52"/>
      <c r="I810" s="52"/>
      <c r="J810" s="53"/>
    </row>
    <row r="811" spans="1:10" ht="13.5" x14ac:dyDescent="0.25">
      <c r="A811" s="52"/>
      <c r="B811" s="107"/>
      <c r="C811" s="108" t="str">
        <f t="shared" si="14"/>
        <v/>
      </c>
      <c r="D811" s="116"/>
      <c r="E811" s="118"/>
      <c r="F811" s="116"/>
      <c r="G811" s="118"/>
      <c r="H811" s="52"/>
      <c r="I811" s="52"/>
      <c r="J811" s="53"/>
    </row>
    <row r="812" spans="1:10" ht="13.5" x14ac:dyDescent="0.25">
      <c r="A812" s="52"/>
      <c r="B812" s="107"/>
      <c r="C812" s="108" t="str">
        <f t="shared" si="14"/>
        <v/>
      </c>
      <c r="D812" s="116"/>
      <c r="E812" s="118"/>
      <c r="F812" s="116"/>
      <c r="G812" s="118"/>
      <c r="H812" s="52"/>
      <c r="I812" s="52"/>
      <c r="J812" s="53"/>
    </row>
    <row r="813" spans="1:10" ht="13.5" x14ac:dyDescent="0.25">
      <c r="A813" s="52"/>
      <c r="B813" s="107"/>
      <c r="C813" s="108" t="str">
        <f t="shared" si="14"/>
        <v/>
      </c>
      <c r="D813" s="116"/>
      <c r="E813" s="118"/>
      <c r="F813" s="116"/>
      <c r="G813" s="118"/>
      <c r="H813" s="52"/>
      <c r="I813" s="52"/>
      <c r="J813" s="53"/>
    </row>
    <row r="814" spans="1:10" ht="13.5" x14ac:dyDescent="0.25">
      <c r="A814" s="52"/>
      <c r="B814" s="107"/>
      <c r="C814" s="108" t="str">
        <f t="shared" si="14"/>
        <v/>
      </c>
      <c r="D814" s="116"/>
      <c r="E814" s="118"/>
      <c r="F814" s="116"/>
      <c r="G814" s="118"/>
      <c r="H814" s="52"/>
      <c r="I814" s="52"/>
      <c r="J814" s="53"/>
    </row>
    <row r="815" spans="1:10" ht="13.5" x14ac:dyDescent="0.25">
      <c r="A815" s="52"/>
      <c r="B815" s="107"/>
      <c r="C815" s="108" t="str">
        <f t="shared" si="14"/>
        <v/>
      </c>
      <c r="D815" s="116"/>
      <c r="E815" s="118"/>
      <c r="F815" s="116"/>
      <c r="G815" s="118"/>
      <c r="H815" s="52"/>
      <c r="I815" s="52"/>
      <c r="J815" s="53"/>
    </row>
    <row r="816" spans="1:10" ht="13.5" x14ac:dyDescent="0.25">
      <c r="A816" s="52"/>
      <c r="B816" s="107"/>
      <c r="C816" s="108" t="str">
        <f t="shared" si="14"/>
        <v/>
      </c>
      <c r="D816" s="116"/>
      <c r="E816" s="118"/>
      <c r="F816" s="116"/>
      <c r="G816" s="118"/>
      <c r="H816" s="52"/>
      <c r="I816" s="52"/>
      <c r="J816" s="53"/>
    </row>
    <row r="817" spans="1:10" ht="13.5" x14ac:dyDescent="0.25">
      <c r="A817" s="52"/>
      <c r="B817" s="107"/>
      <c r="C817" s="108" t="str">
        <f t="shared" si="14"/>
        <v/>
      </c>
      <c r="D817" s="116"/>
      <c r="E817" s="118"/>
      <c r="F817" s="116"/>
      <c r="G817" s="118"/>
      <c r="H817" s="52"/>
      <c r="I817" s="52"/>
      <c r="J817" s="53"/>
    </row>
    <row r="818" spans="1:10" ht="13.5" x14ac:dyDescent="0.25">
      <c r="A818" s="52"/>
      <c r="B818" s="107"/>
      <c r="C818" s="108" t="str">
        <f t="shared" si="14"/>
        <v/>
      </c>
      <c r="D818" s="116"/>
      <c r="E818" s="118"/>
      <c r="F818" s="116"/>
      <c r="G818" s="118"/>
      <c r="H818" s="52"/>
      <c r="I818" s="52"/>
      <c r="J818" s="53"/>
    </row>
    <row r="819" spans="1:10" ht="13.5" x14ac:dyDescent="0.25">
      <c r="A819" s="52"/>
      <c r="B819" s="107"/>
      <c r="C819" s="108" t="str">
        <f t="shared" si="14"/>
        <v/>
      </c>
      <c r="D819" s="116"/>
      <c r="E819" s="118"/>
      <c r="F819" s="116"/>
      <c r="G819" s="118"/>
      <c r="H819" s="52"/>
      <c r="I819" s="52"/>
      <c r="J819" s="53"/>
    </row>
    <row r="820" spans="1:10" ht="13.5" x14ac:dyDescent="0.25">
      <c r="A820" s="52"/>
      <c r="B820" s="107"/>
      <c r="C820" s="108" t="str">
        <f t="shared" si="14"/>
        <v/>
      </c>
      <c r="D820" s="116"/>
      <c r="E820" s="118"/>
      <c r="F820" s="116"/>
      <c r="G820" s="118"/>
      <c r="H820" s="52"/>
      <c r="I820" s="52"/>
      <c r="J820" s="53"/>
    </row>
    <row r="821" spans="1:10" ht="13.5" x14ac:dyDescent="0.25">
      <c r="A821" s="52"/>
      <c r="B821" s="107"/>
      <c r="C821" s="108" t="str">
        <f t="shared" si="14"/>
        <v/>
      </c>
      <c r="D821" s="116"/>
      <c r="E821" s="118"/>
      <c r="F821" s="116"/>
      <c r="G821" s="118"/>
      <c r="H821" s="52"/>
      <c r="I821" s="52"/>
      <c r="J821" s="53"/>
    </row>
    <row r="822" spans="1:10" ht="13.5" x14ac:dyDescent="0.25">
      <c r="A822" s="52"/>
      <c r="B822" s="107"/>
      <c r="C822" s="108" t="str">
        <f t="shared" si="14"/>
        <v/>
      </c>
      <c r="D822" s="116"/>
      <c r="E822" s="118"/>
      <c r="F822" s="116"/>
      <c r="G822" s="118"/>
      <c r="H822" s="52"/>
      <c r="I822" s="52"/>
      <c r="J822" s="53"/>
    </row>
    <row r="823" spans="1:10" ht="13.5" x14ac:dyDescent="0.25">
      <c r="A823" s="52"/>
      <c r="B823" s="107"/>
      <c r="C823" s="108" t="str">
        <f t="shared" si="14"/>
        <v/>
      </c>
      <c r="D823" s="116"/>
      <c r="E823" s="118"/>
      <c r="F823" s="116"/>
      <c r="G823" s="118"/>
      <c r="H823" s="52"/>
      <c r="I823" s="52"/>
      <c r="J823" s="53"/>
    </row>
    <row r="824" spans="1:10" ht="13.5" x14ac:dyDescent="0.25">
      <c r="A824" s="52"/>
      <c r="B824" s="107"/>
      <c r="C824" s="108" t="str">
        <f t="shared" si="14"/>
        <v/>
      </c>
      <c r="D824" s="116"/>
      <c r="E824" s="118"/>
      <c r="F824" s="116"/>
      <c r="G824" s="118"/>
      <c r="H824" s="52"/>
      <c r="I824" s="52"/>
      <c r="J824" s="53"/>
    </row>
    <row r="825" spans="1:10" ht="13.5" x14ac:dyDescent="0.25">
      <c r="A825" s="52"/>
      <c r="B825" s="107"/>
      <c r="C825" s="108" t="str">
        <f t="shared" si="14"/>
        <v/>
      </c>
      <c r="D825" s="116"/>
      <c r="E825" s="118"/>
      <c r="F825" s="116"/>
      <c r="G825" s="118"/>
      <c r="H825" s="52"/>
      <c r="I825" s="52"/>
      <c r="J825" s="53"/>
    </row>
    <row r="826" spans="1:10" ht="13.5" x14ac:dyDescent="0.25">
      <c r="A826" s="52"/>
      <c r="B826" s="107"/>
      <c r="C826" s="108" t="str">
        <f t="shared" si="14"/>
        <v/>
      </c>
      <c r="D826" s="116"/>
      <c r="E826" s="118"/>
      <c r="F826" s="116"/>
      <c r="G826" s="118"/>
      <c r="H826" s="52"/>
      <c r="I826" s="52"/>
      <c r="J826" s="53"/>
    </row>
    <row r="827" spans="1:10" ht="13.5" x14ac:dyDescent="0.25">
      <c r="A827" s="52"/>
      <c r="B827" s="107"/>
      <c r="C827" s="108" t="str">
        <f t="shared" si="14"/>
        <v/>
      </c>
      <c r="D827" s="116"/>
      <c r="E827" s="118"/>
      <c r="F827" s="116"/>
      <c r="G827" s="118"/>
      <c r="H827" s="52"/>
      <c r="I827" s="52"/>
      <c r="J827" s="53"/>
    </row>
    <row r="828" spans="1:10" ht="13.5" x14ac:dyDescent="0.25">
      <c r="A828" s="52"/>
      <c r="B828" s="107"/>
      <c r="C828" s="108" t="str">
        <f t="shared" si="14"/>
        <v/>
      </c>
      <c r="D828" s="116"/>
      <c r="E828" s="118"/>
      <c r="F828" s="116"/>
      <c r="G828" s="118"/>
      <c r="H828" s="52"/>
      <c r="I828" s="52"/>
      <c r="J828" s="53"/>
    </row>
    <row r="829" spans="1:10" ht="13.5" x14ac:dyDescent="0.25">
      <c r="A829" s="52"/>
      <c r="B829" s="107"/>
      <c r="C829" s="108" t="str">
        <f t="shared" si="14"/>
        <v/>
      </c>
      <c r="D829" s="116"/>
      <c r="E829" s="118"/>
      <c r="F829" s="116"/>
      <c r="G829" s="118"/>
      <c r="H829" s="52"/>
      <c r="I829" s="52"/>
      <c r="J829" s="53"/>
    </row>
    <row r="830" spans="1:10" ht="13.5" x14ac:dyDescent="0.25">
      <c r="A830" s="52"/>
      <c r="B830" s="107"/>
      <c r="C830" s="108" t="str">
        <f t="shared" si="14"/>
        <v/>
      </c>
      <c r="D830" s="116"/>
      <c r="E830" s="118"/>
      <c r="F830" s="116"/>
      <c r="G830" s="118"/>
      <c r="H830" s="52"/>
      <c r="I830" s="52"/>
      <c r="J830" s="53"/>
    </row>
    <row r="831" spans="1:10" ht="13.5" x14ac:dyDescent="0.25">
      <c r="A831" s="52"/>
      <c r="B831" s="107"/>
      <c r="C831" s="108" t="str">
        <f t="shared" si="14"/>
        <v/>
      </c>
      <c r="D831" s="116"/>
      <c r="E831" s="118"/>
      <c r="F831" s="116"/>
      <c r="G831" s="118"/>
      <c r="H831" s="52"/>
      <c r="I831" s="52"/>
      <c r="J831" s="53"/>
    </row>
    <row r="832" spans="1:10" ht="13.5" x14ac:dyDescent="0.25">
      <c r="A832" s="52"/>
      <c r="B832" s="107"/>
      <c r="C832" s="108" t="str">
        <f t="shared" si="14"/>
        <v/>
      </c>
      <c r="D832" s="116"/>
      <c r="E832" s="118"/>
      <c r="F832" s="116"/>
      <c r="G832" s="118"/>
      <c r="H832" s="52"/>
      <c r="I832" s="52"/>
      <c r="J832" s="53"/>
    </row>
    <row r="833" spans="1:10" ht="13.5" x14ac:dyDescent="0.25">
      <c r="A833" s="52"/>
      <c r="B833" s="107"/>
      <c r="C833" s="108" t="str">
        <f t="shared" si="14"/>
        <v/>
      </c>
      <c r="D833" s="116"/>
      <c r="E833" s="118"/>
      <c r="F833" s="116"/>
      <c r="G833" s="118"/>
      <c r="H833" s="52"/>
      <c r="I833" s="52"/>
      <c r="J833" s="53"/>
    </row>
  </sheetData>
  <mergeCells count="5">
    <mergeCell ref="A1:J3"/>
    <mergeCell ref="A4:F4"/>
    <mergeCell ref="G4:J4"/>
    <mergeCell ref="A5:F5"/>
    <mergeCell ref="G5:J5"/>
  </mergeCells>
  <dataValidations count="1">
    <dataValidation type="list" allowBlank="1" showInputMessage="1" showErrorMessage="1" sqref="B7:B833" xr:uid="{74E1113E-13F8-42A2-BF95-4B18802EBBA1}">
      <formula1>#REF!</formula1>
      <formula2>0</formula2>
    </dataValidation>
  </dataValidations>
  <printOptions headings="1"/>
  <pageMargins left="0.39374999999999999" right="0.31527777777777799" top="0.23611111111111099" bottom="0.39374999999999999" header="0.51180555555555496" footer="0.23611111111111099"/>
  <pageSetup paperSize="9" scale="73" firstPageNumber="0" orientation="landscape" horizontalDpi="300" verticalDpi="300"/>
  <headerFooter>
    <oddFooter>&amp;L&amp;P/&amp;N&amp;C&amp;D&amp;R  &amp;F - &amp;A         .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E9F78B-115F-4F99-BF71-8F52B5B338C2}">
          <x14:formula1>
            <xm:f>Planilha!$A$7:$A10234</xm:f>
          </x14:formula1>
          <x14:formula2>
            <xm:f>0</xm:f>
          </x14:formula2>
          <xm:sqref>A17:A833</xm:sqref>
        </x14:dataValidation>
        <x14:dataValidation type="list" allowBlank="1" showInputMessage="1" showErrorMessage="1" xr:uid="{ECD29E37-9A86-4D9E-88CB-99D1315C0962}">
          <x14:formula1>
            <xm:f>Planilha!$A$7:$A10219</xm:f>
          </x14:formula1>
          <x14:formula2>
            <xm:f>0</xm:f>
          </x14:formula2>
          <xm:sqref>A7:A10</xm:sqref>
        </x14:dataValidation>
        <x14:dataValidation type="list" allowBlank="1" showInputMessage="1" showErrorMessage="1" xr:uid="{9355E9ED-3403-4313-AC80-16783E4623B7}">
          <x14:formula1>
            <xm:f>Planilha!$A$7:$A10222</xm:f>
          </x14:formula1>
          <x14:formula2>
            <xm:f>0</xm:f>
          </x14:formula2>
          <xm:sqref>A11:A16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16"/>
  <sheetViews>
    <sheetView showGridLines="0" topLeftCell="C1" zoomScaleNormal="100" workbookViewId="0">
      <pane ySplit="6" topLeftCell="A7" activePane="bottomLeft" state="frozen"/>
      <selection activeCell="C1" sqref="C1"/>
      <selection pane="bottomLeft" activeCell="T116" sqref="T116"/>
    </sheetView>
  </sheetViews>
  <sheetFormatPr defaultRowHeight="12.75" x14ac:dyDescent="0.2"/>
  <cols>
    <col min="1" max="5" width="7.7109375" style="13" customWidth="1" collapsed="1"/>
    <col min="6" max="6" width="27.5703125" style="13" customWidth="1" collapsed="1"/>
    <col min="7" max="7" width="28.42578125" style="13" customWidth="1" collapsed="1"/>
    <col min="8" max="8" width="5.5703125" style="13" customWidth="1" collapsed="1"/>
    <col min="9" max="9" width="7" style="13" customWidth="1" collapsed="1"/>
    <col min="10" max="11" width="6.140625" style="13" hidden="1" customWidth="1" collapsed="1"/>
    <col min="12" max="12" width="13.140625" style="13" customWidth="1" collapsed="1"/>
    <col min="13" max="13" width="9.7109375" style="13" customWidth="1" collapsed="1"/>
    <col min="14" max="14" width="7.5703125" style="13" customWidth="1" collapsed="1"/>
    <col min="15" max="15" width="9.42578125" style="13" customWidth="1" collapsed="1"/>
    <col min="16" max="16" width="11.140625" style="13" customWidth="1" collapsed="1"/>
    <col min="17" max="17" width="14.140625" style="13" hidden="1" customWidth="1" collapsed="1"/>
    <col min="18" max="18" width="13.85546875" style="13" customWidth="1" collapsed="1"/>
    <col min="19" max="19" width="7" style="13" customWidth="1" collapsed="1"/>
    <col min="20" max="20" width="55.140625" style="13" customWidth="1" collapsed="1"/>
    <col min="21" max="21" width="16.7109375" style="13" hidden="1" customWidth="1" collapsed="1"/>
    <col min="22" max="1025" width="9.140625" style="13" customWidth="1" collapsed="1"/>
  </cols>
  <sheetData>
    <row r="1" spans="1:21" s="1" customFormat="1" ht="15" customHeight="1" x14ac:dyDescent="0.25">
      <c r="A1" s="141" t="s">
        <v>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54"/>
      <c r="M1" s="142"/>
      <c r="N1" s="142"/>
      <c r="O1" s="142"/>
      <c r="P1" s="142"/>
      <c r="Q1" s="142"/>
      <c r="R1" s="142"/>
      <c r="S1" s="142"/>
      <c r="T1" s="142"/>
      <c r="U1" s="19"/>
    </row>
    <row r="2" spans="1:21" s="1" customFormat="1" ht="15" customHeight="1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54"/>
      <c r="M2" s="142"/>
      <c r="N2" s="142"/>
      <c r="O2" s="142"/>
      <c r="P2" s="142"/>
      <c r="Q2" s="142"/>
      <c r="R2" s="142"/>
      <c r="S2" s="142"/>
      <c r="T2" s="142"/>
      <c r="U2" s="19"/>
    </row>
    <row r="3" spans="1:21" s="1" customFormat="1" ht="15" customHeight="1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54"/>
      <c r="M3" s="142"/>
      <c r="N3" s="142"/>
      <c r="O3" s="142"/>
      <c r="P3" s="142"/>
      <c r="Q3" s="142"/>
      <c r="R3" s="142"/>
      <c r="S3" s="142"/>
      <c r="T3" s="142"/>
      <c r="U3" s="19"/>
    </row>
    <row r="4" spans="1:21" s="1" customFormat="1" ht="15" customHeight="1" x14ac:dyDescent="0.25">
      <c r="A4" s="120" t="str">
        <f>Identificação!A4&amp;" : "&amp;Identificação!F4</f>
        <v xml:space="preserve">Aplicação : </v>
      </c>
      <c r="B4" s="120"/>
      <c r="C4" s="120"/>
      <c r="D4" s="120"/>
      <c r="E4" s="120"/>
      <c r="F4" s="120"/>
      <c r="G4" s="2"/>
      <c r="H4" s="120" t="str">
        <f>Identificação!A5&amp;" : "&amp;Identificação!F5</f>
        <v xml:space="preserve">Projeto/Fase : 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1:21" s="22" customFormat="1" ht="15" customHeight="1" x14ac:dyDescent="0.2">
      <c r="A5" s="139" t="str">
        <f>Identificação!A7&amp;" : "&amp;Identificação!F7</f>
        <v xml:space="preserve">Responsável : </v>
      </c>
      <c r="B5" s="139"/>
      <c r="C5" s="139"/>
      <c r="D5" s="139"/>
      <c r="E5" s="139"/>
      <c r="F5" s="139"/>
      <c r="G5" s="41"/>
      <c r="H5" s="120" t="str">
        <f>Identificação!A8&amp;" : "&amp;Identificação!F8</f>
        <v xml:space="preserve">Revisor : </v>
      </c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</row>
    <row r="6" spans="1:21" s="22" customFormat="1" ht="13.5" customHeight="1" x14ac:dyDescent="0.25">
      <c r="A6" s="143" t="s">
        <v>15</v>
      </c>
      <c r="B6" s="143"/>
      <c r="C6" s="143"/>
      <c r="D6" s="143"/>
      <c r="E6" s="143"/>
      <c r="F6" s="143"/>
      <c r="G6" s="23" t="s">
        <v>16</v>
      </c>
      <c r="H6" s="45" t="s">
        <v>18</v>
      </c>
      <c r="I6" s="45" t="s">
        <v>47</v>
      </c>
      <c r="J6" s="27" t="s">
        <v>48</v>
      </c>
      <c r="K6" s="27" t="s">
        <v>49</v>
      </c>
      <c r="L6" s="27" t="s">
        <v>50</v>
      </c>
      <c r="M6" s="27" t="s">
        <v>51</v>
      </c>
      <c r="N6" s="27" t="s">
        <v>52</v>
      </c>
      <c r="O6" s="27" t="s">
        <v>18</v>
      </c>
      <c r="P6" s="55" t="s">
        <v>53</v>
      </c>
      <c r="Q6" s="27" t="s">
        <v>54</v>
      </c>
      <c r="R6" s="27" t="s">
        <v>55</v>
      </c>
      <c r="S6" s="55" t="s">
        <v>56</v>
      </c>
      <c r="T6" s="27" t="s">
        <v>13</v>
      </c>
      <c r="U6" s="27"/>
    </row>
    <row r="7" spans="1:21" ht="18.600000000000001" customHeight="1" x14ac:dyDescent="0.2">
      <c r="A7" s="136"/>
      <c r="B7" s="136"/>
      <c r="C7" s="136"/>
      <c r="D7" s="136"/>
      <c r="E7" s="136"/>
      <c r="F7" s="136"/>
      <c r="G7" s="29"/>
      <c r="H7" s="31"/>
      <c r="I7" s="31"/>
      <c r="J7" s="56"/>
      <c r="K7" s="57"/>
      <c r="L7" s="58"/>
      <c r="M7" s="59"/>
      <c r="N7" s="60"/>
      <c r="O7" s="61"/>
      <c r="P7" s="62"/>
      <c r="Q7" s="63"/>
      <c r="R7" s="64"/>
      <c r="S7" s="65"/>
      <c r="T7" s="29"/>
      <c r="U7" s="30"/>
    </row>
    <row r="8" spans="1:21" ht="18" customHeight="1" x14ac:dyDescent="0.2">
      <c r="A8" s="144"/>
      <c r="B8" s="144"/>
      <c r="C8" s="144"/>
      <c r="D8" s="144"/>
      <c r="E8" s="144"/>
      <c r="F8" s="144"/>
      <c r="G8" s="29"/>
      <c r="H8" s="31"/>
      <c r="I8" s="31"/>
      <c r="J8" s="56" t="str">
        <f>CONCATENATE(H8,K8)</f>
        <v/>
      </c>
      <c r="K8" s="57" t="str">
        <f t="shared" ref="K8:K39" si="0">IF(OR(H8="ALI",H8="AIE"),"L", IF(OR(H8="EE",H8="SE",H8="CE"),"A",""))</f>
        <v/>
      </c>
      <c r="L8" s="58"/>
      <c r="M8" s="59" t="str">
        <f t="shared" ref="M8:M39" si="1">IF(K8="L","Baixa",IF(K8="A","Média",IF(K8="","","Alta")))</f>
        <v/>
      </c>
      <c r="N8" s="60" t="str">
        <f t="shared" ref="N8:N39" si="2">IF(ISBLANK(H8),"",IF(H8="ALI",IF(K8="L",7,IF(K8="A",10,15)),IF(H8="AIE",IF(K8="L",5,IF(K8="A",7,10)),IF(H8="SE",IF(K8="L",4,IF(K8="A",5,7)),IF(OR(H8="EE",H8="CE"),IF(K8="L",3,IF(K8="A",4,6)))))))</f>
        <v/>
      </c>
      <c r="O8" s="61"/>
      <c r="P8" s="62"/>
      <c r="Q8" s="63" t="str">
        <f t="shared" ref="Q8:Q39" si="3">O8&amp;I8</f>
        <v/>
      </c>
      <c r="R8" s="64" t="str">
        <f t="shared" ref="R8:R39" si="4">IF(OR(Q8="AI",Q8="AA"),75%,IF(Q8="DI",140%,IF(Q8="DA",115%,IF(Q8="DE",40%,""))))</f>
        <v/>
      </c>
      <c r="S8" s="65" t="str">
        <f t="shared" ref="S8:S39" si="5">IF(OR(Q8="AII",Q8="AIA"),0.6,IF(AND(N8&lt;&gt;"",R8&lt;&gt;"",P8&lt;&gt;""),N8*R8*P8,""))</f>
        <v/>
      </c>
      <c r="T8" s="29"/>
      <c r="U8" s="30"/>
    </row>
    <row r="9" spans="1:21" ht="18" customHeight="1" x14ac:dyDescent="0.2">
      <c r="A9" s="136"/>
      <c r="B9" s="136"/>
      <c r="C9" s="136"/>
      <c r="D9" s="136"/>
      <c r="E9" s="136"/>
      <c r="F9" s="136"/>
      <c r="G9" s="29"/>
      <c r="H9" s="31"/>
      <c r="I9" s="31"/>
      <c r="J9" s="56" t="str">
        <f>CONCATENATE(H9,K9)</f>
        <v/>
      </c>
      <c r="K9" s="57" t="str">
        <f t="shared" si="0"/>
        <v/>
      </c>
      <c r="L9" s="58"/>
      <c r="M9" s="59" t="str">
        <f t="shared" si="1"/>
        <v/>
      </c>
      <c r="N9" s="60" t="str">
        <f t="shared" si="2"/>
        <v/>
      </c>
      <c r="O9" s="61"/>
      <c r="P9" s="62"/>
      <c r="Q9" s="63" t="str">
        <f t="shared" si="3"/>
        <v/>
      </c>
      <c r="R9" s="64" t="str">
        <f t="shared" si="4"/>
        <v/>
      </c>
      <c r="S9" s="65" t="str">
        <f t="shared" si="5"/>
        <v/>
      </c>
      <c r="T9" s="29"/>
      <c r="U9" s="30"/>
    </row>
    <row r="10" spans="1:21" ht="18" customHeight="1" x14ac:dyDescent="0.2">
      <c r="A10" s="136"/>
      <c r="B10" s="136"/>
      <c r="C10" s="136"/>
      <c r="D10" s="136"/>
      <c r="E10" s="136"/>
      <c r="F10" s="136"/>
      <c r="G10" s="29"/>
      <c r="H10" s="31"/>
      <c r="I10" s="31"/>
      <c r="J10" s="56" t="str">
        <f>CONCATENATE(H10,K10)</f>
        <v/>
      </c>
      <c r="K10" s="57" t="str">
        <f t="shared" si="0"/>
        <v/>
      </c>
      <c r="L10" s="58"/>
      <c r="M10" s="59" t="str">
        <f t="shared" si="1"/>
        <v/>
      </c>
      <c r="N10" s="60" t="str">
        <f t="shared" si="2"/>
        <v/>
      </c>
      <c r="O10" s="61"/>
      <c r="P10" s="62"/>
      <c r="Q10" s="63" t="str">
        <f t="shared" si="3"/>
        <v/>
      </c>
      <c r="R10" s="64" t="str">
        <f t="shared" si="4"/>
        <v/>
      </c>
      <c r="S10" s="65" t="str">
        <f t="shared" si="5"/>
        <v/>
      </c>
      <c r="T10" s="29"/>
      <c r="U10" s="30"/>
    </row>
    <row r="11" spans="1:21" ht="18" customHeight="1" x14ac:dyDescent="0.2">
      <c r="A11" s="136"/>
      <c r="B11" s="136"/>
      <c r="C11" s="136"/>
      <c r="D11" s="136"/>
      <c r="E11" s="136"/>
      <c r="F11" s="136"/>
      <c r="G11" s="29"/>
      <c r="H11" s="31"/>
      <c r="I11" s="31"/>
      <c r="J11" s="56" t="str">
        <f>CONCATENATE(H11,K11)</f>
        <v/>
      </c>
      <c r="K11" s="57" t="str">
        <f t="shared" si="0"/>
        <v/>
      </c>
      <c r="L11" s="58"/>
      <c r="M11" s="59" t="str">
        <f t="shared" si="1"/>
        <v/>
      </c>
      <c r="N11" s="60" t="str">
        <f t="shared" si="2"/>
        <v/>
      </c>
      <c r="O11" s="61"/>
      <c r="P11" s="62"/>
      <c r="Q11" s="63" t="str">
        <f t="shared" si="3"/>
        <v/>
      </c>
      <c r="R11" s="64" t="str">
        <f t="shared" si="4"/>
        <v/>
      </c>
      <c r="S11" s="65" t="str">
        <f t="shared" si="5"/>
        <v/>
      </c>
      <c r="T11" s="29"/>
      <c r="U11" s="30"/>
    </row>
    <row r="12" spans="1:21" ht="18" customHeight="1" x14ac:dyDescent="0.2">
      <c r="A12" s="136"/>
      <c r="B12" s="136"/>
      <c r="C12" s="136"/>
      <c r="D12" s="136"/>
      <c r="E12" s="136"/>
      <c r="F12" s="136"/>
      <c r="G12" s="29"/>
      <c r="H12" s="31"/>
      <c r="I12" s="31"/>
      <c r="J12" s="56" t="str">
        <f t="shared" ref="J12:J43" si="6">CONCATENATE(H12,I12)</f>
        <v/>
      </c>
      <c r="K12" s="57" t="str">
        <f t="shared" si="0"/>
        <v/>
      </c>
      <c r="L12" s="58"/>
      <c r="M12" s="59" t="str">
        <f t="shared" si="1"/>
        <v/>
      </c>
      <c r="N12" s="60" t="str">
        <f t="shared" si="2"/>
        <v/>
      </c>
      <c r="O12" s="61"/>
      <c r="P12" s="62"/>
      <c r="Q12" s="63" t="str">
        <f t="shared" si="3"/>
        <v/>
      </c>
      <c r="R12" s="64" t="str">
        <f t="shared" si="4"/>
        <v/>
      </c>
      <c r="S12" s="65" t="str">
        <f t="shared" si="5"/>
        <v/>
      </c>
      <c r="T12" s="29"/>
      <c r="U12" s="30"/>
    </row>
    <row r="13" spans="1:21" ht="18" customHeight="1" x14ac:dyDescent="0.2">
      <c r="A13" s="136"/>
      <c r="B13" s="136"/>
      <c r="C13" s="136"/>
      <c r="D13" s="136"/>
      <c r="E13" s="136"/>
      <c r="F13" s="136"/>
      <c r="G13" s="29"/>
      <c r="H13" s="31"/>
      <c r="I13" s="31"/>
      <c r="J13" s="56" t="str">
        <f t="shared" si="6"/>
        <v/>
      </c>
      <c r="K13" s="57" t="str">
        <f t="shared" si="0"/>
        <v/>
      </c>
      <c r="L13" s="58"/>
      <c r="M13" s="59" t="str">
        <f t="shared" si="1"/>
        <v/>
      </c>
      <c r="N13" s="60" t="str">
        <f t="shared" si="2"/>
        <v/>
      </c>
      <c r="O13" s="61"/>
      <c r="P13" s="62"/>
      <c r="Q13" s="63" t="str">
        <f t="shared" si="3"/>
        <v/>
      </c>
      <c r="R13" s="64" t="str">
        <f t="shared" si="4"/>
        <v/>
      </c>
      <c r="S13" s="65" t="str">
        <f t="shared" si="5"/>
        <v/>
      </c>
      <c r="T13" s="29"/>
      <c r="U13" s="30"/>
    </row>
    <row r="14" spans="1:21" ht="18" customHeight="1" x14ac:dyDescent="0.2">
      <c r="A14" s="136"/>
      <c r="B14" s="136"/>
      <c r="C14" s="136"/>
      <c r="D14" s="136"/>
      <c r="E14" s="136"/>
      <c r="F14" s="136"/>
      <c r="G14" s="29"/>
      <c r="H14" s="31"/>
      <c r="I14" s="31"/>
      <c r="J14" s="56" t="str">
        <f t="shared" si="6"/>
        <v/>
      </c>
      <c r="K14" s="57" t="str">
        <f t="shared" si="0"/>
        <v/>
      </c>
      <c r="L14" s="58"/>
      <c r="M14" s="59" t="str">
        <f t="shared" si="1"/>
        <v/>
      </c>
      <c r="N14" s="60" t="str">
        <f t="shared" si="2"/>
        <v/>
      </c>
      <c r="O14" s="61"/>
      <c r="P14" s="62"/>
      <c r="Q14" s="63" t="str">
        <f t="shared" si="3"/>
        <v/>
      </c>
      <c r="R14" s="64" t="str">
        <f t="shared" si="4"/>
        <v/>
      </c>
      <c r="S14" s="65" t="str">
        <f t="shared" si="5"/>
        <v/>
      </c>
      <c r="T14" s="29"/>
      <c r="U14" s="30"/>
    </row>
    <row r="15" spans="1:21" ht="18" customHeight="1" x14ac:dyDescent="0.2">
      <c r="A15" s="136"/>
      <c r="B15" s="136"/>
      <c r="C15" s="136"/>
      <c r="D15" s="136"/>
      <c r="E15" s="136"/>
      <c r="F15" s="136"/>
      <c r="G15" s="29"/>
      <c r="H15" s="31"/>
      <c r="I15" s="31"/>
      <c r="J15" s="56" t="str">
        <f t="shared" si="6"/>
        <v/>
      </c>
      <c r="K15" s="57" t="str">
        <f t="shared" si="0"/>
        <v/>
      </c>
      <c r="L15" s="58"/>
      <c r="M15" s="59" t="str">
        <f t="shared" si="1"/>
        <v/>
      </c>
      <c r="N15" s="60" t="str">
        <f t="shared" si="2"/>
        <v/>
      </c>
      <c r="O15" s="61"/>
      <c r="P15" s="62"/>
      <c r="Q15" s="63" t="str">
        <f t="shared" si="3"/>
        <v/>
      </c>
      <c r="R15" s="64" t="str">
        <f t="shared" si="4"/>
        <v/>
      </c>
      <c r="S15" s="65" t="str">
        <f t="shared" si="5"/>
        <v/>
      </c>
      <c r="T15" s="29"/>
      <c r="U15" s="30"/>
    </row>
    <row r="16" spans="1:21" ht="18" customHeight="1" x14ac:dyDescent="0.2">
      <c r="A16" s="136"/>
      <c r="B16" s="136"/>
      <c r="C16" s="136"/>
      <c r="D16" s="136"/>
      <c r="E16" s="136"/>
      <c r="F16" s="136"/>
      <c r="G16" s="29"/>
      <c r="H16" s="31"/>
      <c r="I16" s="31"/>
      <c r="J16" s="56" t="str">
        <f t="shared" si="6"/>
        <v/>
      </c>
      <c r="K16" s="57" t="str">
        <f t="shared" si="0"/>
        <v/>
      </c>
      <c r="L16" s="58"/>
      <c r="M16" s="59" t="str">
        <f t="shared" si="1"/>
        <v/>
      </c>
      <c r="N16" s="60" t="str">
        <f t="shared" si="2"/>
        <v/>
      </c>
      <c r="O16" s="61"/>
      <c r="P16" s="62"/>
      <c r="Q16" s="63" t="str">
        <f t="shared" si="3"/>
        <v/>
      </c>
      <c r="R16" s="64" t="str">
        <f t="shared" si="4"/>
        <v/>
      </c>
      <c r="S16" s="65" t="str">
        <f t="shared" si="5"/>
        <v/>
      </c>
      <c r="T16" s="29"/>
      <c r="U16" s="30"/>
    </row>
    <row r="17" spans="1:21" ht="18" customHeight="1" x14ac:dyDescent="0.2">
      <c r="A17" s="136"/>
      <c r="B17" s="136"/>
      <c r="C17" s="136"/>
      <c r="D17" s="136"/>
      <c r="E17" s="136"/>
      <c r="F17" s="136"/>
      <c r="G17" s="29"/>
      <c r="H17" s="31"/>
      <c r="I17" s="31"/>
      <c r="J17" s="56" t="str">
        <f t="shared" si="6"/>
        <v/>
      </c>
      <c r="K17" s="57" t="str">
        <f t="shared" si="0"/>
        <v/>
      </c>
      <c r="L17" s="58"/>
      <c r="M17" s="59" t="str">
        <f t="shared" si="1"/>
        <v/>
      </c>
      <c r="N17" s="60" t="str">
        <f t="shared" si="2"/>
        <v/>
      </c>
      <c r="O17" s="61"/>
      <c r="P17" s="62"/>
      <c r="Q17" s="63" t="str">
        <f t="shared" si="3"/>
        <v/>
      </c>
      <c r="R17" s="64" t="str">
        <f t="shared" si="4"/>
        <v/>
      </c>
      <c r="S17" s="65" t="str">
        <f t="shared" si="5"/>
        <v/>
      </c>
      <c r="T17" s="29"/>
      <c r="U17" s="30"/>
    </row>
    <row r="18" spans="1:21" ht="18" customHeight="1" x14ac:dyDescent="0.2">
      <c r="A18" s="136"/>
      <c r="B18" s="136"/>
      <c r="C18" s="136"/>
      <c r="D18" s="136"/>
      <c r="E18" s="136"/>
      <c r="F18" s="136"/>
      <c r="G18" s="29"/>
      <c r="H18" s="31"/>
      <c r="I18" s="31"/>
      <c r="J18" s="56" t="str">
        <f t="shared" si="6"/>
        <v/>
      </c>
      <c r="K18" s="57" t="str">
        <f t="shared" si="0"/>
        <v/>
      </c>
      <c r="L18" s="58"/>
      <c r="M18" s="59" t="str">
        <f t="shared" si="1"/>
        <v/>
      </c>
      <c r="N18" s="60" t="str">
        <f t="shared" si="2"/>
        <v/>
      </c>
      <c r="O18" s="61"/>
      <c r="P18" s="62"/>
      <c r="Q18" s="63" t="str">
        <f t="shared" si="3"/>
        <v/>
      </c>
      <c r="R18" s="64" t="str">
        <f t="shared" si="4"/>
        <v/>
      </c>
      <c r="S18" s="65" t="str">
        <f t="shared" si="5"/>
        <v/>
      </c>
      <c r="T18" s="29"/>
      <c r="U18" s="30"/>
    </row>
    <row r="19" spans="1:21" ht="18" customHeight="1" x14ac:dyDescent="0.2">
      <c r="A19" s="136"/>
      <c r="B19" s="136"/>
      <c r="C19" s="136"/>
      <c r="D19" s="136"/>
      <c r="E19" s="136"/>
      <c r="F19" s="136"/>
      <c r="G19" s="29"/>
      <c r="H19" s="31"/>
      <c r="I19" s="31"/>
      <c r="J19" s="56" t="str">
        <f t="shared" si="6"/>
        <v/>
      </c>
      <c r="K19" s="57" t="str">
        <f t="shared" si="0"/>
        <v/>
      </c>
      <c r="L19" s="58"/>
      <c r="M19" s="59" t="str">
        <f t="shared" si="1"/>
        <v/>
      </c>
      <c r="N19" s="60" t="str">
        <f t="shared" si="2"/>
        <v/>
      </c>
      <c r="O19" s="61"/>
      <c r="P19" s="62"/>
      <c r="Q19" s="63" t="str">
        <f t="shared" si="3"/>
        <v/>
      </c>
      <c r="R19" s="64" t="str">
        <f t="shared" si="4"/>
        <v/>
      </c>
      <c r="S19" s="65" t="str">
        <f t="shared" si="5"/>
        <v/>
      </c>
      <c r="T19" s="29"/>
      <c r="U19" s="30"/>
    </row>
    <row r="20" spans="1:21" ht="18" customHeight="1" x14ac:dyDescent="0.2">
      <c r="A20" s="136"/>
      <c r="B20" s="136"/>
      <c r="C20" s="136"/>
      <c r="D20" s="136"/>
      <c r="E20" s="136"/>
      <c r="F20" s="136"/>
      <c r="G20" s="29"/>
      <c r="H20" s="31"/>
      <c r="I20" s="31"/>
      <c r="J20" s="56" t="str">
        <f t="shared" si="6"/>
        <v/>
      </c>
      <c r="K20" s="57" t="str">
        <f t="shared" si="0"/>
        <v/>
      </c>
      <c r="L20" s="58"/>
      <c r="M20" s="59" t="str">
        <f t="shared" si="1"/>
        <v/>
      </c>
      <c r="N20" s="60" t="str">
        <f t="shared" si="2"/>
        <v/>
      </c>
      <c r="O20" s="61"/>
      <c r="P20" s="62"/>
      <c r="Q20" s="63" t="str">
        <f t="shared" si="3"/>
        <v/>
      </c>
      <c r="R20" s="64" t="str">
        <f t="shared" si="4"/>
        <v/>
      </c>
      <c r="S20" s="65" t="str">
        <f t="shared" si="5"/>
        <v/>
      </c>
      <c r="T20" s="29"/>
      <c r="U20" s="30"/>
    </row>
    <row r="21" spans="1:21" ht="18" customHeight="1" x14ac:dyDescent="0.2">
      <c r="A21" s="136"/>
      <c r="B21" s="136"/>
      <c r="C21" s="136"/>
      <c r="D21" s="136"/>
      <c r="E21" s="136"/>
      <c r="F21" s="136"/>
      <c r="G21" s="29"/>
      <c r="H21" s="31"/>
      <c r="I21" s="31"/>
      <c r="J21" s="56" t="str">
        <f t="shared" si="6"/>
        <v/>
      </c>
      <c r="K21" s="57" t="str">
        <f t="shared" si="0"/>
        <v/>
      </c>
      <c r="L21" s="58"/>
      <c r="M21" s="59" t="str">
        <f t="shared" si="1"/>
        <v/>
      </c>
      <c r="N21" s="60" t="str">
        <f t="shared" si="2"/>
        <v/>
      </c>
      <c r="O21" s="61"/>
      <c r="P21" s="62"/>
      <c r="Q21" s="63" t="str">
        <f t="shared" si="3"/>
        <v/>
      </c>
      <c r="R21" s="64" t="str">
        <f t="shared" si="4"/>
        <v/>
      </c>
      <c r="S21" s="65" t="str">
        <f t="shared" si="5"/>
        <v/>
      </c>
      <c r="T21" s="29"/>
      <c r="U21" s="30"/>
    </row>
    <row r="22" spans="1:21" ht="18" customHeight="1" x14ac:dyDescent="0.2">
      <c r="A22" s="136"/>
      <c r="B22" s="136"/>
      <c r="C22" s="136"/>
      <c r="D22" s="136"/>
      <c r="E22" s="136"/>
      <c r="F22" s="136"/>
      <c r="G22" s="29"/>
      <c r="H22" s="31"/>
      <c r="I22" s="31"/>
      <c r="J22" s="56" t="str">
        <f t="shared" si="6"/>
        <v/>
      </c>
      <c r="K22" s="57" t="str">
        <f t="shared" si="0"/>
        <v/>
      </c>
      <c r="L22" s="58"/>
      <c r="M22" s="59" t="str">
        <f t="shared" si="1"/>
        <v/>
      </c>
      <c r="N22" s="60" t="str">
        <f t="shared" si="2"/>
        <v/>
      </c>
      <c r="O22" s="61"/>
      <c r="P22" s="62"/>
      <c r="Q22" s="63" t="str">
        <f t="shared" si="3"/>
        <v/>
      </c>
      <c r="R22" s="64" t="str">
        <f t="shared" si="4"/>
        <v/>
      </c>
      <c r="S22" s="65" t="str">
        <f t="shared" si="5"/>
        <v/>
      </c>
      <c r="T22" s="29"/>
      <c r="U22" s="30"/>
    </row>
    <row r="23" spans="1:21" ht="18" customHeight="1" x14ac:dyDescent="0.2">
      <c r="A23" s="136"/>
      <c r="B23" s="136"/>
      <c r="C23" s="136"/>
      <c r="D23" s="136"/>
      <c r="E23" s="136"/>
      <c r="F23" s="136"/>
      <c r="G23" s="29"/>
      <c r="H23" s="31"/>
      <c r="I23" s="31"/>
      <c r="J23" s="56" t="str">
        <f t="shared" si="6"/>
        <v/>
      </c>
      <c r="K23" s="57" t="str">
        <f t="shared" si="0"/>
        <v/>
      </c>
      <c r="L23" s="58"/>
      <c r="M23" s="59" t="str">
        <f t="shared" si="1"/>
        <v/>
      </c>
      <c r="N23" s="60" t="str">
        <f t="shared" si="2"/>
        <v/>
      </c>
      <c r="O23" s="61"/>
      <c r="P23" s="62"/>
      <c r="Q23" s="63" t="str">
        <f t="shared" si="3"/>
        <v/>
      </c>
      <c r="R23" s="64" t="str">
        <f t="shared" si="4"/>
        <v/>
      </c>
      <c r="S23" s="65" t="str">
        <f t="shared" si="5"/>
        <v/>
      </c>
      <c r="T23" s="29"/>
      <c r="U23" s="30"/>
    </row>
    <row r="24" spans="1:21" ht="18" customHeight="1" x14ac:dyDescent="0.2">
      <c r="A24" s="136"/>
      <c r="B24" s="136"/>
      <c r="C24" s="136"/>
      <c r="D24" s="136"/>
      <c r="E24" s="136"/>
      <c r="F24" s="136"/>
      <c r="G24" s="29"/>
      <c r="H24" s="31"/>
      <c r="I24" s="31"/>
      <c r="J24" s="56" t="str">
        <f t="shared" si="6"/>
        <v/>
      </c>
      <c r="K24" s="57" t="str">
        <f t="shared" si="0"/>
        <v/>
      </c>
      <c r="L24" s="58"/>
      <c r="M24" s="59" t="str">
        <f t="shared" si="1"/>
        <v/>
      </c>
      <c r="N24" s="60" t="str">
        <f t="shared" si="2"/>
        <v/>
      </c>
      <c r="O24" s="61"/>
      <c r="P24" s="62"/>
      <c r="Q24" s="63" t="str">
        <f t="shared" si="3"/>
        <v/>
      </c>
      <c r="R24" s="64" t="str">
        <f t="shared" si="4"/>
        <v/>
      </c>
      <c r="S24" s="65" t="str">
        <f t="shared" si="5"/>
        <v/>
      </c>
      <c r="T24" s="29"/>
      <c r="U24" s="30"/>
    </row>
    <row r="25" spans="1:21" ht="18" customHeight="1" x14ac:dyDescent="0.2">
      <c r="A25" s="136"/>
      <c r="B25" s="136"/>
      <c r="C25" s="136"/>
      <c r="D25" s="136"/>
      <c r="E25" s="136"/>
      <c r="F25" s="136"/>
      <c r="G25" s="29"/>
      <c r="H25" s="31"/>
      <c r="I25" s="31"/>
      <c r="J25" s="56" t="str">
        <f t="shared" si="6"/>
        <v/>
      </c>
      <c r="K25" s="57" t="str">
        <f t="shared" si="0"/>
        <v/>
      </c>
      <c r="L25" s="58"/>
      <c r="M25" s="59" t="str">
        <f t="shared" si="1"/>
        <v/>
      </c>
      <c r="N25" s="60" t="str">
        <f t="shared" si="2"/>
        <v/>
      </c>
      <c r="O25" s="61"/>
      <c r="P25" s="62"/>
      <c r="Q25" s="63" t="str">
        <f t="shared" si="3"/>
        <v/>
      </c>
      <c r="R25" s="64" t="str">
        <f t="shared" si="4"/>
        <v/>
      </c>
      <c r="S25" s="65" t="str">
        <f t="shared" si="5"/>
        <v/>
      </c>
      <c r="T25" s="29"/>
      <c r="U25" s="30"/>
    </row>
    <row r="26" spans="1:21" ht="18" customHeight="1" x14ac:dyDescent="0.2">
      <c r="A26" s="136"/>
      <c r="B26" s="136"/>
      <c r="C26" s="136"/>
      <c r="D26" s="136"/>
      <c r="E26" s="136"/>
      <c r="F26" s="136"/>
      <c r="G26" s="29"/>
      <c r="H26" s="31"/>
      <c r="I26" s="31"/>
      <c r="J26" s="56" t="str">
        <f t="shared" si="6"/>
        <v/>
      </c>
      <c r="K26" s="57" t="str">
        <f t="shared" si="0"/>
        <v/>
      </c>
      <c r="L26" s="58"/>
      <c r="M26" s="59" t="str">
        <f t="shared" si="1"/>
        <v/>
      </c>
      <c r="N26" s="60" t="str">
        <f t="shared" si="2"/>
        <v/>
      </c>
      <c r="O26" s="61"/>
      <c r="P26" s="62"/>
      <c r="Q26" s="63" t="str">
        <f t="shared" si="3"/>
        <v/>
      </c>
      <c r="R26" s="64" t="str">
        <f t="shared" si="4"/>
        <v/>
      </c>
      <c r="S26" s="65" t="str">
        <f t="shared" si="5"/>
        <v/>
      </c>
      <c r="T26" s="29"/>
      <c r="U26" s="30"/>
    </row>
    <row r="27" spans="1:21" ht="18" customHeight="1" x14ac:dyDescent="0.2">
      <c r="A27" s="136"/>
      <c r="B27" s="136"/>
      <c r="C27" s="136"/>
      <c r="D27" s="136"/>
      <c r="E27" s="136"/>
      <c r="F27" s="136"/>
      <c r="G27" s="29"/>
      <c r="H27" s="31"/>
      <c r="I27" s="31"/>
      <c r="J27" s="56" t="str">
        <f t="shared" si="6"/>
        <v/>
      </c>
      <c r="K27" s="57" t="str">
        <f t="shared" si="0"/>
        <v/>
      </c>
      <c r="L27" s="58"/>
      <c r="M27" s="59" t="str">
        <f t="shared" si="1"/>
        <v/>
      </c>
      <c r="N27" s="60" t="str">
        <f t="shared" si="2"/>
        <v/>
      </c>
      <c r="O27" s="61"/>
      <c r="P27" s="62"/>
      <c r="Q27" s="63" t="str">
        <f t="shared" si="3"/>
        <v/>
      </c>
      <c r="R27" s="64" t="str">
        <f t="shared" si="4"/>
        <v/>
      </c>
      <c r="S27" s="65" t="str">
        <f t="shared" si="5"/>
        <v/>
      </c>
      <c r="T27" s="29"/>
      <c r="U27" s="30"/>
    </row>
    <row r="28" spans="1:21" ht="18" customHeight="1" x14ac:dyDescent="0.2">
      <c r="A28" s="136"/>
      <c r="B28" s="136"/>
      <c r="C28" s="136"/>
      <c r="D28" s="136"/>
      <c r="E28" s="136"/>
      <c r="F28" s="136"/>
      <c r="G28" s="29"/>
      <c r="H28" s="31"/>
      <c r="I28" s="31"/>
      <c r="J28" s="56" t="str">
        <f t="shared" si="6"/>
        <v/>
      </c>
      <c r="K28" s="57" t="str">
        <f t="shared" si="0"/>
        <v/>
      </c>
      <c r="L28" s="58"/>
      <c r="M28" s="59" t="str">
        <f t="shared" si="1"/>
        <v/>
      </c>
      <c r="N28" s="60" t="str">
        <f t="shared" si="2"/>
        <v/>
      </c>
      <c r="O28" s="61"/>
      <c r="P28" s="62"/>
      <c r="Q28" s="63" t="str">
        <f t="shared" si="3"/>
        <v/>
      </c>
      <c r="R28" s="64" t="str">
        <f t="shared" si="4"/>
        <v/>
      </c>
      <c r="S28" s="65" t="str">
        <f t="shared" si="5"/>
        <v/>
      </c>
      <c r="T28" s="29"/>
      <c r="U28" s="30"/>
    </row>
    <row r="29" spans="1:21" ht="18" customHeight="1" x14ac:dyDescent="0.2">
      <c r="A29" s="136"/>
      <c r="B29" s="136"/>
      <c r="C29" s="136"/>
      <c r="D29" s="136"/>
      <c r="E29" s="136"/>
      <c r="F29" s="136"/>
      <c r="G29" s="29"/>
      <c r="H29" s="31"/>
      <c r="I29" s="31"/>
      <c r="J29" s="56" t="str">
        <f t="shared" si="6"/>
        <v/>
      </c>
      <c r="K29" s="57" t="str">
        <f t="shared" si="0"/>
        <v/>
      </c>
      <c r="L29" s="58"/>
      <c r="M29" s="59" t="str">
        <f t="shared" si="1"/>
        <v/>
      </c>
      <c r="N29" s="60" t="str">
        <f t="shared" si="2"/>
        <v/>
      </c>
      <c r="O29" s="61"/>
      <c r="P29" s="62"/>
      <c r="Q29" s="63" t="str">
        <f t="shared" si="3"/>
        <v/>
      </c>
      <c r="R29" s="64" t="str">
        <f t="shared" si="4"/>
        <v/>
      </c>
      <c r="S29" s="65" t="str">
        <f t="shared" si="5"/>
        <v/>
      </c>
      <c r="T29" s="29"/>
      <c r="U29" s="30"/>
    </row>
    <row r="30" spans="1:21" ht="18" customHeight="1" x14ac:dyDescent="0.2">
      <c r="A30" s="136"/>
      <c r="B30" s="136"/>
      <c r="C30" s="136"/>
      <c r="D30" s="136"/>
      <c r="E30" s="136"/>
      <c r="F30" s="136"/>
      <c r="G30" s="29"/>
      <c r="H30" s="31"/>
      <c r="I30" s="31"/>
      <c r="J30" s="56" t="str">
        <f t="shared" si="6"/>
        <v/>
      </c>
      <c r="K30" s="57" t="str">
        <f t="shared" si="0"/>
        <v/>
      </c>
      <c r="L30" s="58"/>
      <c r="M30" s="59" t="str">
        <f t="shared" si="1"/>
        <v/>
      </c>
      <c r="N30" s="60" t="str">
        <f t="shared" si="2"/>
        <v/>
      </c>
      <c r="O30" s="61"/>
      <c r="P30" s="62"/>
      <c r="Q30" s="63" t="str">
        <f t="shared" si="3"/>
        <v/>
      </c>
      <c r="R30" s="64" t="str">
        <f t="shared" si="4"/>
        <v/>
      </c>
      <c r="S30" s="65" t="str">
        <f t="shared" si="5"/>
        <v/>
      </c>
      <c r="T30" s="29"/>
      <c r="U30" s="30"/>
    </row>
    <row r="31" spans="1:21" ht="18" customHeight="1" x14ac:dyDescent="0.2">
      <c r="A31" s="136"/>
      <c r="B31" s="136"/>
      <c r="C31" s="136"/>
      <c r="D31" s="136"/>
      <c r="E31" s="136"/>
      <c r="F31" s="136"/>
      <c r="G31" s="29"/>
      <c r="H31" s="31"/>
      <c r="I31" s="31"/>
      <c r="J31" s="56" t="str">
        <f t="shared" si="6"/>
        <v/>
      </c>
      <c r="K31" s="57" t="str">
        <f t="shared" si="0"/>
        <v/>
      </c>
      <c r="L31" s="58"/>
      <c r="M31" s="59" t="str">
        <f t="shared" si="1"/>
        <v/>
      </c>
      <c r="N31" s="60" t="str">
        <f t="shared" si="2"/>
        <v/>
      </c>
      <c r="O31" s="61"/>
      <c r="P31" s="62"/>
      <c r="Q31" s="63" t="str">
        <f t="shared" si="3"/>
        <v/>
      </c>
      <c r="R31" s="64" t="str">
        <f t="shared" si="4"/>
        <v/>
      </c>
      <c r="S31" s="65" t="str">
        <f t="shared" si="5"/>
        <v/>
      </c>
      <c r="T31" s="29"/>
      <c r="U31" s="30"/>
    </row>
    <row r="32" spans="1:21" ht="18" customHeight="1" x14ac:dyDescent="0.2">
      <c r="A32" s="136"/>
      <c r="B32" s="136"/>
      <c r="C32" s="136"/>
      <c r="D32" s="136"/>
      <c r="E32" s="136"/>
      <c r="F32" s="136"/>
      <c r="G32" s="29"/>
      <c r="H32" s="31"/>
      <c r="I32" s="31"/>
      <c r="J32" s="56" t="str">
        <f t="shared" si="6"/>
        <v/>
      </c>
      <c r="K32" s="57" t="str">
        <f t="shared" si="0"/>
        <v/>
      </c>
      <c r="L32" s="58"/>
      <c r="M32" s="59" t="str">
        <f t="shared" si="1"/>
        <v/>
      </c>
      <c r="N32" s="60" t="str">
        <f t="shared" si="2"/>
        <v/>
      </c>
      <c r="O32" s="61"/>
      <c r="P32" s="62"/>
      <c r="Q32" s="63" t="str">
        <f t="shared" si="3"/>
        <v/>
      </c>
      <c r="R32" s="64" t="str">
        <f t="shared" si="4"/>
        <v/>
      </c>
      <c r="S32" s="65" t="str">
        <f t="shared" si="5"/>
        <v/>
      </c>
      <c r="T32" s="29"/>
      <c r="U32" s="30"/>
    </row>
    <row r="33" spans="1:21" ht="18" customHeight="1" x14ac:dyDescent="0.2">
      <c r="A33" s="136"/>
      <c r="B33" s="136"/>
      <c r="C33" s="136"/>
      <c r="D33" s="136"/>
      <c r="E33" s="136"/>
      <c r="F33" s="136"/>
      <c r="G33" s="29"/>
      <c r="H33" s="31"/>
      <c r="I33" s="31"/>
      <c r="J33" s="56" t="str">
        <f t="shared" si="6"/>
        <v/>
      </c>
      <c r="K33" s="57" t="str">
        <f t="shared" si="0"/>
        <v/>
      </c>
      <c r="L33" s="58"/>
      <c r="M33" s="59" t="str">
        <f t="shared" si="1"/>
        <v/>
      </c>
      <c r="N33" s="60" t="str">
        <f t="shared" si="2"/>
        <v/>
      </c>
      <c r="O33" s="61"/>
      <c r="P33" s="62"/>
      <c r="Q33" s="63" t="str">
        <f t="shared" si="3"/>
        <v/>
      </c>
      <c r="R33" s="64" t="str">
        <f t="shared" si="4"/>
        <v/>
      </c>
      <c r="S33" s="65" t="str">
        <f t="shared" si="5"/>
        <v/>
      </c>
      <c r="T33" s="29"/>
      <c r="U33" s="30"/>
    </row>
    <row r="34" spans="1:21" ht="18" customHeight="1" x14ac:dyDescent="0.2">
      <c r="A34" s="136"/>
      <c r="B34" s="136"/>
      <c r="C34" s="136"/>
      <c r="D34" s="136"/>
      <c r="E34" s="136"/>
      <c r="F34" s="136"/>
      <c r="G34" s="29"/>
      <c r="H34" s="31"/>
      <c r="I34" s="31"/>
      <c r="J34" s="56" t="str">
        <f t="shared" si="6"/>
        <v/>
      </c>
      <c r="K34" s="57" t="str">
        <f t="shared" si="0"/>
        <v/>
      </c>
      <c r="L34" s="58"/>
      <c r="M34" s="59" t="str">
        <f t="shared" si="1"/>
        <v/>
      </c>
      <c r="N34" s="60" t="str">
        <f t="shared" si="2"/>
        <v/>
      </c>
      <c r="O34" s="61"/>
      <c r="P34" s="62"/>
      <c r="Q34" s="63" t="str">
        <f t="shared" si="3"/>
        <v/>
      </c>
      <c r="R34" s="64" t="str">
        <f t="shared" si="4"/>
        <v/>
      </c>
      <c r="S34" s="65" t="str">
        <f t="shared" si="5"/>
        <v/>
      </c>
      <c r="T34" s="29"/>
      <c r="U34" s="30"/>
    </row>
    <row r="35" spans="1:21" ht="18" customHeight="1" x14ac:dyDescent="0.2">
      <c r="A35" s="136"/>
      <c r="B35" s="136"/>
      <c r="C35" s="136"/>
      <c r="D35" s="136"/>
      <c r="E35" s="136"/>
      <c r="F35" s="136"/>
      <c r="G35" s="29"/>
      <c r="H35" s="31"/>
      <c r="I35" s="31"/>
      <c r="J35" s="56" t="str">
        <f t="shared" si="6"/>
        <v/>
      </c>
      <c r="K35" s="57" t="str">
        <f t="shared" si="0"/>
        <v/>
      </c>
      <c r="L35" s="58"/>
      <c r="M35" s="59" t="str">
        <f t="shared" si="1"/>
        <v/>
      </c>
      <c r="N35" s="60" t="str">
        <f t="shared" si="2"/>
        <v/>
      </c>
      <c r="O35" s="61"/>
      <c r="P35" s="62"/>
      <c r="Q35" s="63" t="str">
        <f t="shared" si="3"/>
        <v/>
      </c>
      <c r="R35" s="64" t="str">
        <f t="shared" si="4"/>
        <v/>
      </c>
      <c r="S35" s="65" t="str">
        <f t="shared" si="5"/>
        <v/>
      </c>
      <c r="T35" s="29"/>
      <c r="U35" s="30"/>
    </row>
    <row r="36" spans="1:21" ht="18" customHeight="1" x14ac:dyDescent="0.2">
      <c r="A36" s="136"/>
      <c r="B36" s="136"/>
      <c r="C36" s="136"/>
      <c r="D36" s="136"/>
      <c r="E36" s="136"/>
      <c r="F36" s="136"/>
      <c r="G36" s="29"/>
      <c r="H36" s="31"/>
      <c r="I36" s="31"/>
      <c r="J36" s="56" t="str">
        <f t="shared" si="6"/>
        <v/>
      </c>
      <c r="K36" s="57" t="str">
        <f t="shared" si="0"/>
        <v/>
      </c>
      <c r="L36" s="58"/>
      <c r="M36" s="59" t="str">
        <f t="shared" si="1"/>
        <v/>
      </c>
      <c r="N36" s="60" t="str">
        <f t="shared" si="2"/>
        <v/>
      </c>
      <c r="O36" s="61"/>
      <c r="P36" s="62"/>
      <c r="Q36" s="63" t="str">
        <f t="shared" si="3"/>
        <v/>
      </c>
      <c r="R36" s="64" t="str">
        <f t="shared" si="4"/>
        <v/>
      </c>
      <c r="S36" s="65" t="str">
        <f t="shared" si="5"/>
        <v/>
      </c>
      <c r="T36" s="29"/>
      <c r="U36" s="30"/>
    </row>
    <row r="37" spans="1:21" ht="18" customHeight="1" x14ac:dyDescent="0.2">
      <c r="A37" s="136"/>
      <c r="B37" s="136"/>
      <c r="C37" s="136"/>
      <c r="D37" s="136"/>
      <c r="E37" s="136"/>
      <c r="F37" s="136"/>
      <c r="G37" s="29"/>
      <c r="H37" s="31"/>
      <c r="I37" s="31"/>
      <c r="J37" s="56" t="str">
        <f t="shared" si="6"/>
        <v/>
      </c>
      <c r="K37" s="57" t="str">
        <f t="shared" si="0"/>
        <v/>
      </c>
      <c r="L37" s="58"/>
      <c r="M37" s="59" t="str">
        <f t="shared" si="1"/>
        <v/>
      </c>
      <c r="N37" s="60" t="str">
        <f t="shared" si="2"/>
        <v/>
      </c>
      <c r="O37" s="61"/>
      <c r="P37" s="62"/>
      <c r="Q37" s="63" t="str">
        <f t="shared" si="3"/>
        <v/>
      </c>
      <c r="R37" s="64" t="str">
        <f t="shared" si="4"/>
        <v/>
      </c>
      <c r="S37" s="65" t="str">
        <f t="shared" si="5"/>
        <v/>
      </c>
      <c r="T37" s="29"/>
      <c r="U37" s="30"/>
    </row>
    <row r="38" spans="1:21" ht="18" customHeight="1" x14ac:dyDescent="0.2">
      <c r="A38" s="136"/>
      <c r="B38" s="136"/>
      <c r="C38" s="136"/>
      <c r="D38" s="136"/>
      <c r="E38" s="136"/>
      <c r="F38" s="136"/>
      <c r="G38" s="29"/>
      <c r="H38" s="31"/>
      <c r="I38" s="31"/>
      <c r="J38" s="56" t="str">
        <f t="shared" si="6"/>
        <v/>
      </c>
      <c r="K38" s="57" t="str">
        <f t="shared" si="0"/>
        <v/>
      </c>
      <c r="L38" s="58"/>
      <c r="M38" s="59" t="str">
        <f t="shared" si="1"/>
        <v/>
      </c>
      <c r="N38" s="60" t="str">
        <f t="shared" si="2"/>
        <v/>
      </c>
      <c r="O38" s="61"/>
      <c r="P38" s="62"/>
      <c r="Q38" s="63" t="str">
        <f t="shared" si="3"/>
        <v/>
      </c>
      <c r="R38" s="64" t="str">
        <f t="shared" si="4"/>
        <v/>
      </c>
      <c r="S38" s="65" t="str">
        <f t="shared" si="5"/>
        <v/>
      </c>
      <c r="T38" s="29"/>
      <c r="U38" s="30"/>
    </row>
    <row r="39" spans="1:21" ht="18" customHeight="1" x14ac:dyDescent="0.2">
      <c r="A39" s="136"/>
      <c r="B39" s="136"/>
      <c r="C39" s="136"/>
      <c r="D39" s="136"/>
      <c r="E39" s="136"/>
      <c r="F39" s="136"/>
      <c r="G39" s="29"/>
      <c r="H39" s="31"/>
      <c r="I39" s="31"/>
      <c r="J39" s="56" t="str">
        <f t="shared" si="6"/>
        <v/>
      </c>
      <c r="K39" s="57" t="str">
        <f t="shared" si="0"/>
        <v/>
      </c>
      <c r="L39" s="58"/>
      <c r="M39" s="59" t="str">
        <f t="shared" si="1"/>
        <v/>
      </c>
      <c r="N39" s="60" t="str">
        <f t="shared" si="2"/>
        <v/>
      </c>
      <c r="O39" s="61"/>
      <c r="P39" s="62"/>
      <c r="Q39" s="63" t="str">
        <f t="shared" si="3"/>
        <v/>
      </c>
      <c r="R39" s="64" t="str">
        <f t="shared" si="4"/>
        <v/>
      </c>
      <c r="S39" s="65" t="str">
        <f t="shared" si="5"/>
        <v/>
      </c>
      <c r="T39" s="29"/>
      <c r="U39" s="30"/>
    </row>
    <row r="40" spans="1:21" ht="18" customHeight="1" x14ac:dyDescent="0.2">
      <c r="A40" s="136"/>
      <c r="B40" s="136"/>
      <c r="C40" s="136"/>
      <c r="D40" s="136"/>
      <c r="E40" s="136"/>
      <c r="F40" s="136"/>
      <c r="G40" s="29"/>
      <c r="H40" s="31"/>
      <c r="I40" s="31"/>
      <c r="J40" s="56" t="str">
        <f t="shared" si="6"/>
        <v/>
      </c>
      <c r="K40" s="57" t="str">
        <f t="shared" ref="K40:K71" si="7">IF(OR(H40="ALI",H40="AIE"),"L", IF(OR(H40="EE",H40="SE",H40="CE"),"A",""))</f>
        <v/>
      </c>
      <c r="L40" s="58"/>
      <c r="M40" s="59" t="str">
        <f t="shared" ref="M40:M71" si="8">IF(K40="L","Baixa",IF(K40="A","Média",IF(K40="","","Alta")))</f>
        <v/>
      </c>
      <c r="N40" s="60" t="str">
        <f t="shared" ref="N40:N71" si="9">IF(ISBLANK(H40),"",IF(H40="ALI",IF(K40="L",7,IF(K40="A",10,15)),IF(H40="AIE",IF(K40="L",5,IF(K40="A",7,10)),IF(H40="SE",IF(K40="L",4,IF(K40="A",5,7)),IF(OR(H40="EE",H40="CE"),IF(K40="L",3,IF(K40="A",4,6)))))))</f>
        <v/>
      </c>
      <c r="O40" s="61"/>
      <c r="P40" s="62"/>
      <c r="Q40" s="63" t="str">
        <f t="shared" ref="Q40:Q71" si="10">O40&amp;I40</f>
        <v/>
      </c>
      <c r="R40" s="64" t="str">
        <f t="shared" ref="R40:R71" si="11">IF(OR(Q40="AI",Q40="AA"),75%,IF(Q40="DI",140%,IF(Q40="DA",115%,IF(Q40="DE",40%,""))))</f>
        <v/>
      </c>
      <c r="S40" s="65" t="str">
        <f t="shared" ref="S40:S71" si="12">IF(OR(Q40="AII",Q40="AIA"),0.6,IF(AND(N40&lt;&gt;"",R40&lt;&gt;"",P40&lt;&gt;""),N40*R40*P40,""))</f>
        <v/>
      </c>
      <c r="T40" s="29"/>
      <c r="U40" s="30"/>
    </row>
    <row r="41" spans="1:21" ht="18" customHeight="1" x14ac:dyDescent="0.2">
      <c r="A41" s="136"/>
      <c r="B41" s="136"/>
      <c r="C41" s="136"/>
      <c r="D41" s="136"/>
      <c r="E41" s="136"/>
      <c r="F41" s="136"/>
      <c r="G41" s="29"/>
      <c r="H41" s="31"/>
      <c r="I41" s="31"/>
      <c r="J41" s="56" t="str">
        <f t="shared" si="6"/>
        <v/>
      </c>
      <c r="K41" s="57" t="str">
        <f t="shared" si="7"/>
        <v/>
      </c>
      <c r="L41" s="58"/>
      <c r="M41" s="59" t="str">
        <f t="shared" si="8"/>
        <v/>
      </c>
      <c r="N41" s="60" t="str">
        <f t="shared" si="9"/>
        <v/>
      </c>
      <c r="O41" s="61"/>
      <c r="P41" s="62"/>
      <c r="Q41" s="63" t="str">
        <f t="shared" si="10"/>
        <v/>
      </c>
      <c r="R41" s="64" t="str">
        <f t="shared" si="11"/>
        <v/>
      </c>
      <c r="S41" s="65" t="str">
        <f t="shared" si="12"/>
        <v/>
      </c>
      <c r="T41" s="29"/>
      <c r="U41" s="30"/>
    </row>
    <row r="42" spans="1:21" ht="18" customHeight="1" x14ac:dyDescent="0.2">
      <c r="A42" s="136"/>
      <c r="B42" s="136"/>
      <c r="C42" s="136"/>
      <c r="D42" s="136"/>
      <c r="E42" s="136"/>
      <c r="F42" s="136"/>
      <c r="G42" s="29"/>
      <c r="H42" s="31"/>
      <c r="I42" s="31"/>
      <c r="J42" s="56" t="str">
        <f t="shared" si="6"/>
        <v/>
      </c>
      <c r="K42" s="57" t="str">
        <f t="shared" si="7"/>
        <v/>
      </c>
      <c r="L42" s="58"/>
      <c r="M42" s="59" t="str">
        <f t="shared" si="8"/>
        <v/>
      </c>
      <c r="N42" s="60" t="str">
        <f t="shared" si="9"/>
        <v/>
      </c>
      <c r="O42" s="61"/>
      <c r="P42" s="62"/>
      <c r="Q42" s="63" t="str">
        <f t="shared" si="10"/>
        <v/>
      </c>
      <c r="R42" s="64" t="str">
        <f t="shared" si="11"/>
        <v/>
      </c>
      <c r="S42" s="65" t="str">
        <f t="shared" si="12"/>
        <v/>
      </c>
      <c r="T42" s="29"/>
      <c r="U42" s="30"/>
    </row>
    <row r="43" spans="1:21" ht="18" customHeight="1" x14ac:dyDescent="0.2">
      <c r="A43" s="136"/>
      <c r="B43" s="136"/>
      <c r="C43" s="136"/>
      <c r="D43" s="136"/>
      <c r="E43" s="136"/>
      <c r="F43" s="136"/>
      <c r="G43" s="29"/>
      <c r="H43" s="31"/>
      <c r="I43" s="31"/>
      <c r="J43" s="56" t="str">
        <f t="shared" si="6"/>
        <v/>
      </c>
      <c r="K43" s="57" t="str">
        <f t="shared" si="7"/>
        <v/>
      </c>
      <c r="L43" s="58"/>
      <c r="M43" s="59" t="str">
        <f t="shared" si="8"/>
        <v/>
      </c>
      <c r="N43" s="60" t="str">
        <f t="shared" si="9"/>
        <v/>
      </c>
      <c r="O43" s="61"/>
      <c r="P43" s="62"/>
      <c r="Q43" s="63" t="str">
        <f t="shared" si="10"/>
        <v/>
      </c>
      <c r="R43" s="64" t="str">
        <f t="shared" si="11"/>
        <v/>
      </c>
      <c r="S43" s="65" t="str">
        <f t="shared" si="12"/>
        <v/>
      </c>
      <c r="T43" s="29"/>
      <c r="U43" s="30"/>
    </row>
    <row r="44" spans="1:21" ht="18" customHeight="1" x14ac:dyDescent="0.2">
      <c r="A44" s="136"/>
      <c r="B44" s="136"/>
      <c r="C44" s="136"/>
      <c r="D44" s="136"/>
      <c r="E44" s="136"/>
      <c r="F44" s="136"/>
      <c r="G44" s="29"/>
      <c r="H44" s="31"/>
      <c r="I44" s="31"/>
      <c r="J44" s="56" t="str">
        <f t="shared" ref="J44:J75" si="13">CONCATENATE(H44,I44)</f>
        <v/>
      </c>
      <c r="K44" s="57" t="str">
        <f t="shared" si="7"/>
        <v/>
      </c>
      <c r="L44" s="58"/>
      <c r="M44" s="59" t="str">
        <f t="shared" si="8"/>
        <v/>
      </c>
      <c r="N44" s="60" t="str">
        <f t="shared" si="9"/>
        <v/>
      </c>
      <c r="O44" s="61"/>
      <c r="P44" s="62"/>
      <c r="Q44" s="63" t="str">
        <f t="shared" si="10"/>
        <v/>
      </c>
      <c r="R44" s="64" t="str">
        <f t="shared" si="11"/>
        <v/>
      </c>
      <c r="S44" s="65" t="str">
        <f t="shared" si="12"/>
        <v/>
      </c>
      <c r="T44" s="29"/>
      <c r="U44" s="30"/>
    </row>
    <row r="45" spans="1:21" ht="18" customHeight="1" x14ac:dyDescent="0.2">
      <c r="A45" s="136"/>
      <c r="B45" s="136"/>
      <c r="C45" s="136"/>
      <c r="D45" s="136"/>
      <c r="E45" s="136"/>
      <c r="F45" s="136"/>
      <c r="G45" s="29"/>
      <c r="H45" s="31"/>
      <c r="I45" s="31"/>
      <c r="J45" s="56" t="str">
        <f t="shared" si="13"/>
        <v/>
      </c>
      <c r="K45" s="57" t="str">
        <f t="shared" si="7"/>
        <v/>
      </c>
      <c r="L45" s="58"/>
      <c r="M45" s="59" t="str">
        <f t="shared" si="8"/>
        <v/>
      </c>
      <c r="N45" s="60" t="str">
        <f t="shared" si="9"/>
        <v/>
      </c>
      <c r="O45" s="61"/>
      <c r="P45" s="62"/>
      <c r="Q45" s="63" t="str">
        <f t="shared" si="10"/>
        <v/>
      </c>
      <c r="R45" s="64" t="str">
        <f t="shared" si="11"/>
        <v/>
      </c>
      <c r="S45" s="65" t="str">
        <f t="shared" si="12"/>
        <v/>
      </c>
      <c r="T45" s="29"/>
      <c r="U45" s="30"/>
    </row>
    <row r="46" spans="1:21" ht="18" customHeight="1" x14ac:dyDescent="0.2">
      <c r="A46" s="136"/>
      <c r="B46" s="136"/>
      <c r="C46" s="136"/>
      <c r="D46" s="136"/>
      <c r="E46" s="136"/>
      <c r="F46" s="136"/>
      <c r="G46" s="29"/>
      <c r="H46" s="31"/>
      <c r="I46" s="31"/>
      <c r="J46" s="56" t="str">
        <f t="shared" si="13"/>
        <v/>
      </c>
      <c r="K46" s="57" t="str">
        <f t="shared" si="7"/>
        <v/>
      </c>
      <c r="L46" s="58"/>
      <c r="M46" s="59" t="str">
        <f t="shared" si="8"/>
        <v/>
      </c>
      <c r="N46" s="60" t="str">
        <f t="shared" si="9"/>
        <v/>
      </c>
      <c r="O46" s="61"/>
      <c r="P46" s="62"/>
      <c r="Q46" s="63" t="str">
        <f t="shared" si="10"/>
        <v/>
      </c>
      <c r="R46" s="64" t="str">
        <f t="shared" si="11"/>
        <v/>
      </c>
      <c r="S46" s="65" t="str">
        <f t="shared" si="12"/>
        <v/>
      </c>
      <c r="T46" s="29"/>
      <c r="U46" s="30"/>
    </row>
    <row r="47" spans="1:21" ht="18" customHeight="1" x14ac:dyDescent="0.2">
      <c r="A47" s="136"/>
      <c r="B47" s="136"/>
      <c r="C47" s="136"/>
      <c r="D47" s="136"/>
      <c r="E47" s="136"/>
      <c r="F47" s="136"/>
      <c r="G47" s="29"/>
      <c r="H47" s="31"/>
      <c r="I47" s="31"/>
      <c r="J47" s="56" t="str">
        <f t="shared" si="13"/>
        <v/>
      </c>
      <c r="K47" s="57" t="str">
        <f t="shared" si="7"/>
        <v/>
      </c>
      <c r="L47" s="58"/>
      <c r="M47" s="59" t="str">
        <f t="shared" si="8"/>
        <v/>
      </c>
      <c r="N47" s="60" t="str">
        <f t="shared" si="9"/>
        <v/>
      </c>
      <c r="O47" s="61"/>
      <c r="P47" s="62"/>
      <c r="Q47" s="63" t="str">
        <f t="shared" si="10"/>
        <v/>
      </c>
      <c r="R47" s="64" t="str">
        <f t="shared" si="11"/>
        <v/>
      </c>
      <c r="S47" s="65" t="str">
        <f t="shared" si="12"/>
        <v/>
      </c>
      <c r="T47" s="29"/>
      <c r="U47" s="30"/>
    </row>
    <row r="48" spans="1:21" ht="18" customHeight="1" x14ac:dyDescent="0.2">
      <c r="A48" s="136"/>
      <c r="B48" s="136"/>
      <c r="C48" s="136"/>
      <c r="D48" s="136"/>
      <c r="E48" s="136"/>
      <c r="F48" s="136"/>
      <c r="G48" s="29"/>
      <c r="H48" s="31"/>
      <c r="I48" s="31"/>
      <c r="J48" s="56" t="str">
        <f t="shared" si="13"/>
        <v/>
      </c>
      <c r="K48" s="57" t="str">
        <f t="shared" si="7"/>
        <v/>
      </c>
      <c r="L48" s="58"/>
      <c r="M48" s="59" t="str">
        <f t="shared" si="8"/>
        <v/>
      </c>
      <c r="N48" s="60" t="str">
        <f t="shared" si="9"/>
        <v/>
      </c>
      <c r="O48" s="61"/>
      <c r="P48" s="62"/>
      <c r="Q48" s="63" t="str">
        <f t="shared" si="10"/>
        <v/>
      </c>
      <c r="R48" s="64" t="str">
        <f t="shared" si="11"/>
        <v/>
      </c>
      <c r="S48" s="65" t="str">
        <f t="shared" si="12"/>
        <v/>
      </c>
      <c r="T48" s="29"/>
      <c r="U48" s="30"/>
    </row>
    <row r="49" spans="1:21" ht="18" customHeight="1" x14ac:dyDescent="0.2">
      <c r="A49" s="136"/>
      <c r="B49" s="136"/>
      <c r="C49" s="136"/>
      <c r="D49" s="136"/>
      <c r="E49" s="136"/>
      <c r="F49" s="136"/>
      <c r="G49" s="29"/>
      <c r="H49" s="31"/>
      <c r="I49" s="31"/>
      <c r="J49" s="56" t="str">
        <f t="shared" si="13"/>
        <v/>
      </c>
      <c r="K49" s="57" t="str">
        <f t="shared" si="7"/>
        <v/>
      </c>
      <c r="L49" s="58"/>
      <c r="M49" s="59" t="str">
        <f t="shared" si="8"/>
        <v/>
      </c>
      <c r="N49" s="60" t="str">
        <f t="shared" si="9"/>
        <v/>
      </c>
      <c r="O49" s="61"/>
      <c r="P49" s="62"/>
      <c r="Q49" s="63" t="str">
        <f t="shared" si="10"/>
        <v/>
      </c>
      <c r="R49" s="64" t="str">
        <f t="shared" si="11"/>
        <v/>
      </c>
      <c r="S49" s="65" t="str">
        <f t="shared" si="12"/>
        <v/>
      </c>
      <c r="T49" s="29"/>
      <c r="U49" s="30"/>
    </row>
    <row r="50" spans="1:21" ht="18" customHeight="1" x14ac:dyDescent="0.2">
      <c r="A50" s="136"/>
      <c r="B50" s="136"/>
      <c r="C50" s="136"/>
      <c r="D50" s="136"/>
      <c r="E50" s="136"/>
      <c r="F50" s="136"/>
      <c r="G50" s="29"/>
      <c r="H50" s="31"/>
      <c r="I50" s="31"/>
      <c r="J50" s="56" t="str">
        <f t="shared" si="13"/>
        <v/>
      </c>
      <c r="K50" s="57" t="str">
        <f t="shared" si="7"/>
        <v/>
      </c>
      <c r="L50" s="58"/>
      <c r="M50" s="59" t="str">
        <f t="shared" si="8"/>
        <v/>
      </c>
      <c r="N50" s="60" t="str">
        <f t="shared" si="9"/>
        <v/>
      </c>
      <c r="O50" s="61"/>
      <c r="P50" s="62"/>
      <c r="Q50" s="63" t="str">
        <f t="shared" si="10"/>
        <v/>
      </c>
      <c r="R50" s="64" t="str">
        <f t="shared" si="11"/>
        <v/>
      </c>
      <c r="S50" s="65" t="str">
        <f t="shared" si="12"/>
        <v/>
      </c>
      <c r="T50" s="29"/>
      <c r="U50" s="30"/>
    </row>
    <row r="51" spans="1:21" ht="18" customHeight="1" x14ac:dyDescent="0.2">
      <c r="A51" s="136"/>
      <c r="B51" s="136"/>
      <c r="C51" s="136"/>
      <c r="D51" s="136"/>
      <c r="E51" s="136"/>
      <c r="F51" s="136"/>
      <c r="G51" s="29"/>
      <c r="H51" s="31"/>
      <c r="I51" s="31"/>
      <c r="J51" s="56" t="str">
        <f t="shared" si="13"/>
        <v/>
      </c>
      <c r="K51" s="57" t="str">
        <f t="shared" si="7"/>
        <v/>
      </c>
      <c r="L51" s="58"/>
      <c r="M51" s="59" t="str">
        <f t="shared" si="8"/>
        <v/>
      </c>
      <c r="N51" s="60" t="str">
        <f t="shared" si="9"/>
        <v/>
      </c>
      <c r="O51" s="61"/>
      <c r="P51" s="62"/>
      <c r="Q51" s="63" t="str">
        <f t="shared" si="10"/>
        <v/>
      </c>
      <c r="R51" s="64" t="str">
        <f t="shared" si="11"/>
        <v/>
      </c>
      <c r="S51" s="65" t="str">
        <f t="shared" si="12"/>
        <v/>
      </c>
      <c r="T51" s="29"/>
      <c r="U51" s="30"/>
    </row>
    <row r="52" spans="1:21" ht="18" customHeight="1" x14ac:dyDescent="0.2">
      <c r="A52" s="136"/>
      <c r="B52" s="136"/>
      <c r="C52" s="136"/>
      <c r="D52" s="136"/>
      <c r="E52" s="136"/>
      <c r="F52" s="136"/>
      <c r="G52" s="29"/>
      <c r="H52" s="31"/>
      <c r="I52" s="31"/>
      <c r="J52" s="56" t="str">
        <f t="shared" si="13"/>
        <v/>
      </c>
      <c r="K52" s="57" t="str">
        <f t="shared" si="7"/>
        <v/>
      </c>
      <c r="L52" s="58"/>
      <c r="M52" s="59" t="str">
        <f t="shared" si="8"/>
        <v/>
      </c>
      <c r="N52" s="60" t="str">
        <f t="shared" si="9"/>
        <v/>
      </c>
      <c r="O52" s="61"/>
      <c r="P52" s="62"/>
      <c r="Q52" s="63" t="str">
        <f t="shared" si="10"/>
        <v/>
      </c>
      <c r="R52" s="64" t="str">
        <f t="shared" si="11"/>
        <v/>
      </c>
      <c r="S52" s="65" t="str">
        <f t="shared" si="12"/>
        <v/>
      </c>
      <c r="T52" s="29"/>
      <c r="U52" s="30"/>
    </row>
    <row r="53" spans="1:21" ht="18" customHeight="1" x14ac:dyDescent="0.2">
      <c r="A53" s="136"/>
      <c r="B53" s="136"/>
      <c r="C53" s="136"/>
      <c r="D53" s="136"/>
      <c r="E53" s="136"/>
      <c r="F53" s="136"/>
      <c r="G53" s="29"/>
      <c r="H53" s="31"/>
      <c r="I53" s="31"/>
      <c r="J53" s="56" t="str">
        <f t="shared" si="13"/>
        <v/>
      </c>
      <c r="K53" s="57" t="str">
        <f t="shared" si="7"/>
        <v/>
      </c>
      <c r="L53" s="58"/>
      <c r="M53" s="59" t="str">
        <f t="shared" si="8"/>
        <v/>
      </c>
      <c r="N53" s="60" t="str">
        <f t="shared" si="9"/>
        <v/>
      </c>
      <c r="O53" s="61"/>
      <c r="P53" s="62"/>
      <c r="Q53" s="63" t="str">
        <f t="shared" si="10"/>
        <v/>
      </c>
      <c r="R53" s="64" t="str">
        <f t="shared" si="11"/>
        <v/>
      </c>
      <c r="S53" s="65" t="str">
        <f t="shared" si="12"/>
        <v/>
      </c>
      <c r="T53" s="29"/>
      <c r="U53" s="30"/>
    </row>
    <row r="54" spans="1:21" ht="18" customHeight="1" x14ac:dyDescent="0.2">
      <c r="A54" s="136"/>
      <c r="B54" s="136"/>
      <c r="C54" s="136"/>
      <c r="D54" s="136"/>
      <c r="E54" s="136"/>
      <c r="F54" s="136"/>
      <c r="G54" s="29"/>
      <c r="H54" s="31"/>
      <c r="I54" s="31"/>
      <c r="J54" s="56" t="str">
        <f t="shared" si="13"/>
        <v/>
      </c>
      <c r="K54" s="57" t="str">
        <f t="shared" si="7"/>
        <v/>
      </c>
      <c r="L54" s="58"/>
      <c r="M54" s="59" t="str">
        <f t="shared" si="8"/>
        <v/>
      </c>
      <c r="N54" s="60" t="str">
        <f t="shared" si="9"/>
        <v/>
      </c>
      <c r="O54" s="61"/>
      <c r="P54" s="62"/>
      <c r="Q54" s="63" t="str">
        <f t="shared" si="10"/>
        <v/>
      </c>
      <c r="R54" s="64" t="str">
        <f t="shared" si="11"/>
        <v/>
      </c>
      <c r="S54" s="65" t="str">
        <f t="shared" si="12"/>
        <v/>
      </c>
      <c r="T54" s="29"/>
      <c r="U54" s="30"/>
    </row>
    <row r="55" spans="1:21" ht="18" customHeight="1" x14ac:dyDescent="0.2">
      <c r="A55" s="136"/>
      <c r="B55" s="136"/>
      <c r="C55" s="136"/>
      <c r="D55" s="136"/>
      <c r="E55" s="136"/>
      <c r="F55" s="136"/>
      <c r="G55" s="29"/>
      <c r="H55" s="31"/>
      <c r="I55" s="31"/>
      <c r="J55" s="56" t="str">
        <f t="shared" si="13"/>
        <v/>
      </c>
      <c r="K55" s="57" t="str">
        <f t="shared" si="7"/>
        <v/>
      </c>
      <c r="L55" s="58"/>
      <c r="M55" s="59" t="str">
        <f t="shared" si="8"/>
        <v/>
      </c>
      <c r="N55" s="60" t="str">
        <f t="shared" si="9"/>
        <v/>
      </c>
      <c r="O55" s="61"/>
      <c r="P55" s="62"/>
      <c r="Q55" s="63" t="str">
        <f t="shared" si="10"/>
        <v/>
      </c>
      <c r="R55" s="64" t="str">
        <f t="shared" si="11"/>
        <v/>
      </c>
      <c r="S55" s="65" t="str">
        <f t="shared" si="12"/>
        <v/>
      </c>
      <c r="T55" s="29"/>
      <c r="U55" s="30"/>
    </row>
    <row r="56" spans="1:21" ht="18" customHeight="1" x14ac:dyDescent="0.2">
      <c r="A56" s="136"/>
      <c r="B56" s="136"/>
      <c r="C56" s="136"/>
      <c r="D56" s="136"/>
      <c r="E56" s="136"/>
      <c r="F56" s="136"/>
      <c r="G56" s="29"/>
      <c r="H56" s="31"/>
      <c r="I56" s="31"/>
      <c r="J56" s="56" t="str">
        <f t="shared" si="13"/>
        <v/>
      </c>
      <c r="K56" s="57" t="str">
        <f t="shared" si="7"/>
        <v/>
      </c>
      <c r="L56" s="58"/>
      <c r="M56" s="59" t="str">
        <f t="shared" si="8"/>
        <v/>
      </c>
      <c r="N56" s="60" t="str">
        <f t="shared" si="9"/>
        <v/>
      </c>
      <c r="O56" s="61"/>
      <c r="P56" s="62"/>
      <c r="Q56" s="63" t="str">
        <f t="shared" si="10"/>
        <v/>
      </c>
      <c r="R56" s="64" t="str">
        <f t="shared" si="11"/>
        <v/>
      </c>
      <c r="S56" s="65" t="str">
        <f t="shared" si="12"/>
        <v/>
      </c>
      <c r="T56" s="29"/>
      <c r="U56" s="30"/>
    </row>
    <row r="57" spans="1:21" ht="18" customHeight="1" x14ac:dyDescent="0.2">
      <c r="A57" s="136"/>
      <c r="B57" s="136"/>
      <c r="C57" s="136"/>
      <c r="D57" s="136"/>
      <c r="E57" s="136"/>
      <c r="F57" s="136"/>
      <c r="G57" s="29"/>
      <c r="H57" s="31"/>
      <c r="I57" s="31"/>
      <c r="J57" s="56" t="str">
        <f t="shared" si="13"/>
        <v/>
      </c>
      <c r="K57" s="57" t="str">
        <f t="shared" si="7"/>
        <v/>
      </c>
      <c r="L57" s="58"/>
      <c r="M57" s="59" t="str">
        <f t="shared" si="8"/>
        <v/>
      </c>
      <c r="N57" s="60" t="str">
        <f t="shared" si="9"/>
        <v/>
      </c>
      <c r="O57" s="61"/>
      <c r="P57" s="62"/>
      <c r="Q57" s="63" t="str">
        <f t="shared" si="10"/>
        <v/>
      </c>
      <c r="R57" s="64" t="str">
        <f t="shared" si="11"/>
        <v/>
      </c>
      <c r="S57" s="65" t="str">
        <f t="shared" si="12"/>
        <v/>
      </c>
      <c r="T57" s="29"/>
      <c r="U57" s="30"/>
    </row>
    <row r="58" spans="1:21" ht="18" customHeight="1" x14ac:dyDescent="0.2">
      <c r="A58" s="136"/>
      <c r="B58" s="136"/>
      <c r="C58" s="136"/>
      <c r="D58" s="136"/>
      <c r="E58" s="136"/>
      <c r="F58" s="136"/>
      <c r="G58" s="29"/>
      <c r="H58" s="31"/>
      <c r="I58" s="31"/>
      <c r="J58" s="56" t="str">
        <f t="shared" si="13"/>
        <v/>
      </c>
      <c r="K58" s="57" t="str">
        <f t="shared" si="7"/>
        <v/>
      </c>
      <c r="L58" s="58"/>
      <c r="M58" s="59" t="str">
        <f t="shared" si="8"/>
        <v/>
      </c>
      <c r="N58" s="60" t="str">
        <f t="shared" si="9"/>
        <v/>
      </c>
      <c r="O58" s="29"/>
      <c r="P58" s="62"/>
      <c r="Q58" s="63" t="str">
        <f t="shared" si="10"/>
        <v/>
      </c>
      <c r="R58" s="64" t="str">
        <f t="shared" si="11"/>
        <v/>
      </c>
      <c r="S58" s="65" t="str">
        <f t="shared" si="12"/>
        <v/>
      </c>
      <c r="T58" s="29"/>
      <c r="U58" s="30"/>
    </row>
    <row r="59" spans="1:21" ht="18" customHeight="1" x14ac:dyDescent="0.2">
      <c r="A59" s="136"/>
      <c r="B59" s="136"/>
      <c r="C59" s="136"/>
      <c r="D59" s="136"/>
      <c r="E59" s="136"/>
      <c r="F59" s="136"/>
      <c r="G59" s="29"/>
      <c r="H59" s="31"/>
      <c r="I59" s="31"/>
      <c r="J59" s="56" t="str">
        <f t="shared" si="13"/>
        <v/>
      </c>
      <c r="K59" s="57" t="str">
        <f t="shared" si="7"/>
        <v/>
      </c>
      <c r="L59" s="58"/>
      <c r="M59" s="59" t="str">
        <f t="shared" si="8"/>
        <v/>
      </c>
      <c r="N59" s="60" t="str">
        <f t="shared" si="9"/>
        <v/>
      </c>
      <c r="O59" s="29"/>
      <c r="P59" s="62"/>
      <c r="Q59" s="63" t="str">
        <f t="shared" si="10"/>
        <v/>
      </c>
      <c r="R59" s="64" t="str">
        <f t="shared" si="11"/>
        <v/>
      </c>
      <c r="S59" s="65" t="str">
        <f t="shared" si="12"/>
        <v/>
      </c>
      <c r="T59" s="29"/>
      <c r="U59" s="30"/>
    </row>
    <row r="60" spans="1:21" ht="18" customHeight="1" x14ac:dyDescent="0.2">
      <c r="A60" s="136"/>
      <c r="B60" s="136"/>
      <c r="C60" s="136"/>
      <c r="D60" s="136"/>
      <c r="E60" s="136"/>
      <c r="F60" s="136"/>
      <c r="G60" s="29"/>
      <c r="H60" s="31"/>
      <c r="I60" s="31"/>
      <c r="J60" s="56" t="str">
        <f t="shared" si="13"/>
        <v/>
      </c>
      <c r="K60" s="57" t="str">
        <f t="shared" si="7"/>
        <v/>
      </c>
      <c r="L60" s="58"/>
      <c r="M60" s="59" t="str">
        <f t="shared" si="8"/>
        <v/>
      </c>
      <c r="N60" s="60" t="str">
        <f t="shared" si="9"/>
        <v/>
      </c>
      <c r="O60" s="29"/>
      <c r="P60" s="62"/>
      <c r="Q60" s="63" t="str">
        <f t="shared" si="10"/>
        <v/>
      </c>
      <c r="R60" s="64" t="str">
        <f t="shared" si="11"/>
        <v/>
      </c>
      <c r="S60" s="65" t="str">
        <f t="shared" si="12"/>
        <v/>
      </c>
      <c r="T60" s="29"/>
      <c r="U60" s="30"/>
    </row>
    <row r="61" spans="1:21" ht="18" customHeight="1" x14ac:dyDescent="0.2">
      <c r="A61" s="136"/>
      <c r="B61" s="136"/>
      <c r="C61" s="136"/>
      <c r="D61" s="136"/>
      <c r="E61" s="136"/>
      <c r="F61" s="136"/>
      <c r="G61" s="29"/>
      <c r="H61" s="31"/>
      <c r="I61" s="31"/>
      <c r="J61" s="56" t="str">
        <f t="shared" si="13"/>
        <v/>
      </c>
      <c r="K61" s="57" t="str">
        <f t="shared" si="7"/>
        <v/>
      </c>
      <c r="L61" s="58"/>
      <c r="M61" s="59" t="str">
        <f t="shared" si="8"/>
        <v/>
      </c>
      <c r="N61" s="60" t="str">
        <f t="shared" si="9"/>
        <v/>
      </c>
      <c r="O61" s="29"/>
      <c r="P61" s="62"/>
      <c r="Q61" s="63" t="str">
        <f t="shared" si="10"/>
        <v/>
      </c>
      <c r="R61" s="64" t="str">
        <f t="shared" si="11"/>
        <v/>
      </c>
      <c r="S61" s="65" t="str">
        <f t="shared" si="12"/>
        <v/>
      </c>
      <c r="T61" s="29"/>
      <c r="U61" s="30"/>
    </row>
    <row r="62" spans="1:21" ht="18" customHeight="1" x14ac:dyDescent="0.2">
      <c r="A62" s="136"/>
      <c r="B62" s="136"/>
      <c r="C62" s="136"/>
      <c r="D62" s="136"/>
      <c r="E62" s="136"/>
      <c r="F62" s="136"/>
      <c r="G62" s="29"/>
      <c r="H62" s="31"/>
      <c r="I62" s="31"/>
      <c r="J62" s="56" t="str">
        <f t="shared" si="13"/>
        <v/>
      </c>
      <c r="K62" s="57" t="str">
        <f t="shared" si="7"/>
        <v/>
      </c>
      <c r="L62" s="58"/>
      <c r="M62" s="59" t="str">
        <f t="shared" si="8"/>
        <v/>
      </c>
      <c r="N62" s="60" t="str">
        <f t="shared" si="9"/>
        <v/>
      </c>
      <c r="O62" s="29"/>
      <c r="P62" s="62"/>
      <c r="Q62" s="63" t="str">
        <f t="shared" si="10"/>
        <v/>
      </c>
      <c r="R62" s="64" t="str">
        <f t="shared" si="11"/>
        <v/>
      </c>
      <c r="S62" s="65" t="str">
        <f t="shared" si="12"/>
        <v/>
      </c>
      <c r="T62" s="29"/>
      <c r="U62" s="30"/>
    </row>
    <row r="63" spans="1:21" ht="18" customHeight="1" x14ac:dyDescent="0.2">
      <c r="A63" s="136"/>
      <c r="B63" s="136"/>
      <c r="C63" s="136"/>
      <c r="D63" s="136"/>
      <c r="E63" s="136"/>
      <c r="F63" s="136"/>
      <c r="G63" s="29"/>
      <c r="H63" s="31"/>
      <c r="I63" s="31"/>
      <c r="J63" s="56" t="str">
        <f t="shared" si="13"/>
        <v/>
      </c>
      <c r="K63" s="57" t="str">
        <f t="shared" si="7"/>
        <v/>
      </c>
      <c r="L63" s="58"/>
      <c r="M63" s="59" t="str">
        <f t="shared" si="8"/>
        <v/>
      </c>
      <c r="N63" s="60" t="str">
        <f t="shared" si="9"/>
        <v/>
      </c>
      <c r="O63" s="29"/>
      <c r="P63" s="62"/>
      <c r="Q63" s="63" t="str">
        <f t="shared" si="10"/>
        <v/>
      </c>
      <c r="R63" s="64" t="str">
        <f t="shared" si="11"/>
        <v/>
      </c>
      <c r="S63" s="65" t="str">
        <f t="shared" si="12"/>
        <v/>
      </c>
      <c r="T63" s="29"/>
      <c r="U63" s="30"/>
    </row>
    <row r="64" spans="1:21" ht="18" customHeight="1" x14ac:dyDescent="0.2">
      <c r="A64" s="136"/>
      <c r="B64" s="136"/>
      <c r="C64" s="136"/>
      <c r="D64" s="136"/>
      <c r="E64" s="136"/>
      <c r="F64" s="136"/>
      <c r="G64" s="29"/>
      <c r="H64" s="31"/>
      <c r="I64" s="31"/>
      <c r="J64" s="56" t="str">
        <f t="shared" si="13"/>
        <v/>
      </c>
      <c r="K64" s="57" t="str">
        <f t="shared" si="7"/>
        <v/>
      </c>
      <c r="L64" s="58"/>
      <c r="M64" s="59" t="str">
        <f t="shared" si="8"/>
        <v/>
      </c>
      <c r="N64" s="60" t="str">
        <f t="shared" si="9"/>
        <v/>
      </c>
      <c r="O64" s="29"/>
      <c r="P64" s="62"/>
      <c r="Q64" s="63" t="str">
        <f t="shared" si="10"/>
        <v/>
      </c>
      <c r="R64" s="64" t="str">
        <f t="shared" si="11"/>
        <v/>
      </c>
      <c r="S64" s="65" t="str">
        <f t="shared" si="12"/>
        <v/>
      </c>
      <c r="T64" s="29"/>
      <c r="U64" s="30"/>
    </row>
    <row r="65" spans="1:21" ht="18" customHeight="1" x14ac:dyDescent="0.2">
      <c r="A65" s="136"/>
      <c r="B65" s="136"/>
      <c r="C65" s="136"/>
      <c r="D65" s="136"/>
      <c r="E65" s="136"/>
      <c r="F65" s="136"/>
      <c r="G65" s="29"/>
      <c r="H65" s="31"/>
      <c r="I65" s="31"/>
      <c r="J65" s="56" t="str">
        <f t="shared" si="13"/>
        <v/>
      </c>
      <c r="K65" s="57" t="str">
        <f t="shared" si="7"/>
        <v/>
      </c>
      <c r="L65" s="58"/>
      <c r="M65" s="59" t="str">
        <f t="shared" si="8"/>
        <v/>
      </c>
      <c r="N65" s="60" t="str">
        <f t="shared" si="9"/>
        <v/>
      </c>
      <c r="O65" s="31"/>
      <c r="P65" s="62"/>
      <c r="Q65" s="63" t="str">
        <f t="shared" si="10"/>
        <v/>
      </c>
      <c r="R65" s="64" t="str">
        <f t="shared" si="11"/>
        <v/>
      </c>
      <c r="S65" s="65" t="str">
        <f t="shared" si="12"/>
        <v/>
      </c>
      <c r="T65" s="29"/>
      <c r="U65" s="30"/>
    </row>
    <row r="66" spans="1:21" ht="18" customHeight="1" x14ac:dyDescent="0.2">
      <c r="A66" s="136"/>
      <c r="B66" s="136"/>
      <c r="C66" s="136"/>
      <c r="D66" s="136"/>
      <c r="E66" s="136"/>
      <c r="F66" s="136"/>
      <c r="G66" s="29"/>
      <c r="H66" s="31"/>
      <c r="I66" s="31"/>
      <c r="J66" s="56" t="str">
        <f t="shared" si="13"/>
        <v/>
      </c>
      <c r="K66" s="57" t="str">
        <f t="shared" si="7"/>
        <v/>
      </c>
      <c r="L66" s="58"/>
      <c r="M66" s="59" t="str">
        <f t="shared" si="8"/>
        <v/>
      </c>
      <c r="N66" s="60" t="str">
        <f t="shared" si="9"/>
        <v/>
      </c>
      <c r="O66" s="31"/>
      <c r="P66" s="62"/>
      <c r="Q66" s="63" t="str">
        <f t="shared" si="10"/>
        <v/>
      </c>
      <c r="R66" s="64" t="str">
        <f t="shared" si="11"/>
        <v/>
      </c>
      <c r="S66" s="65" t="str">
        <f t="shared" si="12"/>
        <v/>
      </c>
      <c r="T66" s="29"/>
      <c r="U66" s="30"/>
    </row>
    <row r="67" spans="1:21" ht="18" customHeight="1" x14ac:dyDescent="0.2">
      <c r="A67" s="136"/>
      <c r="B67" s="136"/>
      <c r="C67" s="136"/>
      <c r="D67" s="136"/>
      <c r="E67" s="136"/>
      <c r="F67" s="136"/>
      <c r="G67" s="29"/>
      <c r="H67" s="31"/>
      <c r="I67" s="31"/>
      <c r="J67" s="56" t="str">
        <f t="shared" si="13"/>
        <v/>
      </c>
      <c r="K67" s="57" t="str">
        <f t="shared" si="7"/>
        <v/>
      </c>
      <c r="L67" s="58"/>
      <c r="M67" s="59" t="str">
        <f t="shared" si="8"/>
        <v/>
      </c>
      <c r="N67" s="60" t="str">
        <f t="shared" si="9"/>
        <v/>
      </c>
      <c r="O67" s="31"/>
      <c r="P67" s="62"/>
      <c r="Q67" s="63" t="str">
        <f t="shared" si="10"/>
        <v/>
      </c>
      <c r="R67" s="64" t="str">
        <f t="shared" si="11"/>
        <v/>
      </c>
      <c r="S67" s="65" t="str">
        <f t="shared" si="12"/>
        <v/>
      </c>
      <c r="T67" s="29"/>
      <c r="U67" s="30"/>
    </row>
    <row r="68" spans="1:21" ht="18" customHeight="1" x14ac:dyDescent="0.2">
      <c r="A68" s="136"/>
      <c r="B68" s="136"/>
      <c r="C68" s="136"/>
      <c r="D68" s="136"/>
      <c r="E68" s="136"/>
      <c r="F68" s="136"/>
      <c r="G68" s="29"/>
      <c r="H68" s="31"/>
      <c r="I68" s="31"/>
      <c r="J68" s="56" t="str">
        <f t="shared" si="13"/>
        <v/>
      </c>
      <c r="K68" s="57" t="str">
        <f t="shared" si="7"/>
        <v/>
      </c>
      <c r="L68" s="58"/>
      <c r="M68" s="59" t="str">
        <f t="shared" si="8"/>
        <v/>
      </c>
      <c r="N68" s="60" t="str">
        <f t="shared" si="9"/>
        <v/>
      </c>
      <c r="O68" s="31"/>
      <c r="P68" s="62"/>
      <c r="Q68" s="63" t="str">
        <f t="shared" si="10"/>
        <v/>
      </c>
      <c r="R68" s="64" t="str">
        <f t="shared" si="11"/>
        <v/>
      </c>
      <c r="S68" s="65" t="str">
        <f t="shared" si="12"/>
        <v/>
      </c>
      <c r="T68" s="29"/>
      <c r="U68" s="30"/>
    </row>
    <row r="69" spans="1:21" ht="18" customHeight="1" x14ac:dyDescent="0.2">
      <c r="A69" s="136"/>
      <c r="B69" s="136"/>
      <c r="C69" s="136"/>
      <c r="D69" s="136"/>
      <c r="E69" s="136"/>
      <c r="F69" s="136"/>
      <c r="G69" s="29"/>
      <c r="H69" s="31"/>
      <c r="I69" s="31"/>
      <c r="J69" s="56" t="str">
        <f t="shared" si="13"/>
        <v/>
      </c>
      <c r="K69" s="57" t="str">
        <f t="shared" si="7"/>
        <v/>
      </c>
      <c r="L69" s="58"/>
      <c r="M69" s="59" t="str">
        <f t="shared" si="8"/>
        <v/>
      </c>
      <c r="N69" s="60" t="str">
        <f t="shared" si="9"/>
        <v/>
      </c>
      <c r="O69" s="31"/>
      <c r="P69" s="62"/>
      <c r="Q69" s="63" t="str">
        <f t="shared" si="10"/>
        <v/>
      </c>
      <c r="R69" s="64" t="str">
        <f t="shared" si="11"/>
        <v/>
      </c>
      <c r="S69" s="65" t="str">
        <f t="shared" si="12"/>
        <v/>
      </c>
      <c r="T69" s="29"/>
      <c r="U69" s="30"/>
    </row>
    <row r="70" spans="1:21" ht="18" customHeight="1" x14ac:dyDescent="0.2">
      <c r="A70" s="136"/>
      <c r="B70" s="136"/>
      <c r="C70" s="136"/>
      <c r="D70" s="136"/>
      <c r="E70" s="136"/>
      <c r="F70" s="136"/>
      <c r="G70" s="29"/>
      <c r="H70" s="31"/>
      <c r="I70" s="31"/>
      <c r="J70" s="56" t="str">
        <f t="shared" si="13"/>
        <v/>
      </c>
      <c r="K70" s="57" t="str">
        <f t="shared" si="7"/>
        <v/>
      </c>
      <c r="L70" s="58"/>
      <c r="M70" s="59" t="str">
        <f t="shared" si="8"/>
        <v/>
      </c>
      <c r="N70" s="60" t="str">
        <f t="shared" si="9"/>
        <v/>
      </c>
      <c r="O70" s="31"/>
      <c r="P70" s="62"/>
      <c r="Q70" s="63" t="str">
        <f t="shared" si="10"/>
        <v/>
      </c>
      <c r="R70" s="64" t="str">
        <f t="shared" si="11"/>
        <v/>
      </c>
      <c r="S70" s="65" t="str">
        <f t="shared" si="12"/>
        <v/>
      </c>
      <c r="T70" s="29"/>
      <c r="U70" s="30"/>
    </row>
    <row r="71" spans="1:21" ht="18" customHeight="1" x14ac:dyDescent="0.2">
      <c r="A71" s="136"/>
      <c r="B71" s="136"/>
      <c r="C71" s="136"/>
      <c r="D71" s="136"/>
      <c r="E71" s="136"/>
      <c r="F71" s="136"/>
      <c r="G71" s="29"/>
      <c r="H71" s="31"/>
      <c r="I71" s="31"/>
      <c r="J71" s="56" t="str">
        <f t="shared" si="13"/>
        <v/>
      </c>
      <c r="K71" s="57" t="str">
        <f t="shared" si="7"/>
        <v/>
      </c>
      <c r="L71" s="58"/>
      <c r="M71" s="59" t="str">
        <f t="shared" si="8"/>
        <v/>
      </c>
      <c r="N71" s="60" t="str">
        <f t="shared" si="9"/>
        <v/>
      </c>
      <c r="O71" s="31"/>
      <c r="P71" s="62"/>
      <c r="Q71" s="63" t="str">
        <f t="shared" si="10"/>
        <v/>
      </c>
      <c r="R71" s="64" t="str">
        <f t="shared" si="11"/>
        <v/>
      </c>
      <c r="S71" s="65" t="str">
        <f t="shared" si="12"/>
        <v/>
      </c>
      <c r="T71" s="29"/>
      <c r="U71" s="30"/>
    </row>
    <row r="72" spans="1:21" ht="18" customHeight="1" x14ac:dyDescent="0.2">
      <c r="A72" s="136"/>
      <c r="B72" s="136"/>
      <c r="C72" s="136"/>
      <c r="D72" s="136"/>
      <c r="E72" s="136"/>
      <c r="F72" s="136"/>
      <c r="G72" s="29"/>
      <c r="H72" s="31"/>
      <c r="I72" s="31"/>
      <c r="J72" s="56" t="str">
        <f t="shared" si="13"/>
        <v/>
      </c>
      <c r="K72" s="57" t="str">
        <f t="shared" ref="K72:K103" si="14">IF(OR(H72="ALI",H72="AIE"),"L", IF(OR(H72="EE",H72="SE",H72="CE"),"A",""))</f>
        <v/>
      </c>
      <c r="L72" s="58"/>
      <c r="M72" s="59" t="str">
        <f t="shared" ref="M72:M103" si="15">IF(K72="L","Baixa",IF(K72="A","Média",IF(K72="","","Alta")))</f>
        <v/>
      </c>
      <c r="N72" s="60" t="str">
        <f t="shared" ref="N72:N103" si="16">IF(ISBLANK(H72),"",IF(H72="ALI",IF(K72="L",7,IF(K72="A",10,15)),IF(H72="AIE",IF(K72="L",5,IF(K72="A",7,10)),IF(H72="SE",IF(K72="L",4,IF(K72="A",5,7)),IF(OR(H72="EE",H72="CE"),IF(K72="L",3,IF(K72="A",4,6)))))))</f>
        <v/>
      </c>
      <c r="O72" s="31"/>
      <c r="P72" s="62"/>
      <c r="Q72" s="63" t="str">
        <f t="shared" ref="Q72:Q103" si="17">O72&amp;I72</f>
        <v/>
      </c>
      <c r="R72" s="64" t="str">
        <f t="shared" ref="R72:R103" si="18">IF(OR(Q72="AI",Q72="AA"),75%,IF(Q72="DI",140%,IF(Q72="DA",115%,IF(Q72="DE",40%,""))))</f>
        <v/>
      </c>
      <c r="S72" s="65" t="str">
        <f t="shared" ref="S72:S103" si="19">IF(OR(Q72="AII",Q72="AIA"),0.6,IF(AND(N72&lt;&gt;"",R72&lt;&gt;"",P72&lt;&gt;""),N72*R72*P72,""))</f>
        <v/>
      </c>
      <c r="T72" s="29"/>
      <c r="U72" s="30"/>
    </row>
    <row r="73" spans="1:21" ht="18" customHeight="1" x14ac:dyDescent="0.2">
      <c r="A73" s="136"/>
      <c r="B73" s="136"/>
      <c r="C73" s="136"/>
      <c r="D73" s="136"/>
      <c r="E73" s="136"/>
      <c r="F73" s="136"/>
      <c r="G73" s="29"/>
      <c r="H73" s="31"/>
      <c r="I73" s="31"/>
      <c r="J73" s="56" t="str">
        <f t="shared" si="13"/>
        <v/>
      </c>
      <c r="K73" s="57" t="str">
        <f t="shared" si="14"/>
        <v/>
      </c>
      <c r="L73" s="58"/>
      <c r="M73" s="59" t="str">
        <f t="shared" si="15"/>
        <v/>
      </c>
      <c r="N73" s="60" t="str">
        <f t="shared" si="16"/>
        <v/>
      </c>
      <c r="O73" s="31"/>
      <c r="P73" s="62"/>
      <c r="Q73" s="63" t="str">
        <f t="shared" si="17"/>
        <v/>
      </c>
      <c r="R73" s="64" t="str">
        <f t="shared" si="18"/>
        <v/>
      </c>
      <c r="S73" s="65" t="str">
        <f t="shared" si="19"/>
        <v/>
      </c>
      <c r="T73" s="29"/>
      <c r="U73" s="30"/>
    </row>
    <row r="74" spans="1:21" ht="18" customHeight="1" x14ac:dyDescent="0.2">
      <c r="A74" s="136"/>
      <c r="B74" s="136"/>
      <c r="C74" s="136"/>
      <c r="D74" s="136"/>
      <c r="E74" s="136"/>
      <c r="F74" s="136"/>
      <c r="G74" s="29"/>
      <c r="H74" s="31"/>
      <c r="I74" s="31"/>
      <c r="J74" s="56" t="str">
        <f t="shared" si="13"/>
        <v/>
      </c>
      <c r="K74" s="57" t="str">
        <f t="shared" si="14"/>
        <v/>
      </c>
      <c r="L74" s="58"/>
      <c r="M74" s="59" t="str">
        <f t="shared" si="15"/>
        <v/>
      </c>
      <c r="N74" s="60" t="str">
        <f t="shared" si="16"/>
        <v/>
      </c>
      <c r="O74" s="31"/>
      <c r="P74" s="62"/>
      <c r="Q74" s="63" t="str">
        <f t="shared" si="17"/>
        <v/>
      </c>
      <c r="R74" s="64" t="str">
        <f t="shared" si="18"/>
        <v/>
      </c>
      <c r="S74" s="65" t="str">
        <f t="shared" si="19"/>
        <v/>
      </c>
      <c r="T74" s="29"/>
      <c r="U74" s="30"/>
    </row>
    <row r="75" spans="1:21" ht="18" customHeight="1" x14ac:dyDescent="0.2">
      <c r="A75" s="136"/>
      <c r="B75" s="136"/>
      <c r="C75" s="136"/>
      <c r="D75" s="136"/>
      <c r="E75" s="136"/>
      <c r="F75" s="136"/>
      <c r="G75" s="29"/>
      <c r="H75" s="31"/>
      <c r="I75" s="31"/>
      <c r="J75" s="56" t="str">
        <f t="shared" si="13"/>
        <v/>
      </c>
      <c r="K75" s="57" t="str">
        <f t="shared" si="14"/>
        <v/>
      </c>
      <c r="L75" s="58"/>
      <c r="M75" s="59" t="str">
        <f t="shared" si="15"/>
        <v/>
      </c>
      <c r="N75" s="60" t="str">
        <f t="shared" si="16"/>
        <v/>
      </c>
      <c r="O75" s="31"/>
      <c r="P75" s="62"/>
      <c r="Q75" s="63" t="str">
        <f t="shared" si="17"/>
        <v/>
      </c>
      <c r="R75" s="64" t="str">
        <f t="shared" si="18"/>
        <v/>
      </c>
      <c r="S75" s="65" t="str">
        <f t="shared" si="19"/>
        <v/>
      </c>
      <c r="T75" s="29"/>
      <c r="U75" s="30"/>
    </row>
    <row r="76" spans="1:21" ht="18" customHeight="1" x14ac:dyDescent="0.2">
      <c r="A76" s="136"/>
      <c r="B76" s="136"/>
      <c r="C76" s="136"/>
      <c r="D76" s="136"/>
      <c r="E76" s="136"/>
      <c r="F76" s="136"/>
      <c r="G76" s="29"/>
      <c r="H76" s="31"/>
      <c r="I76" s="31"/>
      <c r="J76" s="56" t="str">
        <f t="shared" ref="J76:J107" si="20">CONCATENATE(H76,I76)</f>
        <v/>
      </c>
      <c r="K76" s="57" t="str">
        <f t="shared" si="14"/>
        <v/>
      </c>
      <c r="L76" s="58"/>
      <c r="M76" s="59" t="str">
        <f t="shared" si="15"/>
        <v/>
      </c>
      <c r="N76" s="60" t="str">
        <f t="shared" si="16"/>
        <v/>
      </c>
      <c r="O76" s="31"/>
      <c r="P76" s="62"/>
      <c r="Q76" s="63" t="str">
        <f t="shared" si="17"/>
        <v/>
      </c>
      <c r="R76" s="64" t="str">
        <f t="shared" si="18"/>
        <v/>
      </c>
      <c r="S76" s="65" t="str">
        <f t="shared" si="19"/>
        <v/>
      </c>
      <c r="T76" s="29"/>
      <c r="U76" s="30"/>
    </row>
    <row r="77" spans="1:21" ht="18" customHeight="1" x14ac:dyDescent="0.2">
      <c r="A77" s="136"/>
      <c r="B77" s="136"/>
      <c r="C77" s="136"/>
      <c r="D77" s="136"/>
      <c r="E77" s="136"/>
      <c r="F77" s="136"/>
      <c r="G77" s="29"/>
      <c r="H77" s="31"/>
      <c r="I77" s="31"/>
      <c r="J77" s="56" t="str">
        <f t="shared" si="20"/>
        <v/>
      </c>
      <c r="K77" s="57" t="str">
        <f t="shared" si="14"/>
        <v/>
      </c>
      <c r="L77" s="58"/>
      <c r="M77" s="59" t="str">
        <f t="shared" si="15"/>
        <v/>
      </c>
      <c r="N77" s="60" t="str">
        <f t="shared" si="16"/>
        <v/>
      </c>
      <c r="O77" s="31"/>
      <c r="P77" s="62"/>
      <c r="Q77" s="63" t="str">
        <f t="shared" si="17"/>
        <v/>
      </c>
      <c r="R77" s="64" t="str">
        <f t="shared" si="18"/>
        <v/>
      </c>
      <c r="S77" s="65" t="str">
        <f t="shared" si="19"/>
        <v/>
      </c>
      <c r="T77" s="29"/>
      <c r="U77" s="30"/>
    </row>
    <row r="78" spans="1:21" ht="18" customHeight="1" x14ac:dyDescent="0.2">
      <c r="A78" s="136"/>
      <c r="B78" s="136"/>
      <c r="C78" s="136"/>
      <c r="D78" s="136"/>
      <c r="E78" s="136"/>
      <c r="F78" s="136"/>
      <c r="G78" s="29"/>
      <c r="H78" s="31"/>
      <c r="I78" s="31"/>
      <c r="J78" s="56" t="str">
        <f t="shared" si="20"/>
        <v/>
      </c>
      <c r="K78" s="57" t="str">
        <f t="shared" si="14"/>
        <v/>
      </c>
      <c r="L78" s="58"/>
      <c r="M78" s="59" t="str">
        <f t="shared" si="15"/>
        <v/>
      </c>
      <c r="N78" s="60" t="str">
        <f t="shared" si="16"/>
        <v/>
      </c>
      <c r="O78" s="31"/>
      <c r="P78" s="62"/>
      <c r="Q78" s="63" t="str">
        <f t="shared" si="17"/>
        <v/>
      </c>
      <c r="R78" s="64" t="str">
        <f t="shared" si="18"/>
        <v/>
      </c>
      <c r="S78" s="65" t="str">
        <f t="shared" si="19"/>
        <v/>
      </c>
      <c r="T78" s="29"/>
      <c r="U78" s="30"/>
    </row>
    <row r="79" spans="1:21" ht="18" customHeight="1" x14ac:dyDescent="0.2">
      <c r="A79" s="136"/>
      <c r="B79" s="136"/>
      <c r="C79" s="136"/>
      <c r="D79" s="136"/>
      <c r="E79" s="136"/>
      <c r="F79" s="136"/>
      <c r="G79" s="29"/>
      <c r="H79" s="31"/>
      <c r="I79" s="31"/>
      <c r="J79" s="56" t="str">
        <f t="shared" si="20"/>
        <v/>
      </c>
      <c r="K79" s="57" t="str">
        <f t="shared" si="14"/>
        <v/>
      </c>
      <c r="L79" s="58"/>
      <c r="M79" s="59" t="str">
        <f t="shared" si="15"/>
        <v/>
      </c>
      <c r="N79" s="60" t="str">
        <f t="shared" si="16"/>
        <v/>
      </c>
      <c r="O79" s="31"/>
      <c r="P79" s="62"/>
      <c r="Q79" s="63" t="str">
        <f t="shared" si="17"/>
        <v/>
      </c>
      <c r="R79" s="64" t="str">
        <f t="shared" si="18"/>
        <v/>
      </c>
      <c r="S79" s="65" t="str">
        <f t="shared" si="19"/>
        <v/>
      </c>
      <c r="T79" s="29"/>
      <c r="U79" s="30"/>
    </row>
    <row r="80" spans="1:21" ht="18" customHeight="1" x14ac:dyDescent="0.2">
      <c r="A80" s="136"/>
      <c r="B80" s="136"/>
      <c r="C80" s="136"/>
      <c r="D80" s="136"/>
      <c r="E80" s="136"/>
      <c r="F80" s="136"/>
      <c r="G80" s="29"/>
      <c r="H80" s="31"/>
      <c r="I80" s="31"/>
      <c r="J80" s="56" t="str">
        <f t="shared" si="20"/>
        <v/>
      </c>
      <c r="K80" s="57" t="str">
        <f t="shared" si="14"/>
        <v/>
      </c>
      <c r="L80" s="58"/>
      <c r="M80" s="59" t="str">
        <f t="shared" si="15"/>
        <v/>
      </c>
      <c r="N80" s="60" t="str">
        <f t="shared" si="16"/>
        <v/>
      </c>
      <c r="O80" s="31"/>
      <c r="P80" s="62"/>
      <c r="Q80" s="63" t="str">
        <f t="shared" si="17"/>
        <v/>
      </c>
      <c r="R80" s="64" t="str">
        <f t="shared" si="18"/>
        <v/>
      </c>
      <c r="S80" s="65" t="str">
        <f t="shared" si="19"/>
        <v/>
      </c>
      <c r="T80" s="29"/>
      <c r="U80" s="30"/>
    </row>
    <row r="81" spans="1:21" ht="18" customHeight="1" x14ac:dyDescent="0.2">
      <c r="A81" s="136"/>
      <c r="B81" s="136"/>
      <c r="C81" s="136"/>
      <c r="D81" s="136"/>
      <c r="E81" s="136"/>
      <c r="F81" s="136"/>
      <c r="G81" s="29"/>
      <c r="H81" s="31"/>
      <c r="I81" s="31"/>
      <c r="J81" s="56" t="str">
        <f t="shared" si="20"/>
        <v/>
      </c>
      <c r="K81" s="57" t="str">
        <f t="shared" si="14"/>
        <v/>
      </c>
      <c r="L81" s="58"/>
      <c r="M81" s="59" t="str">
        <f t="shared" si="15"/>
        <v/>
      </c>
      <c r="N81" s="60" t="str">
        <f t="shared" si="16"/>
        <v/>
      </c>
      <c r="O81" s="31"/>
      <c r="P81" s="62"/>
      <c r="Q81" s="63" t="str">
        <f t="shared" si="17"/>
        <v/>
      </c>
      <c r="R81" s="64" t="str">
        <f t="shared" si="18"/>
        <v/>
      </c>
      <c r="S81" s="65" t="str">
        <f t="shared" si="19"/>
        <v/>
      </c>
      <c r="T81" s="29"/>
      <c r="U81" s="30"/>
    </row>
    <row r="82" spans="1:21" ht="18" customHeight="1" x14ac:dyDescent="0.2">
      <c r="A82" s="136"/>
      <c r="B82" s="136"/>
      <c r="C82" s="136"/>
      <c r="D82" s="136"/>
      <c r="E82" s="136"/>
      <c r="F82" s="136"/>
      <c r="G82" s="29"/>
      <c r="H82" s="31"/>
      <c r="I82" s="31"/>
      <c r="J82" s="56" t="str">
        <f t="shared" si="20"/>
        <v/>
      </c>
      <c r="K82" s="57" t="str">
        <f t="shared" si="14"/>
        <v/>
      </c>
      <c r="L82" s="58"/>
      <c r="M82" s="59" t="str">
        <f t="shared" si="15"/>
        <v/>
      </c>
      <c r="N82" s="60" t="str">
        <f t="shared" si="16"/>
        <v/>
      </c>
      <c r="O82" s="31"/>
      <c r="P82" s="62"/>
      <c r="Q82" s="63" t="str">
        <f t="shared" si="17"/>
        <v/>
      </c>
      <c r="R82" s="64" t="str">
        <f t="shared" si="18"/>
        <v/>
      </c>
      <c r="S82" s="65" t="str">
        <f t="shared" si="19"/>
        <v/>
      </c>
      <c r="T82" s="29"/>
      <c r="U82" s="30"/>
    </row>
    <row r="83" spans="1:21" ht="18" customHeight="1" x14ac:dyDescent="0.2">
      <c r="A83" s="136"/>
      <c r="B83" s="136"/>
      <c r="C83" s="136"/>
      <c r="D83" s="136"/>
      <c r="E83" s="136"/>
      <c r="F83" s="136"/>
      <c r="G83" s="29"/>
      <c r="H83" s="31"/>
      <c r="I83" s="31"/>
      <c r="J83" s="56" t="str">
        <f t="shared" si="20"/>
        <v/>
      </c>
      <c r="K83" s="57" t="str">
        <f t="shared" si="14"/>
        <v/>
      </c>
      <c r="L83" s="58"/>
      <c r="M83" s="59" t="str">
        <f t="shared" si="15"/>
        <v/>
      </c>
      <c r="N83" s="60" t="str">
        <f t="shared" si="16"/>
        <v/>
      </c>
      <c r="O83" s="31"/>
      <c r="P83" s="62"/>
      <c r="Q83" s="63" t="str">
        <f t="shared" si="17"/>
        <v/>
      </c>
      <c r="R83" s="64" t="str">
        <f t="shared" si="18"/>
        <v/>
      </c>
      <c r="S83" s="65" t="str">
        <f t="shared" si="19"/>
        <v/>
      </c>
      <c r="T83" s="29"/>
      <c r="U83" s="30"/>
    </row>
    <row r="84" spans="1:21" ht="18" customHeight="1" x14ac:dyDescent="0.2">
      <c r="A84" s="136"/>
      <c r="B84" s="136"/>
      <c r="C84" s="136"/>
      <c r="D84" s="136"/>
      <c r="E84" s="136"/>
      <c r="F84" s="136"/>
      <c r="G84" s="29"/>
      <c r="H84" s="31"/>
      <c r="I84" s="31"/>
      <c r="J84" s="56" t="str">
        <f t="shared" si="20"/>
        <v/>
      </c>
      <c r="K84" s="57" t="str">
        <f t="shared" si="14"/>
        <v/>
      </c>
      <c r="L84" s="58"/>
      <c r="M84" s="59" t="str">
        <f t="shared" si="15"/>
        <v/>
      </c>
      <c r="N84" s="60" t="str">
        <f t="shared" si="16"/>
        <v/>
      </c>
      <c r="O84" s="31"/>
      <c r="P84" s="62"/>
      <c r="Q84" s="63" t="str">
        <f t="shared" si="17"/>
        <v/>
      </c>
      <c r="R84" s="64" t="str">
        <f t="shared" si="18"/>
        <v/>
      </c>
      <c r="S84" s="65" t="str">
        <f t="shared" si="19"/>
        <v/>
      </c>
      <c r="T84" s="29"/>
      <c r="U84" s="30"/>
    </row>
    <row r="85" spans="1:21" ht="18" customHeight="1" x14ac:dyDescent="0.2">
      <c r="A85" s="136"/>
      <c r="B85" s="136"/>
      <c r="C85" s="136"/>
      <c r="D85" s="136"/>
      <c r="E85" s="136"/>
      <c r="F85" s="136"/>
      <c r="G85" s="29"/>
      <c r="H85" s="31"/>
      <c r="I85" s="31"/>
      <c r="J85" s="56" t="str">
        <f t="shared" si="20"/>
        <v/>
      </c>
      <c r="K85" s="57" t="str">
        <f t="shared" si="14"/>
        <v/>
      </c>
      <c r="L85" s="58"/>
      <c r="M85" s="59" t="str">
        <f t="shared" si="15"/>
        <v/>
      </c>
      <c r="N85" s="60" t="str">
        <f t="shared" si="16"/>
        <v/>
      </c>
      <c r="O85" s="31"/>
      <c r="P85" s="62"/>
      <c r="Q85" s="63" t="str">
        <f t="shared" si="17"/>
        <v/>
      </c>
      <c r="R85" s="64" t="str">
        <f t="shared" si="18"/>
        <v/>
      </c>
      <c r="S85" s="65" t="str">
        <f t="shared" si="19"/>
        <v/>
      </c>
      <c r="T85" s="29"/>
      <c r="U85" s="30"/>
    </row>
    <row r="86" spans="1:21" ht="18" customHeight="1" x14ac:dyDescent="0.2">
      <c r="A86" s="136"/>
      <c r="B86" s="136"/>
      <c r="C86" s="136"/>
      <c r="D86" s="136"/>
      <c r="E86" s="136"/>
      <c r="F86" s="136"/>
      <c r="G86" s="29"/>
      <c r="H86" s="31"/>
      <c r="I86" s="31"/>
      <c r="J86" s="56" t="str">
        <f t="shared" si="20"/>
        <v/>
      </c>
      <c r="K86" s="57" t="str">
        <f t="shared" si="14"/>
        <v/>
      </c>
      <c r="L86" s="58"/>
      <c r="M86" s="59" t="str">
        <f t="shared" si="15"/>
        <v/>
      </c>
      <c r="N86" s="60" t="str">
        <f t="shared" si="16"/>
        <v/>
      </c>
      <c r="O86" s="31"/>
      <c r="P86" s="62"/>
      <c r="Q86" s="63" t="str">
        <f t="shared" si="17"/>
        <v/>
      </c>
      <c r="R86" s="64" t="str">
        <f t="shared" si="18"/>
        <v/>
      </c>
      <c r="S86" s="65" t="str">
        <f t="shared" si="19"/>
        <v/>
      </c>
      <c r="T86" s="29"/>
      <c r="U86" s="30"/>
    </row>
    <row r="87" spans="1:21" ht="18" customHeight="1" x14ac:dyDescent="0.2">
      <c r="A87" s="136"/>
      <c r="B87" s="136"/>
      <c r="C87" s="136"/>
      <c r="D87" s="136"/>
      <c r="E87" s="136"/>
      <c r="F87" s="136"/>
      <c r="G87" s="29"/>
      <c r="H87" s="31"/>
      <c r="I87" s="31"/>
      <c r="J87" s="56" t="str">
        <f t="shared" si="20"/>
        <v/>
      </c>
      <c r="K87" s="57" t="str">
        <f t="shared" si="14"/>
        <v/>
      </c>
      <c r="L87" s="58"/>
      <c r="M87" s="59" t="str">
        <f t="shared" si="15"/>
        <v/>
      </c>
      <c r="N87" s="60" t="str">
        <f t="shared" si="16"/>
        <v/>
      </c>
      <c r="O87" s="31"/>
      <c r="P87" s="62"/>
      <c r="Q87" s="63" t="str">
        <f t="shared" si="17"/>
        <v/>
      </c>
      <c r="R87" s="64" t="str">
        <f t="shared" si="18"/>
        <v/>
      </c>
      <c r="S87" s="65" t="str">
        <f t="shared" si="19"/>
        <v/>
      </c>
      <c r="T87" s="29"/>
      <c r="U87" s="30"/>
    </row>
    <row r="88" spans="1:21" ht="18" customHeight="1" x14ac:dyDescent="0.2">
      <c r="A88" s="136"/>
      <c r="B88" s="136"/>
      <c r="C88" s="136"/>
      <c r="D88" s="136"/>
      <c r="E88" s="136"/>
      <c r="F88" s="136"/>
      <c r="G88" s="29"/>
      <c r="H88" s="31"/>
      <c r="I88" s="31"/>
      <c r="J88" s="56" t="str">
        <f t="shared" si="20"/>
        <v/>
      </c>
      <c r="K88" s="57" t="str">
        <f t="shared" si="14"/>
        <v/>
      </c>
      <c r="L88" s="58"/>
      <c r="M88" s="59" t="str">
        <f t="shared" si="15"/>
        <v/>
      </c>
      <c r="N88" s="60" t="str">
        <f t="shared" si="16"/>
        <v/>
      </c>
      <c r="O88" s="31"/>
      <c r="P88" s="62"/>
      <c r="Q88" s="63" t="str">
        <f t="shared" si="17"/>
        <v/>
      </c>
      <c r="R88" s="64" t="str">
        <f t="shared" si="18"/>
        <v/>
      </c>
      <c r="S88" s="65" t="str">
        <f t="shared" si="19"/>
        <v/>
      </c>
      <c r="T88" s="29"/>
      <c r="U88" s="30"/>
    </row>
    <row r="89" spans="1:21" ht="18" customHeight="1" x14ac:dyDescent="0.2">
      <c r="A89" s="136"/>
      <c r="B89" s="136"/>
      <c r="C89" s="136"/>
      <c r="D89" s="136"/>
      <c r="E89" s="136"/>
      <c r="F89" s="136"/>
      <c r="G89" s="29"/>
      <c r="H89" s="31"/>
      <c r="I89" s="31"/>
      <c r="J89" s="56" t="str">
        <f t="shared" si="20"/>
        <v/>
      </c>
      <c r="K89" s="57" t="str">
        <f t="shared" si="14"/>
        <v/>
      </c>
      <c r="L89" s="58"/>
      <c r="M89" s="59" t="str">
        <f t="shared" si="15"/>
        <v/>
      </c>
      <c r="N89" s="60" t="str">
        <f t="shared" si="16"/>
        <v/>
      </c>
      <c r="O89" s="31"/>
      <c r="P89" s="62"/>
      <c r="Q89" s="63" t="str">
        <f t="shared" si="17"/>
        <v/>
      </c>
      <c r="R89" s="64" t="str">
        <f t="shared" si="18"/>
        <v/>
      </c>
      <c r="S89" s="65" t="str">
        <f t="shared" si="19"/>
        <v/>
      </c>
      <c r="T89" s="29"/>
      <c r="U89" s="30"/>
    </row>
    <row r="90" spans="1:21" ht="18" customHeight="1" x14ac:dyDescent="0.2">
      <c r="A90" s="136"/>
      <c r="B90" s="136"/>
      <c r="C90" s="136"/>
      <c r="D90" s="136"/>
      <c r="E90" s="136"/>
      <c r="F90" s="136"/>
      <c r="G90" s="29"/>
      <c r="H90" s="31"/>
      <c r="I90" s="31"/>
      <c r="J90" s="56" t="str">
        <f t="shared" si="20"/>
        <v/>
      </c>
      <c r="K90" s="57" t="str">
        <f t="shared" si="14"/>
        <v/>
      </c>
      <c r="L90" s="58"/>
      <c r="M90" s="59" t="str">
        <f t="shared" si="15"/>
        <v/>
      </c>
      <c r="N90" s="60" t="str">
        <f t="shared" si="16"/>
        <v/>
      </c>
      <c r="O90" s="31"/>
      <c r="P90" s="62"/>
      <c r="Q90" s="63" t="str">
        <f t="shared" si="17"/>
        <v/>
      </c>
      <c r="R90" s="64" t="str">
        <f t="shared" si="18"/>
        <v/>
      </c>
      <c r="S90" s="65" t="str">
        <f t="shared" si="19"/>
        <v/>
      </c>
      <c r="T90" s="29"/>
      <c r="U90" s="30"/>
    </row>
    <row r="91" spans="1:21" ht="18" customHeight="1" x14ac:dyDescent="0.2">
      <c r="A91" s="136"/>
      <c r="B91" s="136"/>
      <c r="C91" s="136"/>
      <c r="D91" s="136"/>
      <c r="E91" s="136"/>
      <c r="F91" s="136"/>
      <c r="G91" s="29"/>
      <c r="H91" s="31"/>
      <c r="I91" s="31"/>
      <c r="J91" s="56" t="str">
        <f t="shared" si="20"/>
        <v/>
      </c>
      <c r="K91" s="57" t="str">
        <f t="shared" si="14"/>
        <v/>
      </c>
      <c r="L91" s="58"/>
      <c r="M91" s="59" t="str">
        <f t="shared" si="15"/>
        <v/>
      </c>
      <c r="N91" s="60" t="str">
        <f t="shared" si="16"/>
        <v/>
      </c>
      <c r="O91" s="31"/>
      <c r="P91" s="62"/>
      <c r="Q91" s="63" t="str">
        <f t="shared" si="17"/>
        <v/>
      </c>
      <c r="R91" s="64" t="str">
        <f t="shared" si="18"/>
        <v/>
      </c>
      <c r="S91" s="65" t="str">
        <f t="shared" si="19"/>
        <v/>
      </c>
      <c r="T91" s="29"/>
      <c r="U91" s="30"/>
    </row>
    <row r="92" spans="1:21" ht="18" customHeight="1" x14ac:dyDescent="0.2">
      <c r="A92" s="136"/>
      <c r="B92" s="136"/>
      <c r="C92" s="136"/>
      <c r="D92" s="136"/>
      <c r="E92" s="136"/>
      <c r="F92" s="136"/>
      <c r="G92" s="29"/>
      <c r="H92" s="31"/>
      <c r="I92" s="31"/>
      <c r="J92" s="56" t="str">
        <f t="shared" si="20"/>
        <v/>
      </c>
      <c r="K92" s="57" t="str">
        <f t="shared" si="14"/>
        <v/>
      </c>
      <c r="L92" s="58"/>
      <c r="M92" s="59" t="str">
        <f t="shared" si="15"/>
        <v/>
      </c>
      <c r="N92" s="60" t="str">
        <f t="shared" si="16"/>
        <v/>
      </c>
      <c r="O92" s="31"/>
      <c r="P92" s="62"/>
      <c r="Q92" s="63" t="str">
        <f t="shared" si="17"/>
        <v/>
      </c>
      <c r="R92" s="64" t="str">
        <f t="shared" si="18"/>
        <v/>
      </c>
      <c r="S92" s="65" t="str">
        <f t="shared" si="19"/>
        <v/>
      </c>
      <c r="T92" s="29"/>
      <c r="U92" s="30"/>
    </row>
    <row r="93" spans="1:21" ht="18" customHeight="1" x14ac:dyDescent="0.2">
      <c r="A93" s="136"/>
      <c r="B93" s="136"/>
      <c r="C93" s="136"/>
      <c r="D93" s="136"/>
      <c r="E93" s="136"/>
      <c r="F93" s="136"/>
      <c r="G93" s="29"/>
      <c r="H93" s="31"/>
      <c r="I93" s="31"/>
      <c r="J93" s="56" t="str">
        <f t="shared" si="20"/>
        <v/>
      </c>
      <c r="K93" s="57" t="str">
        <f t="shared" si="14"/>
        <v/>
      </c>
      <c r="L93" s="58"/>
      <c r="M93" s="59" t="str">
        <f t="shared" si="15"/>
        <v/>
      </c>
      <c r="N93" s="60" t="str">
        <f t="shared" si="16"/>
        <v/>
      </c>
      <c r="O93" s="31"/>
      <c r="P93" s="62"/>
      <c r="Q93" s="63" t="str">
        <f t="shared" si="17"/>
        <v/>
      </c>
      <c r="R93" s="64" t="str">
        <f t="shared" si="18"/>
        <v/>
      </c>
      <c r="S93" s="65" t="str">
        <f t="shared" si="19"/>
        <v/>
      </c>
      <c r="T93" s="29"/>
      <c r="U93" s="30"/>
    </row>
    <row r="94" spans="1:21" ht="18" customHeight="1" x14ac:dyDescent="0.2">
      <c r="A94" s="136"/>
      <c r="B94" s="136"/>
      <c r="C94" s="136"/>
      <c r="D94" s="136"/>
      <c r="E94" s="136"/>
      <c r="F94" s="136"/>
      <c r="G94" s="29"/>
      <c r="H94" s="31"/>
      <c r="I94" s="31"/>
      <c r="J94" s="56" t="str">
        <f t="shared" si="20"/>
        <v/>
      </c>
      <c r="K94" s="57" t="str">
        <f t="shared" si="14"/>
        <v/>
      </c>
      <c r="L94" s="58"/>
      <c r="M94" s="59" t="str">
        <f t="shared" si="15"/>
        <v/>
      </c>
      <c r="N94" s="60" t="str">
        <f t="shared" si="16"/>
        <v/>
      </c>
      <c r="O94" s="31"/>
      <c r="P94" s="62"/>
      <c r="Q94" s="63" t="str">
        <f t="shared" si="17"/>
        <v/>
      </c>
      <c r="R94" s="64" t="str">
        <f t="shared" si="18"/>
        <v/>
      </c>
      <c r="S94" s="65" t="str">
        <f t="shared" si="19"/>
        <v/>
      </c>
      <c r="T94" s="29"/>
      <c r="U94" s="30"/>
    </row>
    <row r="95" spans="1:21" ht="18" customHeight="1" x14ac:dyDescent="0.2">
      <c r="A95" s="136"/>
      <c r="B95" s="136"/>
      <c r="C95" s="136"/>
      <c r="D95" s="136"/>
      <c r="E95" s="136"/>
      <c r="F95" s="136"/>
      <c r="G95" s="29"/>
      <c r="H95" s="31"/>
      <c r="I95" s="31"/>
      <c r="J95" s="56" t="str">
        <f t="shared" si="20"/>
        <v/>
      </c>
      <c r="K95" s="57" t="str">
        <f t="shared" si="14"/>
        <v/>
      </c>
      <c r="L95" s="58"/>
      <c r="M95" s="59" t="str">
        <f t="shared" si="15"/>
        <v/>
      </c>
      <c r="N95" s="60" t="str">
        <f t="shared" si="16"/>
        <v/>
      </c>
      <c r="O95" s="31"/>
      <c r="P95" s="62"/>
      <c r="Q95" s="63" t="str">
        <f t="shared" si="17"/>
        <v/>
      </c>
      <c r="R95" s="64" t="str">
        <f t="shared" si="18"/>
        <v/>
      </c>
      <c r="S95" s="65" t="str">
        <f t="shared" si="19"/>
        <v/>
      </c>
      <c r="T95" s="29"/>
      <c r="U95" s="30"/>
    </row>
    <row r="96" spans="1:21" ht="18" customHeight="1" x14ac:dyDescent="0.2">
      <c r="A96" s="136"/>
      <c r="B96" s="136"/>
      <c r="C96" s="136"/>
      <c r="D96" s="136"/>
      <c r="E96" s="136"/>
      <c r="F96" s="136"/>
      <c r="G96" s="29"/>
      <c r="H96" s="31"/>
      <c r="I96" s="31"/>
      <c r="J96" s="56" t="str">
        <f t="shared" si="20"/>
        <v/>
      </c>
      <c r="K96" s="57" t="str">
        <f t="shared" si="14"/>
        <v/>
      </c>
      <c r="L96" s="58"/>
      <c r="M96" s="59" t="str">
        <f t="shared" si="15"/>
        <v/>
      </c>
      <c r="N96" s="60" t="str">
        <f t="shared" si="16"/>
        <v/>
      </c>
      <c r="O96" s="31"/>
      <c r="P96" s="62"/>
      <c r="Q96" s="63" t="str">
        <f t="shared" si="17"/>
        <v/>
      </c>
      <c r="R96" s="64" t="str">
        <f t="shared" si="18"/>
        <v/>
      </c>
      <c r="S96" s="65" t="str">
        <f t="shared" si="19"/>
        <v/>
      </c>
      <c r="T96" s="29"/>
      <c r="U96" s="30"/>
    </row>
    <row r="97" spans="1:21" ht="18" customHeight="1" x14ac:dyDescent="0.2">
      <c r="A97" s="136"/>
      <c r="B97" s="136"/>
      <c r="C97" s="136"/>
      <c r="D97" s="136"/>
      <c r="E97" s="136"/>
      <c r="F97" s="136"/>
      <c r="G97" s="29"/>
      <c r="H97" s="31"/>
      <c r="I97" s="31"/>
      <c r="J97" s="56" t="str">
        <f t="shared" si="20"/>
        <v/>
      </c>
      <c r="K97" s="57" t="str">
        <f t="shared" si="14"/>
        <v/>
      </c>
      <c r="L97" s="58"/>
      <c r="M97" s="59" t="str">
        <f t="shared" si="15"/>
        <v/>
      </c>
      <c r="N97" s="60" t="str">
        <f t="shared" si="16"/>
        <v/>
      </c>
      <c r="O97" s="31"/>
      <c r="P97" s="62"/>
      <c r="Q97" s="63" t="str">
        <f t="shared" si="17"/>
        <v/>
      </c>
      <c r="R97" s="64" t="str">
        <f t="shared" si="18"/>
        <v/>
      </c>
      <c r="S97" s="65" t="str">
        <f t="shared" si="19"/>
        <v/>
      </c>
      <c r="T97" s="29"/>
      <c r="U97" s="30"/>
    </row>
    <row r="98" spans="1:21" ht="18" customHeight="1" x14ac:dyDescent="0.2">
      <c r="A98" s="136"/>
      <c r="B98" s="136"/>
      <c r="C98" s="136"/>
      <c r="D98" s="136"/>
      <c r="E98" s="136"/>
      <c r="F98" s="136"/>
      <c r="G98" s="29"/>
      <c r="H98" s="31"/>
      <c r="I98" s="31"/>
      <c r="J98" s="56" t="str">
        <f t="shared" si="20"/>
        <v/>
      </c>
      <c r="K98" s="57" t="str">
        <f t="shared" si="14"/>
        <v/>
      </c>
      <c r="L98" s="58"/>
      <c r="M98" s="59" t="str">
        <f t="shared" si="15"/>
        <v/>
      </c>
      <c r="N98" s="60" t="str">
        <f t="shared" si="16"/>
        <v/>
      </c>
      <c r="O98" s="31"/>
      <c r="P98" s="62"/>
      <c r="Q98" s="63" t="str">
        <f t="shared" si="17"/>
        <v/>
      </c>
      <c r="R98" s="64" t="str">
        <f t="shared" si="18"/>
        <v/>
      </c>
      <c r="S98" s="65" t="str">
        <f t="shared" si="19"/>
        <v/>
      </c>
      <c r="T98" s="29"/>
      <c r="U98" s="30"/>
    </row>
    <row r="99" spans="1:21" ht="18" customHeight="1" x14ac:dyDescent="0.2">
      <c r="A99" s="136"/>
      <c r="B99" s="136"/>
      <c r="C99" s="136"/>
      <c r="D99" s="136"/>
      <c r="E99" s="136"/>
      <c r="F99" s="136"/>
      <c r="G99" s="29"/>
      <c r="H99" s="31"/>
      <c r="I99" s="31"/>
      <c r="J99" s="56" t="str">
        <f t="shared" si="20"/>
        <v/>
      </c>
      <c r="K99" s="57" t="str">
        <f t="shared" si="14"/>
        <v/>
      </c>
      <c r="L99" s="58"/>
      <c r="M99" s="59" t="str">
        <f t="shared" si="15"/>
        <v/>
      </c>
      <c r="N99" s="60" t="str">
        <f t="shared" si="16"/>
        <v/>
      </c>
      <c r="O99" s="31"/>
      <c r="P99" s="62"/>
      <c r="Q99" s="63" t="str">
        <f t="shared" si="17"/>
        <v/>
      </c>
      <c r="R99" s="64" t="str">
        <f t="shared" si="18"/>
        <v/>
      </c>
      <c r="S99" s="65" t="str">
        <f t="shared" si="19"/>
        <v/>
      </c>
      <c r="T99" s="29"/>
      <c r="U99" s="30"/>
    </row>
    <row r="100" spans="1:21" ht="18" customHeight="1" x14ac:dyDescent="0.2">
      <c r="A100" s="136"/>
      <c r="B100" s="136"/>
      <c r="C100" s="136"/>
      <c r="D100" s="136"/>
      <c r="E100" s="136"/>
      <c r="F100" s="136"/>
      <c r="G100" s="29"/>
      <c r="H100" s="31"/>
      <c r="I100" s="31"/>
      <c r="J100" s="56" t="str">
        <f t="shared" si="20"/>
        <v/>
      </c>
      <c r="K100" s="57" t="str">
        <f t="shared" si="14"/>
        <v/>
      </c>
      <c r="L100" s="58"/>
      <c r="M100" s="59" t="str">
        <f t="shared" si="15"/>
        <v/>
      </c>
      <c r="N100" s="60" t="str">
        <f t="shared" si="16"/>
        <v/>
      </c>
      <c r="O100" s="31"/>
      <c r="P100" s="62"/>
      <c r="Q100" s="63" t="str">
        <f t="shared" si="17"/>
        <v/>
      </c>
      <c r="R100" s="64" t="str">
        <f t="shared" si="18"/>
        <v/>
      </c>
      <c r="S100" s="65" t="str">
        <f t="shared" si="19"/>
        <v/>
      </c>
      <c r="T100" s="29"/>
      <c r="U100" s="30"/>
    </row>
    <row r="101" spans="1:21" ht="18" customHeight="1" x14ac:dyDescent="0.2">
      <c r="A101" s="136"/>
      <c r="B101" s="136"/>
      <c r="C101" s="136"/>
      <c r="D101" s="136"/>
      <c r="E101" s="136"/>
      <c r="F101" s="136"/>
      <c r="G101" s="29"/>
      <c r="H101" s="31"/>
      <c r="I101" s="31"/>
      <c r="J101" s="56" t="str">
        <f t="shared" si="20"/>
        <v/>
      </c>
      <c r="K101" s="57" t="str">
        <f t="shared" si="14"/>
        <v/>
      </c>
      <c r="L101" s="58"/>
      <c r="M101" s="59" t="str">
        <f t="shared" si="15"/>
        <v/>
      </c>
      <c r="N101" s="60" t="str">
        <f t="shared" si="16"/>
        <v/>
      </c>
      <c r="O101" s="31"/>
      <c r="P101" s="62"/>
      <c r="Q101" s="63" t="str">
        <f t="shared" si="17"/>
        <v/>
      </c>
      <c r="R101" s="64" t="str">
        <f t="shared" si="18"/>
        <v/>
      </c>
      <c r="S101" s="65" t="str">
        <f t="shared" si="19"/>
        <v/>
      </c>
      <c r="T101" s="29"/>
      <c r="U101" s="30"/>
    </row>
    <row r="102" spans="1:21" ht="18" customHeight="1" x14ac:dyDescent="0.2">
      <c r="A102" s="136"/>
      <c r="B102" s="136"/>
      <c r="C102" s="136"/>
      <c r="D102" s="136"/>
      <c r="E102" s="136"/>
      <c r="F102" s="136"/>
      <c r="G102" s="29"/>
      <c r="H102" s="31"/>
      <c r="I102" s="31"/>
      <c r="J102" s="56" t="str">
        <f t="shared" si="20"/>
        <v/>
      </c>
      <c r="K102" s="57" t="str">
        <f t="shared" si="14"/>
        <v/>
      </c>
      <c r="L102" s="58"/>
      <c r="M102" s="59" t="str">
        <f t="shared" si="15"/>
        <v/>
      </c>
      <c r="N102" s="60" t="str">
        <f t="shared" si="16"/>
        <v/>
      </c>
      <c r="O102" s="31"/>
      <c r="P102" s="62"/>
      <c r="Q102" s="63" t="str">
        <f t="shared" si="17"/>
        <v/>
      </c>
      <c r="R102" s="64" t="str">
        <f t="shared" si="18"/>
        <v/>
      </c>
      <c r="S102" s="65" t="str">
        <f t="shared" si="19"/>
        <v/>
      </c>
      <c r="T102" s="29"/>
      <c r="U102" s="30"/>
    </row>
    <row r="103" spans="1:21" ht="18" customHeight="1" x14ac:dyDescent="0.2">
      <c r="A103" s="136"/>
      <c r="B103" s="136"/>
      <c r="C103" s="136"/>
      <c r="D103" s="136"/>
      <c r="E103" s="136"/>
      <c r="F103" s="136"/>
      <c r="G103" s="29"/>
      <c r="H103" s="31"/>
      <c r="I103" s="31"/>
      <c r="J103" s="56" t="str">
        <f t="shared" si="20"/>
        <v/>
      </c>
      <c r="K103" s="57" t="str">
        <f t="shared" si="14"/>
        <v/>
      </c>
      <c r="L103" s="58"/>
      <c r="M103" s="59" t="str">
        <f t="shared" si="15"/>
        <v/>
      </c>
      <c r="N103" s="60" t="str">
        <f t="shared" si="16"/>
        <v/>
      </c>
      <c r="O103" s="31"/>
      <c r="P103" s="62"/>
      <c r="Q103" s="63" t="str">
        <f t="shared" si="17"/>
        <v/>
      </c>
      <c r="R103" s="64" t="str">
        <f t="shared" si="18"/>
        <v/>
      </c>
      <c r="S103" s="65" t="str">
        <f t="shared" si="19"/>
        <v/>
      </c>
      <c r="T103" s="29"/>
      <c r="U103" s="30"/>
    </row>
    <row r="104" spans="1:21" ht="18" customHeight="1" x14ac:dyDescent="0.2">
      <c r="A104" s="136"/>
      <c r="B104" s="136"/>
      <c r="C104" s="136"/>
      <c r="D104" s="136"/>
      <c r="E104" s="136"/>
      <c r="F104" s="136"/>
      <c r="G104" s="29"/>
      <c r="H104" s="31"/>
      <c r="I104" s="31"/>
      <c r="J104" s="56" t="str">
        <f t="shared" si="20"/>
        <v/>
      </c>
      <c r="K104" s="57" t="str">
        <f t="shared" ref="K104:K116" si="21">IF(OR(H104="ALI",H104="AIE"),"L", IF(OR(H104="EE",H104="SE",H104="CE"),"A",""))</f>
        <v/>
      </c>
      <c r="L104" s="58"/>
      <c r="M104" s="59" t="str">
        <f t="shared" ref="M104:M116" si="22">IF(K104="L","Baixa",IF(K104="A","Média",IF(K104="","","Alta")))</f>
        <v/>
      </c>
      <c r="N104" s="60" t="str">
        <f t="shared" ref="N104:N116" si="23">IF(ISBLANK(H104),"",IF(H104="ALI",IF(K104="L",7,IF(K104="A",10,15)),IF(H104="AIE",IF(K104="L",5,IF(K104="A",7,10)),IF(H104="SE",IF(K104="L",4,IF(K104="A",5,7)),IF(OR(H104="EE",H104="CE"),IF(K104="L",3,IF(K104="A",4,6)))))))</f>
        <v/>
      </c>
      <c r="O104" s="31"/>
      <c r="P104" s="62"/>
      <c r="Q104" s="63" t="str">
        <f t="shared" ref="Q104:Q116" si="24">O104&amp;I104</f>
        <v/>
      </c>
      <c r="R104" s="64" t="str">
        <f t="shared" ref="R104:R116" si="25">IF(OR(Q104="AI",Q104="AA"),75%,IF(Q104="DI",140%,IF(Q104="DA",115%,IF(Q104="DE",40%,""))))</f>
        <v/>
      </c>
      <c r="S104" s="65" t="str">
        <f t="shared" ref="S104:S116" si="26">IF(OR(Q104="AII",Q104="AIA"),0.6,IF(AND(N104&lt;&gt;"",R104&lt;&gt;"",P104&lt;&gt;""),N104*R104*P104,""))</f>
        <v/>
      </c>
      <c r="T104" s="29"/>
      <c r="U104" s="30"/>
    </row>
    <row r="105" spans="1:21" ht="18" customHeight="1" x14ac:dyDescent="0.2">
      <c r="A105" s="136"/>
      <c r="B105" s="136"/>
      <c r="C105" s="136"/>
      <c r="D105" s="136"/>
      <c r="E105" s="136"/>
      <c r="F105" s="136"/>
      <c r="G105" s="29"/>
      <c r="H105" s="31"/>
      <c r="I105" s="31"/>
      <c r="J105" s="56" t="str">
        <f t="shared" si="20"/>
        <v/>
      </c>
      <c r="K105" s="57" t="str">
        <f t="shared" si="21"/>
        <v/>
      </c>
      <c r="L105" s="58"/>
      <c r="M105" s="59" t="str">
        <f t="shared" si="22"/>
        <v/>
      </c>
      <c r="N105" s="60" t="str">
        <f t="shared" si="23"/>
        <v/>
      </c>
      <c r="O105" s="31"/>
      <c r="P105" s="62"/>
      <c r="Q105" s="63" t="str">
        <f t="shared" si="24"/>
        <v/>
      </c>
      <c r="R105" s="64" t="str">
        <f t="shared" si="25"/>
        <v/>
      </c>
      <c r="S105" s="65" t="str">
        <f t="shared" si="26"/>
        <v/>
      </c>
      <c r="T105" s="29"/>
      <c r="U105" s="30"/>
    </row>
    <row r="106" spans="1:21" ht="18" customHeight="1" x14ac:dyDescent="0.2">
      <c r="A106" s="136"/>
      <c r="B106" s="136"/>
      <c r="C106" s="136"/>
      <c r="D106" s="136"/>
      <c r="E106" s="136"/>
      <c r="F106" s="136"/>
      <c r="G106" s="29"/>
      <c r="H106" s="31"/>
      <c r="I106" s="31"/>
      <c r="J106" s="56" t="str">
        <f t="shared" si="20"/>
        <v/>
      </c>
      <c r="K106" s="57" t="str">
        <f t="shared" si="21"/>
        <v/>
      </c>
      <c r="L106" s="58"/>
      <c r="M106" s="59" t="str">
        <f t="shared" si="22"/>
        <v/>
      </c>
      <c r="N106" s="60" t="str">
        <f t="shared" si="23"/>
        <v/>
      </c>
      <c r="O106" s="31"/>
      <c r="P106" s="62"/>
      <c r="Q106" s="63" t="str">
        <f t="shared" si="24"/>
        <v/>
      </c>
      <c r="R106" s="64" t="str">
        <f t="shared" si="25"/>
        <v/>
      </c>
      <c r="S106" s="65" t="str">
        <f t="shared" si="26"/>
        <v/>
      </c>
      <c r="T106" s="29"/>
      <c r="U106" s="30"/>
    </row>
    <row r="107" spans="1:21" ht="18" customHeight="1" x14ac:dyDescent="0.2">
      <c r="A107" s="136"/>
      <c r="B107" s="136"/>
      <c r="C107" s="136"/>
      <c r="D107" s="136"/>
      <c r="E107" s="136"/>
      <c r="F107" s="136"/>
      <c r="G107" s="29"/>
      <c r="H107" s="31"/>
      <c r="I107" s="31"/>
      <c r="J107" s="56" t="str">
        <f t="shared" si="20"/>
        <v/>
      </c>
      <c r="K107" s="57" t="str">
        <f t="shared" si="21"/>
        <v/>
      </c>
      <c r="L107" s="58"/>
      <c r="M107" s="59" t="str">
        <f t="shared" si="22"/>
        <v/>
      </c>
      <c r="N107" s="60" t="str">
        <f t="shared" si="23"/>
        <v/>
      </c>
      <c r="O107" s="31"/>
      <c r="P107" s="62"/>
      <c r="Q107" s="63" t="str">
        <f t="shared" si="24"/>
        <v/>
      </c>
      <c r="R107" s="64" t="str">
        <f t="shared" si="25"/>
        <v/>
      </c>
      <c r="S107" s="65" t="str">
        <f t="shared" si="26"/>
        <v/>
      </c>
      <c r="T107" s="29"/>
      <c r="U107" s="30"/>
    </row>
    <row r="108" spans="1:21" ht="18" customHeight="1" x14ac:dyDescent="0.2">
      <c r="A108" s="136"/>
      <c r="B108" s="136"/>
      <c r="C108" s="136"/>
      <c r="D108" s="136"/>
      <c r="E108" s="136"/>
      <c r="F108" s="136"/>
      <c r="G108" s="29"/>
      <c r="H108" s="31"/>
      <c r="I108" s="31"/>
      <c r="J108" s="56" t="str">
        <f t="shared" ref="J108:J116" si="27">CONCATENATE(H108,I108)</f>
        <v/>
      </c>
      <c r="K108" s="57" t="str">
        <f t="shared" si="21"/>
        <v/>
      </c>
      <c r="L108" s="58"/>
      <c r="M108" s="59" t="str">
        <f t="shared" si="22"/>
        <v/>
      </c>
      <c r="N108" s="60" t="str">
        <f t="shared" si="23"/>
        <v/>
      </c>
      <c r="O108" s="31"/>
      <c r="P108" s="62"/>
      <c r="Q108" s="63" t="str">
        <f t="shared" si="24"/>
        <v/>
      </c>
      <c r="R108" s="64" t="str">
        <f t="shared" si="25"/>
        <v/>
      </c>
      <c r="S108" s="65" t="str">
        <f t="shared" si="26"/>
        <v/>
      </c>
      <c r="T108" s="29"/>
      <c r="U108" s="30"/>
    </row>
    <row r="109" spans="1:21" ht="18" customHeight="1" x14ac:dyDescent="0.2">
      <c r="A109" s="136"/>
      <c r="B109" s="136"/>
      <c r="C109" s="136"/>
      <c r="D109" s="136"/>
      <c r="E109" s="136"/>
      <c r="F109" s="136"/>
      <c r="G109" s="29"/>
      <c r="H109" s="31"/>
      <c r="I109" s="31"/>
      <c r="J109" s="56" t="str">
        <f t="shared" si="27"/>
        <v/>
      </c>
      <c r="K109" s="57" t="str">
        <f t="shared" si="21"/>
        <v/>
      </c>
      <c r="L109" s="58"/>
      <c r="M109" s="59" t="str">
        <f t="shared" si="22"/>
        <v/>
      </c>
      <c r="N109" s="60" t="str">
        <f t="shared" si="23"/>
        <v/>
      </c>
      <c r="O109" s="31"/>
      <c r="P109" s="62"/>
      <c r="Q109" s="63" t="str">
        <f t="shared" si="24"/>
        <v/>
      </c>
      <c r="R109" s="64" t="str">
        <f t="shared" si="25"/>
        <v/>
      </c>
      <c r="S109" s="65" t="str">
        <f t="shared" si="26"/>
        <v/>
      </c>
      <c r="T109" s="29"/>
      <c r="U109" s="30"/>
    </row>
    <row r="110" spans="1:21" ht="18" customHeight="1" x14ac:dyDescent="0.2">
      <c r="A110" s="136"/>
      <c r="B110" s="136"/>
      <c r="C110" s="136"/>
      <c r="D110" s="136"/>
      <c r="E110" s="136"/>
      <c r="F110" s="136"/>
      <c r="G110" s="29"/>
      <c r="H110" s="31"/>
      <c r="I110" s="31"/>
      <c r="J110" s="56" t="str">
        <f t="shared" si="27"/>
        <v/>
      </c>
      <c r="K110" s="57" t="str">
        <f t="shared" si="21"/>
        <v/>
      </c>
      <c r="L110" s="58"/>
      <c r="M110" s="59" t="str">
        <f t="shared" si="22"/>
        <v/>
      </c>
      <c r="N110" s="60" t="str">
        <f t="shared" si="23"/>
        <v/>
      </c>
      <c r="O110" s="31"/>
      <c r="P110" s="62"/>
      <c r="Q110" s="63" t="str">
        <f t="shared" si="24"/>
        <v/>
      </c>
      <c r="R110" s="64" t="str">
        <f t="shared" si="25"/>
        <v/>
      </c>
      <c r="S110" s="65" t="str">
        <f t="shared" si="26"/>
        <v/>
      </c>
      <c r="T110" s="29"/>
      <c r="U110" s="30"/>
    </row>
    <row r="111" spans="1:21" ht="18" customHeight="1" x14ac:dyDescent="0.2">
      <c r="A111" s="136"/>
      <c r="B111" s="136"/>
      <c r="C111" s="136"/>
      <c r="D111" s="136"/>
      <c r="E111" s="136"/>
      <c r="F111" s="136"/>
      <c r="G111" s="29"/>
      <c r="H111" s="31"/>
      <c r="I111" s="31"/>
      <c r="J111" s="56" t="str">
        <f t="shared" si="27"/>
        <v/>
      </c>
      <c r="K111" s="57" t="str">
        <f t="shared" si="21"/>
        <v/>
      </c>
      <c r="L111" s="58"/>
      <c r="M111" s="59" t="str">
        <f t="shared" si="22"/>
        <v/>
      </c>
      <c r="N111" s="60" t="str">
        <f t="shared" si="23"/>
        <v/>
      </c>
      <c r="O111" s="31"/>
      <c r="P111" s="62"/>
      <c r="Q111" s="63" t="str">
        <f t="shared" si="24"/>
        <v/>
      </c>
      <c r="R111" s="64" t="str">
        <f t="shared" si="25"/>
        <v/>
      </c>
      <c r="S111" s="65" t="str">
        <f t="shared" si="26"/>
        <v/>
      </c>
      <c r="T111" s="29"/>
      <c r="U111" s="30"/>
    </row>
    <row r="112" spans="1:21" ht="18" customHeight="1" x14ac:dyDescent="0.2">
      <c r="A112" s="136"/>
      <c r="B112" s="136"/>
      <c r="C112" s="136"/>
      <c r="D112" s="136"/>
      <c r="E112" s="136"/>
      <c r="F112" s="136"/>
      <c r="G112" s="29"/>
      <c r="H112" s="31"/>
      <c r="I112" s="31"/>
      <c r="J112" s="56" t="str">
        <f t="shared" si="27"/>
        <v/>
      </c>
      <c r="K112" s="57" t="str">
        <f t="shared" si="21"/>
        <v/>
      </c>
      <c r="L112" s="58"/>
      <c r="M112" s="59" t="str">
        <f t="shared" si="22"/>
        <v/>
      </c>
      <c r="N112" s="60" t="str">
        <f t="shared" si="23"/>
        <v/>
      </c>
      <c r="O112" s="31"/>
      <c r="P112" s="62"/>
      <c r="Q112" s="63" t="str">
        <f t="shared" si="24"/>
        <v/>
      </c>
      <c r="R112" s="64" t="str">
        <f t="shared" si="25"/>
        <v/>
      </c>
      <c r="S112" s="65" t="str">
        <f t="shared" si="26"/>
        <v/>
      </c>
      <c r="T112" s="29"/>
      <c r="U112" s="30"/>
    </row>
    <row r="113" spans="1:21" ht="18" customHeight="1" x14ac:dyDescent="0.2">
      <c r="A113" s="136"/>
      <c r="B113" s="136"/>
      <c r="C113" s="136"/>
      <c r="D113" s="136"/>
      <c r="E113" s="136"/>
      <c r="F113" s="136"/>
      <c r="G113" s="29"/>
      <c r="H113" s="31"/>
      <c r="I113" s="31"/>
      <c r="J113" s="56" t="str">
        <f t="shared" si="27"/>
        <v/>
      </c>
      <c r="K113" s="57" t="str">
        <f t="shared" si="21"/>
        <v/>
      </c>
      <c r="L113" s="58"/>
      <c r="M113" s="59" t="str">
        <f t="shared" si="22"/>
        <v/>
      </c>
      <c r="N113" s="60" t="str">
        <f t="shared" si="23"/>
        <v/>
      </c>
      <c r="O113" s="31"/>
      <c r="P113" s="62"/>
      <c r="Q113" s="63" t="str">
        <f t="shared" si="24"/>
        <v/>
      </c>
      <c r="R113" s="64" t="str">
        <f t="shared" si="25"/>
        <v/>
      </c>
      <c r="S113" s="65" t="str">
        <f t="shared" si="26"/>
        <v/>
      </c>
      <c r="T113" s="29"/>
      <c r="U113" s="30"/>
    </row>
    <row r="114" spans="1:21" ht="18" customHeight="1" x14ac:dyDescent="0.2">
      <c r="A114" s="136"/>
      <c r="B114" s="136"/>
      <c r="C114" s="136"/>
      <c r="D114" s="136"/>
      <c r="E114" s="136"/>
      <c r="F114" s="136"/>
      <c r="G114" s="29"/>
      <c r="H114" s="31"/>
      <c r="I114" s="31"/>
      <c r="J114" s="56" t="str">
        <f t="shared" si="27"/>
        <v/>
      </c>
      <c r="K114" s="57" t="str">
        <f t="shared" si="21"/>
        <v/>
      </c>
      <c r="L114" s="58"/>
      <c r="M114" s="59" t="str">
        <f t="shared" si="22"/>
        <v/>
      </c>
      <c r="N114" s="60" t="str">
        <f t="shared" si="23"/>
        <v/>
      </c>
      <c r="O114" s="31"/>
      <c r="P114" s="62"/>
      <c r="Q114" s="63" t="str">
        <f t="shared" si="24"/>
        <v/>
      </c>
      <c r="R114" s="64" t="str">
        <f t="shared" si="25"/>
        <v/>
      </c>
      <c r="S114" s="65" t="str">
        <f t="shared" si="26"/>
        <v/>
      </c>
      <c r="T114" s="29"/>
      <c r="U114" s="30"/>
    </row>
    <row r="115" spans="1:21" ht="18" customHeight="1" x14ac:dyDescent="0.2">
      <c r="A115" s="136"/>
      <c r="B115" s="136"/>
      <c r="C115" s="136"/>
      <c r="D115" s="136"/>
      <c r="E115" s="136"/>
      <c r="F115" s="136"/>
      <c r="G115" s="29"/>
      <c r="H115" s="31"/>
      <c r="I115" s="31"/>
      <c r="J115" s="56" t="str">
        <f t="shared" si="27"/>
        <v/>
      </c>
      <c r="K115" s="57" t="str">
        <f t="shared" si="21"/>
        <v/>
      </c>
      <c r="L115" s="58"/>
      <c r="M115" s="59" t="str">
        <f t="shared" si="22"/>
        <v/>
      </c>
      <c r="N115" s="60" t="str">
        <f t="shared" si="23"/>
        <v/>
      </c>
      <c r="O115" s="31"/>
      <c r="P115" s="62"/>
      <c r="Q115" s="63" t="str">
        <f t="shared" si="24"/>
        <v/>
      </c>
      <c r="R115" s="64" t="str">
        <f t="shared" si="25"/>
        <v/>
      </c>
      <c r="S115" s="65" t="str">
        <f t="shared" si="26"/>
        <v/>
      </c>
      <c r="T115" s="29"/>
      <c r="U115" s="30"/>
    </row>
    <row r="116" spans="1:21" ht="18" customHeight="1" x14ac:dyDescent="0.2">
      <c r="A116" s="136"/>
      <c r="B116" s="136"/>
      <c r="C116" s="136"/>
      <c r="D116" s="136"/>
      <c r="E116" s="136"/>
      <c r="F116" s="136"/>
      <c r="G116" s="29"/>
      <c r="H116" s="31"/>
      <c r="I116" s="31"/>
      <c r="J116" s="56" t="str">
        <f t="shared" si="27"/>
        <v/>
      </c>
      <c r="K116" s="57" t="str">
        <f t="shared" si="21"/>
        <v/>
      </c>
      <c r="L116" s="58"/>
      <c r="M116" s="59" t="str">
        <f t="shared" si="22"/>
        <v/>
      </c>
      <c r="N116" s="60" t="str">
        <f t="shared" si="23"/>
        <v/>
      </c>
      <c r="O116" s="31"/>
      <c r="P116" s="62"/>
      <c r="Q116" s="63" t="str">
        <f t="shared" si="24"/>
        <v/>
      </c>
      <c r="R116" s="64" t="str">
        <f t="shared" si="25"/>
        <v/>
      </c>
      <c r="S116" s="65" t="str">
        <f t="shared" si="26"/>
        <v/>
      </c>
      <c r="T116" s="29"/>
      <c r="U116" s="30"/>
    </row>
  </sheetData>
  <mergeCells count="117"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:K3"/>
    <mergeCell ref="M1:T3"/>
    <mergeCell ref="A4:F4"/>
    <mergeCell ref="H4:U4"/>
    <mergeCell ref="A5:F5"/>
    <mergeCell ref="H5:U5"/>
    <mergeCell ref="A6:F6"/>
    <mergeCell ref="A7:F7"/>
    <mergeCell ref="A8:F8"/>
  </mergeCells>
  <conditionalFormatting sqref="I7:I116">
    <cfRule type="cellIs" dxfId="2" priority="2" operator="equal">
      <formula>"I"</formula>
    </cfRule>
    <cfRule type="cellIs" dxfId="1" priority="3" operator="equal">
      <formula>"A"</formula>
    </cfRule>
    <cfRule type="cellIs" dxfId="0" priority="4" operator="equal">
      <formula>"E"</formula>
    </cfRule>
  </conditionalFormatting>
  <dataValidations count="5">
    <dataValidation type="list" allowBlank="1" showDropDown="1" showInputMessage="1" showErrorMessage="1" sqref="J7:J116" xr:uid="{00000000-0002-0000-0400-000000000000}">
      <formula1>$J$7:$J$16</formula1>
      <formula2>0</formula2>
    </dataValidation>
    <dataValidation type="list" allowBlank="1" showInputMessage="1" showErrorMessage="1" promptTitle="Tipo da Função" prompt="ALI, AIE, EE, SE, CE" sqref="H7:H116" xr:uid="{00000000-0002-0000-0400-000001000000}">
      <formula1>"ALI,AIE,EE,CE,SE"</formula1>
      <formula2>0</formula2>
    </dataValidation>
    <dataValidation type="list" allowBlank="1" showInputMessage="1" showErrorMessage="1" promptTitle="Tipo de retrabalho" prompt="A - Alteração de requisitos AI  - Alteração de interface D - Desistência de incluir,alterar ou excluir uma função" sqref="O7:O116" xr:uid="{00000000-0002-0000-0400-000002000000}">
      <formula1>"A,AI,D"</formula1>
      <formula2>0</formula2>
    </dataValidation>
    <dataValidation type="list" allowBlank="1" showInputMessage="1" showErrorMessage="1" promptTitle="Tipo da Manutenção na Função" prompt="I - Inclusão   A - Alteração   E - Exclusão  " sqref="I7:I116" xr:uid="{00000000-0002-0000-0400-000003000000}">
      <formula1>"I,A,E"</formula1>
      <formula2>0</formula2>
    </dataValidation>
    <dataValidation type="list" allowBlank="1" showInputMessage="1" showErrorMessage="1" sqref="G7:G113" xr:uid="{00000000-0002-0000-0400-000004000000}">
      <formula1>#REF!</formula1>
      <formula2>0</formula2>
    </dataValidation>
  </dataValidations>
  <printOptions headings="1"/>
  <pageMargins left="0.39374999999999999" right="0.31527777777777799" top="0.23611111111111099" bottom="0.39374999999999999" header="0.51180555555555496" footer="0.23611111111111099"/>
  <pageSetup paperSize="9" scale="73" firstPageNumber="0" orientation="landscape" horizontalDpi="300" verticalDpi="300"/>
  <headerFooter>
    <oddFooter>&amp;L&amp;P/&amp;N&amp;C&amp;D&amp;R  &amp;F - &amp;A         .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6"/>
  <sheetViews>
    <sheetView showGridLines="0" topLeftCell="A19" zoomScale="115" zoomScaleNormal="115" workbookViewId="0">
      <selection activeCell="E62" sqref="E62"/>
    </sheetView>
  </sheetViews>
  <sheetFormatPr defaultRowHeight="13.5" x14ac:dyDescent="0.25"/>
  <cols>
    <col min="1" max="1" width="2.85546875" style="66" customWidth="1" collapsed="1"/>
    <col min="2" max="2" width="9.28515625" style="66" customWidth="1" collapsed="1"/>
    <col min="3" max="3" width="10.7109375" style="66" customWidth="1" collapsed="1"/>
    <col min="4" max="4" width="2.28515625" style="66" customWidth="1" collapsed="1"/>
    <col min="5" max="5" width="7.7109375" style="66" customWidth="1" collapsed="1"/>
    <col min="6" max="6" width="8.5703125" style="66" customWidth="1" collapsed="1"/>
    <col min="7" max="7" width="10.7109375" style="66" customWidth="1" collapsed="1"/>
    <col min="8" max="8" width="6.140625" style="66" customWidth="1" collapsed="1"/>
    <col min="9" max="9" width="6.7109375" style="66" customWidth="1" collapsed="1"/>
    <col min="10" max="10" width="4.7109375" style="66" customWidth="1" collapsed="1"/>
    <col min="11" max="11" width="1.42578125" style="66" customWidth="1" collapsed="1"/>
    <col min="12" max="12" width="8.140625" style="66" customWidth="1" collapsed="1"/>
    <col min="13" max="21" width="9.140625" style="66" customWidth="1" collapsed="1"/>
    <col min="22" max="22" width="7.140625" style="66" customWidth="1" collapsed="1"/>
    <col min="23" max="23" width="0.140625" style="66" customWidth="1" collapsed="1"/>
    <col min="24" max="24" width="0.5703125" style="66" customWidth="1" collapsed="1"/>
    <col min="25" max="1025" width="9.140625" style="66" customWidth="1" collapsed="1"/>
  </cols>
  <sheetData>
    <row r="1" spans="1:24" ht="12" customHeight="1" x14ac:dyDescent="0.25">
      <c r="A1" s="145" t="s">
        <v>57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24" ht="12" customHeight="1" x14ac:dyDescent="0.2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1:24" ht="12" customHeight="1" x14ac:dyDescent="0.2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4" spans="1:24" ht="12" customHeight="1" x14ac:dyDescent="0.25">
      <c r="A4" s="146" t="str">
        <f>Identificação!A4&amp;" : "&amp;Identificação!F4</f>
        <v xml:space="preserve">Aplicação : </v>
      </c>
      <c r="B4" s="146"/>
      <c r="C4" s="146"/>
      <c r="D4" s="146"/>
      <c r="E4" s="146"/>
      <c r="F4" s="146" t="str">
        <f>Identificação!A5&amp;" : "&amp;Identificação!F5</f>
        <v xml:space="preserve">Projeto/Fase : </v>
      </c>
      <c r="G4" s="146"/>
      <c r="H4" s="146"/>
      <c r="I4" s="146"/>
      <c r="J4" s="146"/>
      <c r="K4" s="146"/>
      <c r="L4" s="146"/>
    </row>
    <row r="5" spans="1:24" ht="12" customHeight="1" x14ac:dyDescent="0.25">
      <c r="A5" s="146" t="str">
        <f>Identificação!A7&amp;" : "&amp;Identificação!F7</f>
        <v xml:space="preserve">Responsável : </v>
      </c>
      <c r="B5" s="146"/>
      <c r="C5" s="146"/>
      <c r="D5" s="146"/>
      <c r="E5" s="146"/>
      <c r="F5" s="146" t="str">
        <f>Identificação!A8&amp;" : "&amp;Identificação!F8</f>
        <v xml:space="preserve">Revisor : </v>
      </c>
      <c r="G5" s="146"/>
      <c r="H5" s="146"/>
      <c r="I5" s="146"/>
      <c r="J5" s="146"/>
      <c r="K5" s="146"/>
      <c r="L5" s="146"/>
    </row>
    <row r="6" spans="1:24" ht="12" customHeight="1" x14ac:dyDescent="0.25">
      <c r="A6" s="67"/>
      <c r="B6" s="67"/>
      <c r="C6" s="67"/>
      <c r="D6" s="68"/>
      <c r="E6" s="68"/>
      <c r="F6" s="69"/>
      <c r="G6" s="69"/>
      <c r="H6" s="69"/>
      <c r="I6" s="69"/>
      <c r="J6" s="69"/>
      <c r="K6" s="69"/>
      <c r="L6" s="69"/>
      <c r="M6" s="68"/>
      <c r="N6" s="68"/>
    </row>
    <row r="7" spans="1:24" ht="12" customHeight="1" x14ac:dyDescent="0.25">
      <c r="A7" s="147" t="s">
        <v>58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 t="s">
        <v>59</v>
      </c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 ht="12" customHeight="1" x14ac:dyDescent="0.25">
      <c r="A8" s="148" t="s">
        <v>60</v>
      </c>
      <c r="B8" s="148"/>
      <c r="C8" s="149" t="s">
        <v>61</v>
      </c>
      <c r="D8" s="149"/>
      <c r="E8" s="149"/>
      <c r="F8" s="149"/>
      <c r="G8" s="150" t="s">
        <v>62</v>
      </c>
      <c r="H8" s="150"/>
      <c r="I8" s="151" t="s">
        <v>63</v>
      </c>
      <c r="J8" s="151"/>
      <c r="K8" s="151"/>
      <c r="L8" s="151"/>
      <c r="M8" s="148" t="s">
        <v>60</v>
      </c>
      <c r="N8" s="148"/>
      <c r="O8" s="149" t="s">
        <v>61</v>
      </c>
      <c r="P8" s="149"/>
      <c r="Q8" s="149"/>
      <c r="R8" s="149"/>
      <c r="S8" s="150" t="s">
        <v>62</v>
      </c>
      <c r="T8" s="150"/>
      <c r="U8" s="151" t="s">
        <v>63</v>
      </c>
      <c r="V8" s="151"/>
      <c r="W8" s="151"/>
      <c r="X8" s="151"/>
    </row>
    <row r="9" spans="1:24" ht="12" customHeight="1" x14ac:dyDescent="0.25">
      <c r="A9" s="148"/>
      <c r="B9" s="148"/>
      <c r="C9" s="149"/>
      <c r="D9" s="149"/>
      <c r="E9" s="149"/>
      <c r="F9" s="149"/>
      <c r="G9" s="150"/>
      <c r="H9" s="150"/>
      <c r="I9" s="151"/>
      <c r="J9" s="151"/>
      <c r="K9" s="151"/>
      <c r="L9" s="151"/>
      <c r="M9" s="148"/>
      <c r="N9" s="148"/>
      <c r="O9" s="149"/>
      <c r="P9" s="149"/>
      <c r="Q9" s="149"/>
      <c r="R9" s="149"/>
      <c r="S9" s="150"/>
      <c r="T9" s="150"/>
      <c r="U9" s="151"/>
      <c r="V9" s="151"/>
      <c r="W9" s="151"/>
      <c r="X9" s="151"/>
    </row>
    <row r="10" spans="1:24" ht="12" customHeight="1" x14ac:dyDescent="0.25">
      <c r="A10" s="70"/>
      <c r="B10" s="71"/>
      <c r="C10" s="72"/>
      <c r="D10" s="72"/>
      <c r="E10" s="72"/>
      <c r="F10" s="72"/>
      <c r="G10" s="72"/>
      <c r="H10" s="72"/>
      <c r="I10" s="72"/>
      <c r="J10" s="72"/>
      <c r="K10" s="72"/>
      <c r="L10" s="73"/>
      <c r="M10" s="70"/>
      <c r="N10" s="71"/>
      <c r="O10" s="72"/>
      <c r="P10" s="72"/>
      <c r="Q10" s="72"/>
      <c r="R10" s="72"/>
      <c r="S10" s="72"/>
      <c r="T10" s="72"/>
      <c r="U10" s="72"/>
      <c r="V10" s="72"/>
      <c r="W10" s="72"/>
      <c r="X10" s="73"/>
    </row>
    <row r="11" spans="1:24" ht="12" customHeight="1" x14ac:dyDescent="0.25">
      <c r="A11" s="74"/>
      <c r="B11" s="75" t="s">
        <v>64</v>
      </c>
      <c r="C11" s="76">
        <f>COUNTIF(CFD,"EEL")</f>
        <v>0</v>
      </c>
      <c r="D11" s="68"/>
      <c r="E11" s="67" t="s">
        <v>65</v>
      </c>
      <c r="F11" s="67" t="s">
        <v>66</v>
      </c>
      <c r="G11" s="76">
        <f>C11*3</f>
        <v>0</v>
      </c>
      <c r="H11" s="68"/>
      <c r="I11" s="77"/>
      <c r="J11" s="68"/>
      <c r="K11" s="68"/>
      <c r="L11" s="78"/>
      <c r="M11" s="74"/>
      <c r="N11" s="75" t="s">
        <v>64</v>
      </c>
      <c r="O11" s="76">
        <f>COUNTIF(CFRETRABALHO,"EEL")</f>
        <v>0</v>
      </c>
      <c r="P11" s="68"/>
      <c r="Q11" s="67" t="s">
        <v>65</v>
      </c>
      <c r="R11" s="67" t="s">
        <v>66</v>
      </c>
      <c r="S11" s="76">
        <f>O11*3</f>
        <v>0</v>
      </c>
      <c r="T11" s="68"/>
      <c r="U11" s="77"/>
      <c r="V11" s="68"/>
      <c r="W11" s="68"/>
      <c r="X11" s="78"/>
    </row>
    <row r="12" spans="1:24" ht="12" customHeight="1" x14ac:dyDescent="0.25">
      <c r="A12" s="74"/>
      <c r="B12" s="75"/>
      <c r="C12" s="76">
        <f>COUNTIF(CFD,"EEA")</f>
        <v>0</v>
      </c>
      <c r="D12" s="68"/>
      <c r="E12" s="67" t="s">
        <v>67</v>
      </c>
      <c r="F12" s="67" t="s">
        <v>68</v>
      </c>
      <c r="G12" s="76">
        <f>C12*4</f>
        <v>0</v>
      </c>
      <c r="H12" s="68"/>
      <c r="I12" s="77"/>
      <c r="J12" s="68"/>
      <c r="K12" s="68"/>
      <c r="L12" s="78"/>
      <c r="M12" s="74"/>
      <c r="N12" s="75"/>
      <c r="O12" s="76">
        <f>COUNTIF(CFRETRABALHO,"EEA")</f>
        <v>0</v>
      </c>
      <c r="P12" s="68"/>
      <c r="Q12" s="67" t="s">
        <v>67</v>
      </c>
      <c r="R12" s="67" t="s">
        <v>68</v>
      </c>
      <c r="S12" s="76">
        <f>O12*4</f>
        <v>0</v>
      </c>
      <c r="T12" s="68"/>
      <c r="U12" s="77"/>
      <c r="V12" s="68"/>
      <c r="W12" s="68"/>
      <c r="X12" s="78"/>
    </row>
    <row r="13" spans="1:24" ht="12" customHeight="1" x14ac:dyDescent="0.25">
      <c r="A13" s="74"/>
      <c r="B13" s="75"/>
      <c r="C13" s="76">
        <f>COUNTIF(CFD,"EEH")</f>
        <v>0</v>
      </c>
      <c r="D13" s="68"/>
      <c r="E13" s="67" t="s">
        <v>69</v>
      </c>
      <c r="F13" s="67" t="s">
        <v>70</v>
      </c>
      <c r="G13" s="76">
        <f>C13*6</f>
        <v>0</v>
      </c>
      <c r="H13" s="68"/>
      <c r="I13" s="77"/>
      <c r="J13" s="68"/>
      <c r="K13" s="75"/>
      <c r="L13" s="79"/>
      <c r="M13" s="74"/>
      <c r="N13" s="75"/>
      <c r="O13" s="76">
        <f>COUNTIF(CFRETRABALHO,"EEH")</f>
        <v>0</v>
      </c>
      <c r="P13" s="68"/>
      <c r="Q13" s="67" t="s">
        <v>69</v>
      </c>
      <c r="R13" s="67" t="s">
        <v>70</v>
      </c>
      <c r="S13" s="76">
        <f>O13*6</f>
        <v>0</v>
      </c>
      <c r="T13" s="68"/>
      <c r="U13" s="77"/>
      <c r="V13" s="68"/>
      <c r="W13" s="75"/>
      <c r="X13" s="79"/>
    </row>
    <row r="14" spans="1:24" ht="6.75" customHeight="1" x14ac:dyDescent="0.25">
      <c r="A14" s="74"/>
      <c r="B14" s="75"/>
      <c r="C14" s="72"/>
      <c r="D14" s="68"/>
      <c r="E14" s="68"/>
      <c r="F14" s="68"/>
      <c r="G14" s="72"/>
      <c r="H14" s="68"/>
      <c r="I14" s="68"/>
      <c r="J14" s="68"/>
      <c r="K14" s="68"/>
      <c r="L14" s="78"/>
      <c r="M14" s="74"/>
      <c r="N14" s="75"/>
      <c r="O14" s="72"/>
      <c r="P14" s="68"/>
      <c r="Q14" s="68"/>
      <c r="R14" s="68"/>
      <c r="S14" s="72"/>
      <c r="T14" s="68"/>
      <c r="U14" s="68"/>
      <c r="V14" s="68"/>
      <c r="W14" s="68"/>
      <c r="X14" s="78"/>
    </row>
    <row r="15" spans="1:24" ht="12" customHeight="1" x14ac:dyDescent="0.25">
      <c r="A15" s="74"/>
      <c r="B15" s="80" t="s">
        <v>71</v>
      </c>
      <c r="C15" s="76">
        <f>SUM(C11:C13)</f>
        <v>0</v>
      </c>
      <c r="D15" s="68"/>
      <c r="E15" s="68"/>
      <c r="F15" s="80" t="s">
        <v>71</v>
      </c>
      <c r="G15" s="76">
        <f>SUM(G11:G13)</f>
        <v>0</v>
      </c>
      <c r="H15" s="68"/>
      <c r="I15" s="81" t="str">
        <f>IF($G$62&lt;&gt;0,G15/$G$62,"")</f>
        <v/>
      </c>
      <c r="J15" s="68"/>
      <c r="K15" s="68"/>
      <c r="L15" s="78"/>
      <c r="M15" s="74"/>
      <c r="N15" s="80" t="s">
        <v>71</v>
      </c>
      <c r="O15" s="76">
        <f>SUM(O11:O13)</f>
        <v>0</v>
      </c>
      <c r="P15" s="68"/>
      <c r="Q15" s="68"/>
      <c r="R15" s="80" t="s">
        <v>71</v>
      </c>
      <c r="S15" s="76">
        <f>SUM(S11:S13)</f>
        <v>0</v>
      </c>
      <c r="T15" s="68"/>
      <c r="U15" s="81" t="str">
        <f>IF($Q$62&lt;&gt;0,S15/$Q$62,"")</f>
        <v/>
      </c>
      <c r="V15" s="68"/>
      <c r="W15" s="68"/>
      <c r="X15" s="78"/>
    </row>
    <row r="16" spans="1:24" ht="6" customHeight="1" x14ac:dyDescent="0.25">
      <c r="A16" s="82"/>
      <c r="B16" s="83"/>
      <c r="C16" s="76"/>
      <c r="D16" s="76"/>
      <c r="E16" s="76"/>
      <c r="F16" s="76"/>
      <c r="G16" s="76"/>
      <c r="H16" s="76"/>
      <c r="I16" s="76"/>
      <c r="J16" s="76"/>
      <c r="K16" s="76"/>
      <c r="L16" s="84"/>
      <c r="M16" s="82"/>
      <c r="N16" s="83"/>
      <c r="O16" s="76"/>
      <c r="P16" s="76"/>
      <c r="Q16" s="76"/>
      <c r="R16" s="76"/>
      <c r="S16" s="76"/>
      <c r="T16" s="76"/>
      <c r="U16" s="76"/>
      <c r="V16" s="76"/>
      <c r="W16" s="76"/>
      <c r="X16" s="84"/>
    </row>
    <row r="17" spans="1:24" ht="12" customHeight="1" x14ac:dyDescent="0.25">
      <c r="A17" s="74"/>
      <c r="B17" s="75"/>
      <c r="C17" s="68"/>
      <c r="D17" s="68"/>
      <c r="E17" s="68"/>
      <c r="F17" s="68"/>
      <c r="G17" s="68"/>
      <c r="H17" s="68"/>
      <c r="I17" s="68"/>
      <c r="J17" s="68"/>
      <c r="K17" s="68"/>
      <c r="L17" s="78"/>
      <c r="M17" s="74"/>
      <c r="N17" s="75"/>
      <c r="O17" s="68"/>
      <c r="P17" s="68"/>
      <c r="Q17" s="68"/>
      <c r="R17" s="68"/>
      <c r="S17" s="68"/>
      <c r="T17" s="68"/>
      <c r="U17" s="68"/>
      <c r="V17" s="68"/>
      <c r="W17" s="68"/>
      <c r="X17" s="78"/>
    </row>
    <row r="18" spans="1:24" ht="12" customHeight="1" x14ac:dyDescent="0.25">
      <c r="A18" s="74"/>
      <c r="B18" s="75" t="s">
        <v>72</v>
      </c>
      <c r="C18" s="76">
        <f>COUNTIF(CFD,"SEL")</f>
        <v>0</v>
      </c>
      <c r="D18" s="68"/>
      <c r="E18" s="67" t="s">
        <v>65</v>
      </c>
      <c r="F18" s="67" t="s">
        <v>68</v>
      </c>
      <c r="G18" s="76">
        <f>C18*4</f>
        <v>0</v>
      </c>
      <c r="H18" s="68"/>
      <c r="I18" s="68"/>
      <c r="J18" s="68"/>
      <c r="K18" s="68"/>
      <c r="L18" s="78"/>
      <c r="M18" s="74"/>
      <c r="N18" s="75" t="s">
        <v>72</v>
      </c>
      <c r="O18" s="76">
        <f>COUNTIF(CFRETRABALHO,"SEL")</f>
        <v>0</v>
      </c>
      <c r="P18" s="68"/>
      <c r="Q18" s="67" t="s">
        <v>65</v>
      </c>
      <c r="R18" s="67" t="s">
        <v>68</v>
      </c>
      <c r="S18" s="76">
        <f>O18*4</f>
        <v>0</v>
      </c>
      <c r="T18" s="68"/>
      <c r="U18" s="68"/>
      <c r="V18" s="68"/>
      <c r="W18" s="68"/>
      <c r="X18" s="78"/>
    </row>
    <row r="19" spans="1:24" ht="12" customHeight="1" x14ac:dyDescent="0.25">
      <c r="A19" s="74"/>
      <c r="B19" s="75"/>
      <c r="C19" s="76">
        <f>COUNTIF(CFD,"SEA")</f>
        <v>0</v>
      </c>
      <c r="D19" s="68"/>
      <c r="E19" s="67" t="s">
        <v>67</v>
      </c>
      <c r="F19" s="67" t="s">
        <v>73</v>
      </c>
      <c r="G19" s="76">
        <f>C19*5</f>
        <v>0</v>
      </c>
      <c r="H19" s="68"/>
      <c r="I19" s="68"/>
      <c r="J19" s="68"/>
      <c r="K19" s="68"/>
      <c r="L19" s="78"/>
      <c r="M19" s="74"/>
      <c r="N19" s="75"/>
      <c r="O19" s="76">
        <f>COUNTIF(CFRETRABALHO,"SEA")</f>
        <v>0</v>
      </c>
      <c r="P19" s="68"/>
      <c r="Q19" s="67" t="s">
        <v>67</v>
      </c>
      <c r="R19" s="67" t="s">
        <v>73</v>
      </c>
      <c r="S19" s="76">
        <f>O19*5</f>
        <v>0</v>
      </c>
      <c r="T19" s="68"/>
      <c r="U19" s="68"/>
      <c r="V19" s="68"/>
      <c r="W19" s="68"/>
      <c r="X19" s="78"/>
    </row>
    <row r="20" spans="1:24" ht="12" customHeight="1" x14ac:dyDescent="0.25">
      <c r="A20" s="74"/>
      <c r="B20" s="75"/>
      <c r="C20" s="76">
        <f>COUNTIF(CFD,"SEH")</f>
        <v>0</v>
      </c>
      <c r="D20" s="68"/>
      <c r="E20" s="67" t="s">
        <v>69</v>
      </c>
      <c r="F20" s="67" t="s">
        <v>74</v>
      </c>
      <c r="G20" s="76">
        <f>C20*7</f>
        <v>0</v>
      </c>
      <c r="H20" s="68"/>
      <c r="I20" s="68"/>
      <c r="J20" s="68"/>
      <c r="K20" s="68"/>
      <c r="L20" s="79"/>
      <c r="M20" s="74"/>
      <c r="N20" s="75"/>
      <c r="O20" s="76">
        <f>COUNTIF(CFRETRABALHO,"SEH")</f>
        <v>0</v>
      </c>
      <c r="P20" s="68"/>
      <c r="Q20" s="67" t="s">
        <v>69</v>
      </c>
      <c r="R20" s="67" t="s">
        <v>74</v>
      </c>
      <c r="S20" s="76">
        <f>O20*7</f>
        <v>0</v>
      </c>
      <c r="T20" s="68"/>
      <c r="U20" s="68"/>
      <c r="V20" s="68"/>
      <c r="W20" s="68"/>
      <c r="X20" s="79"/>
    </row>
    <row r="21" spans="1:24" ht="6.75" customHeight="1" x14ac:dyDescent="0.25">
      <c r="A21" s="74"/>
      <c r="B21" s="75"/>
      <c r="C21" s="72"/>
      <c r="D21" s="68"/>
      <c r="E21" s="68"/>
      <c r="F21" s="68"/>
      <c r="G21" s="72"/>
      <c r="H21" s="68"/>
      <c r="I21" s="68"/>
      <c r="J21" s="68"/>
      <c r="K21" s="68"/>
      <c r="L21" s="78"/>
      <c r="M21" s="74"/>
      <c r="N21" s="75"/>
      <c r="O21" s="72"/>
      <c r="P21" s="68"/>
      <c r="Q21" s="68"/>
      <c r="R21" s="68"/>
      <c r="S21" s="72"/>
      <c r="T21" s="68"/>
      <c r="U21" s="68"/>
      <c r="V21" s="68"/>
      <c r="W21" s="68"/>
      <c r="X21" s="78"/>
    </row>
    <row r="22" spans="1:24" ht="12" customHeight="1" x14ac:dyDescent="0.25">
      <c r="A22" s="74"/>
      <c r="B22" s="80" t="s">
        <v>71</v>
      </c>
      <c r="C22" s="76">
        <f>SUM(C18:C20)</f>
        <v>0</v>
      </c>
      <c r="D22" s="68"/>
      <c r="E22" s="68"/>
      <c r="F22" s="80" t="s">
        <v>71</v>
      </c>
      <c r="G22" s="76">
        <f>SUM(G18:G20)</f>
        <v>0</v>
      </c>
      <c r="H22" s="68"/>
      <c r="I22" s="81" t="str">
        <f>IF($G$62&lt;&gt;0,G22/$G$62,"")</f>
        <v/>
      </c>
      <c r="J22" s="68"/>
      <c r="K22" s="68"/>
      <c r="L22" s="78"/>
      <c r="M22" s="74"/>
      <c r="N22" s="80" t="s">
        <v>71</v>
      </c>
      <c r="O22" s="76">
        <f>SUM(O18:O20)</f>
        <v>0</v>
      </c>
      <c r="P22" s="68"/>
      <c r="Q22" s="68"/>
      <c r="R22" s="80" t="s">
        <v>71</v>
      </c>
      <c r="S22" s="76">
        <f>SUM(S18:S20)</f>
        <v>0</v>
      </c>
      <c r="T22" s="68"/>
      <c r="U22" s="81" t="str">
        <f>IF($Q$62&lt;&gt;0,S22/$Q$62,"")</f>
        <v/>
      </c>
      <c r="V22" s="68"/>
      <c r="W22" s="68"/>
      <c r="X22" s="78"/>
    </row>
    <row r="23" spans="1:24" ht="6" customHeight="1" x14ac:dyDescent="0.25">
      <c r="A23" s="82"/>
      <c r="B23" s="83"/>
      <c r="C23" s="76"/>
      <c r="D23" s="76"/>
      <c r="E23" s="76"/>
      <c r="F23" s="76"/>
      <c r="G23" s="76"/>
      <c r="H23" s="76"/>
      <c r="I23" s="76"/>
      <c r="J23" s="76"/>
      <c r="K23" s="76"/>
      <c r="L23" s="84"/>
      <c r="M23" s="82"/>
      <c r="N23" s="83"/>
      <c r="O23" s="76"/>
      <c r="P23" s="76"/>
      <c r="Q23" s="76"/>
      <c r="R23" s="76"/>
      <c r="S23" s="76"/>
      <c r="T23" s="76"/>
      <c r="U23" s="76"/>
      <c r="V23" s="76"/>
      <c r="W23" s="76"/>
      <c r="X23" s="84"/>
    </row>
    <row r="24" spans="1:24" ht="12" customHeight="1" x14ac:dyDescent="0.25">
      <c r="A24" s="70"/>
      <c r="B24" s="71"/>
      <c r="C24" s="68"/>
      <c r="D24" s="72"/>
      <c r="E24" s="72"/>
      <c r="F24" s="72"/>
      <c r="G24" s="68"/>
      <c r="H24" s="72"/>
      <c r="I24" s="72"/>
      <c r="J24" s="72"/>
      <c r="K24" s="72"/>
      <c r="L24" s="73"/>
      <c r="M24" s="70"/>
      <c r="N24" s="71"/>
      <c r="O24" s="68"/>
      <c r="P24" s="72"/>
      <c r="Q24" s="72"/>
      <c r="R24" s="72"/>
      <c r="S24" s="68"/>
      <c r="T24" s="72"/>
      <c r="U24" s="72"/>
      <c r="V24" s="72"/>
      <c r="W24" s="72"/>
      <c r="X24" s="73"/>
    </row>
    <row r="25" spans="1:24" ht="12" customHeight="1" x14ac:dyDescent="0.25">
      <c r="A25" s="74"/>
      <c r="B25" s="75" t="s">
        <v>23</v>
      </c>
      <c r="C25" s="76">
        <f>COUNTIF(CFD,"CEL")</f>
        <v>0</v>
      </c>
      <c r="D25" s="68"/>
      <c r="E25" s="67" t="s">
        <v>65</v>
      </c>
      <c r="F25" s="67" t="s">
        <v>66</v>
      </c>
      <c r="G25" s="76">
        <f>C25*3</f>
        <v>0</v>
      </c>
      <c r="H25" s="68"/>
      <c r="I25" s="68"/>
      <c r="J25" s="68"/>
      <c r="K25" s="68"/>
      <c r="L25" s="78"/>
      <c r="M25" s="74"/>
      <c r="N25" s="75" t="s">
        <v>23</v>
      </c>
      <c r="O25" s="76">
        <f>COUNTIF(CFRETRABALHO,"CEL")</f>
        <v>0</v>
      </c>
      <c r="P25" s="68"/>
      <c r="Q25" s="67" t="s">
        <v>65</v>
      </c>
      <c r="R25" s="67" t="s">
        <v>66</v>
      </c>
      <c r="S25" s="76">
        <f>O25*3</f>
        <v>0</v>
      </c>
      <c r="T25" s="68"/>
      <c r="U25" s="68"/>
      <c r="V25" s="68"/>
      <c r="W25" s="68"/>
      <c r="X25" s="78"/>
    </row>
    <row r="26" spans="1:24" ht="12" customHeight="1" x14ac:dyDescent="0.25">
      <c r="A26" s="74"/>
      <c r="B26" s="75"/>
      <c r="C26" s="76">
        <f>COUNTIF(CFD,"CEA")</f>
        <v>0</v>
      </c>
      <c r="D26" s="68"/>
      <c r="E26" s="67" t="s">
        <v>67</v>
      </c>
      <c r="F26" s="67" t="s">
        <v>68</v>
      </c>
      <c r="G26" s="76">
        <f>C26*4</f>
        <v>0</v>
      </c>
      <c r="H26" s="68"/>
      <c r="I26" s="68"/>
      <c r="J26" s="68"/>
      <c r="K26" s="68"/>
      <c r="L26" s="78"/>
      <c r="M26" s="74"/>
      <c r="N26" s="75"/>
      <c r="O26" s="76">
        <f>COUNTIF(CFRETRABALHO,"CEA")</f>
        <v>0</v>
      </c>
      <c r="P26" s="68"/>
      <c r="Q26" s="67" t="s">
        <v>67</v>
      </c>
      <c r="R26" s="67" t="s">
        <v>68</v>
      </c>
      <c r="S26" s="76">
        <f>O26*4</f>
        <v>0</v>
      </c>
      <c r="T26" s="68"/>
      <c r="U26" s="68"/>
      <c r="V26" s="68"/>
      <c r="W26" s="68"/>
      <c r="X26" s="78"/>
    </row>
    <row r="27" spans="1:24" ht="12" customHeight="1" x14ac:dyDescent="0.25">
      <c r="A27" s="74"/>
      <c r="B27" s="75"/>
      <c r="C27" s="76">
        <f>COUNTIF(CFD,"CEH")</f>
        <v>0</v>
      </c>
      <c r="D27" s="68"/>
      <c r="E27" s="67" t="s">
        <v>69</v>
      </c>
      <c r="F27" s="67" t="s">
        <v>70</v>
      </c>
      <c r="G27" s="76">
        <f>C27*6</f>
        <v>0</v>
      </c>
      <c r="H27" s="68"/>
      <c r="I27" s="68"/>
      <c r="J27" s="68"/>
      <c r="K27" s="68"/>
      <c r="L27" s="79"/>
      <c r="M27" s="74"/>
      <c r="N27" s="75"/>
      <c r="O27" s="76">
        <f>COUNTIF(CFRETRABALHO,"CEH")</f>
        <v>0</v>
      </c>
      <c r="P27" s="68"/>
      <c r="Q27" s="67" t="s">
        <v>69</v>
      </c>
      <c r="R27" s="67" t="s">
        <v>70</v>
      </c>
      <c r="S27" s="76">
        <f>O27*6</f>
        <v>0</v>
      </c>
      <c r="T27" s="68"/>
      <c r="U27" s="68"/>
      <c r="V27" s="68"/>
      <c r="W27" s="68"/>
      <c r="X27" s="79"/>
    </row>
    <row r="28" spans="1:24" ht="6.75" customHeight="1" x14ac:dyDescent="0.25">
      <c r="A28" s="74"/>
      <c r="B28" s="75"/>
      <c r="C28" s="72"/>
      <c r="D28" s="68"/>
      <c r="E28" s="68"/>
      <c r="F28" s="68"/>
      <c r="G28" s="72"/>
      <c r="H28" s="68"/>
      <c r="I28" s="68"/>
      <c r="J28" s="68"/>
      <c r="K28" s="68"/>
      <c r="L28" s="78"/>
      <c r="M28" s="74"/>
      <c r="N28" s="75"/>
      <c r="O28" s="72"/>
      <c r="P28" s="68"/>
      <c r="Q28" s="68"/>
      <c r="R28" s="68"/>
      <c r="S28" s="72"/>
      <c r="T28" s="68"/>
      <c r="U28" s="68"/>
      <c r="V28" s="68"/>
      <c r="W28" s="68"/>
      <c r="X28" s="78"/>
    </row>
    <row r="29" spans="1:24" ht="12" customHeight="1" x14ac:dyDescent="0.25">
      <c r="A29" s="74"/>
      <c r="B29" s="80" t="s">
        <v>71</v>
      </c>
      <c r="C29" s="76">
        <f>SUM(C25:C27)</f>
        <v>0</v>
      </c>
      <c r="D29" s="68"/>
      <c r="E29" s="68"/>
      <c r="F29" s="80" t="s">
        <v>71</v>
      </c>
      <c r="G29" s="76">
        <f>SUM(G25:G27)</f>
        <v>0</v>
      </c>
      <c r="H29" s="68"/>
      <c r="I29" s="81" t="str">
        <f>IF($G$62&lt;&gt;0,G29/$G$62,"")</f>
        <v/>
      </c>
      <c r="J29" s="68"/>
      <c r="K29" s="68"/>
      <c r="L29" s="78"/>
      <c r="M29" s="74"/>
      <c r="N29" s="80" t="s">
        <v>71</v>
      </c>
      <c r="O29" s="76">
        <f>SUM(O25:O27)</f>
        <v>0</v>
      </c>
      <c r="P29" s="68"/>
      <c r="Q29" s="68"/>
      <c r="R29" s="80" t="s">
        <v>71</v>
      </c>
      <c r="S29" s="76">
        <f>SUM(S25:S27)</f>
        <v>0</v>
      </c>
      <c r="T29" s="68"/>
      <c r="U29" s="81" t="str">
        <f>IF($Q$62&lt;&gt;0,S29/$Q$62,"")</f>
        <v/>
      </c>
      <c r="V29" s="68"/>
      <c r="W29" s="68"/>
      <c r="X29" s="78"/>
    </row>
    <row r="30" spans="1:24" ht="6" customHeight="1" x14ac:dyDescent="0.25">
      <c r="A30" s="82"/>
      <c r="B30" s="83"/>
      <c r="C30" s="76"/>
      <c r="D30" s="76"/>
      <c r="E30" s="76"/>
      <c r="F30" s="76"/>
      <c r="G30" s="76"/>
      <c r="H30" s="76"/>
      <c r="I30" s="76"/>
      <c r="J30" s="76"/>
      <c r="K30" s="76"/>
      <c r="L30" s="84"/>
      <c r="M30" s="82"/>
      <c r="N30" s="83"/>
      <c r="O30" s="76"/>
      <c r="P30" s="76"/>
      <c r="Q30" s="76"/>
      <c r="R30" s="76"/>
      <c r="S30" s="76"/>
      <c r="T30" s="76"/>
      <c r="U30" s="76"/>
      <c r="V30" s="76"/>
      <c r="W30" s="76"/>
      <c r="X30" s="84"/>
    </row>
    <row r="31" spans="1:24" ht="12" customHeight="1" x14ac:dyDescent="0.25">
      <c r="A31" s="70"/>
      <c r="B31" s="71"/>
      <c r="C31" s="68"/>
      <c r="D31" s="72"/>
      <c r="E31" s="72"/>
      <c r="F31" s="72"/>
      <c r="G31" s="68"/>
      <c r="H31" s="72"/>
      <c r="I31" s="72"/>
      <c r="J31" s="72"/>
      <c r="K31" s="72"/>
      <c r="L31" s="73"/>
      <c r="M31" s="70"/>
      <c r="N31" s="71"/>
      <c r="O31" s="68"/>
      <c r="P31" s="72"/>
      <c r="Q31" s="72"/>
      <c r="R31" s="72"/>
      <c r="S31" s="68"/>
      <c r="T31" s="72"/>
      <c r="U31" s="72"/>
      <c r="V31" s="72"/>
      <c r="W31" s="72"/>
      <c r="X31" s="73"/>
    </row>
    <row r="32" spans="1:24" ht="12" customHeight="1" x14ac:dyDescent="0.25">
      <c r="A32" s="74"/>
      <c r="B32" s="75" t="s">
        <v>75</v>
      </c>
      <c r="C32" s="76">
        <f>COUNTIF(CFD,"ALIL")</f>
        <v>0</v>
      </c>
      <c r="D32" s="68"/>
      <c r="E32" s="68" t="s">
        <v>65</v>
      </c>
      <c r="F32" s="68" t="s">
        <v>74</v>
      </c>
      <c r="G32" s="76">
        <f>C32*7</f>
        <v>0</v>
      </c>
      <c r="H32" s="68"/>
      <c r="I32" s="68"/>
      <c r="J32" s="68"/>
      <c r="K32" s="68"/>
      <c r="L32" s="78"/>
      <c r="M32" s="74"/>
      <c r="N32" s="75" t="s">
        <v>75</v>
      </c>
      <c r="O32" s="76">
        <f>COUNTIF(CFRETRABALHO,"ALIL")</f>
        <v>0</v>
      </c>
      <c r="P32" s="68"/>
      <c r="Q32" s="68" t="s">
        <v>65</v>
      </c>
      <c r="R32" s="68" t="s">
        <v>74</v>
      </c>
      <c r="S32" s="76">
        <f>O32*7</f>
        <v>0</v>
      </c>
      <c r="T32" s="68"/>
      <c r="U32" s="68"/>
      <c r="V32" s="68"/>
      <c r="W32" s="68"/>
      <c r="X32" s="78"/>
    </row>
    <row r="33" spans="1:24" ht="12" customHeight="1" x14ac:dyDescent="0.25">
      <c r="A33" s="74"/>
      <c r="B33" s="75"/>
      <c r="C33" s="76">
        <f>COUNTIF(CFD,"ALIA")</f>
        <v>0</v>
      </c>
      <c r="D33" s="68"/>
      <c r="E33" s="68" t="s">
        <v>67</v>
      </c>
      <c r="F33" s="68" t="s">
        <v>76</v>
      </c>
      <c r="G33" s="76">
        <f>C33*10</f>
        <v>0</v>
      </c>
      <c r="H33" s="68"/>
      <c r="I33" s="68"/>
      <c r="J33" s="68"/>
      <c r="K33" s="68"/>
      <c r="L33" s="78"/>
      <c r="M33" s="74"/>
      <c r="N33" s="75"/>
      <c r="O33" s="76">
        <f>COUNTIF(CFRETRABALHO,"ALIA")</f>
        <v>0</v>
      </c>
      <c r="P33" s="68"/>
      <c r="Q33" s="68" t="s">
        <v>67</v>
      </c>
      <c r="R33" s="68" t="s">
        <v>76</v>
      </c>
      <c r="S33" s="76">
        <f>O33*10</f>
        <v>0</v>
      </c>
      <c r="T33" s="68"/>
      <c r="U33" s="68"/>
      <c r="V33" s="68"/>
      <c r="W33" s="68"/>
      <c r="X33" s="78"/>
    </row>
    <row r="34" spans="1:24" ht="12" customHeight="1" x14ac:dyDescent="0.25">
      <c r="A34" s="74"/>
      <c r="B34" s="75"/>
      <c r="C34" s="76">
        <f>COUNTIF(CFD,"ALIH")</f>
        <v>0</v>
      </c>
      <c r="D34" s="68"/>
      <c r="E34" s="68" t="s">
        <v>69</v>
      </c>
      <c r="F34" s="68" t="s">
        <v>77</v>
      </c>
      <c r="G34" s="76">
        <f>C34*15</f>
        <v>0</v>
      </c>
      <c r="H34" s="68"/>
      <c r="I34" s="68"/>
      <c r="J34" s="68"/>
      <c r="K34" s="68"/>
      <c r="L34" s="79"/>
      <c r="M34" s="74"/>
      <c r="N34" s="75"/>
      <c r="O34" s="76">
        <f>COUNTIF(CFRETRABALHO,"ALIH")</f>
        <v>0</v>
      </c>
      <c r="P34" s="68"/>
      <c r="Q34" s="68" t="s">
        <v>69</v>
      </c>
      <c r="R34" s="68" t="s">
        <v>77</v>
      </c>
      <c r="S34" s="76">
        <f>O34*15</f>
        <v>0</v>
      </c>
      <c r="T34" s="68"/>
      <c r="U34" s="68"/>
      <c r="V34" s="68"/>
      <c r="W34" s="68"/>
      <c r="X34" s="79"/>
    </row>
    <row r="35" spans="1:24" ht="6.75" customHeight="1" x14ac:dyDescent="0.25">
      <c r="A35" s="74"/>
      <c r="B35" s="75"/>
      <c r="C35" s="72"/>
      <c r="D35" s="68"/>
      <c r="E35" s="68"/>
      <c r="F35" s="68"/>
      <c r="G35" s="72"/>
      <c r="H35" s="68"/>
      <c r="I35" s="68"/>
      <c r="J35" s="68"/>
      <c r="K35" s="68"/>
      <c r="L35" s="78"/>
      <c r="M35" s="74"/>
      <c r="N35" s="75"/>
      <c r="O35" s="72"/>
      <c r="P35" s="68"/>
      <c r="Q35" s="68"/>
      <c r="R35" s="68"/>
      <c r="S35" s="72"/>
      <c r="T35" s="68"/>
      <c r="U35" s="68"/>
      <c r="V35" s="68"/>
      <c r="W35" s="68"/>
      <c r="X35" s="78"/>
    </row>
    <row r="36" spans="1:24" ht="12" customHeight="1" x14ac:dyDescent="0.25">
      <c r="A36" s="74"/>
      <c r="B36" s="80" t="s">
        <v>71</v>
      </c>
      <c r="C36" s="76">
        <f>SUM(C32:C34)</f>
        <v>0</v>
      </c>
      <c r="D36" s="68"/>
      <c r="E36" s="68"/>
      <c r="F36" s="80" t="s">
        <v>71</v>
      </c>
      <c r="G36" s="76">
        <f>SUM(G32:G34)</f>
        <v>0</v>
      </c>
      <c r="H36" s="68"/>
      <c r="I36" s="81" t="str">
        <f>IF($G$62&lt;&gt;0,G36/$G$62,"")</f>
        <v/>
      </c>
      <c r="J36" s="68"/>
      <c r="K36" s="68"/>
      <c r="L36" s="78"/>
      <c r="M36" s="74"/>
      <c r="N36" s="80" t="s">
        <v>71</v>
      </c>
      <c r="O36" s="76">
        <f>SUM(O32:O34)</f>
        <v>0</v>
      </c>
      <c r="P36" s="68"/>
      <c r="Q36" s="68"/>
      <c r="R36" s="80" t="s">
        <v>71</v>
      </c>
      <c r="S36" s="76">
        <f>SUM(S32:S34)</f>
        <v>0</v>
      </c>
      <c r="T36" s="68"/>
      <c r="U36" s="81" t="str">
        <f>IF($Q$62&lt;&gt;0,S36/$Q$62,"")</f>
        <v/>
      </c>
      <c r="V36" s="68"/>
      <c r="W36" s="68"/>
      <c r="X36" s="78"/>
    </row>
    <row r="37" spans="1:24" ht="6" customHeight="1" x14ac:dyDescent="0.25">
      <c r="A37" s="82"/>
      <c r="B37" s="83"/>
      <c r="C37" s="76"/>
      <c r="D37" s="76"/>
      <c r="E37" s="76"/>
      <c r="F37" s="76"/>
      <c r="G37" s="76"/>
      <c r="H37" s="76"/>
      <c r="I37" s="76"/>
      <c r="J37" s="76"/>
      <c r="K37" s="76"/>
      <c r="L37" s="84"/>
      <c r="M37" s="82"/>
      <c r="N37" s="83"/>
      <c r="O37" s="76"/>
      <c r="P37" s="76"/>
      <c r="Q37" s="76"/>
      <c r="R37" s="76"/>
      <c r="S37" s="76"/>
      <c r="T37" s="76"/>
      <c r="U37" s="76"/>
      <c r="V37" s="76"/>
      <c r="W37" s="76"/>
      <c r="X37" s="84"/>
    </row>
    <row r="38" spans="1:24" ht="12" customHeight="1" x14ac:dyDescent="0.25">
      <c r="A38" s="70"/>
      <c r="B38" s="71"/>
      <c r="C38" s="68"/>
      <c r="D38" s="72"/>
      <c r="E38" s="72"/>
      <c r="F38" s="72"/>
      <c r="G38" s="68"/>
      <c r="H38" s="72"/>
      <c r="I38" s="72"/>
      <c r="J38" s="72"/>
      <c r="K38" s="72"/>
      <c r="L38" s="73"/>
      <c r="M38" s="70"/>
      <c r="N38" s="71"/>
      <c r="O38" s="68"/>
      <c r="P38" s="72"/>
      <c r="Q38" s="72"/>
      <c r="R38" s="72"/>
      <c r="S38" s="68"/>
      <c r="T38" s="72"/>
      <c r="U38" s="72"/>
      <c r="V38" s="72"/>
      <c r="W38" s="72"/>
      <c r="X38" s="73"/>
    </row>
    <row r="39" spans="1:24" ht="12" customHeight="1" x14ac:dyDescent="0.25">
      <c r="A39" s="74"/>
      <c r="B39" s="75" t="s">
        <v>78</v>
      </c>
      <c r="C39" s="76">
        <f>COUNTIF(CFD,"AIEL")</f>
        <v>0</v>
      </c>
      <c r="D39" s="68"/>
      <c r="E39" s="68" t="s">
        <v>65</v>
      </c>
      <c r="F39" s="68" t="s">
        <v>73</v>
      </c>
      <c r="G39" s="76">
        <f>C39*5</f>
        <v>0</v>
      </c>
      <c r="H39" s="68"/>
      <c r="I39" s="68"/>
      <c r="J39" s="68"/>
      <c r="K39" s="68"/>
      <c r="L39" s="78"/>
      <c r="M39" s="74"/>
      <c r="N39" s="75" t="s">
        <v>78</v>
      </c>
      <c r="O39" s="76">
        <f>COUNTIF(CFRETRABALHO,"AIEL")</f>
        <v>0</v>
      </c>
      <c r="P39" s="68"/>
      <c r="Q39" s="68" t="s">
        <v>65</v>
      </c>
      <c r="R39" s="68" t="s">
        <v>73</v>
      </c>
      <c r="S39" s="76">
        <f>O39*5</f>
        <v>0</v>
      </c>
      <c r="T39" s="68"/>
      <c r="U39" s="68"/>
      <c r="V39" s="68"/>
      <c r="W39" s="68"/>
      <c r="X39" s="78"/>
    </row>
    <row r="40" spans="1:24" ht="12" customHeight="1" x14ac:dyDescent="0.25">
      <c r="A40" s="74"/>
      <c r="B40" s="75"/>
      <c r="C40" s="76">
        <f>COUNTIF(CFD,"AIEA")</f>
        <v>0</v>
      </c>
      <c r="D40" s="68"/>
      <c r="E40" s="68" t="s">
        <v>67</v>
      </c>
      <c r="F40" s="68" t="s">
        <v>74</v>
      </c>
      <c r="G40" s="76">
        <f>C40*7</f>
        <v>0</v>
      </c>
      <c r="H40" s="68"/>
      <c r="I40" s="68"/>
      <c r="J40" s="68"/>
      <c r="K40" s="68"/>
      <c r="L40" s="78"/>
      <c r="M40" s="74"/>
      <c r="N40" s="75"/>
      <c r="O40" s="76">
        <f>COUNTIF(CFRETRABALHO,"AIEA")</f>
        <v>0</v>
      </c>
      <c r="P40" s="68"/>
      <c r="Q40" s="68" t="s">
        <v>67</v>
      </c>
      <c r="R40" s="68" t="s">
        <v>74</v>
      </c>
      <c r="S40" s="76">
        <f>O40*7</f>
        <v>0</v>
      </c>
      <c r="T40" s="68"/>
      <c r="U40" s="68"/>
      <c r="V40" s="68"/>
      <c r="W40" s="68"/>
      <c r="X40" s="78"/>
    </row>
    <row r="41" spans="1:24" ht="12" customHeight="1" x14ac:dyDescent="0.25">
      <c r="A41" s="74"/>
      <c r="B41" s="75"/>
      <c r="C41" s="76">
        <f>COUNTIF(CFD,"AIEH")</f>
        <v>0</v>
      </c>
      <c r="D41" s="68"/>
      <c r="E41" s="68" t="s">
        <v>69</v>
      </c>
      <c r="F41" s="68" t="s">
        <v>76</v>
      </c>
      <c r="G41" s="76">
        <f>C41*10</f>
        <v>0</v>
      </c>
      <c r="H41" s="68"/>
      <c r="I41" s="68"/>
      <c r="J41" s="68"/>
      <c r="K41" s="68"/>
      <c r="L41" s="79"/>
      <c r="M41" s="74"/>
      <c r="N41" s="75"/>
      <c r="O41" s="76">
        <f>COUNTIF(CFRETRABALHO,"AIEH")</f>
        <v>0</v>
      </c>
      <c r="P41" s="68"/>
      <c r="Q41" s="68" t="s">
        <v>69</v>
      </c>
      <c r="R41" s="68" t="s">
        <v>76</v>
      </c>
      <c r="S41" s="76">
        <f>O41*10</f>
        <v>0</v>
      </c>
      <c r="T41" s="68"/>
      <c r="U41" s="68"/>
      <c r="V41" s="68"/>
      <c r="W41" s="68"/>
      <c r="X41" s="79"/>
    </row>
    <row r="42" spans="1:24" ht="6.75" customHeight="1" x14ac:dyDescent="0.25">
      <c r="A42" s="74"/>
      <c r="B42" s="75"/>
      <c r="C42" s="72"/>
      <c r="D42" s="68"/>
      <c r="E42" s="68"/>
      <c r="F42" s="68"/>
      <c r="G42" s="72"/>
      <c r="H42" s="68"/>
      <c r="I42" s="68"/>
      <c r="J42" s="68"/>
      <c r="K42" s="68"/>
      <c r="L42" s="78"/>
      <c r="M42" s="74"/>
      <c r="N42" s="75"/>
      <c r="O42" s="72" t="s">
        <v>79</v>
      </c>
      <c r="P42" s="68"/>
      <c r="Q42" s="68"/>
      <c r="R42" s="68"/>
      <c r="S42" s="72"/>
      <c r="T42" s="68"/>
      <c r="U42" s="68"/>
      <c r="V42" s="68"/>
      <c r="W42" s="68"/>
      <c r="X42" s="78"/>
    </row>
    <row r="43" spans="1:24" ht="12" customHeight="1" x14ac:dyDescent="0.25">
      <c r="A43" s="74"/>
      <c r="B43" s="80" t="s">
        <v>71</v>
      </c>
      <c r="C43" s="76">
        <f>SUM(C39:C41)</f>
        <v>0</v>
      </c>
      <c r="D43" s="68"/>
      <c r="E43" s="68"/>
      <c r="F43" s="80" t="s">
        <v>71</v>
      </c>
      <c r="G43" s="76">
        <f>SUM(G39:G41)</f>
        <v>0</v>
      </c>
      <c r="H43" s="68"/>
      <c r="I43" s="81" t="str">
        <f>IF($G$62&lt;&gt;0,G43/$G$62,"")</f>
        <v/>
      </c>
      <c r="J43" s="68"/>
      <c r="K43" s="68"/>
      <c r="L43" s="78"/>
      <c r="M43" s="74"/>
      <c r="N43" s="80" t="s">
        <v>71</v>
      </c>
      <c r="O43" s="76">
        <f>SUM(O39:O41)</f>
        <v>0</v>
      </c>
      <c r="P43" s="68"/>
      <c r="Q43" s="68"/>
      <c r="R43" s="80" t="s">
        <v>71</v>
      </c>
      <c r="S43" s="76">
        <f>SUM(S39:S41)</f>
        <v>0</v>
      </c>
      <c r="T43" s="68"/>
      <c r="U43" s="81" t="str">
        <f>IF($Q$62&lt;&gt;0,S43/$Q$62,"")</f>
        <v/>
      </c>
      <c r="V43" s="68"/>
      <c r="W43" s="68"/>
      <c r="X43" s="78"/>
    </row>
    <row r="44" spans="1:24" ht="6" customHeight="1" x14ac:dyDescent="0.25">
      <c r="A44" s="82"/>
      <c r="B44" s="83"/>
      <c r="C44" s="76"/>
      <c r="D44" s="76"/>
      <c r="E44" s="76"/>
      <c r="F44" s="76"/>
      <c r="G44" s="76"/>
      <c r="H44" s="76"/>
      <c r="I44" s="76"/>
      <c r="J44" s="76"/>
      <c r="K44" s="76"/>
      <c r="L44" s="84"/>
      <c r="M44" s="82"/>
      <c r="N44" s="83"/>
      <c r="O44" s="76"/>
      <c r="P44" s="76"/>
      <c r="Q44" s="76"/>
      <c r="R44" s="76"/>
      <c r="S44" s="76"/>
      <c r="T44" s="76"/>
      <c r="U44" s="76"/>
      <c r="V44" s="76"/>
      <c r="W44" s="76"/>
      <c r="X44" s="84"/>
    </row>
    <row r="45" spans="1:24" ht="12" customHeight="1" x14ac:dyDescent="0.25">
      <c r="A45" s="74"/>
      <c r="B45" s="75"/>
      <c r="C45" s="68"/>
      <c r="D45" s="68"/>
      <c r="E45" s="68"/>
      <c r="F45" s="68"/>
      <c r="G45" s="68"/>
      <c r="H45" s="68"/>
      <c r="I45" s="68"/>
      <c r="J45" s="68"/>
      <c r="K45" s="68"/>
      <c r="L45" s="78"/>
      <c r="M45" s="74"/>
      <c r="N45" s="75"/>
      <c r="O45" s="68"/>
      <c r="P45" s="68"/>
      <c r="Q45" s="68"/>
      <c r="R45" s="68"/>
      <c r="S45" s="68"/>
      <c r="T45" s="68"/>
      <c r="U45" s="68"/>
      <c r="V45" s="68"/>
      <c r="W45" s="68"/>
      <c r="X45" s="78"/>
    </row>
    <row r="46" spans="1:24" ht="12" customHeight="1" x14ac:dyDescent="0.25">
      <c r="A46" s="74"/>
      <c r="B46" s="75"/>
      <c r="C46" s="68"/>
      <c r="D46" s="68"/>
      <c r="E46" s="68"/>
      <c r="F46" s="68"/>
      <c r="G46" s="68"/>
      <c r="H46" s="68"/>
      <c r="I46" s="68"/>
      <c r="J46" s="68"/>
      <c r="K46" s="68"/>
      <c r="L46" s="78"/>
      <c r="M46" s="74"/>
      <c r="N46" s="75"/>
      <c r="O46" s="68"/>
      <c r="P46" s="68"/>
      <c r="Q46" s="68"/>
      <c r="R46" s="68"/>
      <c r="S46" s="68"/>
      <c r="T46" s="68"/>
      <c r="U46" s="68"/>
      <c r="V46" s="68"/>
      <c r="W46" s="68"/>
      <c r="X46" s="78"/>
    </row>
    <row r="47" spans="1:24" ht="12" customHeight="1" x14ac:dyDescent="0.25">
      <c r="A47" s="74"/>
      <c r="B47" s="75"/>
      <c r="C47" s="68"/>
      <c r="D47" s="68"/>
      <c r="E47" s="68"/>
      <c r="F47" s="68"/>
      <c r="G47" s="68"/>
      <c r="H47" s="68"/>
      <c r="I47" s="68"/>
      <c r="J47" s="68"/>
      <c r="K47" s="68"/>
      <c r="L47" s="78"/>
      <c r="M47" s="74"/>
      <c r="N47" s="75"/>
      <c r="O47" s="68"/>
      <c r="P47" s="68"/>
      <c r="Q47" s="68"/>
      <c r="R47" s="68"/>
      <c r="S47" s="68"/>
      <c r="T47" s="68"/>
      <c r="U47" s="68"/>
      <c r="V47" s="68"/>
      <c r="W47" s="68"/>
      <c r="X47" s="78"/>
    </row>
    <row r="48" spans="1:24" ht="12" customHeight="1" x14ac:dyDescent="0.25">
      <c r="A48" s="74"/>
      <c r="B48" s="75"/>
      <c r="C48" s="68"/>
      <c r="D48" s="68"/>
      <c r="E48" s="68"/>
      <c r="F48" s="68"/>
      <c r="G48" s="68"/>
      <c r="H48" s="68"/>
      <c r="I48" s="68"/>
      <c r="J48" s="68"/>
      <c r="K48" s="68"/>
      <c r="L48" s="78"/>
      <c r="M48" s="74"/>
      <c r="N48" s="75"/>
      <c r="O48" s="68"/>
      <c r="P48" s="68"/>
      <c r="Q48" s="68"/>
      <c r="R48" s="68"/>
      <c r="S48" s="68"/>
      <c r="T48" s="68"/>
      <c r="U48" s="68"/>
      <c r="V48" s="68"/>
      <c r="W48" s="68"/>
      <c r="X48" s="78"/>
    </row>
    <row r="49" spans="1:24" ht="12" customHeight="1" x14ac:dyDescent="0.25">
      <c r="A49" s="74"/>
      <c r="B49" s="75"/>
      <c r="C49" s="68"/>
      <c r="D49" s="68"/>
      <c r="E49" s="68"/>
      <c r="F49" s="68"/>
      <c r="G49" s="68"/>
      <c r="H49" s="68"/>
      <c r="I49" s="68"/>
      <c r="J49" s="68"/>
      <c r="K49" s="68"/>
      <c r="L49" s="78"/>
      <c r="M49" s="74"/>
      <c r="N49" s="75"/>
      <c r="O49" s="68"/>
      <c r="P49" s="68"/>
      <c r="Q49" s="68"/>
      <c r="R49" s="68"/>
      <c r="S49" s="68"/>
      <c r="T49" s="68"/>
      <c r="U49" s="68"/>
      <c r="V49" s="68"/>
      <c r="W49" s="68"/>
      <c r="X49" s="78"/>
    </row>
    <row r="50" spans="1:24" ht="12" customHeight="1" x14ac:dyDescent="0.25">
      <c r="A50" s="74"/>
      <c r="B50" s="75"/>
      <c r="C50" s="68"/>
      <c r="D50" s="68"/>
      <c r="E50" s="68"/>
      <c r="F50" s="68"/>
      <c r="G50" s="68"/>
      <c r="H50" s="68"/>
      <c r="I50" s="68"/>
      <c r="J50" s="68"/>
      <c r="K50" s="68"/>
      <c r="L50" s="78"/>
      <c r="M50" s="74"/>
      <c r="N50" s="75"/>
      <c r="O50" s="68"/>
      <c r="P50" s="68"/>
      <c r="Q50" s="68"/>
      <c r="R50" s="68"/>
      <c r="S50" s="68"/>
      <c r="T50" s="68"/>
      <c r="U50" s="68"/>
      <c r="V50" s="68"/>
      <c r="W50" s="68"/>
      <c r="X50" s="78"/>
    </row>
    <row r="51" spans="1:24" ht="12" customHeight="1" x14ac:dyDescent="0.25">
      <c r="A51" s="74"/>
      <c r="B51" s="75"/>
      <c r="C51" s="75"/>
      <c r="D51" s="75"/>
      <c r="E51" s="75"/>
      <c r="F51" s="75"/>
      <c r="G51" s="75"/>
      <c r="H51" s="68"/>
      <c r="I51" s="68"/>
      <c r="J51" s="68"/>
      <c r="K51" s="75"/>
      <c r="L51" s="78"/>
      <c r="M51" s="74"/>
      <c r="N51" s="75"/>
      <c r="O51" s="75"/>
      <c r="P51" s="75"/>
      <c r="Q51" s="75"/>
      <c r="R51" s="75"/>
      <c r="S51" s="75"/>
      <c r="T51" s="68"/>
      <c r="U51" s="68"/>
      <c r="V51" s="68"/>
      <c r="W51" s="75"/>
      <c r="X51" s="78"/>
    </row>
    <row r="52" spans="1:24" ht="13.5" customHeight="1" x14ac:dyDescent="0.25">
      <c r="A52" s="74"/>
      <c r="B52" s="75"/>
      <c r="C52" s="75"/>
      <c r="D52" s="75"/>
      <c r="E52" s="75"/>
      <c r="F52" s="75"/>
      <c r="G52" s="75"/>
      <c r="H52" s="68"/>
      <c r="I52" s="68"/>
      <c r="J52" s="68"/>
      <c r="K52" s="75"/>
      <c r="L52" s="78"/>
      <c r="M52" s="74"/>
      <c r="N52" s="75"/>
      <c r="O52" s="75"/>
      <c r="P52" s="75"/>
      <c r="Q52" s="75"/>
      <c r="R52" s="75"/>
      <c r="S52" s="75"/>
      <c r="T52" s="68"/>
      <c r="U52" s="68"/>
      <c r="V52" s="68"/>
      <c r="W52" s="75"/>
      <c r="X52" s="78"/>
    </row>
    <row r="53" spans="1:24" ht="12" customHeight="1" x14ac:dyDescent="0.25">
      <c r="A53" s="70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3"/>
      <c r="M53" s="70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3"/>
    </row>
    <row r="54" spans="1:24" ht="12" customHeight="1" x14ac:dyDescent="0.25">
      <c r="A54" s="74"/>
      <c r="B54" s="75" t="s">
        <v>10</v>
      </c>
      <c r="C54" s="75"/>
      <c r="D54" s="75"/>
      <c r="E54" s="75"/>
      <c r="F54" s="75"/>
      <c r="G54" s="75"/>
      <c r="H54" s="75"/>
      <c r="I54" s="75"/>
      <c r="J54" s="75"/>
      <c r="K54" s="75"/>
      <c r="L54" s="78"/>
      <c r="M54" s="74"/>
      <c r="N54" s="75" t="s">
        <v>10</v>
      </c>
      <c r="O54" s="75"/>
      <c r="P54" s="75"/>
      <c r="Q54" s="75"/>
      <c r="R54" s="75"/>
      <c r="S54" s="75"/>
      <c r="T54" s="75"/>
      <c r="U54" s="75"/>
      <c r="V54" s="75"/>
      <c r="W54" s="75"/>
      <c r="X54" s="78"/>
    </row>
    <row r="55" spans="1:24" ht="12" customHeight="1" x14ac:dyDescent="0.25">
      <c r="A55" s="74"/>
      <c r="B55" s="75"/>
      <c r="C55" s="75"/>
      <c r="D55" s="75"/>
      <c r="E55" s="152" t="s">
        <v>80</v>
      </c>
      <c r="F55" s="152"/>
      <c r="G55" s="152" t="s">
        <v>81</v>
      </c>
      <c r="H55" s="152"/>
      <c r="I55" s="75"/>
      <c r="J55" s="75"/>
      <c r="K55" s="75"/>
      <c r="L55" s="78"/>
      <c r="M55" s="74"/>
      <c r="N55" s="75"/>
      <c r="O55" s="75"/>
      <c r="P55" s="75"/>
      <c r="Q55" s="152" t="s">
        <v>81</v>
      </c>
      <c r="R55" s="152"/>
      <c r="S55" s="75"/>
      <c r="T55" s="75"/>
      <c r="U55" s="75"/>
      <c r="V55" s="75"/>
      <c r="W55" s="75"/>
      <c r="X55" s="78"/>
    </row>
    <row r="56" spans="1:24" ht="12" customHeight="1" x14ac:dyDescent="0.25">
      <c r="A56" s="74"/>
      <c r="B56" s="75"/>
      <c r="C56" s="75"/>
      <c r="D56" s="75"/>
      <c r="E56" s="85" t="s">
        <v>52</v>
      </c>
      <c r="F56" s="85" t="s">
        <v>56</v>
      </c>
      <c r="G56" s="85" t="s">
        <v>52</v>
      </c>
      <c r="H56" s="85" t="s">
        <v>56</v>
      </c>
      <c r="I56" s="75"/>
      <c r="J56" s="75"/>
      <c r="K56" s="75"/>
      <c r="L56" s="78"/>
      <c r="M56" s="74"/>
      <c r="N56" s="75"/>
      <c r="O56" s="75"/>
      <c r="P56" s="75"/>
      <c r="Q56" s="85" t="s">
        <v>52</v>
      </c>
      <c r="R56" s="85" t="s">
        <v>56</v>
      </c>
      <c r="T56" s="75"/>
      <c r="U56" s="75"/>
      <c r="V56" s="75"/>
      <c r="W56" s="75"/>
      <c r="X56" s="78"/>
    </row>
    <row r="57" spans="1:24" ht="12" customHeight="1" x14ac:dyDescent="0.25">
      <c r="A57" s="74"/>
      <c r="B57" s="153" t="s">
        <v>82</v>
      </c>
      <c r="C57" s="153"/>
      <c r="D57" s="153"/>
      <c r="E57" s="86">
        <f>SUMIF(Planilha!$J$7:$J$1219,"I",Planilha!$S$7:$S$1219)</f>
        <v>0</v>
      </c>
      <c r="F57" s="87">
        <f>SUMIF(Planilha!$J$7:$J$1219,"I",Planilha!$V$7:$V$1219)</f>
        <v>0</v>
      </c>
      <c r="G57" s="86">
        <f>SUMIF(Planilha!$J$7:$J$1219,"I",Planilha!$T$7:$T$1219)</f>
        <v>0</v>
      </c>
      <c r="H57" s="87">
        <f>SUMIF(Planilha!$J$7:$J$1219,"I",Planilha!$W$7:$W$1219)</f>
        <v>0</v>
      </c>
      <c r="I57" s="88"/>
      <c r="J57" s="88"/>
      <c r="K57" s="89"/>
      <c r="L57" s="78"/>
      <c r="M57" s="74"/>
      <c r="N57" s="153" t="s">
        <v>82</v>
      </c>
      <c r="O57" s="153"/>
      <c r="P57" s="153"/>
      <c r="Q57" s="86">
        <f>SUMIF(Retrabalho!$I$7:$I$1000,"I",Retrabalho!$N$7:$N$1000)</f>
        <v>0</v>
      </c>
      <c r="R57" s="87">
        <f>SUMIF(Retrabalho!$I$7:$I$1000,"I",Retrabalho!$S$7:$S$1000)</f>
        <v>0</v>
      </c>
      <c r="T57" s="88"/>
      <c r="V57" s="78"/>
    </row>
    <row r="58" spans="1:24" ht="12" customHeight="1" x14ac:dyDescent="0.25">
      <c r="A58" s="74"/>
      <c r="B58" s="153" t="s">
        <v>83</v>
      </c>
      <c r="C58" s="153"/>
      <c r="D58" s="153"/>
      <c r="E58" s="86">
        <f>SUMIF(Planilha!$J$7:$J$1219,"A",Planilha!$S$7:$S$1219)</f>
        <v>0</v>
      </c>
      <c r="F58" s="87">
        <f>SUMIF(Planilha!$J$7:$J$1219,"A",Planilha!$V$7:$V$1219)</f>
        <v>0</v>
      </c>
      <c r="G58" s="86">
        <f>SUMIF(Planilha!$J$7:$J$1219,"A",Planilha!$T$7:$T$1219)</f>
        <v>0</v>
      </c>
      <c r="H58" s="87">
        <f>SUMIF(Planilha!$J$7:$J$1219,"A",Planilha!$W$7:$W$1219)</f>
        <v>0</v>
      </c>
      <c r="I58" s="88"/>
      <c r="J58" s="88"/>
      <c r="L58" s="78"/>
      <c r="M58" s="74"/>
      <c r="N58" s="153" t="s">
        <v>83</v>
      </c>
      <c r="O58" s="153"/>
      <c r="P58" s="153"/>
      <c r="Q58" s="86">
        <f>SUMIF(Retrabalho!$I$7:$I$1000,"A",Retrabalho!$N$7:$N$1000)</f>
        <v>0</v>
      </c>
      <c r="R58" s="87">
        <f>SUMIF(Retrabalho!$I$7:$I$1000,"A",Retrabalho!$S$7:$S$1000)</f>
        <v>0</v>
      </c>
      <c r="T58" s="88"/>
      <c r="V58" s="78"/>
    </row>
    <row r="59" spans="1:24" ht="12" customHeight="1" x14ac:dyDescent="0.25">
      <c r="A59" s="74"/>
      <c r="B59" s="154" t="s">
        <v>84</v>
      </c>
      <c r="C59" s="154"/>
      <c r="D59" s="154"/>
      <c r="E59" s="90">
        <f>SUMIF(Planilha!$J$7:$J$1219,"E",Planilha!$S$7:$S$1219)</f>
        <v>0</v>
      </c>
      <c r="F59" s="91">
        <f>SUMIF(Planilha!$J$7:$J$1219,"E",Planilha!$V$7:$V$1219)</f>
        <v>0</v>
      </c>
      <c r="G59" s="90">
        <f>SUMIF(Planilha!$J$7:$J$1219,"E",Planilha!$T$7:$T$1219)</f>
        <v>0</v>
      </c>
      <c r="H59" s="87">
        <f>SUMIF(Planilha!$J$7:$J$1219,"E",Planilha!$W$7:$W$1219)</f>
        <v>0</v>
      </c>
      <c r="I59" s="88"/>
      <c r="J59" s="88"/>
      <c r="K59" s="75"/>
      <c r="L59" s="78"/>
      <c r="M59" s="74"/>
      <c r="N59" s="154" t="s">
        <v>84</v>
      </c>
      <c r="O59" s="154"/>
      <c r="P59" s="154"/>
      <c r="Q59" s="86">
        <f>SUMIF(Retrabalho!$I$7:$I$1000,"E",Retrabalho!$N$7:$N$1000)</f>
        <v>0</v>
      </c>
      <c r="R59" s="87">
        <f>SUMIF(Retrabalho!$I$7:$I$1000,"E",Retrabalho!$S$7:$S$1000)</f>
        <v>0</v>
      </c>
      <c r="T59" s="88"/>
      <c r="U59" s="88"/>
      <c r="V59" s="88"/>
      <c r="W59" s="75"/>
      <c r="X59" s="78"/>
    </row>
    <row r="60" spans="1:24" ht="12" customHeight="1" x14ac:dyDescent="0.25">
      <c r="A60" s="74"/>
      <c r="B60" s="154" t="s">
        <v>85</v>
      </c>
      <c r="C60" s="154"/>
      <c r="D60" s="154"/>
      <c r="E60" s="90">
        <f>SUMIF(Planilha!$J$7:$J$1219,"C",Planilha!$S$7:$S$1219)</f>
        <v>0</v>
      </c>
      <c r="F60" s="91">
        <f>SUMIF(Planilha!$J$7:$J$1219,"C",Planilha!$V$7:$V$1219)</f>
        <v>0</v>
      </c>
      <c r="G60" s="90">
        <f>SUMIF(Planilha!$J$7:$J$1219,"C",Planilha!$T$7:$T$1219)</f>
        <v>0</v>
      </c>
      <c r="H60" s="87">
        <f>SUMIF(Planilha!$J$7:$J$1219,"C",Planilha!$W$7:$W$1219)</f>
        <v>0</v>
      </c>
      <c r="I60" s="88"/>
      <c r="J60" s="88"/>
      <c r="K60" s="75"/>
      <c r="L60" s="78"/>
      <c r="M60" s="74"/>
      <c r="N60" s="154" t="s">
        <v>85</v>
      </c>
      <c r="O60" s="154"/>
      <c r="P60" s="154"/>
      <c r="Q60" s="86">
        <f>SUMIF(Retrabalho!$I$7:$I$1000,"C",Retrabalho!$N$7:$N$1000)</f>
        <v>0</v>
      </c>
      <c r="R60" s="87">
        <f>SUMIF(Retrabalho!$I$7:$I$1000,"C",Retrabalho!$S$7:$S$1000)</f>
        <v>0</v>
      </c>
      <c r="T60" s="88"/>
      <c r="U60" s="88"/>
      <c r="V60" s="88"/>
      <c r="W60" s="75"/>
      <c r="X60" s="78"/>
    </row>
    <row r="61" spans="1:24" ht="12" customHeight="1" x14ac:dyDescent="0.25">
      <c r="A61" s="74"/>
      <c r="B61" s="154" t="s">
        <v>86</v>
      </c>
      <c r="C61" s="154"/>
      <c r="D61" s="154"/>
      <c r="E61" s="90">
        <f>SUMIF(Planilha!$J$7:$J$1219,"T",Planilha!$S$7:$S$1219)</f>
        <v>0</v>
      </c>
      <c r="F61" s="91">
        <f>SUMIF(Planilha!$J$7:$J$1219,"T",Planilha!$V$7:$V$1219)</f>
        <v>0</v>
      </c>
      <c r="G61" s="90">
        <f>SUMIF(Planilha!$J$7:$J$1219,"T",Planilha!$T$7:$T$1219)</f>
        <v>0</v>
      </c>
      <c r="H61" s="87">
        <f>SUMIF(Planilha!$J$7:$J$1219,"T",Planilha!$W$7:$W$1219)</f>
        <v>0</v>
      </c>
      <c r="I61" s="88"/>
      <c r="J61" s="88"/>
      <c r="K61" s="75"/>
      <c r="L61" s="78"/>
      <c r="M61" s="74"/>
      <c r="N61" s="154" t="s">
        <v>86</v>
      </c>
      <c r="O61" s="154"/>
      <c r="P61" s="154"/>
      <c r="Q61" s="86">
        <f>SUMIF(Retrabalho!$I$7:$I$1000,"T",Retrabalho!$N$7:$N$1000)</f>
        <v>0</v>
      </c>
      <c r="R61" s="87">
        <f>SUMIF(Retrabalho!$I$7:$I$1000,"T",Retrabalho!$S$7:$S$1000)</f>
        <v>0</v>
      </c>
      <c r="T61" s="88"/>
      <c r="U61" s="88"/>
      <c r="V61" s="88"/>
      <c r="W61" s="75"/>
      <c r="X61" s="78"/>
    </row>
    <row r="62" spans="1:24" ht="12" customHeight="1" x14ac:dyDescent="0.25">
      <c r="A62" s="74"/>
      <c r="B62" s="155" t="s">
        <v>87</v>
      </c>
      <c r="C62" s="155"/>
      <c r="D62" s="155"/>
      <c r="E62" s="92">
        <f>SUM(E57:E61)</f>
        <v>0</v>
      </c>
      <c r="F62" s="92">
        <f>SUM(F57:F61)</f>
        <v>0</v>
      </c>
      <c r="G62" s="93">
        <f>SUM(G57:G61)</f>
        <v>0</v>
      </c>
      <c r="H62" s="93">
        <f>SUM(H57:H61)</f>
        <v>0</v>
      </c>
      <c r="I62" s="88"/>
      <c r="J62" s="88"/>
      <c r="K62" s="75"/>
      <c r="L62" s="78"/>
      <c r="M62" s="74"/>
      <c r="N62" s="156" t="s">
        <v>87</v>
      </c>
      <c r="O62" s="156"/>
      <c r="P62" s="156"/>
      <c r="Q62" s="93">
        <f>SUM(Q57:Q61)</f>
        <v>0</v>
      </c>
      <c r="R62" s="92">
        <f>SUM(R57:R61)</f>
        <v>0</v>
      </c>
      <c r="T62" s="88"/>
      <c r="U62" s="88"/>
      <c r="V62" s="88"/>
      <c r="W62" s="75"/>
      <c r="X62" s="78"/>
    </row>
    <row r="63" spans="1:24" ht="12" customHeight="1" x14ac:dyDescent="0.25">
      <c r="A63" s="74"/>
      <c r="B63" s="94"/>
      <c r="C63" s="94"/>
      <c r="D63" s="94"/>
      <c r="E63" s="95"/>
      <c r="F63" s="89"/>
      <c r="G63" s="95"/>
      <c r="H63" s="89"/>
      <c r="I63" s="88"/>
      <c r="J63" s="88"/>
      <c r="K63" s="75"/>
      <c r="L63" s="78"/>
      <c r="M63" s="74"/>
      <c r="N63" s="94"/>
      <c r="O63" s="94"/>
      <c r="P63" s="94"/>
      <c r="Q63" s="95"/>
      <c r="R63" s="89"/>
      <c r="T63" s="88"/>
      <c r="U63" s="88"/>
      <c r="V63" s="88"/>
      <c r="W63" s="75"/>
      <c r="X63" s="78"/>
    </row>
    <row r="64" spans="1:24" ht="12" customHeight="1" x14ac:dyDescent="0.25">
      <c r="A64" s="96"/>
      <c r="B64" s="97"/>
      <c r="C64" s="98"/>
      <c r="D64" s="99"/>
      <c r="E64" s="100"/>
      <c r="F64" s="99"/>
      <c r="G64" s="101"/>
      <c r="H64" s="102"/>
      <c r="I64" s="102"/>
      <c r="J64" s="102"/>
      <c r="K64" s="103"/>
      <c r="L64" s="104"/>
      <c r="M64" s="96"/>
      <c r="N64" s="97"/>
      <c r="O64" s="98"/>
      <c r="P64" s="99"/>
      <c r="Q64" s="100"/>
      <c r="R64" s="99"/>
      <c r="S64" s="101"/>
      <c r="T64" s="102"/>
      <c r="U64" s="102"/>
      <c r="V64" s="102"/>
      <c r="W64" s="103"/>
      <c r="X64" s="104"/>
    </row>
    <row r="65" ht="12" customHeight="1" x14ac:dyDescent="0.25"/>
    <row r="66" ht="12" customHeight="1" x14ac:dyDescent="0.25"/>
  </sheetData>
  <mergeCells count="32">
    <mergeCell ref="B61:D61"/>
    <mergeCell ref="N61:P61"/>
    <mergeCell ref="B62:D62"/>
    <mergeCell ref="N62:P62"/>
    <mergeCell ref="B58:D58"/>
    <mergeCell ref="N58:P58"/>
    <mergeCell ref="B59:D59"/>
    <mergeCell ref="N59:P59"/>
    <mergeCell ref="B60:D60"/>
    <mergeCell ref="N60:P60"/>
    <mergeCell ref="E55:F55"/>
    <mergeCell ref="G55:H55"/>
    <mergeCell ref="Q55:R55"/>
    <mergeCell ref="B57:D57"/>
    <mergeCell ref="N57:P57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A1:L3"/>
    <mergeCell ref="A4:E4"/>
    <mergeCell ref="F4:L4"/>
    <mergeCell ref="A5:E5"/>
    <mergeCell ref="F5:L5"/>
  </mergeCells>
  <pageMargins left="0.74791666666666701" right="0.74791666666666701" top="1.30972222222222" bottom="0.98402777777777795" header="0.51180555555555496" footer="0.49236111111111103"/>
  <pageSetup paperSize="9" firstPageNumber="0" orientation="portrait" horizontalDpi="300" verticalDpi="300"/>
  <headerFooter>
    <oddFooter>&amp;R&amp;"Tahoma,Regular"&amp;8&amp;F - 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19</vt:i4>
      </vt:variant>
    </vt:vector>
  </HeadingPairs>
  <TitlesOfParts>
    <vt:vector size="25" baseType="lpstr">
      <vt:lpstr>Identificação</vt:lpstr>
      <vt:lpstr>Planilha</vt:lpstr>
      <vt:lpstr>Funções de Dados - Detalhe</vt:lpstr>
      <vt:lpstr>Funções de Transação - Detalhe</vt:lpstr>
      <vt:lpstr>Retrabalho</vt:lpstr>
      <vt:lpstr>Sumário</vt:lpstr>
      <vt:lpstr>'Funções de Dados - Detalhe'!Area_de_impressao</vt:lpstr>
      <vt:lpstr>'Funções de Transação - Detalhe'!Area_de_impressao</vt:lpstr>
      <vt:lpstr>Planilha!Area_de_impressao</vt:lpstr>
      <vt:lpstr>Retrabalho!Area_de_impressao</vt:lpstr>
      <vt:lpstr>Sumário!Area_de_impressao</vt:lpstr>
      <vt:lpstr>Retrabalho!CF</vt:lpstr>
      <vt:lpstr>CF</vt:lpstr>
      <vt:lpstr>CFD</vt:lpstr>
      <vt:lpstr>CFRETRABALHO</vt:lpstr>
      <vt:lpstr>ctlRetrabalho</vt:lpstr>
      <vt:lpstr>Data</vt:lpstr>
      <vt:lpstr>EEA</vt:lpstr>
      <vt:lpstr>Responsável</vt:lpstr>
      <vt:lpstr>Revisão</vt:lpstr>
      <vt:lpstr>Revisor</vt:lpstr>
      <vt:lpstr>'Funções de Dados - Detalhe'!Titulos_de_impressao</vt:lpstr>
      <vt:lpstr>'Funções de Transação - Detalhe'!Titulos_de_impressao</vt:lpstr>
      <vt:lpstr>Planilha!Titulos_de_impressao</vt:lpstr>
      <vt:lpstr>Retrabalho!Titulos_de_impressao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Victor Farias</cp:lastModifiedBy>
  <cp:revision>2</cp:revision>
  <cp:lastPrinted>2013-03-25T14:20:05Z</cp:lastPrinted>
  <dcterms:created xsi:type="dcterms:W3CDTF">2001-07-23T10:50:56Z</dcterms:created>
  <dcterms:modified xsi:type="dcterms:W3CDTF">2021-07-13T14:49:59Z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