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1.png" ContentType="image/png"/>
  <Override PartName="/xl/media/image20.png" ContentType="image/png"/>
  <Override PartName="/xl/media/image19.png" ContentType="image/png"/>
  <Override PartName="/xl/media/image17.png" ContentType="image/png"/>
  <Override PartName="/xl/media/image18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sumo" sheetId="1" state="visible" r:id="rId2"/>
    <sheet name="AFP - Detalhada" sheetId="2" state="visible" r:id="rId3"/>
    <sheet name="AFP - INM" sheetId="3" state="visible" r:id="rId4"/>
    <sheet name="AFP - Indicativa" sheetId="4" state="visible" r:id="rId5"/>
    <sheet name="AFP - Estimativa" sheetId="5" state="visible" r:id="rId6"/>
    <sheet name="Manual EB" sheetId="6" state="visible" r:id="rId7"/>
    <sheet name="PF por Funcionalidade" sheetId="7" state="visible" r:id="rId8"/>
  </sheets>
  <definedNames>
    <definedName function="false" hidden="false" localSheetId="1" name="_xlnm.Print_Titles" vbProcedure="false">'AFP - Detalhada'!$1:$9</definedName>
    <definedName function="false" hidden="false" localSheetId="4" name="_xlnm.Print_Titles" vbProcedure="false">'AFP - Estimativa'!$1:$9</definedName>
    <definedName function="false" hidden="false" localSheetId="3" name="_xlnm.Print_Titles" vbProcedure="false">'AFP - Indicativa'!$1:$9</definedName>
    <definedName function="false" hidden="false" localSheetId="2" name="_xlnm.Print_Titles" vbProcedure="false">'AFP - INM'!$1:$9</definedName>
    <definedName function="false" hidden="false" name="INM" vbProcedure="false">'Manual EB'!$J$3:$J$40</definedName>
    <definedName function="false" hidden="false" name="Matriz_INM" vbProcedure="false">'Manual EB'!$J$3:$L$40</definedName>
    <definedName function="false" hidden="false" name="Matriz_UST" vbProcedure="false">'Manual EB'!$D$2:$H$40</definedName>
    <definedName function="false" hidden="false" name="PF_INM" vbProcedure="false">'AFP - INM'!$I$384</definedName>
    <definedName function="false" hidden="false" name="PF_UST" vbProcedure="false">#REF!</definedName>
    <definedName function="false" hidden="false" name="TipoProjeto" vbProcedure="false">'Manual EB'!$A$3:$A$407</definedName>
    <definedName function="false" hidden="false" name="TipoSistema" vbProcedure="false">#REF!</definedName>
    <definedName function="false" hidden="false" name="Tipo_Contagem" vbProcedure="false">Resumo!$B$4</definedName>
    <definedName function="false" hidden="false" name="UST" vbProcedure="false">'Manual EB'!$D$2:$D$40</definedName>
    <definedName function="false" hidden="false" localSheetId="1" name="_xlnm.Print_Titles" vbProcedure="false">'AFP - Detalhada'!$1:$9</definedName>
    <definedName function="false" hidden="false" localSheetId="1" name="_xlnm.Print_Titles_0" vbProcedure="false">'AFP - Detalhada'!$1:$9</definedName>
    <definedName function="false" hidden="false" localSheetId="1" name="_xlnm.Print_Titles_0_0" vbProcedure="false">'AFP - Detalhada'!$1:$9</definedName>
    <definedName function="false" hidden="false" localSheetId="1" name="_xlnm.Print_Titles_0_0_0" vbProcedure="false">'AFP - Detalhada'!$1:$9</definedName>
    <definedName function="false" hidden="false" localSheetId="1" name="_xlnm.Print_Titles_0_0_0_0" vbProcedure="false">'AFP - Detalhada'!$1:$9</definedName>
    <definedName function="false" hidden="false" localSheetId="1" name="_xlnm.Print_Titles_0_0_0_0_0" vbProcedure="false">'AFP - Detalhada'!$1:$9</definedName>
    <definedName function="false" hidden="false" localSheetId="1" name="_xlnm.Print_Titles_0_0_0_0_0_0" vbProcedure="false">'AFP - Detalhada'!$1:$9</definedName>
    <definedName function="false" hidden="false" localSheetId="1" name="_xlnm.Print_Titles_0_0_0_0_0_0_0" vbProcedure="false">'AFP - Detalhada'!$1:$9</definedName>
    <definedName function="false" hidden="false" localSheetId="1" name="_xlnm.Print_Titles_0_0_0_0_0_0_0_0" vbProcedure="false">'AFP - Detalhada'!$1:$9</definedName>
    <definedName function="false" hidden="false" localSheetId="1" name="_xlnm.Print_Titles_0_0_0_0_0_0_0_0_0" vbProcedure="false">'AFP - Detalhada'!$1:$9</definedName>
    <definedName function="false" hidden="false" localSheetId="1" name="_xlnm.Print_Titles_0_0_0_0_0_0_0_0_0_0" vbProcedure="false">'AFP - Detalhada'!$1:$9</definedName>
    <definedName function="false" hidden="false" localSheetId="1" name="_xlnm.Print_Titles_0_0_0_0_0_0_0_0_0_0_0" vbProcedure="false">'AFP - Detalhada'!$1:$9</definedName>
    <definedName function="false" hidden="false" localSheetId="1" name="_xlnm.Print_Titles_0_0_0_0_0_0_0_0_0_0_0_0" vbProcedure="false">'AFP - Detalhada'!$1:$9</definedName>
    <definedName function="false" hidden="false" localSheetId="1" name="_xlnm.Print_Titles_0_0_0_0_0_0_0_0_0_0_0_0_0" vbProcedure="false">'AFP - Detalhada'!$1:$9</definedName>
    <definedName function="false" hidden="false" localSheetId="1" name="_xlnm.Print_Titles_0_0_0_0_0_0_0_0_0_0_0_0_0_0" vbProcedure="false">'AFP - Detalhada'!$1:$9</definedName>
    <definedName function="false" hidden="false" localSheetId="1" name="_xlnm.Print_Titles_0_0_0_0_0_0_0_0_0_0_0_0_0_0_0" vbProcedure="false">'AFP - Detalhada'!$1:$9</definedName>
    <definedName function="false" hidden="false" localSheetId="1" name="_xlnm._FilterDatabase" vbProcedure="false">'AFP - Detalhada'!$C$9:$R$383</definedName>
    <definedName function="false" hidden="false" localSheetId="2" name="_xlnm.Print_Titles" vbProcedure="false">'AFP - INM'!$1:$9</definedName>
    <definedName function="false" hidden="false" localSheetId="2" name="_xlnm.Print_Titles_0" vbProcedure="false">'AFP - INM'!$1:$9</definedName>
    <definedName function="false" hidden="false" localSheetId="2" name="_xlnm.Print_Titles_0_0" vbProcedure="false">'AFP - INM'!$1:$9</definedName>
    <definedName function="false" hidden="false" localSheetId="2" name="_xlnm.Print_Titles_0_0_0" vbProcedure="false">'AFP - INM'!$1:$9</definedName>
    <definedName function="false" hidden="false" localSheetId="2" name="_xlnm.Print_Titles_0_0_0_0" vbProcedure="false">'AFP - INM'!$1:$9</definedName>
    <definedName function="false" hidden="false" localSheetId="2" name="_xlnm.Print_Titles_0_0_0_0_0" vbProcedure="false">'AFP - INM'!$1:$9</definedName>
    <definedName function="false" hidden="false" localSheetId="2" name="_xlnm.Print_Titles_0_0_0_0_0_0" vbProcedure="false">'AFP - INM'!$1:$9</definedName>
    <definedName function="false" hidden="false" localSheetId="2" name="_xlnm.Print_Titles_0_0_0_0_0_0_0" vbProcedure="false">'AFP - INM'!$1:$9</definedName>
    <definedName function="false" hidden="false" localSheetId="2" name="_xlnm.Print_Titles_0_0_0_0_0_0_0_0" vbProcedure="false">'AFP - INM'!$1:$9</definedName>
    <definedName function="false" hidden="false" localSheetId="2" name="_xlnm.Print_Titles_0_0_0_0_0_0_0_0_0" vbProcedure="false">'AFP - INM'!$1:$9</definedName>
    <definedName function="false" hidden="false" localSheetId="2" name="_xlnm.Print_Titles_0_0_0_0_0_0_0_0_0_0" vbProcedure="false">'AFP - INM'!$1:$9</definedName>
    <definedName function="false" hidden="false" localSheetId="2" name="_xlnm.Print_Titles_0_0_0_0_0_0_0_0_0_0_0" vbProcedure="false">'AFP - INM'!$1:$9</definedName>
    <definedName function="false" hidden="false" localSheetId="2" name="_xlnm.Print_Titles_0_0_0_0_0_0_0_0_0_0_0_0" vbProcedure="false">'AFP - INM'!$1:$9</definedName>
    <definedName function="false" hidden="false" localSheetId="2" name="_xlnm.Print_Titles_0_0_0_0_0_0_0_0_0_0_0_0_0" vbProcedure="false">'AFP - INM'!$1:$9</definedName>
    <definedName function="false" hidden="false" localSheetId="2" name="_xlnm.Print_Titles_0_0_0_0_0_0_0_0_0_0_0_0_0_0" vbProcedure="false">'AFP - INM'!$1:$9</definedName>
    <definedName function="false" hidden="false" localSheetId="2" name="_xlnm.Print_Titles_0_0_0_0_0_0_0_0_0_0_0_0_0_0_0" vbProcedure="false">'AFP - INM'!$1:$9</definedName>
    <definedName function="false" hidden="false" localSheetId="2" name="_xlnm._FilterDatabase" vbProcedure="false">'AFP - INM'!$C$9:$I$383</definedName>
    <definedName function="false" hidden="false" localSheetId="3" name="_xlnm.Print_Titles" vbProcedure="false">'AFP - Indicativa'!$1:$9</definedName>
    <definedName function="false" hidden="false" localSheetId="3" name="_xlnm.Print_Titles_0" vbProcedure="false">'AFP - Indicativa'!$1:$9</definedName>
    <definedName function="false" hidden="false" localSheetId="3" name="_xlnm.Print_Titles_0_0" vbProcedure="false">'AFP - Indicativa'!$1:$9</definedName>
    <definedName function="false" hidden="false" localSheetId="3" name="_xlnm.Print_Titles_0_0_0" vbProcedure="false">'AFP - Indicativa'!$1:$9</definedName>
    <definedName function="false" hidden="false" localSheetId="3" name="_xlnm.Print_Titles_0_0_0_0" vbProcedure="false">'AFP - Indicativa'!$1:$9</definedName>
    <definedName function="false" hidden="false" localSheetId="3" name="_xlnm.Print_Titles_0_0_0_0_0" vbProcedure="false">'AFP - Indicativa'!$1:$9</definedName>
    <definedName function="false" hidden="false" localSheetId="3" name="_xlnm.Print_Titles_0_0_0_0_0_0" vbProcedure="false">'AFP - Indicativa'!$1:$9</definedName>
    <definedName function="false" hidden="false" localSheetId="3" name="_xlnm.Print_Titles_0_0_0_0_0_0_0" vbProcedure="false">'AFP - Indicativa'!$1:$9</definedName>
    <definedName function="false" hidden="false" localSheetId="3" name="_xlnm.Print_Titles_0_0_0_0_0_0_0_0" vbProcedure="false">'AFP - Indicativa'!$1:$9</definedName>
    <definedName function="false" hidden="false" localSheetId="3" name="_xlnm.Print_Titles_0_0_0_0_0_0_0_0_0" vbProcedure="false">'AFP - Indicativa'!$1:$9</definedName>
    <definedName function="false" hidden="false" localSheetId="3" name="_xlnm.Print_Titles_0_0_0_0_0_0_0_0_0_0" vbProcedure="false">'AFP - Indicativa'!$1:$9</definedName>
    <definedName function="false" hidden="false" localSheetId="3" name="_xlnm.Print_Titles_0_0_0_0_0_0_0_0_0_0_0" vbProcedure="false">'AFP - Indicativa'!$1:$9</definedName>
    <definedName function="false" hidden="false" localSheetId="3" name="_xlnm.Print_Titles_0_0_0_0_0_0_0_0_0_0_0_0" vbProcedure="false">'AFP - Indicativa'!$1:$9</definedName>
    <definedName function="false" hidden="false" localSheetId="3" name="_xlnm.Print_Titles_0_0_0_0_0_0_0_0_0_0_0_0_0" vbProcedure="false">'AFP - Indicativa'!$1:$9</definedName>
    <definedName function="false" hidden="false" localSheetId="3" name="_xlnm.Print_Titles_0_0_0_0_0_0_0_0_0_0_0_0_0_0" vbProcedure="false">'AFP - Indicativa'!$1:$9</definedName>
    <definedName function="false" hidden="false" localSheetId="3" name="_xlnm.Print_Titles_0_0_0_0_0_0_0_0_0_0_0_0_0_0_0" vbProcedure="false">'AFP - Indicativa'!$1:$9</definedName>
    <definedName function="false" hidden="false" localSheetId="3" name="_xlnm._FilterDatabase" vbProcedure="false">'AFP - Indicativa'!$B$9:$H$108</definedName>
    <definedName function="false" hidden="false" localSheetId="4" name="_xlnm.Print_Titles" vbProcedure="false">'AFP - Estimativa'!$1:$9</definedName>
    <definedName function="false" hidden="false" localSheetId="4" name="_xlnm.Print_Titles_0" vbProcedure="false">'AFP - Estimativa'!$1:$9</definedName>
    <definedName function="false" hidden="false" localSheetId="4" name="_xlnm.Print_Titles_0_0" vbProcedure="false">'AFP - Estimativa'!$1:$9</definedName>
    <definedName function="false" hidden="false" localSheetId="4" name="_xlnm.Print_Titles_0_0_0" vbProcedure="false">'AFP - Estimativa'!$1:$9</definedName>
    <definedName function="false" hidden="false" localSheetId="4" name="_xlnm.Print_Titles_0_0_0_0" vbProcedure="false">'AFP - Estimativa'!$1:$9</definedName>
    <definedName function="false" hidden="false" localSheetId="4" name="_xlnm.Print_Titles_0_0_0_0_0" vbProcedure="false">'AFP - Estimativa'!$1:$9</definedName>
    <definedName function="false" hidden="false" localSheetId="4" name="_xlnm.Print_Titles_0_0_0_0_0_0" vbProcedure="false">'AFP - Estimativa'!$1:$9</definedName>
    <definedName function="false" hidden="false" localSheetId="4" name="_xlnm.Print_Titles_0_0_0_0_0_0_0" vbProcedure="false">'AFP - Estimativa'!$1:$9</definedName>
    <definedName function="false" hidden="false" localSheetId="4" name="_xlnm.Print_Titles_0_0_0_0_0_0_0_0" vbProcedure="false">'AFP - Estimativa'!$1:$9</definedName>
    <definedName function="false" hidden="false" localSheetId="4" name="_xlnm.Print_Titles_0_0_0_0_0_0_0_0_0" vbProcedure="false">'AFP - Estimativa'!$1:$9</definedName>
    <definedName function="false" hidden="false" localSheetId="4" name="_xlnm.Print_Titles_0_0_0_0_0_0_0_0_0_0" vbProcedure="false">'AFP - Estimativa'!$1:$9</definedName>
    <definedName function="false" hidden="false" localSheetId="4" name="_xlnm.Print_Titles_0_0_0_0_0_0_0_0_0_0_0" vbProcedure="false">'AFP - Estimativa'!$1:$9</definedName>
    <definedName function="false" hidden="false" localSheetId="4" name="_xlnm.Print_Titles_0_0_0_0_0_0_0_0_0_0_0_0" vbProcedure="false">'AFP - Estimativa'!$1:$9</definedName>
    <definedName function="false" hidden="false" localSheetId="4" name="_xlnm.Print_Titles_0_0_0_0_0_0_0_0_0_0_0_0_0" vbProcedure="false">'AFP - Estimativa'!$1:$9</definedName>
    <definedName function="false" hidden="false" localSheetId="4" name="_xlnm.Print_Titles_0_0_0_0_0_0_0_0_0_0_0_0_0_0" vbProcedure="false">'AFP - Estimativa'!$1:$9</definedName>
    <definedName function="false" hidden="false" localSheetId="4" name="_xlnm.Print_Titles_0_0_0_0_0_0_0_0_0_0_0_0_0_0_0" vbProcedure="false">'AFP - Estimativa'!$1:$9</definedName>
    <definedName function="false" hidden="false" localSheetId="4" name="_xlnm._FilterDatabase" vbProcedure="false">'AFP - Estimativa'!$D$9:$J$383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<sst xmlns="http://schemas.openxmlformats.org/spreadsheetml/2006/main" count="180" uniqueCount="91">
  <si>
    <t xml:space="preserve">Contagem de Pontos de Função</t>
  </si>
  <si>
    <t xml:space="preserve">v2.0</t>
  </si>
  <si>
    <t xml:space="preserve">Identificação</t>
  </si>
  <si>
    <t xml:space="preserve">Tipo de Contagem:</t>
  </si>
  <si>
    <t xml:space="preserve">Aplicação:</t>
  </si>
  <si>
    <t xml:space="preserve">Identificação Fábrica de Métricas</t>
  </si>
  <si>
    <t xml:space="preserve">Identificação Fábrica de Software</t>
  </si>
  <si>
    <t xml:space="preserve">O.S. Fábrica de Métricas:</t>
  </si>
  <si>
    <t xml:space="preserve">O.S. Fábrica de Software:</t>
  </si>
  <si>
    <t xml:space="preserve">Elaborador da contagem:</t>
  </si>
  <si>
    <t xml:space="preserve">Data da Contagem:</t>
  </si>
  <si>
    <t xml:space="preserve">Revisor da contagem:</t>
  </si>
  <si>
    <t xml:space="preserve">Data da Revisão:</t>
  </si>
  <si>
    <t xml:space="preserve">Escopo da Contagem</t>
  </si>
  <si>
    <t xml:space="preserve">Quadro Resumo</t>
  </si>
  <si>
    <t xml:space="preserve">Projeto de Desenvolvimento e Manutenção</t>
  </si>
  <si>
    <t xml:space="preserve">Arquivo Lógico Interno (ALI)</t>
  </si>
  <si>
    <t xml:space="preserve">Percentual de Cancelamento:</t>
  </si>
  <si>
    <t xml:space="preserve">Arquivo de Interface Externa (AIE)</t>
  </si>
  <si>
    <t xml:space="preserve">Consulta Externa (CE)</t>
  </si>
  <si>
    <t xml:space="preserve">Entrada Externa (EE)</t>
  </si>
  <si>
    <t xml:space="preserve">Saída Externa (SE)</t>
  </si>
  <si>
    <t xml:space="preserve">Itens não Mensuráveis (PF)</t>
  </si>
  <si>
    <t xml:space="preserve">Total (A)</t>
  </si>
  <si>
    <t xml:space="preserve">Contagem Fábrica de Métrica</t>
  </si>
  <si>
    <t xml:space="preserve">Contagem Fábrica de Software</t>
  </si>
  <si>
    <t xml:space="preserve">PF Bruto:</t>
  </si>
  <si>
    <t xml:space="preserve">Total de PF com Deflação:</t>
  </si>
  <si>
    <t xml:space="preserve">Valor Unitário (R$):</t>
  </si>
  <si>
    <t xml:space="preserve">Valor Final (R$):</t>
  </si>
  <si>
    <t xml:space="preserve">Contagem de Pontos de Função
Contagem Detalhada</t>
  </si>
  <si>
    <t xml:space="preserve">Validação/Controle de Divergência
Fábrica de Métricas/Cliente</t>
  </si>
  <si>
    <t xml:space="preserve">Eficácia</t>
  </si>
  <si>
    <t xml:space="preserve">Total Detalhado + INM</t>
  </si>
  <si>
    <t xml:space="preserve">Situação:</t>
  </si>
  <si>
    <t xml:space="preserve">Percentual de Divergência:</t>
  </si>
  <si>
    <t xml:space="preserve">Contagem Fábrica de Software:</t>
  </si>
  <si>
    <t xml:space="preserve">Contagem Fábrica de Métricas:</t>
  </si>
  <si>
    <t xml:space="preserve">ID</t>
  </si>
  <si>
    <t xml:space="preserve">Tipo Projeto</t>
  </si>
  <si>
    <t xml:space="preserve">Fator Ajuste</t>
  </si>
  <si>
    <t xml:space="preserve">Módulo</t>
  </si>
  <si>
    <t xml:space="preserve">Requisito</t>
  </si>
  <si>
    <t xml:space="preserve">Processos elementares</t>
  </si>
  <si>
    <t xml:space="preserve">Tipo</t>
  </si>
  <si>
    <t xml:space="preserve">TD / DER</t>
  </si>
  <si>
    <t xml:space="preserve">RLR / ALR</t>
  </si>
  <si>
    <t xml:space="preserve">Complexidade</t>
  </si>
  <si>
    <t xml:space="preserve">PF Bruto</t>
  </si>
  <si>
    <t xml:space="preserve">PF</t>
  </si>
  <si>
    <t xml:space="preserve">Observação/Parecer Técnico</t>
  </si>
  <si>
    <t xml:space="preserve">Validação</t>
  </si>
  <si>
    <t xml:space="preserve">Parecer Técnico</t>
  </si>
  <si>
    <t xml:space="preserve">Resposta Fábrica de Software</t>
  </si>
  <si>
    <t xml:space="preserve">Parecer Final</t>
  </si>
  <si>
    <t xml:space="preserve">Validação Final</t>
  </si>
  <si>
    <t xml:space="preserve">Qtd.</t>
  </si>
  <si>
    <t xml:space="preserve">Descrição</t>
  </si>
  <si>
    <t xml:space="preserve">C_T</t>
  </si>
  <si>
    <t xml:space="preserve">C_D</t>
  </si>
  <si>
    <t xml:space="preserve">PF_T</t>
  </si>
  <si>
    <t xml:space="preserve">PF_D</t>
  </si>
  <si>
    <t xml:space="preserve">PFB</t>
  </si>
  <si>
    <t xml:space="preserve">Só inserir linhas antes desta.</t>
  </si>
  <si>
    <t xml:space="preserve">Tamanho Funcional</t>
  </si>
  <si>
    <t xml:space="preserve">Contagem de Pontos de Função
INM - Itens Não mensuráveis</t>
  </si>
  <si>
    <t xml:space="preserve">Quantidade de Pontos de Função:</t>
  </si>
  <si>
    <t xml:space="preserve">Desenvolvimento</t>
  </si>
  <si>
    <t xml:space="preserve">Fund.</t>
  </si>
  <si>
    <t xml:space="preserve">Qtd</t>
  </si>
  <si>
    <t xml:space="preserve">Contagem de Pontos de Função
Contagem Indicativa</t>
  </si>
  <si>
    <t xml:space="preserve">Item PT</t>
  </si>
  <si>
    <t xml:space="preserve">Arquivos Lógicos</t>
  </si>
  <si>
    <t xml:space="preserve">Funções de Dados</t>
  </si>
  <si>
    <t xml:space="preserve">Observação</t>
  </si>
  <si>
    <t xml:space="preserve">Tamanho Funcional Indicativo:</t>
  </si>
  <si>
    <t xml:space="preserve">Contagem de Pontos de Função
Contagem Estimada</t>
  </si>
  <si>
    <t xml:space="preserve">Funções de Dados / Transação</t>
  </si>
  <si>
    <t xml:space="preserve">Só inserir linhas depois desta.</t>
  </si>
  <si>
    <t xml:space="preserve">Tamanho Funcional Estimado:</t>
  </si>
  <si>
    <t xml:space="preserve">Tamanho Funcional Bruto:</t>
  </si>
  <si>
    <t xml:space="preserve">Identificação da Manutenção</t>
  </si>
  <si>
    <t xml:space="preserve">Serviço e Produto UST</t>
  </si>
  <si>
    <t xml:space="preserve">INM</t>
  </si>
  <si>
    <t xml:space="preserve">Fator de Ajuste</t>
  </si>
  <si>
    <t xml:space="preserve">Item</t>
  </si>
  <si>
    <t xml:space="preserve">PF </t>
  </si>
  <si>
    <t xml:space="preserve">Especificidade </t>
  </si>
  <si>
    <t xml:space="preserve">Nº</t>
  </si>
  <si>
    <t xml:space="preserve">Funcionalidade</t>
  </si>
  <si>
    <t xml:space="preserve">PF Ajust.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</si>
</sst>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0%"/>
    <numFmt numFmtId="167" formatCode="0.00"/>
    <numFmt numFmtId="168" formatCode="* #,##0.00\ ;\-* #,##0.00\ ;* \-#\ ;@\ "/>
    <numFmt numFmtId="169" formatCode="@"/>
    <numFmt numFmtId="170" formatCode="&quot; R$ &quot;* #,##0.00\ ;&quot;-R$ &quot;* #,##0.00\ ;&quot; R$ &quot;* \-#\ ;@\ "/>
    <numFmt numFmtId="171" formatCode="0.0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Verdana"/>
      <family val="2"/>
      <charset val="1"/>
    </font>
    <font>
      <b val="true"/>
      <sz val="18"/>
      <name val="Verdana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name val="Arial"/>
      <family val="2"/>
      <charset val="1"/>
    </font>
    <font>
      <i val="true"/>
      <sz val="10"/>
      <name val="Verdana"/>
      <family val="2"/>
      <charset val="1"/>
    </font>
    <font>
      <b val="true"/>
      <sz val="10"/>
      <name val="Verdana"/>
      <family val="2"/>
      <charset val="1"/>
    </font>
    <font>
      <sz val="14"/>
      <name val="Arial"/>
      <family val="2"/>
      <charset val="1"/>
    </font>
    <font>
      <b val="true"/>
      <sz val="11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4"/>
      <color rgb="FF0070C0"/>
      <name val="Verdana"/>
      <family val="2"/>
      <charset val="1"/>
    </font>
    <font>
      <b val="true"/>
      <sz val="18"/>
      <color rgb="FFFF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7"/>
      <color rgb="FF231F20"/>
      <name val="TimesNewRomanPS-BoldMT"/>
      <family val="0"/>
      <charset val="1"/>
    </font>
    <font>
      <sz val="10"/>
      <color rgb="FF231F20"/>
      <name val="Arial"/>
      <family val="2"/>
      <charset val="1"/>
    </font>
    <font>
      <sz val="7"/>
      <color rgb="FF231F20"/>
      <name val="Times New Roman"/>
      <family val="1"/>
      <charset val="1"/>
    </font>
    <font>
      <sz val="18"/>
      <name val="Arial"/>
      <family val="0"/>
      <charset val="1"/>
    </font>
    <font>
      <sz val="12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2F2F2"/>
        <bgColor rgb="FFFFFFFF"/>
      </patternFill>
    </fill>
    <fill>
      <patternFill patternType="solid">
        <fgColor rgb="FFC3D69B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false" hidden="tru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8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8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8" fillId="3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8" fillId="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13" fillId="0" borderId="1" xfId="0" applyFont="true" applyBorder="true" applyAlignment="true" applyProtection="true">
      <alignment horizontal="left" vertical="bottom" textRotation="0" wrapText="false" indent="1" shrinkToFit="false"/>
      <protection locked="false" hidden="tru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7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9" fillId="0" borderId="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0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7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7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7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7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5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7" borderId="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2" fillId="0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3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0"/>
      </font>
    </dxf>
    <dxf>
      <font>
        <name val="Arial"/>
        <charset val="1"/>
        <family val="0"/>
      </font>
      <fill>
        <patternFill>
          <bgColor rgb="FFD7E4BD"/>
        </patternFill>
      </fill>
    </dxf>
    <dxf>
      <font>
        <name val="Arial"/>
        <charset val="1"/>
        <family val="0"/>
      </font>
      <fill>
        <patternFill>
          <bgColor rgb="FFD7E4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116640</xdr:colOff>
      <xdr:row>0</xdr:row>
      <xdr:rowOff>113040</xdr:rowOff>
    </xdr:from>
    <xdr:to>
      <xdr:col>0</xdr:col>
      <xdr:colOff>784440</xdr:colOff>
      <xdr:row>0</xdr:row>
      <xdr:rowOff>766440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116640" y="113040"/>
          <a:ext cx="667800" cy="653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189360</xdr:colOff>
      <xdr:row>0</xdr:row>
      <xdr:rowOff>101880</xdr:rowOff>
    </xdr:from>
    <xdr:to>
      <xdr:col>1</xdr:col>
      <xdr:colOff>466200</xdr:colOff>
      <xdr:row>0</xdr:row>
      <xdr:rowOff>755280</xdr:rowOff>
    </xdr:to>
    <xdr:pic>
      <xdr:nvPicPr>
        <xdr:cNvPr id="1" name="Figura 1" descr=""/>
        <xdr:cNvPicPr/>
      </xdr:nvPicPr>
      <xdr:blipFill>
        <a:blip r:embed="rId1"/>
        <a:stretch/>
      </xdr:blipFill>
      <xdr:spPr>
        <a:xfrm>
          <a:off x="189360" y="101880"/>
          <a:ext cx="668520" cy="653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115920</xdr:colOff>
      <xdr:row>0</xdr:row>
      <xdr:rowOff>74520</xdr:rowOff>
    </xdr:from>
    <xdr:to>
      <xdr:col>1</xdr:col>
      <xdr:colOff>392760</xdr:colOff>
      <xdr:row>0</xdr:row>
      <xdr:rowOff>727920</xdr:rowOff>
    </xdr:to>
    <xdr:pic>
      <xdr:nvPicPr>
        <xdr:cNvPr id="2" name="Figura 1" descr=""/>
        <xdr:cNvPicPr/>
      </xdr:nvPicPr>
      <xdr:blipFill>
        <a:blip r:embed="rId1"/>
        <a:stretch/>
      </xdr:blipFill>
      <xdr:spPr>
        <a:xfrm>
          <a:off x="115920" y="74520"/>
          <a:ext cx="668520" cy="653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101880</xdr:colOff>
      <xdr:row>0</xdr:row>
      <xdr:rowOff>99720</xdr:rowOff>
    </xdr:from>
    <xdr:to>
      <xdr:col>1</xdr:col>
      <xdr:colOff>378720</xdr:colOff>
      <xdr:row>0</xdr:row>
      <xdr:rowOff>753120</xdr:rowOff>
    </xdr:to>
    <xdr:pic>
      <xdr:nvPicPr>
        <xdr:cNvPr id="3" name="Figura 1" descr=""/>
        <xdr:cNvPicPr/>
      </xdr:nvPicPr>
      <xdr:blipFill>
        <a:blip r:embed="rId1"/>
        <a:stretch/>
      </xdr:blipFill>
      <xdr:spPr>
        <a:xfrm>
          <a:off x="101880" y="99720"/>
          <a:ext cx="668520" cy="653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105840</xdr:colOff>
      <xdr:row>0</xdr:row>
      <xdr:rowOff>97200</xdr:rowOff>
    </xdr:from>
    <xdr:to>
      <xdr:col>1</xdr:col>
      <xdr:colOff>382680</xdr:colOff>
      <xdr:row>0</xdr:row>
      <xdr:rowOff>750600</xdr:rowOff>
    </xdr:to>
    <xdr:pic>
      <xdr:nvPicPr>
        <xdr:cNvPr id="4" name="Figura 1" descr=""/>
        <xdr:cNvPicPr/>
      </xdr:nvPicPr>
      <xdr:blipFill>
        <a:blip r:embed="rId1"/>
        <a:stretch/>
      </xdr:blipFill>
      <xdr:spPr>
        <a:xfrm>
          <a:off x="105840" y="97200"/>
          <a:ext cx="668520" cy="653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3.8" zeroHeight="false" outlineLevelRow="0" outlineLevelCol="0"/>
  <cols>
    <col collapsed="false" customWidth="true" hidden="false" outlineLevel="0" max="1" min="1" style="1" width="30.63"/>
    <col collapsed="false" customWidth="true" hidden="false" outlineLevel="0" max="2" min="2" style="1" width="25.63"/>
    <col collapsed="false" customWidth="true" hidden="false" outlineLevel="0" max="3" min="3" style="1" width="2.36"/>
    <col collapsed="false" customWidth="true" hidden="false" outlineLevel="0" max="4" min="4" style="1" width="30.63"/>
    <col collapsed="false" customWidth="true" hidden="false" outlineLevel="0" max="5" min="5" style="1" width="25.63"/>
    <col collapsed="false" customWidth="true" hidden="false" outlineLevel="0" max="64" min="6" style="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2"/>
      <c r="B1" s="3" t="s">
        <v>0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customFormat="false" ht="9" hidden="false" customHeight="true" outlineLevel="0" collapsed="false">
      <c r="E2" s="5" t="s">
        <v>1</v>
      </c>
    </row>
    <row r="3" customFormat="false" ht="15" hidden="false" customHeight="false" outlineLevel="0" collapsed="false">
      <c r="A3" s="6" t="s">
        <v>2</v>
      </c>
      <c r="B3" s="6"/>
      <c r="C3" s="6"/>
      <c r="D3" s="6"/>
      <c r="E3" s="6"/>
    </row>
    <row r="4" customFormat="false" ht="13.8" hidden="false" customHeight="false" outlineLevel="0" collapsed="false">
      <c r="A4" s="7" t="s">
        <v>3</v>
      </c>
      <c r="B4" s="8"/>
      <c r="D4" s="7" t="s">
        <v>4</v>
      </c>
      <c r="E4" s="9"/>
    </row>
    <row r="6" customFormat="false" ht="13.8" hidden="false" customHeight="false" outlineLevel="0" collapsed="false">
      <c r="A6" s="10" t="s">
        <v>5</v>
      </c>
      <c r="B6" s="10"/>
      <c r="D6" s="10" t="s">
        <v>6</v>
      </c>
      <c r="E6" s="10"/>
    </row>
    <row r="7" customFormat="false" ht="15" hidden="false" customHeight="false" outlineLevel="0" collapsed="false">
      <c r="A7" s="11" t="s">
        <v>7</v>
      </c>
      <c r="B7" s="12"/>
      <c r="D7" s="13" t="s">
        <v>8</v>
      </c>
      <c r="E7" s="14"/>
    </row>
    <row r="8" customFormat="false" ht="13.8" hidden="false" customHeight="false" outlineLevel="0" collapsed="false">
      <c r="A8" s="11" t="s">
        <v>9</v>
      </c>
      <c r="B8" s="15" t="str">
        <f aca="false">IF($B$4="Detalhada",IF('AFP - Detalhada'!AE3&lt;&gt;"",'AFP - Detalhada'!AE3,""),IF($B$4="Estimativa",IF('AFP - Estimativa'!H3&lt;&gt;"",'AFP - Estimativa'!H3,""),IF($B$4="Indicativa",IF('AFP - Indicativa'!G3&lt;&gt;"",'AFP - Indicativa'!G3,""),"")))</f>
        <v/>
      </c>
      <c r="D8" s="13" t="s">
        <v>9</v>
      </c>
      <c r="E8" s="15" t="str">
        <f aca="false">IF($B$4="Detalhada",IF('AFP - Detalhada'!N3&lt;&gt;"",'AFP - Detalhada'!N3,""),IF($B$4="Estimativa",IF('AFP - Estimativa'!H3&lt;&gt;"",'AFP - Estimativa'!H3,""),IF($B$4="Indicativa",IF('AFP - Indicativa'!G3&lt;&gt;"",'AFP - Indicativa'!G3,""),"")))</f>
        <v/>
      </c>
    </row>
    <row r="9" customFormat="false" ht="13.8" hidden="false" customHeight="false" outlineLevel="0" collapsed="false">
      <c r="A9" s="11" t="s">
        <v>10</v>
      </c>
      <c r="B9" s="16" t="str">
        <f aca="false">IF($B$4="Detalhada",IF('AFP - Detalhada'!AE4&lt;&gt;"",'AFP - Detalhada'!AE4,""),IF($B$4="Estimativa",IF('AFP - Estimativa'!H4&lt;&gt;"",'AFP - Estimativa'!H4,""),IF($B$4="Indicativa",IF('AFP - Indicativa'!G4&lt;&gt;"",'AFP - Indicativa'!G4,""),"")))</f>
        <v/>
      </c>
      <c r="D9" s="13" t="s">
        <v>10</v>
      </c>
      <c r="E9" s="16" t="str">
        <f aca="false">IF($B$4="Detalhada",IF('AFP - Detalhada'!N4&lt;&gt;"",'AFP - Detalhada'!N4,""),IF($B$4="Estimativa",IF('AFP - Estimativa'!H4&lt;&gt;"",'AFP - Estimativa'!H4,""),IF($B$4="Indicativa",IF('AFP - Indicativa'!G4&lt;&gt;"",'AFP - Indicativa'!G4,""),"")))</f>
        <v/>
      </c>
    </row>
    <row r="10" customFormat="false" ht="13.8" hidden="false" customHeight="false" outlineLevel="0" collapsed="false">
      <c r="A10" s="11" t="s">
        <v>11</v>
      </c>
      <c r="B10" s="15" t="str">
        <f aca="false">IF($B$4="Detalhada",IF('AFP - Detalhada'!AE5&lt;&gt;"",'AFP - Detalhada'!AE5,""),IF($B$4="Estimativa",IF('AFP - Estimativa'!H5&lt;&gt;"",'AFP - Estimativa'!H5,""),IF($B$4="Indicativa",IF('AFP - Indicativa'!G5&lt;&gt;"",'AFP - Indicativa'!G5,""),"")))</f>
        <v/>
      </c>
      <c r="D10" s="13" t="s">
        <v>11</v>
      </c>
      <c r="E10" s="15"/>
    </row>
    <row r="11" customFormat="false" ht="13.8" hidden="false" customHeight="false" outlineLevel="0" collapsed="false">
      <c r="A11" s="11" t="s">
        <v>12</v>
      </c>
      <c r="B11" s="16" t="str">
        <f aca="false">IF($B$4="Detalhada",IF('AFP - Detalhada'!AE6&lt;&gt;"",'AFP - Detalhada'!AE6,""),IF($B$4="Estimativa",IF('AFP - Estimativa'!H6&lt;&gt;"",'AFP - Estimativa'!H6,""),IF($B$4="Indicativa",IF('AFP - Indicativa'!G6&lt;&gt;"",'AFP - Indicativa'!G6,""),"")))</f>
        <v/>
      </c>
      <c r="D11" s="13" t="s">
        <v>12</v>
      </c>
      <c r="E11" s="16" t="str">
        <f aca="false">IF($B$4="Detalhada",IF('AFP - Detalhada'!N6&lt;&gt;"",'AFP - Detalhada'!N6,""),IF($B$4="Estimativa",IF('AFP - Estimativa'!H6&lt;&gt;"",'AFP - Estimativa'!H6,""),IF($B$4="Indicativa",IF('AFP - Indicativa'!G6&lt;&gt;"",'AFP - Indicativa'!G6,""),"")))</f>
        <v/>
      </c>
    </row>
    <row r="13" customFormat="false" ht="15" hidden="false" customHeight="false" outlineLevel="0" collapsed="false">
      <c r="A13" s="6" t="s">
        <v>13</v>
      </c>
      <c r="B13" s="6"/>
      <c r="C13" s="6"/>
      <c r="D13" s="6"/>
      <c r="E13" s="6"/>
    </row>
    <row r="14" customFormat="false" ht="72.5" hidden="false" customHeight="true" outlineLevel="0" collapsed="false">
      <c r="A14" s="17"/>
      <c r="B14" s="17"/>
      <c r="C14" s="17"/>
      <c r="D14" s="17"/>
      <c r="E14" s="17"/>
    </row>
    <row r="16" customFormat="false" ht="15" hidden="false" customHeight="false" outlineLevel="0" collapsed="false">
      <c r="A16" s="6" t="s">
        <v>14</v>
      </c>
      <c r="B16" s="6"/>
      <c r="D16" s="6" t="s">
        <v>15</v>
      </c>
      <c r="E16" s="6"/>
    </row>
    <row r="17" customFormat="false" ht="15" hidden="false" customHeight="false" outlineLevel="0" collapsed="false">
      <c r="A17" s="18" t="s">
        <v>16</v>
      </c>
      <c r="B17" s="15" t="str">
        <f aca="false">IF((IF($B$4="Detalhada",SUMIF('AFP - Detalhada'!$G$10:$G$383,"ALI",'AFP - Detalhada'!$R$10:$R$383),IF($B$4="Estimativa",SUMIF('AFP - Estimativa'!$H$10:$H$383,"ALI",'AFP - Estimativa'!$J$10:$J$383)*(1+'AFP - Estimativa'!$C$6),IF($B$4="Indicativa",SUMIF('AFP - Indicativa'!$G$10:$G$108,"ALI",'AFP - Indicativa'!$H$10:$H$108)*(1+'AFP - Indicativa'!$E$6))))),IF($B$4="Detalhada",SUMIF('AFP - Detalhada'!$G$10:$G$383,"ALI",'AFP - Detalhada'!$R$10:$R$383),IF($B$4="Estimativa",SUMIF('AFP - Estimativa'!$H$10:$H$383,"ALI",'AFP - Estimativa'!$J$10:$J$383)*(1+'AFP - Estimativa'!$C$6),IF($B$4="Indicativa",SUMIF('AFP - Indicativa'!$G$10:$G$108,"ALI",'AFP - Indicativa'!$H$10:$H$108)*(1+'AFP - Indicativa'!$E$6)))),"")</f>
        <v/>
      </c>
      <c r="D17" s="19" t="s">
        <v>17</v>
      </c>
      <c r="E17" s="20" t="n">
        <v>0</v>
      </c>
    </row>
    <row r="18" customFormat="false" ht="15" hidden="false" customHeight="true" outlineLevel="0" collapsed="false">
      <c r="A18" s="18" t="s">
        <v>18</v>
      </c>
      <c r="B18" s="15" t="str">
        <f aca="false">IF((IF($B$4="Detalhada",SUMIF('AFP - Detalhada'!$G$10:$G$383,"AIE",'AFP - Detalhada'!$R$10:$R$383),IF($B$4="Estimativa",SUMIF('AFP - Estimativa'!$H$10:$H$383,"AIE",'AFP - Estimativa'!$J$10:$J$383)*(1+'AFP - Estimativa'!$C$6),IF($B$4="Indicativa",SUMIF('AFP - Indicativa'!$G$10:$G$108,"AIE",'AFP - Indicativa'!$H$10:$H$108)*(1+'AFP - Indicativa'!$E$6))))),(IF($B$4="Detalhada",SUMIF('AFP - Detalhada'!$G$10:$G$383,"AIE",'AFP - Detalhada'!$R$10:$R$383),IF($B$4="Estimativa",SUMIF('AFP - Estimativa'!$H$10:$H$383,"AIE",'AFP - Estimativa'!$J$10:$J$383)*(1+'AFP - Estimativa'!$C$6),IF($B$4="Indicativa",SUMIF('AFP - Indicativa'!$G$10:$G$108,"AIE",'AFP - Indicativa'!$H$10:$H$108)*(1+'AFP - Indicativa'!$E$6))))),"")</f>
        <v/>
      </c>
      <c r="D18" s="21"/>
      <c r="E18" s="22"/>
    </row>
    <row r="19" customFormat="false" ht="13.8" hidden="false" customHeight="false" outlineLevel="0" collapsed="false">
      <c r="A19" s="18" t="s">
        <v>19</v>
      </c>
      <c r="B19" s="15" t="str">
        <f aca="false">IF($B$4="Detalhada",SUMIF('AFP - Detalhada'!$G$10:$G$383,"CE",'AFP - Detalhada'!$R$10:$R$383),IF($B$4="Estimativa",SUMIF('AFP - Estimativa'!$H$10:$H$383,"CE",'AFP - Estimativa'!$J$10:$J$383)*(1+'AFP - Estimativa'!$C$6),""))</f>
        <v/>
      </c>
    </row>
    <row r="20" customFormat="false" ht="13.8" hidden="false" customHeight="false" outlineLevel="0" collapsed="false">
      <c r="A20" s="18" t="s">
        <v>20</v>
      </c>
      <c r="B20" s="15" t="str">
        <f aca="false">IF($B$4="Detalhada",SUMIF('AFP - Detalhada'!$G$10:$G$383,"EE",'AFP - Detalhada'!$R$10:$R$383),IF($B$4="Estimativa",SUMIF('AFP - Estimativa'!$H$10:$H$383,"EE",'AFP - Estimativa'!$J$10:$J$383)*(1+'AFP - Estimativa'!$C$6),""))</f>
        <v/>
      </c>
    </row>
    <row r="21" customFormat="false" ht="13.8" hidden="false" customHeight="false" outlineLevel="0" collapsed="false">
      <c r="A21" s="18" t="s">
        <v>21</v>
      </c>
      <c r="B21" s="15" t="str">
        <f aca="false">IF($B$4="Detalhada",SUMIF('AFP - Detalhada'!$G$10:$G$383,"SE",'AFP - Detalhada'!$R$10:$R$383),IF($B$4="Estimativa",SUMIF('AFP - Estimativa'!$H$10:$H$383,"SE",'AFP - Estimativa'!$J$10:$J$383)*(1+'AFP - Estimativa'!$C$6),""))</f>
        <v/>
      </c>
    </row>
    <row r="22" customFormat="false" ht="13.8" hidden="false" customHeight="false" outlineLevel="0" collapsed="false">
      <c r="A22" s="18" t="s">
        <v>22</v>
      </c>
      <c r="B22" s="23" t="n">
        <f aca="false">PF_INM</f>
        <v>0</v>
      </c>
    </row>
    <row r="23" customFormat="false" ht="15" hidden="false" customHeight="false" outlineLevel="0" collapsed="false">
      <c r="A23" s="24" t="s">
        <v>23</v>
      </c>
      <c r="B23" s="25" t="n">
        <f aca="false">SUM(B17:B22)</f>
        <v>0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>
      <c r="A27" s="10" t="s">
        <v>24</v>
      </c>
      <c r="B27" s="10"/>
      <c r="D27" s="6" t="s">
        <v>25</v>
      </c>
      <c r="E27" s="6"/>
    </row>
    <row r="28" customFormat="false" ht="15.75" hidden="false" customHeight="true" outlineLevel="0" collapsed="false">
      <c r="A28" s="26" t="s">
        <v>26</v>
      </c>
      <c r="B28" s="27" t="n">
        <f aca="false">'AFP - Detalhada'!AI384+'AFP - INM'!$O$5</f>
        <v>0</v>
      </c>
      <c r="D28" s="26" t="s">
        <v>26</v>
      </c>
      <c r="E28" s="27" t="n">
        <f aca="false">IF(Tipo_Contagem="Detalhada",'AFP - Detalhada'!R384+'AFP - INM'!$D$5,'AFP - Estimativa'!J385+'AFP - INM'!$D$5)</f>
        <v>0</v>
      </c>
    </row>
    <row r="29" customFormat="false" ht="15.75" hidden="false" customHeight="true" outlineLevel="0" collapsed="false">
      <c r="A29" s="26" t="s">
        <v>27</v>
      </c>
      <c r="B29" s="27" t="n">
        <f aca="false">'AFP - Detalhada'!AI385+'AFP - INM'!$O$5</f>
        <v>0</v>
      </c>
      <c r="D29" s="26" t="s">
        <v>27</v>
      </c>
      <c r="E29" s="27" t="n">
        <f aca="false">IF(E17=0,B23,B23*E17)</f>
        <v>0</v>
      </c>
    </row>
    <row r="30" customFormat="false" ht="15" hidden="false" customHeight="false" outlineLevel="0" collapsed="false">
      <c r="A30" s="26" t="s">
        <v>28</v>
      </c>
      <c r="B30" s="28"/>
      <c r="D30" s="26" t="s">
        <v>28</v>
      </c>
      <c r="E30" s="28"/>
    </row>
    <row r="31" customFormat="false" ht="15" hidden="false" customHeight="false" outlineLevel="0" collapsed="false">
      <c r="A31" s="19" t="s">
        <v>29</v>
      </c>
      <c r="B31" s="29" t="n">
        <f aca="false">B28*B30</f>
        <v>0</v>
      </c>
      <c r="D31" s="19" t="s">
        <v>29</v>
      </c>
      <c r="E31" s="29" t="n">
        <f aca="false">E29*E30</f>
        <v>0</v>
      </c>
    </row>
  </sheetData>
  <mergeCells count="10">
    <mergeCell ref="B1:E1"/>
    <mergeCell ref="A3:E3"/>
    <mergeCell ref="A6:B6"/>
    <mergeCell ref="D6:E6"/>
    <mergeCell ref="A13:E13"/>
    <mergeCell ref="A14:E14"/>
    <mergeCell ref="A16:B16"/>
    <mergeCell ref="D16:E16"/>
    <mergeCell ref="A27:B27"/>
    <mergeCell ref="D27:E27"/>
  </mergeCells>
  <dataValidations count="1">
    <dataValidation allowBlank="true" operator="equal" showDropDown="false" showErrorMessage="true" showInputMessage="true" sqref="B4" type="list">
      <formula1>"Indicativa,Estimativa,Detalhada"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N3" activeCellId="0" sqref="N3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27.46"/>
    <col collapsed="false" customWidth="true" hidden="false" outlineLevel="0" max="3" min="3" style="31" width="8.36"/>
    <col collapsed="false" customWidth="true" hidden="false" outlineLevel="0" max="4" min="4" style="32" width="24.18"/>
    <col collapsed="false" customWidth="true" hidden="false" outlineLevel="0" max="5" min="5" style="32" width="27.73"/>
    <col collapsed="false" customWidth="true" hidden="false" outlineLevel="0" max="6" min="6" style="33" width="38.36"/>
    <col collapsed="false" customWidth="true" hidden="false" outlineLevel="0" max="7" min="7" style="30" width="12.37"/>
    <col collapsed="false" customWidth="true" hidden="false" outlineLevel="0" max="8" min="8" style="30" width="5.81"/>
    <col collapsed="false" customWidth="true" hidden="false" outlineLevel="0" max="9" min="9" style="34" width="16.18"/>
    <col collapsed="false" customWidth="true" hidden="false" outlineLevel="0" max="10" min="10" style="30" width="5.81"/>
    <col collapsed="false" customWidth="true" hidden="false" outlineLevel="0" max="11" min="11" style="34" width="16.18"/>
    <col collapsed="false" customWidth="true" hidden="true" outlineLevel="0" max="13" min="12" style="31" width="15.63"/>
    <col collapsed="false" customWidth="true" hidden="false" outlineLevel="0" max="14" min="14" style="30" width="15.09"/>
    <col collapsed="false" customWidth="true" hidden="true" outlineLevel="0" max="16" min="15" style="31" width="16.63"/>
    <col collapsed="false" customWidth="true" hidden="false" outlineLevel="0" max="17" min="17" style="31" width="9.36"/>
    <col collapsed="false" customWidth="true" hidden="false" outlineLevel="0" max="18" min="18" style="31" width="8.36"/>
    <col collapsed="false" customWidth="true" hidden="false" outlineLevel="0" max="19" min="19" style="31" width="32.72"/>
    <col collapsed="false" customWidth="true" hidden="false" outlineLevel="0" max="20" min="20" style="31" width="4.44"/>
    <col collapsed="false" customWidth="true" hidden="false" outlineLevel="0" max="21" min="21" style="30" width="14.01"/>
    <col collapsed="false" customWidth="true" hidden="false" outlineLevel="0" max="22" min="22" style="31" width="31.45"/>
    <col collapsed="false" customWidth="true" hidden="false" outlineLevel="0" max="23" min="23" style="31" width="8.36"/>
    <col collapsed="false" customWidth="true" hidden="false" outlineLevel="0" max="24" min="24" style="31" width="9.63"/>
    <col collapsed="false" customWidth="true" hidden="false" outlineLevel="0" max="25" min="25" style="31" width="9.09"/>
    <col collapsed="false" customWidth="true" hidden="false" outlineLevel="0" max="26" min="26" style="31" width="11.38"/>
    <col collapsed="false" customWidth="true" hidden="false" outlineLevel="0" max="27" min="27" style="31" width="9.09"/>
    <col collapsed="false" customWidth="true" hidden="false" outlineLevel="0" max="28" min="28" style="31" width="11.27"/>
    <col collapsed="false" customWidth="true" hidden="true" outlineLevel="0" max="30" min="29" style="31" width="9.09"/>
    <col collapsed="false" customWidth="true" hidden="false" outlineLevel="0" max="31" min="31" style="31" width="14.45"/>
    <col collapsed="false" customWidth="true" hidden="true" outlineLevel="0" max="32" min="32" style="31" width="7.27"/>
    <col collapsed="false" customWidth="true" hidden="true" outlineLevel="0" max="34" min="33" style="31" width="6.62"/>
    <col collapsed="false" customWidth="true" hidden="false" outlineLevel="0" max="35" min="35" style="31" width="8.91"/>
    <col collapsed="false" customWidth="true" hidden="false" outlineLevel="0" max="36" min="36" style="31" width="36.64"/>
    <col collapsed="false" customWidth="true" hidden="false" outlineLevel="0" max="37" min="37" style="31" width="5.43"/>
    <col collapsed="false" customWidth="true" hidden="false" outlineLevel="0" max="38" min="38" style="31" width="40.09"/>
    <col collapsed="false" customWidth="true" hidden="false" outlineLevel="0" max="39" min="39" style="31" width="5.43"/>
    <col collapsed="false" customWidth="true" hidden="false" outlineLevel="0" max="40" min="40" style="31" width="45.54"/>
    <col collapsed="false" customWidth="true" hidden="false" outlineLevel="0" max="41" min="41" style="31" width="12.18"/>
    <col collapsed="false" customWidth="true" hidden="false" outlineLevel="0" max="64" min="42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30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customFormat="false" ht="9" hidden="false" customHeight="true" outlineLevel="0" collapsed="false">
      <c r="A2" s="38"/>
      <c r="B2" s="38"/>
      <c r="C2" s="39"/>
      <c r="D2" s="39"/>
      <c r="E2" s="39"/>
      <c r="F2" s="39"/>
      <c r="G2" s="39"/>
      <c r="H2" s="39"/>
      <c r="I2" s="40"/>
      <c r="J2" s="39"/>
      <c r="K2" s="40"/>
      <c r="L2" s="39"/>
      <c r="M2" s="39"/>
      <c r="N2" s="39"/>
      <c r="O2" s="39"/>
      <c r="P2" s="39"/>
      <c r="Q2" s="39"/>
      <c r="R2" s="39"/>
      <c r="S2" s="39"/>
      <c r="W2" s="39"/>
    </row>
    <row r="3" customFormat="false" ht="18.65" hidden="false" customHeight="true" outlineLevel="0" collapsed="false">
      <c r="A3" s="31"/>
      <c r="B3" s="41"/>
      <c r="C3" s="39"/>
      <c r="D3" s="39"/>
      <c r="F3" s="39"/>
      <c r="G3" s="42" t="s">
        <v>9</v>
      </c>
      <c r="H3" s="42"/>
      <c r="I3" s="42"/>
      <c r="J3" s="42"/>
      <c r="K3" s="42"/>
      <c r="L3" s="43"/>
      <c r="M3" s="43"/>
      <c r="N3" s="44"/>
      <c r="O3" s="44"/>
      <c r="P3" s="44"/>
      <c r="Q3" s="44"/>
      <c r="R3" s="44"/>
      <c r="S3" s="44"/>
      <c r="U3" s="45" t="s">
        <v>31</v>
      </c>
      <c r="V3" s="45"/>
      <c r="W3" s="45"/>
      <c r="X3" s="42" t="s">
        <v>9</v>
      </c>
      <c r="Y3" s="42"/>
      <c r="Z3" s="42"/>
      <c r="AA3" s="42"/>
      <c r="AB3" s="42"/>
      <c r="AC3" s="43"/>
      <c r="AD3" s="43"/>
      <c r="AE3" s="44" t="s">
        <v>32</v>
      </c>
      <c r="AF3" s="44"/>
      <c r="AG3" s="44"/>
      <c r="AH3" s="44"/>
      <c r="AI3" s="44"/>
      <c r="AJ3" s="44"/>
    </row>
    <row r="4" customFormat="false" ht="18.65" hidden="false" customHeight="true" outlineLevel="0" collapsed="false">
      <c r="A4" s="31"/>
      <c r="B4" s="41"/>
      <c r="C4" s="39"/>
      <c r="D4" s="46" t="s">
        <v>33</v>
      </c>
      <c r="E4" s="47" t="s">
        <v>34</v>
      </c>
      <c r="F4" s="47" t="s">
        <v>35</v>
      </c>
      <c r="G4" s="42" t="s">
        <v>10</v>
      </c>
      <c r="H4" s="42"/>
      <c r="I4" s="42"/>
      <c r="J4" s="42"/>
      <c r="K4" s="42"/>
      <c r="L4" s="43"/>
      <c r="M4" s="43"/>
      <c r="N4" s="48"/>
      <c r="O4" s="48"/>
      <c r="P4" s="48"/>
      <c r="Q4" s="48"/>
      <c r="R4" s="48"/>
      <c r="S4" s="48"/>
      <c r="U4" s="45"/>
      <c r="V4" s="45"/>
      <c r="W4" s="45"/>
      <c r="X4" s="42" t="s">
        <v>10</v>
      </c>
      <c r="Y4" s="42"/>
      <c r="Z4" s="42"/>
      <c r="AA4" s="42"/>
      <c r="AB4" s="42"/>
      <c r="AC4" s="43"/>
      <c r="AD4" s="43"/>
      <c r="AE4" s="48"/>
      <c r="AF4" s="48"/>
      <c r="AG4" s="48"/>
      <c r="AH4" s="48"/>
      <c r="AI4" s="48"/>
      <c r="AJ4" s="48"/>
    </row>
    <row r="5" customFormat="false" ht="18.65" hidden="false" customHeight="true" outlineLevel="0" collapsed="false">
      <c r="A5" s="49" t="s">
        <v>36</v>
      </c>
      <c r="B5" s="49"/>
      <c r="C5" s="49"/>
      <c r="D5" s="50" t="n">
        <f aca="false">$R$385+'AFP - INM'!$D$5</f>
        <v>0</v>
      </c>
      <c r="E5" s="51" t="str">
        <f aca="false">IF(D6=0,"Em Contagem",IF((D5+'AFP - INM'!$D$5)&lt;&gt;(D6+'AFP - INM'!$D$5),IF(AND($F$5&gt;=-5%,$F$5&lt;=5%),"Concluído *","Em Divergência"),"Concluído"))</f>
        <v>Em Contagem</v>
      </c>
      <c r="F5" s="52" t="str">
        <f aca="false">IF(ISERROR(1-(D6)/(D5)),"0",1-(D6)/(D5))</f>
        <v>0</v>
      </c>
      <c r="G5" s="42" t="s">
        <v>11</v>
      </c>
      <c r="H5" s="42"/>
      <c r="I5" s="42"/>
      <c r="J5" s="42"/>
      <c r="K5" s="42"/>
      <c r="L5" s="43"/>
      <c r="M5" s="43"/>
      <c r="N5" s="44"/>
      <c r="O5" s="44"/>
      <c r="P5" s="44"/>
      <c r="Q5" s="44"/>
      <c r="R5" s="44"/>
      <c r="S5" s="44"/>
      <c r="U5" s="45"/>
      <c r="V5" s="45"/>
      <c r="W5" s="45"/>
      <c r="X5" s="42" t="s">
        <v>11</v>
      </c>
      <c r="Y5" s="42"/>
      <c r="Z5" s="42"/>
      <c r="AA5" s="42"/>
      <c r="AB5" s="42"/>
      <c r="AC5" s="43"/>
      <c r="AD5" s="43"/>
      <c r="AE5" s="44"/>
      <c r="AF5" s="44"/>
      <c r="AG5" s="44"/>
      <c r="AH5" s="44"/>
      <c r="AI5" s="44"/>
      <c r="AJ5" s="44"/>
    </row>
    <row r="6" customFormat="false" ht="18.65" hidden="false" customHeight="true" outlineLevel="0" collapsed="false">
      <c r="A6" s="49" t="s">
        <v>37</v>
      </c>
      <c r="B6" s="49"/>
      <c r="C6" s="49"/>
      <c r="D6" s="50" t="n">
        <f aca="false">$AI$385+'AFP - INM'!$O$5</f>
        <v>0</v>
      </c>
      <c r="E6" s="51"/>
      <c r="F6" s="52"/>
      <c r="G6" s="42" t="s">
        <v>12</v>
      </c>
      <c r="H6" s="42"/>
      <c r="I6" s="42"/>
      <c r="J6" s="42"/>
      <c r="K6" s="42"/>
      <c r="L6" s="43"/>
      <c r="M6" s="43"/>
      <c r="N6" s="48"/>
      <c r="O6" s="48"/>
      <c r="P6" s="48"/>
      <c r="Q6" s="48"/>
      <c r="R6" s="48"/>
      <c r="S6" s="48"/>
      <c r="U6" s="45"/>
      <c r="V6" s="45"/>
      <c r="W6" s="45"/>
      <c r="X6" s="42" t="s">
        <v>12</v>
      </c>
      <c r="Y6" s="42"/>
      <c r="Z6" s="42"/>
      <c r="AA6" s="42"/>
      <c r="AB6" s="42"/>
      <c r="AC6" s="43"/>
      <c r="AD6" s="43"/>
      <c r="AE6" s="48"/>
      <c r="AF6" s="48"/>
      <c r="AG6" s="48"/>
      <c r="AH6" s="48"/>
      <c r="AI6" s="48"/>
      <c r="AJ6" s="48"/>
    </row>
    <row r="7" customFormat="false" ht="9" hidden="false" customHeight="true" outlineLevel="0" collapsed="false">
      <c r="A7" s="53"/>
      <c r="B7" s="54"/>
      <c r="C7" s="54"/>
      <c r="D7" s="54"/>
      <c r="E7" s="54"/>
      <c r="F7" s="54"/>
      <c r="G7" s="54"/>
      <c r="H7" s="54"/>
      <c r="I7" s="55"/>
      <c r="J7" s="56"/>
      <c r="K7" s="57"/>
      <c r="L7" s="54"/>
      <c r="M7" s="54"/>
      <c r="N7" s="54"/>
      <c r="O7" s="54"/>
      <c r="P7" s="54"/>
      <c r="Q7" s="54"/>
      <c r="R7" s="54"/>
      <c r="S7" s="54"/>
      <c r="W7" s="54"/>
    </row>
    <row r="8" customFormat="false" ht="18.65" hidden="false" customHeight="true" outlineLevel="0" collapsed="false">
      <c r="A8" s="58" t="s">
        <v>38</v>
      </c>
      <c r="B8" s="59" t="s">
        <v>39</v>
      </c>
      <c r="C8" s="59" t="s">
        <v>40</v>
      </c>
      <c r="D8" s="59" t="s">
        <v>41</v>
      </c>
      <c r="E8" s="59" t="s">
        <v>42</v>
      </c>
      <c r="F8" s="60" t="s">
        <v>43</v>
      </c>
      <c r="G8" s="61" t="s">
        <v>44</v>
      </c>
      <c r="H8" s="62" t="s">
        <v>45</v>
      </c>
      <c r="I8" s="62"/>
      <c r="J8" s="63" t="s">
        <v>46</v>
      </c>
      <c r="K8" s="63"/>
      <c r="L8" s="64"/>
      <c r="M8" s="64"/>
      <c r="N8" s="62" t="s">
        <v>47</v>
      </c>
      <c r="O8" s="64"/>
      <c r="P8" s="64"/>
      <c r="Q8" s="61" t="s">
        <v>48</v>
      </c>
      <c r="R8" s="61" t="s">
        <v>49</v>
      </c>
      <c r="S8" s="61" t="s">
        <v>50</v>
      </c>
      <c r="T8" s="65"/>
      <c r="U8" s="59" t="s">
        <v>51</v>
      </c>
      <c r="V8" s="59" t="s">
        <v>39</v>
      </c>
      <c r="W8" s="59" t="s">
        <v>40</v>
      </c>
      <c r="X8" s="61" t="s">
        <v>44</v>
      </c>
      <c r="Y8" s="62" t="s">
        <v>45</v>
      </c>
      <c r="Z8" s="62"/>
      <c r="AA8" s="63" t="s">
        <v>46</v>
      </c>
      <c r="AB8" s="63"/>
      <c r="AC8" s="64"/>
      <c r="AD8" s="64"/>
      <c r="AE8" s="62" t="s">
        <v>47</v>
      </c>
      <c r="AF8" s="64"/>
      <c r="AG8" s="64"/>
      <c r="AH8" s="66"/>
      <c r="AI8" s="61" t="s">
        <v>49</v>
      </c>
      <c r="AJ8" s="61" t="s">
        <v>52</v>
      </c>
      <c r="AK8" s="65"/>
      <c r="AL8" s="61" t="s">
        <v>53</v>
      </c>
      <c r="AM8" s="65"/>
      <c r="AN8" s="67" t="s">
        <v>54</v>
      </c>
      <c r="AO8" s="68" t="s">
        <v>55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59"/>
      <c r="E9" s="59"/>
      <c r="F9" s="60"/>
      <c r="G9" s="61"/>
      <c r="H9" s="69" t="s">
        <v>56</v>
      </c>
      <c r="I9" s="70" t="s">
        <v>57</v>
      </c>
      <c r="J9" s="71" t="s">
        <v>56</v>
      </c>
      <c r="K9" s="69" t="s">
        <v>57</v>
      </c>
      <c r="L9" s="72" t="s">
        <v>58</v>
      </c>
      <c r="M9" s="62" t="s">
        <v>59</v>
      </c>
      <c r="N9" s="62"/>
      <c r="O9" s="61" t="s">
        <v>60</v>
      </c>
      <c r="P9" s="62" t="s">
        <v>61</v>
      </c>
      <c r="Q9" s="61"/>
      <c r="R9" s="61"/>
      <c r="S9" s="61"/>
      <c r="T9" s="73"/>
      <c r="U9" s="59"/>
      <c r="V9" s="59"/>
      <c r="W9" s="59"/>
      <c r="X9" s="61"/>
      <c r="Y9" s="69" t="s">
        <v>56</v>
      </c>
      <c r="Z9" s="70" t="s">
        <v>57</v>
      </c>
      <c r="AA9" s="71" t="s">
        <v>56</v>
      </c>
      <c r="AB9" s="69" t="s">
        <v>57</v>
      </c>
      <c r="AC9" s="72" t="s">
        <v>58</v>
      </c>
      <c r="AD9" s="62" t="s">
        <v>59</v>
      </c>
      <c r="AE9" s="62"/>
      <c r="AF9" s="61" t="s">
        <v>60</v>
      </c>
      <c r="AG9" s="62" t="s">
        <v>61</v>
      </c>
      <c r="AH9" s="74" t="s">
        <v>62</v>
      </c>
      <c r="AI9" s="61"/>
      <c r="AJ9" s="61"/>
      <c r="AK9" s="73"/>
      <c r="AL9" s="61"/>
      <c r="AM9" s="73"/>
      <c r="AN9" s="67"/>
      <c r="AO9" s="68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6"/>
      <c r="C10" s="77" t="n">
        <f aca="false">IF(B10&lt;&gt;"",VLOOKUP(B10,'Manual EB'!$A$3:$B$407,2,0),0)</f>
        <v>0</v>
      </c>
      <c r="D10" s="78"/>
      <c r="E10" s="78"/>
      <c r="F10" s="79"/>
      <c r="G10" s="78"/>
      <c r="H10" s="80"/>
      <c r="I10" s="81"/>
      <c r="J10" s="82"/>
      <c r="K10" s="83"/>
      <c r="L10" s="84" t="str">
        <f aca="false">IF(G10="EE",IF(OR(AND(OR(J10=1,J10=0),H10&gt;0,H10&lt;5),AND(OR(J10=1,J10=0),H10&gt;4,H10&lt;16),AND(J10=2,H10&gt;0,H10&lt;5)),"Simples",IF(OR(AND(OR(J10=1,J10=0),H10&gt;15),AND(J10=2,H10&gt;4,H10&lt;16),AND(J10&gt;2,H10&gt;0,H10&lt;5)),"Médio",IF(OR(AND(J10=2,H10&gt;15),AND(J10&gt;2,H10&gt;4,H10&lt;16),AND(J10&gt;2,H10&gt;15)),"Complexo",""))), IF(OR(G10="CE",G10="SE"),IF(OR(AND(OR(J10=1,J10=0),H10&gt;0,H10&lt;6),AND(OR(J10=1,J10=0),H10&gt;5,H10&lt;20),AND(J10&gt;1,J10&lt;4,H10&gt;0,H10&lt;6)),"Simples",IF(OR(AND(OR(J10=1,J10=0),H10&gt;19),AND(J10&gt;1,J10&lt;4,H10&gt;5,H10&lt;20),AND(J10&gt;3,H10&gt;0,H10&lt;6)),"Médio",IF(OR(AND(J10&gt;1,J10&lt;4,H10&gt;19),AND(J10&gt;3,H10&gt;5,H10&lt;20),AND(J10&gt;3,H10&gt;19)),"Complexo",""))),""))</f>
        <v/>
      </c>
      <c r="M10" s="79" t="str">
        <f aca="false">IF(G10="ALI",IF(OR(AND(OR(J10=1,J10=0),H10&gt;0,H10&lt;20),AND(OR(J10=1,J10=0),H10&gt;19,H10&lt;51),AND(J10&gt;1,J10&lt;6,H10&gt;0,H10&lt;20)),"Simples",IF(OR(AND(OR(J10=1,J10=0),H10&gt;50),AND(J10&gt;1,J10&lt;6,H10&gt;19,H10&lt;51),AND(J10&gt;5,H10&gt;0,H10&lt;20)),"Médio",IF(OR(AND(J10&gt;1,J10&lt;6,H10&gt;50),AND(J10&gt;5,H10&gt;19,H10&lt;51),AND(J10&gt;5,H10&gt;50)),"Complexo",""))), IF(G10="AIE",IF(OR(AND(OR(J10=1, J10=0),H10&gt;0,H10&lt;20),AND(OR(J10=1, J10=0),H10&gt;19,H10&lt;51),AND(J10&gt;1,J10&lt;6,H10&gt;0,H10&lt;20)),"Simples",IF(OR(AND(OR(J10=1, J10=0),H10&gt;50),AND(J10&gt;1,J10&lt;6,H10&gt;19,H10&lt;51),AND(J10&gt;5,H10&gt;0,H10&lt;20)),"Médio",IF(OR(AND(J10&gt;1,J10&lt;6,H10&gt;50),AND(J10&gt;5,H10&gt;19,H10&lt;51),AND(J10&gt;5,H10&gt;50)),"Complexo",""))),""))</f>
        <v/>
      </c>
      <c r="N10" s="85" t="str">
        <f aca="false">IF(L10="",M10,IF(M10="",L10,""))</f>
        <v/>
      </c>
      <c r="O10" s="86" t="n">
        <f aca="false">IF(AND(OR(G10="EE",G10="CE"),N10="Simples"),3, IF(AND(OR(G10="EE",G10="CE"),N10="Médio"),4, IF(AND(OR(G10="EE",G10="CE"),N10="Complexo"),6, IF(AND(G10="SE",N10="Simples"),4, IF(AND(G10="SE",N10="Médio"),5, IF(AND(G10="SE",N10="Complexo"),7,0))))))</f>
        <v>0</v>
      </c>
      <c r="P10" s="86" t="n">
        <f aca="false">IF(AND(G10="ALI",M10="Simples"),7, IF(AND(G10="ALI",M10="Médio"),10, IF(AND(G10="ALI",M10="Complexo"),15, IF(AND(G10="AIE",M10="Simples"),5, IF(AND(G10="AIE",M10="Médio"),7, IF(AND(G10="AIE",M10="Complexo"),10,0))))))</f>
        <v>0</v>
      </c>
      <c r="Q10" s="69" t="n">
        <f aca="false">IF(B10&lt;&gt;"Manutenção em interface",IF(B10&lt;&gt;"Desenv., Manutenção e Publicação de Páginas Estáticas",(O10+P10),C10),C10)</f>
        <v>0</v>
      </c>
      <c r="R10" s="85" t="n">
        <f aca="false">IF(B10&lt;&gt;"Manutenção em interface",IF(B10&lt;&gt;"Desenv., Manutenção e Publicação de Páginas Estáticas",(O10+P10)*C10,C10),C10)</f>
        <v>0</v>
      </c>
      <c r="S10" s="78"/>
      <c r="T10" s="87"/>
      <c r="U10" s="88"/>
      <c r="V10" s="76"/>
      <c r="W10" s="77" t="n">
        <f aca="false">IF(V10&lt;&gt;"",VLOOKUP(V10,'Manual EB'!$A$3:$B$407,2,0),0)</f>
        <v>0</v>
      </c>
      <c r="X10" s="78"/>
      <c r="Y10" s="80"/>
      <c r="Z10" s="81"/>
      <c r="AA10" s="82"/>
      <c r="AB10" s="83"/>
      <c r="AC10" s="84" t="str">
        <f aca="false">IF(X10="EE",IF(OR(AND(OR(AA10=1,AA10=0),Y10&gt;0,Y10&lt;5),AND(OR(AA10=1,AA10=0),Y10&gt;4,Y10&lt;16),AND(AA10=2,Y10&gt;0,Y10&lt;5)),"Simples",IF(OR(AND(OR(AA10=1,AA10=0),Y10&gt;15),AND(AA10=2,Y10&gt;4,Y10&lt;16),AND(AA10&gt;2,Y10&gt;0,Y10&lt;5)),"Médio",IF(OR(AND(AA10=2,Y10&gt;15),AND(AA10&gt;2,Y10&gt;4,Y10&lt;16),AND(AA10&gt;2,Y10&gt;15)),"Complexo",""))), IF(OR(X10="CE",X10="SE"),IF(OR(AND(OR(AA10=1,AA10=0),Y10&gt;0,Y10&lt;6),AND(OR(AA10=1,AA10=0),Y10&gt;5,Y10&lt;20),AND(AA10&gt;1,AA10&lt;4,Y10&gt;0,Y10&lt;6)),"Simples",IF(OR(AND(OR(AA10=1,AA10=0),Y10&gt;19),AND(AA10&gt;1,AA10&lt;4,Y10&gt;5,Y10&lt;20),AND(AA10&gt;3,Y10&gt;0,Y10&lt;6)),"Médio",IF(OR(AND(AA10&gt;1,AA10&lt;4,Y10&gt;19),AND(AA10&gt;3,Y10&gt;5,Y10&lt;20),AND(AA10&gt;3,Y10&gt;19)),"Complexo",""))),""))</f>
        <v/>
      </c>
      <c r="AD10" s="79" t="str">
        <f aca="false">IF(X10="ALI",IF(OR(AND(OR(AA10=1,AA10=0),Y10&gt;0,Y10&lt;20),AND(OR(AA10=1,AA10=0),Y10&gt;19,Y10&lt;51),AND(AA10&gt;1,AA10&lt;6,Y10&gt;0,Y10&lt;20)),"Simples",IF(OR(AND(OR(AA10=1,AA10=0),Y10&gt;50),AND(AA10&gt;1,AA10&lt;6,Y10&gt;19,Y10&lt;51),AND(AA10&gt;5,Y10&gt;0,Y10&lt;20)),"Médio",IF(OR(AND(AA10&gt;1,AA10&lt;6,Y10&gt;50),AND(AA10&gt;5,Y10&gt;19,Y10&lt;51),AND(AA10&gt;5,Y10&gt;50)),"Complexo",""))), IF(X10="AIE",IF(OR(AND(OR(AA10=1, AA10=0),Y10&gt;0,Y10&lt;20),AND(OR(AA10=1, AA10=0),Y10&gt;19,Y10&lt;51),AND(AA10&gt;1,AA10&lt;6,Y10&gt;0,Y10&lt;20)),"Simples",IF(OR(AND(OR(AA10=1, AA10=0),Y10&gt;50),AND(AA10&gt;1,AA10&lt;6,Y10&gt;19,Y10&lt;51),AND(AA10&gt;5,Y10&gt;0,Y10&lt;20)),"Médio",IF(OR(AND(AA10&gt;1,AA10&lt;6,Y10&gt;50),AND(AA10&gt;5,Y10&gt;19,Y10&lt;51),AND(AA10&gt;5,Y10&gt;50)),"Complexo",""))),""))</f>
        <v/>
      </c>
      <c r="AE10" s="85" t="str">
        <f aca="false">IF(AC10="",AD10,IF(AD10="",AC10,""))</f>
        <v/>
      </c>
      <c r="AF10" s="86" t="n">
        <f aca="false">IF(AND(OR(X10="EE",X10="CE"),AE10="Simples"),3, IF(AND(OR(X10="EE",X10="CE"),AE10="Médio"),4, IF(AND(OR(X10="EE",X10="CE"),AE10="Complexo"),6, IF(AND(X10="SE",AE10="Simples"),4, IF(AND(X10="SE",AE10="Médio"),5, IF(AND(X10="SE",AE10="Complexo"),7,0))))))</f>
        <v>0</v>
      </c>
      <c r="AG10" s="86" t="n">
        <f aca="false">IF(AND(X10="ALI",AD10="Simples"),7, IF(AND(X10="ALI",AD10="Médio"),10, IF(AND(X10="ALI",AD10="Complexo"),15, IF(AND(X10="AIE",AD10="Simples"),5, IF(AND(X10="AIE",AD10="Médio"),7, IF(AND(X10="AIE",AD10="Complexo"),10,0))))))</f>
        <v>0</v>
      </c>
      <c r="AH10" s="86" t="n">
        <f aca="false">IF(U10="",0,IF(U10="OK",SUM(O10:P10),SUM(AF10:AG10)))</f>
        <v>0</v>
      </c>
      <c r="AI10" s="89" t="n">
        <f aca="false">IF(U10="OK",R10,( IF(V10&lt;&gt;"Manutenção em interface",IF(V10&lt;&gt;"Desenv., Manutenção e Publicação de Páginas Estáticas",(AF10+AG10)*W10,W10),W10)))</f>
        <v>0</v>
      </c>
      <c r="AJ10" s="78"/>
      <c r="AK10" s="87"/>
      <c r="AL10" s="78"/>
      <c r="AM10" s="87"/>
      <c r="AN10" s="78"/>
      <c r="AO10" s="78" t="str">
        <f aca="false">IF(AI10=0,"",IF(AI10=R10,"OK","Divergente"))</f>
        <v/>
      </c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IF(B11&lt;&gt;"",VLOOKUP(B11,'Manual EB'!$A$3:$B$407,2,0),0)</f>
        <v>0</v>
      </c>
      <c r="D11" s="78"/>
      <c r="E11" s="78"/>
      <c r="F11" s="79"/>
      <c r="G11" s="78"/>
      <c r="H11" s="80"/>
      <c r="I11" s="81"/>
      <c r="J11" s="82"/>
      <c r="K11" s="83"/>
      <c r="L11" s="84" t="str">
        <f aca="false">IF(G11="EE",IF(OR(AND(OR(J11=1,J11=0),H11&gt;0,H11&lt;5),AND(OR(J11=1,J11=0),H11&gt;4,H11&lt;16),AND(J11=2,H11&gt;0,H11&lt;5)),"Simples",IF(OR(AND(OR(J11=1,J11=0),H11&gt;15),AND(J11=2,H11&gt;4,H11&lt;16),AND(J11&gt;2,H11&gt;0,H11&lt;5)),"Médio",IF(OR(AND(J11=2,H11&gt;15),AND(J11&gt;2,H11&gt;4,H11&lt;16),AND(J11&gt;2,H11&gt;15)),"Complexo",""))), IF(OR(G11="CE",G11="SE"),IF(OR(AND(OR(J11=1,J11=0),H11&gt;0,H11&lt;6),AND(OR(J11=1,J11=0),H11&gt;5,H11&lt;20),AND(J11&gt;1,J11&lt;4,H11&gt;0,H11&lt;6)),"Simples",IF(OR(AND(OR(J11=1,J11=0),H11&gt;19),AND(J11&gt;1,J11&lt;4,H11&gt;5,H11&lt;20),AND(J11&gt;3,H11&gt;0,H11&lt;6)),"Médio",IF(OR(AND(J11&gt;1,J11&lt;4,H11&gt;19),AND(J11&gt;3,H11&gt;5,H11&lt;20),AND(J11&gt;3,H11&gt;19)),"Complexo",""))),""))</f>
        <v/>
      </c>
      <c r="M11" s="79" t="str">
        <f aca="false">IF(G11="ALI",IF(OR(AND(OR(J11=1,J11=0),H11&gt;0,H11&lt;20),AND(OR(J11=1,J11=0),H11&gt;19,H11&lt;51),AND(J11&gt;1,J11&lt;6,H11&gt;0,H11&lt;20)),"Simples",IF(OR(AND(OR(J11=1,J11=0),H11&gt;50),AND(J11&gt;1,J11&lt;6,H11&gt;19,H11&lt;51),AND(J11&gt;5,H11&gt;0,H11&lt;20)),"Médio",IF(OR(AND(J11&gt;1,J11&lt;6,H11&gt;50),AND(J11&gt;5,H11&gt;19,H11&lt;51),AND(J11&gt;5,H11&gt;50)),"Complexo",""))), IF(G11="AIE",IF(OR(AND(OR(J11=1, J11=0),H11&gt;0,H11&lt;20),AND(OR(J11=1, J11=0),H11&gt;19,H11&lt;51),AND(J11&gt;1,J11&lt;6,H11&gt;0,H11&lt;20)),"Simples",IF(OR(AND(OR(J11=1, J11=0),H11&gt;50),AND(J11&gt;1,J11&lt;6,H11&gt;19,H11&lt;51),AND(J11&gt;5,H11&gt;0,H11&lt;20)),"Médio",IF(OR(AND(J11&gt;1,J11&lt;6,H11&gt;50),AND(J11&gt;5,H11&gt;19,H11&lt;51),AND(J11&gt;5,H11&gt;50)),"Complexo",""))),""))</f>
        <v/>
      </c>
      <c r="N11" s="85" t="str">
        <f aca="false">IF(L11="",M11,IF(M11="",L11,""))</f>
        <v/>
      </c>
      <c r="O11" s="86" t="n">
        <f aca="false">IF(AND(OR(G11="EE",G11="CE"),N11="Simples"),3, IF(AND(OR(G11="EE",G11="CE"),N11="Médio"),4, IF(AND(OR(G11="EE",G11="CE"),N11="Complexo"),6, IF(AND(G11="SE",N11="Simples"),4, IF(AND(G11="SE",N11="Médio"),5, IF(AND(G11="SE",N11="Complexo"),7,0))))))</f>
        <v>0</v>
      </c>
      <c r="P11" s="86" t="n">
        <f aca="false">IF(AND(G11="ALI",M11="Simples"),7, IF(AND(G11="ALI",M11="Médio"),10, IF(AND(G11="ALI",M11="Complexo"),15, IF(AND(G11="AIE",M11="Simples"),5, IF(AND(G11="AIE",M11="Médio"),7, IF(AND(G11="AIE",M11="Complexo"),10,0))))))</f>
        <v>0</v>
      </c>
      <c r="Q11" s="69" t="n">
        <f aca="false">IF(B11&lt;&gt;"Manutenção em interface",IF(B11&lt;&gt;"Desenv., Manutenção e Publicação de Páginas Estáticas",(O11+P11),C11),C11)</f>
        <v>0</v>
      </c>
      <c r="R11" s="85" t="n">
        <f aca="false">IF(B11&lt;&gt;"Manutenção em interface",IF(B11&lt;&gt;"Desenv., Manutenção e Publicação de Páginas Estáticas",(O11+P11)*C11,C11),C11)</f>
        <v>0</v>
      </c>
      <c r="S11" s="78"/>
      <c r="T11" s="87"/>
      <c r="U11" s="88"/>
      <c r="V11" s="76"/>
      <c r="W11" s="77" t="n">
        <f aca="false">IF(V11&lt;&gt;"",VLOOKUP(V11,'Manual EB'!$A$3:$B$407,2,0),0)</f>
        <v>0</v>
      </c>
      <c r="X11" s="78"/>
      <c r="Y11" s="80"/>
      <c r="Z11" s="81"/>
      <c r="AA11" s="82"/>
      <c r="AB11" s="83"/>
      <c r="AC11" s="84" t="str">
        <f aca="false">IF(X11="EE",IF(OR(AND(OR(AA11=1,AA11=0),Y11&gt;0,Y11&lt;5),AND(OR(AA11=1,AA11=0),Y11&gt;4,Y11&lt;16),AND(AA11=2,Y11&gt;0,Y11&lt;5)),"Simples",IF(OR(AND(OR(AA11=1,AA11=0),Y11&gt;15),AND(AA11=2,Y11&gt;4,Y11&lt;16),AND(AA11&gt;2,Y11&gt;0,Y11&lt;5)),"Médio",IF(OR(AND(AA11=2,Y11&gt;15),AND(AA11&gt;2,Y11&gt;4,Y11&lt;16),AND(AA11&gt;2,Y11&gt;15)),"Complexo",""))), IF(OR(X11="CE",X11="SE"),IF(OR(AND(OR(AA11=1,AA11=0),Y11&gt;0,Y11&lt;6),AND(OR(AA11=1,AA11=0),Y11&gt;5,Y11&lt;20),AND(AA11&gt;1,AA11&lt;4,Y11&gt;0,Y11&lt;6)),"Simples",IF(OR(AND(OR(AA11=1,AA11=0),Y11&gt;19),AND(AA11&gt;1,AA11&lt;4,Y11&gt;5,Y11&lt;20),AND(AA11&gt;3,Y11&gt;0,Y11&lt;6)),"Médio",IF(OR(AND(AA11&gt;1,AA11&lt;4,Y11&gt;19),AND(AA11&gt;3,Y11&gt;5,Y11&lt;20),AND(AA11&gt;3,Y11&gt;19)),"Complexo",""))),""))</f>
        <v/>
      </c>
      <c r="AD11" s="79" t="str">
        <f aca="false">IF(X11="ALI",IF(OR(AND(OR(AA11=1,AA11=0),Y11&gt;0,Y11&lt;20),AND(OR(AA11=1,AA11=0),Y11&gt;19,Y11&lt;51),AND(AA11&gt;1,AA11&lt;6,Y11&gt;0,Y11&lt;20)),"Simples",IF(OR(AND(OR(AA11=1,AA11=0),Y11&gt;50),AND(AA11&gt;1,AA11&lt;6,Y11&gt;19,Y11&lt;51),AND(AA11&gt;5,Y11&gt;0,Y11&lt;20)),"Médio",IF(OR(AND(AA11&gt;1,AA11&lt;6,Y11&gt;50),AND(AA11&gt;5,Y11&gt;19,Y11&lt;51),AND(AA11&gt;5,Y11&gt;50)),"Complexo",""))), IF(X11="AIE",IF(OR(AND(OR(AA11=1, AA11=0),Y11&gt;0,Y11&lt;20),AND(OR(AA11=1, AA11=0),Y11&gt;19,Y11&lt;51),AND(AA11&gt;1,AA11&lt;6,Y11&gt;0,Y11&lt;20)),"Simples",IF(OR(AND(OR(AA11=1, AA11=0),Y11&gt;50),AND(AA11&gt;1,AA11&lt;6,Y11&gt;19,Y11&lt;51),AND(AA11&gt;5,Y11&gt;0,Y11&lt;20)),"Médio",IF(OR(AND(AA11&gt;1,AA11&lt;6,Y11&gt;50),AND(AA11&gt;5,Y11&gt;19,Y11&lt;51),AND(AA11&gt;5,Y11&gt;50)),"Complexo",""))),""))</f>
        <v/>
      </c>
      <c r="AE11" s="85" t="str">
        <f aca="false">IF(AC11="",AD11,IF(AD11="",AC11,""))</f>
        <v/>
      </c>
      <c r="AF11" s="86" t="n">
        <f aca="false">IF(AND(OR(X11="EE",X11="CE"),AE11="Simples"),3, IF(AND(OR(X11="EE",X11="CE"),AE11="Médio"),4, IF(AND(OR(X11="EE",X11="CE"),AE11="Complexo"),6, IF(AND(X11="SE",AE11="Simples"),4, IF(AND(X11="SE",AE11="Médio"),5, IF(AND(X11="SE",AE11="Complexo"),7,0))))))</f>
        <v>0</v>
      </c>
      <c r="AG11" s="86" t="n">
        <f aca="false">IF(AND(X11="ALI",AD11="Simples"),7, IF(AND(X11="ALI",AD11="Médio"),10, IF(AND(X11="ALI",AD11="Complexo"),15, IF(AND(X11="AIE",AD11="Simples"),5, IF(AND(X11="AIE",AD11="Médio"),7, IF(AND(X11="AIE",AD11="Complexo"),10,0))))))</f>
        <v>0</v>
      </c>
      <c r="AH11" s="86" t="n">
        <f aca="false">IF(U11="",0,IF(U11="OK",SUM(O11:P11),SUM(AF11:AG11)))</f>
        <v>0</v>
      </c>
      <c r="AI11" s="89" t="n">
        <f aca="false">IF(U11="OK",R11,( IF(V11&lt;&gt;"Manutenção em interface",IF(V11&lt;&gt;"Desenv., Manutenção e Publicação de Páginas Estáticas",(AF11+AG11)*W11,W11),W11)))</f>
        <v>0</v>
      </c>
      <c r="AJ11" s="78"/>
      <c r="AK11" s="87"/>
      <c r="AL11" s="78"/>
      <c r="AM11" s="87"/>
      <c r="AN11" s="78"/>
      <c r="AO11" s="78" t="str">
        <f aca="false">IF(AI11=0,"",IF(AI11=R11,"OK","Divergente"))</f>
        <v/>
      </c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IF(B12&lt;&gt;"",VLOOKUP(B12,'Manual EB'!$A$3:$B$407,2,0),0)</f>
        <v>0</v>
      </c>
      <c r="D12" s="78"/>
      <c r="E12" s="78"/>
      <c r="F12" s="79"/>
      <c r="G12" s="78"/>
      <c r="H12" s="80"/>
      <c r="I12" s="81"/>
      <c r="J12" s="82"/>
      <c r="K12" s="83"/>
      <c r="L12" s="84" t="str">
        <f aca="false">IF(G12="EE",IF(OR(AND(OR(J12=1,J12=0),H12&gt;0,H12&lt;5),AND(OR(J12=1,J12=0),H12&gt;4,H12&lt;16),AND(J12=2,H12&gt;0,H12&lt;5)),"Simples",IF(OR(AND(OR(J12=1,J12=0),H12&gt;15),AND(J12=2,H12&gt;4,H12&lt;16),AND(J12&gt;2,H12&gt;0,H12&lt;5)),"Médio",IF(OR(AND(J12=2,H12&gt;15),AND(J12&gt;2,H12&gt;4,H12&lt;16),AND(J12&gt;2,H12&gt;15)),"Complexo",""))), IF(OR(G12="CE",G12="SE"),IF(OR(AND(OR(J12=1,J12=0),H12&gt;0,H12&lt;6),AND(OR(J12=1,J12=0),H12&gt;5,H12&lt;20),AND(J12&gt;1,J12&lt;4,H12&gt;0,H12&lt;6)),"Simples",IF(OR(AND(OR(J12=1,J12=0),H12&gt;19),AND(J12&gt;1,J12&lt;4,H12&gt;5,H12&lt;20),AND(J12&gt;3,H12&gt;0,H12&lt;6)),"Médio",IF(OR(AND(J12&gt;1,J12&lt;4,H12&gt;19),AND(J12&gt;3,H12&gt;5,H12&lt;20),AND(J12&gt;3,H12&gt;19)),"Complexo",""))),""))</f>
        <v/>
      </c>
      <c r="M12" s="79" t="str">
        <f aca="false">IF(G12="ALI",IF(OR(AND(OR(J12=1,J12=0),H12&gt;0,H12&lt;20),AND(OR(J12=1,J12=0),H12&gt;19,H12&lt;51),AND(J12&gt;1,J12&lt;6,H12&gt;0,H12&lt;20)),"Simples",IF(OR(AND(OR(J12=1,J12=0),H12&gt;50),AND(J12&gt;1,J12&lt;6,H12&gt;19,H12&lt;51),AND(J12&gt;5,H12&gt;0,H12&lt;20)),"Médio",IF(OR(AND(J12&gt;1,J12&lt;6,H12&gt;50),AND(J12&gt;5,H12&gt;19,H12&lt;51),AND(J12&gt;5,H12&gt;50)),"Complexo",""))), IF(G12="AIE",IF(OR(AND(OR(J12=1, J12=0),H12&gt;0,H12&lt;20),AND(OR(J12=1, J12=0),H12&gt;19,H12&lt;51),AND(J12&gt;1,J12&lt;6,H12&gt;0,H12&lt;20)),"Simples",IF(OR(AND(OR(J12=1, J12=0),H12&gt;50),AND(J12&gt;1,J12&lt;6,H12&gt;19,H12&lt;51),AND(J12&gt;5,H12&gt;0,H12&lt;20)),"Médio",IF(OR(AND(J12&gt;1,J12&lt;6,H12&gt;50),AND(J12&gt;5,H12&gt;19,H12&lt;51),AND(J12&gt;5,H12&gt;50)),"Complexo",""))),""))</f>
        <v/>
      </c>
      <c r="N12" s="85" t="str">
        <f aca="false">IF(L12="",M12,IF(M12="",L12,""))</f>
        <v/>
      </c>
      <c r="O12" s="86" t="n">
        <f aca="false">IF(AND(OR(G12="EE",G12="CE"),N12="Simples"),3, IF(AND(OR(G12="EE",G12="CE"),N12="Médio"),4, IF(AND(OR(G12="EE",G12="CE"),N12="Complexo"),6, IF(AND(G12="SE",N12="Simples"),4, IF(AND(G12="SE",N12="Médio"),5, IF(AND(G12="SE",N12="Complexo"),7,0))))))</f>
        <v>0</v>
      </c>
      <c r="P12" s="86" t="n">
        <f aca="false">IF(AND(G12="ALI",M12="Simples"),7, IF(AND(G12="ALI",M12="Médio"),10, IF(AND(G12="ALI",M12="Complexo"),15, IF(AND(G12="AIE",M12="Simples"),5, IF(AND(G12="AIE",M12="Médio"),7, IF(AND(G12="AIE",M12="Complexo"),10,0))))))</f>
        <v>0</v>
      </c>
      <c r="Q12" s="69" t="n">
        <f aca="false">IF(B12&lt;&gt;"Manutenção em interface",IF(B12&lt;&gt;"Desenv., Manutenção e Publicação de Páginas Estáticas",(O12+P12),C12),C12)</f>
        <v>0</v>
      </c>
      <c r="R12" s="85" t="n">
        <f aca="false">IF(B12&lt;&gt;"Manutenção em interface",IF(B12&lt;&gt;"Desenv., Manutenção e Publicação de Páginas Estáticas",(O12+P12)*C12,C12),C12)</f>
        <v>0</v>
      </c>
      <c r="S12" s="78"/>
      <c r="T12" s="87"/>
      <c r="U12" s="88"/>
      <c r="V12" s="76"/>
      <c r="W12" s="77" t="n">
        <f aca="false">IF(V12&lt;&gt;"",VLOOKUP(V12,'Manual EB'!$A$3:$B$407,2,0),0)</f>
        <v>0</v>
      </c>
      <c r="X12" s="78"/>
      <c r="Y12" s="80"/>
      <c r="Z12" s="81"/>
      <c r="AA12" s="82"/>
      <c r="AB12" s="83"/>
      <c r="AC12" s="84" t="str">
        <f aca="false">IF(X12="EE",IF(OR(AND(OR(AA12=1,AA12=0),Y12&gt;0,Y12&lt;5),AND(OR(AA12=1,AA12=0),Y12&gt;4,Y12&lt;16),AND(AA12=2,Y12&gt;0,Y12&lt;5)),"Simples",IF(OR(AND(OR(AA12=1,AA12=0),Y12&gt;15),AND(AA12=2,Y12&gt;4,Y12&lt;16),AND(AA12&gt;2,Y12&gt;0,Y12&lt;5)),"Médio",IF(OR(AND(AA12=2,Y12&gt;15),AND(AA12&gt;2,Y12&gt;4,Y12&lt;16),AND(AA12&gt;2,Y12&gt;15)),"Complexo",""))), IF(OR(X12="CE",X12="SE"),IF(OR(AND(OR(AA12=1,AA12=0),Y12&gt;0,Y12&lt;6),AND(OR(AA12=1,AA12=0),Y12&gt;5,Y12&lt;20),AND(AA12&gt;1,AA12&lt;4,Y12&gt;0,Y12&lt;6)),"Simples",IF(OR(AND(OR(AA12=1,AA12=0),Y12&gt;19),AND(AA12&gt;1,AA12&lt;4,Y12&gt;5,Y12&lt;20),AND(AA12&gt;3,Y12&gt;0,Y12&lt;6)),"Médio",IF(OR(AND(AA12&gt;1,AA12&lt;4,Y12&gt;19),AND(AA12&gt;3,Y12&gt;5,Y12&lt;20),AND(AA12&gt;3,Y12&gt;19)),"Complexo",""))),""))</f>
        <v/>
      </c>
      <c r="AD12" s="79" t="str">
        <f aca="false">IF(X12="ALI",IF(OR(AND(OR(AA12=1,AA12=0),Y12&gt;0,Y12&lt;20),AND(OR(AA12=1,AA12=0),Y12&gt;19,Y12&lt;51),AND(AA12&gt;1,AA12&lt;6,Y12&gt;0,Y12&lt;20)),"Simples",IF(OR(AND(OR(AA12=1,AA12=0),Y12&gt;50),AND(AA12&gt;1,AA12&lt;6,Y12&gt;19,Y12&lt;51),AND(AA12&gt;5,Y12&gt;0,Y12&lt;20)),"Médio",IF(OR(AND(AA12&gt;1,AA12&lt;6,Y12&gt;50),AND(AA12&gt;5,Y12&gt;19,Y12&lt;51),AND(AA12&gt;5,Y12&gt;50)),"Complexo",""))), IF(X12="AIE",IF(OR(AND(OR(AA12=1, AA12=0),Y12&gt;0,Y12&lt;20),AND(OR(AA12=1, AA12=0),Y12&gt;19,Y12&lt;51),AND(AA12&gt;1,AA12&lt;6,Y12&gt;0,Y12&lt;20)),"Simples",IF(OR(AND(OR(AA12=1, AA12=0),Y12&gt;50),AND(AA12&gt;1,AA12&lt;6,Y12&gt;19,Y12&lt;51),AND(AA12&gt;5,Y12&gt;0,Y12&lt;20)),"Médio",IF(OR(AND(AA12&gt;1,AA12&lt;6,Y12&gt;50),AND(AA12&gt;5,Y12&gt;19,Y12&lt;51),AND(AA12&gt;5,Y12&gt;50)),"Complexo",""))),""))</f>
        <v/>
      </c>
      <c r="AE12" s="85" t="str">
        <f aca="false">IF(AC12="",AD12,IF(AD12="",AC12,""))</f>
        <v/>
      </c>
      <c r="AF12" s="86" t="n">
        <f aca="false">IF(AND(OR(X12="EE",X12="CE"),AE12="Simples"),3, IF(AND(OR(X12="EE",X12="CE"),AE12="Médio"),4, IF(AND(OR(X12="EE",X12="CE"),AE12="Complexo"),6, IF(AND(X12="SE",AE12="Simples"),4, IF(AND(X12="SE",AE12="Médio"),5, IF(AND(X12="SE",AE12="Complexo"),7,0))))))</f>
        <v>0</v>
      </c>
      <c r="AG12" s="86" t="n">
        <f aca="false">IF(AND(X12="ALI",AD12="Simples"),7, IF(AND(X12="ALI",AD12="Médio"),10, IF(AND(X12="ALI",AD12="Complexo"),15, IF(AND(X12="AIE",AD12="Simples"),5, IF(AND(X12="AIE",AD12="Médio"),7, IF(AND(X12="AIE",AD12="Complexo"),10,0))))))</f>
        <v>0</v>
      </c>
      <c r="AH12" s="86" t="n">
        <f aca="false">IF(U12="",0,IF(U12="OK",SUM(O12:P12),SUM(AF12:AG12)))</f>
        <v>0</v>
      </c>
      <c r="AI12" s="89" t="n">
        <f aca="false">IF(U12="OK",R12,( IF(V12&lt;&gt;"Manutenção em interface",IF(V12&lt;&gt;"Desenv., Manutenção e Publicação de Páginas Estáticas",(AF12+AG12)*W12,W12),W12)))</f>
        <v>0</v>
      </c>
      <c r="AJ12" s="78"/>
      <c r="AK12" s="87"/>
      <c r="AL12" s="78"/>
      <c r="AM12" s="87"/>
      <c r="AN12" s="78"/>
      <c r="AO12" s="78" t="str">
        <f aca="false">IF(AI12=0,"",IF(AI12=R12,"OK","Divergente"))</f>
        <v/>
      </c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IF(B13&lt;&gt;"",VLOOKUP(B13,'Manual EB'!$A$3:$B$407,2,0),0)</f>
        <v>0</v>
      </c>
      <c r="D13" s="78"/>
      <c r="E13" s="78"/>
      <c r="F13" s="79"/>
      <c r="G13" s="78"/>
      <c r="H13" s="80"/>
      <c r="I13" s="81"/>
      <c r="J13" s="82"/>
      <c r="K13" s="83"/>
      <c r="L13" s="84" t="str">
        <f aca="false">IF(G13="EE",IF(OR(AND(OR(J13=1,J13=0),H13&gt;0,H13&lt;5),AND(OR(J13=1,J13=0),H13&gt;4,H13&lt;16),AND(J13=2,H13&gt;0,H13&lt;5)),"Simples",IF(OR(AND(OR(J13=1,J13=0),H13&gt;15),AND(J13=2,H13&gt;4,H13&lt;16),AND(J13&gt;2,H13&gt;0,H13&lt;5)),"Médio",IF(OR(AND(J13=2,H13&gt;15),AND(J13&gt;2,H13&gt;4,H13&lt;16),AND(J13&gt;2,H13&gt;15)),"Complexo",""))), IF(OR(G13="CE",G13="SE"),IF(OR(AND(OR(J13=1,J13=0),H13&gt;0,H13&lt;6),AND(OR(J13=1,J13=0),H13&gt;5,H13&lt;20),AND(J13&gt;1,J13&lt;4,H13&gt;0,H13&lt;6)),"Simples",IF(OR(AND(OR(J13=1,J13=0),H13&gt;19),AND(J13&gt;1,J13&lt;4,H13&gt;5,H13&lt;20),AND(J13&gt;3,H13&gt;0,H13&lt;6)),"Médio",IF(OR(AND(J13&gt;1,J13&lt;4,H13&gt;19),AND(J13&gt;3,H13&gt;5,H13&lt;20),AND(J13&gt;3,H13&gt;19)),"Complexo",""))),""))</f>
        <v/>
      </c>
      <c r="M13" s="79" t="str">
        <f aca="false">IF(G13="ALI",IF(OR(AND(OR(J13=1,J13=0),H13&gt;0,H13&lt;20),AND(OR(J13=1,J13=0),H13&gt;19,H13&lt;51),AND(J13&gt;1,J13&lt;6,H13&gt;0,H13&lt;20)),"Simples",IF(OR(AND(OR(J13=1,J13=0),H13&gt;50),AND(J13&gt;1,J13&lt;6,H13&gt;19,H13&lt;51),AND(J13&gt;5,H13&gt;0,H13&lt;20)),"Médio",IF(OR(AND(J13&gt;1,J13&lt;6,H13&gt;50),AND(J13&gt;5,H13&gt;19,H13&lt;51),AND(J13&gt;5,H13&gt;50)),"Complexo",""))), IF(G13="AIE",IF(OR(AND(OR(J13=1, J13=0),H13&gt;0,H13&lt;20),AND(OR(J13=1, J13=0),H13&gt;19,H13&lt;51),AND(J13&gt;1,J13&lt;6,H13&gt;0,H13&lt;20)),"Simples",IF(OR(AND(OR(J13=1, J13=0),H13&gt;50),AND(J13&gt;1,J13&lt;6,H13&gt;19,H13&lt;51),AND(J13&gt;5,H13&gt;0,H13&lt;20)),"Médio",IF(OR(AND(J13&gt;1,J13&lt;6,H13&gt;50),AND(J13&gt;5,H13&gt;19,H13&lt;51),AND(J13&gt;5,H13&gt;50)),"Complexo",""))),""))</f>
        <v/>
      </c>
      <c r="N13" s="85" t="str">
        <f aca="false">IF(L13="",M13,IF(M13="",L13,""))</f>
        <v/>
      </c>
      <c r="O13" s="86" t="n">
        <f aca="false">IF(AND(OR(G13="EE",G13="CE"),N13="Simples"),3, IF(AND(OR(G13="EE",G13="CE"),N13="Médio"),4, IF(AND(OR(G13="EE",G13="CE"),N13="Complexo"),6, IF(AND(G13="SE",N13="Simples"),4, IF(AND(G13="SE",N13="Médio"),5, IF(AND(G13="SE",N13="Complexo"),7,0))))))</f>
        <v>0</v>
      </c>
      <c r="P13" s="86" t="n">
        <f aca="false">IF(AND(G13="ALI",M13="Simples"),7, IF(AND(G13="ALI",M13="Médio"),10, IF(AND(G13="ALI",M13="Complexo"),15, IF(AND(G13="AIE",M13="Simples"),5, IF(AND(G13="AIE",M13="Médio"),7, IF(AND(G13="AIE",M13="Complexo"),10,0))))))</f>
        <v>0</v>
      </c>
      <c r="Q13" s="69" t="n">
        <f aca="false">IF(B13&lt;&gt;"Manutenção em interface",IF(B13&lt;&gt;"Desenv., Manutenção e Publicação de Páginas Estáticas",(O13+P13),C13),C13)</f>
        <v>0</v>
      </c>
      <c r="R13" s="85" t="n">
        <f aca="false">IF(B13&lt;&gt;"Manutenção em interface",IF(B13&lt;&gt;"Desenv., Manutenção e Publicação de Páginas Estáticas",(O13+P13)*C13,C13),C13)</f>
        <v>0</v>
      </c>
      <c r="S13" s="78"/>
      <c r="T13" s="87"/>
      <c r="U13" s="88"/>
      <c r="V13" s="76"/>
      <c r="W13" s="77" t="n">
        <f aca="false">IF(V13&lt;&gt;"",VLOOKUP(V13,'Manual EB'!$A$3:$B$407,2,0),0)</f>
        <v>0</v>
      </c>
      <c r="X13" s="78"/>
      <c r="Y13" s="80"/>
      <c r="Z13" s="81"/>
      <c r="AA13" s="82"/>
      <c r="AB13" s="83"/>
      <c r="AC13" s="84" t="str">
        <f aca="false">IF(X13="EE",IF(OR(AND(OR(AA13=1,AA13=0),Y13&gt;0,Y13&lt;5),AND(OR(AA13=1,AA13=0),Y13&gt;4,Y13&lt;16),AND(AA13=2,Y13&gt;0,Y13&lt;5)),"Simples",IF(OR(AND(OR(AA13=1,AA13=0),Y13&gt;15),AND(AA13=2,Y13&gt;4,Y13&lt;16),AND(AA13&gt;2,Y13&gt;0,Y13&lt;5)),"Médio",IF(OR(AND(AA13=2,Y13&gt;15),AND(AA13&gt;2,Y13&gt;4,Y13&lt;16),AND(AA13&gt;2,Y13&gt;15)),"Complexo",""))), IF(OR(X13="CE",X13="SE"),IF(OR(AND(OR(AA13=1,AA13=0),Y13&gt;0,Y13&lt;6),AND(OR(AA13=1,AA13=0),Y13&gt;5,Y13&lt;20),AND(AA13&gt;1,AA13&lt;4,Y13&gt;0,Y13&lt;6)),"Simples",IF(OR(AND(OR(AA13=1,AA13=0),Y13&gt;19),AND(AA13&gt;1,AA13&lt;4,Y13&gt;5,Y13&lt;20),AND(AA13&gt;3,Y13&gt;0,Y13&lt;6)),"Médio",IF(OR(AND(AA13&gt;1,AA13&lt;4,Y13&gt;19),AND(AA13&gt;3,Y13&gt;5,Y13&lt;20),AND(AA13&gt;3,Y13&gt;19)),"Complexo",""))),""))</f>
        <v/>
      </c>
      <c r="AD13" s="79" t="str">
        <f aca="false">IF(X13="ALI",IF(OR(AND(OR(AA13=1,AA13=0),Y13&gt;0,Y13&lt;20),AND(OR(AA13=1,AA13=0),Y13&gt;19,Y13&lt;51),AND(AA13&gt;1,AA13&lt;6,Y13&gt;0,Y13&lt;20)),"Simples",IF(OR(AND(OR(AA13=1,AA13=0),Y13&gt;50),AND(AA13&gt;1,AA13&lt;6,Y13&gt;19,Y13&lt;51),AND(AA13&gt;5,Y13&gt;0,Y13&lt;20)),"Médio",IF(OR(AND(AA13&gt;1,AA13&lt;6,Y13&gt;50),AND(AA13&gt;5,Y13&gt;19,Y13&lt;51),AND(AA13&gt;5,Y13&gt;50)),"Complexo",""))), IF(X13="AIE",IF(OR(AND(OR(AA13=1, AA13=0),Y13&gt;0,Y13&lt;20),AND(OR(AA13=1, AA13=0),Y13&gt;19,Y13&lt;51),AND(AA13&gt;1,AA13&lt;6,Y13&gt;0,Y13&lt;20)),"Simples",IF(OR(AND(OR(AA13=1, AA13=0),Y13&gt;50),AND(AA13&gt;1,AA13&lt;6,Y13&gt;19,Y13&lt;51),AND(AA13&gt;5,Y13&gt;0,Y13&lt;20)),"Médio",IF(OR(AND(AA13&gt;1,AA13&lt;6,Y13&gt;50),AND(AA13&gt;5,Y13&gt;19,Y13&lt;51),AND(AA13&gt;5,Y13&gt;50)),"Complexo",""))),""))</f>
        <v/>
      </c>
      <c r="AE13" s="85" t="str">
        <f aca="false">IF(AC13="",AD13,IF(AD13="",AC13,""))</f>
        <v/>
      </c>
      <c r="AF13" s="86" t="n">
        <f aca="false">IF(AND(OR(X13="EE",X13="CE"),AE13="Simples"),3, IF(AND(OR(X13="EE",X13="CE"),AE13="Médio"),4, IF(AND(OR(X13="EE",X13="CE"),AE13="Complexo"),6, IF(AND(X13="SE",AE13="Simples"),4, IF(AND(X13="SE",AE13="Médio"),5, IF(AND(X13="SE",AE13="Complexo"),7,0))))))</f>
        <v>0</v>
      </c>
      <c r="AG13" s="86" t="n">
        <f aca="false">IF(AND(X13="ALI",AD13="Simples"),7, IF(AND(X13="ALI",AD13="Médio"),10, IF(AND(X13="ALI",AD13="Complexo"),15, IF(AND(X13="AIE",AD13="Simples"),5, IF(AND(X13="AIE",AD13="Médio"),7, IF(AND(X13="AIE",AD13="Complexo"),10,0))))))</f>
        <v>0</v>
      </c>
      <c r="AH13" s="86" t="n">
        <f aca="false">IF(U13="",0,IF(U13="OK",SUM(O13:P13),SUM(AF13:AG13)))</f>
        <v>0</v>
      </c>
      <c r="AI13" s="89" t="n">
        <f aca="false">IF(U13="OK",R13,( IF(V13&lt;&gt;"Manutenção em interface",IF(V13&lt;&gt;"Desenv., Manutenção e Publicação de Páginas Estáticas",(AF13+AG13)*W13,W13),W13)))</f>
        <v>0</v>
      </c>
      <c r="AJ13" s="78"/>
      <c r="AK13" s="87"/>
      <c r="AL13" s="78"/>
      <c r="AM13" s="87"/>
      <c r="AN13" s="78"/>
      <c r="AO13" s="78" t="str">
        <f aca="false">IF(AI13=0,"",IF(AI13=R13,"OK","Divergente"))</f>
        <v/>
      </c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IF(B14&lt;&gt;"",VLOOKUP(B14,'Manual EB'!$A$3:$B$407,2,0),0)</f>
        <v>0</v>
      </c>
      <c r="D14" s="78"/>
      <c r="E14" s="78"/>
      <c r="F14" s="79"/>
      <c r="G14" s="78"/>
      <c r="H14" s="80"/>
      <c r="I14" s="81"/>
      <c r="J14" s="82"/>
      <c r="K14" s="83"/>
      <c r="L14" s="84" t="str">
        <f aca="false">IF(G14="EE",IF(OR(AND(OR(J14=1,J14=0),H14&gt;0,H14&lt;5),AND(OR(J14=1,J14=0),H14&gt;4,H14&lt;16),AND(J14=2,H14&gt;0,H14&lt;5)),"Simples",IF(OR(AND(OR(J14=1,J14=0),H14&gt;15),AND(J14=2,H14&gt;4,H14&lt;16),AND(J14&gt;2,H14&gt;0,H14&lt;5)),"Médio",IF(OR(AND(J14=2,H14&gt;15),AND(J14&gt;2,H14&gt;4,H14&lt;16),AND(J14&gt;2,H14&gt;15)),"Complexo",""))), IF(OR(G14="CE",G14="SE"),IF(OR(AND(OR(J14=1,J14=0),H14&gt;0,H14&lt;6),AND(OR(J14=1,J14=0),H14&gt;5,H14&lt;20),AND(J14&gt;1,J14&lt;4,H14&gt;0,H14&lt;6)),"Simples",IF(OR(AND(OR(J14=1,J14=0),H14&gt;19),AND(J14&gt;1,J14&lt;4,H14&gt;5,H14&lt;20),AND(J14&gt;3,H14&gt;0,H14&lt;6)),"Médio",IF(OR(AND(J14&gt;1,J14&lt;4,H14&gt;19),AND(J14&gt;3,H14&gt;5,H14&lt;20),AND(J14&gt;3,H14&gt;19)),"Complexo",""))),""))</f>
        <v/>
      </c>
      <c r="M14" s="79" t="str">
        <f aca="false">IF(G14="ALI",IF(OR(AND(OR(J14=1,J14=0),H14&gt;0,H14&lt;20),AND(OR(J14=1,J14=0),H14&gt;19,H14&lt;51),AND(J14&gt;1,J14&lt;6,H14&gt;0,H14&lt;20)),"Simples",IF(OR(AND(OR(J14=1,J14=0),H14&gt;50),AND(J14&gt;1,J14&lt;6,H14&gt;19,H14&lt;51),AND(J14&gt;5,H14&gt;0,H14&lt;20)),"Médio",IF(OR(AND(J14&gt;1,J14&lt;6,H14&gt;50),AND(J14&gt;5,H14&gt;19,H14&lt;51),AND(J14&gt;5,H14&gt;50)),"Complexo",""))), IF(G14="AIE",IF(OR(AND(OR(J14=1, J14=0),H14&gt;0,H14&lt;20),AND(OR(J14=1, J14=0),H14&gt;19,H14&lt;51),AND(J14&gt;1,J14&lt;6,H14&gt;0,H14&lt;20)),"Simples",IF(OR(AND(OR(J14=1, J14=0),H14&gt;50),AND(J14&gt;1,J14&lt;6,H14&gt;19,H14&lt;51),AND(J14&gt;5,H14&gt;0,H14&lt;20)),"Médio",IF(OR(AND(J14&gt;1,J14&lt;6,H14&gt;50),AND(J14&gt;5,H14&gt;19,H14&lt;51),AND(J14&gt;5,H14&gt;50)),"Complexo",""))),""))</f>
        <v/>
      </c>
      <c r="N14" s="85" t="str">
        <f aca="false">IF(L14="",M14,IF(M14="",L14,""))</f>
        <v/>
      </c>
      <c r="O14" s="86" t="n">
        <f aca="false">IF(AND(OR(G14="EE",G14="CE"),N14="Simples"),3, IF(AND(OR(G14="EE",G14="CE"),N14="Médio"),4, IF(AND(OR(G14="EE",G14="CE"),N14="Complexo"),6, IF(AND(G14="SE",N14="Simples"),4, IF(AND(G14="SE",N14="Médio"),5, IF(AND(G14="SE",N14="Complexo"),7,0))))))</f>
        <v>0</v>
      </c>
      <c r="P14" s="86" t="n">
        <f aca="false">IF(AND(G14="ALI",M14="Simples"),7, IF(AND(G14="ALI",M14="Médio"),10, IF(AND(G14="ALI",M14="Complexo"),15, IF(AND(G14="AIE",M14="Simples"),5, IF(AND(G14="AIE",M14="Médio"),7, IF(AND(G14="AIE",M14="Complexo"),10,0))))))</f>
        <v>0</v>
      </c>
      <c r="Q14" s="69" t="n">
        <f aca="false">IF(B14&lt;&gt;"Manutenção em interface",IF(B14&lt;&gt;"Desenv., Manutenção e Publicação de Páginas Estáticas",(O14+P14),C14),C14)</f>
        <v>0</v>
      </c>
      <c r="R14" s="85" t="n">
        <f aca="false">IF(B14&lt;&gt;"Manutenção em interface",IF(B14&lt;&gt;"Desenv., Manutenção e Publicação de Páginas Estáticas",(O14+P14)*C14,C14),C14)</f>
        <v>0</v>
      </c>
      <c r="S14" s="78"/>
      <c r="T14" s="87"/>
      <c r="U14" s="88"/>
      <c r="V14" s="76"/>
      <c r="W14" s="77" t="n">
        <f aca="false">IF(V14&lt;&gt;"",VLOOKUP(V14,'Manual EB'!$A$3:$B$407,2,0),0)</f>
        <v>0</v>
      </c>
      <c r="X14" s="78"/>
      <c r="Y14" s="80"/>
      <c r="Z14" s="81"/>
      <c r="AA14" s="82"/>
      <c r="AB14" s="83"/>
      <c r="AC14" s="84" t="str">
        <f aca="false">IF(X14="EE",IF(OR(AND(OR(AA14=1,AA14=0),Y14&gt;0,Y14&lt;5),AND(OR(AA14=1,AA14=0),Y14&gt;4,Y14&lt;16),AND(AA14=2,Y14&gt;0,Y14&lt;5)),"Simples",IF(OR(AND(OR(AA14=1,AA14=0),Y14&gt;15),AND(AA14=2,Y14&gt;4,Y14&lt;16),AND(AA14&gt;2,Y14&gt;0,Y14&lt;5)),"Médio",IF(OR(AND(AA14=2,Y14&gt;15),AND(AA14&gt;2,Y14&gt;4,Y14&lt;16),AND(AA14&gt;2,Y14&gt;15)),"Complexo",""))), IF(OR(X14="CE",X14="SE"),IF(OR(AND(OR(AA14=1,AA14=0),Y14&gt;0,Y14&lt;6),AND(OR(AA14=1,AA14=0),Y14&gt;5,Y14&lt;20),AND(AA14&gt;1,AA14&lt;4,Y14&gt;0,Y14&lt;6)),"Simples",IF(OR(AND(OR(AA14=1,AA14=0),Y14&gt;19),AND(AA14&gt;1,AA14&lt;4,Y14&gt;5,Y14&lt;20),AND(AA14&gt;3,Y14&gt;0,Y14&lt;6)),"Médio",IF(OR(AND(AA14&gt;1,AA14&lt;4,Y14&gt;19),AND(AA14&gt;3,Y14&gt;5,Y14&lt;20),AND(AA14&gt;3,Y14&gt;19)),"Complexo",""))),""))</f>
        <v/>
      </c>
      <c r="AD14" s="79" t="str">
        <f aca="false">IF(X14="ALI",IF(OR(AND(OR(AA14=1,AA14=0),Y14&gt;0,Y14&lt;20),AND(OR(AA14=1,AA14=0),Y14&gt;19,Y14&lt;51),AND(AA14&gt;1,AA14&lt;6,Y14&gt;0,Y14&lt;20)),"Simples",IF(OR(AND(OR(AA14=1,AA14=0),Y14&gt;50),AND(AA14&gt;1,AA14&lt;6,Y14&gt;19,Y14&lt;51),AND(AA14&gt;5,Y14&gt;0,Y14&lt;20)),"Médio",IF(OR(AND(AA14&gt;1,AA14&lt;6,Y14&gt;50),AND(AA14&gt;5,Y14&gt;19,Y14&lt;51),AND(AA14&gt;5,Y14&gt;50)),"Complexo",""))), IF(X14="AIE",IF(OR(AND(OR(AA14=1, AA14=0),Y14&gt;0,Y14&lt;20),AND(OR(AA14=1, AA14=0),Y14&gt;19,Y14&lt;51),AND(AA14&gt;1,AA14&lt;6,Y14&gt;0,Y14&lt;20)),"Simples",IF(OR(AND(OR(AA14=1, AA14=0),Y14&gt;50),AND(AA14&gt;1,AA14&lt;6,Y14&gt;19,Y14&lt;51),AND(AA14&gt;5,Y14&gt;0,Y14&lt;20)),"Médio",IF(OR(AND(AA14&gt;1,AA14&lt;6,Y14&gt;50),AND(AA14&gt;5,Y14&gt;19,Y14&lt;51),AND(AA14&gt;5,Y14&gt;50)),"Complexo",""))),""))</f>
        <v/>
      </c>
      <c r="AE14" s="85" t="str">
        <f aca="false">IF(AC14="",AD14,IF(AD14="",AC14,""))</f>
        <v/>
      </c>
      <c r="AF14" s="86" t="n">
        <f aca="false">IF(AND(OR(X14="EE",X14="CE"),AE14="Simples"),3, IF(AND(OR(X14="EE",X14="CE"),AE14="Médio"),4, IF(AND(OR(X14="EE",X14="CE"),AE14="Complexo"),6, IF(AND(X14="SE",AE14="Simples"),4, IF(AND(X14="SE",AE14="Médio"),5, IF(AND(X14="SE",AE14="Complexo"),7,0))))))</f>
        <v>0</v>
      </c>
      <c r="AG14" s="86" t="n">
        <f aca="false">IF(AND(X14="ALI",AD14="Simples"),7, IF(AND(X14="ALI",AD14="Médio"),10, IF(AND(X14="ALI",AD14="Complexo"),15, IF(AND(X14="AIE",AD14="Simples"),5, IF(AND(X14="AIE",AD14="Médio"),7, IF(AND(X14="AIE",AD14="Complexo"),10,0))))))</f>
        <v>0</v>
      </c>
      <c r="AH14" s="86" t="n">
        <f aca="false">IF(U14="",0,IF(U14="OK",SUM(O14:P14),SUM(AF14:AG14)))</f>
        <v>0</v>
      </c>
      <c r="AI14" s="89" t="n">
        <f aca="false">IF(U14="OK",R14,( IF(V14&lt;&gt;"Manutenção em interface",IF(V14&lt;&gt;"Desenv., Manutenção e Publicação de Páginas Estáticas",(AF14+AG14)*W14,W14),W14)))</f>
        <v>0</v>
      </c>
      <c r="AJ14" s="78"/>
      <c r="AK14" s="87"/>
      <c r="AL14" s="78"/>
      <c r="AM14" s="87"/>
      <c r="AN14" s="78"/>
      <c r="AO14" s="78" t="str">
        <f aca="false">IF(AI14=0,"",IF(AI14=R14,"OK","Divergente"))</f>
        <v/>
      </c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IF(B15&lt;&gt;"",VLOOKUP(B15,'Manual EB'!$A$3:$B$407,2,0),0)</f>
        <v>0</v>
      </c>
      <c r="D15" s="78"/>
      <c r="E15" s="78"/>
      <c r="F15" s="79"/>
      <c r="G15" s="78"/>
      <c r="H15" s="80"/>
      <c r="I15" s="81"/>
      <c r="J15" s="82"/>
      <c r="K15" s="83"/>
      <c r="L15" s="84" t="str">
        <f aca="false">IF(G15="EE",IF(OR(AND(OR(J15=1,J15=0),H15&gt;0,H15&lt;5),AND(OR(J15=1,J15=0),H15&gt;4,H15&lt;16),AND(J15=2,H15&gt;0,H15&lt;5)),"Simples",IF(OR(AND(OR(J15=1,J15=0),H15&gt;15),AND(J15=2,H15&gt;4,H15&lt;16),AND(J15&gt;2,H15&gt;0,H15&lt;5)),"Médio",IF(OR(AND(J15=2,H15&gt;15),AND(J15&gt;2,H15&gt;4,H15&lt;16),AND(J15&gt;2,H15&gt;15)),"Complexo",""))), IF(OR(G15="CE",G15="SE"),IF(OR(AND(OR(J15=1,J15=0),H15&gt;0,H15&lt;6),AND(OR(J15=1,J15=0),H15&gt;5,H15&lt;20),AND(J15&gt;1,J15&lt;4,H15&gt;0,H15&lt;6)),"Simples",IF(OR(AND(OR(J15=1,J15=0),H15&gt;19),AND(J15&gt;1,J15&lt;4,H15&gt;5,H15&lt;20),AND(J15&gt;3,H15&gt;0,H15&lt;6)),"Médio",IF(OR(AND(J15&gt;1,J15&lt;4,H15&gt;19),AND(J15&gt;3,H15&gt;5,H15&lt;20),AND(J15&gt;3,H15&gt;19)),"Complexo",""))),""))</f>
        <v/>
      </c>
      <c r="M15" s="79" t="str">
        <f aca="false">IF(G15="ALI",IF(OR(AND(OR(J15=1,J15=0),H15&gt;0,H15&lt;20),AND(OR(J15=1,J15=0),H15&gt;19,H15&lt;51),AND(J15&gt;1,J15&lt;6,H15&gt;0,H15&lt;20)),"Simples",IF(OR(AND(OR(J15=1,J15=0),H15&gt;50),AND(J15&gt;1,J15&lt;6,H15&gt;19,H15&lt;51),AND(J15&gt;5,H15&gt;0,H15&lt;20)),"Médio",IF(OR(AND(J15&gt;1,J15&lt;6,H15&gt;50),AND(J15&gt;5,H15&gt;19,H15&lt;51),AND(J15&gt;5,H15&gt;50)),"Complexo",""))), IF(G15="AIE",IF(OR(AND(OR(J15=1, J15=0),H15&gt;0,H15&lt;20),AND(OR(J15=1, J15=0),H15&gt;19,H15&lt;51),AND(J15&gt;1,J15&lt;6,H15&gt;0,H15&lt;20)),"Simples",IF(OR(AND(OR(J15=1, J15=0),H15&gt;50),AND(J15&gt;1,J15&lt;6,H15&gt;19,H15&lt;51),AND(J15&gt;5,H15&gt;0,H15&lt;20)),"Médio",IF(OR(AND(J15&gt;1,J15&lt;6,H15&gt;50),AND(J15&gt;5,H15&gt;19,H15&lt;51),AND(J15&gt;5,H15&gt;50)),"Complexo",""))),""))</f>
        <v/>
      </c>
      <c r="N15" s="85" t="str">
        <f aca="false">IF(L15="",M15,IF(M15="",L15,""))</f>
        <v/>
      </c>
      <c r="O15" s="86" t="n">
        <f aca="false">IF(AND(OR(G15="EE",G15="CE"),N15="Simples"),3, IF(AND(OR(G15="EE",G15="CE"),N15="Médio"),4, IF(AND(OR(G15="EE",G15="CE"),N15="Complexo"),6, IF(AND(G15="SE",N15="Simples"),4, IF(AND(G15="SE",N15="Médio"),5, IF(AND(G15="SE",N15="Complexo"),7,0))))))</f>
        <v>0</v>
      </c>
      <c r="P15" s="86" t="n">
        <f aca="false">IF(AND(G15="ALI",M15="Simples"),7, IF(AND(G15="ALI",M15="Médio"),10, IF(AND(G15="ALI",M15="Complexo"),15, IF(AND(G15="AIE",M15="Simples"),5, IF(AND(G15="AIE",M15="Médio"),7, IF(AND(G15="AIE",M15="Complexo"),10,0))))))</f>
        <v>0</v>
      </c>
      <c r="Q15" s="69" t="n">
        <f aca="false">IF(B15&lt;&gt;"Manutenção em interface",IF(B15&lt;&gt;"Desenv., Manutenção e Publicação de Páginas Estáticas",(O15+P15),C15),C15)</f>
        <v>0</v>
      </c>
      <c r="R15" s="85" t="n">
        <f aca="false">IF(B15&lt;&gt;"Manutenção em interface",IF(B15&lt;&gt;"Desenv., Manutenção e Publicação de Páginas Estáticas",(O15+P15)*C15,C15),C15)</f>
        <v>0</v>
      </c>
      <c r="S15" s="78"/>
      <c r="T15" s="87"/>
      <c r="U15" s="88"/>
      <c r="V15" s="76"/>
      <c r="W15" s="77" t="n">
        <f aca="false">IF(V15&lt;&gt;"",VLOOKUP(V15,'Manual EB'!$A$3:$B$407,2,0),0)</f>
        <v>0</v>
      </c>
      <c r="X15" s="78"/>
      <c r="Y15" s="80"/>
      <c r="Z15" s="81"/>
      <c r="AA15" s="82"/>
      <c r="AB15" s="83"/>
      <c r="AC15" s="84" t="str">
        <f aca="false">IF(X15="EE",IF(OR(AND(OR(AA15=1,AA15=0),Y15&gt;0,Y15&lt;5),AND(OR(AA15=1,AA15=0),Y15&gt;4,Y15&lt;16),AND(AA15=2,Y15&gt;0,Y15&lt;5)),"Simples",IF(OR(AND(OR(AA15=1,AA15=0),Y15&gt;15),AND(AA15=2,Y15&gt;4,Y15&lt;16),AND(AA15&gt;2,Y15&gt;0,Y15&lt;5)),"Médio",IF(OR(AND(AA15=2,Y15&gt;15),AND(AA15&gt;2,Y15&gt;4,Y15&lt;16),AND(AA15&gt;2,Y15&gt;15)),"Complexo",""))), IF(OR(X15="CE",X15="SE"),IF(OR(AND(OR(AA15=1,AA15=0),Y15&gt;0,Y15&lt;6),AND(OR(AA15=1,AA15=0),Y15&gt;5,Y15&lt;20),AND(AA15&gt;1,AA15&lt;4,Y15&gt;0,Y15&lt;6)),"Simples",IF(OR(AND(OR(AA15=1,AA15=0),Y15&gt;19),AND(AA15&gt;1,AA15&lt;4,Y15&gt;5,Y15&lt;20),AND(AA15&gt;3,Y15&gt;0,Y15&lt;6)),"Médio",IF(OR(AND(AA15&gt;1,AA15&lt;4,Y15&gt;19),AND(AA15&gt;3,Y15&gt;5,Y15&lt;20),AND(AA15&gt;3,Y15&gt;19)),"Complexo",""))),""))</f>
        <v/>
      </c>
      <c r="AD15" s="79" t="str">
        <f aca="false">IF(X15="ALI",IF(OR(AND(OR(AA15=1,AA15=0),Y15&gt;0,Y15&lt;20),AND(OR(AA15=1,AA15=0),Y15&gt;19,Y15&lt;51),AND(AA15&gt;1,AA15&lt;6,Y15&gt;0,Y15&lt;20)),"Simples",IF(OR(AND(OR(AA15=1,AA15=0),Y15&gt;50),AND(AA15&gt;1,AA15&lt;6,Y15&gt;19,Y15&lt;51),AND(AA15&gt;5,Y15&gt;0,Y15&lt;20)),"Médio",IF(OR(AND(AA15&gt;1,AA15&lt;6,Y15&gt;50),AND(AA15&gt;5,Y15&gt;19,Y15&lt;51),AND(AA15&gt;5,Y15&gt;50)),"Complexo",""))), IF(X15="AIE",IF(OR(AND(OR(AA15=1, AA15=0),Y15&gt;0,Y15&lt;20),AND(OR(AA15=1, AA15=0),Y15&gt;19,Y15&lt;51),AND(AA15&gt;1,AA15&lt;6,Y15&gt;0,Y15&lt;20)),"Simples",IF(OR(AND(OR(AA15=1, AA15=0),Y15&gt;50),AND(AA15&gt;1,AA15&lt;6,Y15&gt;19,Y15&lt;51),AND(AA15&gt;5,Y15&gt;0,Y15&lt;20)),"Médio",IF(OR(AND(AA15&gt;1,AA15&lt;6,Y15&gt;50),AND(AA15&gt;5,Y15&gt;19,Y15&lt;51),AND(AA15&gt;5,Y15&gt;50)),"Complexo",""))),""))</f>
        <v/>
      </c>
      <c r="AE15" s="85" t="str">
        <f aca="false">IF(AC15="",AD15,IF(AD15="",AC15,""))</f>
        <v/>
      </c>
      <c r="AF15" s="86" t="n">
        <f aca="false">IF(AND(OR(X15="EE",X15="CE"),AE15="Simples"),3, IF(AND(OR(X15="EE",X15="CE"),AE15="Médio"),4, IF(AND(OR(X15="EE",X15="CE"),AE15="Complexo"),6, IF(AND(X15="SE",AE15="Simples"),4, IF(AND(X15="SE",AE15="Médio"),5, IF(AND(X15="SE",AE15="Complexo"),7,0))))))</f>
        <v>0</v>
      </c>
      <c r="AG15" s="86" t="n">
        <f aca="false">IF(AND(X15="ALI",AD15="Simples"),7, IF(AND(X15="ALI",AD15="Médio"),10, IF(AND(X15="ALI",AD15="Complexo"),15, IF(AND(X15="AIE",AD15="Simples"),5, IF(AND(X15="AIE",AD15="Médio"),7, IF(AND(X15="AIE",AD15="Complexo"),10,0))))))</f>
        <v>0</v>
      </c>
      <c r="AH15" s="86" t="n">
        <f aca="false">IF(U15="",0,IF(U15="OK",SUM(O15:P15),SUM(AF15:AG15)))</f>
        <v>0</v>
      </c>
      <c r="AI15" s="89" t="n">
        <f aca="false">IF(U15="OK",R15,( IF(V15&lt;&gt;"Manutenção em interface",IF(V15&lt;&gt;"Desenv., Manutenção e Publicação de Páginas Estáticas",(AF15+AG15)*W15,W15),W15)))</f>
        <v>0</v>
      </c>
      <c r="AJ15" s="78"/>
      <c r="AK15" s="87"/>
      <c r="AL15" s="78"/>
      <c r="AM15" s="87"/>
      <c r="AN15" s="78"/>
      <c r="AO15" s="78" t="str">
        <f aca="false">IF(AI15=0,"",IF(AI15=R15,"OK","Divergente"))</f>
        <v/>
      </c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IF(B16&lt;&gt;"",VLOOKUP(B16,'Manual EB'!$A$3:$B$407,2,0),0)</f>
        <v>0</v>
      </c>
      <c r="D16" s="78"/>
      <c r="E16" s="78"/>
      <c r="F16" s="79"/>
      <c r="G16" s="78"/>
      <c r="H16" s="80"/>
      <c r="I16" s="81"/>
      <c r="J16" s="82"/>
      <c r="K16" s="83"/>
      <c r="L16" s="84" t="str">
        <f aca="false">IF(G16="EE",IF(OR(AND(OR(J16=1,J16=0),H16&gt;0,H16&lt;5),AND(OR(J16=1,J16=0),H16&gt;4,H16&lt;16),AND(J16=2,H16&gt;0,H16&lt;5)),"Simples",IF(OR(AND(OR(J16=1,J16=0),H16&gt;15),AND(J16=2,H16&gt;4,H16&lt;16),AND(J16&gt;2,H16&gt;0,H16&lt;5)),"Médio",IF(OR(AND(J16=2,H16&gt;15),AND(J16&gt;2,H16&gt;4,H16&lt;16),AND(J16&gt;2,H16&gt;15)),"Complexo",""))), IF(OR(G16="CE",G16="SE"),IF(OR(AND(OR(J16=1,J16=0),H16&gt;0,H16&lt;6),AND(OR(J16=1,J16=0),H16&gt;5,H16&lt;20),AND(J16&gt;1,J16&lt;4,H16&gt;0,H16&lt;6)),"Simples",IF(OR(AND(OR(J16=1,J16=0),H16&gt;19),AND(J16&gt;1,J16&lt;4,H16&gt;5,H16&lt;20),AND(J16&gt;3,H16&gt;0,H16&lt;6)),"Médio",IF(OR(AND(J16&gt;1,J16&lt;4,H16&gt;19),AND(J16&gt;3,H16&gt;5,H16&lt;20),AND(J16&gt;3,H16&gt;19)),"Complexo",""))),""))</f>
        <v/>
      </c>
      <c r="M16" s="79" t="str">
        <f aca="false">IF(G16="ALI",IF(OR(AND(OR(J16=1,J16=0),H16&gt;0,H16&lt;20),AND(OR(J16=1,J16=0),H16&gt;19,H16&lt;51),AND(J16&gt;1,J16&lt;6,H16&gt;0,H16&lt;20)),"Simples",IF(OR(AND(OR(J16=1,J16=0),H16&gt;50),AND(J16&gt;1,J16&lt;6,H16&gt;19,H16&lt;51),AND(J16&gt;5,H16&gt;0,H16&lt;20)),"Médio",IF(OR(AND(J16&gt;1,J16&lt;6,H16&gt;50),AND(J16&gt;5,H16&gt;19,H16&lt;51),AND(J16&gt;5,H16&gt;50)),"Complexo",""))), IF(G16="AIE",IF(OR(AND(OR(J16=1, J16=0),H16&gt;0,H16&lt;20),AND(OR(J16=1, J16=0),H16&gt;19,H16&lt;51),AND(J16&gt;1,J16&lt;6,H16&gt;0,H16&lt;20)),"Simples",IF(OR(AND(OR(J16=1, J16=0),H16&gt;50),AND(J16&gt;1,J16&lt;6,H16&gt;19,H16&lt;51),AND(J16&gt;5,H16&gt;0,H16&lt;20)),"Médio",IF(OR(AND(J16&gt;1,J16&lt;6,H16&gt;50),AND(J16&gt;5,H16&gt;19,H16&lt;51),AND(J16&gt;5,H16&gt;50)),"Complexo",""))),""))</f>
        <v/>
      </c>
      <c r="N16" s="85" t="str">
        <f aca="false">IF(L16="",M16,IF(M16="",L16,""))</f>
        <v/>
      </c>
      <c r="O16" s="86" t="n">
        <f aca="false">IF(AND(OR(G16="EE",G16="CE"),N16="Simples"),3, IF(AND(OR(G16="EE",G16="CE"),N16="Médio"),4, IF(AND(OR(G16="EE",G16="CE"),N16="Complexo"),6, IF(AND(G16="SE",N16="Simples"),4, IF(AND(G16="SE",N16="Médio"),5, IF(AND(G16="SE",N16="Complexo"),7,0))))))</f>
        <v>0</v>
      </c>
      <c r="P16" s="86" t="n">
        <f aca="false">IF(AND(G16="ALI",M16="Simples"),7, IF(AND(G16="ALI",M16="Médio"),10, IF(AND(G16="ALI",M16="Complexo"),15, IF(AND(G16="AIE",M16="Simples"),5, IF(AND(G16="AIE",M16="Médio"),7, IF(AND(G16="AIE",M16="Complexo"),10,0))))))</f>
        <v>0</v>
      </c>
      <c r="Q16" s="69" t="n">
        <f aca="false">IF(B16&lt;&gt;"Manutenção em interface",IF(B16&lt;&gt;"Desenv., Manutenção e Publicação de Páginas Estáticas",(O16+P16),C16),C16)</f>
        <v>0</v>
      </c>
      <c r="R16" s="85" t="n">
        <f aca="false">IF(B16&lt;&gt;"Manutenção em interface",IF(B16&lt;&gt;"Desenv., Manutenção e Publicação de Páginas Estáticas",(O16+P16)*C16,C16),C16)</f>
        <v>0</v>
      </c>
      <c r="S16" s="78"/>
      <c r="T16" s="87"/>
      <c r="U16" s="88"/>
      <c r="V16" s="76"/>
      <c r="W16" s="77" t="n">
        <f aca="false">IF(V16&lt;&gt;"",VLOOKUP(V16,'Manual EB'!$A$3:$B$407,2,0),0)</f>
        <v>0</v>
      </c>
      <c r="X16" s="78"/>
      <c r="Y16" s="80"/>
      <c r="Z16" s="81"/>
      <c r="AA16" s="82"/>
      <c r="AB16" s="83"/>
      <c r="AC16" s="84" t="str">
        <f aca="false">IF(X16="EE",IF(OR(AND(OR(AA16=1,AA16=0),Y16&gt;0,Y16&lt;5),AND(OR(AA16=1,AA16=0),Y16&gt;4,Y16&lt;16),AND(AA16=2,Y16&gt;0,Y16&lt;5)),"Simples",IF(OR(AND(OR(AA16=1,AA16=0),Y16&gt;15),AND(AA16=2,Y16&gt;4,Y16&lt;16),AND(AA16&gt;2,Y16&gt;0,Y16&lt;5)),"Médio",IF(OR(AND(AA16=2,Y16&gt;15),AND(AA16&gt;2,Y16&gt;4,Y16&lt;16),AND(AA16&gt;2,Y16&gt;15)),"Complexo",""))), IF(OR(X16="CE",X16="SE"),IF(OR(AND(OR(AA16=1,AA16=0),Y16&gt;0,Y16&lt;6),AND(OR(AA16=1,AA16=0),Y16&gt;5,Y16&lt;20),AND(AA16&gt;1,AA16&lt;4,Y16&gt;0,Y16&lt;6)),"Simples",IF(OR(AND(OR(AA16=1,AA16=0),Y16&gt;19),AND(AA16&gt;1,AA16&lt;4,Y16&gt;5,Y16&lt;20),AND(AA16&gt;3,Y16&gt;0,Y16&lt;6)),"Médio",IF(OR(AND(AA16&gt;1,AA16&lt;4,Y16&gt;19),AND(AA16&gt;3,Y16&gt;5,Y16&lt;20),AND(AA16&gt;3,Y16&gt;19)),"Complexo",""))),""))</f>
        <v/>
      </c>
      <c r="AD16" s="79" t="str">
        <f aca="false">IF(X16="ALI",IF(OR(AND(OR(AA16=1,AA16=0),Y16&gt;0,Y16&lt;20),AND(OR(AA16=1,AA16=0),Y16&gt;19,Y16&lt;51),AND(AA16&gt;1,AA16&lt;6,Y16&gt;0,Y16&lt;20)),"Simples",IF(OR(AND(OR(AA16=1,AA16=0),Y16&gt;50),AND(AA16&gt;1,AA16&lt;6,Y16&gt;19,Y16&lt;51),AND(AA16&gt;5,Y16&gt;0,Y16&lt;20)),"Médio",IF(OR(AND(AA16&gt;1,AA16&lt;6,Y16&gt;50),AND(AA16&gt;5,Y16&gt;19,Y16&lt;51),AND(AA16&gt;5,Y16&gt;50)),"Complexo",""))), IF(X16="AIE",IF(OR(AND(OR(AA16=1, AA16=0),Y16&gt;0,Y16&lt;20),AND(OR(AA16=1, AA16=0),Y16&gt;19,Y16&lt;51),AND(AA16&gt;1,AA16&lt;6,Y16&gt;0,Y16&lt;20)),"Simples",IF(OR(AND(OR(AA16=1, AA16=0),Y16&gt;50),AND(AA16&gt;1,AA16&lt;6,Y16&gt;19,Y16&lt;51),AND(AA16&gt;5,Y16&gt;0,Y16&lt;20)),"Médio",IF(OR(AND(AA16&gt;1,AA16&lt;6,Y16&gt;50),AND(AA16&gt;5,Y16&gt;19,Y16&lt;51),AND(AA16&gt;5,Y16&gt;50)),"Complexo",""))),""))</f>
        <v/>
      </c>
      <c r="AE16" s="85" t="str">
        <f aca="false">IF(AC16="",AD16,IF(AD16="",AC16,""))</f>
        <v/>
      </c>
      <c r="AF16" s="86" t="n">
        <f aca="false">IF(AND(OR(X16="EE",X16="CE"),AE16="Simples"),3, IF(AND(OR(X16="EE",X16="CE"),AE16="Médio"),4, IF(AND(OR(X16="EE",X16="CE"),AE16="Complexo"),6, IF(AND(X16="SE",AE16="Simples"),4, IF(AND(X16="SE",AE16="Médio"),5, IF(AND(X16="SE",AE16="Complexo"),7,0))))))</f>
        <v>0</v>
      </c>
      <c r="AG16" s="86" t="n">
        <f aca="false">IF(AND(X16="ALI",AD16="Simples"),7, IF(AND(X16="ALI",AD16="Médio"),10, IF(AND(X16="ALI",AD16="Complexo"),15, IF(AND(X16="AIE",AD16="Simples"),5, IF(AND(X16="AIE",AD16="Médio"),7, IF(AND(X16="AIE",AD16="Complexo"),10,0))))))</f>
        <v>0</v>
      </c>
      <c r="AH16" s="86" t="n">
        <f aca="false">IF(U16="",0,IF(U16="OK",SUM(O16:P16),SUM(AF16:AG16)))</f>
        <v>0</v>
      </c>
      <c r="AI16" s="89" t="n">
        <f aca="false">IF(U16="OK",R16,( IF(V16&lt;&gt;"Manutenção em interface",IF(V16&lt;&gt;"Desenv., Manutenção e Publicação de Páginas Estáticas",(AF16+AG16)*W16,W16),W16)))</f>
        <v>0</v>
      </c>
      <c r="AJ16" s="78"/>
      <c r="AK16" s="87"/>
      <c r="AL16" s="78"/>
      <c r="AM16" s="87"/>
      <c r="AN16" s="78"/>
      <c r="AO16" s="78" t="str">
        <f aca="false">IF(AI16=0,"",IF(AI16=R16,"OK","Divergente"))</f>
        <v/>
      </c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IF(B17&lt;&gt;"",VLOOKUP(B17,'Manual EB'!$A$3:$B$407,2,0),0)</f>
        <v>0</v>
      </c>
      <c r="D17" s="78"/>
      <c r="E17" s="78"/>
      <c r="F17" s="79"/>
      <c r="G17" s="78"/>
      <c r="H17" s="80"/>
      <c r="I17" s="81"/>
      <c r="J17" s="82"/>
      <c r="K17" s="83"/>
      <c r="L17" s="84" t="str">
        <f aca="false">IF(G17="EE",IF(OR(AND(OR(J17=1,J17=0),H17&gt;0,H17&lt;5),AND(OR(J17=1,J17=0),H17&gt;4,H17&lt;16),AND(J17=2,H17&gt;0,H17&lt;5)),"Simples",IF(OR(AND(OR(J17=1,J17=0),H17&gt;15),AND(J17=2,H17&gt;4,H17&lt;16),AND(J17&gt;2,H17&gt;0,H17&lt;5)),"Médio",IF(OR(AND(J17=2,H17&gt;15),AND(J17&gt;2,H17&gt;4,H17&lt;16),AND(J17&gt;2,H17&gt;15)),"Complexo",""))), IF(OR(G17="CE",G17="SE"),IF(OR(AND(OR(J17=1,J17=0),H17&gt;0,H17&lt;6),AND(OR(J17=1,J17=0),H17&gt;5,H17&lt;20),AND(J17&gt;1,J17&lt;4,H17&gt;0,H17&lt;6)),"Simples",IF(OR(AND(OR(J17=1,J17=0),H17&gt;19),AND(J17&gt;1,J17&lt;4,H17&gt;5,H17&lt;20),AND(J17&gt;3,H17&gt;0,H17&lt;6)),"Médio",IF(OR(AND(J17&gt;1,J17&lt;4,H17&gt;19),AND(J17&gt;3,H17&gt;5,H17&lt;20),AND(J17&gt;3,H17&gt;19)),"Complexo",""))),""))</f>
        <v/>
      </c>
      <c r="M17" s="79" t="str">
        <f aca="false">IF(G17="ALI",IF(OR(AND(OR(J17=1,J17=0),H17&gt;0,H17&lt;20),AND(OR(J17=1,J17=0),H17&gt;19,H17&lt;51),AND(J17&gt;1,J17&lt;6,H17&gt;0,H17&lt;20)),"Simples",IF(OR(AND(OR(J17=1,J17=0),H17&gt;50),AND(J17&gt;1,J17&lt;6,H17&gt;19,H17&lt;51),AND(J17&gt;5,H17&gt;0,H17&lt;20)),"Médio",IF(OR(AND(J17&gt;1,J17&lt;6,H17&gt;50),AND(J17&gt;5,H17&gt;19,H17&lt;51),AND(J17&gt;5,H17&gt;50)),"Complexo",""))), IF(G17="AIE",IF(OR(AND(OR(J17=1, J17=0),H17&gt;0,H17&lt;20),AND(OR(J17=1, J17=0),H17&gt;19,H17&lt;51),AND(J17&gt;1,J17&lt;6,H17&gt;0,H17&lt;20)),"Simples",IF(OR(AND(OR(J17=1, J17=0),H17&gt;50),AND(J17&gt;1,J17&lt;6,H17&gt;19,H17&lt;51),AND(J17&gt;5,H17&gt;0,H17&lt;20)),"Médio",IF(OR(AND(J17&gt;1,J17&lt;6,H17&gt;50),AND(J17&gt;5,H17&gt;19,H17&lt;51),AND(J17&gt;5,H17&gt;50)),"Complexo",""))),""))</f>
        <v/>
      </c>
      <c r="N17" s="85" t="str">
        <f aca="false">IF(L17="",M17,IF(M17="",L17,""))</f>
        <v/>
      </c>
      <c r="O17" s="86" t="n">
        <f aca="false">IF(AND(OR(G17="EE",G17="CE"),N17="Simples"),3, IF(AND(OR(G17="EE",G17="CE"),N17="Médio"),4, IF(AND(OR(G17="EE",G17="CE"),N17="Complexo"),6, IF(AND(G17="SE",N17="Simples"),4, IF(AND(G17="SE",N17="Médio"),5, IF(AND(G17="SE",N17="Complexo"),7,0))))))</f>
        <v>0</v>
      </c>
      <c r="P17" s="86" t="n">
        <f aca="false">IF(AND(G17="ALI",M17="Simples"),7, IF(AND(G17="ALI",M17="Médio"),10, IF(AND(G17="ALI",M17="Complexo"),15, IF(AND(G17="AIE",M17="Simples"),5, IF(AND(G17="AIE",M17="Médio"),7, IF(AND(G17="AIE",M17="Complexo"),10,0))))))</f>
        <v>0</v>
      </c>
      <c r="Q17" s="69" t="n">
        <f aca="false">IF(B17&lt;&gt;"Manutenção em interface",IF(B17&lt;&gt;"Desenv., Manutenção e Publicação de Páginas Estáticas",(O17+P17),C17),C17)</f>
        <v>0</v>
      </c>
      <c r="R17" s="85" t="n">
        <f aca="false">IF(B17&lt;&gt;"Manutenção em interface",IF(B17&lt;&gt;"Desenv., Manutenção e Publicação de Páginas Estáticas",(O17+P17)*C17,C17),C17)</f>
        <v>0</v>
      </c>
      <c r="S17" s="78"/>
      <c r="T17" s="87"/>
      <c r="U17" s="88"/>
      <c r="V17" s="76"/>
      <c r="W17" s="77" t="n">
        <f aca="false">IF(V17&lt;&gt;"",VLOOKUP(V17,'Manual EB'!$A$3:$B$407,2,0),0)</f>
        <v>0</v>
      </c>
      <c r="X17" s="78"/>
      <c r="Y17" s="80"/>
      <c r="Z17" s="81"/>
      <c r="AA17" s="82"/>
      <c r="AB17" s="83"/>
      <c r="AC17" s="84" t="str">
        <f aca="false">IF(X17="EE",IF(OR(AND(OR(AA17=1,AA17=0),Y17&gt;0,Y17&lt;5),AND(OR(AA17=1,AA17=0),Y17&gt;4,Y17&lt;16),AND(AA17=2,Y17&gt;0,Y17&lt;5)),"Simples",IF(OR(AND(OR(AA17=1,AA17=0),Y17&gt;15),AND(AA17=2,Y17&gt;4,Y17&lt;16),AND(AA17&gt;2,Y17&gt;0,Y17&lt;5)),"Médio",IF(OR(AND(AA17=2,Y17&gt;15),AND(AA17&gt;2,Y17&gt;4,Y17&lt;16),AND(AA17&gt;2,Y17&gt;15)),"Complexo",""))), IF(OR(X17="CE",X17="SE"),IF(OR(AND(OR(AA17=1,AA17=0),Y17&gt;0,Y17&lt;6),AND(OR(AA17=1,AA17=0),Y17&gt;5,Y17&lt;20),AND(AA17&gt;1,AA17&lt;4,Y17&gt;0,Y17&lt;6)),"Simples",IF(OR(AND(OR(AA17=1,AA17=0),Y17&gt;19),AND(AA17&gt;1,AA17&lt;4,Y17&gt;5,Y17&lt;20),AND(AA17&gt;3,Y17&gt;0,Y17&lt;6)),"Médio",IF(OR(AND(AA17&gt;1,AA17&lt;4,Y17&gt;19),AND(AA17&gt;3,Y17&gt;5,Y17&lt;20),AND(AA17&gt;3,Y17&gt;19)),"Complexo",""))),""))</f>
        <v/>
      </c>
      <c r="AD17" s="79" t="str">
        <f aca="false">IF(X17="ALI",IF(OR(AND(OR(AA17=1,AA17=0),Y17&gt;0,Y17&lt;20),AND(OR(AA17=1,AA17=0),Y17&gt;19,Y17&lt;51),AND(AA17&gt;1,AA17&lt;6,Y17&gt;0,Y17&lt;20)),"Simples",IF(OR(AND(OR(AA17=1,AA17=0),Y17&gt;50),AND(AA17&gt;1,AA17&lt;6,Y17&gt;19,Y17&lt;51),AND(AA17&gt;5,Y17&gt;0,Y17&lt;20)),"Médio",IF(OR(AND(AA17&gt;1,AA17&lt;6,Y17&gt;50),AND(AA17&gt;5,Y17&gt;19,Y17&lt;51),AND(AA17&gt;5,Y17&gt;50)),"Complexo",""))), IF(X17="AIE",IF(OR(AND(OR(AA17=1, AA17=0),Y17&gt;0,Y17&lt;20),AND(OR(AA17=1, AA17=0),Y17&gt;19,Y17&lt;51),AND(AA17&gt;1,AA17&lt;6,Y17&gt;0,Y17&lt;20)),"Simples",IF(OR(AND(OR(AA17=1, AA17=0),Y17&gt;50),AND(AA17&gt;1,AA17&lt;6,Y17&gt;19,Y17&lt;51),AND(AA17&gt;5,Y17&gt;0,Y17&lt;20)),"Médio",IF(OR(AND(AA17&gt;1,AA17&lt;6,Y17&gt;50),AND(AA17&gt;5,Y17&gt;19,Y17&lt;51),AND(AA17&gt;5,Y17&gt;50)),"Complexo",""))),""))</f>
        <v/>
      </c>
      <c r="AE17" s="85" t="str">
        <f aca="false">IF(AC17="",AD17,IF(AD17="",AC17,""))</f>
        <v/>
      </c>
      <c r="AF17" s="86" t="n">
        <f aca="false">IF(AND(OR(X17="EE",X17="CE"),AE17="Simples"),3, IF(AND(OR(X17="EE",X17="CE"),AE17="Médio"),4, IF(AND(OR(X17="EE",X17="CE"),AE17="Complexo"),6, IF(AND(X17="SE",AE17="Simples"),4, IF(AND(X17="SE",AE17="Médio"),5, IF(AND(X17="SE",AE17="Complexo"),7,0))))))</f>
        <v>0</v>
      </c>
      <c r="AG17" s="86" t="n">
        <f aca="false">IF(AND(X17="ALI",AD17="Simples"),7, IF(AND(X17="ALI",AD17="Médio"),10, IF(AND(X17="ALI",AD17="Complexo"),15, IF(AND(X17="AIE",AD17="Simples"),5, IF(AND(X17="AIE",AD17="Médio"),7, IF(AND(X17="AIE",AD17="Complexo"),10,0))))))</f>
        <v>0</v>
      </c>
      <c r="AH17" s="86" t="n">
        <f aca="false">IF(U17="",0,IF(U17="OK",SUM(O17:P17),SUM(AF17:AG17)))</f>
        <v>0</v>
      </c>
      <c r="AI17" s="89" t="n">
        <f aca="false">IF(U17="OK",R17,( IF(V17&lt;&gt;"Manutenção em interface",IF(V17&lt;&gt;"Desenv., Manutenção e Publicação de Páginas Estáticas",(AF17+AG17)*W17,W17),W17)))</f>
        <v>0</v>
      </c>
      <c r="AJ17" s="78"/>
      <c r="AK17" s="87"/>
      <c r="AL17" s="78"/>
      <c r="AM17" s="87"/>
      <c r="AN17" s="78"/>
      <c r="AO17" s="78" t="str">
        <f aca="false">IF(AI17=0,"",IF(AI17=R17,"OK","Divergente"))</f>
        <v/>
      </c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IF(B18&lt;&gt;"",VLOOKUP(B18,'Manual EB'!$A$3:$B$407,2,0),0)</f>
        <v>0</v>
      </c>
      <c r="D18" s="78"/>
      <c r="E18" s="78"/>
      <c r="F18" s="79"/>
      <c r="G18" s="78"/>
      <c r="H18" s="80"/>
      <c r="I18" s="81"/>
      <c r="J18" s="82"/>
      <c r="K18" s="83"/>
      <c r="L18" s="84" t="str">
        <f aca="false">IF(G18="EE",IF(OR(AND(OR(J18=1,J18=0),H18&gt;0,H18&lt;5),AND(OR(J18=1,J18=0),H18&gt;4,H18&lt;16),AND(J18=2,H18&gt;0,H18&lt;5)),"Simples",IF(OR(AND(OR(J18=1,J18=0),H18&gt;15),AND(J18=2,H18&gt;4,H18&lt;16),AND(J18&gt;2,H18&gt;0,H18&lt;5)),"Médio",IF(OR(AND(J18=2,H18&gt;15),AND(J18&gt;2,H18&gt;4,H18&lt;16),AND(J18&gt;2,H18&gt;15)),"Complexo",""))), IF(OR(G18="CE",G18="SE"),IF(OR(AND(OR(J18=1,J18=0),H18&gt;0,H18&lt;6),AND(OR(J18=1,J18=0),H18&gt;5,H18&lt;20),AND(J18&gt;1,J18&lt;4,H18&gt;0,H18&lt;6)),"Simples",IF(OR(AND(OR(J18=1,J18=0),H18&gt;19),AND(J18&gt;1,J18&lt;4,H18&gt;5,H18&lt;20),AND(J18&gt;3,H18&gt;0,H18&lt;6)),"Médio",IF(OR(AND(J18&gt;1,J18&lt;4,H18&gt;19),AND(J18&gt;3,H18&gt;5,H18&lt;20),AND(J18&gt;3,H18&gt;19)),"Complexo",""))),""))</f>
        <v/>
      </c>
      <c r="M18" s="79" t="str">
        <f aca="false">IF(G18="ALI",IF(OR(AND(OR(J18=1,J18=0),H18&gt;0,H18&lt;20),AND(OR(J18=1,J18=0),H18&gt;19,H18&lt;51),AND(J18&gt;1,J18&lt;6,H18&gt;0,H18&lt;20)),"Simples",IF(OR(AND(OR(J18=1,J18=0),H18&gt;50),AND(J18&gt;1,J18&lt;6,H18&gt;19,H18&lt;51),AND(J18&gt;5,H18&gt;0,H18&lt;20)),"Médio",IF(OR(AND(J18&gt;1,J18&lt;6,H18&gt;50),AND(J18&gt;5,H18&gt;19,H18&lt;51),AND(J18&gt;5,H18&gt;50)),"Complexo",""))), IF(G18="AIE",IF(OR(AND(OR(J18=1, J18=0),H18&gt;0,H18&lt;20),AND(OR(J18=1, J18=0),H18&gt;19,H18&lt;51),AND(J18&gt;1,J18&lt;6,H18&gt;0,H18&lt;20)),"Simples",IF(OR(AND(OR(J18=1, J18=0),H18&gt;50),AND(J18&gt;1,J18&lt;6,H18&gt;19,H18&lt;51),AND(J18&gt;5,H18&gt;0,H18&lt;20)),"Médio",IF(OR(AND(J18&gt;1,J18&lt;6,H18&gt;50),AND(J18&gt;5,H18&gt;19,H18&lt;51),AND(J18&gt;5,H18&gt;50)),"Complexo",""))),""))</f>
        <v/>
      </c>
      <c r="N18" s="85" t="str">
        <f aca="false">IF(L18="",M18,IF(M18="",L18,""))</f>
        <v/>
      </c>
      <c r="O18" s="86" t="n">
        <f aca="false">IF(AND(OR(G18="EE",G18="CE"),N18="Simples"),3, IF(AND(OR(G18="EE",G18="CE"),N18="Médio"),4, IF(AND(OR(G18="EE",G18="CE"),N18="Complexo"),6, IF(AND(G18="SE",N18="Simples"),4, IF(AND(G18="SE",N18="Médio"),5, IF(AND(G18="SE",N18="Complexo"),7,0))))))</f>
        <v>0</v>
      </c>
      <c r="P18" s="86" t="n">
        <f aca="false">IF(AND(G18="ALI",M18="Simples"),7, IF(AND(G18="ALI",M18="Médio"),10, IF(AND(G18="ALI",M18="Complexo"),15, IF(AND(G18="AIE",M18="Simples"),5, IF(AND(G18="AIE",M18="Médio"),7, IF(AND(G18="AIE",M18="Complexo"),10,0))))))</f>
        <v>0</v>
      </c>
      <c r="Q18" s="69" t="n">
        <f aca="false">IF(B18&lt;&gt;"Manutenção em interface",IF(B18&lt;&gt;"Desenv., Manutenção e Publicação de Páginas Estáticas",(O18+P18),C18),C18)</f>
        <v>0</v>
      </c>
      <c r="R18" s="85" t="n">
        <f aca="false">IF(B18&lt;&gt;"Manutenção em interface",IF(B18&lt;&gt;"Desenv., Manutenção e Publicação de Páginas Estáticas",(O18+P18)*C18,C18),C18)</f>
        <v>0</v>
      </c>
      <c r="S18" s="78"/>
      <c r="T18" s="87"/>
      <c r="U18" s="88"/>
      <c r="V18" s="76"/>
      <c r="W18" s="77" t="n">
        <f aca="false">IF(V18&lt;&gt;"",VLOOKUP(V18,'Manual EB'!$A$3:$B$407,2,0),0)</f>
        <v>0</v>
      </c>
      <c r="X18" s="78"/>
      <c r="Y18" s="80"/>
      <c r="Z18" s="81"/>
      <c r="AA18" s="82"/>
      <c r="AB18" s="83"/>
      <c r="AC18" s="84" t="str">
        <f aca="false">IF(X18="EE",IF(OR(AND(OR(AA18=1,AA18=0),Y18&gt;0,Y18&lt;5),AND(OR(AA18=1,AA18=0),Y18&gt;4,Y18&lt;16),AND(AA18=2,Y18&gt;0,Y18&lt;5)),"Simples",IF(OR(AND(OR(AA18=1,AA18=0),Y18&gt;15),AND(AA18=2,Y18&gt;4,Y18&lt;16),AND(AA18&gt;2,Y18&gt;0,Y18&lt;5)),"Médio",IF(OR(AND(AA18=2,Y18&gt;15),AND(AA18&gt;2,Y18&gt;4,Y18&lt;16),AND(AA18&gt;2,Y18&gt;15)),"Complexo",""))), IF(OR(X18="CE",X18="SE"),IF(OR(AND(OR(AA18=1,AA18=0),Y18&gt;0,Y18&lt;6),AND(OR(AA18=1,AA18=0),Y18&gt;5,Y18&lt;20),AND(AA18&gt;1,AA18&lt;4,Y18&gt;0,Y18&lt;6)),"Simples",IF(OR(AND(OR(AA18=1,AA18=0),Y18&gt;19),AND(AA18&gt;1,AA18&lt;4,Y18&gt;5,Y18&lt;20),AND(AA18&gt;3,Y18&gt;0,Y18&lt;6)),"Médio",IF(OR(AND(AA18&gt;1,AA18&lt;4,Y18&gt;19),AND(AA18&gt;3,Y18&gt;5,Y18&lt;20),AND(AA18&gt;3,Y18&gt;19)),"Complexo",""))),""))</f>
        <v/>
      </c>
      <c r="AD18" s="79" t="str">
        <f aca="false">IF(X18="ALI",IF(OR(AND(OR(AA18=1,AA18=0),Y18&gt;0,Y18&lt;20),AND(OR(AA18=1,AA18=0),Y18&gt;19,Y18&lt;51),AND(AA18&gt;1,AA18&lt;6,Y18&gt;0,Y18&lt;20)),"Simples",IF(OR(AND(OR(AA18=1,AA18=0),Y18&gt;50),AND(AA18&gt;1,AA18&lt;6,Y18&gt;19,Y18&lt;51),AND(AA18&gt;5,Y18&gt;0,Y18&lt;20)),"Médio",IF(OR(AND(AA18&gt;1,AA18&lt;6,Y18&gt;50),AND(AA18&gt;5,Y18&gt;19,Y18&lt;51),AND(AA18&gt;5,Y18&gt;50)),"Complexo",""))), IF(X18="AIE",IF(OR(AND(OR(AA18=1, AA18=0),Y18&gt;0,Y18&lt;20),AND(OR(AA18=1, AA18=0),Y18&gt;19,Y18&lt;51),AND(AA18&gt;1,AA18&lt;6,Y18&gt;0,Y18&lt;20)),"Simples",IF(OR(AND(OR(AA18=1, AA18=0),Y18&gt;50),AND(AA18&gt;1,AA18&lt;6,Y18&gt;19,Y18&lt;51),AND(AA18&gt;5,Y18&gt;0,Y18&lt;20)),"Médio",IF(OR(AND(AA18&gt;1,AA18&lt;6,Y18&gt;50),AND(AA18&gt;5,Y18&gt;19,Y18&lt;51),AND(AA18&gt;5,Y18&gt;50)),"Complexo",""))),""))</f>
        <v/>
      </c>
      <c r="AE18" s="85" t="str">
        <f aca="false">IF(AC18="",AD18,IF(AD18="",AC18,""))</f>
        <v/>
      </c>
      <c r="AF18" s="86" t="n">
        <f aca="false">IF(AND(OR(X18="EE",X18="CE"),AE18="Simples"),3, IF(AND(OR(X18="EE",X18="CE"),AE18="Médio"),4, IF(AND(OR(X18="EE",X18="CE"),AE18="Complexo"),6, IF(AND(X18="SE",AE18="Simples"),4, IF(AND(X18="SE",AE18="Médio"),5, IF(AND(X18="SE",AE18="Complexo"),7,0))))))</f>
        <v>0</v>
      </c>
      <c r="AG18" s="86" t="n">
        <f aca="false">IF(AND(X18="ALI",AD18="Simples"),7, IF(AND(X18="ALI",AD18="Médio"),10, IF(AND(X18="ALI",AD18="Complexo"),15, IF(AND(X18="AIE",AD18="Simples"),5, IF(AND(X18="AIE",AD18="Médio"),7, IF(AND(X18="AIE",AD18="Complexo"),10,0))))))</f>
        <v>0</v>
      </c>
      <c r="AH18" s="86" t="n">
        <f aca="false">IF(U18="",0,IF(U18="OK",SUM(O18:P18),SUM(AF18:AG18)))</f>
        <v>0</v>
      </c>
      <c r="AI18" s="89" t="n">
        <f aca="false">IF(U18="OK",R18,( IF(V18&lt;&gt;"Manutenção em interface",IF(V18&lt;&gt;"Desenv., Manutenção e Publicação de Páginas Estáticas",(AF18+AG18)*W18,W18),W18)))</f>
        <v>0</v>
      </c>
      <c r="AJ18" s="78"/>
      <c r="AK18" s="87"/>
      <c r="AL18" s="78"/>
      <c r="AM18" s="87"/>
      <c r="AN18" s="78"/>
      <c r="AO18" s="78" t="str">
        <f aca="false">IF(AI18=0,"",IF(AI18=R18,"OK","Divergente"))</f>
        <v/>
      </c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IF(B19&lt;&gt;"",VLOOKUP(B19,'Manual EB'!$A$3:$B$407,2,0),0)</f>
        <v>0</v>
      </c>
      <c r="D19" s="78"/>
      <c r="E19" s="78"/>
      <c r="F19" s="79"/>
      <c r="G19" s="78"/>
      <c r="H19" s="80"/>
      <c r="I19" s="81"/>
      <c r="J19" s="82"/>
      <c r="K19" s="83"/>
      <c r="L19" s="84" t="str">
        <f aca="false">IF(G19="EE",IF(OR(AND(OR(J19=1,J19=0),H19&gt;0,H19&lt;5),AND(OR(J19=1,J19=0),H19&gt;4,H19&lt;16),AND(J19=2,H19&gt;0,H19&lt;5)),"Simples",IF(OR(AND(OR(J19=1,J19=0),H19&gt;15),AND(J19=2,H19&gt;4,H19&lt;16),AND(J19&gt;2,H19&gt;0,H19&lt;5)),"Médio",IF(OR(AND(J19=2,H19&gt;15),AND(J19&gt;2,H19&gt;4,H19&lt;16),AND(J19&gt;2,H19&gt;15)),"Complexo",""))), IF(OR(G19="CE",G19="SE"),IF(OR(AND(OR(J19=1,J19=0),H19&gt;0,H19&lt;6),AND(OR(J19=1,J19=0),H19&gt;5,H19&lt;20),AND(J19&gt;1,J19&lt;4,H19&gt;0,H19&lt;6)),"Simples",IF(OR(AND(OR(J19=1,J19=0),H19&gt;19),AND(J19&gt;1,J19&lt;4,H19&gt;5,H19&lt;20),AND(J19&gt;3,H19&gt;0,H19&lt;6)),"Médio",IF(OR(AND(J19&gt;1,J19&lt;4,H19&gt;19),AND(J19&gt;3,H19&gt;5,H19&lt;20),AND(J19&gt;3,H19&gt;19)),"Complexo",""))),""))</f>
        <v/>
      </c>
      <c r="M19" s="79" t="str">
        <f aca="false">IF(G19="ALI",IF(OR(AND(OR(J19=1,J19=0),H19&gt;0,H19&lt;20),AND(OR(J19=1,J19=0),H19&gt;19,H19&lt;51),AND(J19&gt;1,J19&lt;6,H19&gt;0,H19&lt;20)),"Simples",IF(OR(AND(OR(J19=1,J19=0),H19&gt;50),AND(J19&gt;1,J19&lt;6,H19&gt;19,H19&lt;51),AND(J19&gt;5,H19&gt;0,H19&lt;20)),"Médio",IF(OR(AND(J19&gt;1,J19&lt;6,H19&gt;50),AND(J19&gt;5,H19&gt;19,H19&lt;51),AND(J19&gt;5,H19&gt;50)),"Complexo",""))), IF(G19="AIE",IF(OR(AND(OR(J19=1, J19=0),H19&gt;0,H19&lt;20),AND(OR(J19=1, J19=0),H19&gt;19,H19&lt;51),AND(J19&gt;1,J19&lt;6,H19&gt;0,H19&lt;20)),"Simples",IF(OR(AND(OR(J19=1, J19=0),H19&gt;50),AND(J19&gt;1,J19&lt;6,H19&gt;19,H19&lt;51),AND(J19&gt;5,H19&gt;0,H19&lt;20)),"Médio",IF(OR(AND(J19&gt;1,J19&lt;6,H19&gt;50),AND(J19&gt;5,H19&gt;19,H19&lt;51),AND(J19&gt;5,H19&gt;50)),"Complexo",""))),""))</f>
        <v/>
      </c>
      <c r="N19" s="85" t="str">
        <f aca="false">IF(L19="",M19,IF(M19="",L19,""))</f>
        <v/>
      </c>
      <c r="O19" s="86" t="n">
        <f aca="false">IF(AND(OR(G19="EE",G19="CE"),N19="Simples"),3, IF(AND(OR(G19="EE",G19="CE"),N19="Médio"),4, IF(AND(OR(G19="EE",G19="CE"),N19="Complexo"),6, IF(AND(G19="SE",N19="Simples"),4, IF(AND(G19="SE",N19="Médio"),5, IF(AND(G19="SE",N19="Complexo"),7,0))))))</f>
        <v>0</v>
      </c>
      <c r="P19" s="86" t="n">
        <f aca="false">IF(AND(G19="ALI",M19="Simples"),7, IF(AND(G19="ALI",M19="Médio"),10, IF(AND(G19="ALI",M19="Complexo"),15, IF(AND(G19="AIE",M19="Simples"),5, IF(AND(G19="AIE",M19="Médio"),7, IF(AND(G19="AIE",M19="Complexo"),10,0))))))</f>
        <v>0</v>
      </c>
      <c r="Q19" s="69" t="n">
        <f aca="false">IF(B19&lt;&gt;"Manutenção em interface",IF(B19&lt;&gt;"Desenv., Manutenção e Publicação de Páginas Estáticas",(O19+P19),C19),C19)</f>
        <v>0</v>
      </c>
      <c r="R19" s="85" t="n">
        <f aca="false">IF(B19&lt;&gt;"Manutenção em interface",IF(B19&lt;&gt;"Desenv., Manutenção e Publicação de Páginas Estáticas",(O19+P19)*C19,C19),C19)</f>
        <v>0</v>
      </c>
      <c r="S19" s="78"/>
      <c r="T19" s="87"/>
      <c r="U19" s="88"/>
      <c r="V19" s="76"/>
      <c r="W19" s="77" t="n">
        <f aca="false">IF(V19&lt;&gt;"",VLOOKUP(V19,'Manual EB'!$A$3:$B$407,2,0),0)</f>
        <v>0</v>
      </c>
      <c r="X19" s="78"/>
      <c r="Y19" s="80"/>
      <c r="Z19" s="81"/>
      <c r="AA19" s="82"/>
      <c r="AB19" s="83"/>
      <c r="AC19" s="84" t="str">
        <f aca="false">IF(X19="EE",IF(OR(AND(OR(AA19=1,AA19=0),Y19&gt;0,Y19&lt;5),AND(OR(AA19=1,AA19=0),Y19&gt;4,Y19&lt;16),AND(AA19=2,Y19&gt;0,Y19&lt;5)),"Simples",IF(OR(AND(OR(AA19=1,AA19=0),Y19&gt;15),AND(AA19=2,Y19&gt;4,Y19&lt;16),AND(AA19&gt;2,Y19&gt;0,Y19&lt;5)),"Médio",IF(OR(AND(AA19=2,Y19&gt;15),AND(AA19&gt;2,Y19&gt;4,Y19&lt;16),AND(AA19&gt;2,Y19&gt;15)),"Complexo",""))), IF(OR(X19="CE",X19="SE"),IF(OR(AND(OR(AA19=1,AA19=0),Y19&gt;0,Y19&lt;6),AND(OR(AA19=1,AA19=0),Y19&gt;5,Y19&lt;20),AND(AA19&gt;1,AA19&lt;4,Y19&gt;0,Y19&lt;6)),"Simples",IF(OR(AND(OR(AA19=1,AA19=0),Y19&gt;19),AND(AA19&gt;1,AA19&lt;4,Y19&gt;5,Y19&lt;20),AND(AA19&gt;3,Y19&gt;0,Y19&lt;6)),"Médio",IF(OR(AND(AA19&gt;1,AA19&lt;4,Y19&gt;19),AND(AA19&gt;3,Y19&gt;5,Y19&lt;20),AND(AA19&gt;3,Y19&gt;19)),"Complexo",""))),""))</f>
        <v/>
      </c>
      <c r="AD19" s="79" t="str">
        <f aca="false">IF(X19="ALI",IF(OR(AND(OR(AA19=1,AA19=0),Y19&gt;0,Y19&lt;20),AND(OR(AA19=1,AA19=0),Y19&gt;19,Y19&lt;51),AND(AA19&gt;1,AA19&lt;6,Y19&gt;0,Y19&lt;20)),"Simples",IF(OR(AND(OR(AA19=1,AA19=0),Y19&gt;50),AND(AA19&gt;1,AA19&lt;6,Y19&gt;19,Y19&lt;51),AND(AA19&gt;5,Y19&gt;0,Y19&lt;20)),"Médio",IF(OR(AND(AA19&gt;1,AA19&lt;6,Y19&gt;50),AND(AA19&gt;5,Y19&gt;19,Y19&lt;51),AND(AA19&gt;5,Y19&gt;50)),"Complexo",""))), IF(X19="AIE",IF(OR(AND(OR(AA19=1, AA19=0),Y19&gt;0,Y19&lt;20),AND(OR(AA19=1, AA19=0),Y19&gt;19,Y19&lt;51),AND(AA19&gt;1,AA19&lt;6,Y19&gt;0,Y19&lt;20)),"Simples",IF(OR(AND(OR(AA19=1, AA19=0),Y19&gt;50),AND(AA19&gt;1,AA19&lt;6,Y19&gt;19,Y19&lt;51),AND(AA19&gt;5,Y19&gt;0,Y19&lt;20)),"Médio",IF(OR(AND(AA19&gt;1,AA19&lt;6,Y19&gt;50),AND(AA19&gt;5,Y19&gt;19,Y19&lt;51),AND(AA19&gt;5,Y19&gt;50)),"Complexo",""))),""))</f>
        <v/>
      </c>
      <c r="AE19" s="85" t="str">
        <f aca="false">IF(AC19="",AD19,IF(AD19="",AC19,""))</f>
        <v/>
      </c>
      <c r="AF19" s="86" t="n">
        <f aca="false">IF(AND(OR(X19="EE",X19="CE"),AE19="Simples"),3, IF(AND(OR(X19="EE",X19="CE"),AE19="Médio"),4, IF(AND(OR(X19="EE",X19="CE"),AE19="Complexo"),6, IF(AND(X19="SE",AE19="Simples"),4, IF(AND(X19="SE",AE19="Médio"),5, IF(AND(X19="SE",AE19="Complexo"),7,0))))))</f>
        <v>0</v>
      </c>
      <c r="AG19" s="86" t="n">
        <f aca="false">IF(AND(X19="ALI",AD19="Simples"),7, IF(AND(X19="ALI",AD19="Médio"),10, IF(AND(X19="ALI",AD19="Complexo"),15, IF(AND(X19="AIE",AD19="Simples"),5, IF(AND(X19="AIE",AD19="Médio"),7, IF(AND(X19="AIE",AD19="Complexo"),10,0))))))</f>
        <v>0</v>
      </c>
      <c r="AH19" s="86" t="n">
        <f aca="false">IF(U19="",0,IF(U19="OK",SUM(O19:P19),SUM(AF19:AG19)))</f>
        <v>0</v>
      </c>
      <c r="AI19" s="89" t="n">
        <f aca="false">IF(U19="OK",R19,( IF(V19&lt;&gt;"Manutenção em interface",IF(V19&lt;&gt;"Desenv., Manutenção e Publicação de Páginas Estáticas",(AF19+AG19)*W19,W19),W19)))</f>
        <v>0</v>
      </c>
      <c r="AJ19" s="78"/>
      <c r="AK19" s="87"/>
      <c r="AL19" s="78"/>
      <c r="AM19" s="87"/>
      <c r="AN19" s="78"/>
      <c r="AO19" s="78" t="str">
        <f aca="false">IF(AI19=0,"",IF(AI19=R19,"OK","Divergente"))</f>
        <v/>
      </c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IF(B20&lt;&gt;"",VLOOKUP(B20,'Manual EB'!$A$3:$B$407,2,0),0)</f>
        <v>0</v>
      </c>
      <c r="D20" s="78"/>
      <c r="E20" s="78"/>
      <c r="F20" s="79"/>
      <c r="G20" s="78"/>
      <c r="H20" s="80"/>
      <c r="I20" s="81"/>
      <c r="J20" s="82"/>
      <c r="K20" s="83"/>
      <c r="L20" s="84" t="str">
        <f aca="false">IF(G20="EE",IF(OR(AND(OR(J20=1,J20=0),H20&gt;0,H20&lt;5),AND(OR(J20=1,J20=0),H20&gt;4,H20&lt;16),AND(J20=2,H20&gt;0,H20&lt;5)),"Simples",IF(OR(AND(OR(J20=1,J20=0),H20&gt;15),AND(J20=2,H20&gt;4,H20&lt;16),AND(J20&gt;2,H20&gt;0,H20&lt;5)),"Médio",IF(OR(AND(J20=2,H20&gt;15),AND(J20&gt;2,H20&gt;4,H20&lt;16),AND(J20&gt;2,H20&gt;15)),"Complexo",""))), IF(OR(G20="CE",G20="SE"),IF(OR(AND(OR(J20=1,J20=0),H20&gt;0,H20&lt;6),AND(OR(J20=1,J20=0),H20&gt;5,H20&lt;20),AND(J20&gt;1,J20&lt;4,H20&gt;0,H20&lt;6)),"Simples",IF(OR(AND(OR(J20=1,J20=0),H20&gt;19),AND(J20&gt;1,J20&lt;4,H20&gt;5,H20&lt;20),AND(J20&gt;3,H20&gt;0,H20&lt;6)),"Médio",IF(OR(AND(J20&gt;1,J20&lt;4,H20&gt;19),AND(J20&gt;3,H20&gt;5,H20&lt;20),AND(J20&gt;3,H20&gt;19)),"Complexo",""))),""))</f>
        <v/>
      </c>
      <c r="M20" s="79" t="str">
        <f aca="false">IF(G20="ALI",IF(OR(AND(OR(J20=1,J20=0),H20&gt;0,H20&lt;20),AND(OR(J20=1,J20=0),H20&gt;19,H20&lt;51),AND(J20&gt;1,J20&lt;6,H20&gt;0,H20&lt;20)),"Simples",IF(OR(AND(OR(J20=1,J20=0),H20&gt;50),AND(J20&gt;1,J20&lt;6,H20&gt;19,H20&lt;51),AND(J20&gt;5,H20&gt;0,H20&lt;20)),"Médio",IF(OR(AND(J20&gt;1,J20&lt;6,H20&gt;50),AND(J20&gt;5,H20&gt;19,H20&lt;51),AND(J20&gt;5,H20&gt;50)),"Complexo",""))), IF(G20="AIE",IF(OR(AND(OR(J20=1, J20=0),H20&gt;0,H20&lt;20),AND(OR(J20=1, J20=0),H20&gt;19,H20&lt;51),AND(J20&gt;1,J20&lt;6,H20&gt;0,H20&lt;20)),"Simples",IF(OR(AND(OR(J20=1, J20=0),H20&gt;50),AND(J20&gt;1,J20&lt;6,H20&gt;19,H20&lt;51),AND(J20&gt;5,H20&gt;0,H20&lt;20)),"Médio",IF(OR(AND(J20&gt;1,J20&lt;6,H20&gt;50),AND(J20&gt;5,H20&gt;19,H20&lt;51),AND(J20&gt;5,H20&gt;50)),"Complexo",""))),""))</f>
        <v/>
      </c>
      <c r="N20" s="85" t="str">
        <f aca="false">IF(L20="",M20,IF(M20="",L20,""))</f>
        <v/>
      </c>
      <c r="O20" s="86" t="n">
        <f aca="false">IF(AND(OR(G20="EE",G20="CE"),N20="Simples"),3, IF(AND(OR(G20="EE",G20="CE"),N20="Médio"),4, IF(AND(OR(G20="EE",G20="CE"),N20="Complexo"),6, IF(AND(G20="SE",N20="Simples"),4, IF(AND(G20="SE",N20="Médio"),5, IF(AND(G20="SE",N20="Complexo"),7,0))))))</f>
        <v>0</v>
      </c>
      <c r="P20" s="86" t="n">
        <f aca="false">IF(AND(G20="ALI",M20="Simples"),7, IF(AND(G20="ALI",M20="Médio"),10, IF(AND(G20="ALI",M20="Complexo"),15, IF(AND(G20="AIE",M20="Simples"),5, IF(AND(G20="AIE",M20="Médio"),7, IF(AND(G20="AIE",M20="Complexo"),10,0))))))</f>
        <v>0</v>
      </c>
      <c r="Q20" s="69" t="n">
        <f aca="false">IF(B20&lt;&gt;"Manutenção em interface",IF(B20&lt;&gt;"Desenv., Manutenção e Publicação de Páginas Estáticas",(O20+P20),C20),C20)</f>
        <v>0</v>
      </c>
      <c r="R20" s="85" t="n">
        <f aca="false">IF(B20&lt;&gt;"Manutenção em interface",IF(B20&lt;&gt;"Desenv., Manutenção e Publicação de Páginas Estáticas",(O20+P20)*C20,C20),C20)</f>
        <v>0</v>
      </c>
      <c r="S20" s="78"/>
      <c r="T20" s="87"/>
      <c r="U20" s="88"/>
      <c r="V20" s="76"/>
      <c r="W20" s="77" t="n">
        <f aca="false">IF(V20&lt;&gt;"",VLOOKUP(V20,'Manual EB'!$A$3:$B$407,2,0),0)</f>
        <v>0</v>
      </c>
      <c r="X20" s="78"/>
      <c r="Y20" s="80"/>
      <c r="Z20" s="81"/>
      <c r="AA20" s="82"/>
      <c r="AB20" s="83"/>
      <c r="AC20" s="84" t="str">
        <f aca="false">IF(X20="EE",IF(OR(AND(OR(AA20=1,AA20=0),Y20&gt;0,Y20&lt;5),AND(OR(AA20=1,AA20=0),Y20&gt;4,Y20&lt;16),AND(AA20=2,Y20&gt;0,Y20&lt;5)),"Simples",IF(OR(AND(OR(AA20=1,AA20=0),Y20&gt;15),AND(AA20=2,Y20&gt;4,Y20&lt;16),AND(AA20&gt;2,Y20&gt;0,Y20&lt;5)),"Médio",IF(OR(AND(AA20=2,Y20&gt;15),AND(AA20&gt;2,Y20&gt;4,Y20&lt;16),AND(AA20&gt;2,Y20&gt;15)),"Complexo",""))), IF(OR(X20="CE",X20="SE"),IF(OR(AND(OR(AA20=1,AA20=0),Y20&gt;0,Y20&lt;6),AND(OR(AA20=1,AA20=0),Y20&gt;5,Y20&lt;20),AND(AA20&gt;1,AA20&lt;4,Y20&gt;0,Y20&lt;6)),"Simples",IF(OR(AND(OR(AA20=1,AA20=0),Y20&gt;19),AND(AA20&gt;1,AA20&lt;4,Y20&gt;5,Y20&lt;20),AND(AA20&gt;3,Y20&gt;0,Y20&lt;6)),"Médio",IF(OR(AND(AA20&gt;1,AA20&lt;4,Y20&gt;19),AND(AA20&gt;3,Y20&gt;5,Y20&lt;20),AND(AA20&gt;3,Y20&gt;19)),"Complexo",""))),""))</f>
        <v/>
      </c>
      <c r="AD20" s="79" t="str">
        <f aca="false">IF(X20="ALI",IF(OR(AND(OR(AA20=1,AA20=0),Y20&gt;0,Y20&lt;20),AND(OR(AA20=1,AA20=0),Y20&gt;19,Y20&lt;51),AND(AA20&gt;1,AA20&lt;6,Y20&gt;0,Y20&lt;20)),"Simples",IF(OR(AND(OR(AA20=1,AA20=0),Y20&gt;50),AND(AA20&gt;1,AA20&lt;6,Y20&gt;19,Y20&lt;51),AND(AA20&gt;5,Y20&gt;0,Y20&lt;20)),"Médio",IF(OR(AND(AA20&gt;1,AA20&lt;6,Y20&gt;50),AND(AA20&gt;5,Y20&gt;19,Y20&lt;51),AND(AA20&gt;5,Y20&gt;50)),"Complexo",""))), IF(X20="AIE",IF(OR(AND(OR(AA20=1, AA20=0),Y20&gt;0,Y20&lt;20),AND(OR(AA20=1, AA20=0),Y20&gt;19,Y20&lt;51),AND(AA20&gt;1,AA20&lt;6,Y20&gt;0,Y20&lt;20)),"Simples",IF(OR(AND(OR(AA20=1, AA20=0),Y20&gt;50),AND(AA20&gt;1,AA20&lt;6,Y20&gt;19,Y20&lt;51),AND(AA20&gt;5,Y20&gt;0,Y20&lt;20)),"Médio",IF(OR(AND(AA20&gt;1,AA20&lt;6,Y20&gt;50),AND(AA20&gt;5,Y20&gt;19,Y20&lt;51),AND(AA20&gt;5,Y20&gt;50)),"Complexo",""))),""))</f>
        <v/>
      </c>
      <c r="AE20" s="85" t="str">
        <f aca="false">IF(AC20="",AD20,IF(AD20="",AC20,""))</f>
        <v/>
      </c>
      <c r="AF20" s="86" t="n">
        <f aca="false">IF(AND(OR(X20="EE",X20="CE"),AE20="Simples"),3, IF(AND(OR(X20="EE",X20="CE"),AE20="Médio"),4, IF(AND(OR(X20="EE",X20="CE"),AE20="Complexo"),6, IF(AND(X20="SE",AE20="Simples"),4, IF(AND(X20="SE",AE20="Médio"),5, IF(AND(X20="SE",AE20="Complexo"),7,0))))))</f>
        <v>0</v>
      </c>
      <c r="AG20" s="86" t="n">
        <f aca="false">IF(AND(X20="ALI",AD20="Simples"),7, IF(AND(X20="ALI",AD20="Médio"),10, IF(AND(X20="ALI",AD20="Complexo"),15, IF(AND(X20="AIE",AD20="Simples"),5, IF(AND(X20="AIE",AD20="Médio"),7, IF(AND(X20="AIE",AD20="Complexo"),10,0))))))</f>
        <v>0</v>
      </c>
      <c r="AH20" s="86" t="n">
        <f aca="false">IF(U20="",0,IF(U20="OK",SUM(O20:P20),SUM(AF20:AG20)))</f>
        <v>0</v>
      </c>
      <c r="AI20" s="89" t="n">
        <f aca="false">IF(U20="OK",R20,( IF(V20&lt;&gt;"Manutenção em interface",IF(V20&lt;&gt;"Desenv., Manutenção e Publicação de Páginas Estáticas",(AF20+AG20)*W20,W20),W20)))</f>
        <v>0</v>
      </c>
      <c r="AJ20" s="78"/>
      <c r="AK20" s="87"/>
      <c r="AL20" s="78"/>
      <c r="AM20" s="87"/>
      <c r="AN20" s="78"/>
      <c r="AO20" s="78" t="str">
        <f aca="false">IF(AI20=0,"",IF(AI20=R20,"OK","Divergente"))</f>
        <v/>
      </c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IF(B21&lt;&gt;"",VLOOKUP(B21,'Manual EB'!$A$3:$B$407,2,0),0)</f>
        <v>0</v>
      </c>
      <c r="D21" s="78"/>
      <c r="E21" s="78"/>
      <c r="F21" s="79"/>
      <c r="G21" s="78"/>
      <c r="H21" s="80"/>
      <c r="I21" s="81"/>
      <c r="J21" s="82"/>
      <c r="K21" s="83"/>
      <c r="L21" s="84" t="str">
        <f aca="false">IF(G21="EE",IF(OR(AND(OR(J21=1,J21=0),H21&gt;0,H21&lt;5),AND(OR(J21=1,J21=0),H21&gt;4,H21&lt;16),AND(J21=2,H21&gt;0,H21&lt;5)),"Simples",IF(OR(AND(OR(J21=1,J21=0),H21&gt;15),AND(J21=2,H21&gt;4,H21&lt;16),AND(J21&gt;2,H21&gt;0,H21&lt;5)),"Médio",IF(OR(AND(J21=2,H21&gt;15),AND(J21&gt;2,H21&gt;4,H21&lt;16),AND(J21&gt;2,H21&gt;15)),"Complexo",""))), IF(OR(G21="CE",G21="SE"),IF(OR(AND(OR(J21=1,J21=0),H21&gt;0,H21&lt;6),AND(OR(J21=1,J21=0),H21&gt;5,H21&lt;20),AND(J21&gt;1,J21&lt;4,H21&gt;0,H21&lt;6)),"Simples",IF(OR(AND(OR(J21=1,J21=0),H21&gt;19),AND(J21&gt;1,J21&lt;4,H21&gt;5,H21&lt;20),AND(J21&gt;3,H21&gt;0,H21&lt;6)),"Médio",IF(OR(AND(J21&gt;1,J21&lt;4,H21&gt;19),AND(J21&gt;3,H21&gt;5,H21&lt;20),AND(J21&gt;3,H21&gt;19)),"Complexo",""))),""))</f>
        <v/>
      </c>
      <c r="M21" s="79" t="str">
        <f aca="false">IF(G21="ALI",IF(OR(AND(OR(J21=1,J21=0),H21&gt;0,H21&lt;20),AND(OR(J21=1,J21=0),H21&gt;19,H21&lt;51),AND(J21&gt;1,J21&lt;6,H21&gt;0,H21&lt;20)),"Simples",IF(OR(AND(OR(J21=1,J21=0),H21&gt;50),AND(J21&gt;1,J21&lt;6,H21&gt;19,H21&lt;51),AND(J21&gt;5,H21&gt;0,H21&lt;20)),"Médio",IF(OR(AND(J21&gt;1,J21&lt;6,H21&gt;50),AND(J21&gt;5,H21&gt;19,H21&lt;51),AND(J21&gt;5,H21&gt;50)),"Complexo",""))), IF(G21="AIE",IF(OR(AND(OR(J21=1, J21=0),H21&gt;0,H21&lt;20),AND(OR(J21=1, J21=0),H21&gt;19,H21&lt;51),AND(J21&gt;1,J21&lt;6,H21&gt;0,H21&lt;20)),"Simples",IF(OR(AND(OR(J21=1, J21=0),H21&gt;50),AND(J21&gt;1,J21&lt;6,H21&gt;19,H21&lt;51),AND(J21&gt;5,H21&gt;0,H21&lt;20)),"Médio",IF(OR(AND(J21&gt;1,J21&lt;6,H21&gt;50),AND(J21&gt;5,H21&gt;19,H21&lt;51),AND(J21&gt;5,H21&gt;50)),"Complexo",""))),""))</f>
        <v/>
      </c>
      <c r="N21" s="85" t="str">
        <f aca="false">IF(L21="",M21,IF(M21="",L21,""))</f>
        <v/>
      </c>
      <c r="O21" s="86" t="n">
        <f aca="false">IF(AND(OR(G21="EE",G21="CE"),N21="Simples"),3, IF(AND(OR(G21="EE",G21="CE"),N21="Médio"),4, IF(AND(OR(G21="EE",G21="CE"),N21="Complexo"),6, IF(AND(G21="SE",N21="Simples"),4, IF(AND(G21="SE",N21="Médio"),5, IF(AND(G21="SE",N21="Complexo"),7,0))))))</f>
        <v>0</v>
      </c>
      <c r="P21" s="86" t="n">
        <f aca="false">IF(AND(G21="ALI",M21="Simples"),7, IF(AND(G21="ALI",M21="Médio"),10, IF(AND(G21="ALI",M21="Complexo"),15, IF(AND(G21="AIE",M21="Simples"),5, IF(AND(G21="AIE",M21="Médio"),7, IF(AND(G21="AIE",M21="Complexo"),10,0))))))</f>
        <v>0</v>
      </c>
      <c r="Q21" s="69" t="n">
        <f aca="false">IF(B21&lt;&gt;"Manutenção em interface",IF(B21&lt;&gt;"Desenv., Manutenção e Publicação de Páginas Estáticas",(O21+P21),C21),C21)</f>
        <v>0</v>
      </c>
      <c r="R21" s="85" t="n">
        <f aca="false">IF(B21&lt;&gt;"Manutenção em interface",IF(B21&lt;&gt;"Desenv., Manutenção e Publicação de Páginas Estáticas",(O21+P21)*C21,C21),C21)</f>
        <v>0</v>
      </c>
      <c r="S21" s="78"/>
      <c r="T21" s="87"/>
      <c r="U21" s="88"/>
      <c r="V21" s="76"/>
      <c r="W21" s="77" t="n">
        <f aca="false">IF(V21&lt;&gt;"",VLOOKUP(V21,'Manual EB'!$A$3:$B$407,2,0),0)</f>
        <v>0</v>
      </c>
      <c r="X21" s="78"/>
      <c r="Y21" s="80"/>
      <c r="Z21" s="81"/>
      <c r="AA21" s="82"/>
      <c r="AB21" s="83"/>
      <c r="AC21" s="84" t="str">
        <f aca="false">IF(X21="EE",IF(OR(AND(OR(AA21=1,AA21=0),Y21&gt;0,Y21&lt;5),AND(OR(AA21=1,AA21=0),Y21&gt;4,Y21&lt;16),AND(AA21=2,Y21&gt;0,Y21&lt;5)),"Simples",IF(OR(AND(OR(AA21=1,AA21=0),Y21&gt;15),AND(AA21=2,Y21&gt;4,Y21&lt;16),AND(AA21&gt;2,Y21&gt;0,Y21&lt;5)),"Médio",IF(OR(AND(AA21=2,Y21&gt;15),AND(AA21&gt;2,Y21&gt;4,Y21&lt;16),AND(AA21&gt;2,Y21&gt;15)),"Complexo",""))), IF(OR(X21="CE",X21="SE"),IF(OR(AND(OR(AA21=1,AA21=0),Y21&gt;0,Y21&lt;6),AND(OR(AA21=1,AA21=0),Y21&gt;5,Y21&lt;20),AND(AA21&gt;1,AA21&lt;4,Y21&gt;0,Y21&lt;6)),"Simples",IF(OR(AND(OR(AA21=1,AA21=0),Y21&gt;19),AND(AA21&gt;1,AA21&lt;4,Y21&gt;5,Y21&lt;20),AND(AA21&gt;3,Y21&gt;0,Y21&lt;6)),"Médio",IF(OR(AND(AA21&gt;1,AA21&lt;4,Y21&gt;19),AND(AA21&gt;3,Y21&gt;5,Y21&lt;20),AND(AA21&gt;3,Y21&gt;19)),"Complexo",""))),""))</f>
        <v/>
      </c>
      <c r="AD21" s="79" t="str">
        <f aca="false">IF(X21="ALI",IF(OR(AND(OR(AA21=1,AA21=0),Y21&gt;0,Y21&lt;20),AND(OR(AA21=1,AA21=0),Y21&gt;19,Y21&lt;51),AND(AA21&gt;1,AA21&lt;6,Y21&gt;0,Y21&lt;20)),"Simples",IF(OR(AND(OR(AA21=1,AA21=0),Y21&gt;50),AND(AA21&gt;1,AA21&lt;6,Y21&gt;19,Y21&lt;51),AND(AA21&gt;5,Y21&gt;0,Y21&lt;20)),"Médio",IF(OR(AND(AA21&gt;1,AA21&lt;6,Y21&gt;50),AND(AA21&gt;5,Y21&gt;19,Y21&lt;51),AND(AA21&gt;5,Y21&gt;50)),"Complexo",""))), IF(X21="AIE",IF(OR(AND(OR(AA21=1, AA21=0),Y21&gt;0,Y21&lt;20),AND(OR(AA21=1, AA21=0),Y21&gt;19,Y21&lt;51),AND(AA21&gt;1,AA21&lt;6,Y21&gt;0,Y21&lt;20)),"Simples",IF(OR(AND(OR(AA21=1, AA21=0),Y21&gt;50),AND(AA21&gt;1,AA21&lt;6,Y21&gt;19,Y21&lt;51),AND(AA21&gt;5,Y21&gt;0,Y21&lt;20)),"Médio",IF(OR(AND(AA21&gt;1,AA21&lt;6,Y21&gt;50),AND(AA21&gt;5,Y21&gt;19,Y21&lt;51),AND(AA21&gt;5,Y21&gt;50)),"Complexo",""))),""))</f>
        <v/>
      </c>
      <c r="AE21" s="85" t="str">
        <f aca="false">IF(AC21="",AD21,IF(AD21="",AC21,""))</f>
        <v/>
      </c>
      <c r="AF21" s="86" t="n">
        <f aca="false">IF(AND(OR(X21="EE",X21="CE"),AE21="Simples"),3, IF(AND(OR(X21="EE",X21="CE"),AE21="Médio"),4, IF(AND(OR(X21="EE",X21="CE"),AE21="Complexo"),6, IF(AND(X21="SE",AE21="Simples"),4, IF(AND(X21="SE",AE21="Médio"),5, IF(AND(X21="SE",AE21="Complexo"),7,0))))))</f>
        <v>0</v>
      </c>
      <c r="AG21" s="86" t="n">
        <f aca="false">IF(AND(X21="ALI",AD21="Simples"),7, IF(AND(X21="ALI",AD21="Médio"),10, IF(AND(X21="ALI",AD21="Complexo"),15, IF(AND(X21="AIE",AD21="Simples"),5, IF(AND(X21="AIE",AD21="Médio"),7, IF(AND(X21="AIE",AD21="Complexo"),10,0))))))</f>
        <v>0</v>
      </c>
      <c r="AH21" s="86" t="n">
        <f aca="false">IF(U21="",0,IF(U21="OK",SUM(O21:P21),SUM(AF21:AG21)))</f>
        <v>0</v>
      </c>
      <c r="AI21" s="89" t="n">
        <f aca="false">IF(U21="OK",R21,( IF(V21&lt;&gt;"Manutenção em interface",IF(V21&lt;&gt;"Desenv., Manutenção e Publicação de Páginas Estáticas",(AF21+AG21)*W21,W21),W21)))</f>
        <v>0</v>
      </c>
      <c r="AJ21" s="78"/>
      <c r="AK21" s="87"/>
      <c r="AL21" s="78"/>
      <c r="AM21" s="87"/>
      <c r="AN21" s="78"/>
      <c r="AO21" s="78" t="str">
        <f aca="false">IF(AI21=0,"",IF(AI21=R21,"OK","Divergente"))</f>
        <v/>
      </c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IF(B22&lt;&gt;"",VLOOKUP(B22,'Manual EB'!$A$3:$B$407,2,0),0)</f>
        <v>0</v>
      </c>
      <c r="D22" s="78"/>
      <c r="E22" s="78"/>
      <c r="F22" s="79"/>
      <c r="G22" s="78"/>
      <c r="H22" s="80"/>
      <c r="I22" s="81"/>
      <c r="J22" s="82"/>
      <c r="K22" s="83"/>
      <c r="L22" s="84" t="str">
        <f aca="false">IF(G22="EE",IF(OR(AND(OR(J22=1,J22=0),H22&gt;0,H22&lt;5),AND(OR(J22=1,J22=0),H22&gt;4,H22&lt;16),AND(J22=2,H22&gt;0,H22&lt;5)),"Simples",IF(OR(AND(OR(J22=1,J22=0),H22&gt;15),AND(J22=2,H22&gt;4,H22&lt;16),AND(J22&gt;2,H22&gt;0,H22&lt;5)),"Médio",IF(OR(AND(J22=2,H22&gt;15),AND(J22&gt;2,H22&gt;4,H22&lt;16),AND(J22&gt;2,H22&gt;15)),"Complexo",""))), IF(OR(G22="CE",G22="SE"),IF(OR(AND(OR(J22=1,J22=0),H22&gt;0,H22&lt;6),AND(OR(J22=1,J22=0),H22&gt;5,H22&lt;20),AND(J22&gt;1,J22&lt;4,H22&gt;0,H22&lt;6)),"Simples",IF(OR(AND(OR(J22=1,J22=0),H22&gt;19),AND(J22&gt;1,J22&lt;4,H22&gt;5,H22&lt;20),AND(J22&gt;3,H22&gt;0,H22&lt;6)),"Médio",IF(OR(AND(J22&gt;1,J22&lt;4,H22&gt;19),AND(J22&gt;3,H22&gt;5,H22&lt;20),AND(J22&gt;3,H22&gt;19)),"Complexo",""))),""))</f>
        <v/>
      </c>
      <c r="M22" s="79" t="str">
        <f aca="false">IF(G22="ALI",IF(OR(AND(OR(J22=1,J22=0),H22&gt;0,H22&lt;20),AND(OR(J22=1,J22=0),H22&gt;19,H22&lt;51),AND(J22&gt;1,J22&lt;6,H22&gt;0,H22&lt;20)),"Simples",IF(OR(AND(OR(J22=1,J22=0),H22&gt;50),AND(J22&gt;1,J22&lt;6,H22&gt;19,H22&lt;51),AND(J22&gt;5,H22&gt;0,H22&lt;20)),"Médio",IF(OR(AND(J22&gt;1,J22&lt;6,H22&gt;50),AND(J22&gt;5,H22&gt;19,H22&lt;51),AND(J22&gt;5,H22&gt;50)),"Complexo",""))), IF(G22="AIE",IF(OR(AND(OR(J22=1, J22=0),H22&gt;0,H22&lt;20),AND(OR(J22=1, J22=0),H22&gt;19,H22&lt;51),AND(J22&gt;1,J22&lt;6,H22&gt;0,H22&lt;20)),"Simples",IF(OR(AND(OR(J22=1, J22=0),H22&gt;50),AND(J22&gt;1,J22&lt;6,H22&gt;19,H22&lt;51),AND(J22&gt;5,H22&gt;0,H22&lt;20)),"Médio",IF(OR(AND(J22&gt;1,J22&lt;6,H22&gt;50),AND(J22&gt;5,H22&gt;19,H22&lt;51),AND(J22&gt;5,H22&gt;50)),"Complexo",""))),""))</f>
        <v/>
      </c>
      <c r="N22" s="85" t="str">
        <f aca="false">IF(L22="",M22,IF(M22="",L22,""))</f>
        <v/>
      </c>
      <c r="O22" s="86" t="n">
        <f aca="false">IF(AND(OR(G22="EE",G22="CE"),N22="Simples"),3, IF(AND(OR(G22="EE",G22="CE"),N22="Médio"),4, IF(AND(OR(G22="EE",G22="CE"),N22="Complexo"),6, IF(AND(G22="SE",N22="Simples"),4, IF(AND(G22="SE",N22="Médio"),5, IF(AND(G22="SE",N22="Complexo"),7,0))))))</f>
        <v>0</v>
      </c>
      <c r="P22" s="86" t="n">
        <f aca="false">IF(AND(G22="ALI",M22="Simples"),7, IF(AND(G22="ALI",M22="Médio"),10, IF(AND(G22="ALI",M22="Complexo"),15, IF(AND(G22="AIE",M22="Simples"),5, IF(AND(G22="AIE",M22="Médio"),7, IF(AND(G22="AIE",M22="Complexo"),10,0))))))</f>
        <v>0</v>
      </c>
      <c r="Q22" s="69" t="n">
        <f aca="false">IF(B22&lt;&gt;"Manutenção em interface",IF(B22&lt;&gt;"Desenv., Manutenção e Publicação de Páginas Estáticas",(O22+P22),C22),C22)</f>
        <v>0</v>
      </c>
      <c r="R22" s="85" t="n">
        <f aca="false">IF(B22&lt;&gt;"Manutenção em interface",IF(B22&lt;&gt;"Desenv., Manutenção e Publicação de Páginas Estáticas",(O22+P22)*C22,C22),C22)</f>
        <v>0</v>
      </c>
      <c r="S22" s="78"/>
      <c r="T22" s="87"/>
      <c r="U22" s="88"/>
      <c r="V22" s="76"/>
      <c r="W22" s="77" t="n">
        <f aca="false">IF(V22&lt;&gt;"",VLOOKUP(V22,'Manual EB'!$A$3:$B$407,2,0),0)</f>
        <v>0</v>
      </c>
      <c r="X22" s="78"/>
      <c r="Y22" s="80"/>
      <c r="Z22" s="81"/>
      <c r="AA22" s="82"/>
      <c r="AB22" s="83"/>
      <c r="AC22" s="84" t="str">
        <f aca="false">IF(X22="EE",IF(OR(AND(OR(AA22=1,AA22=0),Y22&gt;0,Y22&lt;5),AND(OR(AA22=1,AA22=0),Y22&gt;4,Y22&lt;16),AND(AA22=2,Y22&gt;0,Y22&lt;5)),"Simples",IF(OR(AND(OR(AA22=1,AA22=0),Y22&gt;15),AND(AA22=2,Y22&gt;4,Y22&lt;16),AND(AA22&gt;2,Y22&gt;0,Y22&lt;5)),"Médio",IF(OR(AND(AA22=2,Y22&gt;15),AND(AA22&gt;2,Y22&gt;4,Y22&lt;16),AND(AA22&gt;2,Y22&gt;15)),"Complexo",""))), IF(OR(X22="CE",X22="SE"),IF(OR(AND(OR(AA22=1,AA22=0),Y22&gt;0,Y22&lt;6),AND(OR(AA22=1,AA22=0),Y22&gt;5,Y22&lt;20),AND(AA22&gt;1,AA22&lt;4,Y22&gt;0,Y22&lt;6)),"Simples",IF(OR(AND(OR(AA22=1,AA22=0),Y22&gt;19),AND(AA22&gt;1,AA22&lt;4,Y22&gt;5,Y22&lt;20),AND(AA22&gt;3,Y22&gt;0,Y22&lt;6)),"Médio",IF(OR(AND(AA22&gt;1,AA22&lt;4,Y22&gt;19),AND(AA22&gt;3,Y22&gt;5,Y22&lt;20),AND(AA22&gt;3,Y22&gt;19)),"Complexo",""))),""))</f>
        <v/>
      </c>
      <c r="AD22" s="79" t="str">
        <f aca="false">IF(X22="ALI",IF(OR(AND(OR(AA22=1,AA22=0),Y22&gt;0,Y22&lt;20),AND(OR(AA22=1,AA22=0),Y22&gt;19,Y22&lt;51),AND(AA22&gt;1,AA22&lt;6,Y22&gt;0,Y22&lt;20)),"Simples",IF(OR(AND(OR(AA22=1,AA22=0),Y22&gt;50),AND(AA22&gt;1,AA22&lt;6,Y22&gt;19,Y22&lt;51),AND(AA22&gt;5,Y22&gt;0,Y22&lt;20)),"Médio",IF(OR(AND(AA22&gt;1,AA22&lt;6,Y22&gt;50),AND(AA22&gt;5,Y22&gt;19,Y22&lt;51),AND(AA22&gt;5,Y22&gt;50)),"Complexo",""))), IF(X22="AIE",IF(OR(AND(OR(AA22=1, AA22=0),Y22&gt;0,Y22&lt;20),AND(OR(AA22=1, AA22=0),Y22&gt;19,Y22&lt;51),AND(AA22&gt;1,AA22&lt;6,Y22&gt;0,Y22&lt;20)),"Simples",IF(OR(AND(OR(AA22=1, AA22=0),Y22&gt;50),AND(AA22&gt;1,AA22&lt;6,Y22&gt;19,Y22&lt;51),AND(AA22&gt;5,Y22&gt;0,Y22&lt;20)),"Médio",IF(OR(AND(AA22&gt;1,AA22&lt;6,Y22&gt;50),AND(AA22&gt;5,Y22&gt;19,Y22&lt;51),AND(AA22&gt;5,Y22&gt;50)),"Complexo",""))),""))</f>
        <v/>
      </c>
      <c r="AE22" s="85" t="str">
        <f aca="false">IF(AC22="",AD22,IF(AD22="",AC22,""))</f>
        <v/>
      </c>
      <c r="AF22" s="86" t="n">
        <f aca="false">IF(AND(OR(X22="EE",X22="CE"),AE22="Simples"),3, IF(AND(OR(X22="EE",X22="CE"),AE22="Médio"),4, IF(AND(OR(X22="EE",X22="CE"),AE22="Complexo"),6, IF(AND(X22="SE",AE22="Simples"),4, IF(AND(X22="SE",AE22="Médio"),5, IF(AND(X22="SE",AE22="Complexo"),7,0))))))</f>
        <v>0</v>
      </c>
      <c r="AG22" s="86" t="n">
        <f aca="false">IF(AND(X22="ALI",AD22="Simples"),7, IF(AND(X22="ALI",AD22="Médio"),10, IF(AND(X22="ALI",AD22="Complexo"),15, IF(AND(X22="AIE",AD22="Simples"),5, IF(AND(X22="AIE",AD22="Médio"),7, IF(AND(X22="AIE",AD22="Complexo"),10,0))))))</f>
        <v>0</v>
      </c>
      <c r="AH22" s="86" t="n">
        <f aca="false">IF(U22="",0,IF(U22="OK",SUM(O22:P22),SUM(AF22:AG22)))</f>
        <v>0</v>
      </c>
      <c r="AI22" s="89" t="n">
        <f aca="false">IF(U22="OK",R22,( IF(V22&lt;&gt;"Manutenção em interface",IF(V22&lt;&gt;"Desenv., Manutenção e Publicação de Páginas Estáticas",(AF22+AG22)*W22,W22),W22)))</f>
        <v>0</v>
      </c>
      <c r="AJ22" s="78"/>
      <c r="AK22" s="87"/>
      <c r="AL22" s="78"/>
      <c r="AM22" s="87"/>
      <c r="AN22" s="78"/>
      <c r="AO22" s="78" t="str">
        <f aca="false">IF(AI22=0,"",IF(AI22=R22,"OK","Divergente"))</f>
        <v/>
      </c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IF(B23&lt;&gt;"",VLOOKUP(B23,'Manual EB'!$A$3:$B$407,2,0),0)</f>
        <v>0</v>
      </c>
      <c r="D23" s="78"/>
      <c r="E23" s="78"/>
      <c r="F23" s="79"/>
      <c r="G23" s="78"/>
      <c r="H23" s="80"/>
      <c r="I23" s="81"/>
      <c r="J23" s="82"/>
      <c r="K23" s="83"/>
      <c r="L23" s="84" t="str">
        <f aca="false">IF(G23="EE",IF(OR(AND(OR(J23=1,J23=0),H23&gt;0,H23&lt;5),AND(OR(J23=1,J23=0),H23&gt;4,H23&lt;16),AND(J23=2,H23&gt;0,H23&lt;5)),"Simples",IF(OR(AND(OR(J23=1,J23=0),H23&gt;15),AND(J23=2,H23&gt;4,H23&lt;16),AND(J23&gt;2,H23&gt;0,H23&lt;5)),"Médio",IF(OR(AND(J23=2,H23&gt;15),AND(J23&gt;2,H23&gt;4,H23&lt;16),AND(J23&gt;2,H23&gt;15)),"Complexo",""))), IF(OR(G23="CE",G23="SE"),IF(OR(AND(OR(J23=1,J23=0),H23&gt;0,H23&lt;6),AND(OR(J23=1,J23=0),H23&gt;5,H23&lt;20),AND(J23&gt;1,J23&lt;4,H23&gt;0,H23&lt;6)),"Simples",IF(OR(AND(OR(J23=1,J23=0),H23&gt;19),AND(J23&gt;1,J23&lt;4,H23&gt;5,H23&lt;20),AND(J23&gt;3,H23&gt;0,H23&lt;6)),"Médio",IF(OR(AND(J23&gt;1,J23&lt;4,H23&gt;19),AND(J23&gt;3,H23&gt;5,H23&lt;20),AND(J23&gt;3,H23&gt;19)),"Complexo",""))),""))</f>
        <v/>
      </c>
      <c r="M23" s="79" t="str">
        <f aca="false">IF(G23="ALI",IF(OR(AND(OR(J23=1,J23=0),H23&gt;0,H23&lt;20),AND(OR(J23=1,J23=0),H23&gt;19,H23&lt;51),AND(J23&gt;1,J23&lt;6,H23&gt;0,H23&lt;20)),"Simples",IF(OR(AND(OR(J23=1,J23=0),H23&gt;50),AND(J23&gt;1,J23&lt;6,H23&gt;19,H23&lt;51),AND(J23&gt;5,H23&gt;0,H23&lt;20)),"Médio",IF(OR(AND(J23&gt;1,J23&lt;6,H23&gt;50),AND(J23&gt;5,H23&gt;19,H23&lt;51),AND(J23&gt;5,H23&gt;50)),"Complexo",""))), IF(G23="AIE",IF(OR(AND(OR(J23=1, J23=0),H23&gt;0,H23&lt;20),AND(OR(J23=1, J23=0),H23&gt;19,H23&lt;51),AND(J23&gt;1,J23&lt;6,H23&gt;0,H23&lt;20)),"Simples",IF(OR(AND(OR(J23=1, J23=0),H23&gt;50),AND(J23&gt;1,J23&lt;6,H23&gt;19,H23&lt;51),AND(J23&gt;5,H23&gt;0,H23&lt;20)),"Médio",IF(OR(AND(J23&gt;1,J23&lt;6,H23&gt;50),AND(J23&gt;5,H23&gt;19,H23&lt;51),AND(J23&gt;5,H23&gt;50)),"Complexo",""))),""))</f>
        <v/>
      </c>
      <c r="N23" s="85" t="str">
        <f aca="false">IF(L23="",M23,IF(M23="",L23,""))</f>
        <v/>
      </c>
      <c r="O23" s="86" t="n">
        <f aca="false">IF(AND(OR(G23="EE",G23="CE"),N23="Simples"),3, IF(AND(OR(G23="EE",G23="CE"),N23="Médio"),4, IF(AND(OR(G23="EE",G23="CE"),N23="Complexo"),6, IF(AND(G23="SE",N23="Simples"),4, IF(AND(G23="SE",N23="Médio"),5, IF(AND(G23="SE",N23="Complexo"),7,0))))))</f>
        <v>0</v>
      </c>
      <c r="P23" s="86" t="n">
        <f aca="false">IF(AND(G23="ALI",M23="Simples"),7, IF(AND(G23="ALI",M23="Médio"),10, IF(AND(G23="ALI",M23="Complexo"),15, IF(AND(G23="AIE",M23="Simples"),5, IF(AND(G23="AIE",M23="Médio"),7, IF(AND(G23="AIE",M23="Complexo"),10,0))))))</f>
        <v>0</v>
      </c>
      <c r="Q23" s="69" t="n">
        <f aca="false">IF(B23&lt;&gt;"Manutenção em interface",IF(B23&lt;&gt;"Desenv., Manutenção e Publicação de Páginas Estáticas",(O23+P23),C23),C23)</f>
        <v>0</v>
      </c>
      <c r="R23" s="85" t="n">
        <f aca="false">IF(B23&lt;&gt;"Manutenção em interface",IF(B23&lt;&gt;"Desenv., Manutenção e Publicação de Páginas Estáticas",(O23+P23)*C23,C23),C23)</f>
        <v>0</v>
      </c>
      <c r="S23" s="78"/>
      <c r="T23" s="87"/>
      <c r="U23" s="88"/>
      <c r="V23" s="76"/>
      <c r="W23" s="77" t="n">
        <f aca="false">IF(V23&lt;&gt;"",VLOOKUP(V23,'Manual EB'!$A$3:$B$407,2,0),0)</f>
        <v>0</v>
      </c>
      <c r="X23" s="78"/>
      <c r="Y23" s="80"/>
      <c r="Z23" s="81"/>
      <c r="AA23" s="82"/>
      <c r="AB23" s="83"/>
      <c r="AC23" s="84" t="str">
        <f aca="false">IF(X23="EE",IF(OR(AND(OR(AA23=1,AA23=0),Y23&gt;0,Y23&lt;5),AND(OR(AA23=1,AA23=0),Y23&gt;4,Y23&lt;16),AND(AA23=2,Y23&gt;0,Y23&lt;5)),"Simples",IF(OR(AND(OR(AA23=1,AA23=0),Y23&gt;15),AND(AA23=2,Y23&gt;4,Y23&lt;16),AND(AA23&gt;2,Y23&gt;0,Y23&lt;5)),"Médio",IF(OR(AND(AA23=2,Y23&gt;15),AND(AA23&gt;2,Y23&gt;4,Y23&lt;16),AND(AA23&gt;2,Y23&gt;15)),"Complexo",""))), IF(OR(X23="CE",X23="SE"),IF(OR(AND(OR(AA23=1,AA23=0),Y23&gt;0,Y23&lt;6),AND(OR(AA23=1,AA23=0),Y23&gt;5,Y23&lt;20),AND(AA23&gt;1,AA23&lt;4,Y23&gt;0,Y23&lt;6)),"Simples",IF(OR(AND(OR(AA23=1,AA23=0),Y23&gt;19),AND(AA23&gt;1,AA23&lt;4,Y23&gt;5,Y23&lt;20),AND(AA23&gt;3,Y23&gt;0,Y23&lt;6)),"Médio",IF(OR(AND(AA23&gt;1,AA23&lt;4,Y23&gt;19),AND(AA23&gt;3,Y23&gt;5,Y23&lt;20),AND(AA23&gt;3,Y23&gt;19)),"Complexo",""))),""))</f>
        <v/>
      </c>
      <c r="AD23" s="79" t="str">
        <f aca="false">IF(X23="ALI",IF(OR(AND(OR(AA23=1,AA23=0),Y23&gt;0,Y23&lt;20),AND(OR(AA23=1,AA23=0),Y23&gt;19,Y23&lt;51),AND(AA23&gt;1,AA23&lt;6,Y23&gt;0,Y23&lt;20)),"Simples",IF(OR(AND(OR(AA23=1,AA23=0),Y23&gt;50),AND(AA23&gt;1,AA23&lt;6,Y23&gt;19,Y23&lt;51),AND(AA23&gt;5,Y23&gt;0,Y23&lt;20)),"Médio",IF(OR(AND(AA23&gt;1,AA23&lt;6,Y23&gt;50),AND(AA23&gt;5,Y23&gt;19,Y23&lt;51),AND(AA23&gt;5,Y23&gt;50)),"Complexo",""))), IF(X23="AIE",IF(OR(AND(OR(AA23=1, AA23=0),Y23&gt;0,Y23&lt;20),AND(OR(AA23=1, AA23=0),Y23&gt;19,Y23&lt;51),AND(AA23&gt;1,AA23&lt;6,Y23&gt;0,Y23&lt;20)),"Simples",IF(OR(AND(OR(AA23=1, AA23=0),Y23&gt;50),AND(AA23&gt;1,AA23&lt;6,Y23&gt;19,Y23&lt;51),AND(AA23&gt;5,Y23&gt;0,Y23&lt;20)),"Médio",IF(OR(AND(AA23&gt;1,AA23&lt;6,Y23&gt;50),AND(AA23&gt;5,Y23&gt;19,Y23&lt;51),AND(AA23&gt;5,Y23&gt;50)),"Complexo",""))),""))</f>
        <v/>
      </c>
      <c r="AE23" s="85" t="str">
        <f aca="false">IF(AC23="",AD23,IF(AD23="",AC23,""))</f>
        <v/>
      </c>
      <c r="AF23" s="86" t="n">
        <f aca="false">IF(AND(OR(X23="EE",X23="CE"),AE23="Simples"),3, IF(AND(OR(X23="EE",X23="CE"),AE23="Médio"),4, IF(AND(OR(X23="EE",X23="CE"),AE23="Complexo"),6, IF(AND(X23="SE",AE23="Simples"),4, IF(AND(X23="SE",AE23="Médio"),5, IF(AND(X23="SE",AE23="Complexo"),7,0))))))</f>
        <v>0</v>
      </c>
      <c r="AG23" s="86" t="n">
        <f aca="false">IF(AND(X23="ALI",AD23="Simples"),7, IF(AND(X23="ALI",AD23="Médio"),10, IF(AND(X23="ALI",AD23="Complexo"),15, IF(AND(X23="AIE",AD23="Simples"),5, IF(AND(X23="AIE",AD23="Médio"),7, IF(AND(X23="AIE",AD23="Complexo"),10,0))))))</f>
        <v>0</v>
      </c>
      <c r="AH23" s="86" t="n">
        <f aca="false">IF(U23="",0,IF(U23="OK",SUM(O23:P23),SUM(AF23:AG23)))</f>
        <v>0</v>
      </c>
      <c r="AI23" s="89" t="n">
        <f aca="false">IF(U23="OK",R23,( IF(V23&lt;&gt;"Manutenção em interface",IF(V23&lt;&gt;"Desenv., Manutenção e Publicação de Páginas Estáticas",(AF23+AG23)*W23,W23),W23)))</f>
        <v>0</v>
      </c>
      <c r="AJ23" s="78"/>
      <c r="AK23" s="87"/>
      <c r="AL23" s="78"/>
      <c r="AM23" s="87"/>
      <c r="AN23" s="78"/>
      <c r="AO23" s="78" t="str">
        <f aca="false">IF(AI23=0,"",IF(AI23=R23,"OK","Divergente"))</f>
        <v/>
      </c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IF(B24&lt;&gt;"",VLOOKUP(B24,'Manual EB'!$A$3:$B$407,2,0),0)</f>
        <v>0</v>
      </c>
      <c r="D24" s="78"/>
      <c r="E24" s="78"/>
      <c r="F24" s="79"/>
      <c r="G24" s="78"/>
      <c r="H24" s="80"/>
      <c r="I24" s="81"/>
      <c r="J24" s="82"/>
      <c r="K24" s="83"/>
      <c r="L24" s="84" t="str">
        <f aca="false">IF(G24="EE",IF(OR(AND(OR(J24=1,J24=0),H24&gt;0,H24&lt;5),AND(OR(J24=1,J24=0),H24&gt;4,H24&lt;16),AND(J24=2,H24&gt;0,H24&lt;5)),"Simples",IF(OR(AND(OR(J24=1,J24=0),H24&gt;15),AND(J24=2,H24&gt;4,H24&lt;16),AND(J24&gt;2,H24&gt;0,H24&lt;5)),"Médio",IF(OR(AND(J24=2,H24&gt;15),AND(J24&gt;2,H24&gt;4,H24&lt;16),AND(J24&gt;2,H24&gt;15)),"Complexo",""))), IF(OR(G24="CE",G24="SE"),IF(OR(AND(OR(J24=1,J24=0),H24&gt;0,H24&lt;6),AND(OR(J24=1,J24=0),H24&gt;5,H24&lt;20),AND(J24&gt;1,J24&lt;4,H24&gt;0,H24&lt;6)),"Simples",IF(OR(AND(OR(J24=1,J24=0),H24&gt;19),AND(J24&gt;1,J24&lt;4,H24&gt;5,H24&lt;20),AND(J24&gt;3,H24&gt;0,H24&lt;6)),"Médio",IF(OR(AND(J24&gt;1,J24&lt;4,H24&gt;19),AND(J24&gt;3,H24&gt;5,H24&lt;20),AND(J24&gt;3,H24&gt;19)),"Complexo",""))),""))</f>
        <v/>
      </c>
      <c r="M24" s="79" t="str">
        <f aca="false">IF(G24="ALI",IF(OR(AND(OR(J24=1,J24=0),H24&gt;0,H24&lt;20),AND(OR(J24=1,J24=0),H24&gt;19,H24&lt;51),AND(J24&gt;1,J24&lt;6,H24&gt;0,H24&lt;20)),"Simples",IF(OR(AND(OR(J24=1,J24=0),H24&gt;50),AND(J24&gt;1,J24&lt;6,H24&gt;19,H24&lt;51),AND(J24&gt;5,H24&gt;0,H24&lt;20)),"Médio",IF(OR(AND(J24&gt;1,J24&lt;6,H24&gt;50),AND(J24&gt;5,H24&gt;19,H24&lt;51),AND(J24&gt;5,H24&gt;50)),"Complexo",""))), IF(G24="AIE",IF(OR(AND(OR(J24=1, J24=0),H24&gt;0,H24&lt;20),AND(OR(J24=1, J24=0),H24&gt;19,H24&lt;51),AND(J24&gt;1,J24&lt;6,H24&gt;0,H24&lt;20)),"Simples",IF(OR(AND(OR(J24=1, J24=0),H24&gt;50),AND(J24&gt;1,J24&lt;6,H24&gt;19,H24&lt;51),AND(J24&gt;5,H24&gt;0,H24&lt;20)),"Médio",IF(OR(AND(J24&gt;1,J24&lt;6,H24&gt;50),AND(J24&gt;5,H24&gt;19,H24&lt;51),AND(J24&gt;5,H24&gt;50)),"Complexo",""))),""))</f>
        <v/>
      </c>
      <c r="N24" s="85" t="str">
        <f aca="false">IF(L24="",M24,IF(M24="",L24,""))</f>
        <v/>
      </c>
      <c r="O24" s="86" t="n">
        <f aca="false">IF(AND(OR(G24="EE",G24="CE"),N24="Simples"),3, IF(AND(OR(G24="EE",G24="CE"),N24="Médio"),4, IF(AND(OR(G24="EE",G24="CE"),N24="Complexo"),6, IF(AND(G24="SE",N24="Simples"),4, IF(AND(G24="SE",N24="Médio"),5, IF(AND(G24="SE",N24="Complexo"),7,0))))))</f>
        <v>0</v>
      </c>
      <c r="P24" s="86" t="n">
        <f aca="false">IF(AND(G24="ALI",M24="Simples"),7, IF(AND(G24="ALI",M24="Médio"),10, IF(AND(G24="ALI",M24="Complexo"),15, IF(AND(G24="AIE",M24="Simples"),5, IF(AND(G24="AIE",M24="Médio"),7, IF(AND(G24="AIE",M24="Complexo"),10,0))))))</f>
        <v>0</v>
      </c>
      <c r="Q24" s="69" t="n">
        <f aca="false">IF(B24&lt;&gt;"Manutenção em interface",IF(B24&lt;&gt;"Desenv., Manutenção e Publicação de Páginas Estáticas",(O24+P24),C24),C24)</f>
        <v>0</v>
      </c>
      <c r="R24" s="85" t="n">
        <f aca="false">IF(B24&lt;&gt;"Manutenção em interface",IF(B24&lt;&gt;"Desenv., Manutenção e Publicação de Páginas Estáticas",(O24+P24)*C24,C24),C24)</f>
        <v>0</v>
      </c>
      <c r="S24" s="78"/>
      <c r="T24" s="87"/>
      <c r="U24" s="88"/>
      <c r="V24" s="76"/>
      <c r="W24" s="77" t="n">
        <f aca="false">IF(V24&lt;&gt;"",VLOOKUP(V24,'Manual EB'!$A$3:$B$407,2,0),0)</f>
        <v>0</v>
      </c>
      <c r="X24" s="78"/>
      <c r="Y24" s="80"/>
      <c r="Z24" s="81"/>
      <c r="AA24" s="82"/>
      <c r="AB24" s="83"/>
      <c r="AC24" s="84" t="str">
        <f aca="false">IF(X24="EE",IF(OR(AND(OR(AA24=1,AA24=0),Y24&gt;0,Y24&lt;5),AND(OR(AA24=1,AA24=0),Y24&gt;4,Y24&lt;16),AND(AA24=2,Y24&gt;0,Y24&lt;5)),"Simples",IF(OR(AND(OR(AA24=1,AA24=0),Y24&gt;15),AND(AA24=2,Y24&gt;4,Y24&lt;16),AND(AA24&gt;2,Y24&gt;0,Y24&lt;5)),"Médio",IF(OR(AND(AA24=2,Y24&gt;15),AND(AA24&gt;2,Y24&gt;4,Y24&lt;16),AND(AA24&gt;2,Y24&gt;15)),"Complexo",""))), IF(OR(X24="CE",X24="SE"),IF(OR(AND(OR(AA24=1,AA24=0),Y24&gt;0,Y24&lt;6),AND(OR(AA24=1,AA24=0),Y24&gt;5,Y24&lt;20),AND(AA24&gt;1,AA24&lt;4,Y24&gt;0,Y24&lt;6)),"Simples",IF(OR(AND(OR(AA24=1,AA24=0),Y24&gt;19),AND(AA24&gt;1,AA24&lt;4,Y24&gt;5,Y24&lt;20),AND(AA24&gt;3,Y24&gt;0,Y24&lt;6)),"Médio",IF(OR(AND(AA24&gt;1,AA24&lt;4,Y24&gt;19),AND(AA24&gt;3,Y24&gt;5,Y24&lt;20),AND(AA24&gt;3,Y24&gt;19)),"Complexo",""))),""))</f>
        <v/>
      </c>
      <c r="AD24" s="79" t="str">
        <f aca="false">IF(X24="ALI",IF(OR(AND(OR(AA24=1,AA24=0),Y24&gt;0,Y24&lt;20),AND(OR(AA24=1,AA24=0),Y24&gt;19,Y24&lt;51),AND(AA24&gt;1,AA24&lt;6,Y24&gt;0,Y24&lt;20)),"Simples",IF(OR(AND(OR(AA24=1,AA24=0),Y24&gt;50),AND(AA24&gt;1,AA24&lt;6,Y24&gt;19,Y24&lt;51),AND(AA24&gt;5,Y24&gt;0,Y24&lt;20)),"Médio",IF(OR(AND(AA24&gt;1,AA24&lt;6,Y24&gt;50),AND(AA24&gt;5,Y24&gt;19,Y24&lt;51),AND(AA24&gt;5,Y24&gt;50)),"Complexo",""))), IF(X24="AIE",IF(OR(AND(OR(AA24=1, AA24=0),Y24&gt;0,Y24&lt;20),AND(OR(AA24=1, AA24=0),Y24&gt;19,Y24&lt;51),AND(AA24&gt;1,AA24&lt;6,Y24&gt;0,Y24&lt;20)),"Simples",IF(OR(AND(OR(AA24=1, AA24=0),Y24&gt;50),AND(AA24&gt;1,AA24&lt;6,Y24&gt;19,Y24&lt;51),AND(AA24&gt;5,Y24&gt;0,Y24&lt;20)),"Médio",IF(OR(AND(AA24&gt;1,AA24&lt;6,Y24&gt;50),AND(AA24&gt;5,Y24&gt;19,Y24&lt;51),AND(AA24&gt;5,Y24&gt;50)),"Complexo",""))),""))</f>
        <v/>
      </c>
      <c r="AE24" s="85" t="str">
        <f aca="false">IF(AC24="",AD24,IF(AD24="",AC24,""))</f>
        <v/>
      </c>
      <c r="AF24" s="86" t="n">
        <f aca="false">IF(AND(OR(X24="EE",X24="CE"),AE24="Simples"),3, IF(AND(OR(X24="EE",X24="CE"),AE24="Médio"),4, IF(AND(OR(X24="EE",X24="CE"),AE24="Complexo"),6, IF(AND(X24="SE",AE24="Simples"),4, IF(AND(X24="SE",AE24="Médio"),5, IF(AND(X24="SE",AE24="Complexo"),7,0))))))</f>
        <v>0</v>
      </c>
      <c r="AG24" s="86" t="n">
        <f aca="false">IF(AND(X24="ALI",AD24="Simples"),7, IF(AND(X24="ALI",AD24="Médio"),10, IF(AND(X24="ALI",AD24="Complexo"),15, IF(AND(X24="AIE",AD24="Simples"),5, IF(AND(X24="AIE",AD24="Médio"),7, IF(AND(X24="AIE",AD24="Complexo"),10,0))))))</f>
        <v>0</v>
      </c>
      <c r="AH24" s="86" t="n">
        <f aca="false">IF(U24="",0,IF(U24="OK",SUM(O24:P24),SUM(AF24:AG24)))</f>
        <v>0</v>
      </c>
      <c r="AI24" s="89" t="n">
        <f aca="false">IF(U24="OK",R24,( IF(V24&lt;&gt;"Manutenção em interface",IF(V24&lt;&gt;"Desenv., Manutenção e Publicação de Páginas Estáticas",(AF24+AG24)*W24,W24),W24)))</f>
        <v>0</v>
      </c>
      <c r="AJ24" s="78"/>
      <c r="AK24" s="87"/>
      <c r="AL24" s="78"/>
      <c r="AM24" s="87"/>
      <c r="AN24" s="78"/>
      <c r="AO24" s="78" t="str">
        <f aca="false">IF(AI24=0,"",IF(AI24=R24,"OK","Divergente"))</f>
        <v/>
      </c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IF(B25&lt;&gt;"",VLOOKUP(B25,'Manual EB'!$A$3:$B$407,2,0),0)</f>
        <v>0</v>
      </c>
      <c r="D25" s="78"/>
      <c r="E25" s="78"/>
      <c r="F25" s="79"/>
      <c r="G25" s="78"/>
      <c r="H25" s="80"/>
      <c r="I25" s="81"/>
      <c r="J25" s="82"/>
      <c r="K25" s="83"/>
      <c r="L25" s="84" t="str">
        <f aca="false">IF(G25="EE",IF(OR(AND(OR(J25=1,J25=0),H25&gt;0,H25&lt;5),AND(OR(J25=1,J25=0),H25&gt;4,H25&lt;16),AND(J25=2,H25&gt;0,H25&lt;5)),"Simples",IF(OR(AND(OR(J25=1,J25=0),H25&gt;15),AND(J25=2,H25&gt;4,H25&lt;16),AND(J25&gt;2,H25&gt;0,H25&lt;5)),"Médio",IF(OR(AND(J25=2,H25&gt;15),AND(J25&gt;2,H25&gt;4,H25&lt;16),AND(J25&gt;2,H25&gt;15)),"Complexo",""))), IF(OR(G25="CE",G25="SE"),IF(OR(AND(OR(J25=1,J25=0),H25&gt;0,H25&lt;6),AND(OR(J25=1,J25=0),H25&gt;5,H25&lt;20),AND(J25&gt;1,J25&lt;4,H25&gt;0,H25&lt;6)),"Simples",IF(OR(AND(OR(J25=1,J25=0),H25&gt;19),AND(J25&gt;1,J25&lt;4,H25&gt;5,H25&lt;20),AND(J25&gt;3,H25&gt;0,H25&lt;6)),"Médio",IF(OR(AND(J25&gt;1,J25&lt;4,H25&gt;19),AND(J25&gt;3,H25&gt;5,H25&lt;20),AND(J25&gt;3,H25&gt;19)),"Complexo",""))),""))</f>
        <v/>
      </c>
      <c r="M25" s="79" t="str">
        <f aca="false">IF(G25="ALI",IF(OR(AND(OR(J25=1,J25=0),H25&gt;0,H25&lt;20),AND(OR(J25=1,J25=0),H25&gt;19,H25&lt;51),AND(J25&gt;1,J25&lt;6,H25&gt;0,H25&lt;20)),"Simples",IF(OR(AND(OR(J25=1,J25=0),H25&gt;50),AND(J25&gt;1,J25&lt;6,H25&gt;19,H25&lt;51),AND(J25&gt;5,H25&gt;0,H25&lt;20)),"Médio",IF(OR(AND(J25&gt;1,J25&lt;6,H25&gt;50),AND(J25&gt;5,H25&gt;19,H25&lt;51),AND(J25&gt;5,H25&gt;50)),"Complexo",""))), IF(G25="AIE",IF(OR(AND(OR(J25=1, J25=0),H25&gt;0,H25&lt;20),AND(OR(J25=1, J25=0),H25&gt;19,H25&lt;51),AND(J25&gt;1,J25&lt;6,H25&gt;0,H25&lt;20)),"Simples",IF(OR(AND(OR(J25=1, J25=0),H25&gt;50),AND(J25&gt;1,J25&lt;6,H25&gt;19,H25&lt;51),AND(J25&gt;5,H25&gt;0,H25&lt;20)),"Médio",IF(OR(AND(J25&gt;1,J25&lt;6,H25&gt;50),AND(J25&gt;5,H25&gt;19,H25&lt;51),AND(J25&gt;5,H25&gt;50)),"Complexo",""))),""))</f>
        <v/>
      </c>
      <c r="N25" s="85" t="str">
        <f aca="false">IF(L25="",M25,IF(M25="",L25,""))</f>
        <v/>
      </c>
      <c r="O25" s="86" t="n">
        <f aca="false">IF(AND(OR(G25="EE",G25="CE"),N25="Simples"),3, IF(AND(OR(G25="EE",G25="CE"),N25="Médio"),4, IF(AND(OR(G25="EE",G25="CE"),N25="Complexo"),6, IF(AND(G25="SE",N25="Simples"),4, IF(AND(G25="SE",N25="Médio"),5, IF(AND(G25="SE",N25="Complexo"),7,0))))))</f>
        <v>0</v>
      </c>
      <c r="P25" s="86" t="n">
        <f aca="false">IF(AND(G25="ALI",M25="Simples"),7, IF(AND(G25="ALI",M25="Médio"),10, IF(AND(G25="ALI",M25="Complexo"),15, IF(AND(G25="AIE",M25="Simples"),5, IF(AND(G25="AIE",M25="Médio"),7, IF(AND(G25="AIE",M25="Complexo"),10,0))))))</f>
        <v>0</v>
      </c>
      <c r="Q25" s="69" t="n">
        <f aca="false">IF(B25&lt;&gt;"Manutenção em interface",IF(B25&lt;&gt;"Desenv., Manutenção e Publicação de Páginas Estáticas",(O25+P25),C25),C25)</f>
        <v>0</v>
      </c>
      <c r="R25" s="85" t="n">
        <f aca="false">IF(B25&lt;&gt;"Manutenção em interface",IF(B25&lt;&gt;"Desenv., Manutenção e Publicação de Páginas Estáticas",(O25+P25)*C25,C25),C25)</f>
        <v>0</v>
      </c>
      <c r="S25" s="78"/>
      <c r="T25" s="87"/>
      <c r="U25" s="88"/>
      <c r="V25" s="76"/>
      <c r="W25" s="77" t="n">
        <f aca="false">IF(V25&lt;&gt;"",VLOOKUP(V25,'Manual EB'!$A$3:$B$407,2,0),0)</f>
        <v>0</v>
      </c>
      <c r="X25" s="78"/>
      <c r="Y25" s="80"/>
      <c r="Z25" s="81"/>
      <c r="AA25" s="82"/>
      <c r="AB25" s="83"/>
      <c r="AC25" s="84" t="str">
        <f aca="false">IF(X25="EE",IF(OR(AND(OR(AA25=1,AA25=0),Y25&gt;0,Y25&lt;5),AND(OR(AA25=1,AA25=0),Y25&gt;4,Y25&lt;16),AND(AA25=2,Y25&gt;0,Y25&lt;5)),"Simples",IF(OR(AND(OR(AA25=1,AA25=0),Y25&gt;15),AND(AA25=2,Y25&gt;4,Y25&lt;16),AND(AA25&gt;2,Y25&gt;0,Y25&lt;5)),"Médio",IF(OR(AND(AA25=2,Y25&gt;15),AND(AA25&gt;2,Y25&gt;4,Y25&lt;16),AND(AA25&gt;2,Y25&gt;15)),"Complexo",""))), IF(OR(X25="CE",X25="SE"),IF(OR(AND(OR(AA25=1,AA25=0),Y25&gt;0,Y25&lt;6),AND(OR(AA25=1,AA25=0),Y25&gt;5,Y25&lt;20),AND(AA25&gt;1,AA25&lt;4,Y25&gt;0,Y25&lt;6)),"Simples",IF(OR(AND(OR(AA25=1,AA25=0),Y25&gt;19),AND(AA25&gt;1,AA25&lt;4,Y25&gt;5,Y25&lt;20),AND(AA25&gt;3,Y25&gt;0,Y25&lt;6)),"Médio",IF(OR(AND(AA25&gt;1,AA25&lt;4,Y25&gt;19),AND(AA25&gt;3,Y25&gt;5,Y25&lt;20),AND(AA25&gt;3,Y25&gt;19)),"Complexo",""))),""))</f>
        <v/>
      </c>
      <c r="AD25" s="79" t="str">
        <f aca="false">IF(X25="ALI",IF(OR(AND(OR(AA25=1,AA25=0),Y25&gt;0,Y25&lt;20),AND(OR(AA25=1,AA25=0),Y25&gt;19,Y25&lt;51),AND(AA25&gt;1,AA25&lt;6,Y25&gt;0,Y25&lt;20)),"Simples",IF(OR(AND(OR(AA25=1,AA25=0),Y25&gt;50),AND(AA25&gt;1,AA25&lt;6,Y25&gt;19,Y25&lt;51),AND(AA25&gt;5,Y25&gt;0,Y25&lt;20)),"Médio",IF(OR(AND(AA25&gt;1,AA25&lt;6,Y25&gt;50),AND(AA25&gt;5,Y25&gt;19,Y25&lt;51),AND(AA25&gt;5,Y25&gt;50)),"Complexo",""))), IF(X25="AIE",IF(OR(AND(OR(AA25=1, AA25=0),Y25&gt;0,Y25&lt;20),AND(OR(AA25=1, AA25=0),Y25&gt;19,Y25&lt;51),AND(AA25&gt;1,AA25&lt;6,Y25&gt;0,Y25&lt;20)),"Simples",IF(OR(AND(OR(AA25=1, AA25=0),Y25&gt;50),AND(AA25&gt;1,AA25&lt;6,Y25&gt;19,Y25&lt;51),AND(AA25&gt;5,Y25&gt;0,Y25&lt;20)),"Médio",IF(OR(AND(AA25&gt;1,AA25&lt;6,Y25&gt;50),AND(AA25&gt;5,Y25&gt;19,Y25&lt;51),AND(AA25&gt;5,Y25&gt;50)),"Complexo",""))),""))</f>
        <v/>
      </c>
      <c r="AE25" s="85" t="str">
        <f aca="false">IF(AC25="",AD25,IF(AD25="",AC25,""))</f>
        <v/>
      </c>
      <c r="AF25" s="86" t="n">
        <f aca="false">IF(AND(OR(X25="EE",X25="CE"),AE25="Simples"),3, IF(AND(OR(X25="EE",X25="CE"),AE25="Médio"),4, IF(AND(OR(X25="EE",X25="CE"),AE25="Complexo"),6, IF(AND(X25="SE",AE25="Simples"),4, IF(AND(X25="SE",AE25="Médio"),5, IF(AND(X25="SE",AE25="Complexo"),7,0))))))</f>
        <v>0</v>
      </c>
      <c r="AG25" s="86" t="n">
        <f aca="false">IF(AND(X25="ALI",AD25="Simples"),7, IF(AND(X25="ALI",AD25="Médio"),10, IF(AND(X25="ALI",AD25="Complexo"),15, IF(AND(X25="AIE",AD25="Simples"),5, IF(AND(X25="AIE",AD25="Médio"),7, IF(AND(X25="AIE",AD25="Complexo"),10,0))))))</f>
        <v>0</v>
      </c>
      <c r="AH25" s="86" t="n">
        <f aca="false">IF(U25="",0,IF(U25="OK",SUM(O25:P25),SUM(AF25:AG25)))</f>
        <v>0</v>
      </c>
      <c r="AI25" s="89" t="n">
        <f aca="false">IF(U25="OK",R25,( IF(V25&lt;&gt;"Manutenção em interface",IF(V25&lt;&gt;"Desenv., Manutenção e Publicação de Páginas Estáticas",(AF25+AG25)*W25,W25),W25)))</f>
        <v>0</v>
      </c>
      <c r="AJ25" s="78"/>
      <c r="AK25" s="87"/>
      <c r="AL25" s="78"/>
      <c r="AM25" s="87"/>
      <c r="AN25" s="78"/>
      <c r="AO25" s="78" t="str">
        <f aca="false">IF(AI25=0,"",IF(AI25=R25,"OK","Divergente"))</f>
        <v/>
      </c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IF(B26&lt;&gt;"",VLOOKUP(B26,'Manual EB'!$A$3:$B$407,2,0),0)</f>
        <v>0</v>
      </c>
      <c r="D26" s="78"/>
      <c r="E26" s="78"/>
      <c r="F26" s="79"/>
      <c r="G26" s="78"/>
      <c r="H26" s="80"/>
      <c r="I26" s="81"/>
      <c r="J26" s="82"/>
      <c r="K26" s="83"/>
      <c r="L26" s="84" t="str">
        <f aca="false">IF(G26="EE",IF(OR(AND(OR(J26=1,J26=0),H26&gt;0,H26&lt;5),AND(OR(J26=1,J26=0),H26&gt;4,H26&lt;16),AND(J26=2,H26&gt;0,H26&lt;5)),"Simples",IF(OR(AND(OR(J26=1,J26=0),H26&gt;15),AND(J26=2,H26&gt;4,H26&lt;16),AND(J26&gt;2,H26&gt;0,H26&lt;5)),"Médio",IF(OR(AND(J26=2,H26&gt;15),AND(J26&gt;2,H26&gt;4,H26&lt;16),AND(J26&gt;2,H26&gt;15)),"Complexo",""))), IF(OR(G26="CE",G26="SE"),IF(OR(AND(OR(J26=1,J26=0),H26&gt;0,H26&lt;6),AND(OR(J26=1,J26=0),H26&gt;5,H26&lt;20),AND(J26&gt;1,J26&lt;4,H26&gt;0,H26&lt;6)),"Simples",IF(OR(AND(OR(J26=1,J26=0),H26&gt;19),AND(J26&gt;1,J26&lt;4,H26&gt;5,H26&lt;20),AND(J26&gt;3,H26&gt;0,H26&lt;6)),"Médio",IF(OR(AND(J26&gt;1,J26&lt;4,H26&gt;19),AND(J26&gt;3,H26&gt;5,H26&lt;20),AND(J26&gt;3,H26&gt;19)),"Complexo",""))),""))</f>
        <v/>
      </c>
      <c r="M26" s="79" t="str">
        <f aca="false">IF(G26="ALI",IF(OR(AND(OR(J26=1,J26=0),H26&gt;0,H26&lt;20),AND(OR(J26=1,J26=0),H26&gt;19,H26&lt;51),AND(J26&gt;1,J26&lt;6,H26&gt;0,H26&lt;20)),"Simples",IF(OR(AND(OR(J26=1,J26=0),H26&gt;50),AND(J26&gt;1,J26&lt;6,H26&gt;19,H26&lt;51),AND(J26&gt;5,H26&gt;0,H26&lt;20)),"Médio",IF(OR(AND(J26&gt;1,J26&lt;6,H26&gt;50),AND(J26&gt;5,H26&gt;19,H26&lt;51),AND(J26&gt;5,H26&gt;50)),"Complexo",""))), IF(G26="AIE",IF(OR(AND(OR(J26=1, J26=0),H26&gt;0,H26&lt;20),AND(OR(J26=1, J26=0),H26&gt;19,H26&lt;51),AND(J26&gt;1,J26&lt;6,H26&gt;0,H26&lt;20)),"Simples",IF(OR(AND(OR(J26=1, J26=0),H26&gt;50),AND(J26&gt;1,J26&lt;6,H26&gt;19,H26&lt;51),AND(J26&gt;5,H26&gt;0,H26&lt;20)),"Médio",IF(OR(AND(J26&gt;1,J26&lt;6,H26&gt;50),AND(J26&gt;5,H26&gt;19,H26&lt;51),AND(J26&gt;5,H26&gt;50)),"Complexo",""))),""))</f>
        <v/>
      </c>
      <c r="N26" s="85" t="str">
        <f aca="false">IF(L26="",M26,IF(M26="",L26,""))</f>
        <v/>
      </c>
      <c r="O26" s="86" t="n">
        <f aca="false">IF(AND(OR(G26="EE",G26="CE"),N26="Simples"),3, IF(AND(OR(G26="EE",G26="CE"),N26="Médio"),4, IF(AND(OR(G26="EE",G26="CE"),N26="Complexo"),6, IF(AND(G26="SE",N26="Simples"),4, IF(AND(G26="SE",N26="Médio"),5, IF(AND(G26="SE",N26="Complexo"),7,0))))))</f>
        <v>0</v>
      </c>
      <c r="P26" s="86" t="n">
        <f aca="false">IF(AND(G26="ALI",M26="Simples"),7, IF(AND(G26="ALI",M26="Médio"),10, IF(AND(G26="ALI",M26="Complexo"),15, IF(AND(G26="AIE",M26="Simples"),5, IF(AND(G26="AIE",M26="Médio"),7, IF(AND(G26="AIE",M26="Complexo"),10,0))))))</f>
        <v>0</v>
      </c>
      <c r="Q26" s="69" t="n">
        <f aca="false">IF(B26&lt;&gt;"Manutenção em interface",IF(B26&lt;&gt;"Desenv., Manutenção e Publicação de Páginas Estáticas",(O26+P26),C26),C26)</f>
        <v>0</v>
      </c>
      <c r="R26" s="85" t="n">
        <f aca="false">IF(B26&lt;&gt;"Manutenção em interface",IF(B26&lt;&gt;"Desenv., Manutenção e Publicação de Páginas Estáticas",(O26+P26)*C26,C26),C26)</f>
        <v>0</v>
      </c>
      <c r="S26" s="78"/>
      <c r="T26" s="87"/>
      <c r="U26" s="88"/>
      <c r="V26" s="76"/>
      <c r="W26" s="77" t="n">
        <f aca="false">IF(V26&lt;&gt;"",VLOOKUP(V26,'Manual EB'!$A$3:$B$407,2,0),0)</f>
        <v>0</v>
      </c>
      <c r="X26" s="78"/>
      <c r="Y26" s="80"/>
      <c r="Z26" s="81"/>
      <c r="AA26" s="82"/>
      <c r="AB26" s="83"/>
      <c r="AC26" s="84" t="str">
        <f aca="false">IF(X26="EE",IF(OR(AND(OR(AA26=1,AA26=0),Y26&gt;0,Y26&lt;5),AND(OR(AA26=1,AA26=0),Y26&gt;4,Y26&lt;16),AND(AA26=2,Y26&gt;0,Y26&lt;5)),"Simples",IF(OR(AND(OR(AA26=1,AA26=0),Y26&gt;15),AND(AA26=2,Y26&gt;4,Y26&lt;16),AND(AA26&gt;2,Y26&gt;0,Y26&lt;5)),"Médio",IF(OR(AND(AA26=2,Y26&gt;15),AND(AA26&gt;2,Y26&gt;4,Y26&lt;16),AND(AA26&gt;2,Y26&gt;15)),"Complexo",""))), IF(OR(X26="CE",X26="SE"),IF(OR(AND(OR(AA26=1,AA26=0),Y26&gt;0,Y26&lt;6),AND(OR(AA26=1,AA26=0),Y26&gt;5,Y26&lt;20),AND(AA26&gt;1,AA26&lt;4,Y26&gt;0,Y26&lt;6)),"Simples",IF(OR(AND(OR(AA26=1,AA26=0),Y26&gt;19),AND(AA26&gt;1,AA26&lt;4,Y26&gt;5,Y26&lt;20),AND(AA26&gt;3,Y26&gt;0,Y26&lt;6)),"Médio",IF(OR(AND(AA26&gt;1,AA26&lt;4,Y26&gt;19),AND(AA26&gt;3,Y26&gt;5,Y26&lt;20),AND(AA26&gt;3,Y26&gt;19)),"Complexo",""))),""))</f>
        <v/>
      </c>
      <c r="AD26" s="79" t="str">
        <f aca="false">IF(X26="ALI",IF(OR(AND(OR(AA26=1,AA26=0),Y26&gt;0,Y26&lt;20),AND(OR(AA26=1,AA26=0),Y26&gt;19,Y26&lt;51),AND(AA26&gt;1,AA26&lt;6,Y26&gt;0,Y26&lt;20)),"Simples",IF(OR(AND(OR(AA26=1,AA26=0),Y26&gt;50),AND(AA26&gt;1,AA26&lt;6,Y26&gt;19,Y26&lt;51),AND(AA26&gt;5,Y26&gt;0,Y26&lt;20)),"Médio",IF(OR(AND(AA26&gt;1,AA26&lt;6,Y26&gt;50),AND(AA26&gt;5,Y26&gt;19,Y26&lt;51),AND(AA26&gt;5,Y26&gt;50)),"Complexo",""))), IF(X26="AIE",IF(OR(AND(OR(AA26=1, AA26=0),Y26&gt;0,Y26&lt;20),AND(OR(AA26=1, AA26=0),Y26&gt;19,Y26&lt;51),AND(AA26&gt;1,AA26&lt;6,Y26&gt;0,Y26&lt;20)),"Simples",IF(OR(AND(OR(AA26=1, AA26=0),Y26&gt;50),AND(AA26&gt;1,AA26&lt;6,Y26&gt;19,Y26&lt;51),AND(AA26&gt;5,Y26&gt;0,Y26&lt;20)),"Médio",IF(OR(AND(AA26&gt;1,AA26&lt;6,Y26&gt;50),AND(AA26&gt;5,Y26&gt;19,Y26&lt;51),AND(AA26&gt;5,Y26&gt;50)),"Complexo",""))),""))</f>
        <v/>
      </c>
      <c r="AE26" s="85" t="str">
        <f aca="false">IF(AC26="",AD26,IF(AD26="",AC26,""))</f>
        <v/>
      </c>
      <c r="AF26" s="86" t="n">
        <f aca="false">IF(AND(OR(X26="EE",X26="CE"),AE26="Simples"),3, IF(AND(OR(X26="EE",X26="CE"),AE26="Médio"),4, IF(AND(OR(X26="EE",X26="CE"),AE26="Complexo"),6, IF(AND(X26="SE",AE26="Simples"),4, IF(AND(X26="SE",AE26="Médio"),5, IF(AND(X26="SE",AE26="Complexo"),7,0))))))</f>
        <v>0</v>
      </c>
      <c r="AG26" s="86" t="n">
        <f aca="false">IF(AND(X26="ALI",AD26="Simples"),7, IF(AND(X26="ALI",AD26="Médio"),10, IF(AND(X26="ALI",AD26="Complexo"),15, IF(AND(X26="AIE",AD26="Simples"),5, IF(AND(X26="AIE",AD26="Médio"),7, IF(AND(X26="AIE",AD26="Complexo"),10,0))))))</f>
        <v>0</v>
      </c>
      <c r="AH26" s="86" t="n">
        <f aca="false">IF(U26="",0,IF(U26="OK",SUM(O26:P26),SUM(AF26:AG26)))</f>
        <v>0</v>
      </c>
      <c r="AI26" s="89" t="n">
        <f aca="false">IF(U26="OK",R26,( IF(V26&lt;&gt;"Manutenção em interface",IF(V26&lt;&gt;"Desenv., Manutenção e Publicação de Páginas Estáticas",(AF26+AG26)*W26,W26),W26)))</f>
        <v>0</v>
      </c>
      <c r="AJ26" s="78"/>
      <c r="AK26" s="87"/>
      <c r="AL26" s="78"/>
      <c r="AM26" s="87"/>
      <c r="AN26" s="78"/>
      <c r="AO26" s="78" t="str">
        <f aca="false">IF(AI26=0,"",IF(AI26=R26,"OK","Divergente"))</f>
        <v/>
      </c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IF(B27&lt;&gt;"",VLOOKUP(B27,'Manual EB'!$A$3:$B$407,2,0),0)</f>
        <v>0</v>
      </c>
      <c r="D27" s="78"/>
      <c r="E27" s="78"/>
      <c r="F27" s="79"/>
      <c r="G27" s="78"/>
      <c r="H27" s="80"/>
      <c r="I27" s="81"/>
      <c r="J27" s="82"/>
      <c r="K27" s="83"/>
      <c r="L27" s="84" t="str">
        <f aca="false">IF(G27="EE",IF(OR(AND(OR(J27=1,J27=0),H27&gt;0,H27&lt;5),AND(OR(J27=1,J27=0),H27&gt;4,H27&lt;16),AND(J27=2,H27&gt;0,H27&lt;5)),"Simples",IF(OR(AND(OR(J27=1,J27=0),H27&gt;15),AND(J27=2,H27&gt;4,H27&lt;16),AND(J27&gt;2,H27&gt;0,H27&lt;5)),"Médio",IF(OR(AND(J27=2,H27&gt;15),AND(J27&gt;2,H27&gt;4,H27&lt;16),AND(J27&gt;2,H27&gt;15)),"Complexo",""))), IF(OR(G27="CE",G27="SE"),IF(OR(AND(OR(J27=1,J27=0),H27&gt;0,H27&lt;6),AND(OR(J27=1,J27=0),H27&gt;5,H27&lt;20),AND(J27&gt;1,J27&lt;4,H27&gt;0,H27&lt;6)),"Simples",IF(OR(AND(OR(J27=1,J27=0),H27&gt;19),AND(J27&gt;1,J27&lt;4,H27&gt;5,H27&lt;20),AND(J27&gt;3,H27&gt;0,H27&lt;6)),"Médio",IF(OR(AND(J27&gt;1,J27&lt;4,H27&gt;19),AND(J27&gt;3,H27&gt;5,H27&lt;20),AND(J27&gt;3,H27&gt;19)),"Complexo",""))),""))</f>
        <v/>
      </c>
      <c r="M27" s="79" t="str">
        <f aca="false">IF(G27="ALI",IF(OR(AND(OR(J27=1,J27=0),H27&gt;0,H27&lt;20),AND(OR(J27=1,J27=0),H27&gt;19,H27&lt;51),AND(J27&gt;1,J27&lt;6,H27&gt;0,H27&lt;20)),"Simples",IF(OR(AND(OR(J27=1,J27=0),H27&gt;50),AND(J27&gt;1,J27&lt;6,H27&gt;19,H27&lt;51),AND(J27&gt;5,H27&gt;0,H27&lt;20)),"Médio",IF(OR(AND(J27&gt;1,J27&lt;6,H27&gt;50),AND(J27&gt;5,H27&gt;19,H27&lt;51),AND(J27&gt;5,H27&gt;50)),"Complexo",""))), IF(G27="AIE",IF(OR(AND(OR(J27=1, J27=0),H27&gt;0,H27&lt;20),AND(OR(J27=1, J27=0),H27&gt;19,H27&lt;51),AND(J27&gt;1,J27&lt;6,H27&gt;0,H27&lt;20)),"Simples",IF(OR(AND(OR(J27=1, J27=0),H27&gt;50),AND(J27&gt;1,J27&lt;6,H27&gt;19,H27&lt;51),AND(J27&gt;5,H27&gt;0,H27&lt;20)),"Médio",IF(OR(AND(J27&gt;1,J27&lt;6,H27&gt;50),AND(J27&gt;5,H27&gt;19,H27&lt;51),AND(J27&gt;5,H27&gt;50)),"Complexo",""))),""))</f>
        <v/>
      </c>
      <c r="N27" s="85" t="str">
        <f aca="false">IF(L27="",M27,IF(M27="",L27,""))</f>
        <v/>
      </c>
      <c r="O27" s="86" t="n">
        <f aca="false">IF(AND(OR(G27="EE",G27="CE"),N27="Simples"),3, IF(AND(OR(G27="EE",G27="CE"),N27="Médio"),4, IF(AND(OR(G27="EE",G27="CE"),N27="Complexo"),6, IF(AND(G27="SE",N27="Simples"),4, IF(AND(G27="SE",N27="Médio"),5, IF(AND(G27="SE",N27="Complexo"),7,0))))))</f>
        <v>0</v>
      </c>
      <c r="P27" s="86" t="n">
        <f aca="false">IF(AND(G27="ALI",M27="Simples"),7, IF(AND(G27="ALI",M27="Médio"),10, IF(AND(G27="ALI",M27="Complexo"),15, IF(AND(G27="AIE",M27="Simples"),5, IF(AND(G27="AIE",M27="Médio"),7, IF(AND(G27="AIE",M27="Complexo"),10,0))))))</f>
        <v>0</v>
      </c>
      <c r="Q27" s="69" t="n">
        <f aca="false">IF(B27&lt;&gt;"Manutenção em interface",IF(B27&lt;&gt;"Desenv., Manutenção e Publicação de Páginas Estáticas",(O27+P27),C27),C27)</f>
        <v>0</v>
      </c>
      <c r="R27" s="85" t="n">
        <f aca="false">IF(B27&lt;&gt;"Manutenção em interface",IF(B27&lt;&gt;"Desenv., Manutenção e Publicação de Páginas Estáticas",(O27+P27)*C27,C27),C27)</f>
        <v>0</v>
      </c>
      <c r="S27" s="78"/>
      <c r="T27" s="87"/>
      <c r="U27" s="88"/>
      <c r="V27" s="76"/>
      <c r="W27" s="77" t="n">
        <f aca="false">IF(V27&lt;&gt;"",VLOOKUP(V27,'Manual EB'!$A$3:$B$407,2,0),0)</f>
        <v>0</v>
      </c>
      <c r="X27" s="78"/>
      <c r="Y27" s="80"/>
      <c r="Z27" s="81"/>
      <c r="AA27" s="82"/>
      <c r="AB27" s="83"/>
      <c r="AC27" s="84" t="str">
        <f aca="false">IF(X27="EE",IF(OR(AND(OR(AA27=1,AA27=0),Y27&gt;0,Y27&lt;5),AND(OR(AA27=1,AA27=0),Y27&gt;4,Y27&lt;16),AND(AA27=2,Y27&gt;0,Y27&lt;5)),"Simples",IF(OR(AND(OR(AA27=1,AA27=0),Y27&gt;15),AND(AA27=2,Y27&gt;4,Y27&lt;16),AND(AA27&gt;2,Y27&gt;0,Y27&lt;5)),"Médio",IF(OR(AND(AA27=2,Y27&gt;15),AND(AA27&gt;2,Y27&gt;4,Y27&lt;16),AND(AA27&gt;2,Y27&gt;15)),"Complexo",""))), IF(OR(X27="CE",X27="SE"),IF(OR(AND(OR(AA27=1,AA27=0),Y27&gt;0,Y27&lt;6),AND(OR(AA27=1,AA27=0),Y27&gt;5,Y27&lt;20),AND(AA27&gt;1,AA27&lt;4,Y27&gt;0,Y27&lt;6)),"Simples",IF(OR(AND(OR(AA27=1,AA27=0),Y27&gt;19),AND(AA27&gt;1,AA27&lt;4,Y27&gt;5,Y27&lt;20),AND(AA27&gt;3,Y27&gt;0,Y27&lt;6)),"Médio",IF(OR(AND(AA27&gt;1,AA27&lt;4,Y27&gt;19),AND(AA27&gt;3,Y27&gt;5,Y27&lt;20),AND(AA27&gt;3,Y27&gt;19)),"Complexo",""))),""))</f>
        <v/>
      </c>
      <c r="AD27" s="79" t="str">
        <f aca="false">IF(X27="ALI",IF(OR(AND(OR(AA27=1,AA27=0),Y27&gt;0,Y27&lt;20),AND(OR(AA27=1,AA27=0),Y27&gt;19,Y27&lt;51),AND(AA27&gt;1,AA27&lt;6,Y27&gt;0,Y27&lt;20)),"Simples",IF(OR(AND(OR(AA27=1,AA27=0),Y27&gt;50),AND(AA27&gt;1,AA27&lt;6,Y27&gt;19,Y27&lt;51),AND(AA27&gt;5,Y27&gt;0,Y27&lt;20)),"Médio",IF(OR(AND(AA27&gt;1,AA27&lt;6,Y27&gt;50),AND(AA27&gt;5,Y27&gt;19,Y27&lt;51),AND(AA27&gt;5,Y27&gt;50)),"Complexo",""))), IF(X27="AIE",IF(OR(AND(OR(AA27=1, AA27=0),Y27&gt;0,Y27&lt;20),AND(OR(AA27=1, AA27=0),Y27&gt;19,Y27&lt;51),AND(AA27&gt;1,AA27&lt;6,Y27&gt;0,Y27&lt;20)),"Simples",IF(OR(AND(OR(AA27=1, AA27=0),Y27&gt;50),AND(AA27&gt;1,AA27&lt;6,Y27&gt;19,Y27&lt;51),AND(AA27&gt;5,Y27&gt;0,Y27&lt;20)),"Médio",IF(OR(AND(AA27&gt;1,AA27&lt;6,Y27&gt;50),AND(AA27&gt;5,Y27&gt;19,Y27&lt;51),AND(AA27&gt;5,Y27&gt;50)),"Complexo",""))),""))</f>
        <v/>
      </c>
      <c r="AE27" s="85" t="str">
        <f aca="false">IF(AC27="",AD27,IF(AD27="",AC27,""))</f>
        <v/>
      </c>
      <c r="AF27" s="86" t="n">
        <f aca="false">IF(AND(OR(X27="EE",X27="CE"),AE27="Simples"),3, IF(AND(OR(X27="EE",X27="CE"),AE27="Médio"),4, IF(AND(OR(X27="EE",X27="CE"),AE27="Complexo"),6, IF(AND(X27="SE",AE27="Simples"),4, IF(AND(X27="SE",AE27="Médio"),5, IF(AND(X27="SE",AE27="Complexo"),7,0))))))</f>
        <v>0</v>
      </c>
      <c r="AG27" s="86" t="n">
        <f aca="false">IF(AND(X27="ALI",AD27="Simples"),7, IF(AND(X27="ALI",AD27="Médio"),10, IF(AND(X27="ALI",AD27="Complexo"),15, IF(AND(X27="AIE",AD27="Simples"),5, IF(AND(X27="AIE",AD27="Médio"),7, IF(AND(X27="AIE",AD27="Complexo"),10,0))))))</f>
        <v>0</v>
      </c>
      <c r="AH27" s="86" t="n">
        <f aca="false">IF(U27="",0,IF(U27="OK",SUM(O27:P27),SUM(AF27:AG27)))</f>
        <v>0</v>
      </c>
      <c r="AI27" s="89" t="n">
        <f aca="false">IF(U27="OK",R27,( IF(V27&lt;&gt;"Manutenção em interface",IF(V27&lt;&gt;"Desenv., Manutenção e Publicação de Páginas Estáticas",(AF27+AG27)*W27,W27),W27)))</f>
        <v>0</v>
      </c>
      <c r="AJ27" s="78"/>
      <c r="AK27" s="87"/>
      <c r="AL27" s="78"/>
      <c r="AM27" s="87"/>
      <c r="AN27" s="78"/>
      <c r="AO27" s="78" t="str">
        <f aca="false">IF(AI27=0,"",IF(AI27=R27,"OK","Divergente"))</f>
        <v/>
      </c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IF(B28&lt;&gt;"",VLOOKUP(B28,'Manual EB'!$A$3:$B$407,2,0),0)</f>
        <v>0</v>
      </c>
      <c r="D28" s="78"/>
      <c r="E28" s="78"/>
      <c r="F28" s="79"/>
      <c r="G28" s="78"/>
      <c r="H28" s="80"/>
      <c r="I28" s="81"/>
      <c r="J28" s="82"/>
      <c r="K28" s="83"/>
      <c r="L28" s="84" t="str">
        <f aca="false">IF(G28="EE",IF(OR(AND(OR(J28=1,J28=0),H28&gt;0,H28&lt;5),AND(OR(J28=1,J28=0),H28&gt;4,H28&lt;16),AND(J28=2,H28&gt;0,H28&lt;5)),"Simples",IF(OR(AND(OR(J28=1,J28=0),H28&gt;15),AND(J28=2,H28&gt;4,H28&lt;16),AND(J28&gt;2,H28&gt;0,H28&lt;5)),"Médio",IF(OR(AND(J28=2,H28&gt;15),AND(J28&gt;2,H28&gt;4,H28&lt;16),AND(J28&gt;2,H28&gt;15)),"Complexo",""))), IF(OR(G28="CE",G28="SE"),IF(OR(AND(OR(J28=1,J28=0),H28&gt;0,H28&lt;6),AND(OR(J28=1,J28=0),H28&gt;5,H28&lt;20),AND(J28&gt;1,J28&lt;4,H28&gt;0,H28&lt;6)),"Simples",IF(OR(AND(OR(J28=1,J28=0),H28&gt;19),AND(J28&gt;1,J28&lt;4,H28&gt;5,H28&lt;20),AND(J28&gt;3,H28&gt;0,H28&lt;6)),"Médio",IF(OR(AND(J28&gt;1,J28&lt;4,H28&gt;19),AND(J28&gt;3,H28&gt;5,H28&lt;20),AND(J28&gt;3,H28&gt;19)),"Complexo",""))),""))</f>
        <v/>
      </c>
      <c r="M28" s="79" t="str">
        <f aca="false">IF(G28="ALI",IF(OR(AND(OR(J28=1,J28=0),H28&gt;0,H28&lt;20),AND(OR(J28=1,J28=0),H28&gt;19,H28&lt;51),AND(J28&gt;1,J28&lt;6,H28&gt;0,H28&lt;20)),"Simples",IF(OR(AND(OR(J28=1,J28=0),H28&gt;50),AND(J28&gt;1,J28&lt;6,H28&gt;19,H28&lt;51),AND(J28&gt;5,H28&gt;0,H28&lt;20)),"Médio",IF(OR(AND(J28&gt;1,J28&lt;6,H28&gt;50),AND(J28&gt;5,H28&gt;19,H28&lt;51),AND(J28&gt;5,H28&gt;50)),"Complexo",""))), IF(G28="AIE",IF(OR(AND(OR(J28=1, J28=0),H28&gt;0,H28&lt;20),AND(OR(J28=1, J28=0),H28&gt;19,H28&lt;51),AND(J28&gt;1,J28&lt;6,H28&gt;0,H28&lt;20)),"Simples",IF(OR(AND(OR(J28=1, J28=0),H28&gt;50),AND(J28&gt;1,J28&lt;6,H28&gt;19,H28&lt;51),AND(J28&gt;5,H28&gt;0,H28&lt;20)),"Médio",IF(OR(AND(J28&gt;1,J28&lt;6,H28&gt;50),AND(J28&gt;5,H28&gt;19,H28&lt;51),AND(J28&gt;5,H28&gt;50)),"Complexo",""))),""))</f>
        <v/>
      </c>
      <c r="N28" s="85" t="str">
        <f aca="false">IF(L28="",M28,IF(M28="",L28,""))</f>
        <v/>
      </c>
      <c r="O28" s="86" t="n">
        <f aca="false">IF(AND(OR(G28="EE",G28="CE"),N28="Simples"),3, IF(AND(OR(G28="EE",G28="CE"),N28="Médio"),4, IF(AND(OR(G28="EE",G28="CE"),N28="Complexo"),6, IF(AND(G28="SE",N28="Simples"),4, IF(AND(G28="SE",N28="Médio"),5, IF(AND(G28="SE",N28="Complexo"),7,0))))))</f>
        <v>0</v>
      </c>
      <c r="P28" s="86" t="n">
        <f aca="false">IF(AND(G28="ALI",M28="Simples"),7, IF(AND(G28="ALI",M28="Médio"),10, IF(AND(G28="ALI",M28="Complexo"),15, IF(AND(G28="AIE",M28="Simples"),5, IF(AND(G28="AIE",M28="Médio"),7, IF(AND(G28="AIE",M28="Complexo"),10,0))))))</f>
        <v>0</v>
      </c>
      <c r="Q28" s="69" t="n">
        <f aca="false">IF(B28&lt;&gt;"Manutenção em interface",IF(B28&lt;&gt;"Desenv., Manutenção e Publicação de Páginas Estáticas",(O28+P28),C28),C28)</f>
        <v>0</v>
      </c>
      <c r="R28" s="85" t="n">
        <f aca="false">IF(B28&lt;&gt;"Manutenção em interface",IF(B28&lt;&gt;"Desenv., Manutenção e Publicação de Páginas Estáticas",(O28+P28)*C28,C28),C28)</f>
        <v>0</v>
      </c>
      <c r="S28" s="78"/>
      <c r="T28" s="87"/>
      <c r="U28" s="88"/>
      <c r="V28" s="76"/>
      <c r="W28" s="77" t="n">
        <f aca="false">IF(V28&lt;&gt;"",VLOOKUP(V28,'Manual EB'!$A$3:$B$407,2,0),0)</f>
        <v>0</v>
      </c>
      <c r="X28" s="78"/>
      <c r="Y28" s="80"/>
      <c r="Z28" s="81"/>
      <c r="AA28" s="82"/>
      <c r="AB28" s="83"/>
      <c r="AC28" s="84" t="str">
        <f aca="false">IF(X28="EE",IF(OR(AND(OR(AA28=1,AA28=0),Y28&gt;0,Y28&lt;5),AND(OR(AA28=1,AA28=0),Y28&gt;4,Y28&lt;16),AND(AA28=2,Y28&gt;0,Y28&lt;5)),"Simples",IF(OR(AND(OR(AA28=1,AA28=0),Y28&gt;15),AND(AA28=2,Y28&gt;4,Y28&lt;16),AND(AA28&gt;2,Y28&gt;0,Y28&lt;5)),"Médio",IF(OR(AND(AA28=2,Y28&gt;15),AND(AA28&gt;2,Y28&gt;4,Y28&lt;16),AND(AA28&gt;2,Y28&gt;15)),"Complexo",""))), IF(OR(X28="CE",X28="SE"),IF(OR(AND(OR(AA28=1,AA28=0),Y28&gt;0,Y28&lt;6),AND(OR(AA28=1,AA28=0),Y28&gt;5,Y28&lt;20),AND(AA28&gt;1,AA28&lt;4,Y28&gt;0,Y28&lt;6)),"Simples",IF(OR(AND(OR(AA28=1,AA28=0),Y28&gt;19),AND(AA28&gt;1,AA28&lt;4,Y28&gt;5,Y28&lt;20),AND(AA28&gt;3,Y28&gt;0,Y28&lt;6)),"Médio",IF(OR(AND(AA28&gt;1,AA28&lt;4,Y28&gt;19),AND(AA28&gt;3,Y28&gt;5,Y28&lt;20),AND(AA28&gt;3,Y28&gt;19)),"Complexo",""))),""))</f>
        <v/>
      </c>
      <c r="AD28" s="79" t="str">
        <f aca="false">IF(X28="ALI",IF(OR(AND(OR(AA28=1,AA28=0),Y28&gt;0,Y28&lt;20),AND(OR(AA28=1,AA28=0),Y28&gt;19,Y28&lt;51),AND(AA28&gt;1,AA28&lt;6,Y28&gt;0,Y28&lt;20)),"Simples",IF(OR(AND(OR(AA28=1,AA28=0),Y28&gt;50),AND(AA28&gt;1,AA28&lt;6,Y28&gt;19,Y28&lt;51),AND(AA28&gt;5,Y28&gt;0,Y28&lt;20)),"Médio",IF(OR(AND(AA28&gt;1,AA28&lt;6,Y28&gt;50),AND(AA28&gt;5,Y28&gt;19,Y28&lt;51),AND(AA28&gt;5,Y28&gt;50)),"Complexo",""))), IF(X28="AIE",IF(OR(AND(OR(AA28=1, AA28=0),Y28&gt;0,Y28&lt;20),AND(OR(AA28=1, AA28=0),Y28&gt;19,Y28&lt;51),AND(AA28&gt;1,AA28&lt;6,Y28&gt;0,Y28&lt;20)),"Simples",IF(OR(AND(OR(AA28=1, AA28=0),Y28&gt;50),AND(AA28&gt;1,AA28&lt;6,Y28&gt;19,Y28&lt;51),AND(AA28&gt;5,Y28&gt;0,Y28&lt;20)),"Médio",IF(OR(AND(AA28&gt;1,AA28&lt;6,Y28&gt;50),AND(AA28&gt;5,Y28&gt;19,Y28&lt;51),AND(AA28&gt;5,Y28&gt;50)),"Complexo",""))),""))</f>
        <v/>
      </c>
      <c r="AE28" s="85" t="str">
        <f aca="false">IF(AC28="",AD28,IF(AD28="",AC28,""))</f>
        <v/>
      </c>
      <c r="AF28" s="86" t="n">
        <f aca="false">IF(AND(OR(X28="EE",X28="CE"),AE28="Simples"),3, IF(AND(OR(X28="EE",X28="CE"),AE28="Médio"),4, IF(AND(OR(X28="EE",X28="CE"),AE28="Complexo"),6, IF(AND(X28="SE",AE28="Simples"),4, IF(AND(X28="SE",AE28="Médio"),5, IF(AND(X28="SE",AE28="Complexo"),7,0))))))</f>
        <v>0</v>
      </c>
      <c r="AG28" s="86" t="n">
        <f aca="false">IF(AND(X28="ALI",AD28="Simples"),7, IF(AND(X28="ALI",AD28="Médio"),10, IF(AND(X28="ALI",AD28="Complexo"),15, IF(AND(X28="AIE",AD28="Simples"),5, IF(AND(X28="AIE",AD28="Médio"),7, IF(AND(X28="AIE",AD28="Complexo"),10,0))))))</f>
        <v>0</v>
      </c>
      <c r="AH28" s="86" t="n">
        <f aca="false">IF(U28="",0,IF(U28="OK",SUM(O28:P28),SUM(AF28:AG28)))</f>
        <v>0</v>
      </c>
      <c r="AI28" s="89" t="n">
        <f aca="false">IF(U28="OK",R28,( IF(V28&lt;&gt;"Manutenção em interface",IF(V28&lt;&gt;"Desenv., Manutenção e Publicação de Páginas Estáticas",(AF28+AG28)*W28,W28),W28)))</f>
        <v>0</v>
      </c>
      <c r="AJ28" s="78"/>
      <c r="AK28" s="87"/>
      <c r="AL28" s="78"/>
      <c r="AM28" s="87"/>
      <c r="AN28" s="78"/>
      <c r="AO28" s="78" t="str">
        <f aca="false">IF(AI28=0,"",IF(AI28=R28,"OK","Divergente"))</f>
        <v/>
      </c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IF(B29&lt;&gt;"",VLOOKUP(B29,'Manual EB'!$A$3:$B$407,2,0),0)</f>
        <v>0</v>
      </c>
      <c r="D29" s="78"/>
      <c r="E29" s="78"/>
      <c r="F29" s="79"/>
      <c r="G29" s="78"/>
      <c r="H29" s="80"/>
      <c r="I29" s="81"/>
      <c r="J29" s="82"/>
      <c r="K29" s="83"/>
      <c r="L29" s="84" t="str">
        <f aca="false">IF(G29="EE",IF(OR(AND(OR(J29=1,J29=0),H29&gt;0,H29&lt;5),AND(OR(J29=1,J29=0),H29&gt;4,H29&lt;16),AND(J29=2,H29&gt;0,H29&lt;5)),"Simples",IF(OR(AND(OR(J29=1,J29=0),H29&gt;15),AND(J29=2,H29&gt;4,H29&lt;16),AND(J29&gt;2,H29&gt;0,H29&lt;5)),"Médio",IF(OR(AND(J29=2,H29&gt;15),AND(J29&gt;2,H29&gt;4,H29&lt;16),AND(J29&gt;2,H29&gt;15)),"Complexo",""))), IF(OR(G29="CE",G29="SE"),IF(OR(AND(OR(J29=1,J29=0),H29&gt;0,H29&lt;6),AND(OR(J29=1,J29=0),H29&gt;5,H29&lt;20),AND(J29&gt;1,J29&lt;4,H29&gt;0,H29&lt;6)),"Simples",IF(OR(AND(OR(J29=1,J29=0),H29&gt;19),AND(J29&gt;1,J29&lt;4,H29&gt;5,H29&lt;20),AND(J29&gt;3,H29&gt;0,H29&lt;6)),"Médio",IF(OR(AND(J29&gt;1,J29&lt;4,H29&gt;19),AND(J29&gt;3,H29&gt;5,H29&lt;20),AND(J29&gt;3,H29&gt;19)),"Complexo",""))),""))</f>
        <v/>
      </c>
      <c r="M29" s="79" t="str">
        <f aca="false">IF(G29="ALI",IF(OR(AND(OR(J29=1,J29=0),H29&gt;0,H29&lt;20),AND(OR(J29=1,J29=0),H29&gt;19,H29&lt;51),AND(J29&gt;1,J29&lt;6,H29&gt;0,H29&lt;20)),"Simples",IF(OR(AND(OR(J29=1,J29=0),H29&gt;50),AND(J29&gt;1,J29&lt;6,H29&gt;19,H29&lt;51),AND(J29&gt;5,H29&gt;0,H29&lt;20)),"Médio",IF(OR(AND(J29&gt;1,J29&lt;6,H29&gt;50),AND(J29&gt;5,H29&gt;19,H29&lt;51),AND(J29&gt;5,H29&gt;50)),"Complexo",""))), IF(G29="AIE",IF(OR(AND(OR(J29=1, J29=0),H29&gt;0,H29&lt;20),AND(OR(J29=1, J29=0),H29&gt;19,H29&lt;51),AND(J29&gt;1,J29&lt;6,H29&gt;0,H29&lt;20)),"Simples",IF(OR(AND(OR(J29=1, J29=0),H29&gt;50),AND(J29&gt;1,J29&lt;6,H29&gt;19,H29&lt;51),AND(J29&gt;5,H29&gt;0,H29&lt;20)),"Médio",IF(OR(AND(J29&gt;1,J29&lt;6,H29&gt;50),AND(J29&gt;5,H29&gt;19,H29&lt;51),AND(J29&gt;5,H29&gt;50)),"Complexo",""))),""))</f>
        <v/>
      </c>
      <c r="N29" s="85" t="str">
        <f aca="false">IF(L29="",M29,IF(M29="",L29,""))</f>
        <v/>
      </c>
      <c r="O29" s="86" t="n">
        <f aca="false">IF(AND(OR(G29="EE",G29="CE"),N29="Simples"),3, IF(AND(OR(G29="EE",G29="CE"),N29="Médio"),4, IF(AND(OR(G29="EE",G29="CE"),N29="Complexo"),6, IF(AND(G29="SE",N29="Simples"),4, IF(AND(G29="SE",N29="Médio"),5, IF(AND(G29="SE",N29="Complexo"),7,0))))))</f>
        <v>0</v>
      </c>
      <c r="P29" s="86" t="n">
        <f aca="false">IF(AND(G29="ALI",M29="Simples"),7, IF(AND(G29="ALI",M29="Médio"),10, IF(AND(G29="ALI",M29="Complexo"),15, IF(AND(G29="AIE",M29="Simples"),5, IF(AND(G29="AIE",M29="Médio"),7, IF(AND(G29="AIE",M29="Complexo"),10,0))))))</f>
        <v>0</v>
      </c>
      <c r="Q29" s="69" t="n">
        <f aca="false">IF(B29&lt;&gt;"Manutenção em interface",IF(B29&lt;&gt;"Desenv., Manutenção e Publicação de Páginas Estáticas",(O29+P29),C29),C29)</f>
        <v>0</v>
      </c>
      <c r="R29" s="85" t="n">
        <f aca="false">IF(B29&lt;&gt;"Manutenção em interface",IF(B29&lt;&gt;"Desenv., Manutenção e Publicação de Páginas Estáticas",(O29+P29)*C29,C29),C29)</f>
        <v>0</v>
      </c>
      <c r="S29" s="78"/>
      <c r="T29" s="87"/>
      <c r="U29" s="88"/>
      <c r="V29" s="76"/>
      <c r="W29" s="77" t="n">
        <f aca="false">IF(V29&lt;&gt;"",VLOOKUP(V29,'Manual EB'!$A$3:$B$407,2,0),0)</f>
        <v>0</v>
      </c>
      <c r="X29" s="78"/>
      <c r="Y29" s="80"/>
      <c r="Z29" s="81"/>
      <c r="AA29" s="82"/>
      <c r="AB29" s="83"/>
      <c r="AC29" s="84" t="str">
        <f aca="false">IF(X29="EE",IF(OR(AND(OR(AA29=1,AA29=0),Y29&gt;0,Y29&lt;5),AND(OR(AA29=1,AA29=0),Y29&gt;4,Y29&lt;16),AND(AA29=2,Y29&gt;0,Y29&lt;5)),"Simples",IF(OR(AND(OR(AA29=1,AA29=0),Y29&gt;15),AND(AA29=2,Y29&gt;4,Y29&lt;16),AND(AA29&gt;2,Y29&gt;0,Y29&lt;5)),"Médio",IF(OR(AND(AA29=2,Y29&gt;15),AND(AA29&gt;2,Y29&gt;4,Y29&lt;16),AND(AA29&gt;2,Y29&gt;15)),"Complexo",""))), IF(OR(X29="CE",X29="SE"),IF(OR(AND(OR(AA29=1,AA29=0),Y29&gt;0,Y29&lt;6),AND(OR(AA29=1,AA29=0),Y29&gt;5,Y29&lt;20),AND(AA29&gt;1,AA29&lt;4,Y29&gt;0,Y29&lt;6)),"Simples",IF(OR(AND(OR(AA29=1,AA29=0),Y29&gt;19),AND(AA29&gt;1,AA29&lt;4,Y29&gt;5,Y29&lt;20),AND(AA29&gt;3,Y29&gt;0,Y29&lt;6)),"Médio",IF(OR(AND(AA29&gt;1,AA29&lt;4,Y29&gt;19),AND(AA29&gt;3,Y29&gt;5,Y29&lt;20),AND(AA29&gt;3,Y29&gt;19)),"Complexo",""))),""))</f>
        <v/>
      </c>
      <c r="AD29" s="79" t="str">
        <f aca="false">IF(X29="ALI",IF(OR(AND(OR(AA29=1,AA29=0),Y29&gt;0,Y29&lt;20),AND(OR(AA29=1,AA29=0),Y29&gt;19,Y29&lt;51),AND(AA29&gt;1,AA29&lt;6,Y29&gt;0,Y29&lt;20)),"Simples",IF(OR(AND(OR(AA29=1,AA29=0),Y29&gt;50),AND(AA29&gt;1,AA29&lt;6,Y29&gt;19,Y29&lt;51),AND(AA29&gt;5,Y29&gt;0,Y29&lt;20)),"Médio",IF(OR(AND(AA29&gt;1,AA29&lt;6,Y29&gt;50),AND(AA29&gt;5,Y29&gt;19,Y29&lt;51),AND(AA29&gt;5,Y29&gt;50)),"Complexo",""))), IF(X29="AIE",IF(OR(AND(OR(AA29=1, AA29=0),Y29&gt;0,Y29&lt;20),AND(OR(AA29=1, AA29=0),Y29&gt;19,Y29&lt;51),AND(AA29&gt;1,AA29&lt;6,Y29&gt;0,Y29&lt;20)),"Simples",IF(OR(AND(OR(AA29=1, AA29=0),Y29&gt;50),AND(AA29&gt;1,AA29&lt;6,Y29&gt;19,Y29&lt;51),AND(AA29&gt;5,Y29&gt;0,Y29&lt;20)),"Médio",IF(OR(AND(AA29&gt;1,AA29&lt;6,Y29&gt;50),AND(AA29&gt;5,Y29&gt;19,Y29&lt;51),AND(AA29&gt;5,Y29&gt;50)),"Complexo",""))),""))</f>
        <v/>
      </c>
      <c r="AE29" s="85" t="str">
        <f aca="false">IF(AC29="",AD29,IF(AD29="",AC29,""))</f>
        <v/>
      </c>
      <c r="AF29" s="86" t="n">
        <f aca="false">IF(AND(OR(X29="EE",X29="CE"),AE29="Simples"),3, IF(AND(OR(X29="EE",X29="CE"),AE29="Médio"),4, IF(AND(OR(X29="EE",X29="CE"),AE29="Complexo"),6, IF(AND(X29="SE",AE29="Simples"),4, IF(AND(X29="SE",AE29="Médio"),5, IF(AND(X29="SE",AE29="Complexo"),7,0))))))</f>
        <v>0</v>
      </c>
      <c r="AG29" s="86" t="n">
        <f aca="false">IF(AND(X29="ALI",AD29="Simples"),7, IF(AND(X29="ALI",AD29="Médio"),10, IF(AND(X29="ALI",AD29="Complexo"),15, IF(AND(X29="AIE",AD29="Simples"),5, IF(AND(X29="AIE",AD29="Médio"),7, IF(AND(X29="AIE",AD29="Complexo"),10,0))))))</f>
        <v>0</v>
      </c>
      <c r="AH29" s="86" t="n">
        <f aca="false">IF(U29="",0,IF(U29="OK",SUM(O29:P29),SUM(AF29:AG29)))</f>
        <v>0</v>
      </c>
      <c r="AI29" s="89" t="n">
        <f aca="false">IF(U29="OK",R29,( IF(V29&lt;&gt;"Manutenção em interface",IF(V29&lt;&gt;"Desenv., Manutenção e Publicação de Páginas Estáticas",(AF29+AG29)*W29,W29),W29)))</f>
        <v>0</v>
      </c>
      <c r="AJ29" s="78"/>
      <c r="AK29" s="87"/>
      <c r="AL29" s="78"/>
      <c r="AM29" s="87"/>
      <c r="AN29" s="78"/>
      <c r="AO29" s="78" t="str">
        <f aca="false">IF(AI29=0,"",IF(AI29=R29,"OK","Divergente"))</f>
        <v/>
      </c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IF(B30&lt;&gt;"",VLOOKUP(B30,'Manual EB'!$A$3:$B$407,2,0),0)</f>
        <v>0</v>
      </c>
      <c r="D30" s="78"/>
      <c r="E30" s="78"/>
      <c r="F30" s="79"/>
      <c r="G30" s="78"/>
      <c r="H30" s="80"/>
      <c r="I30" s="81"/>
      <c r="J30" s="82"/>
      <c r="K30" s="83"/>
      <c r="L30" s="84" t="str">
        <f aca="false">IF(G30="EE",IF(OR(AND(OR(J30=1,J30=0),H30&gt;0,H30&lt;5),AND(OR(J30=1,J30=0),H30&gt;4,H30&lt;16),AND(J30=2,H30&gt;0,H30&lt;5)),"Simples",IF(OR(AND(OR(J30=1,J30=0),H30&gt;15),AND(J30=2,H30&gt;4,H30&lt;16),AND(J30&gt;2,H30&gt;0,H30&lt;5)),"Médio",IF(OR(AND(J30=2,H30&gt;15),AND(J30&gt;2,H30&gt;4,H30&lt;16),AND(J30&gt;2,H30&gt;15)),"Complexo",""))), IF(OR(G30="CE",G30="SE"),IF(OR(AND(OR(J30=1,J30=0),H30&gt;0,H30&lt;6),AND(OR(J30=1,J30=0),H30&gt;5,H30&lt;20),AND(J30&gt;1,J30&lt;4,H30&gt;0,H30&lt;6)),"Simples",IF(OR(AND(OR(J30=1,J30=0),H30&gt;19),AND(J30&gt;1,J30&lt;4,H30&gt;5,H30&lt;20),AND(J30&gt;3,H30&gt;0,H30&lt;6)),"Médio",IF(OR(AND(J30&gt;1,J30&lt;4,H30&gt;19),AND(J30&gt;3,H30&gt;5,H30&lt;20),AND(J30&gt;3,H30&gt;19)),"Complexo",""))),""))</f>
        <v/>
      </c>
      <c r="M30" s="79" t="str">
        <f aca="false">IF(G30="ALI",IF(OR(AND(OR(J30=1,J30=0),H30&gt;0,H30&lt;20),AND(OR(J30=1,J30=0),H30&gt;19,H30&lt;51),AND(J30&gt;1,J30&lt;6,H30&gt;0,H30&lt;20)),"Simples",IF(OR(AND(OR(J30=1,J30=0),H30&gt;50),AND(J30&gt;1,J30&lt;6,H30&gt;19,H30&lt;51),AND(J30&gt;5,H30&gt;0,H30&lt;20)),"Médio",IF(OR(AND(J30&gt;1,J30&lt;6,H30&gt;50),AND(J30&gt;5,H30&gt;19,H30&lt;51),AND(J30&gt;5,H30&gt;50)),"Complexo",""))), IF(G30="AIE",IF(OR(AND(OR(J30=1, J30=0),H30&gt;0,H30&lt;20),AND(OR(J30=1, J30=0),H30&gt;19,H30&lt;51),AND(J30&gt;1,J30&lt;6,H30&gt;0,H30&lt;20)),"Simples",IF(OR(AND(OR(J30=1, J30=0),H30&gt;50),AND(J30&gt;1,J30&lt;6,H30&gt;19,H30&lt;51),AND(J30&gt;5,H30&gt;0,H30&lt;20)),"Médio",IF(OR(AND(J30&gt;1,J30&lt;6,H30&gt;50),AND(J30&gt;5,H30&gt;19,H30&lt;51),AND(J30&gt;5,H30&gt;50)),"Complexo",""))),""))</f>
        <v/>
      </c>
      <c r="N30" s="85" t="str">
        <f aca="false">IF(L30="",M30,IF(M30="",L30,""))</f>
        <v/>
      </c>
      <c r="O30" s="86" t="n">
        <f aca="false">IF(AND(OR(G30="EE",G30="CE"),N30="Simples"),3, IF(AND(OR(G30="EE",G30="CE"),N30="Médio"),4, IF(AND(OR(G30="EE",G30="CE"),N30="Complexo"),6, IF(AND(G30="SE",N30="Simples"),4, IF(AND(G30="SE",N30="Médio"),5, IF(AND(G30="SE",N30="Complexo"),7,0))))))</f>
        <v>0</v>
      </c>
      <c r="P30" s="86" t="n">
        <f aca="false">IF(AND(G30="ALI",M30="Simples"),7, IF(AND(G30="ALI",M30="Médio"),10, IF(AND(G30="ALI",M30="Complexo"),15, IF(AND(G30="AIE",M30="Simples"),5, IF(AND(G30="AIE",M30="Médio"),7, IF(AND(G30="AIE",M30="Complexo"),10,0))))))</f>
        <v>0</v>
      </c>
      <c r="Q30" s="69" t="n">
        <f aca="false">IF(B30&lt;&gt;"Manutenção em interface",IF(B30&lt;&gt;"Desenv., Manutenção e Publicação de Páginas Estáticas",(O30+P30),C30),C30)</f>
        <v>0</v>
      </c>
      <c r="R30" s="85" t="n">
        <f aca="false">IF(B30&lt;&gt;"Manutenção em interface",IF(B30&lt;&gt;"Desenv., Manutenção e Publicação de Páginas Estáticas",(O30+P30)*C30,C30),C30)</f>
        <v>0</v>
      </c>
      <c r="S30" s="78"/>
      <c r="T30" s="87"/>
      <c r="U30" s="88"/>
      <c r="V30" s="76"/>
      <c r="W30" s="77" t="n">
        <f aca="false">IF(V30&lt;&gt;"",VLOOKUP(V30,'Manual EB'!$A$3:$B$407,2,0),0)</f>
        <v>0</v>
      </c>
      <c r="X30" s="78"/>
      <c r="Y30" s="80"/>
      <c r="Z30" s="81"/>
      <c r="AA30" s="82"/>
      <c r="AB30" s="83"/>
      <c r="AC30" s="84" t="str">
        <f aca="false">IF(X30="EE",IF(OR(AND(OR(AA30=1,AA30=0),Y30&gt;0,Y30&lt;5),AND(OR(AA30=1,AA30=0),Y30&gt;4,Y30&lt;16),AND(AA30=2,Y30&gt;0,Y30&lt;5)),"Simples",IF(OR(AND(OR(AA30=1,AA30=0),Y30&gt;15),AND(AA30=2,Y30&gt;4,Y30&lt;16),AND(AA30&gt;2,Y30&gt;0,Y30&lt;5)),"Médio",IF(OR(AND(AA30=2,Y30&gt;15),AND(AA30&gt;2,Y30&gt;4,Y30&lt;16),AND(AA30&gt;2,Y30&gt;15)),"Complexo",""))), IF(OR(X30="CE",X30="SE"),IF(OR(AND(OR(AA30=1,AA30=0),Y30&gt;0,Y30&lt;6),AND(OR(AA30=1,AA30=0),Y30&gt;5,Y30&lt;20),AND(AA30&gt;1,AA30&lt;4,Y30&gt;0,Y30&lt;6)),"Simples",IF(OR(AND(OR(AA30=1,AA30=0),Y30&gt;19),AND(AA30&gt;1,AA30&lt;4,Y30&gt;5,Y30&lt;20),AND(AA30&gt;3,Y30&gt;0,Y30&lt;6)),"Médio",IF(OR(AND(AA30&gt;1,AA30&lt;4,Y30&gt;19),AND(AA30&gt;3,Y30&gt;5,Y30&lt;20),AND(AA30&gt;3,Y30&gt;19)),"Complexo",""))),""))</f>
        <v/>
      </c>
      <c r="AD30" s="79" t="str">
        <f aca="false">IF(X30="ALI",IF(OR(AND(OR(AA30=1,AA30=0),Y30&gt;0,Y30&lt;20),AND(OR(AA30=1,AA30=0),Y30&gt;19,Y30&lt;51),AND(AA30&gt;1,AA30&lt;6,Y30&gt;0,Y30&lt;20)),"Simples",IF(OR(AND(OR(AA30=1,AA30=0),Y30&gt;50),AND(AA30&gt;1,AA30&lt;6,Y30&gt;19,Y30&lt;51),AND(AA30&gt;5,Y30&gt;0,Y30&lt;20)),"Médio",IF(OR(AND(AA30&gt;1,AA30&lt;6,Y30&gt;50),AND(AA30&gt;5,Y30&gt;19,Y30&lt;51),AND(AA30&gt;5,Y30&gt;50)),"Complexo",""))), IF(X30="AIE",IF(OR(AND(OR(AA30=1, AA30=0),Y30&gt;0,Y30&lt;20),AND(OR(AA30=1, AA30=0),Y30&gt;19,Y30&lt;51),AND(AA30&gt;1,AA30&lt;6,Y30&gt;0,Y30&lt;20)),"Simples",IF(OR(AND(OR(AA30=1, AA30=0),Y30&gt;50),AND(AA30&gt;1,AA30&lt;6,Y30&gt;19,Y30&lt;51),AND(AA30&gt;5,Y30&gt;0,Y30&lt;20)),"Médio",IF(OR(AND(AA30&gt;1,AA30&lt;6,Y30&gt;50),AND(AA30&gt;5,Y30&gt;19,Y30&lt;51),AND(AA30&gt;5,Y30&gt;50)),"Complexo",""))),""))</f>
        <v/>
      </c>
      <c r="AE30" s="85" t="str">
        <f aca="false">IF(AC30="",AD30,IF(AD30="",AC30,""))</f>
        <v/>
      </c>
      <c r="AF30" s="86" t="n">
        <f aca="false">IF(AND(OR(X30="EE",X30="CE"),AE30="Simples"),3, IF(AND(OR(X30="EE",X30="CE"),AE30="Médio"),4, IF(AND(OR(X30="EE",X30="CE"),AE30="Complexo"),6, IF(AND(X30="SE",AE30="Simples"),4, IF(AND(X30="SE",AE30="Médio"),5, IF(AND(X30="SE",AE30="Complexo"),7,0))))))</f>
        <v>0</v>
      </c>
      <c r="AG30" s="86" t="n">
        <f aca="false">IF(AND(X30="ALI",AD30="Simples"),7, IF(AND(X30="ALI",AD30="Médio"),10, IF(AND(X30="ALI",AD30="Complexo"),15, IF(AND(X30="AIE",AD30="Simples"),5, IF(AND(X30="AIE",AD30="Médio"),7, IF(AND(X30="AIE",AD30="Complexo"),10,0))))))</f>
        <v>0</v>
      </c>
      <c r="AH30" s="86" t="n">
        <f aca="false">IF(U30="",0,IF(U30="OK",SUM(O30:P30),SUM(AF30:AG30)))</f>
        <v>0</v>
      </c>
      <c r="AI30" s="89" t="n">
        <f aca="false">IF(U30="OK",R30,( IF(V30&lt;&gt;"Manutenção em interface",IF(V30&lt;&gt;"Desenv., Manutenção e Publicação de Páginas Estáticas",(AF30+AG30)*W30,W30),W30)))</f>
        <v>0</v>
      </c>
      <c r="AJ30" s="78"/>
      <c r="AK30" s="87"/>
      <c r="AL30" s="78"/>
      <c r="AM30" s="87"/>
      <c r="AN30" s="78"/>
      <c r="AO30" s="78" t="str">
        <f aca="false">IF(AI30=0,"",IF(AI30=R30,"OK","Divergente"))</f>
        <v/>
      </c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IF(B31&lt;&gt;"",VLOOKUP(B31,'Manual EB'!$A$3:$B$407,2,0),0)</f>
        <v>0</v>
      </c>
      <c r="D31" s="78"/>
      <c r="E31" s="78"/>
      <c r="F31" s="79"/>
      <c r="G31" s="78"/>
      <c r="H31" s="80"/>
      <c r="I31" s="81"/>
      <c r="J31" s="82"/>
      <c r="K31" s="83"/>
      <c r="L31" s="84" t="str">
        <f aca="false">IF(G31="EE",IF(OR(AND(OR(J31=1,J31=0),H31&gt;0,H31&lt;5),AND(OR(J31=1,J31=0),H31&gt;4,H31&lt;16),AND(J31=2,H31&gt;0,H31&lt;5)),"Simples",IF(OR(AND(OR(J31=1,J31=0),H31&gt;15),AND(J31=2,H31&gt;4,H31&lt;16),AND(J31&gt;2,H31&gt;0,H31&lt;5)),"Médio",IF(OR(AND(J31=2,H31&gt;15),AND(J31&gt;2,H31&gt;4,H31&lt;16),AND(J31&gt;2,H31&gt;15)),"Complexo",""))), IF(OR(G31="CE",G31="SE"),IF(OR(AND(OR(J31=1,J31=0),H31&gt;0,H31&lt;6),AND(OR(J31=1,J31=0),H31&gt;5,H31&lt;20),AND(J31&gt;1,J31&lt;4,H31&gt;0,H31&lt;6)),"Simples",IF(OR(AND(OR(J31=1,J31=0),H31&gt;19),AND(J31&gt;1,J31&lt;4,H31&gt;5,H31&lt;20),AND(J31&gt;3,H31&gt;0,H31&lt;6)),"Médio",IF(OR(AND(J31&gt;1,J31&lt;4,H31&gt;19),AND(J31&gt;3,H31&gt;5,H31&lt;20),AND(J31&gt;3,H31&gt;19)),"Complexo",""))),""))</f>
        <v/>
      </c>
      <c r="M31" s="79" t="str">
        <f aca="false">IF(G31="ALI",IF(OR(AND(OR(J31=1,J31=0),H31&gt;0,H31&lt;20),AND(OR(J31=1,J31=0),H31&gt;19,H31&lt;51),AND(J31&gt;1,J31&lt;6,H31&gt;0,H31&lt;20)),"Simples",IF(OR(AND(OR(J31=1,J31=0),H31&gt;50),AND(J31&gt;1,J31&lt;6,H31&gt;19,H31&lt;51),AND(J31&gt;5,H31&gt;0,H31&lt;20)),"Médio",IF(OR(AND(J31&gt;1,J31&lt;6,H31&gt;50),AND(J31&gt;5,H31&gt;19,H31&lt;51),AND(J31&gt;5,H31&gt;50)),"Complexo",""))), IF(G31="AIE",IF(OR(AND(OR(J31=1, J31=0),H31&gt;0,H31&lt;20),AND(OR(J31=1, J31=0),H31&gt;19,H31&lt;51),AND(J31&gt;1,J31&lt;6,H31&gt;0,H31&lt;20)),"Simples",IF(OR(AND(OR(J31=1, J31=0),H31&gt;50),AND(J31&gt;1,J31&lt;6,H31&gt;19,H31&lt;51),AND(J31&gt;5,H31&gt;0,H31&lt;20)),"Médio",IF(OR(AND(J31&gt;1,J31&lt;6,H31&gt;50),AND(J31&gt;5,H31&gt;19,H31&lt;51),AND(J31&gt;5,H31&gt;50)),"Complexo",""))),""))</f>
        <v/>
      </c>
      <c r="N31" s="85" t="str">
        <f aca="false">IF(L31="",M31,IF(M31="",L31,""))</f>
        <v/>
      </c>
      <c r="O31" s="86" t="n">
        <f aca="false">IF(AND(OR(G31="EE",G31="CE"),N31="Simples"),3, IF(AND(OR(G31="EE",G31="CE"),N31="Médio"),4, IF(AND(OR(G31="EE",G31="CE"),N31="Complexo"),6, IF(AND(G31="SE",N31="Simples"),4, IF(AND(G31="SE",N31="Médio"),5, IF(AND(G31="SE",N31="Complexo"),7,0))))))</f>
        <v>0</v>
      </c>
      <c r="P31" s="86" t="n">
        <f aca="false">IF(AND(G31="ALI",M31="Simples"),7, IF(AND(G31="ALI",M31="Médio"),10, IF(AND(G31="ALI",M31="Complexo"),15, IF(AND(G31="AIE",M31="Simples"),5, IF(AND(G31="AIE",M31="Médio"),7, IF(AND(G31="AIE",M31="Complexo"),10,0))))))</f>
        <v>0</v>
      </c>
      <c r="Q31" s="69" t="n">
        <f aca="false">IF(B31&lt;&gt;"Manutenção em interface",IF(B31&lt;&gt;"Desenv., Manutenção e Publicação de Páginas Estáticas",(O31+P31),C31),C31)</f>
        <v>0</v>
      </c>
      <c r="R31" s="85" t="n">
        <f aca="false">IF(B31&lt;&gt;"Manutenção em interface",IF(B31&lt;&gt;"Desenv., Manutenção e Publicação de Páginas Estáticas",(O31+P31)*C31,C31),C31)</f>
        <v>0</v>
      </c>
      <c r="S31" s="78"/>
      <c r="T31" s="87"/>
      <c r="U31" s="88"/>
      <c r="V31" s="76"/>
      <c r="W31" s="77" t="n">
        <f aca="false">IF(V31&lt;&gt;"",VLOOKUP(V31,'Manual EB'!$A$3:$B$407,2,0),0)</f>
        <v>0</v>
      </c>
      <c r="X31" s="78"/>
      <c r="Y31" s="80"/>
      <c r="Z31" s="81"/>
      <c r="AA31" s="82"/>
      <c r="AB31" s="83"/>
      <c r="AC31" s="84" t="str">
        <f aca="false">IF(X31="EE",IF(OR(AND(OR(AA31=1,AA31=0),Y31&gt;0,Y31&lt;5),AND(OR(AA31=1,AA31=0),Y31&gt;4,Y31&lt;16),AND(AA31=2,Y31&gt;0,Y31&lt;5)),"Simples",IF(OR(AND(OR(AA31=1,AA31=0),Y31&gt;15),AND(AA31=2,Y31&gt;4,Y31&lt;16),AND(AA31&gt;2,Y31&gt;0,Y31&lt;5)),"Médio",IF(OR(AND(AA31=2,Y31&gt;15),AND(AA31&gt;2,Y31&gt;4,Y31&lt;16),AND(AA31&gt;2,Y31&gt;15)),"Complexo",""))), IF(OR(X31="CE",X31="SE"),IF(OR(AND(OR(AA31=1,AA31=0),Y31&gt;0,Y31&lt;6),AND(OR(AA31=1,AA31=0),Y31&gt;5,Y31&lt;20),AND(AA31&gt;1,AA31&lt;4,Y31&gt;0,Y31&lt;6)),"Simples",IF(OR(AND(OR(AA31=1,AA31=0),Y31&gt;19),AND(AA31&gt;1,AA31&lt;4,Y31&gt;5,Y31&lt;20),AND(AA31&gt;3,Y31&gt;0,Y31&lt;6)),"Médio",IF(OR(AND(AA31&gt;1,AA31&lt;4,Y31&gt;19),AND(AA31&gt;3,Y31&gt;5,Y31&lt;20),AND(AA31&gt;3,Y31&gt;19)),"Complexo",""))),""))</f>
        <v/>
      </c>
      <c r="AD31" s="79" t="str">
        <f aca="false">IF(X31="ALI",IF(OR(AND(OR(AA31=1,AA31=0),Y31&gt;0,Y31&lt;20),AND(OR(AA31=1,AA31=0),Y31&gt;19,Y31&lt;51),AND(AA31&gt;1,AA31&lt;6,Y31&gt;0,Y31&lt;20)),"Simples",IF(OR(AND(OR(AA31=1,AA31=0),Y31&gt;50),AND(AA31&gt;1,AA31&lt;6,Y31&gt;19,Y31&lt;51),AND(AA31&gt;5,Y31&gt;0,Y31&lt;20)),"Médio",IF(OR(AND(AA31&gt;1,AA31&lt;6,Y31&gt;50),AND(AA31&gt;5,Y31&gt;19,Y31&lt;51),AND(AA31&gt;5,Y31&gt;50)),"Complexo",""))), IF(X31="AIE",IF(OR(AND(OR(AA31=1, AA31=0),Y31&gt;0,Y31&lt;20),AND(OR(AA31=1, AA31=0),Y31&gt;19,Y31&lt;51),AND(AA31&gt;1,AA31&lt;6,Y31&gt;0,Y31&lt;20)),"Simples",IF(OR(AND(OR(AA31=1, AA31=0),Y31&gt;50),AND(AA31&gt;1,AA31&lt;6,Y31&gt;19,Y31&lt;51),AND(AA31&gt;5,Y31&gt;0,Y31&lt;20)),"Médio",IF(OR(AND(AA31&gt;1,AA31&lt;6,Y31&gt;50),AND(AA31&gt;5,Y31&gt;19,Y31&lt;51),AND(AA31&gt;5,Y31&gt;50)),"Complexo",""))),""))</f>
        <v/>
      </c>
      <c r="AE31" s="85" t="str">
        <f aca="false">IF(AC31="",AD31,IF(AD31="",AC31,""))</f>
        <v/>
      </c>
      <c r="AF31" s="86" t="n">
        <f aca="false">IF(AND(OR(X31="EE",X31="CE"),AE31="Simples"),3, IF(AND(OR(X31="EE",X31="CE"),AE31="Médio"),4, IF(AND(OR(X31="EE",X31="CE"),AE31="Complexo"),6, IF(AND(X31="SE",AE31="Simples"),4, IF(AND(X31="SE",AE31="Médio"),5, IF(AND(X31="SE",AE31="Complexo"),7,0))))))</f>
        <v>0</v>
      </c>
      <c r="AG31" s="86" t="n">
        <f aca="false">IF(AND(X31="ALI",AD31="Simples"),7, IF(AND(X31="ALI",AD31="Médio"),10, IF(AND(X31="ALI",AD31="Complexo"),15, IF(AND(X31="AIE",AD31="Simples"),5, IF(AND(X31="AIE",AD31="Médio"),7, IF(AND(X31="AIE",AD31="Complexo"),10,0))))))</f>
        <v>0</v>
      </c>
      <c r="AH31" s="86" t="n">
        <f aca="false">IF(U31="",0,IF(U31="OK",SUM(O31:P31),SUM(AF31:AG31)))</f>
        <v>0</v>
      </c>
      <c r="AI31" s="89" t="n">
        <f aca="false">IF(U31="OK",R31,( IF(V31&lt;&gt;"Manutenção em interface",IF(V31&lt;&gt;"Desenv., Manutenção e Publicação de Páginas Estáticas",(AF31+AG31)*W31,W31),W31)))</f>
        <v>0</v>
      </c>
      <c r="AJ31" s="78"/>
      <c r="AK31" s="87"/>
      <c r="AL31" s="78"/>
      <c r="AM31" s="87"/>
      <c r="AN31" s="78"/>
      <c r="AO31" s="78" t="str">
        <f aca="false">IF(AI31=0,"",IF(AI31=R31,"OK","Divergente"))</f>
        <v/>
      </c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IF(B32&lt;&gt;"",VLOOKUP(B32,'Manual EB'!$A$3:$B$407,2,0),0)</f>
        <v>0</v>
      </c>
      <c r="D32" s="78"/>
      <c r="E32" s="78"/>
      <c r="F32" s="79"/>
      <c r="G32" s="78"/>
      <c r="H32" s="80"/>
      <c r="I32" s="81"/>
      <c r="J32" s="82"/>
      <c r="K32" s="83"/>
      <c r="L32" s="84" t="str">
        <f aca="false">IF(G32="EE",IF(OR(AND(OR(J32=1,J32=0),H32&gt;0,H32&lt;5),AND(OR(J32=1,J32=0),H32&gt;4,H32&lt;16),AND(J32=2,H32&gt;0,H32&lt;5)),"Simples",IF(OR(AND(OR(J32=1,J32=0),H32&gt;15),AND(J32=2,H32&gt;4,H32&lt;16),AND(J32&gt;2,H32&gt;0,H32&lt;5)),"Médio",IF(OR(AND(J32=2,H32&gt;15),AND(J32&gt;2,H32&gt;4,H32&lt;16),AND(J32&gt;2,H32&gt;15)),"Complexo",""))), IF(OR(G32="CE",G32="SE"),IF(OR(AND(OR(J32=1,J32=0),H32&gt;0,H32&lt;6),AND(OR(J32=1,J32=0),H32&gt;5,H32&lt;20),AND(J32&gt;1,J32&lt;4,H32&gt;0,H32&lt;6)),"Simples",IF(OR(AND(OR(J32=1,J32=0),H32&gt;19),AND(J32&gt;1,J32&lt;4,H32&gt;5,H32&lt;20),AND(J32&gt;3,H32&gt;0,H32&lt;6)),"Médio",IF(OR(AND(J32&gt;1,J32&lt;4,H32&gt;19),AND(J32&gt;3,H32&gt;5,H32&lt;20),AND(J32&gt;3,H32&gt;19)),"Complexo",""))),""))</f>
        <v/>
      </c>
      <c r="M32" s="79" t="str">
        <f aca="false">IF(G32="ALI",IF(OR(AND(OR(J32=1,J32=0),H32&gt;0,H32&lt;20),AND(OR(J32=1,J32=0),H32&gt;19,H32&lt;51),AND(J32&gt;1,J32&lt;6,H32&gt;0,H32&lt;20)),"Simples",IF(OR(AND(OR(J32=1,J32=0),H32&gt;50),AND(J32&gt;1,J32&lt;6,H32&gt;19,H32&lt;51),AND(J32&gt;5,H32&gt;0,H32&lt;20)),"Médio",IF(OR(AND(J32&gt;1,J32&lt;6,H32&gt;50),AND(J32&gt;5,H32&gt;19,H32&lt;51),AND(J32&gt;5,H32&gt;50)),"Complexo",""))), IF(G32="AIE",IF(OR(AND(OR(J32=1, J32=0),H32&gt;0,H32&lt;20),AND(OR(J32=1, J32=0),H32&gt;19,H32&lt;51),AND(J32&gt;1,J32&lt;6,H32&gt;0,H32&lt;20)),"Simples",IF(OR(AND(OR(J32=1, J32=0),H32&gt;50),AND(J32&gt;1,J32&lt;6,H32&gt;19,H32&lt;51),AND(J32&gt;5,H32&gt;0,H32&lt;20)),"Médio",IF(OR(AND(J32&gt;1,J32&lt;6,H32&gt;50),AND(J32&gt;5,H32&gt;19,H32&lt;51),AND(J32&gt;5,H32&gt;50)),"Complexo",""))),""))</f>
        <v/>
      </c>
      <c r="N32" s="85" t="str">
        <f aca="false">IF(L32="",M32,IF(M32="",L32,""))</f>
        <v/>
      </c>
      <c r="O32" s="86" t="n">
        <f aca="false">IF(AND(OR(G32="EE",G32="CE"),N32="Simples"),3, IF(AND(OR(G32="EE",G32="CE"),N32="Médio"),4, IF(AND(OR(G32="EE",G32="CE"),N32="Complexo"),6, IF(AND(G32="SE",N32="Simples"),4, IF(AND(G32="SE",N32="Médio"),5, IF(AND(G32="SE",N32="Complexo"),7,0))))))</f>
        <v>0</v>
      </c>
      <c r="P32" s="86" t="n">
        <f aca="false">IF(AND(G32="ALI",M32="Simples"),7, IF(AND(G32="ALI",M32="Médio"),10, IF(AND(G32="ALI",M32="Complexo"),15, IF(AND(G32="AIE",M32="Simples"),5, IF(AND(G32="AIE",M32="Médio"),7, IF(AND(G32="AIE",M32="Complexo"),10,0))))))</f>
        <v>0</v>
      </c>
      <c r="Q32" s="69" t="n">
        <f aca="false">IF(B32&lt;&gt;"Manutenção em interface",IF(B32&lt;&gt;"Desenv., Manutenção e Publicação de Páginas Estáticas",(O32+P32),C32),C32)</f>
        <v>0</v>
      </c>
      <c r="R32" s="85" t="n">
        <f aca="false">IF(B32&lt;&gt;"Manutenção em interface",IF(B32&lt;&gt;"Desenv., Manutenção e Publicação de Páginas Estáticas",(O32+P32)*C32,C32),C32)</f>
        <v>0</v>
      </c>
      <c r="S32" s="78"/>
      <c r="T32" s="87"/>
      <c r="U32" s="88"/>
      <c r="V32" s="76"/>
      <c r="W32" s="77" t="n">
        <f aca="false">IF(V32&lt;&gt;"",VLOOKUP(V32,'Manual EB'!$A$3:$B$407,2,0),0)</f>
        <v>0</v>
      </c>
      <c r="X32" s="78"/>
      <c r="Y32" s="80"/>
      <c r="Z32" s="81"/>
      <c r="AA32" s="82"/>
      <c r="AB32" s="83"/>
      <c r="AC32" s="84" t="str">
        <f aca="false">IF(X32="EE",IF(OR(AND(OR(AA32=1,AA32=0),Y32&gt;0,Y32&lt;5),AND(OR(AA32=1,AA32=0),Y32&gt;4,Y32&lt;16),AND(AA32=2,Y32&gt;0,Y32&lt;5)),"Simples",IF(OR(AND(OR(AA32=1,AA32=0),Y32&gt;15),AND(AA32=2,Y32&gt;4,Y32&lt;16),AND(AA32&gt;2,Y32&gt;0,Y32&lt;5)),"Médio",IF(OR(AND(AA32=2,Y32&gt;15),AND(AA32&gt;2,Y32&gt;4,Y32&lt;16),AND(AA32&gt;2,Y32&gt;15)),"Complexo",""))), IF(OR(X32="CE",X32="SE"),IF(OR(AND(OR(AA32=1,AA32=0),Y32&gt;0,Y32&lt;6),AND(OR(AA32=1,AA32=0),Y32&gt;5,Y32&lt;20),AND(AA32&gt;1,AA32&lt;4,Y32&gt;0,Y32&lt;6)),"Simples",IF(OR(AND(OR(AA32=1,AA32=0),Y32&gt;19),AND(AA32&gt;1,AA32&lt;4,Y32&gt;5,Y32&lt;20),AND(AA32&gt;3,Y32&gt;0,Y32&lt;6)),"Médio",IF(OR(AND(AA32&gt;1,AA32&lt;4,Y32&gt;19),AND(AA32&gt;3,Y32&gt;5,Y32&lt;20),AND(AA32&gt;3,Y32&gt;19)),"Complexo",""))),""))</f>
        <v/>
      </c>
      <c r="AD32" s="79" t="str">
        <f aca="false">IF(X32="ALI",IF(OR(AND(OR(AA32=1,AA32=0),Y32&gt;0,Y32&lt;20),AND(OR(AA32=1,AA32=0),Y32&gt;19,Y32&lt;51),AND(AA32&gt;1,AA32&lt;6,Y32&gt;0,Y32&lt;20)),"Simples",IF(OR(AND(OR(AA32=1,AA32=0),Y32&gt;50),AND(AA32&gt;1,AA32&lt;6,Y32&gt;19,Y32&lt;51),AND(AA32&gt;5,Y32&gt;0,Y32&lt;20)),"Médio",IF(OR(AND(AA32&gt;1,AA32&lt;6,Y32&gt;50),AND(AA32&gt;5,Y32&gt;19,Y32&lt;51),AND(AA32&gt;5,Y32&gt;50)),"Complexo",""))), IF(X32="AIE",IF(OR(AND(OR(AA32=1, AA32=0),Y32&gt;0,Y32&lt;20),AND(OR(AA32=1, AA32=0),Y32&gt;19,Y32&lt;51),AND(AA32&gt;1,AA32&lt;6,Y32&gt;0,Y32&lt;20)),"Simples",IF(OR(AND(OR(AA32=1, AA32=0),Y32&gt;50),AND(AA32&gt;1,AA32&lt;6,Y32&gt;19,Y32&lt;51),AND(AA32&gt;5,Y32&gt;0,Y32&lt;20)),"Médio",IF(OR(AND(AA32&gt;1,AA32&lt;6,Y32&gt;50),AND(AA32&gt;5,Y32&gt;19,Y32&lt;51),AND(AA32&gt;5,Y32&gt;50)),"Complexo",""))),""))</f>
        <v/>
      </c>
      <c r="AE32" s="85" t="str">
        <f aca="false">IF(AC32="",AD32,IF(AD32="",AC32,""))</f>
        <v/>
      </c>
      <c r="AF32" s="86" t="n">
        <f aca="false">IF(AND(OR(X32="EE",X32="CE"),AE32="Simples"),3, IF(AND(OR(X32="EE",X32="CE"),AE32="Médio"),4, IF(AND(OR(X32="EE",X32="CE"),AE32="Complexo"),6, IF(AND(X32="SE",AE32="Simples"),4, IF(AND(X32="SE",AE32="Médio"),5, IF(AND(X32="SE",AE32="Complexo"),7,0))))))</f>
        <v>0</v>
      </c>
      <c r="AG32" s="86" t="n">
        <f aca="false">IF(AND(X32="ALI",AD32="Simples"),7, IF(AND(X32="ALI",AD32="Médio"),10, IF(AND(X32="ALI",AD32="Complexo"),15, IF(AND(X32="AIE",AD32="Simples"),5, IF(AND(X32="AIE",AD32="Médio"),7, IF(AND(X32="AIE",AD32="Complexo"),10,0))))))</f>
        <v>0</v>
      </c>
      <c r="AH32" s="86" t="n">
        <f aca="false">IF(U32="",0,IF(U32="OK",SUM(O32:P32),SUM(AF32:AG32)))</f>
        <v>0</v>
      </c>
      <c r="AI32" s="89" t="n">
        <f aca="false">IF(U32="OK",R32,( IF(V32&lt;&gt;"Manutenção em interface",IF(V32&lt;&gt;"Desenv., Manutenção e Publicação de Páginas Estáticas",(AF32+AG32)*W32,W32),W32)))</f>
        <v>0</v>
      </c>
      <c r="AJ32" s="78"/>
      <c r="AK32" s="87"/>
      <c r="AL32" s="78"/>
      <c r="AM32" s="87"/>
      <c r="AN32" s="78"/>
      <c r="AO32" s="78" t="str">
        <f aca="false">IF(AI32=0,"",IF(AI32=R32,"OK","Divergente"))</f>
        <v/>
      </c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IF(B33&lt;&gt;"",VLOOKUP(B33,'Manual EB'!$A$3:$B$407,2,0),0)</f>
        <v>0</v>
      </c>
      <c r="D33" s="78"/>
      <c r="E33" s="78"/>
      <c r="F33" s="79"/>
      <c r="G33" s="78"/>
      <c r="H33" s="80"/>
      <c r="I33" s="81"/>
      <c r="J33" s="82"/>
      <c r="K33" s="83"/>
      <c r="L33" s="84" t="str">
        <f aca="false">IF(G33="EE",IF(OR(AND(OR(J33=1,J33=0),H33&gt;0,H33&lt;5),AND(OR(J33=1,J33=0),H33&gt;4,H33&lt;16),AND(J33=2,H33&gt;0,H33&lt;5)),"Simples",IF(OR(AND(OR(J33=1,J33=0),H33&gt;15),AND(J33=2,H33&gt;4,H33&lt;16),AND(J33&gt;2,H33&gt;0,H33&lt;5)),"Médio",IF(OR(AND(J33=2,H33&gt;15),AND(J33&gt;2,H33&gt;4,H33&lt;16),AND(J33&gt;2,H33&gt;15)),"Complexo",""))), IF(OR(G33="CE",G33="SE"),IF(OR(AND(OR(J33=1,J33=0),H33&gt;0,H33&lt;6),AND(OR(J33=1,J33=0),H33&gt;5,H33&lt;20),AND(J33&gt;1,J33&lt;4,H33&gt;0,H33&lt;6)),"Simples",IF(OR(AND(OR(J33=1,J33=0),H33&gt;19),AND(J33&gt;1,J33&lt;4,H33&gt;5,H33&lt;20),AND(J33&gt;3,H33&gt;0,H33&lt;6)),"Médio",IF(OR(AND(J33&gt;1,J33&lt;4,H33&gt;19),AND(J33&gt;3,H33&gt;5,H33&lt;20),AND(J33&gt;3,H33&gt;19)),"Complexo",""))),""))</f>
        <v/>
      </c>
      <c r="M33" s="79" t="str">
        <f aca="false">IF(G33="ALI",IF(OR(AND(OR(J33=1,J33=0),H33&gt;0,H33&lt;20),AND(OR(J33=1,J33=0),H33&gt;19,H33&lt;51),AND(J33&gt;1,J33&lt;6,H33&gt;0,H33&lt;20)),"Simples",IF(OR(AND(OR(J33=1,J33=0),H33&gt;50),AND(J33&gt;1,J33&lt;6,H33&gt;19,H33&lt;51),AND(J33&gt;5,H33&gt;0,H33&lt;20)),"Médio",IF(OR(AND(J33&gt;1,J33&lt;6,H33&gt;50),AND(J33&gt;5,H33&gt;19,H33&lt;51),AND(J33&gt;5,H33&gt;50)),"Complexo",""))), IF(G33="AIE",IF(OR(AND(OR(J33=1, J33=0),H33&gt;0,H33&lt;20),AND(OR(J33=1, J33=0),H33&gt;19,H33&lt;51),AND(J33&gt;1,J33&lt;6,H33&gt;0,H33&lt;20)),"Simples",IF(OR(AND(OR(J33=1, J33=0),H33&gt;50),AND(J33&gt;1,J33&lt;6,H33&gt;19,H33&lt;51),AND(J33&gt;5,H33&gt;0,H33&lt;20)),"Médio",IF(OR(AND(J33&gt;1,J33&lt;6,H33&gt;50),AND(J33&gt;5,H33&gt;19,H33&lt;51),AND(J33&gt;5,H33&gt;50)),"Complexo",""))),""))</f>
        <v/>
      </c>
      <c r="N33" s="85" t="str">
        <f aca="false">IF(L33="",M33,IF(M33="",L33,""))</f>
        <v/>
      </c>
      <c r="O33" s="86" t="n">
        <f aca="false">IF(AND(OR(G33="EE",G33="CE"),N33="Simples"),3, IF(AND(OR(G33="EE",G33="CE"),N33="Médio"),4, IF(AND(OR(G33="EE",G33="CE"),N33="Complexo"),6, IF(AND(G33="SE",N33="Simples"),4, IF(AND(G33="SE",N33="Médio"),5, IF(AND(G33="SE",N33="Complexo"),7,0))))))</f>
        <v>0</v>
      </c>
      <c r="P33" s="86" t="n">
        <f aca="false">IF(AND(G33="ALI",M33="Simples"),7, IF(AND(G33="ALI",M33="Médio"),10, IF(AND(G33="ALI",M33="Complexo"),15, IF(AND(G33="AIE",M33="Simples"),5, IF(AND(G33="AIE",M33="Médio"),7, IF(AND(G33="AIE",M33="Complexo"),10,0))))))</f>
        <v>0</v>
      </c>
      <c r="Q33" s="69" t="n">
        <f aca="false">IF(B33&lt;&gt;"Manutenção em interface",IF(B33&lt;&gt;"Desenv., Manutenção e Publicação de Páginas Estáticas",(O33+P33),C33),C33)</f>
        <v>0</v>
      </c>
      <c r="R33" s="85" t="n">
        <f aca="false">IF(B33&lt;&gt;"Manutenção em interface",IF(B33&lt;&gt;"Desenv., Manutenção e Publicação de Páginas Estáticas",(O33+P33)*C33,C33),C33)</f>
        <v>0</v>
      </c>
      <c r="S33" s="78"/>
      <c r="T33" s="87"/>
      <c r="U33" s="88"/>
      <c r="V33" s="76"/>
      <c r="W33" s="77" t="n">
        <f aca="false">IF(V33&lt;&gt;"",VLOOKUP(V33,'Manual EB'!$A$3:$B$407,2,0),0)</f>
        <v>0</v>
      </c>
      <c r="X33" s="78"/>
      <c r="Y33" s="80"/>
      <c r="Z33" s="81"/>
      <c r="AA33" s="82"/>
      <c r="AB33" s="83"/>
      <c r="AC33" s="84" t="str">
        <f aca="false">IF(X33="EE",IF(OR(AND(OR(AA33=1,AA33=0),Y33&gt;0,Y33&lt;5),AND(OR(AA33=1,AA33=0),Y33&gt;4,Y33&lt;16),AND(AA33=2,Y33&gt;0,Y33&lt;5)),"Simples",IF(OR(AND(OR(AA33=1,AA33=0),Y33&gt;15),AND(AA33=2,Y33&gt;4,Y33&lt;16),AND(AA33&gt;2,Y33&gt;0,Y33&lt;5)),"Médio",IF(OR(AND(AA33=2,Y33&gt;15),AND(AA33&gt;2,Y33&gt;4,Y33&lt;16),AND(AA33&gt;2,Y33&gt;15)),"Complexo",""))), IF(OR(X33="CE",X33="SE"),IF(OR(AND(OR(AA33=1,AA33=0),Y33&gt;0,Y33&lt;6),AND(OR(AA33=1,AA33=0),Y33&gt;5,Y33&lt;20),AND(AA33&gt;1,AA33&lt;4,Y33&gt;0,Y33&lt;6)),"Simples",IF(OR(AND(OR(AA33=1,AA33=0),Y33&gt;19),AND(AA33&gt;1,AA33&lt;4,Y33&gt;5,Y33&lt;20),AND(AA33&gt;3,Y33&gt;0,Y33&lt;6)),"Médio",IF(OR(AND(AA33&gt;1,AA33&lt;4,Y33&gt;19),AND(AA33&gt;3,Y33&gt;5,Y33&lt;20),AND(AA33&gt;3,Y33&gt;19)),"Complexo",""))),""))</f>
        <v/>
      </c>
      <c r="AD33" s="79" t="str">
        <f aca="false">IF(X33="ALI",IF(OR(AND(OR(AA33=1,AA33=0),Y33&gt;0,Y33&lt;20),AND(OR(AA33=1,AA33=0),Y33&gt;19,Y33&lt;51),AND(AA33&gt;1,AA33&lt;6,Y33&gt;0,Y33&lt;20)),"Simples",IF(OR(AND(OR(AA33=1,AA33=0),Y33&gt;50),AND(AA33&gt;1,AA33&lt;6,Y33&gt;19,Y33&lt;51),AND(AA33&gt;5,Y33&gt;0,Y33&lt;20)),"Médio",IF(OR(AND(AA33&gt;1,AA33&lt;6,Y33&gt;50),AND(AA33&gt;5,Y33&gt;19,Y33&lt;51),AND(AA33&gt;5,Y33&gt;50)),"Complexo",""))), IF(X33="AIE",IF(OR(AND(OR(AA33=1, AA33=0),Y33&gt;0,Y33&lt;20),AND(OR(AA33=1, AA33=0),Y33&gt;19,Y33&lt;51),AND(AA33&gt;1,AA33&lt;6,Y33&gt;0,Y33&lt;20)),"Simples",IF(OR(AND(OR(AA33=1, AA33=0),Y33&gt;50),AND(AA33&gt;1,AA33&lt;6,Y33&gt;19,Y33&lt;51),AND(AA33&gt;5,Y33&gt;0,Y33&lt;20)),"Médio",IF(OR(AND(AA33&gt;1,AA33&lt;6,Y33&gt;50),AND(AA33&gt;5,Y33&gt;19,Y33&lt;51),AND(AA33&gt;5,Y33&gt;50)),"Complexo",""))),""))</f>
        <v/>
      </c>
      <c r="AE33" s="85" t="str">
        <f aca="false">IF(AC33="",AD33,IF(AD33="",AC33,""))</f>
        <v/>
      </c>
      <c r="AF33" s="86" t="n">
        <f aca="false">IF(AND(OR(X33="EE",X33="CE"),AE33="Simples"),3, IF(AND(OR(X33="EE",X33="CE"),AE33="Médio"),4, IF(AND(OR(X33="EE",X33="CE"),AE33="Complexo"),6, IF(AND(X33="SE",AE33="Simples"),4, IF(AND(X33="SE",AE33="Médio"),5, IF(AND(X33="SE",AE33="Complexo"),7,0))))))</f>
        <v>0</v>
      </c>
      <c r="AG33" s="86" t="n">
        <f aca="false">IF(AND(X33="ALI",AD33="Simples"),7, IF(AND(X33="ALI",AD33="Médio"),10, IF(AND(X33="ALI",AD33="Complexo"),15, IF(AND(X33="AIE",AD33="Simples"),5, IF(AND(X33="AIE",AD33="Médio"),7, IF(AND(X33="AIE",AD33="Complexo"),10,0))))))</f>
        <v>0</v>
      </c>
      <c r="AH33" s="86" t="n">
        <f aca="false">IF(U33="",0,IF(U33="OK",SUM(O33:P33),SUM(AF33:AG33)))</f>
        <v>0</v>
      </c>
      <c r="AI33" s="89" t="n">
        <f aca="false">IF(U33="OK",R33,( IF(V33&lt;&gt;"Manutenção em interface",IF(V33&lt;&gt;"Desenv., Manutenção e Publicação de Páginas Estáticas",(AF33+AG33)*W33,W33),W33)))</f>
        <v>0</v>
      </c>
      <c r="AJ33" s="78"/>
      <c r="AK33" s="87"/>
      <c r="AL33" s="78"/>
      <c r="AM33" s="87"/>
      <c r="AN33" s="78"/>
      <c r="AO33" s="78" t="str">
        <f aca="false">IF(AI33=0,"",IF(AI33=R33,"OK","Divergente"))</f>
        <v/>
      </c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IF(B34&lt;&gt;"",VLOOKUP(B34,'Manual EB'!$A$3:$B$407,2,0),0)</f>
        <v>0</v>
      </c>
      <c r="D34" s="78"/>
      <c r="E34" s="78"/>
      <c r="F34" s="79"/>
      <c r="G34" s="78"/>
      <c r="H34" s="80"/>
      <c r="I34" s="81"/>
      <c r="J34" s="82"/>
      <c r="K34" s="83"/>
      <c r="L34" s="84" t="str">
        <f aca="false">IF(G34="EE",IF(OR(AND(OR(J34=1,J34=0),H34&gt;0,H34&lt;5),AND(OR(J34=1,J34=0),H34&gt;4,H34&lt;16),AND(J34=2,H34&gt;0,H34&lt;5)),"Simples",IF(OR(AND(OR(J34=1,J34=0),H34&gt;15),AND(J34=2,H34&gt;4,H34&lt;16),AND(J34&gt;2,H34&gt;0,H34&lt;5)),"Médio",IF(OR(AND(J34=2,H34&gt;15),AND(J34&gt;2,H34&gt;4,H34&lt;16),AND(J34&gt;2,H34&gt;15)),"Complexo",""))), IF(OR(G34="CE",G34="SE"),IF(OR(AND(OR(J34=1,J34=0),H34&gt;0,H34&lt;6),AND(OR(J34=1,J34=0),H34&gt;5,H34&lt;20),AND(J34&gt;1,J34&lt;4,H34&gt;0,H34&lt;6)),"Simples",IF(OR(AND(OR(J34=1,J34=0),H34&gt;19),AND(J34&gt;1,J34&lt;4,H34&gt;5,H34&lt;20),AND(J34&gt;3,H34&gt;0,H34&lt;6)),"Médio",IF(OR(AND(J34&gt;1,J34&lt;4,H34&gt;19),AND(J34&gt;3,H34&gt;5,H34&lt;20),AND(J34&gt;3,H34&gt;19)),"Complexo",""))),""))</f>
        <v/>
      </c>
      <c r="M34" s="79" t="str">
        <f aca="false">IF(G34="ALI",IF(OR(AND(OR(J34=1,J34=0),H34&gt;0,H34&lt;20),AND(OR(J34=1,J34=0),H34&gt;19,H34&lt;51),AND(J34&gt;1,J34&lt;6,H34&gt;0,H34&lt;20)),"Simples",IF(OR(AND(OR(J34=1,J34=0),H34&gt;50),AND(J34&gt;1,J34&lt;6,H34&gt;19,H34&lt;51),AND(J34&gt;5,H34&gt;0,H34&lt;20)),"Médio",IF(OR(AND(J34&gt;1,J34&lt;6,H34&gt;50),AND(J34&gt;5,H34&gt;19,H34&lt;51),AND(J34&gt;5,H34&gt;50)),"Complexo",""))), IF(G34="AIE",IF(OR(AND(OR(J34=1, J34=0),H34&gt;0,H34&lt;20),AND(OR(J34=1, J34=0),H34&gt;19,H34&lt;51),AND(J34&gt;1,J34&lt;6,H34&gt;0,H34&lt;20)),"Simples",IF(OR(AND(OR(J34=1, J34=0),H34&gt;50),AND(J34&gt;1,J34&lt;6,H34&gt;19,H34&lt;51),AND(J34&gt;5,H34&gt;0,H34&lt;20)),"Médio",IF(OR(AND(J34&gt;1,J34&lt;6,H34&gt;50),AND(J34&gt;5,H34&gt;19,H34&lt;51),AND(J34&gt;5,H34&gt;50)),"Complexo",""))),""))</f>
        <v/>
      </c>
      <c r="N34" s="85" t="str">
        <f aca="false">IF(L34="",M34,IF(M34="",L34,""))</f>
        <v/>
      </c>
      <c r="O34" s="86" t="n">
        <f aca="false">IF(AND(OR(G34="EE",G34="CE"),N34="Simples"),3, IF(AND(OR(G34="EE",G34="CE"),N34="Médio"),4, IF(AND(OR(G34="EE",G34="CE"),N34="Complexo"),6, IF(AND(G34="SE",N34="Simples"),4, IF(AND(G34="SE",N34="Médio"),5, IF(AND(G34="SE",N34="Complexo"),7,0))))))</f>
        <v>0</v>
      </c>
      <c r="P34" s="86" t="n">
        <f aca="false">IF(AND(G34="ALI",M34="Simples"),7, IF(AND(G34="ALI",M34="Médio"),10, IF(AND(G34="ALI",M34="Complexo"),15, IF(AND(G34="AIE",M34="Simples"),5, IF(AND(G34="AIE",M34="Médio"),7, IF(AND(G34="AIE",M34="Complexo"),10,0))))))</f>
        <v>0</v>
      </c>
      <c r="Q34" s="69" t="n">
        <f aca="false">IF(B34&lt;&gt;"Manutenção em interface",IF(B34&lt;&gt;"Desenv., Manutenção e Publicação de Páginas Estáticas",(O34+P34),C34),C34)</f>
        <v>0</v>
      </c>
      <c r="R34" s="85" t="n">
        <f aca="false">IF(B34&lt;&gt;"Manutenção em interface",IF(B34&lt;&gt;"Desenv., Manutenção e Publicação de Páginas Estáticas",(O34+P34)*C34,C34),C34)</f>
        <v>0</v>
      </c>
      <c r="S34" s="78"/>
      <c r="T34" s="87"/>
      <c r="U34" s="88"/>
      <c r="V34" s="76"/>
      <c r="W34" s="77" t="n">
        <f aca="false">IF(V34&lt;&gt;"",VLOOKUP(V34,'Manual EB'!$A$3:$B$407,2,0),0)</f>
        <v>0</v>
      </c>
      <c r="X34" s="78"/>
      <c r="Y34" s="80"/>
      <c r="Z34" s="81"/>
      <c r="AA34" s="82"/>
      <c r="AB34" s="83"/>
      <c r="AC34" s="84" t="str">
        <f aca="false">IF(X34="EE",IF(OR(AND(OR(AA34=1,AA34=0),Y34&gt;0,Y34&lt;5),AND(OR(AA34=1,AA34=0),Y34&gt;4,Y34&lt;16),AND(AA34=2,Y34&gt;0,Y34&lt;5)),"Simples",IF(OR(AND(OR(AA34=1,AA34=0),Y34&gt;15),AND(AA34=2,Y34&gt;4,Y34&lt;16),AND(AA34&gt;2,Y34&gt;0,Y34&lt;5)),"Médio",IF(OR(AND(AA34=2,Y34&gt;15),AND(AA34&gt;2,Y34&gt;4,Y34&lt;16),AND(AA34&gt;2,Y34&gt;15)),"Complexo",""))), IF(OR(X34="CE",X34="SE"),IF(OR(AND(OR(AA34=1,AA34=0),Y34&gt;0,Y34&lt;6),AND(OR(AA34=1,AA34=0),Y34&gt;5,Y34&lt;20),AND(AA34&gt;1,AA34&lt;4,Y34&gt;0,Y34&lt;6)),"Simples",IF(OR(AND(OR(AA34=1,AA34=0),Y34&gt;19),AND(AA34&gt;1,AA34&lt;4,Y34&gt;5,Y34&lt;20),AND(AA34&gt;3,Y34&gt;0,Y34&lt;6)),"Médio",IF(OR(AND(AA34&gt;1,AA34&lt;4,Y34&gt;19),AND(AA34&gt;3,Y34&gt;5,Y34&lt;20),AND(AA34&gt;3,Y34&gt;19)),"Complexo",""))),""))</f>
        <v/>
      </c>
      <c r="AD34" s="79" t="str">
        <f aca="false">IF(X34="ALI",IF(OR(AND(OR(AA34=1,AA34=0),Y34&gt;0,Y34&lt;20),AND(OR(AA34=1,AA34=0),Y34&gt;19,Y34&lt;51),AND(AA34&gt;1,AA34&lt;6,Y34&gt;0,Y34&lt;20)),"Simples",IF(OR(AND(OR(AA34=1,AA34=0),Y34&gt;50),AND(AA34&gt;1,AA34&lt;6,Y34&gt;19,Y34&lt;51),AND(AA34&gt;5,Y34&gt;0,Y34&lt;20)),"Médio",IF(OR(AND(AA34&gt;1,AA34&lt;6,Y34&gt;50),AND(AA34&gt;5,Y34&gt;19,Y34&lt;51),AND(AA34&gt;5,Y34&gt;50)),"Complexo",""))), IF(X34="AIE",IF(OR(AND(OR(AA34=1, AA34=0),Y34&gt;0,Y34&lt;20),AND(OR(AA34=1, AA34=0),Y34&gt;19,Y34&lt;51),AND(AA34&gt;1,AA34&lt;6,Y34&gt;0,Y34&lt;20)),"Simples",IF(OR(AND(OR(AA34=1, AA34=0),Y34&gt;50),AND(AA34&gt;1,AA34&lt;6,Y34&gt;19,Y34&lt;51),AND(AA34&gt;5,Y34&gt;0,Y34&lt;20)),"Médio",IF(OR(AND(AA34&gt;1,AA34&lt;6,Y34&gt;50),AND(AA34&gt;5,Y34&gt;19,Y34&lt;51),AND(AA34&gt;5,Y34&gt;50)),"Complexo",""))),""))</f>
        <v/>
      </c>
      <c r="AE34" s="85" t="str">
        <f aca="false">IF(AC34="",AD34,IF(AD34="",AC34,""))</f>
        <v/>
      </c>
      <c r="AF34" s="86" t="n">
        <f aca="false">IF(AND(OR(X34="EE",X34="CE"),AE34="Simples"),3, IF(AND(OR(X34="EE",X34="CE"),AE34="Médio"),4, IF(AND(OR(X34="EE",X34="CE"),AE34="Complexo"),6, IF(AND(X34="SE",AE34="Simples"),4, IF(AND(X34="SE",AE34="Médio"),5, IF(AND(X34="SE",AE34="Complexo"),7,0))))))</f>
        <v>0</v>
      </c>
      <c r="AG34" s="86" t="n">
        <f aca="false">IF(AND(X34="ALI",AD34="Simples"),7, IF(AND(X34="ALI",AD34="Médio"),10, IF(AND(X34="ALI",AD34="Complexo"),15, IF(AND(X34="AIE",AD34="Simples"),5, IF(AND(X34="AIE",AD34="Médio"),7, IF(AND(X34="AIE",AD34="Complexo"),10,0))))))</f>
        <v>0</v>
      </c>
      <c r="AH34" s="86" t="n">
        <f aca="false">IF(U34="",0,IF(U34="OK",SUM(O34:P34),SUM(AF34:AG34)))</f>
        <v>0</v>
      </c>
      <c r="AI34" s="89" t="n">
        <f aca="false">IF(U34="OK",R34,( IF(V34&lt;&gt;"Manutenção em interface",IF(V34&lt;&gt;"Desenv., Manutenção e Publicação de Páginas Estáticas",(AF34+AG34)*W34,W34),W34)))</f>
        <v>0</v>
      </c>
      <c r="AJ34" s="78"/>
      <c r="AK34" s="87"/>
      <c r="AL34" s="78"/>
      <c r="AM34" s="87"/>
      <c r="AN34" s="78"/>
      <c r="AO34" s="78" t="str">
        <f aca="false">IF(AI34=0,"",IF(AI34=R34,"OK","Divergente"))</f>
        <v/>
      </c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IF(B35&lt;&gt;"",VLOOKUP(B35,'Manual EB'!$A$3:$B$407,2,0),0)</f>
        <v>0</v>
      </c>
      <c r="D35" s="78"/>
      <c r="E35" s="78"/>
      <c r="F35" s="79"/>
      <c r="G35" s="78"/>
      <c r="H35" s="80"/>
      <c r="I35" s="81"/>
      <c r="J35" s="82"/>
      <c r="K35" s="83"/>
      <c r="L35" s="84" t="str">
        <f aca="false">IF(G35="EE",IF(OR(AND(OR(J35=1,J35=0),H35&gt;0,H35&lt;5),AND(OR(J35=1,J35=0),H35&gt;4,H35&lt;16),AND(J35=2,H35&gt;0,H35&lt;5)),"Simples",IF(OR(AND(OR(J35=1,J35=0),H35&gt;15),AND(J35=2,H35&gt;4,H35&lt;16),AND(J35&gt;2,H35&gt;0,H35&lt;5)),"Médio",IF(OR(AND(J35=2,H35&gt;15),AND(J35&gt;2,H35&gt;4,H35&lt;16),AND(J35&gt;2,H35&gt;15)),"Complexo",""))), IF(OR(G35="CE",G35="SE"),IF(OR(AND(OR(J35=1,J35=0),H35&gt;0,H35&lt;6),AND(OR(J35=1,J35=0),H35&gt;5,H35&lt;20),AND(J35&gt;1,J35&lt;4,H35&gt;0,H35&lt;6)),"Simples",IF(OR(AND(OR(J35=1,J35=0),H35&gt;19),AND(J35&gt;1,J35&lt;4,H35&gt;5,H35&lt;20),AND(J35&gt;3,H35&gt;0,H35&lt;6)),"Médio",IF(OR(AND(J35&gt;1,J35&lt;4,H35&gt;19),AND(J35&gt;3,H35&gt;5,H35&lt;20),AND(J35&gt;3,H35&gt;19)),"Complexo",""))),""))</f>
        <v/>
      </c>
      <c r="M35" s="79" t="str">
        <f aca="false">IF(G35="ALI",IF(OR(AND(OR(J35=1,J35=0),H35&gt;0,H35&lt;20),AND(OR(J35=1,J35=0),H35&gt;19,H35&lt;51),AND(J35&gt;1,J35&lt;6,H35&gt;0,H35&lt;20)),"Simples",IF(OR(AND(OR(J35=1,J35=0),H35&gt;50),AND(J35&gt;1,J35&lt;6,H35&gt;19,H35&lt;51),AND(J35&gt;5,H35&gt;0,H35&lt;20)),"Médio",IF(OR(AND(J35&gt;1,J35&lt;6,H35&gt;50),AND(J35&gt;5,H35&gt;19,H35&lt;51),AND(J35&gt;5,H35&gt;50)),"Complexo",""))), IF(G35="AIE",IF(OR(AND(OR(J35=1, J35=0),H35&gt;0,H35&lt;20),AND(OR(J35=1, J35=0),H35&gt;19,H35&lt;51),AND(J35&gt;1,J35&lt;6,H35&gt;0,H35&lt;20)),"Simples",IF(OR(AND(OR(J35=1, J35=0),H35&gt;50),AND(J35&gt;1,J35&lt;6,H35&gt;19,H35&lt;51),AND(J35&gt;5,H35&gt;0,H35&lt;20)),"Médio",IF(OR(AND(J35&gt;1,J35&lt;6,H35&gt;50),AND(J35&gt;5,H35&gt;19,H35&lt;51),AND(J35&gt;5,H35&gt;50)),"Complexo",""))),""))</f>
        <v/>
      </c>
      <c r="N35" s="85" t="str">
        <f aca="false">IF(L35="",M35,IF(M35="",L35,""))</f>
        <v/>
      </c>
      <c r="O35" s="86" t="n">
        <f aca="false">IF(AND(OR(G35="EE",G35="CE"),N35="Simples"),3, IF(AND(OR(G35="EE",G35="CE"),N35="Médio"),4, IF(AND(OR(G35="EE",G35="CE"),N35="Complexo"),6, IF(AND(G35="SE",N35="Simples"),4, IF(AND(G35="SE",N35="Médio"),5, IF(AND(G35="SE",N35="Complexo"),7,0))))))</f>
        <v>0</v>
      </c>
      <c r="P35" s="86" t="n">
        <f aca="false">IF(AND(G35="ALI",M35="Simples"),7, IF(AND(G35="ALI",M35="Médio"),10, IF(AND(G35="ALI",M35="Complexo"),15, IF(AND(G35="AIE",M35="Simples"),5, IF(AND(G35="AIE",M35="Médio"),7, IF(AND(G35="AIE",M35="Complexo"),10,0))))))</f>
        <v>0</v>
      </c>
      <c r="Q35" s="69" t="n">
        <f aca="false">IF(B35&lt;&gt;"Manutenção em interface",IF(B35&lt;&gt;"Desenv., Manutenção e Publicação de Páginas Estáticas",(O35+P35),C35),C35)</f>
        <v>0</v>
      </c>
      <c r="R35" s="85" t="n">
        <f aca="false">IF(B35&lt;&gt;"Manutenção em interface",IF(B35&lt;&gt;"Desenv., Manutenção e Publicação de Páginas Estáticas",(O35+P35)*C35,C35),C35)</f>
        <v>0</v>
      </c>
      <c r="S35" s="78"/>
      <c r="T35" s="87"/>
      <c r="U35" s="88"/>
      <c r="V35" s="76"/>
      <c r="W35" s="77" t="n">
        <f aca="false">IF(V35&lt;&gt;"",VLOOKUP(V35,'Manual EB'!$A$3:$B$407,2,0),0)</f>
        <v>0</v>
      </c>
      <c r="X35" s="78"/>
      <c r="Y35" s="80"/>
      <c r="Z35" s="81"/>
      <c r="AA35" s="82"/>
      <c r="AB35" s="83"/>
      <c r="AC35" s="84" t="str">
        <f aca="false">IF(X35="EE",IF(OR(AND(OR(AA35=1,AA35=0),Y35&gt;0,Y35&lt;5),AND(OR(AA35=1,AA35=0),Y35&gt;4,Y35&lt;16),AND(AA35=2,Y35&gt;0,Y35&lt;5)),"Simples",IF(OR(AND(OR(AA35=1,AA35=0),Y35&gt;15),AND(AA35=2,Y35&gt;4,Y35&lt;16),AND(AA35&gt;2,Y35&gt;0,Y35&lt;5)),"Médio",IF(OR(AND(AA35=2,Y35&gt;15),AND(AA35&gt;2,Y35&gt;4,Y35&lt;16),AND(AA35&gt;2,Y35&gt;15)),"Complexo",""))), IF(OR(X35="CE",X35="SE"),IF(OR(AND(OR(AA35=1,AA35=0),Y35&gt;0,Y35&lt;6),AND(OR(AA35=1,AA35=0),Y35&gt;5,Y35&lt;20),AND(AA35&gt;1,AA35&lt;4,Y35&gt;0,Y35&lt;6)),"Simples",IF(OR(AND(OR(AA35=1,AA35=0),Y35&gt;19),AND(AA35&gt;1,AA35&lt;4,Y35&gt;5,Y35&lt;20),AND(AA35&gt;3,Y35&gt;0,Y35&lt;6)),"Médio",IF(OR(AND(AA35&gt;1,AA35&lt;4,Y35&gt;19),AND(AA35&gt;3,Y35&gt;5,Y35&lt;20),AND(AA35&gt;3,Y35&gt;19)),"Complexo",""))),""))</f>
        <v/>
      </c>
      <c r="AD35" s="79" t="str">
        <f aca="false">IF(X35="ALI",IF(OR(AND(OR(AA35=1,AA35=0),Y35&gt;0,Y35&lt;20),AND(OR(AA35=1,AA35=0),Y35&gt;19,Y35&lt;51),AND(AA35&gt;1,AA35&lt;6,Y35&gt;0,Y35&lt;20)),"Simples",IF(OR(AND(OR(AA35=1,AA35=0),Y35&gt;50),AND(AA35&gt;1,AA35&lt;6,Y35&gt;19,Y35&lt;51),AND(AA35&gt;5,Y35&gt;0,Y35&lt;20)),"Médio",IF(OR(AND(AA35&gt;1,AA35&lt;6,Y35&gt;50),AND(AA35&gt;5,Y35&gt;19,Y35&lt;51),AND(AA35&gt;5,Y35&gt;50)),"Complexo",""))), IF(X35="AIE",IF(OR(AND(OR(AA35=1, AA35=0),Y35&gt;0,Y35&lt;20),AND(OR(AA35=1, AA35=0),Y35&gt;19,Y35&lt;51),AND(AA35&gt;1,AA35&lt;6,Y35&gt;0,Y35&lt;20)),"Simples",IF(OR(AND(OR(AA35=1, AA35=0),Y35&gt;50),AND(AA35&gt;1,AA35&lt;6,Y35&gt;19,Y35&lt;51),AND(AA35&gt;5,Y35&gt;0,Y35&lt;20)),"Médio",IF(OR(AND(AA35&gt;1,AA35&lt;6,Y35&gt;50),AND(AA35&gt;5,Y35&gt;19,Y35&lt;51),AND(AA35&gt;5,Y35&gt;50)),"Complexo",""))),""))</f>
        <v/>
      </c>
      <c r="AE35" s="85" t="str">
        <f aca="false">IF(AC35="",AD35,IF(AD35="",AC35,""))</f>
        <v/>
      </c>
      <c r="AF35" s="86" t="n">
        <f aca="false">IF(AND(OR(X35="EE",X35="CE"),AE35="Simples"),3, IF(AND(OR(X35="EE",X35="CE"),AE35="Médio"),4, IF(AND(OR(X35="EE",X35="CE"),AE35="Complexo"),6, IF(AND(X35="SE",AE35="Simples"),4, IF(AND(X35="SE",AE35="Médio"),5, IF(AND(X35="SE",AE35="Complexo"),7,0))))))</f>
        <v>0</v>
      </c>
      <c r="AG35" s="86" t="n">
        <f aca="false">IF(AND(X35="ALI",AD35="Simples"),7, IF(AND(X35="ALI",AD35="Médio"),10, IF(AND(X35="ALI",AD35="Complexo"),15, IF(AND(X35="AIE",AD35="Simples"),5, IF(AND(X35="AIE",AD35="Médio"),7, IF(AND(X35="AIE",AD35="Complexo"),10,0))))))</f>
        <v>0</v>
      </c>
      <c r="AH35" s="86" t="n">
        <f aca="false">IF(U35="",0,IF(U35="OK",SUM(O35:P35),SUM(AF35:AG35)))</f>
        <v>0</v>
      </c>
      <c r="AI35" s="89" t="n">
        <f aca="false">IF(U35="OK",R35,( IF(V35&lt;&gt;"Manutenção em interface",IF(V35&lt;&gt;"Desenv., Manutenção e Publicação de Páginas Estáticas",(AF35+AG35)*W35,W35),W35)))</f>
        <v>0</v>
      </c>
      <c r="AJ35" s="78"/>
      <c r="AK35" s="87"/>
      <c r="AL35" s="78"/>
      <c r="AM35" s="87"/>
      <c r="AN35" s="78"/>
      <c r="AO35" s="78" t="str">
        <f aca="false">IF(AI35=0,"",IF(AI35=R35,"OK","Divergente"))</f>
        <v/>
      </c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IF(B36&lt;&gt;"",VLOOKUP(B36,'Manual EB'!$A$3:$B$407,2,0),0)</f>
        <v>0</v>
      </c>
      <c r="D36" s="78"/>
      <c r="E36" s="78"/>
      <c r="F36" s="79"/>
      <c r="G36" s="78"/>
      <c r="H36" s="80"/>
      <c r="I36" s="81"/>
      <c r="J36" s="82"/>
      <c r="K36" s="83"/>
      <c r="L36" s="84" t="str">
        <f aca="false">IF(G36="EE",IF(OR(AND(OR(J36=1,J36=0),H36&gt;0,H36&lt;5),AND(OR(J36=1,J36=0),H36&gt;4,H36&lt;16),AND(J36=2,H36&gt;0,H36&lt;5)),"Simples",IF(OR(AND(OR(J36=1,J36=0),H36&gt;15),AND(J36=2,H36&gt;4,H36&lt;16),AND(J36&gt;2,H36&gt;0,H36&lt;5)),"Médio",IF(OR(AND(J36=2,H36&gt;15),AND(J36&gt;2,H36&gt;4,H36&lt;16),AND(J36&gt;2,H36&gt;15)),"Complexo",""))), IF(OR(G36="CE",G36="SE"),IF(OR(AND(OR(J36=1,J36=0),H36&gt;0,H36&lt;6),AND(OR(J36=1,J36=0),H36&gt;5,H36&lt;20),AND(J36&gt;1,J36&lt;4,H36&gt;0,H36&lt;6)),"Simples",IF(OR(AND(OR(J36=1,J36=0),H36&gt;19),AND(J36&gt;1,J36&lt;4,H36&gt;5,H36&lt;20),AND(J36&gt;3,H36&gt;0,H36&lt;6)),"Médio",IF(OR(AND(J36&gt;1,J36&lt;4,H36&gt;19),AND(J36&gt;3,H36&gt;5,H36&lt;20),AND(J36&gt;3,H36&gt;19)),"Complexo",""))),""))</f>
        <v/>
      </c>
      <c r="M36" s="79" t="str">
        <f aca="false">IF(G36="ALI",IF(OR(AND(OR(J36=1,J36=0),H36&gt;0,H36&lt;20),AND(OR(J36=1,J36=0),H36&gt;19,H36&lt;51),AND(J36&gt;1,J36&lt;6,H36&gt;0,H36&lt;20)),"Simples",IF(OR(AND(OR(J36=1,J36=0),H36&gt;50),AND(J36&gt;1,J36&lt;6,H36&gt;19,H36&lt;51),AND(J36&gt;5,H36&gt;0,H36&lt;20)),"Médio",IF(OR(AND(J36&gt;1,J36&lt;6,H36&gt;50),AND(J36&gt;5,H36&gt;19,H36&lt;51),AND(J36&gt;5,H36&gt;50)),"Complexo",""))), IF(G36="AIE",IF(OR(AND(OR(J36=1, J36=0),H36&gt;0,H36&lt;20),AND(OR(J36=1, J36=0),H36&gt;19,H36&lt;51),AND(J36&gt;1,J36&lt;6,H36&gt;0,H36&lt;20)),"Simples",IF(OR(AND(OR(J36=1, J36=0),H36&gt;50),AND(J36&gt;1,J36&lt;6,H36&gt;19,H36&lt;51),AND(J36&gt;5,H36&gt;0,H36&lt;20)),"Médio",IF(OR(AND(J36&gt;1,J36&lt;6,H36&gt;50),AND(J36&gt;5,H36&gt;19,H36&lt;51),AND(J36&gt;5,H36&gt;50)),"Complexo",""))),""))</f>
        <v/>
      </c>
      <c r="N36" s="85" t="str">
        <f aca="false">IF(L36="",M36,IF(M36="",L36,""))</f>
        <v/>
      </c>
      <c r="O36" s="86" t="n">
        <f aca="false">IF(AND(OR(G36="EE",G36="CE"),N36="Simples"),3, IF(AND(OR(G36="EE",G36="CE"),N36="Médio"),4, IF(AND(OR(G36="EE",G36="CE"),N36="Complexo"),6, IF(AND(G36="SE",N36="Simples"),4, IF(AND(G36="SE",N36="Médio"),5, IF(AND(G36="SE",N36="Complexo"),7,0))))))</f>
        <v>0</v>
      </c>
      <c r="P36" s="86" t="n">
        <f aca="false">IF(AND(G36="ALI",M36="Simples"),7, IF(AND(G36="ALI",M36="Médio"),10, IF(AND(G36="ALI",M36="Complexo"),15, IF(AND(G36="AIE",M36="Simples"),5, IF(AND(G36="AIE",M36="Médio"),7, IF(AND(G36="AIE",M36="Complexo"),10,0))))))</f>
        <v>0</v>
      </c>
      <c r="Q36" s="69" t="n">
        <f aca="false">IF(B36&lt;&gt;"Manutenção em interface",IF(B36&lt;&gt;"Desenv., Manutenção e Publicação de Páginas Estáticas",(O36+P36),C36),C36)</f>
        <v>0</v>
      </c>
      <c r="R36" s="85" t="n">
        <f aca="false">IF(B36&lt;&gt;"Manutenção em interface",IF(B36&lt;&gt;"Desenv., Manutenção e Publicação de Páginas Estáticas",(O36+P36)*C36,C36),C36)</f>
        <v>0</v>
      </c>
      <c r="S36" s="78"/>
      <c r="T36" s="87"/>
      <c r="U36" s="88"/>
      <c r="V36" s="76"/>
      <c r="W36" s="77" t="n">
        <f aca="false">IF(V36&lt;&gt;"",VLOOKUP(V36,'Manual EB'!$A$3:$B$407,2,0),0)</f>
        <v>0</v>
      </c>
      <c r="X36" s="78"/>
      <c r="Y36" s="80"/>
      <c r="Z36" s="81"/>
      <c r="AA36" s="82"/>
      <c r="AB36" s="83"/>
      <c r="AC36" s="84" t="str">
        <f aca="false">IF(X36="EE",IF(OR(AND(OR(AA36=1,AA36=0),Y36&gt;0,Y36&lt;5),AND(OR(AA36=1,AA36=0),Y36&gt;4,Y36&lt;16),AND(AA36=2,Y36&gt;0,Y36&lt;5)),"Simples",IF(OR(AND(OR(AA36=1,AA36=0),Y36&gt;15),AND(AA36=2,Y36&gt;4,Y36&lt;16),AND(AA36&gt;2,Y36&gt;0,Y36&lt;5)),"Médio",IF(OR(AND(AA36=2,Y36&gt;15),AND(AA36&gt;2,Y36&gt;4,Y36&lt;16),AND(AA36&gt;2,Y36&gt;15)),"Complexo",""))), IF(OR(X36="CE",X36="SE"),IF(OR(AND(OR(AA36=1,AA36=0),Y36&gt;0,Y36&lt;6),AND(OR(AA36=1,AA36=0),Y36&gt;5,Y36&lt;20),AND(AA36&gt;1,AA36&lt;4,Y36&gt;0,Y36&lt;6)),"Simples",IF(OR(AND(OR(AA36=1,AA36=0),Y36&gt;19),AND(AA36&gt;1,AA36&lt;4,Y36&gt;5,Y36&lt;20),AND(AA36&gt;3,Y36&gt;0,Y36&lt;6)),"Médio",IF(OR(AND(AA36&gt;1,AA36&lt;4,Y36&gt;19),AND(AA36&gt;3,Y36&gt;5,Y36&lt;20),AND(AA36&gt;3,Y36&gt;19)),"Complexo",""))),""))</f>
        <v/>
      </c>
      <c r="AD36" s="79" t="str">
        <f aca="false">IF(X36="ALI",IF(OR(AND(OR(AA36=1,AA36=0),Y36&gt;0,Y36&lt;20),AND(OR(AA36=1,AA36=0),Y36&gt;19,Y36&lt;51),AND(AA36&gt;1,AA36&lt;6,Y36&gt;0,Y36&lt;20)),"Simples",IF(OR(AND(OR(AA36=1,AA36=0),Y36&gt;50),AND(AA36&gt;1,AA36&lt;6,Y36&gt;19,Y36&lt;51),AND(AA36&gt;5,Y36&gt;0,Y36&lt;20)),"Médio",IF(OR(AND(AA36&gt;1,AA36&lt;6,Y36&gt;50),AND(AA36&gt;5,Y36&gt;19,Y36&lt;51),AND(AA36&gt;5,Y36&gt;50)),"Complexo",""))), IF(X36="AIE",IF(OR(AND(OR(AA36=1, AA36=0),Y36&gt;0,Y36&lt;20),AND(OR(AA36=1, AA36=0),Y36&gt;19,Y36&lt;51),AND(AA36&gt;1,AA36&lt;6,Y36&gt;0,Y36&lt;20)),"Simples",IF(OR(AND(OR(AA36=1, AA36=0),Y36&gt;50),AND(AA36&gt;1,AA36&lt;6,Y36&gt;19,Y36&lt;51),AND(AA36&gt;5,Y36&gt;0,Y36&lt;20)),"Médio",IF(OR(AND(AA36&gt;1,AA36&lt;6,Y36&gt;50),AND(AA36&gt;5,Y36&gt;19,Y36&lt;51),AND(AA36&gt;5,Y36&gt;50)),"Complexo",""))),""))</f>
        <v/>
      </c>
      <c r="AE36" s="85" t="str">
        <f aca="false">IF(AC36="",AD36,IF(AD36="",AC36,""))</f>
        <v/>
      </c>
      <c r="AF36" s="86" t="n">
        <f aca="false">IF(AND(OR(X36="EE",X36="CE"),AE36="Simples"),3, IF(AND(OR(X36="EE",X36="CE"),AE36="Médio"),4, IF(AND(OR(X36="EE",X36="CE"),AE36="Complexo"),6, IF(AND(X36="SE",AE36="Simples"),4, IF(AND(X36="SE",AE36="Médio"),5, IF(AND(X36="SE",AE36="Complexo"),7,0))))))</f>
        <v>0</v>
      </c>
      <c r="AG36" s="86" t="n">
        <f aca="false">IF(AND(X36="ALI",AD36="Simples"),7, IF(AND(X36="ALI",AD36="Médio"),10, IF(AND(X36="ALI",AD36="Complexo"),15, IF(AND(X36="AIE",AD36="Simples"),5, IF(AND(X36="AIE",AD36="Médio"),7, IF(AND(X36="AIE",AD36="Complexo"),10,0))))))</f>
        <v>0</v>
      </c>
      <c r="AH36" s="86" t="n">
        <f aca="false">IF(U36="",0,IF(U36="OK",SUM(O36:P36),SUM(AF36:AG36)))</f>
        <v>0</v>
      </c>
      <c r="AI36" s="89" t="n">
        <f aca="false">IF(U36="OK",R36,( IF(V36&lt;&gt;"Manutenção em interface",IF(V36&lt;&gt;"Desenv., Manutenção e Publicação de Páginas Estáticas",(AF36+AG36)*W36,W36),W36)))</f>
        <v>0</v>
      </c>
      <c r="AJ36" s="78"/>
      <c r="AK36" s="87"/>
      <c r="AL36" s="78"/>
      <c r="AM36" s="87"/>
      <c r="AN36" s="78"/>
      <c r="AO36" s="78" t="str">
        <f aca="false">IF(AI36=0,"",IF(AI36=R36,"OK","Divergente"))</f>
        <v/>
      </c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IF(B37&lt;&gt;"",VLOOKUP(B37,'Manual EB'!$A$3:$B$407,2,0),0)</f>
        <v>0</v>
      </c>
      <c r="D37" s="78"/>
      <c r="E37" s="78"/>
      <c r="F37" s="79"/>
      <c r="G37" s="78"/>
      <c r="H37" s="80"/>
      <c r="I37" s="81"/>
      <c r="J37" s="82"/>
      <c r="K37" s="83"/>
      <c r="L37" s="84" t="str">
        <f aca="false">IF(G37="EE",IF(OR(AND(OR(J37=1,J37=0),H37&gt;0,H37&lt;5),AND(OR(J37=1,J37=0),H37&gt;4,H37&lt;16),AND(J37=2,H37&gt;0,H37&lt;5)),"Simples",IF(OR(AND(OR(J37=1,J37=0),H37&gt;15),AND(J37=2,H37&gt;4,H37&lt;16),AND(J37&gt;2,H37&gt;0,H37&lt;5)),"Médio",IF(OR(AND(J37=2,H37&gt;15),AND(J37&gt;2,H37&gt;4,H37&lt;16),AND(J37&gt;2,H37&gt;15)),"Complexo",""))), IF(OR(G37="CE",G37="SE"),IF(OR(AND(OR(J37=1,J37=0),H37&gt;0,H37&lt;6),AND(OR(J37=1,J37=0),H37&gt;5,H37&lt;20),AND(J37&gt;1,J37&lt;4,H37&gt;0,H37&lt;6)),"Simples",IF(OR(AND(OR(J37=1,J37=0),H37&gt;19),AND(J37&gt;1,J37&lt;4,H37&gt;5,H37&lt;20),AND(J37&gt;3,H37&gt;0,H37&lt;6)),"Médio",IF(OR(AND(J37&gt;1,J37&lt;4,H37&gt;19),AND(J37&gt;3,H37&gt;5,H37&lt;20),AND(J37&gt;3,H37&gt;19)),"Complexo",""))),""))</f>
        <v/>
      </c>
      <c r="M37" s="79" t="str">
        <f aca="false">IF(G37="ALI",IF(OR(AND(OR(J37=1,J37=0),H37&gt;0,H37&lt;20),AND(OR(J37=1,J37=0),H37&gt;19,H37&lt;51),AND(J37&gt;1,J37&lt;6,H37&gt;0,H37&lt;20)),"Simples",IF(OR(AND(OR(J37=1,J37=0),H37&gt;50),AND(J37&gt;1,J37&lt;6,H37&gt;19,H37&lt;51),AND(J37&gt;5,H37&gt;0,H37&lt;20)),"Médio",IF(OR(AND(J37&gt;1,J37&lt;6,H37&gt;50),AND(J37&gt;5,H37&gt;19,H37&lt;51),AND(J37&gt;5,H37&gt;50)),"Complexo",""))), IF(G37="AIE",IF(OR(AND(OR(J37=1, J37=0),H37&gt;0,H37&lt;20),AND(OR(J37=1, J37=0),H37&gt;19,H37&lt;51),AND(J37&gt;1,J37&lt;6,H37&gt;0,H37&lt;20)),"Simples",IF(OR(AND(OR(J37=1, J37=0),H37&gt;50),AND(J37&gt;1,J37&lt;6,H37&gt;19,H37&lt;51),AND(J37&gt;5,H37&gt;0,H37&lt;20)),"Médio",IF(OR(AND(J37&gt;1,J37&lt;6,H37&gt;50),AND(J37&gt;5,H37&gt;19,H37&lt;51),AND(J37&gt;5,H37&gt;50)),"Complexo",""))),""))</f>
        <v/>
      </c>
      <c r="N37" s="85" t="str">
        <f aca="false">IF(L37="",M37,IF(M37="",L37,""))</f>
        <v/>
      </c>
      <c r="O37" s="86" t="n">
        <f aca="false">IF(AND(OR(G37="EE",G37="CE"),N37="Simples"),3, IF(AND(OR(G37="EE",G37="CE"),N37="Médio"),4, IF(AND(OR(G37="EE",G37="CE"),N37="Complexo"),6, IF(AND(G37="SE",N37="Simples"),4, IF(AND(G37="SE",N37="Médio"),5, IF(AND(G37="SE",N37="Complexo"),7,0))))))</f>
        <v>0</v>
      </c>
      <c r="P37" s="86" t="n">
        <f aca="false">IF(AND(G37="ALI",M37="Simples"),7, IF(AND(G37="ALI",M37="Médio"),10, IF(AND(G37="ALI",M37="Complexo"),15, IF(AND(G37="AIE",M37="Simples"),5, IF(AND(G37="AIE",M37="Médio"),7, IF(AND(G37="AIE",M37="Complexo"),10,0))))))</f>
        <v>0</v>
      </c>
      <c r="Q37" s="69" t="n">
        <f aca="false">IF(B37&lt;&gt;"Manutenção em interface",IF(B37&lt;&gt;"Desenv., Manutenção e Publicação de Páginas Estáticas",(O37+P37),C37),C37)</f>
        <v>0</v>
      </c>
      <c r="R37" s="85" t="n">
        <f aca="false">IF(B37&lt;&gt;"Manutenção em interface",IF(B37&lt;&gt;"Desenv., Manutenção e Publicação de Páginas Estáticas",(O37+P37)*C37,C37),C37)</f>
        <v>0</v>
      </c>
      <c r="S37" s="78"/>
      <c r="T37" s="87"/>
      <c r="U37" s="88"/>
      <c r="V37" s="76"/>
      <c r="W37" s="77" t="n">
        <f aca="false">IF(V37&lt;&gt;"",VLOOKUP(V37,'Manual EB'!$A$3:$B$407,2,0),0)</f>
        <v>0</v>
      </c>
      <c r="X37" s="78"/>
      <c r="Y37" s="80"/>
      <c r="Z37" s="81"/>
      <c r="AA37" s="82"/>
      <c r="AB37" s="83"/>
      <c r="AC37" s="84" t="str">
        <f aca="false">IF(X37="EE",IF(OR(AND(OR(AA37=1,AA37=0),Y37&gt;0,Y37&lt;5),AND(OR(AA37=1,AA37=0),Y37&gt;4,Y37&lt;16),AND(AA37=2,Y37&gt;0,Y37&lt;5)),"Simples",IF(OR(AND(OR(AA37=1,AA37=0),Y37&gt;15),AND(AA37=2,Y37&gt;4,Y37&lt;16),AND(AA37&gt;2,Y37&gt;0,Y37&lt;5)),"Médio",IF(OR(AND(AA37=2,Y37&gt;15),AND(AA37&gt;2,Y37&gt;4,Y37&lt;16),AND(AA37&gt;2,Y37&gt;15)),"Complexo",""))), IF(OR(X37="CE",X37="SE"),IF(OR(AND(OR(AA37=1,AA37=0),Y37&gt;0,Y37&lt;6),AND(OR(AA37=1,AA37=0),Y37&gt;5,Y37&lt;20),AND(AA37&gt;1,AA37&lt;4,Y37&gt;0,Y37&lt;6)),"Simples",IF(OR(AND(OR(AA37=1,AA37=0),Y37&gt;19),AND(AA37&gt;1,AA37&lt;4,Y37&gt;5,Y37&lt;20),AND(AA37&gt;3,Y37&gt;0,Y37&lt;6)),"Médio",IF(OR(AND(AA37&gt;1,AA37&lt;4,Y37&gt;19),AND(AA37&gt;3,Y37&gt;5,Y37&lt;20),AND(AA37&gt;3,Y37&gt;19)),"Complexo",""))),""))</f>
        <v/>
      </c>
      <c r="AD37" s="79" t="str">
        <f aca="false">IF(X37="ALI",IF(OR(AND(OR(AA37=1,AA37=0),Y37&gt;0,Y37&lt;20),AND(OR(AA37=1,AA37=0),Y37&gt;19,Y37&lt;51),AND(AA37&gt;1,AA37&lt;6,Y37&gt;0,Y37&lt;20)),"Simples",IF(OR(AND(OR(AA37=1,AA37=0),Y37&gt;50),AND(AA37&gt;1,AA37&lt;6,Y37&gt;19,Y37&lt;51),AND(AA37&gt;5,Y37&gt;0,Y37&lt;20)),"Médio",IF(OR(AND(AA37&gt;1,AA37&lt;6,Y37&gt;50),AND(AA37&gt;5,Y37&gt;19,Y37&lt;51),AND(AA37&gt;5,Y37&gt;50)),"Complexo",""))), IF(X37="AIE",IF(OR(AND(OR(AA37=1, AA37=0),Y37&gt;0,Y37&lt;20),AND(OR(AA37=1, AA37=0),Y37&gt;19,Y37&lt;51),AND(AA37&gt;1,AA37&lt;6,Y37&gt;0,Y37&lt;20)),"Simples",IF(OR(AND(OR(AA37=1, AA37=0),Y37&gt;50),AND(AA37&gt;1,AA37&lt;6,Y37&gt;19,Y37&lt;51),AND(AA37&gt;5,Y37&gt;0,Y37&lt;20)),"Médio",IF(OR(AND(AA37&gt;1,AA37&lt;6,Y37&gt;50),AND(AA37&gt;5,Y37&gt;19,Y37&lt;51),AND(AA37&gt;5,Y37&gt;50)),"Complexo",""))),""))</f>
        <v/>
      </c>
      <c r="AE37" s="85" t="str">
        <f aca="false">IF(AC37="",AD37,IF(AD37="",AC37,""))</f>
        <v/>
      </c>
      <c r="AF37" s="86" t="n">
        <f aca="false">IF(AND(OR(X37="EE",X37="CE"),AE37="Simples"),3, IF(AND(OR(X37="EE",X37="CE"),AE37="Médio"),4, IF(AND(OR(X37="EE",X37="CE"),AE37="Complexo"),6, IF(AND(X37="SE",AE37="Simples"),4, IF(AND(X37="SE",AE37="Médio"),5, IF(AND(X37="SE",AE37="Complexo"),7,0))))))</f>
        <v>0</v>
      </c>
      <c r="AG37" s="86" t="n">
        <f aca="false">IF(AND(X37="ALI",AD37="Simples"),7, IF(AND(X37="ALI",AD37="Médio"),10, IF(AND(X37="ALI",AD37="Complexo"),15, IF(AND(X37="AIE",AD37="Simples"),5, IF(AND(X37="AIE",AD37="Médio"),7, IF(AND(X37="AIE",AD37="Complexo"),10,0))))))</f>
        <v>0</v>
      </c>
      <c r="AH37" s="86" t="n">
        <f aca="false">IF(U37="",0,IF(U37="OK",SUM(O37:P37),SUM(AF37:AG37)))</f>
        <v>0</v>
      </c>
      <c r="AI37" s="89" t="n">
        <f aca="false">IF(U37="OK",R37,( IF(V37&lt;&gt;"Manutenção em interface",IF(V37&lt;&gt;"Desenv., Manutenção e Publicação de Páginas Estáticas",(AF37+AG37)*W37,W37),W37)))</f>
        <v>0</v>
      </c>
      <c r="AJ37" s="78"/>
      <c r="AK37" s="87"/>
      <c r="AL37" s="78"/>
      <c r="AM37" s="87"/>
      <c r="AN37" s="78"/>
      <c r="AO37" s="78" t="str">
        <f aca="false">IF(AI37=0,"",IF(AI37=R37,"OK","Divergente"))</f>
        <v/>
      </c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IF(B38&lt;&gt;"",VLOOKUP(B38,'Manual EB'!$A$3:$B$407,2,0),0)</f>
        <v>0</v>
      </c>
      <c r="D38" s="78"/>
      <c r="E38" s="78"/>
      <c r="F38" s="79"/>
      <c r="G38" s="78"/>
      <c r="H38" s="80"/>
      <c r="I38" s="81"/>
      <c r="J38" s="82"/>
      <c r="K38" s="83"/>
      <c r="L38" s="84" t="str">
        <f aca="false">IF(G38="EE",IF(OR(AND(OR(J38=1,J38=0),H38&gt;0,H38&lt;5),AND(OR(J38=1,J38=0),H38&gt;4,H38&lt;16),AND(J38=2,H38&gt;0,H38&lt;5)),"Simples",IF(OR(AND(OR(J38=1,J38=0),H38&gt;15),AND(J38=2,H38&gt;4,H38&lt;16),AND(J38&gt;2,H38&gt;0,H38&lt;5)),"Médio",IF(OR(AND(J38=2,H38&gt;15),AND(J38&gt;2,H38&gt;4,H38&lt;16),AND(J38&gt;2,H38&gt;15)),"Complexo",""))), IF(OR(G38="CE",G38="SE"),IF(OR(AND(OR(J38=1,J38=0),H38&gt;0,H38&lt;6),AND(OR(J38=1,J38=0),H38&gt;5,H38&lt;20),AND(J38&gt;1,J38&lt;4,H38&gt;0,H38&lt;6)),"Simples",IF(OR(AND(OR(J38=1,J38=0),H38&gt;19),AND(J38&gt;1,J38&lt;4,H38&gt;5,H38&lt;20),AND(J38&gt;3,H38&gt;0,H38&lt;6)),"Médio",IF(OR(AND(J38&gt;1,J38&lt;4,H38&gt;19),AND(J38&gt;3,H38&gt;5,H38&lt;20),AND(J38&gt;3,H38&gt;19)),"Complexo",""))),""))</f>
        <v/>
      </c>
      <c r="M38" s="79" t="str">
        <f aca="false">IF(G38="ALI",IF(OR(AND(OR(J38=1,J38=0),H38&gt;0,H38&lt;20),AND(OR(J38=1,J38=0),H38&gt;19,H38&lt;51),AND(J38&gt;1,J38&lt;6,H38&gt;0,H38&lt;20)),"Simples",IF(OR(AND(OR(J38=1,J38=0),H38&gt;50),AND(J38&gt;1,J38&lt;6,H38&gt;19,H38&lt;51),AND(J38&gt;5,H38&gt;0,H38&lt;20)),"Médio",IF(OR(AND(J38&gt;1,J38&lt;6,H38&gt;50),AND(J38&gt;5,H38&gt;19,H38&lt;51),AND(J38&gt;5,H38&gt;50)),"Complexo",""))), IF(G38="AIE",IF(OR(AND(OR(J38=1, J38=0),H38&gt;0,H38&lt;20),AND(OR(J38=1, J38=0),H38&gt;19,H38&lt;51),AND(J38&gt;1,J38&lt;6,H38&gt;0,H38&lt;20)),"Simples",IF(OR(AND(OR(J38=1, J38=0),H38&gt;50),AND(J38&gt;1,J38&lt;6,H38&gt;19,H38&lt;51),AND(J38&gt;5,H38&gt;0,H38&lt;20)),"Médio",IF(OR(AND(J38&gt;1,J38&lt;6,H38&gt;50),AND(J38&gt;5,H38&gt;19,H38&lt;51),AND(J38&gt;5,H38&gt;50)),"Complexo",""))),""))</f>
        <v/>
      </c>
      <c r="N38" s="85" t="str">
        <f aca="false">IF(L38="",M38,IF(M38="",L38,""))</f>
        <v/>
      </c>
      <c r="O38" s="86" t="n">
        <f aca="false">IF(AND(OR(G38="EE",G38="CE"),N38="Simples"),3, IF(AND(OR(G38="EE",G38="CE"),N38="Médio"),4, IF(AND(OR(G38="EE",G38="CE"),N38="Complexo"),6, IF(AND(G38="SE",N38="Simples"),4, IF(AND(G38="SE",N38="Médio"),5, IF(AND(G38="SE",N38="Complexo"),7,0))))))</f>
        <v>0</v>
      </c>
      <c r="P38" s="86" t="n">
        <f aca="false">IF(AND(G38="ALI",M38="Simples"),7, IF(AND(G38="ALI",M38="Médio"),10, IF(AND(G38="ALI",M38="Complexo"),15, IF(AND(G38="AIE",M38="Simples"),5, IF(AND(G38="AIE",M38="Médio"),7, IF(AND(G38="AIE",M38="Complexo"),10,0))))))</f>
        <v>0</v>
      </c>
      <c r="Q38" s="69" t="n">
        <f aca="false">IF(B38&lt;&gt;"Manutenção em interface",IF(B38&lt;&gt;"Desenv., Manutenção e Publicação de Páginas Estáticas",(O38+P38),C38),C38)</f>
        <v>0</v>
      </c>
      <c r="R38" s="85" t="n">
        <f aca="false">IF(B38&lt;&gt;"Manutenção em interface",IF(B38&lt;&gt;"Desenv., Manutenção e Publicação de Páginas Estáticas",(O38+P38)*C38,C38),C38)</f>
        <v>0</v>
      </c>
      <c r="S38" s="78"/>
      <c r="T38" s="87"/>
      <c r="U38" s="88"/>
      <c r="V38" s="76"/>
      <c r="W38" s="77" t="n">
        <f aca="false">IF(V38&lt;&gt;"",VLOOKUP(V38,'Manual EB'!$A$3:$B$407,2,0),0)</f>
        <v>0</v>
      </c>
      <c r="X38" s="78"/>
      <c r="Y38" s="80"/>
      <c r="Z38" s="81"/>
      <c r="AA38" s="82"/>
      <c r="AB38" s="83"/>
      <c r="AC38" s="84" t="str">
        <f aca="false">IF(X38="EE",IF(OR(AND(OR(AA38=1,AA38=0),Y38&gt;0,Y38&lt;5),AND(OR(AA38=1,AA38=0),Y38&gt;4,Y38&lt;16),AND(AA38=2,Y38&gt;0,Y38&lt;5)),"Simples",IF(OR(AND(OR(AA38=1,AA38=0),Y38&gt;15),AND(AA38=2,Y38&gt;4,Y38&lt;16),AND(AA38&gt;2,Y38&gt;0,Y38&lt;5)),"Médio",IF(OR(AND(AA38=2,Y38&gt;15),AND(AA38&gt;2,Y38&gt;4,Y38&lt;16),AND(AA38&gt;2,Y38&gt;15)),"Complexo",""))), IF(OR(X38="CE",X38="SE"),IF(OR(AND(OR(AA38=1,AA38=0),Y38&gt;0,Y38&lt;6),AND(OR(AA38=1,AA38=0),Y38&gt;5,Y38&lt;20),AND(AA38&gt;1,AA38&lt;4,Y38&gt;0,Y38&lt;6)),"Simples",IF(OR(AND(OR(AA38=1,AA38=0),Y38&gt;19),AND(AA38&gt;1,AA38&lt;4,Y38&gt;5,Y38&lt;20),AND(AA38&gt;3,Y38&gt;0,Y38&lt;6)),"Médio",IF(OR(AND(AA38&gt;1,AA38&lt;4,Y38&gt;19),AND(AA38&gt;3,Y38&gt;5,Y38&lt;20),AND(AA38&gt;3,Y38&gt;19)),"Complexo",""))),""))</f>
        <v/>
      </c>
      <c r="AD38" s="79" t="str">
        <f aca="false">IF(X38="ALI",IF(OR(AND(OR(AA38=1,AA38=0),Y38&gt;0,Y38&lt;20),AND(OR(AA38=1,AA38=0),Y38&gt;19,Y38&lt;51),AND(AA38&gt;1,AA38&lt;6,Y38&gt;0,Y38&lt;20)),"Simples",IF(OR(AND(OR(AA38=1,AA38=0),Y38&gt;50),AND(AA38&gt;1,AA38&lt;6,Y38&gt;19,Y38&lt;51),AND(AA38&gt;5,Y38&gt;0,Y38&lt;20)),"Médio",IF(OR(AND(AA38&gt;1,AA38&lt;6,Y38&gt;50),AND(AA38&gt;5,Y38&gt;19,Y38&lt;51),AND(AA38&gt;5,Y38&gt;50)),"Complexo",""))), IF(X38="AIE",IF(OR(AND(OR(AA38=1, AA38=0),Y38&gt;0,Y38&lt;20),AND(OR(AA38=1, AA38=0),Y38&gt;19,Y38&lt;51),AND(AA38&gt;1,AA38&lt;6,Y38&gt;0,Y38&lt;20)),"Simples",IF(OR(AND(OR(AA38=1, AA38=0),Y38&gt;50),AND(AA38&gt;1,AA38&lt;6,Y38&gt;19,Y38&lt;51),AND(AA38&gt;5,Y38&gt;0,Y38&lt;20)),"Médio",IF(OR(AND(AA38&gt;1,AA38&lt;6,Y38&gt;50),AND(AA38&gt;5,Y38&gt;19,Y38&lt;51),AND(AA38&gt;5,Y38&gt;50)),"Complexo",""))),""))</f>
        <v/>
      </c>
      <c r="AE38" s="85" t="str">
        <f aca="false">IF(AC38="",AD38,IF(AD38="",AC38,""))</f>
        <v/>
      </c>
      <c r="AF38" s="86" t="n">
        <f aca="false">IF(AND(OR(X38="EE",X38="CE"),AE38="Simples"),3, IF(AND(OR(X38="EE",X38="CE"),AE38="Médio"),4, IF(AND(OR(X38="EE",X38="CE"),AE38="Complexo"),6, IF(AND(X38="SE",AE38="Simples"),4, IF(AND(X38="SE",AE38="Médio"),5, IF(AND(X38="SE",AE38="Complexo"),7,0))))))</f>
        <v>0</v>
      </c>
      <c r="AG38" s="86" t="n">
        <f aca="false">IF(AND(X38="ALI",AD38="Simples"),7, IF(AND(X38="ALI",AD38="Médio"),10, IF(AND(X38="ALI",AD38="Complexo"),15, IF(AND(X38="AIE",AD38="Simples"),5, IF(AND(X38="AIE",AD38="Médio"),7, IF(AND(X38="AIE",AD38="Complexo"),10,0))))))</f>
        <v>0</v>
      </c>
      <c r="AH38" s="86" t="n">
        <f aca="false">IF(U38="",0,IF(U38="OK",SUM(O38:P38),SUM(AF38:AG38)))</f>
        <v>0</v>
      </c>
      <c r="AI38" s="89" t="n">
        <f aca="false">IF(U38="OK",R38,( IF(V38&lt;&gt;"Manutenção em interface",IF(V38&lt;&gt;"Desenv., Manutenção e Publicação de Páginas Estáticas",(AF38+AG38)*W38,W38),W38)))</f>
        <v>0</v>
      </c>
      <c r="AJ38" s="78"/>
      <c r="AK38" s="87"/>
      <c r="AL38" s="78"/>
      <c r="AM38" s="87"/>
      <c r="AN38" s="78"/>
      <c r="AO38" s="78" t="str">
        <f aca="false">IF(AI38=0,"",IF(AI38=R38,"OK","Divergente"))</f>
        <v/>
      </c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IF(B39&lt;&gt;"",VLOOKUP(B39,'Manual EB'!$A$3:$B$407,2,0),0)</f>
        <v>0</v>
      </c>
      <c r="D39" s="78"/>
      <c r="E39" s="78"/>
      <c r="F39" s="79"/>
      <c r="G39" s="78"/>
      <c r="H39" s="80"/>
      <c r="I39" s="81"/>
      <c r="J39" s="82"/>
      <c r="K39" s="83"/>
      <c r="L39" s="84" t="str">
        <f aca="false">IF(G39="EE",IF(OR(AND(OR(J39=1,J39=0),H39&gt;0,H39&lt;5),AND(OR(J39=1,J39=0),H39&gt;4,H39&lt;16),AND(J39=2,H39&gt;0,H39&lt;5)),"Simples",IF(OR(AND(OR(J39=1,J39=0),H39&gt;15),AND(J39=2,H39&gt;4,H39&lt;16),AND(J39&gt;2,H39&gt;0,H39&lt;5)),"Médio",IF(OR(AND(J39=2,H39&gt;15),AND(J39&gt;2,H39&gt;4,H39&lt;16),AND(J39&gt;2,H39&gt;15)),"Complexo",""))), IF(OR(G39="CE",G39="SE"),IF(OR(AND(OR(J39=1,J39=0),H39&gt;0,H39&lt;6),AND(OR(J39=1,J39=0),H39&gt;5,H39&lt;20),AND(J39&gt;1,J39&lt;4,H39&gt;0,H39&lt;6)),"Simples",IF(OR(AND(OR(J39=1,J39=0),H39&gt;19),AND(J39&gt;1,J39&lt;4,H39&gt;5,H39&lt;20),AND(J39&gt;3,H39&gt;0,H39&lt;6)),"Médio",IF(OR(AND(J39&gt;1,J39&lt;4,H39&gt;19),AND(J39&gt;3,H39&gt;5,H39&lt;20),AND(J39&gt;3,H39&gt;19)),"Complexo",""))),""))</f>
        <v/>
      </c>
      <c r="M39" s="79" t="str">
        <f aca="false">IF(G39="ALI",IF(OR(AND(OR(J39=1,J39=0),H39&gt;0,H39&lt;20),AND(OR(J39=1,J39=0),H39&gt;19,H39&lt;51),AND(J39&gt;1,J39&lt;6,H39&gt;0,H39&lt;20)),"Simples",IF(OR(AND(OR(J39=1,J39=0),H39&gt;50),AND(J39&gt;1,J39&lt;6,H39&gt;19,H39&lt;51),AND(J39&gt;5,H39&gt;0,H39&lt;20)),"Médio",IF(OR(AND(J39&gt;1,J39&lt;6,H39&gt;50),AND(J39&gt;5,H39&gt;19,H39&lt;51),AND(J39&gt;5,H39&gt;50)),"Complexo",""))), IF(G39="AIE",IF(OR(AND(OR(J39=1, J39=0),H39&gt;0,H39&lt;20),AND(OR(J39=1, J39=0),H39&gt;19,H39&lt;51),AND(J39&gt;1,J39&lt;6,H39&gt;0,H39&lt;20)),"Simples",IF(OR(AND(OR(J39=1, J39=0),H39&gt;50),AND(J39&gt;1,J39&lt;6,H39&gt;19,H39&lt;51),AND(J39&gt;5,H39&gt;0,H39&lt;20)),"Médio",IF(OR(AND(J39&gt;1,J39&lt;6,H39&gt;50),AND(J39&gt;5,H39&gt;19,H39&lt;51),AND(J39&gt;5,H39&gt;50)),"Complexo",""))),""))</f>
        <v/>
      </c>
      <c r="N39" s="85" t="str">
        <f aca="false">IF(L39="",M39,IF(M39="",L39,""))</f>
        <v/>
      </c>
      <c r="O39" s="86" t="n">
        <f aca="false">IF(AND(OR(G39="EE",G39="CE"),N39="Simples"),3, IF(AND(OR(G39="EE",G39="CE"),N39="Médio"),4, IF(AND(OR(G39="EE",G39="CE"),N39="Complexo"),6, IF(AND(G39="SE",N39="Simples"),4, IF(AND(G39="SE",N39="Médio"),5, IF(AND(G39="SE",N39="Complexo"),7,0))))))</f>
        <v>0</v>
      </c>
      <c r="P39" s="86" t="n">
        <f aca="false">IF(AND(G39="ALI",M39="Simples"),7, IF(AND(G39="ALI",M39="Médio"),10, IF(AND(G39="ALI",M39="Complexo"),15, IF(AND(G39="AIE",M39="Simples"),5, IF(AND(G39="AIE",M39="Médio"),7, IF(AND(G39="AIE",M39="Complexo"),10,0))))))</f>
        <v>0</v>
      </c>
      <c r="Q39" s="69" t="n">
        <f aca="false">IF(B39&lt;&gt;"Manutenção em interface",IF(B39&lt;&gt;"Desenv., Manutenção e Publicação de Páginas Estáticas",(O39+P39),C39),C39)</f>
        <v>0</v>
      </c>
      <c r="R39" s="85" t="n">
        <f aca="false">IF(B39&lt;&gt;"Manutenção em interface",IF(B39&lt;&gt;"Desenv., Manutenção e Publicação de Páginas Estáticas",(O39+P39)*C39,C39),C39)</f>
        <v>0</v>
      </c>
      <c r="S39" s="78"/>
      <c r="T39" s="87"/>
      <c r="U39" s="88"/>
      <c r="V39" s="76"/>
      <c r="W39" s="77" t="n">
        <f aca="false">IF(V39&lt;&gt;"",VLOOKUP(V39,'Manual EB'!$A$3:$B$407,2,0),0)</f>
        <v>0</v>
      </c>
      <c r="X39" s="78"/>
      <c r="Y39" s="80"/>
      <c r="Z39" s="81"/>
      <c r="AA39" s="82"/>
      <c r="AB39" s="83"/>
      <c r="AC39" s="84" t="str">
        <f aca="false">IF(X39="EE",IF(OR(AND(OR(AA39=1,AA39=0),Y39&gt;0,Y39&lt;5),AND(OR(AA39=1,AA39=0),Y39&gt;4,Y39&lt;16),AND(AA39=2,Y39&gt;0,Y39&lt;5)),"Simples",IF(OR(AND(OR(AA39=1,AA39=0),Y39&gt;15),AND(AA39=2,Y39&gt;4,Y39&lt;16),AND(AA39&gt;2,Y39&gt;0,Y39&lt;5)),"Médio",IF(OR(AND(AA39=2,Y39&gt;15),AND(AA39&gt;2,Y39&gt;4,Y39&lt;16),AND(AA39&gt;2,Y39&gt;15)),"Complexo",""))), IF(OR(X39="CE",X39="SE"),IF(OR(AND(OR(AA39=1,AA39=0),Y39&gt;0,Y39&lt;6),AND(OR(AA39=1,AA39=0),Y39&gt;5,Y39&lt;20),AND(AA39&gt;1,AA39&lt;4,Y39&gt;0,Y39&lt;6)),"Simples",IF(OR(AND(OR(AA39=1,AA39=0),Y39&gt;19),AND(AA39&gt;1,AA39&lt;4,Y39&gt;5,Y39&lt;20),AND(AA39&gt;3,Y39&gt;0,Y39&lt;6)),"Médio",IF(OR(AND(AA39&gt;1,AA39&lt;4,Y39&gt;19),AND(AA39&gt;3,Y39&gt;5,Y39&lt;20),AND(AA39&gt;3,Y39&gt;19)),"Complexo",""))),""))</f>
        <v/>
      </c>
      <c r="AD39" s="79" t="str">
        <f aca="false">IF(X39="ALI",IF(OR(AND(OR(AA39=1,AA39=0),Y39&gt;0,Y39&lt;20),AND(OR(AA39=1,AA39=0),Y39&gt;19,Y39&lt;51),AND(AA39&gt;1,AA39&lt;6,Y39&gt;0,Y39&lt;20)),"Simples",IF(OR(AND(OR(AA39=1,AA39=0),Y39&gt;50),AND(AA39&gt;1,AA39&lt;6,Y39&gt;19,Y39&lt;51),AND(AA39&gt;5,Y39&gt;0,Y39&lt;20)),"Médio",IF(OR(AND(AA39&gt;1,AA39&lt;6,Y39&gt;50),AND(AA39&gt;5,Y39&gt;19,Y39&lt;51),AND(AA39&gt;5,Y39&gt;50)),"Complexo",""))), IF(X39="AIE",IF(OR(AND(OR(AA39=1, AA39=0),Y39&gt;0,Y39&lt;20),AND(OR(AA39=1, AA39=0),Y39&gt;19,Y39&lt;51),AND(AA39&gt;1,AA39&lt;6,Y39&gt;0,Y39&lt;20)),"Simples",IF(OR(AND(OR(AA39=1, AA39=0),Y39&gt;50),AND(AA39&gt;1,AA39&lt;6,Y39&gt;19,Y39&lt;51),AND(AA39&gt;5,Y39&gt;0,Y39&lt;20)),"Médio",IF(OR(AND(AA39&gt;1,AA39&lt;6,Y39&gt;50),AND(AA39&gt;5,Y39&gt;19,Y39&lt;51),AND(AA39&gt;5,Y39&gt;50)),"Complexo",""))),""))</f>
        <v/>
      </c>
      <c r="AE39" s="85" t="str">
        <f aca="false">IF(AC39="",AD39,IF(AD39="",AC39,""))</f>
        <v/>
      </c>
      <c r="AF39" s="86" t="n">
        <f aca="false">IF(AND(OR(X39="EE",X39="CE"),AE39="Simples"),3, IF(AND(OR(X39="EE",X39="CE"),AE39="Médio"),4, IF(AND(OR(X39="EE",X39="CE"),AE39="Complexo"),6, IF(AND(X39="SE",AE39="Simples"),4, IF(AND(X39="SE",AE39="Médio"),5, IF(AND(X39="SE",AE39="Complexo"),7,0))))))</f>
        <v>0</v>
      </c>
      <c r="AG39" s="86" t="n">
        <f aca="false">IF(AND(X39="ALI",AD39="Simples"),7, IF(AND(X39="ALI",AD39="Médio"),10, IF(AND(X39="ALI",AD39="Complexo"),15, IF(AND(X39="AIE",AD39="Simples"),5, IF(AND(X39="AIE",AD39="Médio"),7, IF(AND(X39="AIE",AD39="Complexo"),10,0))))))</f>
        <v>0</v>
      </c>
      <c r="AH39" s="86" t="n">
        <f aca="false">IF(U39="",0,IF(U39="OK",SUM(O39:P39),SUM(AF39:AG39)))</f>
        <v>0</v>
      </c>
      <c r="AI39" s="89" t="n">
        <f aca="false">IF(U39="OK",R39,( IF(V39&lt;&gt;"Manutenção em interface",IF(V39&lt;&gt;"Desenv., Manutenção e Publicação de Páginas Estáticas",(AF39+AG39)*W39,W39),W39)))</f>
        <v>0</v>
      </c>
      <c r="AJ39" s="78"/>
      <c r="AK39" s="87"/>
      <c r="AL39" s="78"/>
      <c r="AM39" s="87"/>
      <c r="AN39" s="78"/>
      <c r="AO39" s="78" t="str">
        <f aca="false">IF(AI39=0,"",IF(AI39=R39,"OK","Divergente"))</f>
        <v/>
      </c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IF(B40&lt;&gt;"",VLOOKUP(B40,'Manual EB'!$A$3:$B$407,2,0),0)</f>
        <v>0</v>
      </c>
      <c r="D40" s="78"/>
      <c r="E40" s="78"/>
      <c r="F40" s="79"/>
      <c r="G40" s="78"/>
      <c r="H40" s="80"/>
      <c r="I40" s="81"/>
      <c r="J40" s="82"/>
      <c r="K40" s="83"/>
      <c r="L40" s="84" t="str">
        <f aca="false">IF(G40="EE",IF(OR(AND(OR(J40=1,J40=0),H40&gt;0,H40&lt;5),AND(OR(J40=1,J40=0),H40&gt;4,H40&lt;16),AND(J40=2,H40&gt;0,H40&lt;5)),"Simples",IF(OR(AND(OR(J40=1,J40=0),H40&gt;15),AND(J40=2,H40&gt;4,H40&lt;16),AND(J40&gt;2,H40&gt;0,H40&lt;5)),"Médio",IF(OR(AND(J40=2,H40&gt;15),AND(J40&gt;2,H40&gt;4,H40&lt;16),AND(J40&gt;2,H40&gt;15)),"Complexo",""))), IF(OR(G40="CE",G40="SE"),IF(OR(AND(OR(J40=1,J40=0),H40&gt;0,H40&lt;6),AND(OR(J40=1,J40=0),H40&gt;5,H40&lt;20),AND(J40&gt;1,J40&lt;4,H40&gt;0,H40&lt;6)),"Simples",IF(OR(AND(OR(J40=1,J40=0),H40&gt;19),AND(J40&gt;1,J40&lt;4,H40&gt;5,H40&lt;20),AND(J40&gt;3,H40&gt;0,H40&lt;6)),"Médio",IF(OR(AND(J40&gt;1,J40&lt;4,H40&gt;19),AND(J40&gt;3,H40&gt;5,H40&lt;20),AND(J40&gt;3,H40&gt;19)),"Complexo",""))),""))</f>
        <v/>
      </c>
      <c r="M40" s="79" t="str">
        <f aca="false">IF(G40="ALI",IF(OR(AND(OR(J40=1,J40=0),H40&gt;0,H40&lt;20),AND(OR(J40=1,J40=0),H40&gt;19,H40&lt;51),AND(J40&gt;1,J40&lt;6,H40&gt;0,H40&lt;20)),"Simples",IF(OR(AND(OR(J40=1,J40=0),H40&gt;50),AND(J40&gt;1,J40&lt;6,H40&gt;19,H40&lt;51),AND(J40&gt;5,H40&gt;0,H40&lt;20)),"Médio",IF(OR(AND(J40&gt;1,J40&lt;6,H40&gt;50),AND(J40&gt;5,H40&gt;19,H40&lt;51),AND(J40&gt;5,H40&gt;50)),"Complexo",""))), IF(G40="AIE",IF(OR(AND(OR(J40=1, J40=0),H40&gt;0,H40&lt;20),AND(OR(J40=1, J40=0),H40&gt;19,H40&lt;51),AND(J40&gt;1,J40&lt;6,H40&gt;0,H40&lt;20)),"Simples",IF(OR(AND(OR(J40=1, J40=0),H40&gt;50),AND(J40&gt;1,J40&lt;6,H40&gt;19,H40&lt;51),AND(J40&gt;5,H40&gt;0,H40&lt;20)),"Médio",IF(OR(AND(J40&gt;1,J40&lt;6,H40&gt;50),AND(J40&gt;5,H40&gt;19,H40&lt;51),AND(J40&gt;5,H40&gt;50)),"Complexo",""))),""))</f>
        <v/>
      </c>
      <c r="N40" s="85" t="str">
        <f aca="false">IF(L40="",M40,IF(M40="",L40,""))</f>
        <v/>
      </c>
      <c r="O40" s="86" t="n">
        <f aca="false">IF(AND(OR(G40="EE",G40="CE"),N40="Simples"),3, IF(AND(OR(G40="EE",G40="CE"),N40="Médio"),4, IF(AND(OR(G40="EE",G40="CE"),N40="Complexo"),6, IF(AND(G40="SE",N40="Simples"),4, IF(AND(G40="SE",N40="Médio"),5, IF(AND(G40="SE",N40="Complexo"),7,0))))))</f>
        <v>0</v>
      </c>
      <c r="P40" s="86" t="n">
        <f aca="false">IF(AND(G40="ALI",M40="Simples"),7, IF(AND(G40="ALI",M40="Médio"),10, IF(AND(G40="ALI",M40="Complexo"),15, IF(AND(G40="AIE",M40="Simples"),5, IF(AND(G40="AIE",M40="Médio"),7, IF(AND(G40="AIE",M40="Complexo"),10,0))))))</f>
        <v>0</v>
      </c>
      <c r="Q40" s="69" t="n">
        <f aca="false">IF(B40&lt;&gt;"Manutenção em interface",IF(B40&lt;&gt;"Desenv., Manutenção e Publicação de Páginas Estáticas",(O40+P40),C40),C40)</f>
        <v>0</v>
      </c>
      <c r="R40" s="85" t="n">
        <f aca="false">IF(B40&lt;&gt;"Manutenção em interface",IF(B40&lt;&gt;"Desenv., Manutenção e Publicação de Páginas Estáticas",(O40+P40)*C40,C40),C40)</f>
        <v>0</v>
      </c>
      <c r="S40" s="78"/>
      <c r="T40" s="87"/>
      <c r="U40" s="88"/>
      <c r="V40" s="76"/>
      <c r="W40" s="77" t="n">
        <f aca="false">IF(V40&lt;&gt;"",VLOOKUP(V40,'Manual EB'!$A$3:$B$407,2,0),0)</f>
        <v>0</v>
      </c>
      <c r="X40" s="78"/>
      <c r="Y40" s="80"/>
      <c r="Z40" s="81"/>
      <c r="AA40" s="82"/>
      <c r="AB40" s="83"/>
      <c r="AC40" s="84" t="str">
        <f aca="false">IF(X40="EE",IF(OR(AND(OR(AA40=1,AA40=0),Y40&gt;0,Y40&lt;5),AND(OR(AA40=1,AA40=0),Y40&gt;4,Y40&lt;16),AND(AA40=2,Y40&gt;0,Y40&lt;5)),"Simples",IF(OR(AND(OR(AA40=1,AA40=0),Y40&gt;15),AND(AA40=2,Y40&gt;4,Y40&lt;16),AND(AA40&gt;2,Y40&gt;0,Y40&lt;5)),"Médio",IF(OR(AND(AA40=2,Y40&gt;15),AND(AA40&gt;2,Y40&gt;4,Y40&lt;16),AND(AA40&gt;2,Y40&gt;15)),"Complexo",""))), IF(OR(X40="CE",X40="SE"),IF(OR(AND(OR(AA40=1,AA40=0),Y40&gt;0,Y40&lt;6),AND(OR(AA40=1,AA40=0),Y40&gt;5,Y40&lt;20),AND(AA40&gt;1,AA40&lt;4,Y40&gt;0,Y40&lt;6)),"Simples",IF(OR(AND(OR(AA40=1,AA40=0),Y40&gt;19),AND(AA40&gt;1,AA40&lt;4,Y40&gt;5,Y40&lt;20),AND(AA40&gt;3,Y40&gt;0,Y40&lt;6)),"Médio",IF(OR(AND(AA40&gt;1,AA40&lt;4,Y40&gt;19),AND(AA40&gt;3,Y40&gt;5,Y40&lt;20),AND(AA40&gt;3,Y40&gt;19)),"Complexo",""))),""))</f>
        <v/>
      </c>
      <c r="AD40" s="79" t="str">
        <f aca="false">IF(X40="ALI",IF(OR(AND(OR(AA40=1,AA40=0),Y40&gt;0,Y40&lt;20),AND(OR(AA40=1,AA40=0),Y40&gt;19,Y40&lt;51),AND(AA40&gt;1,AA40&lt;6,Y40&gt;0,Y40&lt;20)),"Simples",IF(OR(AND(OR(AA40=1,AA40=0),Y40&gt;50),AND(AA40&gt;1,AA40&lt;6,Y40&gt;19,Y40&lt;51),AND(AA40&gt;5,Y40&gt;0,Y40&lt;20)),"Médio",IF(OR(AND(AA40&gt;1,AA40&lt;6,Y40&gt;50),AND(AA40&gt;5,Y40&gt;19,Y40&lt;51),AND(AA40&gt;5,Y40&gt;50)),"Complexo",""))), IF(X40="AIE",IF(OR(AND(OR(AA40=1, AA40=0),Y40&gt;0,Y40&lt;20),AND(OR(AA40=1, AA40=0),Y40&gt;19,Y40&lt;51),AND(AA40&gt;1,AA40&lt;6,Y40&gt;0,Y40&lt;20)),"Simples",IF(OR(AND(OR(AA40=1, AA40=0),Y40&gt;50),AND(AA40&gt;1,AA40&lt;6,Y40&gt;19,Y40&lt;51),AND(AA40&gt;5,Y40&gt;0,Y40&lt;20)),"Médio",IF(OR(AND(AA40&gt;1,AA40&lt;6,Y40&gt;50),AND(AA40&gt;5,Y40&gt;19,Y40&lt;51),AND(AA40&gt;5,Y40&gt;50)),"Complexo",""))),""))</f>
        <v/>
      </c>
      <c r="AE40" s="85" t="str">
        <f aca="false">IF(AC40="",AD40,IF(AD40="",AC40,""))</f>
        <v/>
      </c>
      <c r="AF40" s="86" t="n">
        <f aca="false">IF(AND(OR(X40="EE",X40="CE"),AE40="Simples"),3, IF(AND(OR(X40="EE",X40="CE"),AE40="Médio"),4, IF(AND(OR(X40="EE",X40="CE"),AE40="Complexo"),6, IF(AND(X40="SE",AE40="Simples"),4, IF(AND(X40="SE",AE40="Médio"),5, IF(AND(X40="SE",AE40="Complexo"),7,0))))))</f>
        <v>0</v>
      </c>
      <c r="AG40" s="86" t="n">
        <f aca="false">IF(AND(X40="ALI",AD40="Simples"),7, IF(AND(X40="ALI",AD40="Médio"),10, IF(AND(X40="ALI",AD40="Complexo"),15, IF(AND(X40="AIE",AD40="Simples"),5, IF(AND(X40="AIE",AD40="Médio"),7, IF(AND(X40="AIE",AD40="Complexo"),10,0))))))</f>
        <v>0</v>
      </c>
      <c r="AH40" s="86" t="n">
        <f aca="false">IF(U40="",0,IF(U40="OK",SUM(O40:P40),SUM(AF40:AG40)))</f>
        <v>0</v>
      </c>
      <c r="AI40" s="89" t="n">
        <f aca="false">IF(U40="OK",R40,( IF(V40&lt;&gt;"Manutenção em interface",IF(V40&lt;&gt;"Desenv., Manutenção e Publicação de Páginas Estáticas",(AF40+AG40)*W40,W40),W40)))</f>
        <v>0</v>
      </c>
      <c r="AJ40" s="78"/>
      <c r="AK40" s="87"/>
      <c r="AL40" s="78"/>
      <c r="AM40" s="87"/>
      <c r="AN40" s="78"/>
      <c r="AO40" s="78" t="str">
        <f aca="false">IF(AI40=0,"",IF(AI40=R40,"OK","Divergente"))</f>
        <v/>
      </c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IF(B41&lt;&gt;"",VLOOKUP(B41,'Manual EB'!$A$3:$B$407,2,0),0)</f>
        <v>0</v>
      </c>
      <c r="D41" s="78"/>
      <c r="E41" s="78"/>
      <c r="F41" s="79"/>
      <c r="G41" s="78"/>
      <c r="H41" s="80"/>
      <c r="I41" s="81"/>
      <c r="J41" s="82"/>
      <c r="K41" s="83"/>
      <c r="L41" s="84" t="str">
        <f aca="false">IF(G41="EE",IF(OR(AND(OR(J41=1,J41=0),H41&gt;0,H41&lt;5),AND(OR(J41=1,J41=0),H41&gt;4,H41&lt;16),AND(J41=2,H41&gt;0,H41&lt;5)),"Simples",IF(OR(AND(OR(J41=1,J41=0),H41&gt;15),AND(J41=2,H41&gt;4,H41&lt;16),AND(J41&gt;2,H41&gt;0,H41&lt;5)),"Médio",IF(OR(AND(J41=2,H41&gt;15),AND(J41&gt;2,H41&gt;4,H41&lt;16),AND(J41&gt;2,H41&gt;15)),"Complexo",""))), IF(OR(G41="CE",G41="SE"),IF(OR(AND(OR(J41=1,J41=0),H41&gt;0,H41&lt;6),AND(OR(J41=1,J41=0),H41&gt;5,H41&lt;20),AND(J41&gt;1,J41&lt;4,H41&gt;0,H41&lt;6)),"Simples",IF(OR(AND(OR(J41=1,J41=0),H41&gt;19),AND(J41&gt;1,J41&lt;4,H41&gt;5,H41&lt;20),AND(J41&gt;3,H41&gt;0,H41&lt;6)),"Médio",IF(OR(AND(J41&gt;1,J41&lt;4,H41&gt;19),AND(J41&gt;3,H41&gt;5,H41&lt;20),AND(J41&gt;3,H41&gt;19)),"Complexo",""))),""))</f>
        <v/>
      </c>
      <c r="M41" s="79" t="str">
        <f aca="false">IF(G41="ALI",IF(OR(AND(OR(J41=1,J41=0),H41&gt;0,H41&lt;20),AND(OR(J41=1,J41=0),H41&gt;19,H41&lt;51),AND(J41&gt;1,J41&lt;6,H41&gt;0,H41&lt;20)),"Simples",IF(OR(AND(OR(J41=1,J41=0),H41&gt;50),AND(J41&gt;1,J41&lt;6,H41&gt;19,H41&lt;51),AND(J41&gt;5,H41&gt;0,H41&lt;20)),"Médio",IF(OR(AND(J41&gt;1,J41&lt;6,H41&gt;50),AND(J41&gt;5,H41&gt;19,H41&lt;51),AND(J41&gt;5,H41&gt;50)),"Complexo",""))), IF(G41="AIE",IF(OR(AND(OR(J41=1, J41=0),H41&gt;0,H41&lt;20),AND(OR(J41=1, J41=0),H41&gt;19,H41&lt;51),AND(J41&gt;1,J41&lt;6,H41&gt;0,H41&lt;20)),"Simples",IF(OR(AND(OR(J41=1, J41=0),H41&gt;50),AND(J41&gt;1,J41&lt;6,H41&gt;19,H41&lt;51),AND(J41&gt;5,H41&gt;0,H41&lt;20)),"Médio",IF(OR(AND(J41&gt;1,J41&lt;6,H41&gt;50),AND(J41&gt;5,H41&gt;19,H41&lt;51),AND(J41&gt;5,H41&gt;50)),"Complexo",""))),""))</f>
        <v/>
      </c>
      <c r="N41" s="85" t="str">
        <f aca="false">IF(L41="",M41,IF(M41="",L41,""))</f>
        <v/>
      </c>
      <c r="O41" s="86" t="n">
        <f aca="false">IF(AND(OR(G41="EE",G41="CE"),N41="Simples"),3, IF(AND(OR(G41="EE",G41="CE"),N41="Médio"),4, IF(AND(OR(G41="EE",G41="CE"),N41="Complexo"),6, IF(AND(G41="SE",N41="Simples"),4, IF(AND(G41="SE",N41="Médio"),5, IF(AND(G41="SE",N41="Complexo"),7,0))))))</f>
        <v>0</v>
      </c>
      <c r="P41" s="86" t="n">
        <f aca="false">IF(AND(G41="ALI",M41="Simples"),7, IF(AND(G41="ALI",M41="Médio"),10, IF(AND(G41="ALI",M41="Complexo"),15, IF(AND(G41="AIE",M41="Simples"),5, IF(AND(G41="AIE",M41="Médio"),7, IF(AND(G41="AIE",M41="Complexo"),10,0))))))</f>
        <v>0</v>
      </c>
      <c r="Q41" s="69" t="n">
        <f aca="false">IF(B41&lt;&gt;"Manutenção em interface",IF(B41&lt;&gt;"Desenv., Manutenção e Publicação de Páginas Estáticas",(O41+P41),C41),C41)</f>
        <v>0</v>
      </c>
      <c r="R41" s="85" t="n">
        <f aca="false">IF(B41&lt;&gt;"Manutenção em interface",IF(B41&lt;&gt;"Desenv., Manutenção e Publicação de Páginas Estáticas",(O41+P41)*C41,C41),C41)</f>
        <v>0</v>
      </c>
      <c r="S41" s="78"/>
      <c r="T41" s="87"/>
      <c r="U41" s="88"/>
      <c r="V41" s="76"/>
      <c r="W41" s="77" t="n">
        <f aca="false">IF(V41&lt;&gt;"",VLOOKUP(V41,'Manual EB'!$A$3:$B$407,2,0),0)</f>
        <v>0</v>
      </c>
      <c r="X41" s="78"/>
      <c r="Y41" s="80"/>
      <c r="Z41" s="81"/>
      <c r="AA41" s="82"/>
      <c r="AB41" s="83"/>
      <c r="AC41" s="84" t="str">
        <f aca="false">IF(X41="EE",IF(OR(AND(OR(AA41=1,AA41=0),Y41&gt;0,Y41&lt;5),AND(OR(AA41=1,AA41=0),Y41&gt;4,Y41&lt;16),AND(AA41=2,Y41&gt;0,Y41&lt;5)),"Simples",IF(OR(AND(OR(AA41=1,AA41=0),Y41&gt;15),AND(AA41=2,Y41&gt;4,Y41&lt;16),AND(AA41&gt;2,Y41&gt;0,Y41&lt;5)),"Médio",IF(OR(AND(AA41=2,Y41&gt;15),AND(AA41&gt;2,Y41&gt;4,Y41&lt;16),AND(AA41&gt;2,Y41&gt;15)),"Complexo",""))), IF(OR(X41="CE",X41="SE"),IF(OR(AND(OR(AA41=1,AA41=0),Y41&gt;0,Y41&lt;6),AND(OR(AA41=1,AA41=0),Y41&gt;5,Y41&lt;20),AND(AA41&gt;1,AA41&lt;4,Y41&gt;0,Y41&lt;6)),"Simples",IF(OR(AND(OR(AA41=1,AA41=0),Y41&gt;19),AND(AA41&gt;1,AA41&lt;4,Y41&gt;5,Y41&lt;20),AND(AA41&gt;3,Y41&gt;0,Y41&lt;6)),"Médio",IF(OR(AND(AA41&gt;1,AA41&lt;4,Y41&gt;19),AND(AA41&gt;3,Y41&gt;5,Y41&lt;20),AND(AA41&gt;3,Y41&gt;19)),"Complexo",""))),""))</f>
        <v/>
      </c>
      <c r="AD41" s="79" t="str">
        <f aca="false">IF(X41="ALI",IF(OR(AND(OR(AA41=1,AA41=0),Y41&gt;0,Y41&lt;20),AND(OR(AA41=1,AA41=0),Y41&gt;19,Y41&lt;51),AND(AA41&gt;1,AA41&lt;6,Y41&gt;0,Y41&lt;20)),"Simples",IF(OR(AND(OR(AA41=1,AA41=0),Y41&gt;50),AND(AA41&gt;1,AA41&lt;6,Y41&gt;19,Y41&lt;51),AND(AA41&gt;5,Y41&gt;0,Y41&lt;20)),"Médio",IF(OR(AND(AA41&gt;1,AA41&lt;6,Y41&gt;50),AND(AA41&gt;5,Y41&gt;19,Y41&lt;51),AND(AA41&gt;5,Y41&gt;50)),"Complexo",""))), IF(X41="AIE",IF(OR(AND(OR(AA41=1, AA41=0),Y41&gt;0,Y41&lt;20),AND(OR(AA41=1, AA41=0),Y41&gt;19,Y41&lt;51),AND(AA41&gt;1,AA41&lt;6,Y41&gt;0,Y41&lt;20)),"Simples",IF(OR(AND(OR(AA41=1, AA41=0),Y41&gt;50),AND(AA41&gt;1,AA41&lt;6,Y41&gt;19,Y41&lt;51),AND(AA41&gt;5,Y41&gt;0,Y41&lt;20)),"Médio",IF(OR(AND(AA41&gt;1,AA41&lt;6,Y41&gt;50),AND(AA41&gt;5,Y41&gt;19,Y41&lt;51),AND(AA41&gt;5,Y41&gt;50)),"Complexo",""))),""))</f>
        <v/>
      </c>
      <c r="AE41" s="85" t="str">
        <f aca="false">IF(AC41="",AD41,IF(AD41="",AC41,""))</f>
        <v/>
      </c>
      <c r="AF41" s="86" t="n">
        <f aca="false">IF(AND(OR(X41="EE",X41="CE"),AE41="Simples"),3, IF(AND(OR(X41="EE",X41="CE"),AE41="Médio"),4, IF(AND(OR(X41="EE",X41="CE"),AE41="Complexo"),6, IF(AND(X41="SE",AE41="Simples"),4, IF(AND(X41="SE",AE41="Médio"),5, IF(AND(X41="SE",AE41="Complexo"),7,0))))))</f>
        <v>0</v>
      </c>
      <c r="AG41" s="86" t="n">
        <f aca="false">IF(AND(X41="ALI",AD41="Simples"),7, IF(AND(X41="ALI",AD41="Médio"),10, IF(AND(X41="ALI",AD41="Complexo"),15, IF(AND(X41="AIE",AD41="Simples"),5, IF(AND(X41="AIE",AD41="Médio"),7, IF(AND(X41="AIE",AD41="Complexo"),10,0))))))</f>
        <v>0</v>
      </c>
      <c r="AH41" s="86" t="n">
        <f aca="false">IF(U41="",0,IF(U41="OK",SUM(O41:P41),SUM(AF41:AG41)))</f>
        <v>0</v>
      </c>
      <c r="AI41" s="89" t="n">
        <f aca="false">IF(U41="OK",R41,( IF(V41&lt;&gt;"Manutenção em interface",IF(V41&lt;&gt;"Desenv., Manutenção e Publicação de Páginas Estáticas",(AF41+AG41)*W41,W41),W41)))</f>
        <v>0</v>
      </c>
      <c r="AJ41" s="78"/>
      <c r="AK41" s="87"/>
      <c r="AL41" s="78"/>
      <c r="AM41" s="87"/>
      <c r="AN41" s="78"/>
      <c r="AO41" s="78" t="str">
        <f aca="false">IF(AI41=0,"",IF(AI41=R41,"OK","Divergente"))</f>
        <v/>
      </c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IF(B42&lt;&gt;"",VLOOKUP(B42,'Manual EB'!$A$3:$B$407,2,0),0)</f>
        <v>0</v>
      </c>
      <c r="D42" s="78"/>
      <c r="E42" s="78"/>
      <c r="F42" s="79"/>
      <c r="G42" s="78"/>
      <c r="H42" s="80"/>
      <c r="I42" s="81"/>
      <c r="J42" s="82"/>
      <c r="K42" s="83"/>
      <c r="L42" s="84" t="str">
        <f aca="false">IF(G42="EE",IF(OR(AND(OR(J42=1,J42=0),H42&gt;0,H42&lt;5),AND(OR(J42=1,J42=0),H42&gt;4,H42&lt;16),AND(J42=2,H42&gt;0,H42&lt;5)),"Simples",IF(OR(AND(OR(J42=1,J42=0),H42&gt;15),AND(J42=2,H42&gt;4,H42&lt;16),AND(J42&gt;2,H42&gt;0,H42&lt;5)),"Médio",IF(OR(AND(J42=2,H42&gt;15),AND(J42&gt;2,H42&gt;4,H42&lt;16),AND(J42&gt;2,H42&gt;15)),"Complexo",""))), IF(OR(G42="CE",G42="SE"),IF(OR(AND(OR(J42=1,J42=0),H42&gt;0,H42&lt;6),AND(OR(J42=1,J42=0),H42&gt;5,H42&lt;20),AND(J42&gt;1,J42&lt;4,H42&gt;0,H42&lt;6)),"Simples",IF(OR(AND(OR(J42=1,J42=0),H42&gt;19),AND(J42&gt;1,J42&lt;4,H42&gt;5,H42&lt;20),AND(J42&gt;3,H42&gt;0,H42&lt;6)),"Médio",IF(OR(AND(J42&gt;1,J42&lt;4,H42&gt;19),AND(J42&gt;3,H42&gt;5,H42&lt;20),AND(J42&gt;3,H42&gt;19)),"Complexo",""))),""))</f>
        <v/>
      </c>
      <c r="M42" s="79" t="str">
        <f aca="false">IF(G42="ALI",IF(OR(AND(OR(J42=1,J42=0),H42&gt;0,H42&lt;20),AND(OR(J42=1,J42=0),H42&gt;19,H42&lt;51),AND(J42&gt;1,J42&lt;6,H42&gt;0,H42&lt;20)),"Simples",IF(OR(AND(OR(J42=1,J42=0),H42&gt;50),AND(J42&gt;1,J42&lt;6,H42&gt;19,H42&lt;51),AND(J42&gt;5,H42&gt;0,H42&lt;20)),"Médio",IF(OR(AND(J42&gt;1,J42&lt;6,H42&gt;50),AND(J42&gt;5,H42&gt;19,H42&lt;51),AND(J42&gt;5,H42&gt;50)),"Complexo",""))), IF(G42="AIE",IF(OR(AND(OR(J42=1, J42=0),H42&gt;0,H42&lt;20),AND(OR(J42=1, J42=0),H42&gt;19,H42&lt;51),AND(J42&gt;1,J42&lt;6,H42&gt;0,H42&lt;20)),"Simples",IF(OR(AND(OR(J42=1, J42=0),H42&gt;50),AND(J42&gt;1,J42&lt;6,H42&gt;19,H42&lt;51),AND(J42&gt;5,H42&gt;0,H42&lt;20)),"Médio",IF(OR(AND(J42&gt;1,J42&lt;6,H42&gt;50),AND(J42&gt;5,H42&gt;19,H42&lt;51),AND(J42&gt;5,H42&gt;50)),"Complexo",""))),""))</f>
        <v/>
      </c>
      <c r="N42" s="85" t="str">
        <f aca="false">IF(L42="",M42,IF(M42="",L42,""))</f>
        <v/>
      </c>
      <c r="O42" s="86" t="n">
        <f aca="false">IF(AND(OR(G42="EE",G42="CE"),N42="Simples"),3, IF(AND(OR(G42="EE",G42="CE"),N42="Médio"),4, IF(AND(OR(G42="EE",G42="CE"),N42="Complexo"),6, IF(AND(G42="SE",N42="Simples"),4, IF(AND(G42="SE",N42="Médio"),5, IF(AND(G42="SE",N42="Complexo"),7,0))))))</f>
        <v>0</v>
      </c>
      <c r="P42" s="86" t="n">
        <f aca="false">IF(AND(G42="ALI",M42="Simples"),7, IF(AND(G42="ALI",M42="Médio"),10, IF(AND(G42="ALI",M42="Complexo"),15, IF(AND(G42="AIE",M42="Simples"),5, IF(AND(G42="AIE",M42="Médio"),7, IF(AND(G42="AIE",M42="Complexo"),10,0))))))</f>
        <v>0</v>
      </c>
      <c r="Q42" s="69" t="n">
        <f aca="false">IF(B42&lt;&gt;"Manutenção em interface",IF(B42&lt;&gt;"Desenv., Manutenção e Publicação de Páginas Estáticas",(O42+P42),C42),C42)</f>
        <v>0</v>
      </c>
      <c r="R42" s="85" t="n">
        <f aca="false">IF(B42&lt;&gt;"Manutenção em interface",IF(B42&lt;&gt;"Desenv., Manutenção e Publicação de Páginas Estáticas",(O42+P42)*C42,C42),C42)</f>
        <v>0</v>
      </c>
      <c r="S42" s="78"/>
      <c r="T42" s="87"/>
      <c r="U42" s="88"/>
      <c r="V42" s="76"/>
      <c r="W42" s="77" t="n">
        <f aca="false">IF(V42&lt;&gt;"",VLOOKUP(V42,'Manual EB'!$A$3:$B$407,2,0),0)</f>
        <v>0</v>
      </c>
      <c r="X42" s="78"/>
      <c r="Y42" s="80"/>
      <c r="Z42" s="81"/>
      <c r="AA42" s="82"/>
      <c r="AB42" s="83"/>
      <c r="AC42" s="84" t="str">
        <f aca="false">IF(X42="EE",IF(OR(AND(OR(AA42=1,AA42=0),Y42&gt;0,Y42&lt;5),AND(OR(AA42=1,AA42=0),Y42&gt;4,Y42&lt;16),AND(AA42=2,Y42&gt;0,Y42&lt;5)),"Simples",IF(OR(AND(OR(AA42=1,AA42=0),Y42&gt;15),AND(AA42=2,Y42&gt;4,Y42&lt;16),AND(AA42&gt;2,Y42&gt;0,Y42&lt;5)),"Médio",IF(OR(AND(AA42=2,Y42&gt;15),AND(AA42&gt;2,Y42&gt;4,Y42&lt;16),AND(AA42&gt;2,Y42&gt;15)),"Complexo",""))), IF(OR(X42="CE",X42="SE"),IF(OR(AND(OR(AA42=1,AA42=0),Y42&gt;0,Y42&lt;6),AND(OR(AA42=1,AA42=0),Y42&gt;5,Y42&lt;20),AND(AA42&gt;1,AA42&lt;4,Y42&gt;0,Y42&lt;6)),"Simples",IF(OR(AND(OR(AA42=1,AA42=0),Y42&gt;19),AND(AA42&gt;1,AA42&lt;4,Y42&gt;5,Y42&lt;20),AND(AA42&gt;3,Y42&gt;0,Y42&lt;6)),"Médio",IF(OR(AND(AA42&gt;1,AA42&lt;4,Y42&gt;19),AND(AA42&gt;3,Y42&gt;5,Y42&lt;20),AND(AA42&gt;3,Y42&gt;19)),"Complexo",""))),""))</f>
        <v/>
      </c>
      <c r="AD42" s="79" t="str">
        <f aca="false">IF(X42="ALI",IF(OR(AND(OR(AA42=1,AA42=0),Y42&gt;0,Y42&lt;20),AND(OR(AA42=1,AA42=0),Y42&gt;19,Y42&lt;51),AND(AA42&gt;1,AA42&lt;6,Y42&gt;0,Y42&lt;20)),"Simples",IF(OR(AND(OR(AA42=1,AA42=0),Y42&gt;50),AND(AA42&gt;1,AA42&lt;6,Y42&gt;19,Y42&lt;51),AND(AA42&gt;5,Y42&gt;0,Y42&lt;20)),"Médio",IF(OR(AND(AA42&gt;1,AA42&lt;6,Y42&gt;50),AND(AA42&gt;5,Y42&gt;19,Y42&lt;51),AND(AA42&gt;5,Y42&gt;50)),"Complexo",""))), IF(X42="AIE",IF(OR(AND(OR(AA42=1, AA42=0),Y42&gt;0,Y42&lt;20),AND(OR(AA42=1, AA42=0),Y42&gt;19,Y42&lt;51),AND(AA42&gt;1,AA42&lt;6,Y42&gt;0,Y42&lt;20)),"Simples",IF(OR(AND(OR(AA42=1, AA42=0),Y42&gt;50),AND(AA42&gt;1,AA42&lt;6,Y42&gt;19,Y42&lt;51),AND(AA42&gt;5,Y42&gt;0,Y42&lt;20)),"Médio",IF(OR(AND(AA42&gt;1,AA42&lt;6,Y42&gt;50),AND(AA42&gt;5,Y42&gt;19,Y42&lt;51),AND(AA42&gt;5,Y42&gt;50)),"Complexo",""))),""))</f>
        <v/>
      </c>
      <c r="AE42" s="85" t="str">
        <f aca="false">IF(AC42="",AD42,IF(AD42="",AC42,""))</f>
        <v/>
      </c>
      <c r="AF42" s="86" t="n">
        <f aca="false">IF(AND(OR(X42="EE",X42="CE"),AE42="Simples"),3, IF(AND(OR(X42="EE",X42="CE"),AE42="Médio"),4, IF(AND(OR(X42="EE",X42="CE"),AE42="Complexo"),6, IF(AND(X42="SE",AE42="Simples"),4, IF(AND(X42="SE",AE42="Médio"),5, IF(AND(X42="SE",AE42="Complexo"),7,0))))))</f>
        <v>0</v>
      </c>
      <c r="AG42" s="86" t="n">
        <f aca="false">IF(AND(X42="ALI",AD42="Simples"),7, IF(AND(X42="ALI",AD42="Médio"),10, IF(AND(X42="ALI",AD42="Complexo"),15, IF(AND(X42="AIE",AD42="Simples"),5, IF(AND(X42="AIE",AD42="Médio"),7, IF(AND(X42="AIE",AD42="Complexo"),10,0))))))</f>
        <v>0</v>
      </c>
      <c r="AH42" s="86" t="n">
        <f aca="false">IF(U42="",0,IF(U42="OK",SUM(O42:P42),SUM(AF42:AG42)))</f>
        <v>0</v>
      </c>
      <c r="AI42" s="89" t="n">
        <f aca="false">IF(U42="OK",R42,( IF(V42&lt;&gt;"Manutenção em interface",IF(V42&lt;&gt;"Desenv., Manutenção e Publicação de Páginas Estáticas",(AF42+AG42)*W42,W42),W42)))</f>
        <v>0</v>
      </c>
      <c r="AJ42" s="78"/>
      <c r="AK42" s="87"/>
      <c r="AL42" s="78"/>
      <c r="AM42" s="87"/>
      <c r="AN42" s="78"/>
      <c r="AO42" s="78" t="str">
        <f aca="false">IF(AI42=0,"",IF(AI42=R42,"OK","Divergente"))</f>
        <v/>
      </c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IF(B43&lt;&gt;"",VLOOKUP(B43,'Manual EB'!$A$3:$B$407,2,0),0)</f>
        <v>0</v>
      </c>
      <c r="D43" s="78"/>
      <c r="E43" s="78"/>
      <c r="F43" s="79"/>
      <c r="G43" s="78"/>
      <c r="H43" s="80"/>
      <c r="I43" s="81"/>
      <c r="J43" s="82"/>
      <c r="K43" s="83"/>
      <c r="L43" s="84" t="str">
        <f aca="false">IF(G43="EE",IF(OR(AND(OR(J43=1,J43=0),H43&gt;0,H43&lt;5),AND(OR(J43=1,J43=0),H43&gt;4,H43&lt;16),AND(J43=2,H43&gt;0,H43&lt;5)),"Simples",IF(OR(AND(OR(J43=1,J43=0),H43&gt;15),AND(J43=2,H43&gt;4,H43&lt;16),AND(J43&gt;2,H43&gt;0,H43&lt;5)),"Médio",IF(OR(AND(J43=2,H43&gt;15),AND(J43&gt;2,H43&gt;4,H43&lt;16),AND(J43&gt;2,H43&gt;15)),"Complexo",""))), IF(OR(G43="CE",G43="SE"),IF(OR(AND(OR(J43=1,J43=0),H43&gt;0,H43&lt;6),AND(OR(J43=1,J43=0),H43&gt;5,H43&lt;20),AND(J43&gt;1,J43&lt;4,H43&gt;0,H43&lt;6)),"Simples",IF(OR(AND(OR(J43=1,J43=0),H43&gt;19),AND(J43&gt;1,J43&lt;4,H43&gt;5,H43&lt;20),AND(J43&gt;3,H43&gt;0,H43&lt;6)),"Médio",IF(OR(AND(J43&gt;1,J43&lt;4,H43&gt;19),AND(J43&gt;3,H43&gt;5,H43&lt;20),AND(J43&gt;3,H43&gt;19)),"Complexo",""))),""))</f>
        <v/>
      </c>
      <c r="M43" s="79" t="str">
        <f aca="false">IF(G43="ALI",IF(OR(AND(OR(J43=1,J43=0),H43&gt;0,H43&lt;20),AND(OR(J43=1,J43=0),H43&gt;19,H43&lt;51),AND(J43&gt;1,J43&lt;6,H43&gt;0,H43&lt;20)),"Simples",IF(OR(AND(OR(J43=1,J43=0),H43&gt;50),AND(J43&gt;1,J43&lt;6,H43&gt;19,H43&lt;51),AND(J43&gt;5,H43&gt;0,H43&lt;20)),"Médio",IF(OR(AND(J43&gt;1,J43&lt;6,H43&gt;50),AND(J43&gt;5,H43&gt;19,H43&lt;51),AND(J43&gt;5,H43&gt;50)),"Complexo",""))), IF(G43="AIE",IF(OR(AND(OR(J43=1, J43=0),H43&gt;0,H43&lt;20),AND(OR(J43=1, J43=0),H43&gt;19,H43&lt;51),AND(J43&gt;1,J43&lt;6,H43&gt;0,H43&lt;20)),"Simples",IF(OR(AND(OR(J43=1, J43=0),H43&gt;50),AND(J43&gt;1,J43&lt;6,H43&gt;19,H43&lt;51),AND(J43&gt;5,H43&gt;0,H43&lt;20)),"Médio",IF(OR(AND(J43&gt;1,J43&lt;6,H43&gt;50),AND(J43&gt;5,H43&gt;19,H43&lt;51),AND(J43&gt;5,H43&gt;50)),"Complexo",""))),""))</f>
        <v/>
      </c>
      <c r="N43" s="85" t="str">
        <f aca="false">IF(L43="",M43,IF(M43="",L43,""))</f>
        <v/>
      </c>
      <c r="O43" s="86" t="n">
        <f aca="false">IF(AND(OR(G43="EE",G43="CE"),N43="Simples"),3, IF(AND(OR(G43="EE",G43="CE"),N43="Médio"),4, IF(AND(OR(G43="EE",G43="CE"),N43="Complexo"),6, IF(AND(G43="SE",N43="Simples"),4, IF(AND(G43="SE",N43="Médio"),5, IF(AND(G43="SE",N43="Complexo"),7,0))))))</f>
        <v>0</v>
      </c>
      <c r="P43" s="86" t="n">
        <f aca="false">IF(AND(G43="ALI",M43="Simples"),7, IF(AND(G43="ALI",M43="Médio"),10, IF(AND(G43="ALI",M43="Complexo"),15, IF(AND(G43="AIE",M43="Simples"),5, IF(AND(G43="AIE",M43="Médio"),7, IF(AND(G43="AIE",M43="Complexo"),10,0))))))</f>
        <v>0</v>
      </c>
      <c r="Q43" s="69" t="n">
        <f aca="false">IF(B43&lt;&gt;"Manutenção em interface",IF(B43&lt;&gt;"Desenv., Manutenção e Publicação de Páginas Estáticas",(O43+P43),C43),C43)</f>
        <v>0</v>
      </c>
      <c r="R43" s="85" t="n">
        <f aca="false">IF(B43&lt;&gt;"Manutenção em interface",IF(B43&lt;&gt;"Desenv., Manutenção e Publicação de Páginas Estáticas",(O43+P43)*C43,C43),C43)</f>
        <v>0</v>
      </c>
      <c r="S43" s="78"/>
      <c r="T43" s="87"/>
      <c r="U43" s="88"/>
      <c r="V43" s="76"/>
      <c r="W43" s="77" t="n">
        <f aca="false">IF(V43&lt;&gt;"",VLOOKUP(V43,'Manual EB'!$A$3:$B$407,2,0),0)</f>
        <v>0</v>
      </c>
      <c r="X43" s="78"/>
      <c r="Y43" s="80"/>
      <c r="Z43" s="81"/>
      <c r="AA43" s="82"/>
      <c r="AB43" s="83"/>
      <c r="AC43" s="84" t="str">
        <f aca="false">IF(X43="EE",IF(OR(AND(OR(AA43=1,AA43=0),Y43&gt;0,Y43&lt;5),AND(OR(AA43=1,AA43=0),Y43&gt;4,Y43&lt;16),AND(AA43=2,Y43&gt;0,Y43&lt;5)),"Simples",IF(OR(AND(OR(AA43=1,AA43=0),Y43&gt;15),AND(AA43=2,Y43&gt;4,Y43&lt;16),AND(AA43&gt;2,Y43&gt;0,Y43&lt;5)),"Médio",IF(OR(AND(AA43=2,Y43&gt;15),AND(AA43&gt;2,Y43&gt;4,Y43&lt;16),AND(AA43&gt;2,Y43&gt;15)),"Complexo",""))), IF(OR(X43="CE",X43="SE"),IF(OR(AND(OR(AA43=1,AA43=0),Y43&gt;0,Y43&lt;6),AND(OR(AA43=1,AA43=0),Y43&gt;5,Y43&lt;20),AND(AA43&gt;1,AA43&lt;4,Y43&gt;0,Y43&lt;6)),"Simples",IF(OR(AND(OR(AA43=1,AA43=0),Y43&gt;19),AND(AA43&gt;1,AA43&lt;4,Y43&gt;5,Y43&lt;20),AND(AA43&gt;3,Y43&gt;0,Y43&lt;6)),"Médio",IF(OR(AND(AA43&gt;1,AA43&lt;4,Y43&gt;19),AND(AA43&gt;3,Y43&gt;5,Y43&lt;20),AND(AA43&gt;3,Y43&gt;19)),"Complexo",""))),""))</f>
        <v/>
      </c>
      <c r="AD43" s="79" t="str">
        <f aca="false">IF(X43="ALI",IF(OR(AND(OR(AA43=1,AA43=0),Y43&gt;0,Y43&lt;20),AND(OR(AA43=1,AA43=0),Y43&gt;19,Y43&lt;51),AND(AA43&gt;1,AA43&lt;6,Y43&gt;0,Y43&lt;20)),"Simples",IF(OR(AND(OR(AA43=1,AA43=0),Y43&gt;50),AND(AA43&gt;1,AA43&lt;6,Y43&gt;19,Y43&lt;51),AND(AA43&gt;5,Y43&gt;0,Y43&lt;20)),"Médio",IF(OR(AND(AA43&gt;1,AA43&lt;6,Y43&gt;50),AND(AA43&gt;5,Y43&gt;19,Y43&lt;51),AND(AA43&gt;5,Y43&gt;50)),"Complexo",""))), IF(X43="AIE",IF(OR(AND(OR(AA43=1, AA43=0),Y43&gt;0,Y43&lt;20),AND(OR(AA43=1, AA43=0),Y43&gt;19,Y43&lt;51),AND(AA43&gt;1,AA43&lt;6,Y43&gt;0,Y43&lt;20)),"Simples",IF(OR(AND(OR(AA43=1, AA43=0),Y43&gt;50),AND(AA43&gt;1,AA43&lt;6,Y43&gt;19,Y43&lt;51),AND(AA43&gt;5,Y43&gt;0,Y43&lt;20)),"Médio",IF(OR(AND(AA43&gt;1,AA43&lt;6,Y43&gt;50),AND(AA43&gt;5,Y43&gt;19,Y43&lt;51),AND(AA43&gt;5,Y43&gt;50)),"Complexo",""))),""))</f>
        <v/>
      </c>
      <c r="AE43" s="85" t="str">
        <f aca="false">IF(AC43="",AD43,IF(AD43="",AC43,""))</f>
        <v/>
      </c>
      <c r="AF43" s="86" t="n">
        <f aca="false">IF(AND(OR(X43="EE",X43="CE"),AE43="Simples"),3, IF(AND(OR(X43="EE",X43="CE"),AE43="Médio"),4, IF(AND(OR(X43="EE",X43="CE"),AE43="Complexo"),6, IF(AND(X43="SE",AE43="Simples"),4, IF(AND(X43="SE",AE43="Médio"),5, IF(AND(X43="SE",AE43="Complexo"),7,0))))))</f>
        <v>0</v>
      </c>
      <c r="AG43" s="86" t="n">
        <f aca="false">IF(AND(X43="ALI",AD43="Simples"),7, IF(AND(X43="ALI",AD43="Médio"),10, IF(AND(X43="ALI",AD43="Complexo"),15, IF(AND(X43="AIE",AD43="Simples"),5, IF(AND(X43="AIE",AD43="Médio"),7, IF(AND(X43="AIE",AD43="Complexo"),10,0))))))</f>
        <v>0</v>
      </c>
      <c r="AH43" s="86" t="n">
        <f aca="false">IF(U43="",0,IF(U43="OK",SUM(O43:P43),SUM(AF43:AG43)))</f>
        <v>0</v>
      </c>
      <c r="AI43" s="89" t="n">
        <f aca="false">IF(U43="OK",R43,( IF(V43&lt;&gt;"Manutenção em interface",IF(V43&lt;&gt;"Desenv., Manutenção e Publicação de Páginas Estáticas",(AF43+AG43)*W43,W43),W43)))</f>
        <v>0</v>
      </c>
      <c r="AJ43" s="78"/>
      <c r="AK43" s="87"/>
      <c r="AL43" s="78"/>
      <c r="AM43" s="87"/>
      <c r="AN43" s="78"/>
      <c r="AO43" s="78" t="str">
        <f aca="false">IF(AI43=0,"",IF(AI43=R43,"OK","Divergente"))</f>
        <v/>
      </c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IF(B44&lt;&gt;"",VLOOKUP(B44,'Manual EB'!$A$3:$B$407,2,0),0)</f>
        <v>0</v>
      </c>
      <c r="D44" s="78"/>
      <c r="E44" s="78"/>
      <c r="F44" s="79"/>
      <c r="G44" s="78"/>
      <c r="H44" s="80"/>
      <c r="I44" s="81"/>
      <c r="J44" s="82"/>
      <c r="K44" s="83"/>
      <c r="L44" s="84" t="str">
        <f aca="false">IF(G44="EE",IF(OR(AND(OR(J44=1,J44=0),H44&gt;0,H44&lt;5),AND(OR(J44=1,J44=0),H44&gt;4,H44&lt;16),AND(J44=2,H44&gt;0,H44&lt;5)),"Simples",IF(OR(AND(OR(J44=1,J44=0),H44&gt;15),AND(J44=2,H44&gt;4,H44&lt;16),AND(J44&gt;2,H44&gt;0,H44&lt;5)),"Médio",IF(OR(AND(J44=2,H44&gt;15),AND(J44&gt;2,H44&gt;4,H44&lt;16),AND(J44&gt;2,H44&gt;15)),"Complexo",""))), IF(OR(G44="CE",G44="SE"),IF(OR(AND(OR(J44=1,J44=0),H44&gt;0,H44&lt;6),AND(OR(J44=1,J44=0),H44&gt;5,H44&lt;20),AND(J44&gt;1,J44&lt;4,H44&gt;0,H44&lt;6)),"Simples",IF(OR(AND(OR(J44=1,J44=0),H44&gt;19),AND(J44&gt;1,J44&lt;4,H44&gt;5,H44&lt;20),AND(J44&gt;3,H44&gt;0,H44&lt;6)),"Médio",IF(OR(AND(J44&gt;1,J44&lt;4,H44&gt;19),AND(J44&gt;3,H44&gt;5,H44&lt;20),AND(J44&gt;3,H44&gt;19)),"Complexo",""))),""))</f>
        <v/>
      </c>
      <c r="M44" s="79" t="str">
        <f aca="false">IF(G44="ALI",IF(OR(AND(OR(J44=1,J44=0),H44&gt;0,H44&lt;20),AND(OR(J44=1,J44=0),H44&gt;19,H44&lt;51),AND(J44&gt;1,J44&lt;6,H44&gt;0,H44&lt;20)),"Simples",IF(OR(AND(OR(J44=1,J44=0),H44&gt;50),AND(J44&gt;1,J44&lt;6,H44&gt;19,H44&lt;51),AND(J44&gt;5,H44&gt;0,H44&lt;20)),"Médio",IF(OR(AND(J44&gt;1,J44&lt;6,H44&gt;50),AND(J44&gt;5,H44&gt;19,H44&lt;51),AND(J44&gt;5,H44&gt;50)),"Complexo",""))), IF(G44="AIE",IF(OR(AND(OR(J44=1, J44=0),H44&gt;0,H44&lt;20),AND(OR(J44=1, J44=0),H44&gt;19,H44&lt;51),AND(J44&gt;1,J44&lt;6,H44&gt;0,H44&lt;20)),"Simples",IF(OR(AND(OR(J44=1, J44=0),H44&gt;50),AND(J44&gt;1,J44&lt;6,H44&gt;19,H44&lt;51),AND(J44&gt;5,H44&gt;0,H44&lt;20)),"Médio",IF(OR(AND(J44&gt;1,J44&lt;6,H44&gt;50),AND(J44&gt;5,H44&gt;19,H44&lt;51),AND(J44&gt;5,H44&gt;50)),"Complexo",""))),""))</f>
        <v/>
      </c>
      <c r="N44" s="85" t="str">
        <f aca="false">IF(L44="",M44,IF(M44="",L44,""))</f>
        <v/>
      </c>
      <c r="O44" s="86" t="n">
        <f aca="false">IF(AND(OR(G44="EE",G44="CE"),N44="Simples"),3, IF(AND(OR(G44="EE",G44="CE"),N44="Médio"),4, IF(AND(OR(G44="EE",G44="CE"),N44="Complexo"),6, IF(AND(G44="SE",N44="Simples"),4, IF(AND(G44="SE",N44="Médio"),5, IF(AND(G44="SE",N44="Complexo"),7,0))))))</f>
        <v>0</v>
      </c>
      <c r="P44" s="86" t="n">
        <f aca="false">IF(AND(G44="ALI",M44="Simples"),7, IF(AND(G44="ALI",M44="Médio"),10, IF(AND(G44="ALI",M44="Complexo"),15, IF(AND(G44="AIE",M44="Simples"),5, IF(AND(G44="AIE",M44="Médio"),7, IF(AND(G44="AIE",M44="Complexo"),10,0))))))</f>
        <v>0</v>
      </c>
      <c r="Q44" s="69" t="n">
        <f aca="false">IF(B44&lt;&gt;"Manutenção em interface",IF(B44&lt;&gt;"Desenv., Manutenção e Publicação de Páginas Estáticas",(O44+P44),C44),C44)</f>
        <v>0</v>
      </c>
      <c r="R44" s="85" t="n">
        <f aca="false">IF(B44&lt;&gt;"Manutenção em interface",IF(B44&lt;&gt;"Desenv., Manutenção e Publicação de Páginas Estáticas",(O44+P44)*C44,C44),C44)</f>
        <v>0</v>
      </c>
      <c r="S44" s="78"/>
      <c r="T44" s="87"/>
      <c r="U44" s="88"/>
      <c r="V44" s="76"/>
      <c r="W44" s="77" t="n">
        <f aca="false">IF(V44&lt;&gt;"",VLOOKUP(V44,'Manual EB'!$A$3:$B$407,2,0),0)</f>
        <v>0</v>
      </c>
      <c r="X44" s="78"/>
      <c r="Y44" s="80"/>
      <c r="Z44" s="81"/>
      <c r="AA44" s="82"/>
      <c r="AB44" s="83"/>
      <c r="AC44" s="84" t="str">
        <f aca="false">IF(X44="EE",IF(OR(AND(OR(AA44=1,AA44=0),Y44&gt;0,Y44&lt;5),AND(OR(AA44=1,AA44=0),Y44&gt;4,Y44&lt;16),AND(AA44=2,Y44&gt;0,Y44&lt;5)),"Simples",IF(OR(AND(OR(AA44=1,AA44=0),Y44&gt;15),AND(AA44=2,Y44&gt;4,Y44&lt;16),AND(AA44&gt;2,Y44&gt;0,Y44&lt;5)),"Médio",IF(OR(AND(AA44=2,Y44&gt;15),AND(AA44&gt;2,Y44&gt;4,Y44&lt;16),AND(AA44&gt;2,Y44&gt;15)),"Complexo",""))), IF(OR(X44="CE",X44="SE"),IF(OR(AND(OR(AA44=1,AA44=0),Y44&gt;0,Y44&lt;6),AND(OR(AA44=1,AA44=0),Y44&gt;5,Y44&lt;20),AND(AA44&gt;1,AA44&lt;4,Y44&gt;0,Y44&lt;6)),"Simples",IF(OR(AND(OR(AA44=1,AA44=0),Y44&gt;19),AND(AA44&gt;1,AA44&lt;4,Y44&gt;5,Y44&lt;20),AND(AA44&gt;3,Y44&gt;0,Y44&lt;6)),"Médio",IF(OR(AND(AA44&gt;1,AA44&lt;4,Y44&gt;19),AND(AA44&gt;3,Y44&gt;5,Y44&lt;20),AND(AA44&gt;3,Y44&gt;19)),"Complexo",""))),""))</f>
        <v/>
      </c>
      <c r="AD44" s="79" t="str">
        <f aca="false">IF(X44="ALI",IF(OR(AND(OR(AA44=1,AA44=0),Y44&gt;0,Y44&lt;20),AND(OR(AA44=1,AA44=0),Y44&gt;19,Y44&lt;51),AND(AA44&gt;1,AA44&lt;6,Y44&gt;0,Y44&lt;20)),"Simples",IF(OR(AND(OR(AA44=1,AA44=0),Y44&gt;50),AND(AA44&gt;1,AA44&lt;6,Y44&gt;19,Y44&lt;51),AND(AA44&gt;5,Y44&gt;0,Y44&lt;20)),"Médio",IF(OR(AND(AA44&gt;1,AA44&lt;6,Y44&gt;50),AND(AA44&gt;5,Y44&gt;19,Y44&lt;51),AND(AA44&gt;5,Y44&gt;50)),"Complexo",""))), IF(X44="AIE",IF(OR(AND(OR(AA44=1, AA44=0),Y44&gt;0,Y44&lt;20),AND(OR(AA44=1, AA44=0),Y44&gt;19,Y44&lt;51),AND(AA44&gt;1,AA44&lt;6,Y44&gt;0,Y44&lt;20)),"Simples",IF(OR(AND(OR(AA44=1, AA44=0),Y44&gt;50),AND(AA44&gt;1,AA44&lt;6,Y44&gt;19,Y44&lt;51),AND(AA44&gt;5,Y44&gt;0,Y44&lt;20)),"Médio",IF(OR(AND(AA44&gt;1,AA44&lt;6,Y44&gt;50),AND(AA44&gt;5,Y44&gt;19,Y44&lt;51),AND(AA44&gt;5,Y44&gt;50)),"Complexo",""))),""))</f>
        <v/>
      </c>
      <c r="AE44" s="85" t="str">
        <f aca="false">IF(AC44="",AD44,IF(AD44="",AC44,""))</f>
        <v/>
      </c>
      <c r="AF44" s="86" t="n">
        <f aca="false">IF(AND(OR(X44="EE",X44="CE"),AE44="Simples"),3, IF(AND(OR(X44="EE",X44="CE"),AE44="Médio"),4, IF(AND(OR(X44="EE",X44="CE"),AE44="Complexo"),6, IF(AND(X44="SE",AE44="Simples"),4, IF(AND(X44="SE",AE44="Médio"),5, IF(AND(X44="SE",AE44="Complexo"),7,0))))))</f>
        <v>0</v>
      </c>
      <c r="AG44" s="86" t="n">
        <f aca="false">IF(AND(X44="ALI",AD44="Simples"),7, IF(AND(X44="ALI",AD44="Médio"),10, IF(AND(X44="ALI",AD44="Complexo"),15, IF(AND(X44="AIE",AD44="Simples"),5, IF(AND(X44="AIE",AD44="Médio"),7, IF(AND(X44="AIE",AD44="Complexo"),10,0))))))</f>
        <v>0</v>
      </c>
      <c r="AH44" s="86" t="n">
        <f aca="false">IF(U44="",0,IF(U44="OK",SUM(O44:P44),SUM(AF44:AG44)))</f>
        <v>0</v>
      </c>
      <c r="AI44" s="89" t="n">
        <f aca="false">IF(U44="OK",R44,( IF(V44&lt;&gt;"Manutenção em interface",IF(V44&lt;&gt;"Desenv., Manutenção e Publicação de Páginas Estáticas",(AF44+AG44)*W44,W44),W44)))</f>
        <v>0</v>
      </c>
      <c r="AJ44" s="78"/>
      <c r="AK44" s="87"/>
      <c r="AL44" s="78"/>
      <c r="AM44" s="87"/>
      <c r="AN44" s="78"/>
      <c r="AO44" s="78" t="str">
        <f aca="false">IF(AI44=0,"",IF(AI44=R44,"OK","Divergente"))</f>
        <v/>
      </c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IF(B45&lt;&gt;"",VLOOKUP(B45,'Manual EB'!$A$3:$B$407,2,0),0)</f>
        <v>0</v>
      </c>
      <c r="D45" s="78"/>
      <c r="E45" s="78"/>
      <c r="F45" s="79"/>
      <c r="G45" s="78"/>
      <c r="H45" s="80"/>
      <c r="I45" s="81"/>
      <c r="J45" s="82"/>
      <c r="K45" s="83"/>
      <c r="L45" s="84" t="str">
        <f aca="false">IF(G45="EE",IF(OR(AND(OR(J45=1,J45=0),H45&gt;0,H45&lt;5),AND(OR(J45=1,J45=0),H45&gt;4,H45&lt;16),AND(J45=2,H45&gt;0,H45&lt;5)),"Simples",IF(OR(AND(OR(J45=1,J45=0),H45&gt;15),AND(J45=2,H45&gt;4,H45&lt;16),AND(J45&gt;2,H45&gt;0,H45&lt;5)),"Médio",IF(OR(AND(J45=2,H45&gt;15),AND(J45&gt;2,H45&gt;4,H45&lt;16),AND(J45&gt;2,H45&gt;15)),"Complexo",""))), IF(OR(G45="CE",G45="SE"),IF(OR(AND(OR(J45=1,J45=0),H45&gt;0,H45&lt;6),AND(OR(J45=1,J45=0),H45&gt;5,H45&lt;20),AND(J45&gt;1,J45&lt;4,H45&gt;0,H45&lt;6)),"Simples",IF(OR(AND(OR(J45=1,J45=0),H45&gt;19),AND(J45&gt;1,J45&lt;4,H45&gt;5,H45&lt;20),AND(J45&gt;3,H45&gt;0,H45&lt;6)),"Médio",IF(OR(AND(J45&gt;1,J45&lt;4,H45&gt;19),AND(J45&gt;3,H45&gt;5,H45&lt;20),AND(J45&gt;3,H45&gt;19)),"Complexo",""))),""))</f>
        <v/>
      </c>
      <c r="M45" s="79" t="str">
        <f aca="false">IF(G45="ALI",IF(OR(AND(OR(J45=1,J45=0),H45&gt;0,H45&lt;20),AND(OR(J45=1,J45=0),H45&gt;19,H45&lt;51),AND(J45&gt;1,J45&lt;6,H45&gt;0,H45&lt;20)),"Simples",IF(OR(AND(OR(J45=1,J45=0),H45&gt;50),AND(J45&gt;1,J45&lt;6,H45&gt;19,H45&lt;51),AND(J45&gt;5,H45&gt;0,H45&lt;20)),"Médio",IF(OR(AND(J45&gt;1,J45&lt;6,H45&gt;50),AND(J45&gt;5,H45&gt;19,H45&lt;51),AND(J45&gt;5,H45&gt;50)),"Complexo",""))), IF(G45="AIE",IF(OR(AND(OR(J45=1, J45=0),H45&gt;0,H45&lt;20),AND(OR(J45=1, J45=0),H45&gt;19,H45&lt;51),AND(J45&gt;1,J45&lt;6,H45&gt;0,H45&lt;20)),"Simples",IF(OR(AND(OR(J45=1, J45=0),H45&gt;50),AND(J45&gt;1,J45&lt;6,H45&gt;19,H45&lt;51),AND(J45&gt;5,H45&gt;0,H45&lt;20)),"Médio",IF(OR(AND(J45&gt;1,J45&lt;6,H45&gt;50),AND(J45&gt;5,H45&gt;19,H45&lt;51),AND(J45&gt;5,H45&gt;50)),"Complexo",""))),""))</f>
        <v/>
      </c>
      <c r="N45" s="85" t="str">
        <f aca="false">IF(L45="",M45,IF(M45="",L45,""))</f>
        <v/>
      </c>
      <c r="O45" s="86" t="n">
        <f aca="false">IF(AND(OR(G45="EE",G45="CE"),N45="Simples"),3, IF(AND(OR(G45="EE",G45="CE"),N45="Médio"),4, IF(AND(OR(G45="EE",G45="CE"),N45="Complexo"),6, IF(AND(G45="SE",N45="Simples"),4, IF(AND(G45="SE",N45="Médio"),5, IF(AND(G45="SE",N45="Complexo"),7,0))))))</f>
        <v>0</v>
      </c>
      <c r="P45" s="86" t="n">
        <f aca="false">IF(AND(G45="ALI",M45="Simples"),7, IF(AND(G45="ALI",M45="Médio"),10, IF(AND(G45="ALI",M45="Complexo"),15, IF(AND(G45="AIE",M45="Simples"),5, IF(AND(G45="AIE",M45="Médio"),7, IF(AND(G45="AIE",M45="Complexo"),10,0))))))</f>
        <v>0</v>
      </c>
      <c r="Q45" s="69" t="n">
        <f aca="false">IF(B45&lt;&gt;"Manutenção em interface",IF(B45&lt;&gt;"Desenv., Manutenção e Publicação de Páginas Estáticas",(O45+P45),C45),C45)</f>
        <v>0</v>
      </c>
      <c r="R45" s="85" t="n">
        <f aca="false">IF(B45&lt;&gt;"Manutenção em interface",IF(B45&lt;&gt;"Desenv., Manutenção e Publicação de Páginas Estáticas",(O45+P45)*C45,C45),C45)</f>
        <v>0</v>
      </c>
      <c r="S45" s="78"/>
      <c r="T45" s="87"/>
      <c r="U45" s="88"/>
      <c r="V45" s="76"/>
      <c r="W45" s="77" t="n">
        <f aca="false">IF(V45&lt;&gt;"",VLOOKUP(V45,'Manual EB'!$A$3:$B$407,2,0),0)</f>
        <v>0</v>
      </c>
      <c r="X45" s="78"/>
      <c r="Y45" s="80"/>
      <c r="Z45" s="81"/>
      <c r="AA45" s="82"/>
      <c r="AB45" s="83"/>
      <c r="AC45" s="84" t="str">
        <f aca="false">IF(X45="EE",IF(OR(AND(OR(AA45=1,AA45=0),Y45&gt;0,Y45&lt;5),AND(OR(AA45=1,AA45=0),Y45&gt;4,Y45&lt;16),AND(AA45=2,Y45&gt;0,Y45&lt;5)),"Simples",IF(OR(AND(OR(AA45=1,AA45=0),Y45&gt;15),AND(AA45=2,Y45&gt;4,Y45&lt;16),AND(AA45&gt;2,Y45&gt;0,Y45&lt;5)),"Médio",IF(OR(AND(AA45=2,Y45&gt;15),AND(AA45&gt;2,Y45&gt;4,Y45&lt;16),AND(AA45&gt;2,Y45&gt;15)),"Complexo",""))), IF(OR(X45="CE",X45="SE"),IF(OR(AND(OR(AA45=1,AA45=0),Y45&gt;0,Y45&lt;6),AND(OR(AA45=1,AA45=0),Y45&gt;5,Y45&lt;20),AND(AA45&gt;1,AA45&lt;4,Y45&gt;0,Y45&lt;6)),"Simples",IF(OR(AND(OR(AA45=1,AA45=0),Y45&gt;19),AND(AA45&gt;1,AA45&lt;4,Y45&gt;5,Y45&lt;20),AND(AA45&gt;3,Y45&gt;0,Y45&lt;6)),"Médio",IF(OR(AND(AA45&gt;1,AA45&lt;4,Y45&gt;19),AND(AA45&gt;3,Y45&gt;5,Y45&lt;20),AND(AA45&gt;3,Y45&gt;19)),"Complexo",""))),""))</f>
        <v/>
      </c>
      <c r="AD45" s="79" t="str">
        <f aca="false">IF(X45="ALI",IF(OR(AND(OR(AA45=1,AA45=0),Y45&gt;0,Y45&lt;20),AND(OR(AA45=1,AA45=0),Y45&gt;19,Y45&lt;51),AND(AA45&gt;1,AA45&lt;6,Y45&gt;0,Y45&lt;20)),"Simples",IF(OR(AND(OR(AA45=1,AA45=0),Y45&gt;50),AND(AA45&gt;1,AA45&lt;6,Y45&gt;19,Y45&lt;51),AND(AA45&gt;5,Y45&gt;0,Y45&lt;20)),"Médio",IF(OR(AND(AA45&gt;1,AA45&lt;6,Y45&gt;50),AND(AA45&gt;5,Y45&gt;19,Y45&lt;51),AND(AA45&gt;5,Y45&gt;50)),"Complexo",""))), IF(X45="AIE",IF(OR(AND(OR(AA45=1, AA45=0),Y45&gt;0,Y45&lt;20),AND(OR(AA45=1, AA45=0),Y45&gt;19,Y45&lt;51),AND(AA45&gt;1,AA45&lt;6,Y45&gt;0,Y45&lt;20)),"Simples",IF(OR(AND(OR(AA45=1, AA45=0),Y45&gt;50),AND(AA45&gt;1,AA45&lt;6,Y45&gt;19,Y45&lt;51),AND(AA45&gt;5,Y45&gt;0,Y45&lt;20)),"Médio",IF(OR(AND(AA45&gt;1,AA45&lt;6,Y45&gt;50),AND(AA45&gt;5,Y45&gt;19,Y45&lt;51),AND(AA45&gt;5,Y45&gt;50)),"Complexo",""))),""))</f>
        <v/>
      </c>
      <c r="AE45" s="85" t="str">
        <f aca="false">IF(AC45="",AD45,IF(AD45="",AC45,""))</f>
        <v/>
      </c>
      <c r="AF45" s="86" t="n">
        <f aca="false">IF(AND(OR(X45="EE",X45="CE"),AE45="Simples"),3, IF(AND(OR(X45="EE",X45="CE"),AE45="Médio"),4, IF(AND(OR(X45="EE",X45="CE"),AE45="Complexo"),6, IF(AND(X45="SE",AE45="Simples"),4, IF(AND(X45="SE",AE45="Médio"),5, IF(AND(X45="SE",AE45="Complexo"),7,0))))))</f>
        <v>0</v>
      </c>
      <c r="AG45" s="86" t="n">
        <f aca="false">IF(AND(X45="ALI",AD45="Simples"),7, IF(AND(X45="ALI",AD45="Médio"),10, IF(AND(X45="ALI",AD45="Complexo"),15, IF(AND(X45="AIE",AD45="Simples"),5, IF(AND(X45="AIE",AD45="Médio"),7, IF(AND(X45="AIE",AD45="Complexo"),10,0))))))</f>
        <v>0</v>
      </c>
      <c r="AH45" s="86" t="n">
        <f aca="false">IF(U45="",0,IF(U45="OK",SUM(O45:P45),SUM(AF45:AG45)))</f>
        <v>0</v>
      </c>
      <c r="AI45" s="89" t="n">
        <f aca="false">IF(U45="OK",R45,( IF(V45&lt;&gt;"Manutenção em interface",IF(V45&lt;&gt;"Desenv., Manutenção e Publicação de Páginas Estáticas",(AF45+AG45)*W45,W45),W45)))</f>
        <v>0</v>
      </c>
      <c r="AJ45" s="78"/>
      <c r="AK45" s="87"/>
      <c r="AL45" s="78"/>
      <c r="AM45" s="87"/>
      <c r="AN45" s="78"/>
      <c r="AO45" s="78" t="str">
        <f aca="false">IF(AI45=0,"",IF(AI45=R45,"OK","Divergente"))</f>
        <v/>
      </c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IF(B46&lt;&gt;"",VLOOKUP(B46,'Manual EB'!$A$3:$B$407,2,0),0)</f>
        <v>0</v>
      </c>
      <c r="D46" s="78"/>
      <c r="E46" s="78"/>
      <c r="F46" s="79"/>
      <c r="G46" s="78"/>
      <c r="H46" s="80"/>
      <c r="I46" s="81"/>
      <c r="J46" s="82"/>
      <c r="K46" s="83"/>
      <c r="L46" s="84" t="str">
        <f aca="false">IF(G46="EE",IF(OR(AND(OR(J46=1,J46=0),H46&gt;0,H46&lt;5),AND(OR(J46=1,J46=0),H46&gt;4,H46&lt;16),AND(J46=2,H46&gt;0,H46&lt;5)),"Simples",IF(OR(AND(OR(J46=1,J46=0),H46&gt;15),AND(J46=2,H46&gt;4,H46&lt;16),AND(J46&gt;2,H46&gt;0,H46&lt;5)),"Médio",IF(OR(AND(J46=2,H46&gt;15),AND(J46&gt;2,H46&gt;4,H46&lt;16),AND(J46&gt;2,H46&gt;15)),"Complexo",""))), IF(OR(G46="CE",G46="SE"),IF(OR(AND(OR(J46=1,J46=0),H46&gt;0,H46&lt;6),AND(OR(J46=1,J46=0),H46&gt;5,H46&lt;20),AND(J46&gt;1,J46&lt;4,H46&gt;0,H46&lt;6)),"Simples",IF(OR(AND(OR(J46=1,J46=0),H46&gt;19),AND(J46&gt;1,J46&lt;4,H46&gt;5,H46&lt;20),AND(J46&gt;3,H46&gt;0,H46&lt;6)),"Médio",IF(OR(AND(J46&gt;1,J46&lt;4,H46&gt;19),AND(J46&gt;3,H46&gt;5,H46&lt;20),AND(J46&gt;3,H46&gt;19)),"Complexo",""))),""))</f>
        <v/>
      </c>
      <c r="M46" s="79" t="str">
        <f aca="false">IF(G46="ALI",IF(OR(AND(OR(J46=1,J46=0),H46&gt;0,H46&lt;20),AND(OR(J46=1,J46=0),H46&gt;19,H46&lt;51),AND(J46&gt;1,J46&lt;6,H46&gt;0,H46&lt;20)),"Simples",IF(OR(AND(OR(J46=1,J46=0),H46&gt;50),AND(J46&gt;1,J46&lt;6,H46&gt;19,H46&lt;51),AND(J46&gt;5,H46&gt;0,H46&lt;20)),"Médio",IF(OR(AND(J46&gt;1,J46&lt;6,H46&gt;50),AND(J46&gt;5,H46&gt;19,H46&lt;51),AND(J46&gt;5,H46&gt;50)),"Complexo",""))), IF(G46="AIE",IF(OR(AND(OR(J46=1, J46=0),H46&gt;0,H46&lt;20),AND(OR(J46=1, J46=0),H46&gt;19,H46&lt;51),AND(J46&gt;1,J46&lt;6,H46&gt;0,H46&lt;20)),"Simples",IF(OR(AND(OR(J46=1, J46=0),H46&gt;50),AND(J46&gt;1,J46&lt;6,H46&gt;19,H46&lt;51),AND(J46&gt;5,H46&gt;0,H46&lt;20)),"Médio",IF(OR(AND(J46&gt;1,J46&lt;6,H46&gt;50),AND(J46&gt;5,H46&gt;19,H46&lt;51),AND(J46&gt;5,H46&gt;50)),"Complexo",""))),""))</f>
        <v/>
      </c>
      <c r="N46" s="85" t="str">
        <f aca="false">IF(L46="",M46,IF(M46="",L46,""))</f>
        <v/>
      </c>
      <c r="O46" s="86" t="n">
        <f aca="false">IF(AND(OR(G46="EE",G46="CE"),N46="Simples"),3, IF(AND(OR(G46="EE",G46="CE"),N46="Médio"),4, IF(AND(OR(G46="EE",G46="CE"),N46="Complexo"),6, IF(AND(G46="SE",N46="Simples"),4, IF(AND(G46="SE",N46="Médio"),5, IF(AND(G46="SE",N46="Complexo"),7,0))))))</f>
        <v>0</v>
      </c>
      <c r="P46" s="86" t="n">
        <f aca="false">IF(AND(G46="ALI",M46="Simples"),7, IF(AND(G46="ALI",M46="Médio"),10, IF(AND(G46="ALI",M46="Complexo"),15, IF(AND(G46="AIE",M46="Simples"),5, IF(AND(G46="AIE",M46="Médio"),7, IF(AND(G46="AIE",M46="Complexo"),10,0))))))</f>
        <v>0</v>
      </c>
      <c r="Q46" s="69" t="n">
        <f aca="false">IF(B46&lt;&gt;"Manutenção em interface",IF(B46&lt;&gt;"Desenv., Manutenção e Publicação de Páginas Estáticas",(O46+P46),C46),C46)</f>
        <v>0</v>
      </c>
      <c r="R46" s="85" t="n">
        <f aca="false">IF(B46&lt;&gt;"Manutenção em interface",IF(B46&lt;&gt;"Desenv., Manutenção e Publicação de Páginas Estáticas",(O46+P46)*C46,C46),C46)</f>
        <v>0</v>
      </c>
      <c r="S46" s="78"/>
      <c r="T46" s="87"/>
      <c r="U46" s="88"/>
      <c r="V46" s="76"/>
      <c r="W46" s="77" t="n">
        <f aca="false">IF(V46&lt;&gt;"",VLOOKUP(V46,'Manual EB'!$A$3:$B$407,2,0),0)</f>
        <v>0</v>
      </c>
      <c r="X46" s="78"/>
      <c r="Y46" s="80"/>
      <c r="Z46" s="81"/>
      <c r="AA46" s="82"/>
      <c r="AB46" s="83"/>
      <c r="AC46" s="84" t="str">
        <f aca="false">IF(X46="EE",IF(OR(AND(OR(AA46=1,AA46=0),Y46&gt;0,Y46&lt;5),AND(OR(AA46=1,AA46=0),Y46&gt;4,Y46&lt;16),AND(AA46=2,Y46&gt;0,Y46&lt;5)),"Simples",IF(OR(AND(OR(AA46=1,AA46=0),Y46&gt;15),AND(AA46=2,Y46&gt;4,Y46&lt;16),AND(AA46&gt;2,Y46&gt;0,Y46&lt;5)),"Médio",IF(OR(AND(AA46=2,Y46&gt;15),AND(AA46&gt;2,Y46&gt;4,Y46&lt;16),AND(AA46&gt;2,Y46&gt;15)),"Complexo",""))), IF(OR(X46="CE",X46="SE"),IF(OR(AND(OR(AA46=1,AA46=0),Y46&gt;0,Y46&lt;6),AND(OR(AA46=1,AA46=0),Y46&gt;5,Y46&lt;20),AND(AA46&gt;1,AA46&lt;4,Y46&gt;0,Y46&lt;6)),"Simples",IF(OR(AND(OR(AA46=1,AA46=0),Y46&gt;19),AND(AA46&gt;1,AA46&lt;4,Y46&gt;5,Y46&lt;20),AND(AA46&gt;3,Y46&gt;0,Y46&lt;6)),"Médio",IF(OR(AND(AA46&gt;1,AA46&lt;4,Y46&gt;19),AND(AA46&gt;3,Y46&gt;5,Y46&lt;20),AND(AA46&gt;3,Y46&gt;19)),"Complexo",""))),""))</f>
        <v/>
      </c>
      <c r="AD46" s="79" t="str">
        <f aca="false">IF(X46="ALI",IF(OR(AND(OR(AA46=1,AA46=0),Y46&gt;0,Y46&lt;20),AND(OR(AA46=1,AA46=0),Y46&gt;19,Y46&lt;51),AND(AA46&gt;1,AA46&lt;6,Y46&gt;0,Y46&lt;20)),"Simples",IF(OR(AND(OR(AA46=1,AA46=0),Y46&gt;50),AND(AA46&gt;1,AA46&lt;6,Y46&gt;19,Y46&lt;51),AND(AA46&gt;5,Y46&gt;0,Y46&lt;20)),"Médio",IF(OR(AND(AA46&gt;1,AA46&lt;6,Y46&gt;50),AND(AA46&gt;5,Y46&gt;19,Y46&lt;51),AND(AA46&gt;5,Y46&gt;50)),"Complexo",""))), IF(X46="AIE",IF(OR(AND(OR(AA46=1, AA46=0),Y46&gt;0,Y46&lt;20),AND(OR(AA46=1, AA46=0),Y46&gt;19,Y46&lt;51),AND(AA46&gt;1,AA46&lt;6,Y46&gt;0,Y46&lt;20)),"Simples",IF(OR(AND(OR(AA46=1, AA46=0),Y46&gt;50),AND(AA46&gt;1,AA46&lt;6,Y46&gt;19,Y46&lt;51),AND(AA46&gt;5,Y46&gt;0,Y46&lt;20)),"Médio",IF(OR(AND(AA46&gt;1,AA46&lt;6,Y46&gt;50),AND(AA46&gt;5,Y46&gt;19,Y46&lt;51),AND(AA46&gt;5,Y46&gt;50)),"Complexo",""))),""))</f>
        <v/>
      </c>
      <c r="AE46" s="85" t="str">
        <f aca="false">IF(AC46="",AD46,IF(AD46="",AC46,""))</f>
        <v/>
      </c>
      <c r="AF46" s="86" t="n">
        <f aca="false">IF(AND(OR(X46="EE",X46="CE"),AE46="Simples"),3, IF(AND(OR(X46="EE",X46="CE"),AE46="Médio"),4, IF(AND(OR(X46="EE",X46="CE"),AE46="Complexo"),6, IF(AND(X46="SE",AE46="Simples"),4, IF(AND(X46="SE",AE46="Médio"),5, IF(AND(X46="SE",AE46="Complexo"),7,0))))))</f>
        <v>0</v>
      </c>
      <c r="AG46" s="86" t="n">
        <f aca="false">IF(AND(X46="ALI",AD46="Simples"),7, IF(AND(X46="ALI",AD46="Médio"),10, IF(AND(X46="ALI",AD46="Complexo"),15, IF(AND(X46="AIE",AD46="Simples"),5, IF(AND(X46="AIE",AD46="Médio"),7, IF(AND(X46="AIE",AD46="Complexo"),10,0))))))</f>
        <v>0</v>
      </c>
      <c r="AH46" s="86" t="n">
        <f aca="false">IF(U46="",0,IF(U46="OK",SUM(O46:P46),SUM(AF46:AG46)))</f>
        <v>0</v>
      </c>
      <c r="AI46" s="89" t="n">
        <f aca="false">IF(U46="OK",R46,( IF(V46&lt;&gt;"Manutenção em interface",IF(V46&lt;&gt;"Desenv., Manutenção e Publicação de Páginas Estáticas",(AF46+AG46)*W46,W46),W46)))</f>
        <v>0</v>
      </c>
      <c r="AJ46" s="78"/>
      <c r="AK46" s="87"/>
      <c r="AL46" s="78"/>
      <c r="AM46" s="87"/>
      <c r="AN46" s="78"/>
      <c r="AO46" s="78" t="str">
        <f aca="false">IF(AI46=0,"",IF(AI46=R46,"OK","Divergente"))</f>
        <v/>
      </c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IF(B47&lt;&gt;"",VLOOKUP(B47,'Manual EB'!$A$3:$B$407,2,0),0)</f>
        <v>0</v>
      </c>
      <c r="D47" s="78"/>
      <c r="E47" s="78"/>
      <c r="F47" s="79"/>
      <c r="G47" s="78"/>
      <c r="H47" s="80"/>
      <c r="I47" s="81"/>
      <c r="J47" s="82"/>
      <c r="K47" s="83"/>
      <c r="L47" s="84" t="str">
        <f aca="false">IF(G47="EE",IF(OR(AND(OR(J47=1,J47=0),H47&gt;0,H47&lt;5),AND(OR(J47=1,J47=0),H47&gt;4,H47&lt;16),AND(J47=2,H47&gt;0,H47&lt;5)),"Simples",IF(OR(AND(OR(J47=1,J47=0),H47&gt;15),AND(J47=2,H47&gt;4,H47&lt;16),AND(J47&gt;2,H47&gt;0,H47&lt;5)),"Médio",IF(OR(AND(J47=2,H47&gt;15),AND(J47&gt;2,H47&gt;4,H47&lt;16),AND(J47&gt;2,H47&gt;15)),"Complexo",""))), IF(OR(G47="CE",G47="SE"),IF(OR(AND(OR(J47=1,J47=0),H47&gt;0,H47&lt;6),AND(OR(J47=1,J47=0),H47&gt;5,H47&lt;20),AND(J47&gt;1,J47&lt;4,H47&gt;0,H47&lt;6)),"Simples",IF(OR(AND(OR(J47=1,J47=0),H47&gt;19),AND(J47&gt;1,J47&lt;4,H47&gt;5,H47&lt;20),AND(J47&gt;3,H47&gt;0,H47&lt;6)),"Médio",IF(OR(AND(J47&gt;1,J47&lt;4,H47&gt;19),AND(J47&gt;3,H47&gt;5,H47&lt;20),AND(J47&gt;3,H47&gt;19)),"Complexo",""))),""))</f>
        <v/>
      </c>
      <c r="M47" s="79" t="str">
        <f aca="false">IF(G47="ALI",IF(OR(AND(OR(J47=1,J47=0),H47&gt;0,H47&lt;20),AND(OR(J47=1,J47=0),H47&gt;19,H47&lt;51),AND(J47&gt;1,J47&lt;6,H47&gt;0,H47&lt;20)),"Simples",IF(OR(AND(OR(J47=1,J47=0),H47&gt;50),AND(J47&gt;1,J47&lt;6,H47&gt;19,H47&lt;51),AND(J47&gt;5,H47&gt;0,H47&lt;20)),"Médio",IF(OR(AND(J47&gt;1,J47&lt;6,H47&gt;50),AND(J47&gt;5,H47&gt;19,H47&lt;51),AND(J47&gt;5,H47&gt;50)),"Complexo",""))), IF(G47="AIE",IF(OR(AND(OR(J47=1, J47=0),H47&gt;0,H47&lt;20),AND(OR(J47=1, J47=0),H47&gt;19,H47&lt;51),AND(J47&gt;1,J47&lt;6,H47&gt;0,H47&lt;20)),"Simples",IF(OR(AND(OR(J47=1, J47=0),H47&gt;50),AND(J47&gt;1,J47&lt;6,H47&gt;19,H47&lt;51),AND(J47&gt;5,H47&gt;0,H47&lt;20)),"Médio",IF(OR(AND(J47&gt;1,J47&lt;6,H47&gt;50),AND(J47&gt;5,H47&gt;19,H47&lt;51),AND(J47&gt;5,H47&gt;50)),"Complexo",""))),""))</f>
        <v/>
      </c>
      <c r="N47" s="85" t="str">
        <f aca="false">IF(L47="",M47,IF(M47="",L47,""))</f>
        <v/>
      </c>
      <c r="O47" s="86" t="n">
        <f aca="false">IF(AND(OR(G47="EE",G47="CE"),N47="Simples"),3, IF(AND(OR(G47="EE",G47="CE"),N47="Médio"),4, IF(AND(OR(G47="EE",G47="CE"),N47="Complexo"),6, IF(AND(G47="SE",N47="Simples"),4, IF(AND(G47="SE",N47="Médio"),5, IF(AND(G47="SE",N47="Complexo"),7,0))))))</f>
        <v>0</v>
      </c>
      <c r="P47" s="86" t="n">
        <f aca="false">IF(AND(G47="ALI",M47="Simples"),7, IF(AND(G47="ALI",M47="Médio"),10, IF(AND(G47="ALI",M47="Complexo"),15, IF(AND(G47="AIE",M47="Simples"),5, IF(AND(G47="AIE",M47="Médio"),7, IF(AND(G47="AIE",M47="Complexo"),10,0))))))</f>
        <v>0</v>
      </c>
      <c r="Q47" s="69" t="n">
        <f aca="false">IF(B47&lt;&gt;"Manutenção em interface",IF(B47&lt;&gt;"Desenv., Manutenção e Publicação de Páginas Estáticas",(O47+P47),C47),C47)</f>
        <v>0</v>
      </c>
      <c r="R47" s="85" t="n">
        <f aca="false">IF(B47&lt;&gt;"Manutenção em interface",IF(B47&lt;&gt;"Desenv., Manutenção e Publicação de Páginas Estáticas",(O47+P47)*C47,C47),C47)</f>
        <v>0</v>
      </c>
      <c r="S47" s="78"/>
      <c r="T47" s="87"/>
      <c r="U47" s="88"/>
      <c r="V47" s="76"/>
      <c r="W47" s="77" t="n">
        <f aca="false">IF(V47&lt;&gt;"",VLOOKUP(V47,'Manual EB'!$A$3:$B$407,2,0),0)</f>
        <v>0</v>
      </c>
      <c r="X47" s="78"/>
      <c r="Y47" s="80"/>
      <c r="Z47" s="81"/>
      <c r="AA47" s="82"/>
      <c r="AB47" s="83"/>
      <c r="AC47" s="84" t="str">
        <f aca="false">IF(X47="EE",IF(OR(AND(OR(AA47=1,AA47=0),Y47&gt;0,Y47&lt;5),AND(OR(AA47=1,AA47=0),Y47&gt;4,Y47&lt;16),AND(AA47=2,Y47&gt;0,Y47&lt;5)),"Simples",IF(OR(AND(OR(AA47=1,AA47=0),Y47&gt;15),AND(AA47=2,Y47&gt;4,Y47&lt;16),AND(AA47&gt;2,Y47&gt;0,Y47&lt;5)),"Médio",IF(OR(AND(AA47=2,Y47&gt;15),AND(AA47&gt;2,Y47&gt;4,Y47&lt;16),AND(AA47&gt;2,Y47&gt;15)),"Complexo",""))), IF(OR(X47="CE",X47="SE"),IF(OR(AND(OR(AA47=1,AA47=0),Y47&gt;0,Y47&lt;6),AND(OR(AA47=1,AA47=0),Y47&gt;5,Y47&lt;20),AND(AA47&gt;1,AA47&lt;4,Y47&gt;0,Y47&lt;6)),"Simples",IF(OR(AND(OR(AA47=1,AA47=0),Y47&gt;19),AND(AA47&gt;1,AA47&lt;4,Y47&gt;5,Y47&lt;20),AND(AA47&gt;3,Y47&gt;0,Y47&lt;6)),"Médio",IF(OR(AND(AA47&gt;1,AA47&lt;4,Y47&gt;19),AND(AA47&gt;3,Y47&gt;5,Y47&lt;20),AND(AA47&gt;3,Y47&gt;19)),"Complexo",""))),""))</f>
        <v/>
      </c>
      <c r="AD47" s="79" t="str">
        <f aca="false">IF(X47="ALI",IF(OR(AND(OR(AA47=1,AA47=0),Y47&gt;0,Y47&lt;20),AND(OR(AA47=1,AA47=0),Y47&gt;19,Y47&lt;51),AND(AA47&gt;1,AA47&lt;6,Y47&gt;0,Y47&lt;20)),"Simples",IF(OR(AND(OR(AA47=1,AA47=0),Y47&gt;50),AND(AA47&gt;1,AA47&lt;6,Y47&gt;19,Y47&lt;51),AND(AA47&gt;5,Y47&gt;0,Y47&lt;20)),"Médio",IF(OR(AND(AA47&gt;1,AA47&lt;6,Y47&gt;50),AND(AA47&gt;5,Y47&gt;19,Y47&lt;51),AND(AA47&gt;5,Y47&gt;50)),"Complexo",""))), IF(X47="AIE",IF(OR(AND(OR(AA47=1, AA47=0),Y47&gt;0,Y47&lt;20),AND(OR(AA47=1, AA47=0),Y47&gt;19,Y47&lt;51),AND(AA47&gt;1,AA47&lt;6,Y47&gt;0,Y47&lt;20)),"Simples",IF(OR(AND(OR(AA47=1, AA47=0),Y47&gt;50),AND(AA47&gt;1,AA47&lt;6,Y47&gt;19,Y47&lt;51),AND(AA47&gt;5,Y47&gt;0,Y47&lt;20)),"Médio",IF(OR(AND(AA47&gt;1,AA47&lt;6,Y47&gt;50),AND(AA47&gt;5,Y47&gt;19,Y47&lt;51),AND(AA47&gt;5,Y47&gt;50)),"Complexo",""))),""))</f>
        <v/>
      </c>
      <c r="AE47" s="85" t="str">
        <f aca="false">IF(AC47="",AD47,IF(AD47="",AC47,""))</f>
        <v/>
      </c>
      <c r="AF47" s="86" t="n">
        <f aca="false">IF(AND(OR(X47="EE",X47="CE"),AE47="Simples"),3, IF(AND(OR(X47="EE",X47="CE"),AE47="Médio"),4, IF(AND(OR(X47="EE",X47="CE"),AE47="Complexo"),6, IF(AND(X47="SE",AE47="Simples"),4, IF(AND(X47="SE",AE47="Médio"),5, IF(AND(X47="SE",AE47="Complexo"),7,0))))))</f>
        <v>0</v>
      </c>
      <c r="AG47" s="86" t="n">
        <f aca="false">IF(AND(X47="ALI",AD47="Simples"),7, IF(AND(X47="ALI",AD47="Médio"),10, IF(AND(X47="ALI",AD47="Complexo"),15, IF(AND(X47="AIE",AD47="Simples"),5, IF(AND(X47="AIE",AD47="Médio"),7, IF(AND(X47="AIE",AD47="Complexo"),10,0))))))</f>
        <v>0</v>
      </c>
      <c r="AH47" s="86" t="n">
        <f aca="false">IF(U47="",0,IF(U47="OK",SUM(O47:P47),SUM(AF47:AG47)))</f>
        <v>0</v>
      </c>
      <c r="AI47" s="89" t="n">
        <f aca="false">IF(U47="OK",R47,( IF(V47&lt;&gt;"Manutenção em interface",IF(V47&lt;&gt;"Desenv., Manutenção e Publicação de Páginas Estáticas",(AF47+AG47)*W47,W47),W47)))</f>
        <v>0</v>
      </c>
      <c r="AJ47" s="78"/>
      <c r="AK47" s="87"/>
      <c r="AL47" s="78"/>
      <c r="AM47" s="87"/>
      <c r="AN47" s="78"/>
      <c r="AO47" s="78" t="str">
        <f aca="false">IF(AI47=0,"",IF(AI47=R47,"OK","Divergente"))</f>
        <v/>
      </c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IF(B48&lt;&gt;"",VLOOKUP(B48,'Manual EB'!$A$3:$B$407,2,0),0)</f>
        <v>0</v>
      </c>
      <c r="D48" s="78"/>
      <c r="E48" s="78"/>
      <c r="F48" s="79"/>
      <c r="G48" s="78"/>
      <c r="H48" s="80"/>
      <c r="I48" s="81"/>
      <c r="J48" s="82"/>
      <c r="K48" s="83"/>
      <c r="L48" s="84" t="str">
        <f aca="false">IF(G48="EE",IF(OR(AND(OR(J48=1,J48=0),H48&gt;0,H48&lt;5),AND(OR(J48=1,J48=0),H48&gt;4,H48&lt;16),AND(J48=2,H48&gt;0,H48&lt;5)),"Simples",IF(OR(AND(OR(J48=1,J48=0),H48&gt;15),AND(J48=2,H48&gt;4,H48&lt;16),AND(J48&gt;2,H48&gt;0,H48&lt;5)),"Médio",IF(OR(AND(J48=2,H48&gt;15),AND(J48&gt;2,H48&gt;4,H48&lt;16),AND(J48&gt;2,H48&gt;15)),"Complexo",""))), IF(OR(G48="CE",G48="SE"),IF(OR(AND(OR(J48=1,J48=0),H48&gt;0,H48&lt;6),AND(OR(J48=1,J48=0),H48&gt;5,H48&lt;20),AND(J48&gt;1,J48&lt;4,H48&gt;0,H48&lt;6)),"Simples",IF(OR(AND(OR(J48=1,J48=0),H48&gt;19),AND(J48&gt;1,J48&lt;4,H48&gt;5,H48&lt;20),AND(J48&gt;3,H48&gt;0,H48&lt;6)),"Médio",IF(OR(AND(J48&gt;1,J48&lt;4,H48&gt;19),AND(J48&gt;3,H48&gt;5,H48&lt;20),AND(J48&gt;3,H48&gt;19)),"Complexo",""))),""))</f>
        <v/>
      </c>
      <c r="M48" s="79" t="str">
        <f aca="false">IF(G48="ALI",IF(OR(AND(OR(J48=1,J48=0),H48&gt;0,H48&lt;20),AND(OR(J48=1,J48=0),H48&gt;19,H48&lt;51),AND(J48&gt;1,J48&lt;6,H48&gt;0,H48&lt;20)),"Simples",IF(OR(AND(OR(J48=1,J48=0),H48&gt;50),AND(J48&gt;1,J48&lt;6,H48&gt;19,H48&lt;51),AND(J48&gt;5,H48&gt;0,H48&lt;20)),"Médio",IF(OR(AND(J48&gt;1,J48&lt;6,H48&gt;50),AND(J48&gt;5,H48&gt;19,H48&lt;51),AND(J48&gt;5,H48&gt;50)),"Complexo",""))), IF(G48="AIE",IF(OR(AND(OR(J48=1, J48=0),H48&gt;0,H48&lt;20),AND(OR(J48=1, J48=0),H48&gt;19,H48&lt;51),AND(J48&gt;1,J48&lt;6,H48&gt;0,H48&lt;20)),"Simples",IF(OR(AND(OR(J48=1, J48=0),H48&gt;50),AND(J48&gt;1,J48&lt;6,H48&gt;19,H48&lt;51),AND(J48&gt;5,H48&gt;0,H48&lt;20)),"Médio",IF(OR(AND(J48&gt;1,J48&lt;6,H48&gt;50),AND(J48&gt;5,H48&gt;19,H48&lt;51),AND(J48&gt;5,H48&gt;50)),"Complexo",""))),""))</f>
        <v/>
      </c>
      <c r="N48" s="85" t="str">
        <f aca="false">IF(L48="",M48,IF(M48="",L48,""))</f>
        <v/>
      </c>
      <c r="O48" s="86" t="n">
        <f aca="false">IF(AND(OR(G48="EE",G48="CE"),N48="Simples"),3, IF(AND(OR(G48="EE",G48="CE"),N48="Médio"),4, IF(AND(OR(G48="EE",G48="CE"),N48="Complexo"),6, IF(AND(G48="SE",N48="Simples"),4, IF(AND(G48="SE",N48="Médio"),5, IF(AND(G48="SE",N48="Complexo"),7,0))))))</f>
        <v>0</v>
      </c>
      <c r="P48" s="86" t="n">
        <f aca="false">IF(AND(G48="ALI",M48="Simples"),7, IF(AND(G48="ALI",M48="Médio"),10, IF(AND(G48="ALI",M48="Complexo"),15, IF(AND(G48="AIE",M48="Simples"),5, IF(AND(G48="AIE",M48="Médio"),7, IF(AND(G48="AIE",M48="Complexo"),10,0))))))</f>
        <v>0</v>
      </c>
      <c r="Q48" s="69" t="n">
        <f aca="false">IF(B48&lt;&gt;"Manutenção em interface",IF(B48&lt;&gt;"Desenv., Manutenção e Publicação de Páginas Estáticas",(O48+P48),C48),C48)</f>
        <v>0</v>
      </c>
      <c r="R48" s="85" t="n">
        <f aca="false">IF(B48&lt;&gt;"Manutenção em interface",IF(B48&lt;&gt;"Desenv., Manutenção e Publicação de Páginas Estáticas",(O48+P48)*C48,C48),C48)</f>
        <v>0</v>
      </c>
      <c r="S48" s="78"/>
      <c r="T48" s="87"/>
      <c r="U48" s="88"/>
      <c r="V48" s="76"/>
      <c r="W48" s="77" t="n">
        <f aca="false">IF(V48&lt;&gt;"",VLOOKUP(V48,'Manual EB'!$A$3:$B$407,2,0),0)</f>
        <v>0</v>
      </c>
      <c r="X48" s="78"/>
      <c r="Y48" s="80"/>
      <c r="Z48" s="81"/>
      <c r="AA48" s="82"/>
      <c r="AB48" s="83"/>
      <c r="AC48" s="84" t="str">
        <f aca="false">IF(X48="EE",IF(OR(AND(OR(AA48=1,AA48=0),Y48&gt;0,Y48&lt;5),AND(OR(AA48=1,AA48=0),Y48&gt;4,Y48&lt;16),AND(AA48=2,Y48&gt;0,Y48&lt;5)),"Simples",IF(OR(AND(OR(AA48=1,AA48=0),Y48&gt;15),AND(AA48=2,Y48&gt;4,Y48&lt;16),AND(AA48&gt;2,Y48&gt;0,Y48&lt;5)),"Médio",IF(OR(AND(AA48=2,Y48&gt;15),AND(AA48&gt;2,Y48&gt;4,Y48&lt;16),AND(AA48&gt;2,Y48&gt;15)),"Complexo",""))), IF(OR(X48="CE",X48="SE"),IF(OR(AND(OR(AA48=1,AA48=0),Y48&gt;0,Y48&lt;6),AND(OR(AA48=1,AA48=0),Y48&gt;5,Y48&lt;20),AND(AA48&gt;1,AA48&lt;4,Y48&gt;0,Y48&lt;6)),"Simples",IF(OR(AND(OR(AA48=1,AA48=0),Y48&gt;19),AND(AA48&gt;1,AA48&lt;4,Y48&gt;5,Y48&lt;20),AND(AA48&gt;3,Y48&gt;0,Y48&lt;6)),"Médio",IF(OR(AND(AA48&gt;1,AA48&lt;4,Y48&gt;19),AND(AA48&gt;3,Y48&gt;5,Y48&lt;20),AND(AA48&gt;3,Y48&gt;19)),"Complexo",""))),""))</f>
        <v/>
      </c>
      <c r="AD48" s="79" t="str">
        <f aca="false">IF(X48="ALI",IF(OR(AND(OR(AA48=1,AA48=0),Y48&gt;0,Y48&lt;20),AND(OR(AA48=1,AA48=0),Y48&gt;19,Y48&lt;51),AND(AA48&gt;1,AA48&lt;6,Y48&gt;0,Y48&lt;20)),"Simples",IF(OR(AND(OR(AA48=1,AA48=0),Y48&gt;50),AND(AA48&gt;1,AA48&lt;6,Y48&gt;19,Y48&lt;51),AND(AA48&gt;5,Y48&gt;0,Y48&lt;20)),"Médio",IF(OR(AND(AA48&gt;1,AA48&lt;6,Y48&gt;50),AND(AA48&gt;5,Y48&gt;19,Y48&lt;51),AND(AA48&gt;5,Y48&gt;50)),"Complexo",""))), IF(X48="AIE",IF(OR(AND(OR(AA48=1, AA48=0),Y48&gt;0,Y48&lt;20),AND(OR(AA48=1, AA48=0),Y48&gt;19,Y48&lt;51),AND(AA48&gt;1,AA48&lt;6,Y48&gt;0,Y48&lt;20)),"Simples",IF(OR(AND(OR(AA48=1, AA48=0),Y48&gt;50),AND(AA48&gt;1,AA48&lt;6,Y48&gt;19,Y48&lt;51),AND(AA48&gt;5,Y48&gt;0,Y48&lt;20)),"Médio",IF(OR(AND(AA48&gt;1,AA48&lt;6,Y48&gt;50),AND(AA48&gt;5,Y48&gt;19,Y48&lt;51),AND(AA48&gt;5,Y48&gt;50)),"Complexo",""))),""))</f>
        <v/>
      </c>
      <c r="AE48" s="85" t="str">
        <f aca="false">IF(AC48="",AD48,IF(AD48="",AC48,""))</f>
        <v/>
      </c>
      <c r="AF48" s="86" t="n">
        <f aca="false">IF(AND(OR(X48="EE",X48="CE"),AE48="Simples"),3, IF(AND(OR(X48="EE",X48="CE"),AE48="Médio"),4, IF(AND(OR(X48="EE",X48="CE"),AE48="Complexo"),6, IF(AND(X48="SE",AE48="Simples"),4, IF(AND(X48="SE",AE48="Médio"),5, IF(AND(X48="SE",AE48="Complexo"),7,0))))))</f>
        <v>0</v>
      </c>
      <c r="AG48" s="86" t="n">
        <f aca="false">IF(AND(X48="ALI",AD48="Simples"),7, IF(AND(X48="ALI",AD48="Médio"),10, IF(AND(X48="ALI",AD48="Complexo"),15, IF(AND(X48="AIE",AD48="Simples"),5, IF(AND(X48="AIE",AD48="Médio"),7, IF(AND(X48="AIE",AD48="Complexo"),10,0))))))</f>
        <v>0</v>
      </c>
      <c r="AH48" s="86" t="n">
        <f aca="false">IF(U48="",0,IF(U48="OK",SUM(O48:P48),SUM(AF48:AG48)))</f>
        <v>0</v>
      </c>
      <c r="AI48" s="89" t="n">
        <f aca="false">IF(U48="OK",R48,( IF(V48&lt;&gt;"Manutenção em interface",IF(V48&lt;&gt;"Desenv., Manutenção e Publicação de Páginas Estáticas",(AF48+AG48)*W48,W48),W48)))</f>
        <v>0</v>
      </c>
      <c r="AJ48" s="78"/>
      <c r="AK48" s="87"/>
      <c r="AL48" s="78"/>
      <c r="AM48" s="87"/>
      <c r="AN48" s="78"/>
      <c r="AO48" s="78" t="str">
        <f aca="false">IF(AI48=0,"",IF(AI48=R48,"OK","Divergente"))</f>
        <v/>
      </c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IF(B49&lt;&gt;"",VLOOKUP(B49,'Manual EB'!$A$3:$B$407,2,0),0)</f>
        <v>0</v>
      </c>
      <c r="D49" s="78"/>
      <c r="E49" s="78"/>
      <c r="F49" s="79"/>
      <c r="G49" s="78"/>
      <c r="H49" s="80"/>
      <c r="I49" s="81"/>
      <c r="J49" s="82"/>
      <c r="K49" s="83"/>
      <c r="L49" s="84" t="str">
        <f aca="false">IF(G49="EE",IF(OR(AND(OR(J49=1,J49=0),H49&gt;0,H49&lt;5),AND(OR(J49=1,J49=0),H49&gt;4,H49&lt;16),AND(J49=2,H49&gt;0,H49&lt;5)),"Simples",IF(OR(AND(OR(J49=1,J49=0),H49&gt;15),AND(J49=2,H49&gt;4,H49&lt;16),AND(J49&gt;2,H49&gt;0,H49&lt;5)),"Médio",IF(OR(AND(J49=2,H49&gt;15),AND(J49&gt;2,H49&gt;4,H49&lt;16),AND(J49&gt;2,H49&gt;15)),"Complexo",""))), IF(OR(G49="CE",G49="SE"),IF(OR(AND(OR(J49=1,J49=0),H49&gt;0,H49&lt;6),AND(OR(J49=1,J49=0),H49&gt;5,H49&lt;20),AND(J49&gt;1,J49&lt;4,H49&gt;0,H49&lt;6)),"Simples",IF(OR(AND(OR(J49=1,J49=0),H49&gt;19),AND(J49&gt;1,J49&lt;4,H49&gt;5,H49&lt;20),AND(J49&gt;3,H49&gt;0,H49&lt;6)),"Médio",IF(OR(AND(J49&gt;1,J49&lt;4,H49&gt;19),AND(J49&gt;3,H49&gt;5,H49&lt;20),AND(J49&gt;3,H49&gt;19)),"Complexo",""))),""))</f>
        <v/>
      </c>
      <c r="M49" s="79" t="str">
        <f aca="false">IF(G49="ALI",IF(OR(AND(OR(J49=1,J49=0),H49&gt;0,H49&lt;20),AND(OR(J49=1,J49=0),H49&gt;19,H49&lt;51),AND(J49&gt;1,J49&lt;6,H49&gt;0,H49&lt;20)),"Simples",IF(OR(AND(OR(J49=1,J49=0),H49&gt;50),AND(J49&gt;1,J49&lt;6,H49&gt;19,H49&lt;51),AND(J49&gt;5,H49&gt;0,H49&lt;20)),"Médio",IF(OR(AND(J49&gt;1,J49&lt;6,H49&gt;50),AND(J49&gt;5,H49&gt;19,H49&lt;51),AND(J49&gt;5,H49&gt;50)),"Complexo",""))), IF(G49="AIE",IF(OR(AND(OR(J49=1, J49=0),H49&gt;0,H49&lt;20),AND(OR(J49=1, J49=0),H49&gt;19,H49&lt;51),AND(J49&gt;1,J49&lt;6,H49&gt;0,H49&lt;20)),"Simples",IF(OR(AND(OR(J49=1, J49=0),H49&gt;50),AND(J49&gt;1,J49&lt;6,H49&gt;19,H49&lt;51),AND(J49&gt;5,H49&gt;0,H49&lt;20)),"Médio",IF(OR(AND(J49&gt;1,J49&lt;6,H49&gt;50),AND(J49&gt;5,H49&gt;19,H49&lt;51),AND(J49&gt;5,H49&gt;50)),"Complexo",""))),""))</f>
        <v/>
      </c>
      <c r="N49" s="85" t="str">
        <f aca="false">IF(L49="",M49,IF(M49="",L49,""))</f>
        <v/>
      </c>
      <c r="O49" s="86" t="n">
        <f aca="false">IF(AND(OR(G49="EE",G49="CE"),N49="Simples"),3, IF(AND(OR(G49="EE",G49="CE"),N49="Médio"),4, IF(AND(OR(G49="EE",G49="CE"),N49="Complexo"),6, IF(AND(G49="SE",N49="Simples"),4, IF(AND(G49="SE",N49="Médio"),5, IF(AND(G49="SE",N49="Complexo"),7,0))))))</f>
        <v>0</v>
      </c>
      <c r="P49" s="86" t="n">
        <f aca="false">IF(AND(G49="ALI",M49="Simples"),7, IF(AND(G49="ALI",M49="Médio"),10, IF(AND(G49="ALI",M49="Complexo"),15, IF(AND(G49="AIE",M49="Simples"),5, IF(AND(G49="AIE",M49="Médio"),7, IF(AND(G49="AIE",M49="Complexo"),10,0))))))</f>
        <v>0</v>
      </c>
      <c r="Q49" s="69" t="n">
        <f aca="false">IF(B49&lt;&gt;"Manutenção em interface",IF(B49&lt;&gt;"Desenv., Manutenção e Publicação de Páginas Estáticas",(O49+P49),C49),C49)</f>
        <v>0</v>
      </c>
      <c r="R49" s="85" t="n">
        <f aca="false">IF(B49&lt;&gt;"Manutenção em interface",IF(B49&lt;&gt;"Desenv., Manutenção e Publicação de Páginas Estáticas",(O49+P49)*C49,C49),C49)</f>
        <v>0</v>
      </c>
      <c r="S49" s="78"/>
      <c r="T49" s="87"/>
      <c r="U49" s="88"/>
      <c r="V49" s="76"/>
      <c r="W49" s="77" t="n">
        <f aca="false">IF(V49&lt;&gt;"",VLOOKUP(V49,'Manual EB'!$A$3:$B$407,2,0),0)</f>
        <v>0</v>
      </c>
      <c r="X49" s="78"/>
      <c r="Y49" s="80"/>
      <c r="Z49" s="81"/>
      <c r="AA49" s="82"/>
      <c r="AB49" s="83"/>
      <c r="AC49" s="84" t="str">
        <f aca="false">IF(X49="EE",IF(OR(AND(OR(AA49=1,AA49=0),Y49&gt;0,Y49&lt;5),AND(OR(AA49=1,AA49=0),Y49&gt;4,Y49&lt;16),AND(AA49=2,Y49&gt;0,Y49&lt;5)),"Simples",IF(OR(AND(OR(AA49=1,AA49=0),Y49&gt;15),AND(AA49=2,Y49&gt;4,Y49&lt;16),AND(AA49&gt;2,Y49&gt;0,Y49&lt;5)),"Médio",IF(OR(AND(AA49=2,Y49&gt;15),AND(AA49&gt;2,Y49&gt;4,Y49&lt;16),AND(AA49&gt;2,Y49&gt;15)),"Complexo",""))), IF(OR(X49="CE",X49="SE"),IF(OR(AND(OR(AA49=1,AA49=0),Y49&gt;0,Y49&lt;6),AND(OR(AA49=1,AA49=0),Y49&gt;5,Y49&lt;20),AND(AA49&gt;1,AA49&lt;4,Y49&gt;0,Y49&lt;6)),"Simples",IF(OR(AND(OR(AA49=1,AA49=0),Y49&gt;19),AND(AA49&gt;1,AA49&lt;4,Y49&gt;5,Y49&lt;20),AND(AA49&gt;3,Y49&gt;0,Y49&lt;6)),"Médio",IF(OR(AND(AA49&gt;1,AA49&lt;4,Y49&gt;19),AND(AA49&gt;3,Y49&gt;5,Y49&lt;20),AND(AA49&gt;3,Y49&gt;19)),"Complexo",""))),""))</f>
        <v/>
      </c>
      <c r="AD49" s="79" t="str">
        <f aca="false">IF(X49="ALI",IF(OR(AND(OR(AA49=1,AA49=0),Y49&gt;0,Y49&lt;20),AND(OR(AA49=1,AA49=0),Y49&gt;19,Y49&lt;51),AND(AA49&gt;1,AA49&lt;6,Y49&gt;0,Y49&lt;20)),"Simples",IF(OR(AND(OR(AA49=1,AA49=0),Y49&gt;50),AND(AA49&gt;1,AA49&lt;6,Y49&gt;19,Y49&lt;51),AND(AA49&gt;5,Y49&gt;0,Y49&lt;20)),"Médio",IF(OR(AND(AA49&gt;1,AA49&lt;6,Y49&gt;50),AND(AA49&gt;5,Y49&gt;19,Y49&lt;51),AND(AA49&gt;5,Y49&gt;50)),"Complexo",""))), IF(X49="AIE",IF(OR(AND(OR(AA49=1, AA49=0),Y49&gt;0,Y49&lt;20),AND(OR(AA49=1, AA49=0),Y49&gt;19,Y49&lt;51),AND(AA49&gt;1,AA49&lt;6,Y49&gt;0,Y49&lt;20)),"Simples",IF(OR(AND(OR(AA49=1, AA49=0),Y49&gt;50),AND(AA49&gt;1,AA49&lt;6,Y49&gt;19,Y49&lt;51),AND(AA49&gt;5,Y49&gt;0,Y49&lt;20)),"Médio",IF(OR(AND(AA49&gt;1,AA49&lt;6,Y49&gt;50),AND(AA49&gt;5,Y49&gt;19,Y49&lt;51),AND(AA49&gt;5,Y49&gt;50)),"Complexo",""))),""))</f>
        <v/>
      </c>
      <c r="AE49" s="85" t="str">
        <f aca="false">IF(AC49="",AD49,IF(AD49="",AC49,""))</f>
        <v/>
      </c>
      <c r="AF49" s="86" t="n">
        <f aca="false">IF(AND(OR(X49="EE",X49="CE"),AE49="Simples"),3, IF(AND(OR(X49="EE",X49="CE"),AE49="Médio"),4, IF(AND(OR(X49="EE",X49="CE"),AE49="Complexo"),6, IF(AND(X49="SE",AE49="Simples"),4, IF(AND(X49="SE",AE49="Médio"),5, IF(AND(X49="SE",AE49="Complexo"),7,0))))))</f>
        <v>0</v>
      </c>
      <c r="AG49" s="86" t="n">
        <f aca="false">IF(AND(X49="ALI",AD49="Simples"),7, IF(AND(X49="ALI",AD49="Médio"),10, IF(AND(X49="ALI",AD49="Complexo"),15, IF(AND(X49="AIE",AD49="Simples"),5, IF(AND(X49="AIE",AD49="Médio"),7, IF(AND(X49="AIE",AD49="Complexo"),10,0))))))</f>
        <v>0</v>
      </c>
      <c r="AH49" s="86" t="n">
        <f aca="false">IF(U49="",0,IF(U49="OK",SUM(O49:P49),SUM(AF49:AG49)))</f>
        <v>0</v>
      </c>
      <c r="AI49" s="89" t="n">
        <f aca="false">IF(U49="OK",R49,( IF(V49&lt;&gt;"Manutenção em interface",IF(V49&lt;&gt;"Desenv., Manutenção e Publicação de Páginas Estáticas",(AF49+AG49)*W49,W49),W49)))</f>
        <v>0</v>
      </c>
      <c r="AJ49" s="78"/>
      <c r="AK49" s="87"/>
      <c r="AL49" s="78"/>
      <c r="AM49" s="87"/>
      <c r="AN49" s="78"/>
      <c r="AO49" s="78" t="str">
        <f aca="false">IF(AI49=0,"",IF(AI49=R49,"OK","Divergente"))</f>
        <v/>
      </c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IF(B50&lt;&gt;"",VLOOKUP(B50,'Manual EB'!$A$3:$B$407,2,0),0)</f>
        <v>0</v>
      </c>
      <c r="D50" s="78"/>
      <c r="E50" s="78"/>
      <c r="F50" s="79"/>
      <c r="G50" s="78"/>
      <c r="H50" s="80"/>
      <c r="I50" s="81"/>
      <c r="J50" s="82"/>
      <c r="K50" s="83"/>
      <c r="L50" s="84" t="str">
        <f aca="false">IF(G50="EE",IF(OR(AND(OR(J50=1,J50=0),H50&gt;0,H50&lt;5),AND(OR(J50=1,J50=0),H50&gt;4,H50&lt;16),AND(J50=2,H50&gt;0,H50&lt;5)),"Simples",IF(OR(AND(OR(J50=1,J50=0),H50&gt;15),AND(J50=2,H50&gt;4,H50&lt;16),AND(J50&gt;2,H50&gt;0,H50&lt;5)),"Médio",IF(OR(AND(J50=2,H50&gt;15),AND(J50&gt;2,H50&gt;4,H50&lt;16),AND(J50&gt;2,H50&gt;15)),"Complexo",""))), IF(OR(G50="CE",G50="SE"),IF(OR(AND(OR(J50=1,J50=0),H50&gt;0,H50&lt;6),AND(OR(J50=1,J50=0),H50&gt;5,H50&lt;20),AND(J50&gt;1,J50&lt;4,H50&gt;0,H50&lt;6)),"Simples",IF(OR(AND(OR(J50=1,J50=0),H50&gt;19),AND(J50&gt;1,J50&lt;4,H50&gt;5,H50&lt;20),AND(J50&gt;3,H50&gt;0,H50&lt;6)),"Médio",IF(OR(AND(J50&gt;1,J50&lt;4,H50&gt;19),AND(J50&gt;3,H50&gt;5,H50&lt;20),AND(J50&gt;3,H50&gt;19)),"Complexo",""))),""))</f>
        <v/>
      </c>
      <c r="M50" s="79" t="str">
        <f aca="false">IF(G50="ALI",IF(OR(AND(OR(J50=1,J50=0),H50&gt;0,H50&lt;20),AND(OR(J50=1,J50=0),H50&gt;19,H50&lt;51),AND(J50&gt;1,J50&lt;6,H50&gt;0,H50&lt;20)),"Simples",IF(OR(AND(OR(J50=1,J50=0),H50&gt;50),AND(J50&gt;1,J50&lt;6,H50&gt;19,H50&lt;51),AND(J50&gt;5,H50&gt;0,H50&lt;20)),"Médio",IF(OR(AND(J50&gt;1,J50&lt;6,H50&gt;50),AND(J50&gt;5,H50&gt;19,H50&lt;51),AND(J50&gt;5,H50&gt;50)),"Complexo",""))), IF(G50="AIE",IF(OR(AND(OR(J50=1, J50=0),H50&gt;0,H50&lt;20),AND(OR(J50=1, J50=0),H50&gt;19,H50&lt;51),AND(J50&gt;1,J50&lt;6,H50&gt;0,H50&lt;20)),"Simples",IF(OR(AND(OR(J50=1, J50=0),H50&gt;50),AND(J50&gt;1,J50&lt;6,H50&gt;19,H50&lt;51),AND(J50&gt;5,H50&gt;0,H50&lt;20)),"Médio",IF(OR(AND(J50&gt;1,J50&lt;6,H50&gt;50),AND(J50&gt;5,H50&gt;19,H50&lt;51),AND(J50&gt;5,H50&gt;50)),"Complexo",""))),""))</f>
        <v/>
      </c>
      <c r="N50" s="85" t="str">
        <f aca="false">IF(L50="",M50,IF(M50="",L50,""))</f>
        <v/>
      </c>
      <c r="O50" s="86" t="n">
        <f aca="false">IF(AND(OR(G50="EE",G50="CE"),N50="Simples"),3, IF(AND(OR(G50="EE",G50="CE"),N50="Médio"),4, IF(AND(OR(G50="EE",G50="CE"),N50="Complexo"),6, IF(AND(G50="SE",N50="Simples"),4, IF(AND(G50="SE",N50="Médio"),5, IF(AND(G50="SE",N50="Complexo"),7,0))))))</f>
        <v>0</v>
      </c>
      <c r="P50" s="86" t="n">
        <f aca="false">IF(AND(G50="ALI",M50="Simples"),7, IF(AND(G50="ALI",M50="Médio"),10, IF(AND(G50="ALI",M50="Complexo"),15, IF(AND(G50="AIE",M50="Simples"),5, IF(AND(G50="AIE",M50="Médio"),7, IF(AND(G50="AIE",M50="Complexo"),10,0))))))</f>
        <v>0</v>
      </c>
      <c r="Q50" s="69" t="n">
        <f aca="false">IF(B50&lt;&gt;"Manutenção em interface",IF(B50&lt;&gt;"Desenv., Manutenção e Publicação de Páginas Estáticas",(O50+P50),C50),C50)</f>
        <v>0</v>
      </c>
      <c r="R50" s="85" t="n">
        <f aca="false">IF(B50&lt;&gt;"Manutenção em interface",IF(B50&lt;&gt;"Desenv., Manutenção e Publicação de Páginas Estáticas",(O50+P50)*C50,C50),C50)</f>
        <v>0</v>
      </c>
      <c r="S50" s="78"/>
      <c r="T50" s="87"/>
      <c r="U50" s="88"/>
      <c r="V50" s="76"/>
      <c r="W50" s="77" t="n">
        <f aca="false">IF(V50&lt;&gt;"",VLOOKUP(V50,'Manual EB'!$A$3:$B$407,2,0),0)</f>
        <v>0</v>
      </c>
      <c r="X50" s="78"/>
      <c r="Y50" s="80"/>
      <c r="Z50" s="81"/>
      <c r="AA50" s="82"/>
      <c r="AB50" s="83"/>
      <c r="AC50" s="84" t="str">
        <f aca="false">IF(X50="EE",IF(OR(AND(OR(AA50=1,AA50=0),Y50&gt;0,Y50&lt;5),AND(OR(AA50=1,AA50=0),Y50&gt;4,Y50&lt;16),AND(AA50=2,Y50&gt;0,Y50&lt;5)),"Simples",IF(OR(AND(OR(AA50=1,AA50=0),Y50&gt;15),AND(AA50=2,Y50&gt;4,Y50&lt;16),AND(AA50&gt;2,Y50&gt;0,Y50&lt;5)),"Médio",IF(OR(AND(AA50=2,Y50&gt;15),AND(AA50&gt;2,Y50&gt;4,Y50&lt;16),AND(AA50&gt;2,Y50&gt;15)),"Complexo",""))), IF(OR(X50="CE",X50="SE"),IF(OR(AND(OR(AA50=1,AA50=0),Y50&gt;0,Y50&lt;6),AND(OR(AA50=1,AA50=0),Y50&gt;5,Y50&lt;20),AND(AA50&gt;1,AA50&lt;4,Y50&gt;0,Y50&lt;6)),"Simples",IF(OR(AND(OR(AA50=1,AA50=0),Y50&gt;19),AND(AA50&gt;1,AA50&lt;4,Y50&gt;5,Y50&lt;20),AND(AA50&gt;3,Y50&gt;0,Y50&lt;6)),"Médio",IF(OR(AND(AA50&gt;1,AA50&lt;4,Y50&gt;19),AND(AA50&gt;3,Y50&gt;5,Y50&lt;20),AND(AA50&gt;3,Y50&gt;19)),"Complexo",""))),""))</f>
        <v/>
      </c>
      <c r="AD50" s="79" t="str">
        <f aca="false">IF(X50="ALI",IF(OR(AND(OR(AA50=1,AA50=0),Y50&gt;0,Y50&lt;20),AND(OR(AA50=1,AA50=0),Y50&gt;19,Y50&lt;51),AND(AA50&gt;1,AA50&lt;6,Y50&gt;0,Y50&lt;20)),"Simples",IF(OR(AND(OR(AA50=1,AA50=0),Y50&gt;50),AND(AA50&gt;1,AA50&lt;6,Y50&gt;19,Y50&lt;51),AND(AA50&gt;5,Y50&gt;0,Y50&lt;20)),"Médio",IF(OR(AND(AA50&gt;1,AA50&lt;6,Y50&gt;50),AND(AA50&gt;5,Y50&gt;19,Y50&lt;51),AND(AA50&gt;5,Y50&gt;50)),"Complexo",""))), IF(X50="AIE",IF(OR(AND(OR(AA50=1, AA50=0),Y50&gt;0,Y50&lt;20),AND(OR(AA50=1, AA50=0),Y50&gt;19,Y50&lt;51),AND(AA50&gt;1,AA50&lt;6,Y50&gt;0,Y50&lt;20)),"Simples",IF(OR(AND(OR(AA50=1, AA50=0),Y50&gt;50),AND(AA50&gt;1,AA50&lt;6,Y50&gt;19,Y50&lt;51),AND(AA50&gt;5,Y50&gt;0,Y50&lt;20)),"Médio",IF(OR(AND(AA50&gt;1,AA50&lt;6,Y50&gt;50),AND(AA50&gt;5,Y50&gt;19,Y50&lt;51),AND(AA50&gt;5,Y50&gt;50)),"Complexo",""))),""))</f>
        <v/>
      </c>
      <c r="AE50" s="85" t="str">
        <f aca="false">IF(AC50="",AD50,IF(AD50="",AC50,""))</f>
        <v/>
      </c>
      <c r="AF50" s="86" t="n">
        <f aca="false">IF(AND(OR(X50="EE",X50="CE"),AE50="Simples"),3, IF(AND(OR(X50="EE",X50="CE"),AE50="Médio"),4, IF(AND(OR(X50="EE",X50="CE"),AE50="Complexo"),6, IF(AND(X50="SE",AE50="Simples"),4, IF(AND(X50="SE",AE50="Médio"),5, IF(AND(X50="SE",AE50="Complexo"),7,0))))))</f>
        <v>0</v>
      </c>
      <c r="AG50" s="86" t="n">
        <f aca="false">IF(AND(X50="ALI",AD50="Simples"),7, IF(AND(X50="ALI",AD50="Médio"),10, IF(AND(X50="ALI",AD50="Complexo"),15, IF(AND(X50="AIE",AD50="Simples"),5, IF(AND(X50="AIE",AD50="Médio"),7, IF(AND(X50="AIE",AD50="Complexo"),10,0))))))</f>
        <v>0</v>
      </c>
      <c r="AH50" s="86" t="n">
        <f aca="false">IF(U50="",0,IF(U50="OK",SUM(O50:P50),SUM(AF50:AG50)))</f>
        <v>0</v>
      </c>
      <c r="AI50" s="89" t="n">
        <f aca="false">IF(U50="OK",R50,( IF(V50&lt;&gt;"Manutenção em interface",IF(V50&lt;&gt;"Desenv., Manutenção e Publicação de Páginas Estáticas",(AF50+AG50)*W50,W50),W50)))</f>
        <v>0</v>
      </c>
      <c r="AJ50" s="78"/>
      <c r="AK50" s="87"/>
      <c r="AL50" s="78"/>
      <c r="AM50" s="87"/>
      <c r="AN50" s="78"/>
      <c r="AO50" s="78" t="str">
        <f aca="false">IF(AI50=0,"",IF(AI50=R50,"OK","Divergente"))</f>
        <v/>
      </c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IF(B51&lt;&gt;"",VLOOKUP(B51,'Manual EB'!$A$3:$B$407,2,0),0)</f>
        <v>0</v>
      </c>
      <c r="D51" s="78"/>
      <c r="E51" s="78"/>
      <c r="F51" s="79"/>
      <c r="G51" s="78"/>
      <c r="H51" s="80"/>
      <c r="I51" s="81"/>
      <c r="J51" s="82"/>
      <c r="K51" s="83"/>
      <c r="L51" s="84" t="str">
        <f aca="false">IF(G51="EE",IF(OR(AND(OR(J51=1,J51=0),H51&gt;0,H51&lt;5),AND(OR(J51=1,J51=0),H51&gt;4,H51&lt;16),AND(J51=2,H51&gt;0,H51&lt;5)),"Simples",IF(OR(AND(OR(J51=1,J51=0),H51&gt;15),AND(J51=2,H51&gt;4,H51&lt;16),AND(J51&gt;2,H51&gt;0,H51&lt;5)),"Médio",IF(OR(AND(J51=2,H51&gt;15),AND(J51&gt;2,H51&gt;4,H51&lt;16),AND(J51&gt;2,H51&gt;15)),"Complexo",""))), IF(OR(G51="CE",G51="SE"),IF(OR(AND(OR(J51=1,J51=0),H51&gt;0,H51&lt;6),AND(OR(J51=1,J51=0),H51&gt;5,H51&lt;20),AND(J51&gt;1,J51&lt;4,H51&gt;0,H51&lt;6)),"Simples",IF(OR(AND(OR(J51=1,J51=0),H51&gt;19),AND(J51&gt;1,J51&lt;4,H51&gt;5,H51&lt;20),AND(J51&gt;3,H51&gt;0,H51&lt;6)),"Médio",IF(OR(AND(J51&gt;1,J51&lt;4,H51&gt;19),AND(J51&gt;3,H51&gt;5,H51&lt;20),AND(J51&gt;3,H51&gt;19)),"Complexo",""))),""))</f>
        <v/>
      </c>
      <c r="M51" s="79" t="str">
        <f aca="false">IF(G51="ALI",IF(OR(AND(OR(J51=1,J51=0),H51&gt;0,H51&lt;20),AND(OR(J51=1,J51=0),H51&gt;19,H51&lt;51),AND(J51&gt;1,J51&lt;6,H51&gt;0,H51&lt;20)),"Simples",IF(OR(AND(OR(J51=1,J51=0),H51&gt;50),AND(J51&gt;1,J51&lt;6,H51&gt;19,H51&lt;51),AND(J51&gt;5,H51&gt;0,H51&lt;20)),"Médio",IF(OR(AND(J51&gt;1,J51&lt;6,H51&gt;50),AND(J51&gt;5,H51&gt;19,H51&lt;51),AND(J51&gt;5,H51&gt;50)),"Complexo",""))), IF(G51="AIE",IF(OR(AND(OR(J51=1, J51=0),H51&gt;0,H51&lt;20),AND(OR(J51=1, J51=0),H51&gt;19,H51&lt;51),AND(J51&gt;1,J51&lt;6,H51&gt;0,H51&lt;20)),"Simples",IF(OR(AND(OR(J51=1, J51=0),H51&gt;50),AND(J51&gt;1,J51&lt;6,H51&gt;19,H51&lt;51),AND(J51&gt;5,H51&gt;0,H51&lt;20)),"Médio",IF(OR(AND(J51&gt;1,J51&lt;6,H51&gt;50),AND(J51&gt;5,H51&gt;19,H51&lt;51),AND(J51&gt;5,H51&gt;50)),"Complexo",""))),""))</f>
        <v/>
      </c>
      <c r="N51" s="85" t="str">
        <f aca="false">IF(L51="",M51,IF(M51="",L51,""))</f>
        <v/>
      </c>
      <c r="O51" s="86" t="n">
        <f aca="false">IF(AND(OR(G51="EE",G51="CE"),N51="Simples"),3, IF(AND(OR(G51="EE",G51="CE"),N51="Médio"),4, IF(AND(OR(G51="EE",G51="CE"),N51="Complexo"),6, IF(AND(G51="SE",N51="Simples"),4, IF(AND(G51="SE",N51="Médio"),5, IF(AND(G51="SE",N51="Complexo"),7,0))))))</f>
        <v>0</v>
      </c>
      <c r="P51" s="86" t="n">
        <f aca="false">IF(AND(G51="ALI",M51="Simples"),7, IF(AND(G51="ALI",M51="Médio"),10, IF(AND(G51="ALI",M51="Complexo"),15, IF(AND(G51="AIE",M51="Simples"),5, IF(AND(G51="AIE",M51="Médio"),7, IF(AND(G51="AIE",M51="Complexo"),10,0))))))</f>
        <v>0</v>
      </c>
      <c r="Q51" s="69" t="n">
        <f aca="false">IF(B51&lt;&gt;"Manutenção em interface",IF(B51&lt;&gt;"Desenv., Manutenção e Publicação de Páginas Estáticas",(O51+P51),C51),C51)</f>
        <v>0</v>
      </c>
      <c r="R51" s="85" t="n">
        <f aca="false">IF(B51&lt;&gt;"Manutenção em interface",IF(B51&lt;&gt;"Desenv., Manutenção e Publicação de Páginas Estáticas",(O51+P51)*C51,C51),C51)</f>
        <v>0</v>
      </c>
      <c r="S51" s="78"/>
      <c r="T51" s="87"/>
      <c r="U51" s="88"/>
      <c r="V51" s="76"/>
      <c r="W51" s="77" t="n">
        <f aca="false">IF(V51&lt;&gt;"",VLOOKUP(V51,'Manual EB'!$A$3:$B$407,2,0),0)</f>
        <v>0</v>
      </c>
      <c r="X51" s="78"/>
      <c r="Y51" s="80"/>
      <c r="Z51" s="81"/>
      <c r="AA51" s="82"/>
      <c r="AB51" s="83"/>
      <c r="AC51" s="84" t="str">
        <f aca="false">IF(X51="EE",IF(OR(AND(OR(AA51=1,AA51=0),Y51&gt;0,Y51&lt;5),AND(OR(AA51=1,AA51=0),Y51&gt;4,Y51&lt;16),AND(AA51=2,Y51&gt;0,Y51&lt;5)),"Simples",IF(OR(AND(OR(AA51=1,AA51=0),Y51&gt;15),AND(AA51=2,Y51&gt;4,Y51&lt;16),AND(AA51&gt;2,Y51&gt;0,Y51&lt;5)),"Médio",IF(OR(AND(AA51=2,Y51&gt;15),AND(AA51&gt;2,Y51&gt;4,Y51&lt;16),AND(AA51&gt;2,Y51&gt;15)),"Complexo",""))), IF(OR(X51="CE",X51="SE"),IF(OR(AND(OR(AA51=1,AA51=0),Y51&gt;0,Y51&lt;6),AND(OR(AA51=1,AA51=0),Y51&gt;5,Y51&lt;20),AND(AA51&gt;1,AA51&lt;4,Y51&gt;0,Y51&lt;6)),"Simples",IF(OR(AND(OR(AA51=1,AA51=0),Y51&gt;19),AND(AA51&gt;1,AA51&lt;4,Y51&gt;5,Y51&lt;20),AND(AA51&gt;3,Y51&gt;0,Y51&lt;6)),"Médio",IF(OR(AND(AA51&gt;1,AA51&lt;4,Y51&gt;19),AND(AA51&gt;3,Y51&gt;5,Y51&lt;20),AND(AA51&gt;3,Y51&gt;19)),"Complexo",""))),""))</f>
        <v/>
      </c>
      <c r="AD51" s="79" t="str">
        <f aca="false">IF(X51="ALI",IF(OR(AND(OR(AA51=1,AA51=0),Y51&gt;0,Y51&lt;20),AND(OR(AA51=1,AA51=0),Y51&gt;19,Y51&lt;51),AND(AA51&gt;1,AA51&lt;6,Y51&gt;0,Y51&lt;20)),"Simples",IF(OR(AND(OR(AA51=1,AA51=0),Y51&gt;50),AND(AA51&gt;1,AA51&lt;6,Y51&gt;19,Y51&lt;51),AND(AA51&gt;5,Y51&gt;0,Y51&lt;20)),"Médio",IF(OR(AND(AA51&gt;1,AA51&lt;6,Y51&gt;50),AND(AA51&gt;5,Y51&gt;19,Y51&lt;51),AND(AA51&gt;5,Y51&gt;50)),"Complexo",""))), IF(X51="AIE",IF(OR(AND(OR(AA51=1, AA51=0),Y51&gt;0,Y51&lt;20),AND(OR(AA51=1, AA51=0),Y51&gt;19,Y51&lt;51),AND(AA51&gt;1,AA51&lt;6,Y51&gt;0,Y51&lt;20)),"Simples",IF(OR(AND(OR(AA51=1, AA51=0),Y51&gt;50),AND(AA51&gt;1,AA51&lt;6,Y51&gt;19,Y51&lt;51),AND(AA51&gt;5,Y51&gt;0,Y51&lt;20)),"Médio",IF(OR(AND(AA51&gt;1,AA51&lt;6,Y51&gt;50),AND(AA51&gt;5,Y51&gt;19,Y51&lt;51),AND(AA51&gt;5,Y51&gt;50)),"Complexo",""))),""))</f>
        <v/>
      </c>
      <c r="AE51" s="85" t="str">
        <f aca="false">IF(AC51="",AD51,IF(AD51="",AC51,""))</f>
        <v/>
      </c>
      <c r="AF51" s="86" t="n">
        <f aca="false">IF(AND(OR(X51="EE",X51="CE"),AE51="Simples"),3, IF(AND(OR(X51="EE",X51="CE"),AE51="Médio"),4, IF(AND(OR(X51="EE",X51="CE"),AE51="Complexo"),6, IF(AND(X51="SE",AE51="Simples"),4, IF(AND(X51="SE",AE51="Médio"),5, IF(AND(X51="SE",AE51="Complexo"),7,0))))))</f>
        <v>0</v>
      </c>
      <c r="AG51" s="86" t="n">
        <f aca="false">IF(AND(X51="ALI",AD51="Simples"),7, IF(AND(X51="ALI",AD51="Médio"),10, IF(AND(X51="ALI",AD51="Complexo"),15, IF(AND(X51="AIE",AD51="Simples"),5, IF(AND(X51="AIE",AD51="Médio"),7, IF(AND(X51="AIE",AD51="Complexo"),10,0))))))</f>
        <v>0</v>
      </c>
      <c r="AH51" s="86" t="n">
        <f aca="false">IF(U51="",0,IF(U51="OK",SUM(O51:P51),SUM(AF51:AG51)))</f>
        <v>0</v>
      </c>
      <c r="AI51" s="89" t="n">
        <f aca="false">IF(U51="OK",R51,( IF(V51&lt;&gt;"Manutenção em interface",IF(V51&lt;&gt;"Desenv., Manutenção e Publicação de Páginas Estáticas",(AF51+AG51)*W51,W51),W51)))</f>
        <v>0</v>
      </c>
      <c r="AJ51" s="78"/>
      <c r="AK51" s="87"/>
      <c r="AL51" s="78"/>
      <c r="AM51" s="87"/>
      <c r="AN51" s="78"/>
      <c r="AO51" s="78" t="str">
        <f aca="false">IF(AI51=0,"",IF(AI51=R51,"OK","Divergente"))</f>
        <v/>
      </c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IF(B52&lt;&gt;"",VLOOKUP(B52,'Manual EB'!$A$3:$B$407,2,0),0)</f>
        <v>0</v>
      </c>
      <c r="D52" s="78"/>
      <c r="E52" s="78"/>
      <c r="F52" s="79"/>
      <c r="G52" s="78"/>
      <c r="H52" s="80"/>
      <c r="I52" s="81"/>
      <c r="J52" s="82"/>
      <c r="K52" s="83"/>
      <c r="L52" s="84" t="str">
        <f aca="false">IF(G52="EE",IF(OR(AND(OR(J52=1,J52=0),H52&gt;0,H52&lt;5),AND(OR(J52=1,J52=0),H52&gt;4,H52&lt;16),AND(J52=2,H52&gt;0,H52&lt;5)),"Simples",IF(OR(AND(OR(J52=1,J52=0),H52&gt;15),AND(J52=2,H52&gt;4,H52&lt;16),AND(J52&gt;2,H52&gt;0,H52&lt;5)),"Médio",IF(OR(AND(J52=2,H52&gt;15),AND(J52&gt;2,H52&gt;4,H52&lt;16),AND(J52&gt;2,H52&gt;15)),"Complexo",""))), IF(OR(G52="CE",G52="SE"),IF(OR(AND(OR(J52=1,J52=0),H52&gt;0,H52&lt;6),AND(OR(J52=1,J52=0),H52&gt;5,H52&lt;20),AND(J52&gt;1,J52&lt;4,H52&gt;0,H52&lt;6)),"Simples",IF(OR(AND(OR(J52=1,J52=0),H52&gt;19),AND(J52&gt;1,J52&lt;4,H52&gt;5,H52&lt;20),AND(J52&gt;3,H52&gt;0,H52&lt;6)),"Médio",IF(OR(AND(J52&gt;1,J52&lt;4,H52&gt;19),AND(J52&gt;3,H52&gt;5,H52&lt;20),AND(J52&gt;3,H52&gt;19)),"Complexo",""))),""))</f>
        <v/>
      </c>
      <c r="M52" s="79" t="str">
        <f aca="false">IF(G52="ALI",IF(OR(AND(OR(J52=1,J52=0),H52&gt;0,H52&lt;20),AND(OR(J52=1,J52=0),H52&gt;19,H52&lt;51),AND(J52&gt;1,J52&lt;6,H52&gt;0,H52&lt;20)),"Simples",IF(OR(AND(OR(J52=1,J52=0),H52&gt;50),AND(J52&gt;1,J52&lt;6,H52&gt;19,H52&lt;51),AND(J52&gt;5,H52&gt;0,H52&lt;20)),"Médio",IF(OR(AND(J52&gt;1,J52&lt;6,H52&gt;50),AND(J52&gt;5,H52&gt;19,H52&lt;51),AND(J52&gt;5,H52&gt;50)),"Complexo",""))), IF(G52="AIE",IF(OR(AND(OR(J52=1, J52=0),H52&gt;0,H52&lt;20),AND(OR(J52=1, J52=0),H52&gt;19,H52&lt;51),AND(J52&gt;1,J52&lt;6,H52&gt;0,H52&lt;20)),"Simples",IF(OR(AND(OR(J52=1, J52=0),H52&gt;50),AND(J52&gt;1,J52&lt;6,H52&gt;19,H52&lt;51),AND(J52&gt;5,H52&gt;0,H52&lt;20)),"Médio",IF(OR(AND(J52&gt;1,J52&lt;6,H52&gt;50),AND(J52&gt;5,H52&gt;19,H52&lt;51),AND(J52&gt;5,H52&gt;50)),"Complexo",""))),""))</f>
        <v/>
      </c>
      <c r="N52" s="85" t="str">
        <f aca="false">IF(L52="",M52,IF(M52="",L52,""))</f>
        <v/>
      </c>
      <c r="O52" s="86" t="n">
        <f aca="false">IF(AND(OR(G52="EE",G52="CE"),N52="Simples"),3, IF(AND(OR(G52="EE",G52="CE"),N52="Médio"),4, IF(AND(OR(G52="EE",G52="CE"),N52="Complexo"),6, IF(AND(G52="SE",N52="Simples"),4, IF(AND(G52="SE",N52="Médio"),5, IF(AND(G52="SE",N52="Complexo"),7,0))))))</f>
        <v>0</v>
      </c>
      <c r="P52" s="86" t="n">
        <f aca="false">IF(AND(G52="ALI",M52="Simples"),7, IF(AND(G52="ALI",M52="Médio"),10, IF(AND(G52="ALI",M52="Complexo"),15, IF(AND(G52="AIE",M52="Simples"),5, IF(AND(G52="AIE",M52="Médio"),7, IF(AND(G52="AIE",M52="Complexo"),10,0))))))</f>
        <v>0</v>
      </c>
      <c r="Q52" s="69" t="n">
        <f aca="false">IF(B52&lt;&gt;"Manutenção em interface",IF(B52&lt;&gt;"Desenv., Manutenção e Publicação de Páginas Estáticas",(O52+P52),C52),C52)</f>
        <v>0</v>
      </c>
      <c r="R52" s="85" t="n">
        <f aca="false">IF(B52&lt;&gt;"Manutenção em interface",IF(B52&lt;&gt;"Desenv., Manutenção e Publicação de Páginas Estáticas",(O52+P52)*C52,C52),C52)</f>
        <v>0</v>
      </c>
      <c r="S52" s="78"/>
      <c r="T52" s="87"/>
      <c r="U52" s="88"/>
      <c r="V52" s="76"/>
      <c r="W52" s="77" t="n">
        <f aca="false">IF(V52&lt;&gt;"",VLOOKUP(V52,'Manual EB'!$A$3:$B$407,2,0),0)</f>
        <v>0</v>
      </c>
      <c r="X52" s="78"/>
      <c r="Y52" s="80"/>
      <c r="Z52" s="81"/>
      <c r="AA52" s="82"/>
      <c r="AB52" s="83"/>
      <c r="AC52" s="84" t="str">
        <f aca="false">IF(X52="EE",IF(OR(AND(OR(AA52=1,AA52=0),Y52&gt;0,Y52&lt;5),AND(OR(AA52=1,AA52=0),Y52&gt;4,Y52&lt;16),AND(AA52=2,Y52&gt;0,Y52&lt;5)),"Simples",IF(OR(AND(OR(AA52=1,AA52=0),Y52&gt;15),AND(AA52=2,Y52&gt;4,Y52&lt;16),AND(AA52&gt;2,Y52&gt;0,Y52&lt;5)),"Médio",IF(OR(AND(AA52=2,Y52&gt;15),AND(AA52&gt;2,Y52&gt;4,Y52&lt;16),AND(AA52&gt;2,Y52&gt;15)),"Complexo",""))), IF(OR(X52="CE",X52="SE"),IF(OR(AND(OR(AA52=1,AA52=0),Y52&gt;0,Y52&lt;6),AND(OR(AA52=1,AA52=0),Y52&gt;5,Y52&lt;20),AND(AA52&gt;1,AA52&lt;4,Y52&gt;0,Y52&lt;6)),"Simples",IF(OR(AND(OR(AA52=1,AA52=0),Y52&gt;19),AND(AA52&gt;1,AA52&lt;4,Y52&gt;5,Y52&lt;20),AND(AA52&gt;3,Y52&gt;0,Y52&lt;6)),"Médio",IF(OR(AND(AA52&gt;1,AA52&lt;4,Y52&gt;19),AND(AA52&gt;3,Y52&gt;5,Y52&lt;20),AND(AA52&gt;3,Y52&gt;19)),"Complexo",""))),""))</f>
        <v/>
      </c>
      <c r="AD52" s="79" t="str">
        <f aca="false">IF(X52="ALI",IF(OR(AND(OR(AA52=1,AA52=0),Y52&gt;0,Y52&lt;20),AND(OR(AA52=1,AA52=0),Y52&gt;19,Y52&lt;51),AND(AA52&gt;1,AA52&lt;6,Y52&gt;0,Y52&lt;20)),"Simples",IF(OR(AND(OR(AA52=1,AA52=0),Y52&gt;50),AND(AA52&gt;1,AA52&lt;6,Y52&gt;19,Y52&lt;51),AND(AA52&gt;5,Y52&gt;0,Y52&lt;20)),"Médio",IF(OR(AND(AA52&gt;1,AA52&lt;6,Y52&gt;50),AND(AA52&gt;5,Y52&gt;19,Y52&lt;51),AND(AA52&gt;5,Y52&gt;50)),"Complexo",""))), IF(X52="AIE",IF(OR(AND(OR(AA52=1, AA52=0),Y52&gt;0,Y52&lt;20),AND(OR(AA52=1, AA52=0),Y52&gt;19,Y52&lt;51),AND(AA52&gt;1,AA52&lt;6,Y52&gt;0,Y52&lt;20)),"Simples",IF(OR(AND(OR(AA52=1, AA52=0),Y52&gt;50),AND(AA52&gt;1,AA52&lt;6,Y52&gt;19,Y52&lt;51),AND(AA52&gt;5,Y52&gt;0,Y52&lt;20)),"Médio",IF(OR(AND(AA52&gt;1,AA52&lt;6,Y52&gt;50),AND(AA52&gt;5,Y52&gt;19,Y52&lt;51),AND(AA52&gt;5,Y52&gt;50)),"Complexo",""))),""))</f>
        <v/>
      </c>
      <c r="AE52" s="85" t="str">
        <f aca="false">IF(AC52="",AD52,IF(AD52="",AC52,""))</f>
        <v/>
      </c>
      <c r="AF52" s="86" t="n">
        <f aca="false">IF(AND(OR(X52="EE",X52="CE"),AE52="Simples"),3, IF(AND(OR(X52="EE",X52="CE"),AE52="Médio"),4, IF(AND(OR(X52="EE",X52="CE"),AE52="Complexo"),6, IF(AND(X52="SE",AE52="Simples"),4, IF(AND(X52="SE",AE52="Médio"),5, IF(AND(X52="SE",AE52="Complexo"),7,0))))))</f>
        <v>0</v>
      </c>
      <c r="AG52" s="86" t="n">
        <f aca="false">IF(AND(X52="ALI",AD52="Simples"),7, IF(AND(X52="ALI",AD52="Médio"),10, IF(AND(X52="ALI",AD52="Complexo"),15, IF(AND(X52="AIE",AD52="Simples"),5, IF(AND(X52="AIE",AD52="Médio"),7, IF(AND(X52="AIE",AD52="Complexo"),10,0))))))</f>
        <v>0</v>
      </c>
      <c r="AH52" s="86" t="n">
        <f aca="false">IF(U52="",0,IF(U52="OK",SUM(O52:P52),SUM(AF52:AG52)))</f>
        <v>0</v>
      </c>
      <c r="AI52" s="89" t="n">
        <f aca="false">IF(U52="OK",R52,( IF(V52&lt;&gt;"Manutenção em interface",IF(V52&lt;&gt;"Desenv., Manutenção e Publicação de Páginas Estáticas",(AF52+AG52)*W52,W52),W52)))</f>
        <v>0</v>
      </c>
      <c r="AJ52" s="78"/>
      <c r="AK52" s="87"/>
      <c r="AL52" s="78"/>
      <c r="AM52" s="87"/>
      <c r="AN52" s="78"/>
      <c r="AO52" s="78" t="str">
        <f aca="false">IF(AI52=0,"",IF(AI52=R52,"OK","Divergente"))</f>
        <v/>
      </c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IF(B53&lt;&gt;"",VLOOKUP(B53,'Manual EB'!$A$3:$B$407,2,0),0)</f>
        <v>0</v>
      </c>
      <c r="D53" s="78"/>
      <c r="E53" s="78"/>
      <c r="F53" s="79"/>
      <c r="G53" s="78"/>
      <c r="H53" s="80"/>
      <c r="I53" s="81"/>
      <c r="J53" s="82"/>
      <c r="K53" s="83"/>
      <c r="L53" s="84" t="str">
        <f aca="false">IF(G53="EE",IF(OR(AND(OR(J53=1,J53=0),H53&gt;0,H53&lt;5),AND(OR(J53=1,J53=0),H53&gt;4,H53&lt;16),AND(J53=2,H53&gt;0,H53&lt;5)),"Simples",IF(OR(AND(OR(J53=1,J53=0),H53&gt;15),AND(J53=2,H53&gt;4,H53&lt;16),AND(J53&gt;2,H53&gt;0,H53&lt;5)),"Médio",IF(OR(AND(J53=2,H53&gt;15),AND(J53&gt;2,H53&gt;4,H53&lt;16),AND(J53&gt;2,H53&gt;15)),"Complexo",""))), IF(OR(G53="CE",G53="SE"),IF(OR(AND(OR(J53=1,J53=0),H53&gt;0,H53&lt;6),AND(OR(J53=1,J53=0),H53&gt;5,H53&lt;20),AND(J53&gt;1,J53&lt;4,H53&gt;0,H53&lt;6)),"Simples",IF(OR(AND(OR(J53=1,J53=0),H53&gt;19),AND(J53&gt;1,J53&lt;4,H53&gt;5,H53&lt;20),AND(J53&gt;3,H53&gt;0,H53&lt;6)),"Médio",IF(OR(AND(J53&gt;1,J53&lt;4,H53&gt;19),AND(J53&gt;3,H53&gt;5,H53&lt;20),AND(J53&gt;3,H53&gt;19)),"Complexo",""))),""))</f>
        <v/>
      </c>
      <c r="M53" s="79" t="str">
        <f aca="false">IF(G53="ALI",IF(OR(AND(OR(J53=1,J53=0),H53&gt;0,H53&lt;20),AND(OR(J53=1,J53=0),H53&gt;19,H53&lt;51),AND(J53&gt;1,J53&lt;6,H53&gt;0,H53&lt;20)),"Simples",IF(OR(AND(OR(J53=1,J53=0),H53&gt;50),AND(J53&gt;1,J53&lt;6,H53&gt;19,H53&lt;51),AND(J53&gt;5,H53&gt;0,H53&lt;20)),"Médio",IF(OR(AND(J53&gt;1,J53&lt;6,H53&gt;50),AND(J53&gt;5,H53&gt;19,H53&lt;51),AND(J53&gt;5,H53&gt;50)),"Complexo",""))), IF(G53="AIE",IF(OR(AND(OR(J53=1, J53=0),H53&gt;0,H53&lt;20),AND(OR(J53=1, J53=0),H53&gt;19,H53&lt;51),AND(J53&gt;1,J53&lt;6,H53&gt;0,H53&lt;20)),"Simples",IF(OR(AND(OR(J53=1, J53=0),H53&gt;50),AND(J53&gt;1,J53&lt;6,H53&gt;19,H53&lt;51),AND(J53&gt;5,H53&gt;0,H53&lt;20)),"Médio",IF(OR(AND(J53&gt;1,J53&lt;6,H53&gt;50),AND(J53&gt;5,H53&gt;19,H53&lt;51),AND(J53&gt;5,H53&gt;50)),"Complexo",""))),""))</f>
        <v/>
      </c>
      <c r="N53" s="85" t="str">
        <f aca="false">IF(L53="",M53,IF(M53="",L53,""))</f>
        <v/>
      </c>
      <c r="O53" s="86" t="n">
        <f aca="false">IF(AND(OR(G53="EE",G53="CE"),N53="Simples"),3, IF(AND(OR(G53="EE",G53="CE"),N53="Médio"),4, IF(AND(OR(G53="EE",G53="CE"),N53="Complexo"),6, IF(AND(G53="SE",N53="Simples"),4, IF(AND(G53="SE",N53="Médio"),5, IF(AND(G53="SE",N53="Complexo"),7,0))))))</f>
        <v>0</v>
      </c>
      <c r="P53" s="86" t="n">
        <f aca="false">IF(AND(G53="ALI",M53="Simples"),7, IF(AND(G53="ALI",M53="Médio"),10, IF(AND(G53="ALI",M53="Complexo"),15, IF(AND(G53="AIE",M53="Simples"),5, IF(AND(G53="AIE",M53="Médio"),7, IF(AND(G53="AIE",M53="Complexo"),10,0))))))</f>
        <v>0</v>
      </c>
      <c r="Q53" s="69" t="n">
        <f aca="false">IF(B53&lt;&gt;"Manutenção em interface",IF(B53&lt;&gt;"Desenv., Manutenção e Publicação de Páginas Estáticas",(O53+P53),C53),C53)</f>
        <v>0</v>
      </c>
      <c r="R53" s="85" t="n">
        <f aca="false">IF(B53&lt;&gt;"Manutenção em interface",IF(B53&lt;&gt;"Desenv., Manutenção e Publicação de Páginas Estáticas",(O53+P53)*C53,C53),C53)</f>
        <v>0</v>
      </c>
      <c r="S53" s="78"/>
      <c r="T53" s="87"/>
      <c r="U53" s="88"/>
      <c r="V53" s="76"/>
      <c r="W53" s="77" t="n">
        <f aca="false">IF(V53&lt;&gt;"",VLOOKUP(V53,'Manual EB'!$A$3:$B$407,2,0),0)</f>
        <v>0</v>
      </c>
      <c r="X53" s="78"/>
      <c r="Y53" s="80"/>
      <c r="Z53" s="81"/>
      <c r="AA53" s="82"/>
      <c r="AB53" s="83"/>
      <c r="AC53" s="84" t="str">
        <f aca="false">IF(X53="EE",IF(OR(AND(OR(AA53=1,AA53=0),Y53&gt;0,Y53&lt;5),AND(OR(AA53=1,AA53=0),Y53&gt;4,Y53&lt;16),AND(AA53=2,Y53&gt;0,Y53&lt;5)),"Simples",IF(OR(AND(OR(AA53=1,AA53=0),Y53&gt;15),AND(AA53=2,Y53&gt;4,Y53&lt;16),AND(AA53&gt;2,Y53&gt;0,Y53&lt;5)),"Médio",IF(OR(AND(AA53=2,Y53&gt;15),AND(AA53&gt;2,Y53&gt;4,Y53&lt;16),AND(AA53&gt;2,Y53&gt;15)),"Complexo",""))), IF(OR(X53="CE",X53="SE"),IF(OR(AND(OR(AA53=1,AA53=0),Y53&gt;0,Y53&lt;6),AND(OR(AA53=1,AA53=0),Y53&gt;5,Y53&lt;20),AND(AA53&gt;1,AA53&lt;4,Y53&gt;0,Y53&lt;6)),"Simples",IF(OR(AND(OR(AA53=1,AA53=0),Y53&gt;19),AND(AA53&gt;1,AA53&lt;4,Y53&gt;5,Y53&lt;20),AND(AA53&gt;3,Y53&gt;0,Y53&lt;6)),"Médio",IF(OR(AND(AA53&gt;1,AA53&lt;4,Y53&gt;19),AND(AA53&gt;3,Y53&gt;5,Y53&lt;20),AND(AA53&gt;3,Y53&gt;19)),"Complexo",""))),""))</f>
        <v/>
      </c>
      <c r="AD53" s="79" t="str">
        <f aca="false">IF(X53="ALI",IF(OR(AND(OR(AA53=1,AA53=0),Y53&gt;0,Y53&lt;20),AND(OR(AA53=1,AA53=0),Y53&gt;19,Y53&lt;51),AND(AA53&gt;1,AA53&lt;6,Y53&gt;0,Y53&lt;20)),"Simples",IF(OR(AND(OR(AA53=1,AA53=0),Y53&gt;50),AND(AA53&gt;1,AA53&lt;6,Y53&gt;19,Y53&lt;51),AND(AA53&gt;5,Y53&gt;0,Y53&lt;20)),"Médio",IF(OR(AND(AA53&gt;1,AA53&lt;6,Y53&gt;50),AND(AA53&gt;5,Y53&gt;19,Y53&lt;51),AND(AA53&gt;5,Y53&gt;50)),"Complexo",""))), IF(X53="AIE",IF(OR(AND(OR(AA53=1, AA53=0),Y53&gt;0,Y53&lt;20),AND(OR(AA53=1, AA53=0),Y53&gt;19,Y53&lt;51),AND(AA53&gt;1,AA53&lt;6,Y53&gt;0,Y53&lt;20)),"Simples",IF(OR(AND(OR(AA53=1, AA53=0),Y53&gt;50),AND(AA53&gt;1,AA53&lt;6,Y53&gt;19,Y53&lt;51),AND(AA53&gt;5,Y53&gt;0,Y53&lt;20)),"Médio",IF(OR(AND(AA53&gt;1,AA53&lt;6,Y53&gt;50),AND(AA53&gt;5,Y53&gt;19,Y53&lt;51),AND(AA53&gt;5,Y53&gt;50)),"Complexo",""))),""))</f>
        <v/>
      </c>
      <c r="AE53" s="85" t="str">
        <f aca="false">IF(AC53="",AD53,IF(AD53="",AC53,""))</f>
        <v/>
      </c>
      <c r="AF53" s="86" t="n">
        <f aca="false">IF(AND(OR(X53="EE",X53="CE"),AE53="Simples"),3, IF(AND(OR(X53="EE",X53="CE"),AE53="Médio"),4, IF(AND(OR(X53="EE",X53="CE"),AE53="Complexo"),6, IF(AND(X53="SE",AE53="Simples"),4, IF(AND(X53="SE",AE53="Médio"),5, IF(AND(X53="SE",AE53="Complexo"),7,0))))))</f>
        <v>0</v>
      </c>
      <c r="AG53" s="86" t="n">
        <f aca="false">IF(AND(X53="ALI",AD53="Simples"),7, IF(AND(X53="ALI",AD53="Médio"),10, IF(AND(X53="ALI",AD53="Complexo"),15, IF(AND(X53="AIE",AD53="Simples"),5, IF(AND(X53="AIE",AD53="Médio"),7, IF(AND(X53="AIE",AD53="Complexo"),10,0))))))</f>
        <v>0</v>
      </c>
      <c r="AH53" s="86" t="n">
        <f aca="false">IF(U53="",0,IF(U53="OK",SUM(O53:P53),SUM(AF53:AG53)))</f>
        <v>0</v>
      </c>
      <c r="AI53" s="89" t="n">
        <f aca="false">IF(U53="OK",R53,( IF(V53&lt;&gt;"Manutenção em interface",IF(V53&lt;&gt;"Desenv., Manutenção e Publicação de Páginas Estáticas",(AF53+AG53)*W53,W53),W53)))</f>
        <v>0</v>
      </c>
      <c r="AJ53" s="78"/>
      <c r="AK53" s="87"/>
      <c r="AL53" s="78"/>
      <c r="AM53" s="87"/>
      <c r="AN53" s="78"/>
      <c r="AO53" s="78" t="str">
        <f aca="false">IF(AI53=0,"",IF(AI53=R53,"OK","Divergente"))</f>
        <v/>
      </c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IF(B54&lt;&gt;"",VLOOKUP(B54,'Manual EB'!$A$3:$B$407,2,0),0)</f>
        <v>0</v>
      </c>
      <c r="D54" s="78"/>
      <c r="E54" s="78"/>
      <c r="F54" s="79"/>
      <c r="G54" s="78"/>
      <c r="H54" s="80"/>
      <c r="I54" s="81"/>
      <c r="J54" s="82"/>
      <c r="K54" s="83"/>
      <c r="L54" s="84" t="str">
        <f aca="false">IF(G54="EE",IF(OR(AND(OR(J54=1,J54=0),H54&gt;0,H54&lt;5),AND(OR(J54=1,J54=0),H54&gt;4,H54&lt;16),AND(J54=2,H54&gt;0,H54&lt;5)),"Simples",IF(OR(AND(OR(J54=1,J54=0),H54&gt;15),AND(J54=2,H54&gt;4,H54&lt;16),AND(J54&gt;2,H54&gt;0,H54&lt;5)),"Médio",IF(OR(AND(J54=2,H54&gt;15),AND(J54&gt;2,H54&gt;4,H54&lt;16),AND(J54&gt;2,H54&gt;15)),"Complexo",""))), IF(OR(G54="CE",G54="SE"),IF(OR(AND(OR(J54=1,J54=0),H54&gt;0,H54&lt;6),AND(OR(J54=1,J54=0),H54&gt;5,H54&lt;20),AND(J54&gt;1,J54&lt;4,H54&gt;0,H54&lt;6)),"Simples",IF(OR(AND(OR(J54=1,J54=0),H54&gt;19),AND(J54&gt;1,J54&lt;4,H54&gt;5,H54&lt;20),AND(J54&gt;3,H54&gt;0,H54&lt;6)),"Médio",IF(OR(AND(J54&gt;1,J54&lt;4,H54&gt;19),AND(J54&gt;3,H54&gt;5,H54&lt;20),AND(J54&gt;3,H54&gt;19)),"Complexo",""))),""))</f>
        <v/>
      </c>
      <c r="M54" s="79" t="str">
        <f aca="false">IF(G54="ALI",IF(OR(AND(OR(J54=1,J54=0),H54&gt;0,H54&lt;20),AND(OR(J54=1,J54=0),H54&gt;19,H54&lt;51),AND(J54&gt;1,J54&lt;6,H54&gt;0,H54&lt;20)),"Simples",IF(OR(AND(OR(J54=1,J54=0),H54&gt;50),AND(J54&gt;1,J54&lt;6,H54&gt;19,H54&lt;51),AND(J54&gt;5,H54&gt;0,H54&lt;20)),"Médio",IF(OR(AND(J54&gt;1,J54&lt;6,H54&gt;50),AND(J54&gt;5,H54&gt;19,H54&lt;51),AND(J54&gt;5,H54&gt;50)),"Complexo",""))), IF(G54="AIE",IF(OR(AND(OR(J54=1, J54=0),H54&gt;0,H54&lt;20),AND(OR(J54=1, J54=0),H54&gt;19,H54&lt;51),AND(J54&gt;1,J54&lt;6,H54&gt;0,H54&lt;20)),"Simples",IF(OR(AND(OR(J54=1, J54=0),H54&gt;50),AND(J54&gt;1,J54&lt;6,H54&gt;19,H54&lt;51),AND(J54&gt;5,H54&gt;0,H54&lt;20)),"Médio",IF(OR(AND(J54&gt;1,J54&lt;6,H54&gt;50),AND(J54&gt;5,H54&gt;19,H54&lt;51),AND(J54&gt;5,H54&gt;50)),"Complexo",""))),""))</f>
        <v/>
      </c>
      <c r="N54" s="85" t="str">
        <f aca="false">IF(L54="",M54,IF(M54="",L54,""))</f>
        <v/>
      </c>
      <c r="O54" s="86" t="n">
        <f aca="false">IF(AND(OR(G54="EE",G54="CE"),N54="Simples"),3, IF(AND(OR(G54="EE",G54="CE"),N54="Médio"),4, IF(AND(OR(G54="EE",G54="CE"),N54="Complexo"),6, IF(AND(G54="SE",N54="Simples"),4, IF(AND(G54="SE",N54="Médio"),5, IF(AND(G54="SE",N54="Complexo"),7,0))))))</f>
        <v>0</v>
      </c>
      <c r="P54" s="86" t="n">
        <f aca="false">IF(AND(G54="ALI",M54="Simples"),7, IF(AND(G54="ALI",M54="Médio"),10, IF(AND(G54="ALI",M54="Complexo"),15, IF(AND(G54="AIE",M54="Simples"),5, IF(AND(G54="AIE",M54="Médio"),7, IF(AND(G54="AIE",M54="Complexo"),10,0))))))</f>
        <v>0</v>
      </c>
      <c r="Q54" s="69" t="n">
        <f aca="false">IF(B54&lt;&gt;"Manutenção em interface",IF(B54&lt;&gt;"Desenv., Manutenção e Publicação de Páginas Estáticas",(O54+P54),C54),C54)</f>
        <v>0</v>
      </c>
      <c r="R54" s="85" t="n">
        <f aca="false">IF(B54&lt;&gt;"Manutenção em interface",IF(B54&lt;&gt;"Desenv., Manutenção e Publicação de Páginas Estáticas",(O54+P54)*C54,C54),C54)</f>
        <v>0</v>
      </c>
      <c r="S54" s="78"/>
      <c r="T54" s="87"/>
      <c r="U54" s="88"/>
      <c r="V54" s="76"/>
      <c r="W54" s="77" t="n">
        <f aca="false">IF(V54&lt;&gt;"",VLOOKUP(V54,'Manual EB'!$A$3:$B$407,2,0),0)</f>
        <v>0</v>
      </c>
      <c r="X54" s="78"/>
      <c r="Y54" s="80"/>
      <c r="Z54" s="81"/>
      <c r="AA54" s="82"/>
      <c r="AB54" s="83"/>
      <c r="AC54" s="84" t="str">
        <f aca="false">IF(X54="EE",IF(OR(AND(OR(AA54=1,AA54=0),Y54&gt;0,Y54&lt;5),AND(OR(AA54=1,AA54=0),Y54&gt;4,Y54&lt;16),AND(AA54=2,Y54&gt;0,Y54&lt;5)),"Simples",IF(OR(AND(OR(AA54=1,AA54=0),Y54&gt;15),AND(AA54=2,Y54&gt;4,Y54&lt;16),AND(AA54&gt;2,Y54&gt;0,Y54&lt;5)),"Médio",IF(OR(AND(AA54=2,Y54&gt;15),AND(AA54&gt;2,Y54&gt;4,Y54&lt;16),AND(AA54&gt;2,Y54&gt;15)),"Complexo",""))), IF(OR(X54="CE",X54="SE"),IF(OR(AND(OR(AA54=1,AA54=0),Y54&gt;0,Y54&lt;6),AND(OR(AA54=1,AA54=0),Y54&gt;5,Y54&lt;20),AND(AA54&gt;1,AA54&lt;4,Y54&gt;0,Y54&lt;6)),"Simples",IF(OR(AND(OR(AA54=1,AA54=0),Y54&gt;19),AND(AA54&gt;1,AA54&lt;4,Y54&gt;5,Y54&lt;20),AND(AA54&gt;3,Y54&gt;0,Y54&lt;6)),"Médio",IF(OR(AND(AA54&gt;1,AA54&lt;4,Y54&gt;19),AND(AA54&gt;3,Y54&gt;5,Y54&lt;20),AND(AA54&gt;3,Y54&gt;19)),"Complexo",""))),""))</f>
        <v/>
      </c>
      <c r="AD54" s="79" t="str">
        <f aca="false">IF(X54="ALI",IF(OR(AND(OR(AA54=1,AA54=0),Y54&gt;0,Y54&lt;20),AND(OR(AA54=1,AA54=0),Y54&gt;19,Y54&lt;51),AND(AA54&gt;1,AA54&lt;6,Y54&gt;0,Y54&lt;20)),"Simples",IF(OR(AND(OR(AA54=1,AA54=0),Y54&gt;50),AND(AA54&gt;1,AA54&lt;6,Y54&gt;19,Y54&lt;51),AND(AA54&gt;5,Y54&gt;0,Y54&lt;20)),"Médio",IF(OR(AND(AA54&gt;1,AA54&lt;6,Y54&gt;50),AND(AA54&gt;5,Y54&gt;19,Y54&lt;51),AND(AA54&gt;5,Y54&gt;50)),"Complexo",""))), IF(X54="AIE",IF(OR(AND(OR(AA54=1, AA54=0),Y54&gt;0,Y54&lt;20),AND(OR(AA54=1, AA54=0),Y54&gt;19,Y54&lt;51),AND(AA54&gt;1,AA54&lt;6,Y54&gt;0,Y54&lt;20)),"Simples",IF(OR(AND(OR(AA54=1, AA54=0),Y54&gt;50),AND(AA54&gt;1,AA54&lt;6,Y54&gt;19,Y54&lt;51),AND(AA54&gt;5,Y54&gt;0,Y54&lt;20)),"Médio",IF(OR(AND(AA54&gt;1,AA54&lt;6,Y54&gt;50),AND(AA54&gt;5,Y54&gt;19,Y54&lt;51),AND(AA54&gt;5,Y54&gt;50)),"Complexo",""))),""))</f>
        <v/>
      </c>
      <c r="AE54" s="85" t="str">
        <f aca="false">IF(AC54="",AD54,IF(AD54="",AC54,""))</f>
        <v/>
      </c>
      <c r="AF54" s="86" t="n">
        <f aca="false">IF(AND(OR(X54="EE",X54="CE"),AE54="Simples"),3, IF(AND(OR(X54="EE",X54="CE"),AE54="Médio"),4, IF(AND(OR(X54="EE",X54="CE"),AE54="Complexo"),6, IF(AND(X54="SE",AE54="Simples"),4, IF(AND(X54="SE",AE54="Médio"),5, IF(AND(X54="SE",AE54="Complexo"),7,0))))))</f>
        <v>0</v>
      </c>
      <c r="AG54" s="86" t="n">
        <f aca="false">IF(AND(X54="ALI",AD54="Simples"),7, IF(AND(X54="ALI",AD54="Médio"),10, IF(AND(X54="ALI",AD54="Complexo"),15, IF(AND(X54="AIE",AD54="Simples"),5, IF(AND(X54="AIE",AD54="Médio"),7, IF(AND(X54="AIE",AD54="Complexo"),10,0))))))</f>
        <v>0</v>
      </c>
      <c r="AH54" s="86" t="n">
        <f aca="false">IF(U54="",0,IF(U54="OK",SUM(O54:P54),SUM(AF54:AG54)))</f>
        <v>0</v>
      </c>
      <c r="AI54" s="89" t="n">
        <f aca="false">IF(U54="OK",R54,( IF(V54&lt;&gt;"Manutenção em interface",IF(V54&lt;&gt;"Desenv., Manutenção e Publicação de Páginas Estáticas",(AF54+AG54)*W54,W54),W54)))</f>
        <v>0</v>
      </c>
      <c r="AJ54" s="78"/>
      <c r="AK54" s="87"/>
      <c r="AL54" s="78"/>
      <c r="AM54" s="87"/>
      <c r="AN54" s="78"/>
      <c r="AO54" s="78" t="str">
        <f aca="false">IF(AI54=0,"",IF(AI54=R54,"OK","Divergente"))</f>
        <v/>
      </c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IF(B55&lt;&gt;"",VLOOKUP(B55,'Manual EB'!$A$3:$B$407,2,0),0)</f>
        <v>0</v>
      </c>
      <c r="D55" s="78"/>
      <c r="E55" s="78"/>
      <c r="F55" s="79"/>
      <c r="G55" s="78"/>
      <c r="H55" s="80"/>
      <c r="I55" s="81"/>
      <c r="J55" s="82"/>
      <c r="K55" s="83"/>
      <c r="L55" s="84" t="str">
        <f aca="false">IF(G55="EE",IF(OR(AND(OR(J55=1,J55=0),H55&gt;0,H55&lt;5),AND(OR(J55=1,J55=0),H55&gt;4,H55&lt;16),AND(J55=2,H55&gt;0,H55&lt;5)),"Simples",IF(OR(AND(OR(J55=1,J55=0),H55&gt;15),AND(J55=2,H55&gt;4,H55&lt;16),AND(J55&gt;2,H55&gt;0,H55&lt;5)),"Médio",IF(OR(AND(J55=2,H55&gt;15),AND(J55&gt;2,H55&gt;4,H55&lt;16),AND(J55&gt;2,H55&gt;15)),"Complexo",""))), IF(OR(G55="CE",G55="SE"),IF(OR(AND(OR(J55=1,J55=0),H55&gt;0,H55&lt;6),AND(OR(J55=1,J55=0),H55&gt;5,H55&lt;20),AND(J55&gt;1,J55&lt;4,H55&gt;0,H55&lt;6)),"Simples",IF(OR(AND(OR(J55=1,J55=0),H55&gt;19),AND(J55&gt;1,J55&lt;4,H55&gt;5,H55&lt;20),AND(J55&gt;3,H55&gt;0,H55&lt;6)),"Médio",IF(OR(AND(J55&gt;1,J55&lt;4,H55&gt;19),AND(J55&gt;3,H55&gt;5,H55&lt;20),AND(J55&gt;3,H55&gt;19)),"Complexo",""))),""))</f>
        <v/>
      </c>
      <c r="M55" s="79" t="str">
        <f aca="false">IF(G55="ALI",IF(OR(AND(OR(J55=1,J55=0),H55&gt;0,H55&lt;20),AND(OR(J55=1,J55=0),H55&gt;19,H55&lt;51),AND(J55&gt;1,J55&lt;6,H55&gt;0,H55&lt;20)),"Simples",IF(OR(AND(OR(J55=1,J55=0),H55&gt;50),AND(J55&gt;1,J55&lt;6,H55&gt;19,H55&lt;51),AND(J55&gt;5,H55&gt;0,H55&lt;20)),"Médio",IF(OR(AND(J55&gt;1,J55&lt;6,H55&gt;50),AND(J55&gt;5,H55&gt;19,H55&lt;51),AND(J55&gt;5,H55&gt;50)),"Complexo",""))), IF(G55="AIE",IF(OR(AND(OR(J55=1, J55=0),H55&gt;0,H55&lt;20),AND(OR(J55=1, J55=0),H55&gt;19,H55&lt;51),AND(J55&gt;1,J55&lt;6,H55&gt;0,H55&lt;20)),"Simples",IF(OR(AND(OR(J55=1, J55=0),H55&gt;50),AND(J55&gt;1,J55&lt;6,H55&gt;19,H55&lt;51),AND(J55&gt;5,H55&gt;0,H55&lt;20)),"Médio",IF(OR(AND(J55&gt;1,J55&lt;6,H55&gt;50),AND(J55&gt;5,H55&gt;19,H55&lt;51),AND(J55&gt;5,H55&gt;50)),"Complexo",""))),""))</f>
        <v/>
      </c>
      <c r="N55" s="85" t="str">
        <f aca="false">IF(L55="",M55,IF(M55="",L55,""))</f>
        <v/>
      </c>
      <c r="O55" s="86" t="n">
        <f aca="false">IF(AND(OR(G55="EE",G55="CE"),N55="Simples"),3, IF(AND(OR(G55="EE",G55="CE"),N55="Médio"),4, IF(AND(OR(G55="EE",G55="CE"),N55="Complexo"),6, IF(AND(G55="SE",N55="Simples"),4, IF(AND(G55="SE",N55="Médio"),5, IF(AND(G55="SE",N55="Complexo"),7,0))))))</f>
        <v>0</v>
      </c>
      <c r="P55" s="86" t="n">
        <f aca="false">IF(AND(G55="ALI",M55="Simples"),7, IF(AND(G55="ALI",M55="Médio"),10, IF(AND(G55="ALI",M55="Complexo"),15, IF(AND(G55="AIE",M55="Simples"),5, IF(AND(G55="AIE",M55="Médio"),7, IF(AND(G55="AIE",M55="Complexo"),10,0))))))</f>
        <v>0</v>
      </c>
      <c r="Q55" s="69" t="n">
        <f aca="false">IF(B55&lt;&gt;"Manutenção em interface",IF(B55&lt;&gt;"Desenv., Manutenção e Publicação de Páginas Estáticas",(O55+P55),C55),C55)</f>
        <v>0</v>
      </c>
      <c r="R55" s="85" t="n">
        <f aca="false">IF(B55&lt;&gt;"Manutenção em interface",IF(B55&lt;&gt;"Desenv., Manutenção e Publicação de Páginas Estáticas",(O55+P55)*C55,C55),C55)</f>
        <v>0</v>
      </c>
      <c r="S55" s="78"/>
      <c r="T55" s="87"/>
      <c r="U55" s="88"/>
      <c r="V55" s="76"/>
      <c r="W55" s="77" t="n">
        <f aca="false">IF(V55&lt;&gt;"",VLOOKUP(V55,'Manual EB'!$A$3:$B$407,2,0),0)</f>
        <v>0</v>
      </c>
      <c r="X55" s="78"/>
      <c r="Y55" s="80"/>
      <c r="Z55" s="81"/>
      <c r="AA55" s="82"/>
      <c r="AB55" s="83"/>
      <c r="AC55" s="84" t="str">
        <f aca="false">IF(X55="EE",IF(OR(AND(OR(AA55=1,AA55=0),Y55&gt;0,Y55&lt;5),AND(OR(AA55=1,AA55=0),Y55&gt;4,Y55&lt;16),AND(AA55=2,Y55&gt;0,Y55&lt;5)),"Simples",IF(OR(AND(OR(AA55=1,AA55=0),Y55&gt;15),AND(AA55=2,Y55&gt;4,Y55&lt;16),AND(AA55&gt;2,Y55&gt;0,Y55&lt;5)),"Médio",IF(OR(AND(AA55=2,Y55&gt;15),AND(AA55&gt;2,Y55&gt;4,Y55&lt;16),AND(AA55&gt;2,Y55&gt;15)),"Complexo",""))), IF(OR(X55="CE",X55="SE"),IF(OR(AND(OR(AA55=1,AA55=0),Y55&gt;0,Y55&lt;6),AND(OR(AA55=1,AA55=0),Y55&gt;5,Y55&lt;20),AND(AA55&gt;1,AA55&lt;4,Y55&gt;0,Y55&lt;6)),"Simples",IF(OR(AND(OR(AA55=1,AA55=0),Y55&gt;19),AND(AA55&gt;1,AA55&lt;4,Y55&gt;5,Y55&lt;20),AND(AA55&gt;3,Y55&gt;0,Y55&lt;6)),"Médio",IF(OR(AND(AA55&gt;1,AA55&lt;4,Y55&gt;19),AND(AA55&gt;3,Y55&gt;5,Y55&lt;20),AND(AA55&gt;3,Y55&gt;19)),"Complexo",""))),""))</f>
        <v/>
      </c>
      <c r="AD55" s="79" t="str">
        <f aca="false">IF(X55="ALI",IF(OR(AND(OR(AA55=1,AA55=0),Y55&gt;0,Y55&lt;20),AND(OR(AA55=1,AA55=0),Y55&gt;19,Y55&lt;51),AND(AA55&gt;1,AA55&lt;6,Y55&gt;0,Y55&lt;20)),"Simples",IF(OR(AND(OR(AA55=1,AA55=0),Y55&gt;50),AND(AA55&gt;1,AA55&lt;6,Y55&gt;19,Y55&lt;51),AND(AA55&gt;5,Y55&gt;0,Y55&lt;20)),"Médio",IF(OR(AND(AA55&gt;1,AA55&lt;6,Y55&gt;50),AND(AA55&gt;5,Y55&gt;19,Y55&lt;51),AND(AA55&gt;5,Y55&gt;50)),"Complexo",""))), IF(X55="AIE",IF(OR(AND(OR(AA55=1, AA55=0),Y55&gt;0,Y55&lt;20),AND(OR(AA55=1, AA55=0),Y55&gt;19,Y55&lt;51),AND(AA55&gt;1,AA55&lt;6,Y55&gt;0,Y55&lt;20)),"Simples",IF(OR(AND(OR(AA55=1, AA55=0),Y55&gt;50),AND(AA55&gt;1,AA55&lt;6,Y55&gt;19,Y55&lt;51),AND(AA55&gt;5,Y55&gt;0,Y55&lt;20)),"Médio",IF(OR(AND(AA55&gt;1,AA55&lt;6,Y55&gt;50),AND(AA55&gt;5,Y55&gt;19,Y55&lt;51),AND(AA55&gt;5,Y55&gt;50)),"Complexo",""))),""))</f>
        <v/>
      </c>
      <c r="AE55" s="85" t="str">
        <f aca="false">IF(AC55="",AD55,IF(AD55="",AC55,""))</f>
        <v/>
      </c>
      <c r="AF55" s="86" t="n">
        <f aca="false">IF(AND(OR(X55="EE",X55="CE"),AE55="Simples"),3, IF(AND(OR(X55="EE",X55="CE"),AE55="Médio"),4, IF(AND(OR(X55="EE",X55="CE"),AE55="Complexo"),6, IF(AND(X55="SE",AE55="Simples"),4, IF(AND(X55="SE",AE55="Médio"),5, IF(AND(X55="SE",AE55="Complexo"),7,0))))))</f>
        <v>0</v>
      </c>
      <c r="AG55" s="86" t="n">
        <f aca="false">IF(AND(X55="ALI",AD55="Simples"),7, IF(AND(X55="ALI",AD55="Médio"),10, IF(AND(X55="ALI",AD55="Complexo"),15, IF(AND(X55="AIE",AD55="Simples"),5, IF(AND(X55="AIE",AD55="Médio"),7, IF(AND(X55="AIE",AD55="Complexo"),10,0))))))</f>
        <v>0</v>
      </c>
      <c r="AH55" s="86" t="n">
        <f aca="false">IF(U55="",0,IF(U55="OK",SUM(O55:P55),SUM(AF55:AG55)))</f>
        <v>0</v>
      </c>
      <c r="AI55" s="89" t="n">
        <f aca="false">IF(U55="OK",R55,( IF(V55&lt;&gt;"Manutenção em interface",IF(V55&lt;&gt;"Desenv., Manutenção e Publicação de Páginas Estáticas",(AF55+AG55)*W55,W55),W55)))</f>
        <v>0</v>
      </c>
      <c r="AJ55" s="78"/>
      <c r="AK55" s="87"/>
      <c r="AL55" s="78"/>
      <c r="AM55" s="87"/>
      <c r="AN55" s="78"/>
      <c r="AO55" s="78" t="str">
        <f aca="false">IF(AI55=0,"",IF(AI55=R55,"OK","Divergente"))</f>
        <v/>
      </c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IF(B56&lt;&gt;"",VLOOKUP(B56,'Manual EB'!$A$3:$B$407,2,0),0)</f>
        <v>0</v>
      </c>
      <c r="D56" s="78"/>
      <c r="E56" s="78"/>
      <c r="F56" s="79"/>
      <c r="G56" s="78"/>
      <c r="H56" s="80"/>
      <c r="I56" s="81"/>
      <c r="J56" s="82"/>
      <c r="K56" s="83"/>
      <c r="L56" s="84" t="str">
        <f aca="false">IF(G56="EE",IF(OR(AND(OR(J56=1,J56=0),H56&gt;0,H56&lt;5),AND(OR(J56=1,J56=0),H56&gt;4,H56&lt;16),AND(J56=2,H56&gt;0,H56&lt;5)),"Simples",IF(OR(AND(OR(J56=1,J56=0),H56&gt;15),AND(J56=2,H56&gt;4,H56&lt;16),AND(J56&gt;2,H56&gt;0,H56&lt;5)),"Médio",IF(OR(AND(J56=2,H56&gt;15),AND(J56&gt;2,H56&gt;4,H56&lt;16),AND(J56&gt;2,H56&gt;15)),"Complexo",""))), IF(OR(G56="CE",G56="SE"),IF(OR(AND(OR(J56=1,J56=0),H56&gt;0,H56&lt;6),AND(OR(J56=1,J56=0),H56&gt;5,H56&lt;20),AND(J56&gt;1,J56&lt;4,H56&gt;0,H56&lt;6)),"Simples",IF(OR(AND(OR(J56=1,J56=0),H56&gt;19),AND(J56&gt;1,J56&lt;4,H56&gt;5,H56&lt;20),AND(J56&gt;3,H56&gt;0,H56&lt;6)),"Médio",IF(OR(AND(J56&gt;1,J56&lt;4,H56&gt;19),AND(J56&gt;3,H56&gt;5,H56&lt;20),AND(J56&gt;3,H56&gt;19)),"Complexo",""))),""))</f>
        <v/>
      </c>
      <c r="M56" s="79" t="str">
        <f aca="false">IF(G56="ALI",IF(OR(AND(OR(J56=1,J56=0),H56&gt;0,H56&lt;20),AND(OR(J56=1,J56=0),H56&gt;19,H56&lt;51),AND(J56&gt;1,J56&lt;6,H56&gt;0,H56&lt;20)),"Simples",IF(OR(AND(OR(J56=1,J56=0),H56&gt;50),AND(J56&gt;1,J56&lt;6,H56&gt;19,H56&lt;51),AND(J56&gt;5,H56&gt;0,H56&lt;20)),"Médio",IF(OR(AND(J56&gt;1,J56&lt;6,H56&gt;50),AND(J56&gt;5,H56&gt;19,H56&lt;51),AND(J56&gt;5,H56&gt;50)),"Complexo",""))), IF(G56="AIE",IF(OR(AND(OR(J56=1, J56=0),H56&gt;0,H56&lt;20),AND(OR(J56=1, J56=0),H56&gt;19,H56&lt;51),AND(J56&gt;1,J56&lt;6,H56&gt;0,H56&lt;20)),"Simples",IF(OR(AND(OR(J56=1, J56=0),H56&gt;50),AND(J56&gt;1,J56&lt;6,H56&gt;19,H56&lt;51),AND(J56&gt;5,H56&gt;0,H56&lt;20)),"Médio",IF(OR(AND(J56&gt;1,J56&lt;6,H56&gt;50),AND(J56&gt;5,H56&gt;19,H56&lt;51),AND(J56&gt;5,H56&gt;50)),"Complexo",""))),""))</f>
        <v/>
      </c>
      <c r="N56" s="85" t="str">
        <f aca="false">IF(L56="",M56,IF(M56="",L56,""))</f>
        <v/>
      </c>
      <c r="O56" s="86" t="n">
        <f aca="false">IF(AND(OR(G56="EE",G56="CE"),N56="Simples"),3, IF(AND(OR(G56="EE",G56="CE"),N56="Médio"),4, IF(AND(OR(G56="EE",G56="CE"),N56="Complexo"),6, IF(AND(G56="SE",N56="Simples"),4, IF(AND(G56="SE",N56="Médio"),5, IF(AND(G56="SE",N56="Complexo"),7,0))))))</f>
        <v>0</v>
      </c>
      <c r="P56" s="86" t="n">
        <f aca="false">IF(AND(G56="ALI",M56="Simples"),7, IF(AND(G56="ALI",M56="Médio"),10, IF(AND(G56="ALI",M56="Complexo"),15, IF(AND(G56="AIE",M56="Simples"),5, IF(AND(G56="AIE",M56="Médio"),7, IF(AND(G56="AIE",M56="Complexo"),10,0))))))</f>
        <v>0</v>
      </c>
      <c r="Q56" s="69" t="n">
        <f aca="false">IF(B56&lt;&gt;"Manutenção em interface",IF(B56&lt;&gt;"Desenv., Manutenção e Publicação de Páginas Estáticas",(O56+P56),C56),C56)</f>
        <v>0</v>
      </c>
      <c r="R56" s="85" t="n">
        <f aca="false">IF(B56&lt;&gt;"Manutenção em interface",IF(B56&lt;&gt;"Desenv., Manutenção e Publicação de Páginas Estáticas",(O56+P56)*C56,C56),C56)</f>
        <v>0</v>
      </c>
      <c r="S56" s="78"/>
      <c r="T56" s="87"/>
      <c r="U56" s="88"/>
      <c r="V56" s="76"/>
      <c r="W56" s="77" t="n">
        <f aca="false">IF(V56&lt;&gt;"",VLOOKUP(V56,'Manual EB'!$A$3:$B$407,2,0),0)</f>
        <v>0</v>
      </c>
      <c r="X56" s="78"/>
      <c r="Y56" s="80"/>
      <c r="Z56" s="81"/>
      <c r="AA56" s="82"/>
      <c r="AB56" s="83"/>
      <c r="AC56" s="84" t="str">
        <f aca="false">IF(X56="EE",IF(OR(AND(OR(AA56=1,AA56=0),Y56&gt;0,Y56&lt;5),AND(OR(AA56=1,AA56=0),Y56&gt;4,Y56&lt;16),AND(AA56=2,Y56&gt;0,Y56&lt;5)),"Simples",IF(OR(AND(OR(AA56=1,AA56=0),Y56&gt;15),AND(AA56=2,Y56&gt;4,Y56&lt;16),AND(AA56&gt;2,Y56&gt;0,Y56&lt;5)),"Médio",IF(OR(AND(AA56=2,Y56&gt;15),AND(AA56&gt;2,Y56&gt;4,Y56&lt;16),AND(AA56&gt;2,Y56&gt;15)),"Complexo",""))), IF(OR(X56="CE",X56="SE"),IF(OR(AND(OR(AA56=1,AA56=0),Y56&gt;0,Y56&lt;6),AND(OR(AA56=1,AA56=0),Y56&gt;5,Y56&lt;20),AND(AA56&gt;1,AA56&lt;4,Y56&gt;0,Y56&lt;6)),"Simples",IF(OR(AND(OR(AA56=1,AA56=0),Y56&gt;19),AND(AA56&gt;1,AA56&lt;4,Y56&gt;5,Y56&lt;20),AND(AA56&gt;3,Y56&gt;0,Y56&lt;6)),"Médio",IF(OR(AND(AA56&gt;1,AA56&lt;4,Y56&gt;19),AND(AA56&gt;3,Y56&gt;5,Y56&lt;20),AND(AA56&gt;3,Y56&gt;19)),"Complexo",""))),""))</f>
        <v/>
      </c>
      <c r="AD56" s="79" t="str">
        <f aca="false">IF(X56="ALI",IF(OR(AND(OR(AA56=1,AA56=0),Y56&gt;0,Y56&lt;20),AND(OR(AA56=1,AA56=0),Y56&gt;19,Y56&lt;51),AND(AA56&gt;1,AA56&lt;6,Y56&gt;0,Y56&lt;20)),"Simples",IF(OR(AND(OR(AA56=1,AA56=0),Y56&gt;50),AND(AA56&gt;1,AA56&lt;6,Y56&gt;19,Y56&lt;51),AND(AA56&gt;5,Y56&gt;0,Y56&lt;20)),"Médio",IF(OR(AND(AA56&gt;1,AA56&lt;6,Y56&gt;50),AND(AA56&gt;5,Y56&gt;19,Y56&lt;51),AND(AA56&gt;5,Y56&gt;50)),"Complexo",""))), IF(X56="AIE",IF(OR(AND(OR(AA56=1, AA56=0),Y56&gt;0,Y56&lt;20),AND(OR(AA56=1, AA56=0),Y56&gt;19,Y56&lt;51),AND(AA56&gt;1,AA56&lt;6,Y56&gt;0,Y56&lt;20)),"Simples",IF(OR(AND(OR(AA56=1, AA56=0),Y56&gt;50),AND(AA56&gt;1,AA56&lt;6,Y56&gt;19,Y56&lt;51),AND(AA56&gt;5,Y56&gt;0,Y56&lt;20)),"Médio",IF(OR(AND(AA56&gt;1,AA56&lt;6,Y56&gt;50),AND(AA56&gt;5,Y56&gt;19,Y56&lt;51),AND(AA56&gt;5,Y56&gt;50)),"Complexo",""))),""))</f>
        <v/>
      </c>
      <c r="AE56" s="85" t="str">
        <f aca="false">IF(AC56="",AD56,IF(AD56="",AC56,""))</f>
        <v/>
      </c>
      <c r="AF56" s="86" t="n">
        <f aca="false">IF(AND(OR(X56="EE",X56="CE"),AE56="Simples"),3, IF(AND(OR(X56="EE",X56="CE"),AE56="Médio"),4, IF(AND(OR(X56="EE",X56="CE"),AE56="Complexo"),6, IF(AND(X56="SE",AE56="Simples"),4, IF(AND(X56="SE",AE56="Médio"),5, IF(AND(X56="SE",AE56="Complexo"),7,0))))))</f>
        <v>0</v>
      </c>
      <c r="AG56" s="86" t="n">
        <f aca="false">IF(AND(X56="ALI",AD56="Simples"),7, IF(AND(X56="ALI",AD56="Médio"),10, IF(AND(X56="ALI",AD56="Complexo"),15, IF(AND(X56="AIE",AD56="Simples"),5, IF(AND(X56="AIE",AD56="Médio"),7, IF(AND(X56="AIE",AD56="Complexo"),10,0))))))</f>
        <v>0</v>
      </c>
      <c r="AH56" s="86" t="n">
        <f aca="false">IF(U56="",0,IF(U56="OK",SUM(O56:P56),SUM(AF56:AG56)))</f>
        <v>0</v>
      </c>
      <c r="AI56" s="89" t="n">
        <f aca="false">IF(U56="OK",R56,( IF(V56&lt;&gt;"Manutenção em interface",IF(V56&lt;&gt;"Desenv., Manutenção e Publicação de Páginas Estáticas",(AF56+AG56)*W56,W56),W56)))</f>
        <v>0</v>
      </c>
      <c r="AJ56" s="78"/>
      <c r="AK56" s="87"/>
      <c r="AL56" s="78"/>
      <c r="AM56" s="87"/>
      <c r="AN56" s="78"/>
      <c r="AO56" s="78" t="str">
        <f aca="false">IF(AI56=0,"",IF(AI56=R56,"OK","Divergente"))</f>
        <v/>
      </c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IF(B57&lt;&gt;"",VLOOKUP(B57,'Manual EB'!$A$3:$B$407,2,0),0)</f>
        <v>0</v>
      </c>
      <c r="D57" s="78"/>
      <c r="E57" s="78"/>
      <c r="F57" s="79"/>
      <c r="G57" s="78"/>
      <c r="H57" s="80"/>
      <c r="I57" s="81"/>
      <c r="J57" s="82"/>
      <c r="K57" s="83"/>
      <c r="L57" s="84" t="str">
        <f aca="false">IF(G57="EE",IF(OR(AND(OR(J57=1,J57=0),H57&gt;0,H57&lt;5),AND(OR(J57=1,J57=0),H57&gt;4,H57&lt;16),AND(J57=2,H57&gt;0,H57&lt;5)),"Simples",IF(OR(AND(OR(J57=1,J57=0),H57&gt;15),AND(J57=2,H57&gt;4,H57&lt;16),AND(J57&gt;2,H57&gt;0,H57&lt;5)),"Médio",IF(OR(AND(J57=2,H57&gt;15),AND(J57&gt;2,H57&gt;4,H57&lt;16),AND(J57&gt;2,H57&gt;15)),"Complexo",""))), IF(OR(G57="CE",G57="SE"),IF(OR(AND(OR(J57=1,J57=0),H57&gt;0,H57&lt;6),AND(OR(J57=1,J57=0),H57&gt;5,H57&lt;20),AND(J57&gt;1,J57&lt;4,H57&gt;0,H57&lt;6)),"Simples",IF(OR(AND(OR(J57=1,J57=0),H57&gt;19),AND(J57&gt;1,J57&lt;4,H57&gt;5,H57&lt;20),AND(J57&gt;3,H57&gt;0,H57&lt;6)),"Médio",IF(OR(AND(J57&gt;1,J57&lt;4,H57&gt;19),AND(J57&gt;3,H57&gt;5,H57&lt;20),AND(J57&gt;3,H57&gt;19)),"Complexo",""))),""))</f>
        <v/>
      </c>
      <c r="M57" s="79" t="str">
        <f aca="false">IF(G57="ALI",IF(OR(AND(OR(J57=1,J57=0),H57&gt;0,H57&lt;20),AND(OR(J57=1,J57=0),H57&gt;19,H57&lt;51),AND(J57&gt;1,J57&lt;6,H57&gt;0,H57&lt;20)),"Simples",IF(OR(AND(OR(J57=1,J57=0),H57&gt;50),AND(J57&gt;1,J57&lt;6,H57&gt;19,H57&lt;51),AND(J57&gt;5,H57&gt;0,H57&lt;20)),"Médio",IF(OR(AND(J57&gt;1,J57&lt;6,H57&gt;50),AND(J57&gt;5,H57&gt;19,H57&lt;51),AND(J57&gt;5,H57&gt;50)),"Complexo",""))), IF(G57="AIE",IF(OR(AND(OR(J57=1, J57=0),H57&gt;0,H57&lt;20),AND(OR(J57=1, J57=0),H57&gt;19,H57&lt;51),AND(J57&gt;1,J57&lt;6,H57&gt;0,H57&lt;20)),"Simples",IF(OR(AND(OR(J57=1, J57=0),H57&gt;50),AND(J57&gt;1,J57&lt;6,H57&gt;19,H57&lt;51),AND(J57&gt;5,H57&gt;0,H57&lt;20)),"Médio",IF(OR(AND(J57&gt;1,J57&lt;6,H57&gt;50),AND(J57&gt;5,H57&gt;19,H57&lt;51),AND(J57&gt;5,H57&gt;50)),"Complexo",""))),""))</f>
        <v/>
      </c>
      <c r="N57" s="85" t="str">
        <f aca="false">IF(L57="",M57,IF(M57="",L57,""))</f>
        <v/>
      </c>
      <c r="O57" s="86" t="n">
        <f aca="false">IF(AND(OR(G57="EE",G57="CE"),N57="Simples"),3, IF(AND(OR(G57="EE",G57="CE"),N57="Médio"),4, IF(AND(OR(G57="EE",G57="CE"),N57="Complexo"),6, IF(AND(G57="SE",N57="Simples"),4, IF(AND(G57="SE",N57="Médio"),5, IF(AND(G57="SE",N57="Complexo"),7,0))))))</f>
        <v>0</v>
      </c>
      <c r="P57" s="86" t="n">
        <f aca="false">IF(AND(G57="ALI",M57="Simples"),7, IF(AND(G57="ALI",M57="Médio"),10, IF(AND(G57="ALI",M57="Complexo"),15, IF(AND(G57="AIE",M57="Simples"),5, IF(AND(G57="AIE",M57="Médio"),7, IF(AND(G57="AIE",M57="Complexo"),10,0))))))</f>
        <v>0</v>
      </c>
      <c r="Q57" s="69" t="n">
        <f aca="false">IF(B57&lt;&gt;"Manutenção em interface",IF(B57&lt;&gt;"Desenv., Manutenção e Publicação de Páginas Estáticas",(O57+P57),C57),C57)</f>
        <v>0</v>
      </c>
      <c r="R57" s="85" t="n">
        <f aca="false">IF(B57&lt;&gt;"Manutenção em interface",IF(B57&lt;&gt;"Desenv., Manutenção e Publicação de Páginas Estáticas",(O57+P57)*C57,C57),C57)</f>
        <v>0</v>
      </c>
      <c r="S57" s="78"/>
      <c r="T57" s="87"/>
      <c r="U57" s="88"/>
      <c r="V57" s="76"/>
      <c r="W57" s="77" t="n">
        <f aca="false">IF(V57&lt;&gt;"",VLOOKUP(V57,'Manual EB'!$A$3:$B$407,2,0),0)</f>
        <v>0</v>
      </c>
      <c r="X57" s="78"/>
      <c r="Y57" s="80"/>
      <c r="Z57" s="81"/>
      <c r="AA57" s="82"/>
      <c r="AB57" s="83"/>
      <c r="AC57" s="84" t="str">
        <f aca="false">IF(X57="EE",IF(OR(AND(OR(AA57=1,AA57=0),Y57&gt;0,Y57&lt;5),AND(OR(AA57=1,AA57=0),Y57&gt;4,Y57&lt;16),AND(AA57=2,Y57&gt;0,Y57&lt;5)),"Simples",IF(OR(AND(OR(AA57=1,AA57=0),Y57&gt;15),AND(AA57=2,Y57&gt;4,Y57&lt;16),AND(AA57&gt;2,Y57&gt;0,Y57&lt;5)),"Médio",IF(OR(AND(AA57=2,Y57&gt;15),AND(AA57&gt;2,Y57&gt;4,Y57&lt;16),AND(AA57&gt;2,Y57&gt;15)),"Complexo",""))), IF(OR(X57="CE",X57="SE"),IF(OR(AND(OR(AA57=1,AA57=0),Y57&gt;0,Y57&lt;6),AND(OR(AA57=1,AA57=0),Y57&gt;5,Y57&lt;20),AND(AA57&gt;1,AA57&lt;4,Y57&gt;0,Y57&lt;6)),"Simples",IF(OR(AND(OR(AA57=1,AA57=0),Y57&gt;19),AND(AA57&gt;1,AA57&lt;4,Y57&gt;5,Y57&lt;20),AND(AA57&gt;3,Y57&gt;0,Y57&lt;6)),"Médio",IF(OR(AND(AA57&gt;1,AA57&lt;4,Y57&gt;19),AND(AA57&gt;3,Y57&gt;5,Y57&lt;20),AND(AA57&gt;3,Y57&gt;19)),"Complexo",""))),""))</f>
        <v/>
      </c>
      <c r="AD57" s="79" t="str">
        <f aca="false">IF(X57="ALI",IF(OR(AND(OR(AA57=1,AA57=0),Y57&gt;0,Y57&lt;20),AND(OR(AA57=1,AA57=0),Y57&gt;19,Y57&lt;51),AND(AA57&gt;1,AA57&lt;6,Y57&gt;0,Y57&lt;20)),"Simples",IF(OR(AND(OR(AA57=1,AA57=0),Y57&gt;50),AND(AA57&gt;1,AA57&lt;6,Y57&gt;19,Y57&lt;51),AND(AA57&gt;5,Y57&gt;0,Y57&lt;20)),"Médio",IF(OR(AND(AA57&gt;1,AA57&lt;6,Y57&gt;50),AND(AA57&gt;5,Y57&gt;19,Y57&lt;51),AND(AA57&gt;5,Y57&gt;50)),"Complexo",""))), IF(X57="AIE",IF(OR(AND(OR(AA57=1, AA57=0),Y57&gt;0,Y57&lt;20),AND(OR(AA57=1, AA57=0),Y57&gt;19,Y57&lt;51),AND(AA57&gt;1,AA57&lt;6,Y57&gt;0,Y57&lt;20)),"Simples",IF(OR(AND(OR(AA57=1, AA57=0),Y57&gt;50),AND(AA57&gt;1,AA57&lt;6,Y57&gt;19,Y57&lt;51),AND(AA57&gt;5,Y57&gt;0,Y57&lt;20)),"Médio",IF(OR(AND(AA57&gt;1,AA57&lt;6,Y57&gt;50),AND(AA57&gt;5,Y57&gt;19,Y57&lt;51),AND(AA57&gt;5,Y57&gt;50)),"Complexo",""))),""))</f>
        <v/>
      </c>
      <c r="AE57" s="85" t="str">
        <f aca="false">IF(AC57="",AD57,IF(AD57="",AC57,""))</f>
        <v/>
      </c>
      <c r="AF57" s="86" t="n">
        <f aca="false">IF(AND(OR(X57="EE",X57="CE"),AE57="Simples"),3, IF(AND(OR(X57="EE",X57="CE"),AE57="Médio"),4, IF(AND(OR(X57="EE",X57="CE"),AE57="Complexo"),6, IF(AND(X57="SE",AE57="Simples"),4, IF(AND(X57="SE",AE57="Médio"),5, IF(AND(X57="SE",AE57="Complexo"),7,0))))))</f>
        <v>0</v>
      </c>
      <c r="AG57" s="86" t="n">
        <f aca="false">IF(AND(X57="ALI",AD57="Simples"),7, IF(AND(X57="ALI",AD57="Médio"),10, IF(AND(X57="ALI",AD57="Complexo"),15, IF(AND(X57="AIE",AD57="Simples"),5, IF(AND(X57="AIE",AD57="Médio"),7, IF(AND(X57="AIE",AD57="Complexo"),10,0))))))</f>
        <v>0</v>
      </c>
      <c r="AH57" s="86" t="n">
        <f aca="false">IF(U57="",0,IF(U57="OK",SUM(O57:P57),SUM(AF57:AG57)))</f>
        <v>0</v>
      </c>
      <c r="AI57" s="89" t="n">
        <f aca="false">IF(U57="OK",R57,( IF(V57&lt;&gt;"Manutenção em interface",IF(V57&lt;&gt;"Desenv., Manutenção e Publicação de Páginas Estáticas",(AF57+AG57)*W57,W57),W57)))</f>
        <v>0</v>
      </c>
      <c r="AJ57" s="78"/>
      <c r="AK57" s="87"/>
      <c r="AL57" s="78"/>
      <c r="AM57" s="87"/>
      <c r="AN57" s="78"/>
      <c r="AO57" s="78" t="str">
        <f aca="false">IF(AI57=0,"",IF(AI57=R57,"OK","Divergente"))</f>
        <v/>
      </c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IF(B58&lt;&gt;"",VLOOKUP(B58,'Manual EB'!$A$3:$B$407,2,0),0)</f>
        <v>0</v>
      </c>
      <c r="D58" s="78"/>
      <c r="E58" s="78"/>
      <c r="F58" s="79"/>
      <c r="G58" s="78"/>
      <c r="H58" s="80"/>
      <c r="I58" s="81"/>
      <c r="J58" s="82"/>
      <c r="K58" s="83"/>
      <c r="L58" s="84" t="str">
        <f aca="false">IF(G58="EE",IF(OR(AND(OR(J58=1,J58=0),H58&gt;0,H58&lt;5),AND(OR(J58=1,J58=0),H58&gt;4,H58&lt;16),AND(J58=2,H58&gt;0,H58&lt;5)),"Simples",IF(OR(AND(OR(J58=1,J58=0),H58&gt;15),AND(J58=2,H58&gt;4,H58&lt;16),AND(J58&gt;2,H58&gt;0,H58&lt;5)),"Médio",IF(OR(AND(J58=2,H58&gt;15),AND(J58&gt;2,H58&gt;4,H58&lt;16),AND(J58&gt;2,H58&gt;15)),"Complexo",""))), IF(OR(G58="CE",G58="SE"),IF(OR(AND(OR(J58=1,J58=0),H58&gt;0,H58&lt;6),AND(OR(J58=1,J58=0),H58&gt;5,H58&lt;20),AND(J58&gt;1,J58&lt;4,H58&gt;0,H58&lt;6)),"Simples",IF(OR(AND(OR(J58=1,J58=0),H58&gt;19),AND(J58&gt;1,J58&lt;4,H58&gt;5,H58&lt;20),AND(J58&gt;3,H58&gt;0,H58&lt;6)),"Médio",IF(OR(AND(J58&gt;1,J58&lt;4,H58&gt;19),AND(J58&gt;3,H58&gt;5,H58&lt;20),AND(J58&gt;3,H58&gt;19)),"Complexo",""))),""))</f>
        <v/>
      </c>
      <c r="M58" s="79" t="str">
        <f aca="false">IF(G58="ALI",IF(OR(AND(OR(J58=1,J58=0),H58&gt;0,H58&lt;20),AND(OR(J58=1,J58=0),H58&gt;19,H58&lt;51),AND(J58&gt;1,J58&lt;6,H58&gt;0,H58&lt;20)),"Simples",IF(OR(AND(OR(J58=1,J58=0),H58&gt;50),AND(J58&gt;1,J58&lt;6,H58&gt;19,H58&lt;51),AND(J58&gt;5,H58&gt;0,H58&lt;20)),"Médio",IF(OR(AND(J58&gt;1,J58&lt;6,H58&gt;50),AND(J58&gt;5,H58&gt;19,H58&lt;51),AND(J58&gt;5,H58&gt;50)),"Complexo",""))), IF(G58="AIE",IF(OR(AND(OR(J58=1, J58=0),H58&gt;0,H58&lt;20),AND(OR(J58=1, J58=0),H58&gt;19,H58&lt;51),AND(J58&gt;1,J58&lt;6,H58&gt;0,H58&lt;20)),"Simples",IF(OR(AND(OR(J58=1, J58=0),H58&gt;50),AND(J58&gt;1,J58&lt;6,H58&gt;19,H58&lt;51),AND(J58&gt;5,H58&gt;0,H58&lt;20)),"Médio",IF(OR(AND(J58&gt;1,J58&lt;6,H58&gt;50),AND(J58&gt;5,H58&gt;19,H58&lt;51),AND(J58&gt;5,H58&gt;50)),"Complexo",""))),""))</f>
        <v/>
      </c>
      <c r="N58" s="85" t="str">
        <f aca="false">IF(L58="",M58,IF(M58="",L58,""))</f>
        <v/>
      </c>
      <c r="O58" s="86" t="n">
        <f aca="false">IF(AND(OR(G58="EE",G58="CE"),N58="Simples"),3, IF(AND(OR(G58="EE",G58="CE"),N58="Médio"),4, IF(AND(OR(G58="EE",G58="CE"),N58="Complexo"),6, IF(AND(G58="SE",N58="Simples"),4, IF(AND(G58="SE",N58="Médio"),5, IF(AND(G58="SE",N58="Complexo"),7,0))))))</f>
        <v>0</v>
      </c>
      <c r="P58" s="86" t="n">
        <f aca="false">IF(AND(G58="ALI",M58="Simples"),7, IF(AND(G58="ALI",M58="Médio"),10, IF(AND(G58="ALI",M58="Complexo"),15, IF(AND(G58="AIE",M58="Simples"),5, IF(AND(G58="AIE",M58="Médio"),7, IF(AND(G58="AIE",M58="Complexo"),10,0))))))</f>
        <v>0</v>
      </c>
      <c r="Q58" s="69" t="n">
        <f aca="false">IF(B58&lt;&gt;"Manutenção em interface",IF(B58&lt;&gt;"Desenv., Manutenção e Publicação de Páginas Estáticas",(O58+P58),C58),C58)</f>
        <v>0</v>
      </c>
      <c r="R58" s="85" t="n">
        <f aca="false">IF(B58&lt;&gt;"Manutenção em interface",IF(B58&lt;&gt;"Desenv., Manutenção e Publicação de Páginas Estáticas",(O58+P58)*C58,C58),C58)</f>
        <v>0</v>
      </c>
      <c r="S58" s="78"/>
      <c r="T58" s="87"/>
      <c r="U58" s="88"/>
      <c r="V58" s="76"/>
      <c r="W58" s="77" t="n">
        <f aca="false">IF(V58&lt;&gt;"",VLOOKUP(V58,'Manual EB'!$A$3:$B$407,2,0),0)</f>
        <v>0</v>
      </c>
      <c r="X58" s="78"/>
      <c r="Y58" s="80"/>
      <c r="Z58" s="81"/>
      <c r="AA58" s="82"/>
      <c r="AB58" s="83"/>
      <c r="AC58" s="84" t="str">
        <f aca="false">IF(X58="EE",IF(OR(AND(OR(AA58=1,AA58=0),Y58&gt;0,Y58&lt;5),AND(OR(AA58=1,AA58=0),Y58&gt;4,Y58&lt;16),AND(AA58=2,Y58&gt;0,Y58&lt;5)),"Simples",IF(OR(AND(OR(AA58=1,AA58=0),Y58&gt;15),AND(AA58=2,Y58&gt;4,Y58&lt;16),AND(AA58&gt;2,Y58&gt;0,Y58&lt;5)),"Médio",IF(OR(AND(AA58=2,Y58&gt;15),AND(AA58&gt;2,Y58&gt;4,Y58&lt;16),AND(AA58&gt;2,Y58&gt;15)),"Complexo",""))), IF(OR(X58="CE",X58="SE"),IF(OR(AND(OR(AA58=1,AA58=0),Y58&gt;0,Y58&lt;6),AND(OR(AA58=1,AA58=0),Y58&gt;5,Y58&lt;20),AND(AA58&gt;1,AA58&lt;4,Y58&gt;0,Y58&lt;6)),"Simples",IF(OR(AND(OR(AA58=1,AA58=0),Y58&gt;19),AND(AA58&gt;1,AA58&lt;4,Y58&gt;5,Y58&lt;20),AND(AA58&gt;3,Y58&gt;0,Y58&lt;6)),"Médio",IF(OR(AND(AA58&gt;1,AA58&lt;4,Y58&gt;19),AND(AA58&gt;3,Y58&gt;5,Y58&lt;20),AND(AA58&gt;3,Y58&gt;19)),"Complexo",""))),""))</f>
        <v/>
      </c>
      <c r="AD58" s="79" t="str">
        <f aca="false">IF(X58="ALI",IF(OR(AND(OR(AA58=1,AA58=0),Y58&gt;0,Y58&lt;20),AND(OR(AA58=1,AA58=0),Y58&gt;19,Y58&lt;51),AND(AA58&gt;1,AA58&lt;6,Y58&gt;0,Y58&lt;20)),"Simples",IF(OR(AND(OR(AA58=1,AA58=0),Y58&gt;50),AND(AA58&gt;1,AA58&lt;6,Y58&gt;19,Y58&lt;51),AND(AA58&gt;5,Y58&gt;0,Y58&lt;20)),"Médio",IF(OR(AND(AA58&gt;1,AA58&lt;6,Y58&gt;50),AND(AA58&gt;5,Y58&gt;19,Y58&lt;51),AND(AA58&gt;5,Y58&gt;50)),"Complexo",""))), IF(X58="AIE",IF(OR(AND(OR(AA58=1, AA58=0),Y58&gt;0,Y58&lt;20),AND(OR(AA58=1, AA58=0),Y58&gt;19,Y58&lt;51),AND(AA58&gt;1,AA58&lt;6,Y58&gt;0,Y58&lt;20)),"Simples",IF(OR(AND(OR(AA58=1, AA58=0),Y58&gt;50),AND(AA58&gt;1,AA58&lt;6,Y58&gt;19,Y58&lt;51),AND(AA58&gt;5,Y58&gt;0,Y58&lt;20)),"Médio",IF(OR(AND(AA58&gt;1,AA58&lt;6,Y58&gt;50),AND(AA58&gt;5,Y58&gt;19,Y58&lt;51),AND(AA58&gt;5,Y58&gt;50)),"Complexo",""))),""))</f>
        <v/>
      </c>
      <c r="AE58" s="85" t="str">
        <f aca="false">IF(AC58="",AD58,IF(AD58="",AC58,""))</f>
        <v/>
      </c>
      <c r="AF58" s="86" t="n">
        <f aca="false">IF(AND(OR(X58="EE",X58="CE"),AE58="Simples"),3, IF(AND(OR(X58="EE",X58="CE"),AE58="Médio"),4, IF(AND(OR(X58="EE",X58="CE"),AE58="Complexo"),6, IF(AND(X58="SE",AE58="Simples"),4, IF(AND(X58="SE",AE58="Médio"),5, IF(AND(X58="SE",AE58="Complexo"),7,0))))))</f>
        <v>0</v>
      </c>
      <c r="AG58" s="86" t="n">
        <f aca="false">IF(AND(X58="ALI",AD58="Simples"),7, IF(AND(X58="ALI",AD58="Médio"),10, IF(AND(X58="ALI",AD58="Complexo"),15, IF(AND(X58="AIE",AD58="Simples"),5, IF(AND(X58="AIE",AD58="Médio"),7, IF(AND(X58="AIE",AD58="Complexo"),10,0))))))</f>
        <v>0</v>
      </c>
      <c r="AH58" s="86" t="n">
        <f aca="false">IF(U58="",0,IF(U58="OK",SUM(O58:P58),SUM(AF58:AG58)))</f>
        <v>0</v>
      </c>
      <c r="AI58" s="89" t="n">
        <f aca="false">IF(U58="OK",R58,( IF(V58&lt;&gt;"Manutenção em interface",IF(V58&lt;&gt;"Desenv., Manutenção e Publicação de Páginas Estáticas",(AF58+AG58)*W58,W58),W58)))</f>
        <v>0</v>
      </c>
      <c r="AJ58" s="78"/>
      <c r="AK58" s="87"/>
      <c r="AL58" s="78"/>
      <c r="AM58" s="87"/>
      <c r="AN58" s="78"/>
      <c r="AO58" s="78" t="str">
        <f aca="false">IF(AI58=0,"",IF(AI58=R58,"OK","Divergente"))</f>
        <v/>
      </c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IF(B59&lt;&gt;"",VLOOKUP(B59,'Manual EB'!$A$3:$B$407,2,0),0)</f>
        <v>0</v>
      </c>
      <c r="D59" s="78"/>
      <c r="E59" s="78"/>
      <c r="F59" s="79"/>
      <c r="G59" s="78"/>
      <c r="H59" s="80"/>
      <c r="I59" s="81"/>
      <c r="J59" s="82"/>
      <c r="K59" s="83"/>
      <c r="L59" s="84" t="str">
        <f aca="false">IF(G59="EE",IF(OR(AND(OR(J59=1,J59=0),H59&gt;0,H59&lt;5),AND(OR(J59=1,J59=0),H59&gt;4,H59&lt;16),AND(J59=2,H59&gt;0,H59&lt;5)),"Simples",IF(OR(AND(OR(J59=1,J59=0),H59&gt;15),AND(J59=2,H59&gt;4,H59&lt;16),AND(J59&gt;2,H59&gt;0,H59&lt;5)),"Médio",IF(OR(AND(J59=2,H59&gt;15),AND(J59&gt;2,H59&gt;4,H59&lt;16),AND(J59&gt;2,H59&gt;15)),"Complexo",""))), IF(OR(G59="CE",G59="SE"),IF(OR(AND(OR(J59=1,J59=0),H59&gt;0,H59&lt;6),AND(OR(J59=1,J59=0),H59&gt;5,H59&lt;20),AND(J59&gt;1,J59&lt;4,H59&gt;0,H59&lt;6)),"Simples",IF(OR(AND(OR(J59=1,J59=0),H59&gt;19),AND(J59&gt;1,J59&lt;4,H59&gt;5,H59&lt;20),AND(J59&gt;3,H59&gt;0,H59&lt;6)),"Médio",IF(OR(AND(J59&gt;1,J59&lt;4,H59&gt;19),AND(J59&gt;3,H59&gt;5,H59&lt;20),AND(J59&gt;3,H59&gt;19)),"Complexo",""))),""))</f>
        <v/>
      </c>
      <c r="M59" s="79" t="str">
        <f aca="false">IF(G59="ALI",IF(OR(AND(OR(J59=1,J59=0),H59&gt;0,H59&lt;20),AND(OR(J59=1,J59=0),H59&gt;19,H59&lt;51),AND(J59&gt;1,J59&lt;6,H59&gt;0,H59&lt;20)),"Simples",IF(OR(AND(OR(J59=1,J59=0),H59&gt;50),AND(J59&gt;1,J59&lt;6,H59&gt;19,H59&lt;51),AND(J59&gt;5,H59&gt;0,H59&lt;20)),"Médio",IF(OR(AND(J59&gt;1,J59&lt;6,H59&gt;50),AND(J59&gt;5,H59&gt;19,H59&lt;51),AND(J59&gt;5,H59&gt;50)),"Complexo",""))), IF(G59="AIE",IF(OR(AND(OR(J59=1, J59=0),H59&gt;0,H59&lt;20),AND(OR(J59=1, J59=0),H59&gt;19,H59&lt;51),AND(J59&gt;1,J59&lt;6,H59&gt;0,H59&lt;20)),"Simples",IF(OR(AND(OR(J59=1, J59=0),H59&gt;50),AND(J59&gt;1,J59&lt;6,H59&gt;19,H59&lt;51),AND(J59&gt;5,H59&gt;0,H59&lt;20)),"Médio",IF(OR(AND(J59&gt;1,J59&lt;6,H59&gt;50),AND(J59&gt;5,H59&gt;19,H59&lt;51),AND(J59&gt;5,H59&gt;50)),"Complexo",""))),""))</f>
        <v/>
      </c>
      <c r="N59" s="85" t="str">
        <f aca="false">IF(L59="",M59,IF(M59="",L59,""))</f>
        <v/>
      </c>
      <c r="O59" s="86" t="n">
        <f aca="false">IF(AND(OR(G59="EE",G59="CE"),N59="Simples"),3, IF(AND(OR(G59="EE",G59="CE"),N59="Médio"),4, IF(AND(OR(G59="EE",G59="CE"),N59="Complexo"),6, IF(AND(G59="SE",N59="Simples"),4, IF(AND(G59="SE",N59="Médio"),5, IF(AND(G59="SE",N59="Complexo"),7,0))))))</f>
        <v>0</v>
      </c>
      <c r="P59" s="86" t="n">
        <f aca="false">IF(AND(G59="ALI",M59="Simples"),7, IF(AND(G59="ALI",M59="Médio"),10, IF(AND(G59="ALI",M59="Complexo"),15, IF(AND(G59="AIE",M59="Simples"),5, IF(AND(G59="AIE",M59="Médio"),7, IF(AND(G59="AIE",M59="Complexo"),10,0))))))</f>
        <v>0</v>
      </c>
      <c r="Q59" s="69" t="n">
        <f aca="false">IF(B59&lt;&gt;"Manutenção em interface",IF(B59&lt;&gt;"Desenv., Manutenção e Publicação de Páginas Estáticas",(O59+P59),C59),C59)</f>
        <v>0</v>
      </c>
      <c r="R59" s="85" t="n">
        <f aca="false">IF(B59&lt;&gt;"Manutenção em interface",IF(B59&lt;&gt;"Desenv., Manutenção e Publicação de Páginas Estáticas",(O59+P59)*C59,C59),C59)</f>
        <v>0</v>
      </c>
      <c r="S59" s="78"/>
      <c r="T59" s="87"/>
      <c r="U59" s="88"/>
      <c r="V59" s="76"/>
      <c r="W59" s="77" t="n">
        <f aca="false">IF(V59&lt;&gt;"",VLOOKUP(V59,'Manual EB'!$A$3:$B$407,2,0),0)</f>
        <v>0</v>
      </c>
      <c r="X59" s="78"/>
      <c r="Y59" s="80"/>
      <c r="Z59" s="81"/>
      <c r="AA59" s="82"/>
      <c r="AB59" s="83"/>
      <c r="AC59" s="84" t="str">
        <f aca="false">IF(X59="EE",IF(OR(AND(OR(AA59=1,AA59=0),Y59&gt;0,Y59&lt;5),AND(OR(AA59=1,AA59=0),Y59&gt;4,Y59&lt;16),AND(AA59=2,Y59&gt;0,Y59&lt;5)),"Simples",IF(OR(AND(OR(AA59=1,AA59=0),Y59&gt;15),AND(AA59=2,Y59&gt;4,Y59&lt;16),AND(AA59&gt;2,Y59&gt;0,Y59&lt;5)),"Médio",IF(OR(AND(AA59=2,Y59&gt;15),AND(AA59&gt;2,Y59&gt;4,Y59&lt;16),AND(AA59&gt;2,Y59&gt;15)),"Complexo",""))), IF(OR(X59="CE",X59="SE"),IF(OR(AND(OR(AA59=1,AA59=0),Y59&gt;0,Y59&lt;6),AND(OR(AA59=1,AA59=0),Y59&gt;5,Y59&lt;20),AND(AA59&gt;1,AA59&lt;4,Y59&gt;0,Y59&lt;6)),"Simples",IF(OR(AND(OR(AA59=1,AA59=0),Y59&gt;19),AND(AA59&gt;1,AA59&lt;4,Y59&gt;5,Y59&lt;20),AND(AA59&gt;3,Y59&gt;0,Y59&lt;6)),"Médio",IF(OR(AND(AA59&gt;1,AA59&lt;4,Y59&gt;19),AND(AA59&gt;3,Y59&gt;5,Y59&lt;20),AND(AA59&gt;3,Y59&gt;19)),"Complexo",""))),""))</f>
        <v/>
      </c>
      <c r="AD59" s="79" t="str">
        <f aca="false">IF(X59="ALI",IF(OR(AND(OR(AA59=1,AA59=0),Y59&gt;0,Y59&lt;20),AND(OR(AA59=1,AA59=0),Y59&gt;19,Y59&lt;51),AND(AA59&gt;1,AA59&lt;6,Y59&gt;0,Y59&lt;20)),"Simples",IF(OR(AND(OR(AA59=1,AA59=0),Y59&gt;50),AND(AA59&gt;1,AA59&lt;6,Y59&gt;19,Y59&lt;51),AND(AA59&gt;5,Y59&gt;0,Y59&lt;20)),"Médio",IF(OR(AND(AA59&gt;1,AA59&lt;6,Y59&gt;50),AND(AA59&gt;5,Y59&gt;19,Y59&lt;51),AND(AA59&gt;5,Y59&gt;50)),"Complexo",""))), IF(X59="AIE",IF(OR(AND(OR(AA59=1, AA59=0),Y59&gt;0,Y59&lt;20),AND(OR(AA59=1, AA59=0),Y59&gt;19,Y59&lt;51),AND(AA59&gt;1,AA59&lt;6,Y59&gt;0,Y59&lt;20)),"Simples",IF(OR(AND(OR(AA59=1, AA59=0),Y59&gt;50),AND(AA59&gt;1,AA59&lt;6,Y59&gt;19,Y59&lt;51),AND(AA59&gt;5,Y59&gt;0,Y59&lt;20)),"Médio",IF(OR(AND(AA59&gt;1,AA59&lt;6,Y59&gt;50),AND(AA59&gt;5,Y59&gt;19,Y59&lt;51),AND(AA59&gt;5,Y59&gt;50)),"Complexo",""))),""))</f>
        <v/>
      </c>
      <c r="AE59" s="85" t="str">
        <f aca="false">IF(AC59="",AD59,IF(AD59="",AC59,""))</f>
        <v/>
      </c>
      <c r="AF59" s="86" t="n">
        <f aca="false">IF(AND(OR(X59="EE",X59="CE"),AE59="Simples"),3, IF(AND(OR(X59="EE",X59="CE"),AE59="Médio"),4, IF(AND(OR(X59="EE",X59="CE"),AE59="Complexo"),6, IF(AND(X59="SE",AE59="Simples"),4, IF(AND(X59="SE",AE59="Médio"),5, IF(AND(X59="SE",AE59="Complexo"),7,0))))))</f>
        <v>0</v>
      </c>
      <c r="AG59" s="86" t="n">
        <f aca="false">IF(AND(X59="ALI",AD59="Simples"),7, IF(AND(X59="ALI",AD59="Médio"),10, IF(AND(X59="ALI",AD59="Complexo"),15, IF(AND(X59="AIE",AD59="Simples"),5, IF(AND(X59="AIE",AD59="Médio"),7, IF(AND(X59="AIE",AD59="Complexo"),10,0))))))</f>
        <v>0</v>
      </c>
      <c r="AH59" s="86" t="n">
        <f aca="false">IF(U59="",0,IF(U59="OK",SUM(O59:P59),SUM(AF59:AG59)))</f>
        <v>0</v>
      </c>
      <c r="AI59" s="89" t="n">
        <f aca="false">IF(U59="OK",R59,( IF(V59&lt;&gt;"Manutenção em interface",IF(V59&lt;&gt;"Desenv., Manutenção e Publicação de Páginas Estáticas",(AF59+AG59)*W59,W59),W59)))</f>
        <v>0</v>
      </c>
      <c r="AJ59" s="78"/>
      <c r="AK59" s="87"/>
      <c r="AL59" s="78"/>
      <c r="AM59" s="87"/>
      <c r="AN59" s="78"/>
      <c r="AO59" s="78" t="str">
        <f aca="false">IF(AI59=0,"",IF(AI59=R59,"OK","Divergente"))</f>
        <v/>
      </c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IF(B60&lt;&gt;"",VLOOKUP(B60,'Manual EB'!$A$3:$B$407,2,0),0)</f>
        <v>0</v>
      </c>
      <c r="D60" s="78"/>
      <c r="E60" s="78"/>
      <c r="F60" s="79"/>
      <c r="G60" s="78"/>
      <c r="H60" s="80"/>
      <c r="I60" s="81"/>
      <c r="J60" s="82"/>
      <c r="K60" s="83"/>
      <c r="L60" s="84" t="str">
        <f aca="false">IF(G60="EE",IF(OR(AND(OR(J60=1,J60=0),H60&gt;0,H60&lt;5),AND(OR(J60=1,J60=0),H60&gt;4,H60&lt;16),AND(J60=2,H60&gt;0,H60&lt;5)),"Simples",IF(OR(AND(OR(J60=1,J60=0),H60&gt;15),AND(J60=2,H60&gt;4,H60&lt;16),AND(J60&gt;2,H60&gt;0,H60&lt;5)),"Médio",IF(OR(AND(J60=2,H60&gt;15),AND(J60&gt;2,H60&gt;4,H60&lt;16),AND(J60&gt;2,H60&gt;15)),"Complexo",""))), IF(OR(G60="CE",G60="SE"),IF(OR(AND(OR(J60=1,J60=0),H60&gt;0,H60&lt;6),AND(OR(J60=1,J60=0),H60&gt;5,H60&lt;20),AND(J60&gt;1,J60&lt;4,H60&gt;0,H60&lt;6)),"Simples",IF(OR(AND(OR(J60=1,J60=0),H60&gt;19),AND(J60&gt;1,J60&lt;4,H60&gt;5,H60&lt;20),AND(J60&gt;3,H60&gt;0,H60&lt;6)),"Médio",IF(OR(AND(J60&gt;1,J60&lt;4,H60&gt;19),AND(J60&gt;3,H60&gt;5,H60&lt;20),AND(J60&gt;3,H60&gt;19)),"Complexo",""))),""))</f>
        <v/>
      </c>
      <c r="M60" s="79" t="str">
        <f aca="false">IF(G60="ALI",IF(OR(AND(OR(J60=1,J60=0),H60&gt;0,H60&lt;20),AND(OR(J60=1,J60=0),H60&gt;19,H60&lt;51),AND(J60&gt;1,J60&lt;6,H60&gt;0,H60&lt;20)),"Simples",IF(OR(AND(OR(J60=1,J60=0),H60&gt;50),AND(J60&gt;1,J60&lt;6,H60&gt;19,H60&lt;51),AND(J60&gt;5,H60&gt;0,H60&lt;20)),"Médio",IF(OR(AND(J60&gt;1,J60&lt;6,H60&gt;50),AND(J60&gt;5,H60&gt;19,H60&lt;51),AND(J60&gt;5,H60&gt;50)),"Complexo",""))), IF(G60="AIE",IF(OR(AND(OR(J60=1, J60=0),H60&gt;0,H60&lt;20),AND(OR(J60=1, J60=0),H60&gt;19,H60&lt;51),AND(J60&gt;1,J60&lt;6,H60&gt;0,H60&lt;20)),"Simples",IF(OR(AND(OR(J60=1, J60=0),H60&gt;50),AND(J60&gt;1,J60&lt;6,H60&gt;19,H60&lt;51),AND(J60&gt;5,H60&gt;0,H60&lt;20)),"Médio",IF(OR(AND(J60&gt;1,J60&lt;6,H60&gt;50),AND(J60&gt;5,H60&gt;19,H60&lt;51),AND(J60&gt;5,H60&gt;50)),"Complexo",""))),""))</f>
        <v/>
      </c>
      <c r="N60" s="85" t="str">
        <f aca="false">IF(L60="",M60,IF(M60="",L60,""))</f>
        <v/>
      </c>
      <c r="O60" s="86" t="n">
        <f aca="false">IF(AND(OR(G60="EE",G60="CE"),N60="Simples"),3, IF(AND(OR(G60="EE",G60="CE"),N60="Médio"),4, IF(AND(OR(G60="EE",G60="CE"),N60="Complexo"),6, IF(AND(G60="SE",N60="Simples"),4, IF(AND(G60="SE",N60="Médio"),5, IF(AND(G60="SE",N60="Complexo"),7,0))))))</f>
        <v>0</v>
      </c>
      <c r="P60" s="86" t="n">
        <f aca="false">IF(AND(G60="ALI",M60="Simples"),7, IF(AND(G60="ALI",M60="Médio"),10, IF(AND(G60="ALI",M60="Complexo"),15, IF(AND(G60="AIE",M60="Simples"),5, IF(AND(G60="AIE",M60="Médio"),7, IF(AND(G60="AIE",M60="Complexo"),10,0))))))</f>
        <v>0</v>
      </c>
      <c r="Q60" s="69" t="n">
        <f aca="false">IF(B60&lt;&gt;"Manutenção em interface",IF(B60&lt;&gt;"Desenv., Manutenção e Publicação de Páginas Estáticas",(O60+P60),C60),C60)</f>
        <v>0</v>
      </c>
      <c r="R60" s="85" t="n">
        <f aca="false">IF(B60&lt;&gt;"Manutenção em interface",IF(B60&lt;&gt;"Desenv., Manutenção e Publicação de Páginas Estáticas",(O60+P60)*C60,C60),C60)</f>
        <v>0</v>
      </c>
      <c r="S60" s="78"/>
      <c r="T60" s="87"/>
      <c r="U60" s="88"/>
      <c r="V60" s="76"/>
      <c r="W60" s="77" t="n">
        <f aca="false">IF(V60&lt;&gt;"",VLOOKUP(V60,'Manual EB'!$A$3:$B$407,2,0),0)</f>
        <v>0</v>
      </c>
      <c r="X60" s="78"/>
      <c r="Y60" s="80"/>
      <c r="Z60" s="81"/>
      <c r="AA60" s="82"/>
      <c r="AB60" s="83"/>
      <c r="AC60" s="84" t="str">
        <f aca="false">IF(X60="EE",IF(OR(AND(OR(AA60=1,AA60=0),Y60&gt;0,Y60&lt;5),AND(OR(AA60=1,AA60=0),Y60&gt;4,Y60&lt;16),AND(AA60=2,Y60&gt;0,Y60&lt;5)),"Simples",IF(OR(AND(OR(AA60=1,AA60=0),Y60&gt;15),AND(AA60=2,Y60&gt;4,Y60&lt;16),AND(AA60&gt;2,Y60&gt;0,Y60&lt;5)),"Médio",IF(OR(AND(AA60=2,Y60&gt;15),AND(AA60&gt;2,Y60&gt;4,Y60&lt;16),AND(AA60&gt;2,Y60&gt;15)),"Complexo",""))), IF(OR(X60="CE",X60="SE"),IF(OR(AND(OR(AA60=1,AA60=0),Y60&gt;0,Y60&lt;6),AND(OR(AA60=1,AA60=0),Y60&gt;5,Y60&lt;20),AND(AA60&gt;1,AA60&lt;4,Y60&gt;0,Y60&lt;6)),"Simples",IF(OR(AND(OR(AA60=1,AA60=0),Y60&gt;19),AND(AA60&gt;1,AA60&lt;4,Y60&gt;5,Y60&lt;20),AND(AA60&gt;3,Y60&gt;0,Y60&lt;6)),"Médio",IF(OR(AND(AA60&gt;1,AA60&lt;4,Y60&gt;19),AND(AA60&gt;3,Y60&gt;5,Y60&lt;20),AND(AA60&gt;3,Y60&gt;19)),"Complexo",""))),""))</f>
        <v/>
      </c>
      <c r="AD60" s="79" t="str">
        <f aca="false">IF(X60="ALI",IF(OR(AND(OR(AA60=1,AA60=0),Y60&gt;0,Y60&lt;20),AND(OR(AA60=1,AA60=0),Y60&gt;19,Y60&lt;51),AND(AA60&gt;1,AA60&lt;6,Y60&gt;0,Y60&lt;20)),"Simples",IF(OR(AND(OR(AA60=1,AA60=0),Y60&gt;50),AND(AA60&gt;1,AA60&lt;6,Y60&gt;19,Y60&lt;51),AND(AA60&gt;5,Y60&gt;0,Y60&lt;20)),"Médio",IF(OR(AND(AA60&gt;1,AA60&lt;6,Y60&gt;50),AND(AA60&gt;5,Y60&gt;19,Y60&lt;51),AND(AA60&gt;5,Y60&gt;50)),"Complexo",""))), IF(X60="AIE",IF(OR(AND(OR(AA60=1, AA60=0),Y60&gt;0,Y60&lt;20),AND(OR(AA60=1, AA60=0),Y60&gt;19,Y60&lt;51),AND(AA60&gt;1,AA60&lt;6,Y60&gt;0,Y60&lt;20)),"Simples",IF(OR(AND(OR(AA60=1, AA60=0),Y60&gt;50),AND(AA60&gt;1,AA60&lt;6,Y60&gt;19,Y60&lt;51),AND(AA60&gt;5,Y60&gt;0,Y60&lt;20)),"Médio",IF(OR(AND(AA60&gt;1,AA60&lt;6,Y60&gt;50),AND(AA60&gt;5,Y60&gt;19,Y60&lt;51),AND(AA60&gt;5,Y60&gt;50)),"Complexo",""))),""))</f>
        <v/>
      </c>
      <c r="AE60" s="85" t="str">
        <f aca="false">IF(AC60="",AD60,IF(AD60="",AC60,""))</f>
        <v/>
      </c>
      <c r="AF60" s="86" t="n">
        <f aca="false">IF(AND(OR(X60="EE",X60="CE"),AE60="Simples"),3, IF(AND(OR(X60="EE",X60="CE"),AE60="Médio"),4, IF(AND(OR(X60="EE",X60="CE"),AE60="Complexo"),6, IF(AND(X60="SE",AE60="Simples"),4, IF(AND(X60="SE",AE60="Médio"),5, IF(AND(X60="SE",AE60="Complexo"),7,0))))))</f>
        <v>0</v>
      </c>
      <c r="AG60" s="86" t="n">
        <f aca="false">IF(AND(X60="ALI",AD60="Simples"),7, IF(AND(X60="ALI",AD60="Médio"),10, IF(AND(X60="ALI",AD60="Complexo"),15, IF(AND(X60="AIE",AD60="Simples"),5, IF(AND(X60="AIE",AD60="Médio"),7, IF(AND(X60="AIE",AD60="Complexo"),10,0))))))</f>
        <v>0</v>
      </c>
      <c r="AH60" s="86" t="n">
        <f aca="false">IF(U60="",0,IF(U60="OK",SUM(O60:P60),SUM(AF60:AG60)))</f>
        <v>0</v>
      </c>
      <c r="AI60" s="89" t="n">
        <f aca="false">IF(U60="OK",R60,( IF(V60&lt;&gt;"Manutenção em interface",IF(V60&lt;&gt;"Desenv., Manutenção e Publicação de Páginas Estáticas",(AF60+AG60)*W60,W60),W60)))</f>
        <v>0</v>
      </c>
      <c r="AJ60" s="78"/>
      <c r="AK60" s="87"/>
      <c r="AL60" s="78"/>
      <c r="AM60" s="87"/>
      <c r="AN60" s="78"/>
      <c r="AO60" s="78" t="str">
        <f aca="false">IF(AI60=0,"",IF(AI60=R60,"OK","Divergente"))</f>
        <v/>
      </c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IF(B61&lt;&gt;"",VLOOKUP(B61,'Manual EB'!$A$3:$B$407,2,0),0)</f>
        <v>0</v>
      </c>
      <c r="D61" s="78"/>
      <c r="E61" s="78"/>
      <c r="F61" s="79"/>
      <c r="G61" s="78"/>
      <c r="H61" s="80"/>
      <c r="I61" s="81"/>
      <c r="J61" s="82"/>
      <c r="K61" s="83"/>
      <c r="L61" s="84" t="str">
        <f aca="false">IF(G61="EE",IF(OR(AND(OR(J61=1,J61=0),H61&gt;0,H61&lt;5),AND(OR(J61=1,J61=0),H61&gt;4,H61&lt;16),AND(J61=2,H61&gt;0,H61&lt;5)),"Simples",IF(OR(AND(OR(J61=1,J61=0),H61&gt;15),AND(J61=2,H61&gt;4,H61&lt;16),AND(J61&gt;2,H61&gt;0,H61&lt;5)),"Médio",IF(OR(AND(J61=2,H61&gt;15),AND(J61&gt;2,H61&gt;4,H61&lt;16),AND(J61&gt;2,H61&gt;15)),"Complexo",""))), IF(OR(G61="CE",G61="SE"),IF(OR(AND(OR(J61=1,J61=0),H61&gt;0,H61&lt;6),AND(OR(J61=1,J61=0),H61&gt;5,H61&lt;20),AND(J61&gt;1,J61&lt;4,H61&gt;0,H61&lt;6)),"Simples",IF(OR(AND(OR(J61=1,J61=0),H61&gt;19),AND(J61&gt;1,J61&lt;4,H61&gt;5,H61&lt;20),AND(J61&gt;3,H61&gt;0,H61&lt;6)),"Médio",IF(OR(AND(J61&gt;1,J61&lt;4,H61&gt;19),AND(J61&gt;3,H61&gt;5,H61&lt;20),AND(J61&gt;3,H61&gt;19)),"Complexo",""))),""))</f>
        <v/>
      </c>
      <c r="M61" s="79" t="str">
        <f aca="false">IF(G61="ALI",IF(OR(AND(OR(J61=1,J61=0),H61&gt;0,H61&lt;20),AND(OR(J61=1,J61=0),H61&gt;19,H61&lt;51),AND(J61&gt;1,J61&lt;6,H61&gt;0,H61&lt;20)),"Simples",IF(OR(AND(OR(J61=1,J61=0),H61&gt;50),AND(J61&gt;1,J61&lt;6,H61&gt;19,H61&lt;51),AND(J61&gt;5,H61&gt;0,H61&lt;20)),"Médio",IF(OR(AND(J61&gt;1,J61&lt;6,H61&gt;50),AND(J61&gt;5,H61&gt;19,H61&lt;51),AND(J61&gt;5,H61&gt;50)),"Complexo",""))), IF(G61="AIE",IF(OR(AND(OR(J61=1, J61=0),H61&gt;0,H61&lt;20),AND(OR(J61=1, J61=0),H61&gt;19,H61&lt;51),AND(J61&gt;1,J61&lt;6,H61&gt;0,H61&lt;20)),"Simples",IF(OR(AND(OR(J61=1, J61=0),H61&gt;50),AND(J61&gt;1,J61&lt;6,H61&gt;19,H61&lt;51),AND(J61&gt;5,H61&gt;0,H61&lt;20)),"Médio",IF(OR(AND(J61&gt;1,J61&lt;6,H61&gt;50),AND(J61&gt;5,H61&gt;19,H61&lt;51),AND(J61&gt;5,H61&gt;50)),"Complexo",""))),""))</f>
        <v/>
      </c>
      <c r="N61" s="85" t="str">
        <f aca="false">IF(L61="",M61,IF(M61="",L61,""))</f>
        <v/>
      </c>
      <c r="O61" s="86" t="n">
        <f aca="false">IF(AND(OR(G61="EE",G61="CE"),N61="Simples"),3, IF(AND(OR(G61="EE",G61="CE"),N61="Médio"),4, IF(AND(OR(G61="EE",G61="CE"),N61="Complexo"),6, IF(AND(G61="SE",N61="Simples"),4, IF(AND(G61="SE",N61="Médio"),5, IF(AND(G61="SE",N61="Complexo"),7,0))))))</f>
        <v>0</v>
      </c>
      <c r="P61" s="86" t="n">
        <f aca="false">IF(AND(G61="ALI",M61="Simples"),7, IF(AND(G61="ALI",M61="Médio"),10, IF(AND(G61="ALI",M61="Complexo"),15, IF(AND(G61="AIE",M61="Simples"),5, IF(AND(G61="AIE",M61="Médio"),7, IF(AND(G61="AIE",M61="Complexo"),10,0))))))</f>
        <v>0</v>
      </c>
      <c r="Q61" s="69" t="n">
        <f aca="false">IF(B61&lt;&gt;"Manutenção em interface",IF(B61&lt;&gt;"Desenv., Manutenção e Publicação de Páginas Estáticas",(O61+P61),C61),C61)</f>
        <v>0</v>
      </c>
      <c r="R61" s="85" t="n">
        <f aca="false">IF(B61&lt;&gt;"Manutenção em interface",IF(B61&lt;&gt;"Desenv., Manutenção e Publicação de Páginas Estáticas",(O61+P61)*C61,C61),C61)</f>
        <v>0</v>
      </c>
      <c r="S61" s="78"/>
      <c r="T61" s="87"/>
      <c r="U61" s="88"/>
      <c r="V61" s="76"/>
      <c r="W61" s="77" t="n">
        <f aca="false">IF(V61&lt;&gt;"",VLOOKUP(V61,'Manual EB'!$A$3:$B$407,2,0),0)</f>
        <v>0</v>
      </c>
      <c r="X61" s="78"/>
      <c r="Y61" s="80"/>
      <c r="Z61" s="81"/>
      <c r="AA61" s="82"/>
      <c r="AB61" s="83"/>
      <c r="AC61" s="84" t="str">
        <f aca="false">IF(X61="EE",IF(OR(AND(OR(AA61=1,AA61=0),Y61&gt;0,Y61&lt;5),AND(OR(AA61=1,AA61=0),Y61&gt;4,Y61&lt;16),AND(AA61=2,Y61&gt;0,Y61&lt;5)),"Simples",IF(OR(AND(OR(AA61=1,AA61=0),Y61&gt;15),AND(AA61=2,Y61&gt;4,Y61&lt;16),AND(AA61&gt;2,Y61&gt;0,Y61&lt;5)),"Médio",IF(OR(AND(AA61=2,Y61&gt;15),AND(AA61&gt;2,Y61&gt;4,Y61&lt;16),AND(AA61&gt;2,Y61&gt;15)),"Complexo",""))), IF(OR(X61="CE",X61="SE"),IF(OR(AND(OR(AA61=1,AA61=0),Y61&gt;0,Y61&lt;6),AND(OR(AA61=1,AA61=0),Y61&gt;5,Y61&lt;20),AND(AA61&gt;1,AA61&lt;4,Y61&gt;0,Y61&lt;6)),"Simples",IF(OR(AND(OR(AA61=1,AA61=0),Y61&gt;19),AND(AA61&gt;1,AA61&lt;4,Y61&gt;5,Y61&lt;20),AND(AA61&gt;3,Y61&gt;0,Y61&lt;6)),"Médio",IF(OR(AND(AA61&gt;1,AA61&lt;4,Y61&gt;19),AND(AA61&gt;3,Y61&gt;5,Y61&lt;20),AND(AA61&gt;3,Y61&gt;19)),"Complexo",""))),""))</f>
        <v/>
      </c>
      <c r="AD61" s="79" t="str">
        <f aca="false">IF(X61="ALI",IF(OR(AND(OR(AA61=1,AA61=0),Y61&gt;0,Y61&lt;20),AND(OR(AA61=1,AA61=0),Y61&gt;19,Y61&lt;51),AND(AA61&gt;1,AA61&lt;6,Y61&gt;0,Y61&lt;20)),"Simples",IF(OR(AND(OR(AA61=1,AA61=0),Y61&gt;50),AND(AA61&gt;1,AA61&lt;6,Y61&gt;19,Y61&lt;51),AND(AA61&gt;5,Y61&gt;0,Y61&lt;20)),"Médio",IF(OR(AND(AA61&gt;1,AA61&lt;6,Y61&gt;50),AND(AA61&gt;5,Y61&gt;19,Y61&lt;51),AND(AA61&gt;5,Y61&gt;50)),"Complexo",""))), IF(X61="AIE",IF(OR(AND(OR(AA61=1, AA61=0),Y61&gt;0,Y61&lt;20),AND(OR(AA61=1, AA61=0),Y61&gt;19,Y61&lt;51),AND(AA61&gt;1,AA61&lt;6,Y61&gt;0,Y61&lt;20)),"Simples",IF(OR(AND(OR(AA61=1, AA61=0),Y61&gt;50),AND(AA61&gt;1,AA61&lt;6,Y61&gt;19,Y61&lt;51),AND(AA61&gt;5,Y61&gt;0,Y61&lt;20)),"Médio",IF(OR(AND(AA61&gt;1,AA61&lt;6,Y61&gt;50),AND(AA61&gt;5,Y61&gt;19,Y61&lt;51),AND(AA61&gt;5,Y61&gt;50)),"Complexo",""))),""))</f>
        <v/>
      </c>
      <c r="AE61" s="85" t="str">
        <f aca="false">IF(AC61="",AD61,IF(AD61="",AC61,""))</f>
        <v/>
      </c>
      <c r="AF61" s="86" t="n">
        <f aca="false">IF(AND(OR(X61="EE",X61="CE"),AE61="Simples"),3, IF(AND(OR(X61="EE",X61="CE"),AE61="Médio"),4, IF(AND(OR(X61="EE",X61="CE"),AE61="Complexo"),6, IF(AND(X61="SE",AE61="Simples"),4, IF(AND(X61="SE",AE61="Médio"),5, IF(AND(X61="SE",AE61="Complexo"),7,0))))))</f>
        <v>0</v>
      </c>
      <c r="AG61" s="86" t="n">
        <f aca="false">IF(AND(X61="ALI",AD61="Simples"),7, IF(AND(X61="ALI",AD61="Médio"),10, IF(AND(X61="ALI",AD61="Complexo"),15, IF(AND(X61="AIE",AD61="Simples"),5, IF(AND(X61="AIE",AD61="Médio"),7, IF(AND(X61="AIE",AD61="Complexo"),10,0))))))</f>
        <v>0</v>
      </c>
      <c r="AH61" s="86" t="n">
        <f aca="false">IF(U61="",0,IF(U61="OK",SUM(O61:P61),SUM(AF61:AG61)))</f>
        <v>0</v>
      </c>
      <c r="AI61" s="89" t="n">
        <f aca="false">IF(U61="OK",R61,( IF(V61&lt;&gt;"Manutenção em interface",IF(V61&lt;&gt;"Desenv., Manutenção e Publicação de Páginas Estáticas",(AF61+AG61)*W61,W61),W61)))</f>
        <v>0</v>
      </c>
      <c r="AJ61" s="78"/>
      <c r="AK61" s="87"/>
      <c r="AL61" s="78"/>
      <c r="AM61" s="87"/>
      <c r="AN61" s="78"/>
      <c r="AO61" s="78" t="str">
        <f aca="false">IF(AI61=0,"",IF(AI61=R61,"OK","Divergente"))</f>
        <v/>
      </c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IF(B62&lt;&gt;"",VLOOKUP(B62,'Manual EB'!$A$3:$B$407,2,0),0)</f>
        <v>0</v>
      </c>
      <c r="D62" s="78"/>
      <c r="E62" s="78"/>
      <c r="F62" s="79"/>
      <c r="G62" s="78"/>
      <c r="H62" s="80"/>
      <c r="I62" s="81"/>
      <c r="J62" s="82"/>
      <c r="K62" s="83"/>
      <c r="L62" s="84" t="str">
        <f aca="false">IF(G62="EE",IF(OR(AND(OR(J62=1,J62=0),H62&gt;0,H62&lt;5),AND(OR(J62=1,J62=0),H62&gt;4,H62&lt;16),AND(J62=2,H62&gt;0,H62&lt;5)),"Simples",IF(OR(AND(OR(J62=1,J62=0),H62&gt;15),AND(J62=2,H62&gt;4,H62&lt;16),AND(J62&gt;2,H62&gt;0,H62&lt;5)),"Médio",IF(OR(AND(J62=2,H62&gt;15),AND(J62&gt;2,H62&gt;4,H62&lt;16),AND(J62&gt;2,H62&gt;15)),"Complexo",""))), IF(OR(G62="CE",G62="SE"),IF(OR(AND(OR(J62=1,J62=0),H62&gt;0,H62&lt;6),AND(OR(J62=1,J62=0),H62&gt;5,H62&lt;20),AND(J62&gt;1,J62&lt;4,H62&gt;0,H62&lt;6)),"Simples",IF(OR(AND(OR(J62=1,J62=0),H62&gt;19),AND(J62&gt;1,J62&lt;4,H62&gt;5,H62&lt;20),AND(J62&gt;3,H62&gt;0,H62&lt;6)),"Médio",IF(OR(AND(J62&gt;1,J62&lt;4,H62&gt;19),AND(J62&gt;3,H62&gt;5,H62&lt;20),AND(J62&gt;3,H62&gt;19)),"Complexo",""))),""))</f>
        <v/>
      </c>
      <c r="M62" s="79" t="str">
        <f aca="false">IF(G62="ALI",IF(OR(AND(OR(J62=1,J62=0),H62&gt;0,H62&lt;20),AND(OR(J62=1,J62=0),H62&gt;19,H62&lt;51),AND(J62&gt;1,J62&lt;6,H62&gt;0,H62&lt;20)),"Simples",IF(OR(AND(OR(J62=1,J62=0),H62&gt;50),AND(J62&gt;1,J62&lt;6,H62&gt;19,H62&lt;51),AND(J62&gt;5,H62&gt;0,H62&lt;20)),"Médio",IF(OR(AND(J62&gt;1,J62&lt;6,H62&gt;50),AND(J62&gt;5,H62&gt;19,H62&lt;51),AND(J62&gt;5,H62&gt;50)),"Complexo",""))), IF(G62="AIE",IF(OR(AND(OR(J62=1, J62=0),H62&gt;0,H62&lt;20),AND(OR(J62=1, J62=0),H62&gt;19,H62&lt;51),AND(J62&gt;1,J62&lt;6,H62&gt;0,H62&lt;20)),"Simples",IF(OR(AND(OR(J62=1, J62=0),H62&gt;50),AND(J62&gt;1,J62&lt;6,H62&gt;19,H62&lt;51),AND(J62&gt;5,H62&gt;0,H62&lt;20)),"Médio",IF(OR(AND(J62&gt;1,J62&lt;6,H62&gt;50),AND(J62&gt;5,H62&gt;19,H62&lt;51),AND(J62&gt;5,H62&gt;50)),"Complexo",""))),""))</f>
        <v/>
      </c>
      <c r="N62" s="85" t="str">
        <f aca="false">IF(L62="",M62,IF(M62="",L62,""))</f>
        <v/>
      </c>
      <c r="O62" s="86" t="n">
        <f aca="false">IF(AND(OR(G62="EE",G62="CE"),N62="Simples"),3, IF(AND(OR(G62="EE",G62="CE"),N62="Médio"),4, IF(AND(OR(G62="EE",G62="CE"),N62="Complexo"),6, IF(AND(G62="SE",N62="Simples"),4, IF(AND(G62="SE",N62="Médio"),5, IF(AND(G62="SE",N62="Complexo"),7,0))))))</f>
        <v>0</v>
      </c>
      <c r="P62" s="86" t="n">
        <f aca="false">IF(AND(G62="ALI",M62="Simples"),7, IF(AND(G62="ALI",M62="Médio"),10, IF(AND(G62="ALI",M62="Complexo"),15, IF(AND(G62="AIE",M62="Simples"),5, IF(AND(G62="AIE",M62="Médio"),7, IF(AND(G62="AIE",M62="Complexo"),10,0))))))</f>
        <v>0</v>
      </c>
      <c r="Q62" s="69" t="n">
        <f aca="false">IF(B62&lt;&gt;"Manutenção em interface",IF(B62&lt;&gt;"Desenv., Manutenção e Publicação de Páginas Estáticas",(O62+P62),C62),C62)</f>
        <v>0</v>
      </c>
      <c r="R62" s="85" t="n">
        <f aca="false">IF(B62&lt;&gt;"Manutenção em interface",IF(B62&lt;&gt;"Desenv., Manutenção e Publicação de Páginas Estáticas",(O62+P62)*C62,C62),C62)</f>
        <v>0</v>
      </c>
      <c r="S62" s="78"/>
      <c r="T62" s="87"/>
      <c r="U62" s="88"/>
      <c r="V62" s="76"/>
      <c r="W62" s="77" t="n">
        <f aca="false">IF(V62&lt;&gt;"",VLOOKUP(V62,'Manual EB'!$A$3:$B$407,2,0),0)</f>
        <v>0</v>
      </c>
      <c r="X62" s="78"/>
      <c r="Y62" s="80"/>
      <c r="Z62" s="81"/>
      <c r="AA62" s="82"/>
      <c r="AB62" s="83"/>
      <c r="AC62" s="84" t="str">
        <f aca="false">IF(X62="EE",IF(OR(AND(OR(AA62=1,AA62=0),Y62&gt;0,Y62&lt;5),AND(OR(AA62=1,AA62=0),Y62&gt;4,Y62&lt;16),AND(AA62=2,Y62&gt;0,Y62&lt;5)),"Simples",IF(OR(AND(OR(AA62=1,AA62=0),Y62&gt;15),AND(AA62=2,Y62&gt;4,Y62&lt;16),AND(AA62&gt;2,Y62&gt;0,Y62&lt;5)),"Médio",IF(OR(AND(AA62=2,Y62&gt;15),AND(AA62&gt;2,Y62&gt;4,Y62&lt;16),AND(AA62&gt;2,Y62&gt;15)),"Complexo",""))), IF(OR(X62="CE",X62="SE"),IF(OR(AND(OR(AA62=1,AA62=0),Y62&gt;0,Y62&lt;6),AND(OR(AA62=1,AA62=0),Y62&gt;5,Y62&lt;20),AND(AA62&gt;1,AA62&lt;4,Y62&gt;0,Y62&lt;6)),"Simples",IF(OR(AND(OR(AA62=1,AA62=0),Y62&gt;19),AND(AA62&gt;1,AA62&lt;4,Y62&gt;5,Y62&lt;20),AND(AA62&gt;3,Y62&gt;0,Y62&lt;6)),"Médio",IF(OR(AND(AA62&gt;1,AA62&lt;4,Y62&gt;19),AND(AA62&gt;3,Y62&gt;5,Y62&lt;20),AND(AA62&gt;3,Y62&gt;19)),"Complexo",""))),""))</f>
        <v/>
      </c>
      <c r="AD62" s="79" t="str">
        <f aca="false">IF(X62="ALI",IF(OR(AND(OR(AA62=1,AA62=0),Y62&gt;0,Y62&lt;20),AND(OR(AA62=1,AA62=0),Y62&gt;19,Y62&lt;51),AND(AA62&gt;1,AA62&lt;6,Y62&gt;0,Y62&lt;20)),"Simples",IF(OR(AND(OR(AA62=1,AA62=0),Y62&gt;50),AND(AA62&gt;1,AA62&lt;6,Y62&gt;19,Y62&lt;51),AND(AA62&gt;5,Y62&gt;0,Y62&lt;20)),"Médio",IF(OR(AND(AA62&gt;1,AA62&lt;6,Y62&gt;50),AND(AA62&gt;5,Y62&gt;19,Y62&lt;51),AND(AA62&gt;5,Y62&gt;50)),"Complexo",""))), IF(X62="AIE",IF(OR(AND(OR(AA62=1, AA62=0),Y62&gt;0,Y62&lt;20),AND(OR(AA62=1, AA62=0),Y62&gt;19,Y62&lt;51),AND(AA62&gt;1,AA62&lt;6,Y62&gt;0,Y62&lt;20)),"Simples",IF(OR(AND(OR(AA62=1, AA62=0),Y62&gt;50),AND(AA62&gt;1,AA62&lt;6,Y62&gt;19,Y62&lt;51),AND(AA62&gt;5,Y62&gt;0,Y62&lt;20)),"Médio",IF(OR(AND(AA62&gt;1,AA62&lt;6,Y62&gt;50),AND(AA62&gt;5,Y62&gt;19,Y62&lt;51),AND(AA62&gt;5,Y62&gt;50)),"Complexo",""))),""))</f>
        <v/>
      </c>
      <c r="AE62" s="85" t="str">
        <f aca="false">IF(AC62="",AD62,IF(AD62="",AC62,""))</f>
        <v/>
      </c>
      <c r="AF62" s="86" t="n">
        <f aca="false">IF(AND(OR(X62="EE",X62="CE"),AE62="Simples"),3, IF(AND(OR(X62="EE",X62="CE"),AE62="Médio"),4, IF(AND(OR(X62="EE",X62="CE"),AE62="Complexo"),6, IF(AND(X62="SE",AE62="Simples"),4, IF(AND(X62="SE",AE62="Médio"),5, IF(AND(X62="SE",AE62="Complexo"),7,0))))))</f>
        <v>0</v>
      </c>
      <c r="AG62" s="86" t="n">
        <f aca="false">IF(AND(X62="ALI",AD62="Simples"),7, IF(AND(X62="ALI",AD62="Médio"),10, IF(AND(X62="ALI",AD62="Complexo"),15, IF(AND(X62="AIE",AD62="Simples"),5, IF(AND(X62="AIE",AD62="Médio"),7, IF(AND(X62="AIE",AD62="Complexo"),10,0))))))</f>
        <v>0</v>
      </c>
      <c r="AH62" s="86" t="n">
        <f aca="false">IF(U62="",0,IF(U62="OK",SUM(O62:P62),SUM(AF62:AG62)))</f>
        <v>0</v>
      </c>
      <c r="AI62" s="89" t="n">
        <f aca="false">IF(U62="OK",R62,( IF(V62&lt;&gt;"Manutenção em interface",IF(V62&lt;&gt;"Desenv., Manutenção e Publicação de Páginas Estáticas",(AF62+AG62)*W62,W62),W62)))</f>
        <v>0</v>
      </c>
      <c r="AJ62" s="78"/>
      <c r="AK62" s="87"/>
      <c r="AL62" s="78"/>
      <c r="AM62" s="87"/>
      <c r="AN62" s="78"/>
      <c r="AO62" s="78" t="str">
        <f aca="false">IF(AI62=0,"",IF(AI62=R62,"OK","Divergente"))</f>
        <v/>
      </c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IF(B63&lt;&gt;"",VLOOKUP(B63,'Manual EB'!$A$3:$B$407,2,0),0)</f>
        <v>0</v>
      </c>
      <c r="D63" s="78"/>
      <c r="E63" s="78"/>
      <c r="F63" s="79"/>
      <c r="G63" s="78"/>
      <c r="H63" s="80"/>
      <c r="I63" s="81"/>
      <c r="J63" s="82"/>
      <c r="K63" s="83"/>
      <c r="L63" s="84" t="str">
        <f aca="false">IF(G63="EE",IF(OR(AND(OR(J63=1,J63=0),H63&gt;0,H63&lt;5),AND(OR(J63=1,J63=0),H63&gt;4,H63&lt;16),AND(J63=2,H63&gt;0,H63&lt;5)),"Simples",IF(OR(AND(OR(J63=1,J63=0),H63&gt;15),AND(J63=2,H63&gt;4,H63&lt;16),AND(J63&gt;2,H63&gt;0,H63&lt;5)),"Médio",IF(OR(AND(J63=2,H63&gt;15),AND(J63&gt;2,H63&gt;4,H63&lt;16),AND(J63&gt;2,H63&gt;15)),"Complexo",""))), IF(OR(G63="CE",G63="SE"),IF(OR(AND(OR(J63=1,J63=0),H63&gt;0,H63&lt;6),AND(OR(J63=1,J63=0),H63&gt;5,H63&lt;20),AND(J63&gt;1,J63&lt;4,H63&gt;0,H63&lt;6)),"Simples",IF(OR(AND(OR(J63=1,J63=0),H63&gt;19),AND(J63&gt;1,J63&lt;4,H63&gt;5,H63&lt;20),AND(J63&gt;3,H63&gt;0,H63&lt;6)),"Médio",IF(OR(AND(J63&gt;1,J63&lt;4,H63&gt;19),AND(J63&gt;3,H63&gt;5,H63&lt;20),AND(J63&gt;3,H63&gt;19)),"Complexo",""))),""))</f>
        <v/>
      </c>
      <c r="M63" s="79" t="str">
        <f aca="false">IF(G63="ALI",IF(OR(AND(OR(J63=1,J63=0),H63&gt;0,H63&lt;20),AND(OR(J63=1,J63=0),H63&gt;19,H63&lt;51),AND(J63&gt;1,J63&lt;6,H63&gt;0,H63&lt;20)),"Simples",IF(OR(AND(OR(J63=1,J63=0),H63&gt;50),AND(J63&gt;1,J63&lt;6,H63&gt;19,H63&lt;51),AND(J63&gt;5,H63&gt;0,H63&lt;20)),"Médio",IF(OR(AND(J63&gt;1,J63&lt;6,H63&gt;50),AND(J63&gt;5,H63&gt;19,H63&lt;51),AND(J63&gt;5,H63&gt;50)),"Complexo",""))), IF(G63="AIE",IF(OR(AND(OR(J63=1, J63=0),H63&gt;0,H63&lt;20),AND(OR(J63=1, J63=0),H63&gt;19,H63&lt;51),AND(J63&gt;1,J63&lt;6,H63&gt;0,H63&lt;20)),"Simples",IF(OR(AND(OR(J63=1, J63=0),H63&gt;50),AND(J63&gt;1,J63&lt;6,H63&gt;19,H63&lt;51),AND(J63&gt;5,H63&gt;0,H63&lt;20)),"Médio",IF(OR(AND(J63&gt;1,J63&lt;6,H63&gt;50),AND(J63&gt;5,H63&gt;19,H63&lt;51),AND(J63&gt;5,H63&gt;50)),"Complexo",""))),""))</f>
        <v/>
      </c>
      <c r="N63" s="85" t="str">
        <f aca="false">IF(L63="",M63,IF(M63="",L63,""))</f>
        <v/>
      </c>
      <c r="O63" s="86" t="n">
        <f aca="false">IF(AND(OR(G63="EE",G63="CE"),N63="Simples"),3, IF(AND(OR(G63="EE",G63="CE"),N63="Médio"),4, IF(AND(OR(G63="EE",G63="CE"),N63="Complexo"),6, IF(AND(G63="SE",N63="Simples"),4, IF(AND(G63="SE",N63="Médio"),5, IF(AND(G63="SE",N63="Complexo"),7,0))))))</f>
        <v>0</v>
      </c>
      <c r="P63" s="86" t="n">
        <f aca="false">IF(AND(G63="ALI",M63="Simples"),7, IF(AND(G63="ALI",M63="Médio"),10, IF(AND(G63="ALI",M63="Complexo"),15, IF(AND(G63="AIE",M63="Simples"),5, IF(AND(G63="AIE",M63="Médio"),7, IF(AND(G63="AIE",M63="Complexo"),10,0))))))</f>
        <v>0</v>
      </c>
      <c r="Q63" s="69" t="n">
        <f aca="false">IF(B63&lt;&gt;"Manutenção em interface",IF(B63&lt;&gt;"Desenv., Manutenção e Publicação de Páginas Estáticas",(O63+P63),C63),C63)</f>
        <v>0</v>
      </c>
      <c r="R63" s="85" t="n">
        <f aca="false">IF(B63&lt;&gt;"Manutenção em interface",IF(B63&lt;&gt;"Desenv., Manutenção e Publicação de Páginas Estáticas",(O63+P63)*C63,C63),C63)</f>
        <v>0</v>
      </c>
      <c r="S63" s="78"/>
      <c r="T63" s="87"/>
      <c r="U63" s="88"/>
      <c r="V63" s="76"/>
      <c r="W63" s="77" t="n">
        <f aca="false">IF(V63&lt;&gt;"",VLOOKUP(V63,'Manual EB'!$A$3:$B$407,2,0),0)</f>
        <v>0</v>
      </c>
      <c r="X63" s="78"/>
      <c r="Y63" s="80"/>
      <c r="Z63" s="81"/>
      <c r="AA63" s="82"/>
      <c r="AB63" s="83"/>
      <c r="AC63" s="84" t="str">
        <f aca="false">IF(X63="EE",IF(OR(AND(OR(AA63=1,AA63=0),Y63&gt;0,Y63&lt;5),AND(OR(AA63=1,AA63=0),Y63&gt;4,Y63&lt;16),AND(AA63=2,Y63&gt;0,Y63&lt;5)),"Simples",IF(OR(AND(OR(AA63=1,AA63=0),Y63&gt;15),AND(AA63=2,Y63&gt;4,Y63&lt;16),AND(AA63&gt;2,Y63&gt;0,Y63&lt;5)),"Médio",IF(OR(AND(AA63=2,Y63&gt;15),AND(AA63&gt;2,Y63&gt;4,Y63&lt;16),AND(AA63&gt;2,Y63&gt;15)),"Complexo",""))), IF(OR(X63="CE",X63="SE"),IF(OR(AND(OR(AA63=1,AA63=0),Y63&gt;0,Y63&lt;6),AND(OR(AA63=1,AA63=0),Y63&gt;5,Y63&lt;20),AND(AA63&gt;1,AA63&lt;4,Y63&gt;0,Y63&lt;6)),"Simples",IF(OR(AND(OR(AA63=1,AA63=0),Y63&gt;19),AND(AA63&gt;1,AA63&lt;4,Y63&gt;5,Y63&lt;20),AND(AA63&gt;3,Y63&gt;0,Y63&lt;6)),"Médio",IF(OR(AND(AA63&gt;1,AA63&lt;4,Y63&gt;19),AND(AA63&gt;3,Y63&gt;5,Y63&lt;20),AND(AA63&gt;3,Y63&gt;19)),"Complexo",""))),""))</f>
        <v/>
      </c>
      <c r="AD63" s="79" t="str">
        <f aca="false">IF(X63="ALI",IF(OR(AND(OR(AA63=1,AA63=0),Y63&gt;0,Y63&lt;20),AND(OR(AA63=1,AA63=0),Y63&gt;19,Y63&lt;51),AND(AA63&gt;1,AA63&lt;6,Y63&gt;0,Y63&lt;20)),"Simples",IF(OR(AND(OR(AA63=1,AA63=0),Y63&gt;50),AND(AA63&gt;1,AA63&lt;6,Y63&gt;19,Y63&lt;51),AND(AA63&gt;5,Y63&gt;0,Y63&lt;20)),"Médio",IF(OR(AND(AA63&gt;1,AA63&lt;6,Y63&gt;50),AND(AA63&gt;5,Y63&gt;19,Y63&lt;51),AND(AA63&gt;5,Y63&gt;50)),"Complexo",""))), IF(X63="AIE",IF(OR(AND(OR(AA63=1, AA63=0),Y63&gt;0,Y63&lt;20),AND(OR(AA63=1, AA63=0),Y63&gt;19,Y63&lt;51),AND(AA63&gt;1,AA63&lt;6,Y63&gt;0,Y63&lt;20)),"Simples",IF(OR(AND(OR(AA63=1, AA63=0),Y63&gt;50),AND(AA63&gt;1,AA63&lt;6,Y63&gt;19,Y63&lt;51),AND(AA63&gt;5,Y63&gt;0,Y63&lt;20)),"Médio",IF(OR(AND(AA63&gt;1,AA63&lt;6,Y63&gt;50),AND(AA63&gt;5,Y63&gt;19,Y63&lt;51),AND(AA63&gt;5,Y63&gt;50)),"Complexo",""))),""))</f>
        <v/>
      </c>
      <c r="AE63" s="85" t="str">
        <f aca="false">IF(AC63="",AD63,IF(AD63="",AC63,""))</f>
        <v/>
      </c>
      <c r="AF63" s="86" t="n">
        <f aca="false">IF(AND(OR(X63="EE",X63="CE"),AE63="Simples"),3, IF(AND(OR(X63="EE",X63="CE"),AE63="Médio"),4, IF(AND(OR(X63="EE",X63="CE"),AE63="Complexo"),6, IF(AND(X63="SE",AE63="Simples"),4, IF(AND(X63="SE",AE63="Médio"),5, IF(AND(X63="SE",AE63="Complexo"),7,0))))))</f>
        <v>0</v>
      </c>
      <c r="AG63" s="86" t="n">
        <f aca="false">IF(AND(X63="ALI",AD63="Simples"),7, IF(AND(X63="ALI",AD63="Médio"),10, IF(AND(X63="ALI",AD63="Complexo"),15, IF(AND(X63="AIE",AD63="Simples"),5, IF(AND(X63="AIE",AD63="Médio"),7, IF(AND(X63="AIE",AD63="Complexo"),10,0))))))</f>
        <v>0</v>
      </c>
      <c r="AH63" s="86" t="n">
        <f aca="false">IF(U63="",0,IF(U63="OK",SUM(O63:P63),SUM(AF63:AG63)))</f>
        <v>0</v>
      </c>
      <c r="AI63" s="89" t="n">
        <f aca="false">IF(U63="OK",R63,( IF(V63&lt;&gt;"Manutenção em interface",IF(V63&lt;&gt;"Desenv., Manutenção e Publicação de Páginas Estáticas",(AF63+AG63)*W63,W63),W63)))</f>
        <v>0</v>
      </c>
      <c r="AJ63" s="78"/>
      <c r="AK63" s="87"/>
      <c r="AL63" s="78"/>
      <c r="AM63" s="87"/>
      <c r="AN63" s="78"/>
      <c r="AO63" s="78" t="str">
        <f aca="false">IF(AI63=0,"",IF(AI63=R63,"OK","Divergente"))</f>
        <v/>
      </c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IF(B64&lt;&gt;"",VLOOKUP(B64,'Manual EB'!$A$3:$B$407,2,0),0)</f>
        <v>0</v>
      </c>
      <c r="D64" s="78"/>
      <c r="E64" s="78"/>
      <c r="F64" s="79"/>
      <c r="G64" s="78"/>
      <c r="H64" s="80"/>
      <c r="I64" s="81"/>
      <c r="J64" s="82"/>
      <c r="K64" s="83"/>
      <c r="L64" s="84" t="str">
        <f aca="false">IF(G64="EE",IF(OR(AND(OR(J64=1,J64=0),H64&gt;0,H64&lt;5),AND(OR(J64=1,J64=0),H64&gt;4,H64&lt;16),AND(J64=2,H64&gt;0,H64&lt;5)),"Simples",IF(OR(AND(OR(J64=1,J64=0),H64&gt;15),AND(J64=2,H64&gt;4,H64&lt;16),AND(J64&gt;2,H64&gt;0,H64&lt;5)),"Médio",IF(OR(AND(J64=2,H64&gt;15),AND(J64&gt;2,H64&gt;4,H64&lt;16),AND(J64&gt;2,H64&gt;15)),"Complexo",""))), IF(OR(G64="CE",G64="SE"),IF(OR(AND(OR(J64=1,J64=0),H64&gt;0,H64&lt;6),AND(OR(J64=1,J64=0),H64&gt;5,H64&lt;20),AND(J64&gt;1,J64&lt;4,H64&gt;0,H64&lt;6)),"Simples",IF(OR(AND(OR(J64=1,J64=0),H64&gt;19),AND(J64&gt;1,J64&lt;4,H64&gt;5,H64&lt;20),AND(J64&gt;3,H64&gt;0,H64&lt;6)),"Médio",IF(OR(AND(J64&gt;1,J64&lt;4,H64&gt;19),AND(J64&gt;3,H64&gt;5,H64&lt;20),AND(J64&gt;3,H64&gt;19)),"Complexo",""))),""))</f>
        <v/>
      </c>
      <c r="M64" s="79" t="str">
        <f aca="false">IF(G64="ALI",IF(OR(AND(OR(J64=1,J64=0),H64&gt;0,H64&lt;20),AND(OR(J64=1,J64=0),H64&gt;19,H64&lt;51),AND(J64&gt;1,J64&lt;6,H64&gt;0,H64&lt;20)),"Simples",IF(OR(AND(OR(J64=1,J64=0),H64&gt;50),AND(J64&gt;1,J64&lt;6,H64&gt;19,H64&lt;51),AND(J64&gt;5,H64&gt;0,H64&lt;20)),"Médio",IF(OR(AND(J64&gt;1,J64&lt;6,H64&gt;50),AND(J64&gt;5,H64&gt;19,H64&lt;51),AND(J64&gt;5,H64&gt;50)),"Complexo",""))), IF(G64="AIE",IF(OR(AND(OR(J64=1, J64=0),H64&gt;0,H64&lt;20),AND(OR(J64=1, J64=0),H64&gt;19,H64&lt;51),AND(J64&gt;1,J64&lt;6,H64&gt;0,H64&lt;20)),"Simples",IF(OR(AND(OR(J64=1, J64=0),H64&gt;50),AND(J64&gt;1,J64&lt;6,H64&gt;19,H64&lt;51),AND(J64&gt;5,H64&gt;0,H64&lt;20)),"Médio",IF(OR(AND(J64&gt;1,J64&lt;6,H64&gt;50),AND(J64&gt;5,H64&gt;19,H64&lt;51),AND(J64&gt;5,H64&gt;50)),"Complexo",""))),""))</f>
        <v/>
      </c>
      <c r="N64" s="85" t="str">
        <f aca="false">IF(L64="",M64,IF(M64="",L64,""))</f>
        <v/>
      </c>
      <c r="O64" s="86" t="n">
        <f aca="false">IF(AND(OR(G64="EE",G64="CE"),N64="Simples"),3, IF(AND(OR(G64="EE",G64="CE"),N64="Médio"),4, IF(AND(OR(G64="EE",G64="CE"),N64="Complexo"),6, IF(AND(G64="SE",N64="Simples"),4, IF(AND(G64="SE",N64="Médio"),5, IF(AND(G64="SE",N64="Complexo"),7,0))))))</f>
        <v>0</v>
      </c>
      <c r="P64" s="86" t="n">
        <f aca="false">IF(AND(G64="ALI",M64="Simples"),7, IF(AND(G64="ALI",M64="Médio"),10, IF(AND(G64="ALI",M64="Complexo"),15, IF(AND(G64="AIE",M64="Simples"),5, IF(AND(G64="AIE",M64="Médio"),7, IF(AND(G64="AIE",M64="Complexo"),10,0))))))</f>
        <v>0</v>
      </c>
      <c r="Q64" s="69" t="n">
        <f aca="false">IF(B64&lt;&gt;"Manutenção em interface",IF(B64&lt;&gt;"Desenv., Manutenção e Publicação de Páginas Estáticas",(O64+P64),C64),C64)</f>
        <v>0</v>
      </c>
      <c r="R64" s="85" t="n">
        <f aca="false">IF(B64&lt;&gt;"Manutenção em interface",IF(B64&lt;&gt;"Desenv., Manutenção e Publicação de Páginas Estáticas",(O64+P64)*C64,C64),C64)</f>
        <v>0</v>
      </c>
      <c r="S64" s="78"/>
      <c r="T64" s="87"/>
      <c r="U64" s="88"/>
      <c r="V64" s="76"/>
      <c r="W64" s="77" t="n">
        <f aca="false">IF(V64&lt;&gt;"",VLOOKUP(V64,'Manual EB'!$A$3:$B$407,2,0),0)</f>
        <v>0</v>
      </c>
      <c r="X64" s="78"/>
      <c r="Y64" s="80"/>
      <c r="Z64" s="81"/>
      <c r="AA64" s="82"/>
      <c r="AB64" s="83"/>
      <c r="AC64" s="84" t="str">
        <f aca="false">IF(X64="EE",IF(OR(AND(OR(AA64=1,AA64=0),Y64&gt;0,Y64&lt;5),AND(OR(AA64=1,AA64=0),Y64&gt;4,Y64&lt;16),AND(AA64=2,Y64&gt;0,Y64&lt;5)),"Simples",IF(OR(AND(OR(AA64=1,AA64=0),Y64&gt;15),AND(AA64=2,Y64&gt;4,Y64&lt;16),AND(AA64&gt;2,Y64&gt;0,Y64&lt;5)),"Médio",IF(OR(AND(AA64=2,Y64&gt;15),AND(AA64&gt;2,Y64&gt;4,Y64&lt;16),AND(AA64&gt;2,Y64&gt;15)),"Complexo",""))), IF(OR(X64="CE",X64="SE"),IF(OR(AND(OR(AA64=1,AA64=0),Y64&gt;0,Y64&lt;6),AND(OR(AA64=1,AA64=0),Y64&gt;5,Y64&lt;20),AND(AA64&gt;1,AA64&lt;4,Y64&gt;0,Y64&lt;6)),"Simples",IF(OR(AND(OR(AA64=1,AA64=0),Y64&gt;19),AND(AA64&gt;1,AA64&lt;4,Y64&gt;5,Y64&lt;20),AND(AA64&gt;3,Y64&gt;0,Y64&lt;6)),"Médio",IF(OR(AND(AA64&gt;1,AA64&lt;4,Y64&gt;19),AND(AA64&gt;3,Y64&gt;5,Y64&lt;20),AND(AA64&gt;3,Y64&gt;19)),"Complexo",""))),""))</f>
        <v/>
      </c>
      <c r="AD64" s="79" t="str">
        <f aca="false">IF(X64="ALI",IF(OR(AND(OR(AA64=1,AA64=0),Y64&gt;0,Y64&lt;20),AND(OR(AA64=1,AA64=0),Y64&gt;19,Y64&lt;51),AND(AA64&gt;1,AA64&lt;6,Y64&gt;0,Y64&lt;20)),"Simples",IF(OR(AND(OR(AA64=1,AA64=0),Y64&gt;50),AND(AA64&gt;1,AA64&lt;6,Y64&gt;19,Y64&lt;51),AND(AA64&gt;5,Y64&gt;0,Y64&lt;20)),"Médio",IF(OR(AND(AA64&gt;1,AA64&lt;6,Y64&gt;50),AND(AA64&gt;5,Y64&gt;19,Y64&lt;51),AND(AA64&gt;5,Y64&gt;50)),"Complexo",""))), IF(X64="AIE",IF(OR(AND(OR(AA64=1, AA64=0),Y64&gt;0,Y64&lt;20),AND(OR(AA64=1, AA64=0),Y64&gt;19,Y64&lt;51),AND(AA64&gt;1,AA64&lt;6,Y64&gt;0,Y64&lt;20)),"Simples",IF(OR(AND(OR(AA64=1, AA64=0),Y64&gt;50),AND(AA64&gt;1,AA64&lt;6,Y64&gt;19,Y64&lt;51),AND(AA64&gt;5,Y64&gt;0,Y64&lt;20)),"Médio",IF(OR(AND(AA64&gt;1,AA64&lt;6,Y64&gt;50),AND(AA64&gt;5,Y64&gt;19,Y64&lt;51),AND(AA64&gt;5,Y64&gt;50)),"Complexo",""))),""))</f>
        <v/>
      </c>
      <c r="AE64" s="85" t="str">
        <f aca="false">IF(AC64="",AD64,IF(AD64="",AC64,""))</f>
        <v/>
      </c>
      <c r="AF64" s="86" t="n">
        <f aca="false">IF(AND(OR(X64="EE",X64="CE"),AE64="Simples"),3, IF(AND(OR(X64="EE",X64="CE"),AE64="Médio"),4, IF(AND(OR(X64="EE",X64="CE"),AE64="Complexo"),6, IF(AND(X64="SE",AE64="Simples"),4, IF(AND(X64="SE",AE64="Médio"),5, IF(AND(X64="SE",AE64="Complexo"),7,0))))))</f>
        <v>0</v>
      </c>
      <c r="AG64" s="86" t="n">
        <f aca="false">IF(AND(X64="ALI",AD64="Simples"),7, IF(AND(X64="ALI",AD64="Médio"),10, IF(AND(X64="ALI",AD64="Complexo"),15, IF(AND(X64="AIE",AD64="Simples"),5, IF(AND(X64="AIE",AD64="Médio"),7, IF(AND(X64="AIE",AD64="Complexo"),10,0))))))</f>
        <v>0</v>
      </c>
      <c r="AH64" s="86" t="n">
        <f aca="false">IF(U64="",0,IF(U64="OK",SUM(O64:P64),SUM(AF64:AG64)))</f>
        <v>0</v>
      </c>
      <c r="AI64" s="89" t="n">
        <f aca="false">IF(U64="OK",R64,( IF(V64&lt;&gt;"Manutenção em interface",IF(V64&lt;&gt;"Desenv., Manutenção e Publicação de Páginas Estáticas",(AF64+AG64)*W64,W64),W64)))</f>
        <v>0</v>
      </c>
      <c r="AJ64" s="78"/>
      <c r="AK64" s="87"/>
      <c r="AL64" s="78"/>
      <c r="AM64" s="87"/>
      <c r="AN64" s="78"/>
      <c r="AO64" s="78" t="str">
        <f aca="false">IF(AI64=0,"",IF(AI64=R64,"OK","Divergente"))</f>
        <v/>
      </c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IF(B65&lt;&gt;"",VLOOKUP(B65,'Manual EB'!$A$3:$B$407,2,0),0)</f>
        <v>0</v>
      </c>
      <c r="D65" s="78"/>
      <c r="E65" s="78"/>
      <c r="F65" s="79"/>
      <c r="G65" s="78"/>
      <c r="H65" s="80"/>
      <c r="I65" s="81"/>
      <c r="J65" s="82"/>
      <c r="K65" s="83"/>
      <c r="L65" s="84" t="str">
        <f aca="false">IF(G65="EE",IF(OR(AND(OR(J65=1,J65=0),H65&gt;0,H65&lt;5),AND(OR(J65=1,J65=0),H65&gt;4,H65&lt;16),AND(J65=2,H65&gt;0,H65&lt;5)),"Simples",IF(OR(AND(OR(J65=1,J65=0),H65&gt;15),AND(J65=2,H65&gt;4,H65&lt;16),AND(J65&gt;2,H65&gt;0,H65&lt;5)),"Médio",IF(OR(AND(J65=2,H65&gt;15),AND(J65&gt;2,H65&gt;4,H65&lt;16),AND(J65&gt;2,H65&gt;15)),"Complexo",""))), IF(OR(G65="CE",G65="SE"),IF(OR(AND(OR(J65=1,J65=0),H65&gt;0,H65&lt;6),AND(OR(J65=1,J65=0),H65&gt;5,H65&lt;20),AND(J65&gt;1,J65&lt;4,H65&gt;0,H65&lt;6)),"Simples",IF(OR(AND(OR(J65=1,J65=0),H65&gt;19),AND(J65&gt;1,J65&lt;4,H65&gt;5,H65&lt;20),AND(J65&gt;3,H65&gt;0,H65&lt;6)),"Médio",IF(OR(AND(J65&gt;1,J65&lt;4,H65&gt;19),AND(J65&gt;3,H65&gt;5,H65&lt;20),AND(J65&gt;3,H65&gt;19)),"Complexo",""))),""))</f>
        <v/>
      </c>
      <c r="M65" s="79" t="str">
        <f aca="false">IF(G65="ALI",IF(OR(AND(OR(J65=1,J65=0),H65&gt;0,H65&lt;20),AND(OR(J65=1,J65=0),H65&gt;19,H65&lt;51),AND(J65&gt;1,J65&lt;6,H65&gt;0,H65&lt;20)),"Simples",IF(OR(AND(OR(J65=1,J65=0),H65&gt;50),AND(J65&gt;1,J65&lt;6,H65&gt;19,H65&lt;51),AND(J65&gt;5,H65&gt;0,H65&lt;20)),"Médio",IF(OR(AND(J65&gt;1,J65&lt;6,H65&gt;50),AND(J65&gt;5,H65&gt;19,H65&lt;51),AND(J65&gt;5,H65&gt;50)),"Complexo",""))), IF(G65="AIE",IF(OR(AND(OR(J65=1, J65=0),H65&gt;0,H65&lt;20),AND(OR(J65=1, J65=0),H65&gt;19,H65&lt;51),AND(J65&gt;1,J65&lt;6,H65&gt;0,H65&lt;20)),"Simples",IF(OR(AND(OR(J65=1, J65=0),H65&gt;50),AND(J65&gt;1,J65&lt;6,H65&gt;19,H65&lt;51),AND(J65&gt;5,H65&gt;0,H65&lt;20)),"Médio",IF(OR(AND(J65&gt;1,J65&lt;6,H65&gt;50),AND(J65&gt;5,H65&gt;19,H65&lt;51),AND(J65&gt;5,H65&gt;50)),"Complexo",""))),""))</f>
        <v/>
      </c>
      <c r="N65" s="85" t="str">
        <f aca="false">IF(L65="",M65,IF(M65="",L65,""))</f>
        <v/>
      </c>
      <c r="O65" s="86" t="n">
        <f aca="false">IF(AND(OR(G65="EE",G65="CE"),N65="Simples"),3, IF(AND(OR(G65="EE",G65="CE"),N65="Médio"),4, IF(AND(OR(G65="EE",G65="CE"),N65="Complexo"),6, IF(AND(G65="SE",N65="Simples"),4, IF(AND(G65="SE",N65="Médio"),5, IF(AND(G65="SE",N65="Complexo"),7,0))))))</f>
        <v>0</v>
      </c>
      <c r="P65" s="86" t="n">
        <f aca="false">IF(AND(G65="ALI",M65="Simples"),7, IF(AND(G65="ALI",M65="Médio"),10, IF(AND(G65="ALI",M65="Complexo"),15, IF(AND(G65="AIE",M65="Simples"),5, IF(AND(G65="AIE",M65="Médio"),7, IF(AND(G65="AIE",M65="Complexo"),10,0))))))</f>
        <v>0</v>
      </c>
      <c r="Q65" s="69" t="n">
        <f aca="false">IF(B65&lt;&gt;"Manutenção em interface",IF(B65&lt;&gt;"Desenv., Manutenção e Publicação de Páginas Estáticas",(O65+P65),C65),C65)</f>
        <v>0</v>
      </c>
      <c r="R65" s="85" t="n">
        <f aca="false">IF(B65&lt;&gt;"Manutenção em interface",IF(B65&lt;&gt;"Desenv., Manutenção e Publicação de Páginas Estáticas",(O65+P65)*C65,C65),C65)</f>
        <v>0</v>
      </c>
      <c r="S65" s="78"/>
      <c r="T65" s="87"/>
      <c r="U65" s="88"/>
      <c r="V65" s="76"/>
      <c r="W65" s="77" t="n">
        <f aca="false">IF(V65&lt;&gt;"",VLOOKUP(V65,'Manual EB'!$A$3:$B$407,2,0),0)</f>
        <v>0</v>
      </c>
      <c r="X65" s="78"/>
      <c r="Y65" s="80"/>
      <c r="Z65" s="81"/>
      <c r="AA65" s="82"/>
      <c r="AB65" s="83"/>
      <c r="AC65" s="84" t="str">
        <f aca="false">IF(X65="EE",IF(OR(AND(OR(AA65=1,AA65=0),Y65&gt;0,Y65&lt;5),AND(OR(AA65=1,AA65=0),Y65&gt;4,Y65&lt;16),AND(AA65=2,Y65&gt;0,Y65&lt;5)),"Simples",IF(OR(AND(OR(AA65=1,AA65=0),Y65&gt;15),AND(AA65=2,Y65&gt;4,Y65&lt;16),AND(AA65&gt;2,Y65&gt;0,Y65&lt;5)),"Médio",IF(OR(AND(AA65=2,Y65&gt;15),AND(AA65&gt;2,Y65&gt;4,Y65&lt;16),AND(AA65&gt;2,Y65&gt;15)),"Complexo",""))), IF(OR(X65="CE",X65="SE"),IF(OR(AND(OR(AA65=1,AA65=0),Y65&gt;0,Y65&lt;6),AND(OR(AA65=1,AA65=0),Y65&gt;5,Y65&lt;20),AND(AA65&gt;1,AA65&lt;4,Y65&gt;0,Y65&lt;6)),"Simples",IF(OR(AND(OR(AA65=1,AA65=0),Y65&gt;19),AND(AA65&gt;1,AA65&lt;4,Y65&gt;5,Y65&lt;20),AND(AA65&gt;3,Y65&gt;0,Y65&lt;6)),"Médio",IF(OR(AND(AA65&gt;1,AA65&lt;4,Y65&gt;19),AND(AA65&gt;3,Y65&gt;5,Y65&lt;20),AND(AA65&gt;3,Y65&gt;19)),"Complexo",""))),""))</f>
        <v/>
      </c>
      <c r="AD65" s="79" t="str">
        <f aca="false">IF(X65="ALI",IF(OR(AND(OR(AA65=1,AA65=0),Y65&gt;0,Y65&lt;20),AND(OR(AA65=1,AA65=0),Y65&gt;19,Y65&lt;51),AND(AA65&gt;1,AA65&lt;6,Y65&gt;0,Y65&lt;20)),"Simples",IF(OR(AND(OR(AA65=1,AA65=0),Y65&gt;50),AND(AA65&gt;1,AA65&lt;6,Y65&gt;19,Y65&lt;51),AND(AA65&gt;5,Y65&gt;0,Y65&lt;20)),"Médio",IF(OR(AND(AA65&gt;1,AA65&lt;6,Y65&gt;50),AND(AA65&gt;5,Y65&gt;19,Y65&lt;51),AND(AA65&gt;5,Y65&gt;50)),"Complexo",""))), IF(X65="AIE",IF(OR(AND(OR(AA65=1, AA65=0),Y65&gt;0,Y65&lt;20),AND(OR(AA65=1, AA65=0),Y65&gt;19,Y65&lt;51),AND(AA65&gt;1,AA65&lt;6,Y65&gt;0,Y65&lt;20)),"Simples",IF(OR(AND(OR(AA65=1, AA65=0),Y65&gt;50),AND(AA65&gt;1,AA65&lt;6,Y65&gt;19,Y65&lt;51),AND(AA65&gt;5,Y65&gt;0,Y65&lt;20)),"Médio",IF(OR(AND(AA65&gt;1,AA65&lt;6,Y65&gt;50),AND(AA65&gt;5,Y65&gt;19,Y65&lt;51),AND(AA65&gt;5,Y65&gt;50)),"Complexo",""))),""))</f>
        <v/>
      </c>
      <c r="AE65" s="85" t="str">
        <f aca="false">IF(AC65="",AD65,IF(AD65="",AC65,""))</f>
        <v/>
      </c>
      <c r="AF65" s="86" t="n">
        <f aca="false">IF(AND(OR(X65="EE",X65="CE"),AE65="Simples"),3, IF(AND(OR(X65="EE",X65="CE"),AE65="Médio"),4, IF(AND(OR(X65="EE",X65="CE"),AE65="Complexo"),6, IF(AND(X65="SE",AE65="Simples"),4, IF(AND(X65="SE",AE65="Médio"),5, IF(AND(X65="SE",AE65="Complexo"),7,0))))))</f>
        <v>0</v>
      </c>
      <c r="AG65" s="86" t="n">
        <f aca="false">IF(AND(X65="ALI",AD65="Simples"),7, IF(AND(X65="ALI",AD65="Médio"),10, IF(AND(X65="ALI",AD65="Complexo"),15, IF(AND(X65="AIE",AD65="Simples"),5, IF(AND(X65="AIE",AD65="Médio"),7, IF(AND(X65="AIE",AD65="Complexo"),10,0))))))</f>
        <v>0</v>
      </c>
      <c r="AH65" s="86" t="n">
        <f aca="false">IF(U65="",0,IF(U65="OK",SUM(O65:P65),SUM(AF65:AG65)))</f>
        <v>0</v>
      </c>
      <c r="AI65" s="89" t="n">
        <f aca="false">IF(U65="OK",R65,( IF(V65&lt;&gt;"Manutenção em interface",IF(V65&lt;&gt;"Desenv., Manutenção e Publicação de Páginas Estáticas",(AF65+AG65)*W65,W65),W65)))</f>
        <v>0</v>
      </c>
      <c r="AJ65" s="78"/>
      <c r="AK65" s="87"/>
      <c r="AL65" s="78"/>
      <c r="AM65" s="87"/>
      <c r="AN65" s="78"/>
      <c r="AO65" s="78" t="str">
        <f aca="false">IF(AI65=0,"",IF(AI65=R65,"OK","Divergente"))</f>
        <v/>
      </c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IF(B66&lt;&gt;"",VLOOKUP(B66,'Manual EB'!$A$3:$B$407,2,0),0)</f>
        <v>0</v>
      </c>
      <c r="D66" s="78"/>
      <c r="E66" s="78"/>
      <c r="F66" s="79"/>
      <c r="G66" s="78"/>
      <c r="H66" s="80"/>
      <c r="I66" s="81"/>
      <c r="J66" s="82"/>
      <c r="K66" s="83"/>
      <c r="L66" s="84" t="str">
        <f aca="false">IF(G66="EE",IF(OR(AND(OR(J66=1,J66=0),H66&gt;0,H66&lt;5),AND(OR(J66=1,J66=0),H66&gt;4,H66&lt;16),AND(J66=2,H66&gt;0,H66&lt;5)),"Simples",IF(OR(AND(OR(J66=1,J66=0),H66&gt;15),AND(J66=2,H66&gt;4,H66&lt;16),AND(J66&gt;2,H66&gt;0,H66&lt;5)),"Médio",IF(OR(AND(J66=2,H66&gt;15),AND(J66&gt;2,H66&gt;4,H66&lt;16),AND(J66&gt;2,H66&gt;15)),"Complexo",""))), IF(OR(G66="CE",G66="SE"),IF(OR(AND(OR(J66=1,J66=0),H66&gt;0,H66&lt;6),AND(OR(J66=1,J66=0),H66&gt;5,H66&lt;20),AND(J66&gt;1,J66&lt;4,H66&gt;0,H66&lt;6)),"Simples",IF(OR(AND(OR(J66=1,J66=0),H66&gt;19),AND(J66&gt;1,J66&lt;4,H66&gt;5,H66&lt;20),AND(J66&gt;3,H66&gt;0,H66&lt;6)),"Médio",IF(OR(AND(J66&gt;1,J66&lt;4,H66&gt;19),AND(J66&gt;3,H66&gt;5,H66&lt;20),AND(J66&gt;3,H66&gt;19)),"Complexo",""))),""))</f>
        <v/>
      </c>
      <c r="M66" s="79" t="str">
        <f aca="false">IF(G66="ALI",IF(OR(AND(OR(J66=1,J66=0),H66&gt;0,H66&lt;20),AND(OR(J66=1,J66=0),H66&gt;19,H66&lt;51),AND(J66&gt;1,J66&lt;6,H66&gt;0,H66&lt;20)),"Simples",IF(OR(AND(OR(J66=1,J66=0),H66&gt;50),AND(J66&gt;1,J66&lt;6,H66&gt;19,H66&lt;51),AND(J66&gt;5,H66&gt;0,H66&lt;20)),"Médio",IF(OR(AND(J66&gt;1,J66&lt;6,H66&gt;50),AND(J66&gt;5,H66&gt;19,H66&lt;51),AND(J66&gt;5,H66&gt;50)),"Complexo",""))), IF(G66="AIE",IF(OR(AND(OR(J66=1, J66=0),H66&gt;0,H66&lt;20),AND(OR(J66=1, J66=0),H66&gt;19,H66&lt;51),AND(J66&gt;1,J66&lt;6,H66&gt;0,H66&lt;20)),"Simples",IF(OR(AND(OR(J66=1, J66=0),H66&gt;50),AND(J66&gt;1,J66&lt;6,H66&gt;19,H66&lt;51),AND(J66&gt;5,H66&gt;0,H66&lt;20)),"Médio",IF(OR(AND(J66&gt;1,J66&lt;6,H66&gt;50),AND(J66&gt;5,H66&gt;19,H66&lt;51),AND(J66&gt;5,H66&gt;50)),"Complexo",""))),""))</f>
        <v/>
      </c>
      <c r="N66" s="85" t="str">
        <f aca="false">IF(L66="",M66,IF(M66="",L66,""))</f>
        <v/>
      </c>
      <c r="O66" s="86" t="n">
        <f aca="false">IF(AND(OR(G66="EE",G66="CE"),N66="Simples"),3, IF(AND(OR(G66="EE",G66="CE"),N66="Médio"),4, IF(AND(OR(G66="EE",G66="CE"),N66="Complexo"),6, IF(AND(G66="SE",N66="Simples"),4, IF(AND(G66="SE",N66="Médio"),5, IF(AND(G66="SE",N66="Complexo"),7,0))))))</f>
        <v>0</v>
      </c>
      <c r="P66" s="86" t="n">
        <f aca="false">IF(AND(G66="ALI",M66="Simples"),7, IF(AND(G66="ALI",M66="Médio"),10, IF(AND(G66="ALI",M66="Complexo"),15, IF(AND(G66="AIE",M66="Simples"),5, IF(AND(G66="AIE",M66="Médio"),7, IF(AND(G66="AIE",M66="Complexo"),10,0))))))</f>
        <v>0</v>
      </c>
      <c r="Q66" s="69" t="n">
        <f aca="false">IF(B66&lt;&gt;"Manutenção em interface",IF(B66&lt;&gt;"Desenv., Manutenção e Publicação de Páginas Estáticas",(O66+P66),C66),C66)</f>
        <v>0</v>
      </c>
      <c r="R66" s="85" t="n">
        <f aca="false">IF(B66&lt;&gt;"Manutenção em interface",IF(B66&lt;&gt;"Desenv., Manutenção e Publicação de Páginas Estáticas",(O66+P66)*C66,C66),C66)</f>
        <v>0</v>
      </c>
      <c r="S66" s="78"/>
      <c r="T66" s="87"/>
      <c r="U66" s="88"/>
      <c r="V66" s="76"/>
      <c r="W66" s="77" t="n">
        <f aca="false">IF(V66&lt;&gt;"",VLOOKUP(V66,'Manual EB'!$A$3:$B$407,2,0),0)</f>
        <v>0</v>
      </c>
      <c r="X66" s="78"/>
      <c r="Y66" s="80"/>
      <c r="Z66" s="81"/>
      <c r="AA66" s="82"/>
      <c r="AB66" s="83"/>
      <c r="AC66" s="84" t="str">
        <f aca="false">IF(X66="EE",IF(OR(AND(OR(AA66=1,AA66=0),Y66&gt;0,Y66&lt;5),AND(OR(AA66=1,AA66=0),Y66&gt;4,Y66&lt;16),AND(AA66=2,Y66&gt;0,Y66&lt;5)),"Simples",IF(OR(AND(OR(AA66=1,AA66=0),Y66&gt;15),AND(AA66=2,Y66&gt;4,Y66&lt;16),AND(AA66&gt;2,Y66&gt;0,Y66&lt;5)),"Médio",IF(OR(AND(AA66=2,Y66&gt;15),AND(AA66&gt;2,Y66&gt;4,Y66&lt;16),AND(AA66&gt;2,Y66&gt;15)),"Complexo",""))), IF(OR(X66="CE",X66="SE"),IF(OR(AND(OR(AA66=1,AA66=0),Y66&gt;0,Y66&lt;6),AND(OR(AA66=1,AA66=0),Y66&gt;5,Y66&lt;20),AND(AA66&gt;1,AA66&lt;4,Y66&gt;0,Y66&lt;6)),"Simples",IF(OR(AND(OR(AA66=1,AA66=0),Y66&gt;19),AND(AA66&gt;1,AA66&lt;4,Y66&gt;5,Y66&lt;20),AND(AA66&gt;3,Y66&gt;0,Y66&lt;6)),"Médio",IF(OR(AND(AA66&gt;1,AA66&lt;4,Y66&gt;19),AND(AA66&gt;3,Y66&gt;5,Y66&lt;20),AND(AA66&gt;3,Y66&gt;19)),"Complexo",""))),""))</f>
        <v/>
      </c>
      <c r="AD66" s="79" t="str">
        <f aca="false">IF(X66="ALI",IF(OR(AND(OR(AA66=1,AA66=0),Y66&gt;0,Y66&lt;20),AND(OR(AA66=1,AA66=0),Y66&gt;19,Y66&lt;51),AND(AA66&gt;1,AA66&lt;6,Y66&gt;0,Y66&lt;20)),"Simples",IF(OR(AND(OR(AA66=1,AA66=0),Y66&gt;50),AND(AA66&gt;1,AA66&lt;6,Y66&gt;19,Y66&lt;51),AND(AA66&gt;5,Y66&gt;0,Y66&lt;20)),"Médio",IF(OR(AND(AA66&gt;1,AA66&lt;6,Y66&gt;50),AND(AA66&gt;5,Y66&gt;19,Y66&lt;51),AND(AA66&gt;5,Y66&gt;50)),"Complexo",""))), IF(X66="AIE",IF(OR(AND(OR(AA66=1, AA66=0),Y66&gt;0,Y66&lt;20),AND(OR(AA66=1, AA66=0),Y66&gt;19,Y66&lt;51),AND(AA66&gt;1,AA66&lt;6,Y66&gt;0,Y66&lt;20)),"Simples",IF(OR(AND(OR(AA66=1, AA66=0),Y66&gt;50),AND(AA66&gt;1,AA66&lt;6,Y66&gt;19,Y66&lt;51),AND(AA66&gt;5,Y66&gt;0,Y66&lt;20)),"Médio",IF(OR(AND(AA66&gt;1,AA66&lt;6,Y66&gt;50),AND(AA66&gt;5,Y66&gt;19,Y66&lt;51),AND(AA66&gt;5,Y66&gt;50)),"Complexo",""))),""))</f>
        <v/>
      </c>
      <c r="AE66" s="85" t="str">
        <f aca="false">IF(AC66="",AD66,IF(AD66="",AC66,""))</f>
        <v/>
      </c>
      <c r="AF66" s="86" t="n">
        <f aca="false">IF(AND(OR(X66="EE",X66="CE"),AE66="Simples"),3, IF(AND(OR(X66="EE",X66="CE"),AE66="Médio"),4, IF(AND(OR(X66="EE",X66="CE"),AE66="Complexo"),6, IF(AND(X66="SE",AE66="Simples"),4, IF(AND(X66="SE",AE66="Médio"),5, IF(AND(X66="SE",AE66="Complexo"),7,0))))))</f>
        <v>0</v>
      </c>
      <c r="AG66" s="86" t="n">
        <f aca="false">IF(AND(X66="ALI",AD66="Simples"),7, IF(AND(X66="ALI",AD66="Médio"),10, IF(AND(X66="ALI",AD66="Complexo"),15, IF(AND(X66="AIE",AD66="Simples"),5, IF(AND(X66="AIE",AD66="Médio"),7, IF(AND(X66="AIE",AD66="Complexo"),10,0))))))</f>
        <v>0</v>
      </c>
      <c r="AH66" s="86" t="n">
        <f aca="false">IF(U66="",0,IF(U66="OK",SUM(O66:P66),SUM(AF66:AG66)))</f>
        <v>0</v>
      </c>
      <c r="AI66" s="89" t="n">
        <f aca="false">IF(U66="OK",R66,( IF(V66&lt;&gt;"Manutenção em interface",IF(V66&lt;&gt;"Desenv., Manutenção e Publicação de Páginas Estáticas",(AF66+AG66)*W66,W66),W66)))</f>
        <v>0</v>
      </c>
      <c r="AJ66" s="78"/>
      <c r="AK66" s="87"/>
      <c r="AL66" s="78"/>
      <c r="AM66" s="87"/>
      <c r="AN66" s="78"/>
      <c r="AO66" s="78" t="str">
        <f aca="false">IF(AI66=0,"",IF(AI66=R66,"OK","Divergente"))</f>
        <v/>
      </c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IF(B67&lt;&gt;"",VLOOKUP(B67,'Manual EB'!$A$3:$B$407,2,0),0)</f>
        <v>0</v>
      </c>
      <c r="D67" s="78"/>
      <c r="E67" s="78"/>
      <c r="F67" s="79"/>
      <c r="G67" s="78"/>
      <c r="H67" s="80"/>
      <c r="I67" s="81"/>
      <c r="J67" s="82"/>
      <c r="K67" s="83"/>
      <c r="L67" s="84" t="str">
        <f aca="false">IF(G67="EE",IF(OR(AND(OR(J67=1,J67=0),H67&gt;0,H67&lt;5),AND(OR(J67=1,J67=0),H67&gt;4,H67&lt;16),AND(J67=2,H67&gt;0,H67&lt;5)),"Simples",IF(OR(AND(OR(J67=1,J67=0),H67&gt;15),AND(J67=2,H67&gt;4,H67&lt;16),AND(J67&gt;2,H67&gt;0,H67&lt;5)),"Médio",IF(OR(AND(J67=2,H67&gt;15),AND(J67&gt;2,H67&gt;4,H67&lt;16),AND(J67&gt;2,H67&gt;15)),"Complexo",""))), IF(OR(G67="CE",G67="SE"),IF(OR(AND(OR(J67=1,J67=0),H67&gt;0,H67&lt;6),AND(OR(J67=1,J67=0),H67&gt;5,H67&lt;20),AND(J67&gt;1,J67&lt;4,H67&gt;0,H67&lt;6)),"Simples",IF(OR(AND(OR(J67=1,J67=0),H67&gt;19),AND(J67&gt;1,J67&lt;4,H67&gt;5,H67&lt;20),AND(J67&gt;3,H67&gt;0,H67&lt;6)),"Médio",IF(OR(AND(J67&gt;1,J67&lt;4,H67&gt;19),AND(J67&gt;3,H67&gt;5,H67&lt;20),AND(J67&gt;3,H67&gt;19)),"Complexo",""))),""))</f>
        <v/>
      </c>
      <c r="M67" s="79" t="str">
        <f aca="false">IF(G67="ALI",IF(OR(AND(OR(J67=1,J67=0),H67&gt;0,H67&lt;20),AND(OR(J67=1,J67=0),H67&gt;19,H67&lt;51),AND(J67&gt;1,J67&lt;6,H67&gt;0,H67&lt;20)),"Simples",IF(OR(AND(OR(J67=1,J67=0),H67&gt;50),AND(J67&gt;1,J67&lt;6,H67&gt;19,H67&lt;51),AND(J67&gt;5,H67&gt;0,H67&lt;20)),"Médio",IF(OR(AND(J67&gt;1,J67&lt;6,H67&gt;50),AND(J67&gt;5,H67&gt;19,H67&lt;51),AND(J67&gt;5,H67&gt;50)),"Complexo",""))), IF(G67="AIE",IF(OR(AND(OR(J67=1, J67=0),H67&gt;0,H67&lt;20),AND(OR(J67=1, J67=0),H67&gt;19,H67&lt;51),AND(J67&gt;1,J67&lt;6,H67&gt;0,H67&lt;20)),"Simples",IF(OR(AND(OR(J67=1, J67=0),H67&gt;50),AND(J67&gt;1,J67&lt;6,H67&gt;19,H67&lt;51),AND(J67&gt;5,H67&gt;0,H67&lt;20)),"Médio",IF(OR(AND(J67&gt;1,J67&lt;6,H67&gt;50),AND(J67&gt;5,H67&gt;19,H67&lt;51),AND(J67&gt;5,H67&gt;50)),"Complexo",""))),""))</f>
        <v/>
      </c>
      <c r="N67" s="85" t="str">
        <f aca="false">IF(L67="",M67,IF(M67="",L67,""))</f>
        <v/>
      </c>
      <c r="O67" s="86" t="n">
        <f aca="false">IF(AND(OR(G67="EE",G67="CE"),N67="Simples"),3, IF(AND(OR(G67="EE",G67="CE"),N67="Médio"),4, IF(AND(OR(G67="EE",G67="CE"),N67="Complexo"),6, IF(AND(G67="SE",N67="Simples"),4, IF(AND(G67="SE",N67="Médio"),5, IF(AND(G67="SE",N67="Complexo"),7,0))))))</f>
        <v>0</v>
      </c>
      <c r="P67" s="86" t="n">
        <f aca="false">IF(AND(G67="ALI",M67="Simples"),7, IF(AND(G67="ALI",M67="Médio"),10, IF(AND(G67="ALI",M67="Complexo"),15, IF(AND(G67="AIE",M67="Simples"),5, IF(AND(G67="AIE",M67="Médio"),7, IF(AND(G67="AIE",M67="Complexo"),10,0))))))</f>
        <v>0</v>
      </c>
      <c r="Q67" s="69" t="n">
        <f aca="false">IF(B67&lt;&gt;"Manutenção em interface",IF(B67&lt;&gt;"Desenv., Manutenção e Publicação de Páginas Estáticas",(O67+P67),C67),C67)</f>
        <v>0</v>
      </c>
      <c r="R67" s="85" t="n">
        <f aca="false">IF(B67&lt;&gt;"Manutenção em interface",IF(B67&lt;&gt;"Desenv., Manutenção e Publicação de Páginas Estáticas",(O67+P67)*C67,C67),C67)</f>
        <v>0</v>
      </c>
      <c r="S67" s="78"/>
      <c r="T67" s="87"/>
      <c r="U67" s="88"/>
      <c r="V67" s="76"/>
      <c r="W67" s="77" t="n">
        <f aca="false">IF(V67&lt;&gt;"",VLOOKUP(V67,'Manual EB'!$A$3:$B$407,2,0),0)</f>
        <v>0</v>
      </c>
      <c r="X67" s="78"/>
      <c r="Y67" s="80"/>
      <c r="Z67" s="81"/>
      <c r="AA67" s="82"/>
      <c r="AB67" s="83"/>
      <c r="AC67" s="84" t="str">
        <f aca="false">IF(X67="EE",IF(OR(AND(OR(AA67=1,AA67=0),Y67&gt;0,Y67&lt;5),AND(OR(AA67=1,AA67=0),Y67&gt;4,Y67&lt;16),AND(AA67=2,Y67&gt;0,Y67&lt;5)),"Simples",IF(OR(AND(OR(AA67=1,AA67=0),Y67&gt;15),AND(AA67=2,Y67&gt;4,Y67&lt;16),AND(AA67&gt;2,Y67&gt;0,Y67&lt;5)),"Médio",IF(OR(AND(AA67=2,Y67&gt;15),AND(AA67&gt;2,Y67&gt;4,Y67&lt;16),AND(AA67&gt;2,Y67&gt;15)),"Complexo",""))), IF(OR(X67="CE",X67="SE"),IF(OR(AND(OR(AA67=1,AA67=0),Y67&gt;0,Y67&lt;6),AND(OR(AA67=1,AA67=0),Y67&gt;5,Y67&lt;20),AND(AA67&gt;1,AA67&lt;4,Y67&gt;0,Y67&lt;6)),"Simples",IF(OR(AND(OR(AA67=1,AA67=0),Y67&gt;19),AND(AA67&gt;1,AA67&lt;4,Y67&gt;5,Y67&lt;20),AND(AA67&gt;3,Y67&gt;0,Y67&lt;6)),"Médio",IF(OR(AND(AA67&gt;1,AA67&lt;4,Y67&gt;19),AND(AA67&gt;3,Y67&gt;5,Y67&lt;20),AND(AA67&gt;3,Y67&gt;19)),"Complexo",""))),""))</f>
        <v/>
      </c>
      <c r="AD67" s="79" t="str">
        <f aca="false">IF(X67="ALI",IF(OR(AND(OR(AA67=1,AA67=0),Y67&gt;0,Y67&lt;20),AND(OR(AA67=1,AA67=0),Y67&gt;19,Y67&lt;51),AND(AA67&gt;1,AA67&lt;6,Y67&gt;0,Y67&lt;20)),"Simples",IF(OR(AND(OR(AA67=1,AA67=0),Y67&gt;50),AND(AA67&gt;1,AA67&lt;6,Y67&gt;19,Y67&lt;51),AND(AA67&gt;5,Y67&gt;0,Y67&lt;20)),"Médio",IF(OR(AND(AA67&gt;1,AA67&lt;6,Y67&gt;50),AND(AA67&gt;5,Y67&gt;19,Y67&lt;51),AND(AA67&gt;5,Y67&gt;50)),"Complexo",""))), IF(X67="AIE",IF(OR(AND(OR(AA67=1, AA67=0),Y67&gt;0,Y67&lt;20),AND(OR(AA67=1, AA67=0),Y67&gt;19,Y67&lt;51),AND(AA67&gt;1,AA67&lt;6,Y67&gt;0,Y67&lt;20)),"Simples",IF(OR(AND(OR(AA67=1, AA67=0),Y67&gt;50),AND(AA67&gt;1,AA67&lt;6,Y67&gt;19,Y67&lt;51),AND(AA67&gt;5,Y67&gt;0,Y67&lt;20)),"Médio",IF(OR(AND(AA67&gt;1,AA67&lt;6,Y67&gt;50),AND(AA67&gt;5,Y67&gt;19,Y67&lt;51),AND(AA67&gt;5,Y67&gt;50)),"Complexo",""))),""))</f>
        <v/>
      </c>
      <c r="AE67" s="85" t="str">
        <f aca="false">IF(AC67="",AD67,IF(AD67="",AC67,""))</f>
        <v/>
      </c>
      <c r="AF67" s="86" t="n">
        <f aca="false">IF(AND(OR(X67="EE",X67="CE"),AE67="Simples"),3, IF(AND(OR(X67="EE",X67="CE"),AE67="Médio"),4, IF(AND(OR(X67="EE",X67="CE"),AE67="Complexo"),6, IF(AND(X67="SE",AE67="Simples"),4, IF(AND(X67="SE",AE67="Médio"),5, IF(AND(X67="SE",AE67="Complexo"),7,0))))))</f>
        <v>0</v>
      </c>
      <c r="AG67" s="86" t="n">
        <f aca="false">IF(AND(X67="ALI",AD67="Simples"),7, IF(AND(X67="ALI",AD67="Médio"),10, IF(AND(X67="ALI",AD67="Complexo"),15, IF(AND(X67="AIE",AD67="Simples"),5, IF(AND(X67="AIE",AD67="Médio"),7, IF(AND(X67="AIE",AD67="Complexo"),10,0))))))</f>
        <v>0</v>
      </c>
      <c r="AH67" s="86" t="n">
        <f aca="false">IF(U67="",0,IF(U67="OK",SUM(O67:P67),SUM(AF67:AG67)))</f>
        <v>0</v>
      </c>
      <c r="AI67" s="89" t="n">
        <f aca="false">IF(U67="OK",R67,( IF(V67&lt;&gt;"Manutenção em interface",IF(V67&lt;&gt;"Desenv., Manutenção e Publicação de Páginas Estáticas",(AF67+AG67)*W67,W67),W67)))</f>
        <v>0</v>
      </c>
      <c r="AJ67" s="78"/>
      <c r="AK67" s="87"/>
      <c r="AL67" s="78"/>
      <c r="AM67" s="87"/>
      <c r="AN67" s="78"/>
      <c r="AO67" s="78" t="str">
        <f aca="false">IF(AI67=0,"",IF(AI67=R67,"OK","Divergente"))</f>
        <v/>
      </c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IF(B68&lt;&gt;"",VLOOKUP(B68,'Manual EB'!$A$3:$B$407,2,0),0)</f>
        <v>0</v>
      </c>
      <c r="D68" s="78"/>
      <c r="E68" s="78"/>
      <c r="F68" s="79"/>
      <c r="G68" s="78"/>
      <c r="H68" s="80"/>
      <c r="I68" s="81"/>
      <c r="J68" s="82"/>
      <c r="K68" s="83"/>
      <c r="L68" s="84" t="str">
        <f aca="false">IF(G68="EE",IF(OR(AND(OR(J68=1,J68=0),H68&gt;0,H68&lt;5),AND(OR(J68=1,J68=0),H68&gt;4,H68&lt;16),AND(J68=2,H68&gt;0,H68&lt;5)),"Simples",IF(OR(AND(OR(J68=1,J68=0),H68&gt;15),AND(J68=2,H68&gt;4,H68&lt;16),AND(J68&gt;2,H68&gt;0,H68&lt;5)),"Médio",IF(OR(AND(J68=2,H68&gt;15),AND(J68&gt;2,H68&gt;4,H68&lt;16),AND(J68&gt;2,H68&gt;15)),"Complexo",""))), IF(OR(G68="CE",G68="SE"),IF(OR(AND(OR(J68=1,J68=0),H68&gt;0,H68&lt;6),AND(OR(J68=1,J68=0),H68&gt;5,H68&lt;20),AND(J68&gt;1,J68&lt;4,H68&gt;0,H68&lt;6)),"Simples",IF(OR(AND(OR(J68=1,J68=0),H68&gt;19),AND(J68&gt;1,J68&lt;4,H68&gt;5,H68&lt;20),AND(J68&gt;3,H68&gt;0,H68&lt;6)),"Médio",IF(OR(AND(J68&gt;1,J68&lt;4,H68&gt;19),AND(J68&gt;3,H68&gt;5,H68&lt;20),AND(J68&gt;3,H68&gt;19)),"Complexo",""))),""))</f>
        <v/>
      </c>
      <c r="M68" s="79" t="str">
        <f aca="false">IF(G68="ALI",IF(OR(AND(OR(J68=1,J68=0),H68&gt;0,H68&lt;20),AND(OR(J68=1,J68=0),H68&gt;19,H68&lt;51),AND(J68&gt;1,J68&lt;6,H68&gt;0,H68&lt;20)),"Simples",IF(OR(AND(OR(J68=1,J68=0),H68&gt;50),AND(J68&gt;1,J68&lt;6,H68&gt;19,H68&lt;51),AND(J68&gt;5,H68&gt;0,H68&lt;20)),"Médio",IF(OR(AND(J68&gt;1,J68&lt;6,H68&gt;50),AND(J68&gt;5,H68&gt;19,H68&lt;51),AND(J68&gt;5,H68&gt;50)),"Complexo",""))), IF(G68="AIE",IF(OR(AND(OR(J68=1, J68=0),H68&gt;0,H68&lt;20),AND(OR(J68=1, J68=0),H68&gt;19,H68&lt;51),AND(J68&gt;1,J68&lt;6,H68&gt;0,H68&lt;20)),"Simples",IF(OR(AND(OR(J68=1, J68=0),H68&gt;50),AND(J68&gt;1,J68&lt;6,H68&gt;19,H68&lt;51),AND(J68&gt;5,H68&gt;0,H68&lt;20)),"Médio",IF(OR(AND(J68&gt;1,J68&lt;6,H68&gt;50),AND(J68&gt;5,H68&gt;19,H68&lt;51),AND(J68&gt;5,H68&gt;50)),"Complexo",""))),""))</f>
        <v/>
      </c>
      <c r="N68" s="85" t="str">
        <f aca="false">IF(L68="",M68,IF(M68="",L68,""))</f>
        <v/>
      </c>
      <c r="O68" s="86" t="n">
        <f aca="false">IF(AND(OR(G68="EE",G68="CE"),N68="Simples"),3, IF(AND(OR(G68="EE",G68="CE"),N68="Médio"),4, IF(AND(OR(G68="EE",G68="CE"),N68="Complexo"),6, IF(AND(G68="SE",N68="Simples"),4, IF(AND(G68="SE",N68="Médio"),5, IF(AND(G68="SE",N68="Complexo"),7,0))))))</f>
        <v>0</v>
      </c>
      <c r="P68" s="86" t="n">
        <f aca="false">IF(AND(G68="ALI",M68="Simples"),7, IF(AND(G68="ALI",M68="Médio"),10, IF(AND(G68="ALI",M68="Complexo"),15, IF(AND(G68="AIE",M68="Simples"),5, IF(AND(G68="AIE",M68="Médio"),7, IF(AND(G68="AIE",M68="Complexo"),10,0))))))</f>
        <v>0</v>
      </c>
      <c r="Q68" s="69" t="n">
        <f aca="false">IF(B68&lt;&gt;"Manutenção em interface",IF(B68&lt;&gt;"Desenv., Manutenção e Publicação de Páginas Estáticas",(O68+P68),C68),C68)</f>
        <v>0</v>
      </c>
      <c r="R68" s="85" t="n">
        <f aca="false">IF(B68&lt;&gt;"Manutenção em interface",IF(B68&lt;&gt;"Desenv., Manutenção e Publicação de Páginas Estáticas",(O68+P68)*C68,C68),C68)</f>
        <v>0</v>
      </c>
      <c r="S68" s="78"/>
      <c r="T68" s="87"/>
      <c r="U68" s="88"/>
      <c r="V68" s="76"/>
      <c r="W68" s="77" t="n">
        <f aca="false">IF(V68&lt;&gt;"",VLOOKUP(V68,'Manual EB'!$A$3:$B$407,2,0),0)</f>
        <v>0</v>
      </c>
      <c r="X68" s="78"/>
      <c r="Y68" s="80"/>
      <c r="Z68" s="81"/>
      <c r="AA68" s="82"/>
      <c r="AB68" s="83"/>
      <c r="AC68" s="84" t="str">
        <f aca="false">IF(X68="EE",IF(OR(AND(OR(AA68=1,AA68=0),Y68&gt;0,Y68&lt;5),AND(OR(AA68=1,AA68=0),Y68&gt;4,Y68&lt;16),AND(AA68=2,Y68&gt;0,Y68&lt;5)),"Simples",IF(OR(AND(OR(AA68=1,AA68=0),Y68&gt;15),AND(AA68=2,Y68&gt;4,Y68&lt;16),AND(AA68&gt;2,Y68&gt;0,Y68&lt;5)),"Médio",IF(OR(AND(AA68=2,Y68&gt;15),AND(AA68&gt;2,Y68&gt;4,Y68&lt;16),AND(AA68&gt;2,Y68&gt;15)),"Complexo",""))), IF(OR(X68="CE",X68="SE"),IF(OR(AND(OR(AA68=1,AA68=0),Y68&gt;0,Y68&lt;6),AND(OR(AA68=1,AA68=0),Y68&gt;5,Y68&lt;20),AND(AA68&gt;1,AA68&lt;4,Y68&gt;0,Y68&lt;6)),"Simples",IF(OR(AND(OR(AA68=1,AA68=0),Y68&gt;19),AND(AA68&gt;1,AA68&lt;4,Y68&gt;5,Y68&lt;20),AND(AA68&gt;3,Y68&gt;0,Y68&lt;6)),"Médio",IF(OR(AND(AA68&gt;1,AA68&lt;4,Y68&gt;19),AND(AA68&gt;3,Y68&gt;5,Y68&lt;20),AND(AA68&gt;3,Y68&gt;19)),"Complexo",""))),""))</f>
        <v/>
      </c>
      <c r="AD68" s="79" t="str">
        <f aca="false">IF(X68="ALI",IF(OR(AND(OR(AA68=1,AA68=0),Y68&gt;0,Y68&lt;20),AND(OR(AA68=1,AA68=0),Y68&gt;19,Y68&lt;51),AND(AA68&gt;1,AA68&lt;6,Y68&gt;0,Y68&lt;20)),"Simples",IF(OR(AND(OR(AA68=1,AA68=0),Y68&gt;50),AND(AA68&gt;1,AA68&lt;6,Y68&gt;19,Y68&lt;51),AND(AA68&gt;5,Y68&gt;0,Y68&lt;20)),"Médio",IF(OR(AND(AA68&gt;1,AA68&lt;6,Y68&gt;50),AND(AA68&gt;5,Y68&gt;19,Y68&lt;51),AND(AA68&gt;5,Y68&gt;50)),"Complexo",""))), IF(X68="AIE",IF(OR(AND(OR(AA68=1, AA68=0),Y68&gt;0,Y68&lt;20),AND(OR(AA68=1, AA68=0),Y68&gt;19,Y68&lt;51),AND(AA68&gt;1,AA68&lt;6,Y68&gt;0,Y68&lt;20)),"Simples",IF(OR(AND(OR(AA68=1, AA68=0),Y68&gt;50),AND(AA68&gt;1,AA68&lt;6,Y68&gt;19,Y68&lt;51),AND(AA68&gt;5,Y68&gt;0,Y68&lt;20)),"Médio",IF(OR(AND(AA68&gt;1,AA68&lt;6,Y68&gt;50),AND(AA68&gt;5,Y68&gt;19,Y68&lt;51),AND(AA68&gt;5,Y68&gt;50)),"Complexo",""))),""))</f>
        <v/>
      </c>
      <c r="AE68" s="85" t="str">
        <f aca="false">IF(AC68="",AD68,IF(AD68="",AC68,""))</f>
        <v/>
      </c>
      <c r="AF68" s="86" t="n">
        <f aca="false">IF(AND(OR(X68="EE",X68="CE"),AE68="Simples"),3, IF(AND(OR(X68="EE",X68="CE"),AE68="Médio"),4, IF(AND(OR(X68="EE",X68="CE"),AE68="Complexo"),6, IF(AND(X68="SE",AE68="Simples"),4, IF(AND(X68="SE",AE68="Médio"),5, IF(AND(X68="SE",AE68="Complexo"),7,0))))))</f>
        <v>0</v>
      </c>
      <c r="AG68" s="86" t="n">
        <f aca="false">IF(AND(X68="ALI",AD68="Simples"),7, IF(AND(X68="ALI",AD68="Médio"),10, IF(AND(X68="ALI",AD68="Complexo"),15, IF(AND(X68="AIE",AD68="Simples"),5, IF(AND(X68="AIE",AD68="Médio"),7, IF(AND(X68="AIE",AD68="Complexo"),10,0))))))</f>
        <v>0</v>
      </c>
      <c r="AH68" s="86" t="n">
        <f aca="false">IF(U68="",0,IF(U68="OK",SUM(O68:P68),SUM(AF68:AG68)))</f>
        <v>0</v>
      </c>
      <c r="AI68" s="89" t="n">
        <f aca="false">IF(U68="OK",R68,( IF(V68&lt;&gt;"Manutenção em interface",IF(V68&lt;&gt;"Desenv., Manutenção e Publicação de Páginas Estáticas",(AF68+AG68)*W68,W68),W68)))</f>
        <v>0</v>
      </c>
      <c r="AJ68" s="78"/>
      <c r="AK68" s="87"/>
      <c r="AL68" s="78"/>
      <c r="AM68" s="87"/>
      <c r="AN68" s="78"/>
      <c r="AO68" s="78" t="str">
        <f aca="false">IF(AI68=0,"",IF(AI68=R68,"OK","Divergente"))</f>
        <v/>
      </c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IF(B69&lt;&gt;"",VLOOKUP(B69,'Manual EB'!$A$3:$B$407,2,0),0)</f>
        <v>0</v>
      </c>
      <c r="D69" s="78"/>
      <c r="E69" s="78"/>
      <c r="F69" s="79"/>
      <c r="G69" s="78"/>
      <c r="H69" s="80"/>
      <c r="I69" s="81"/>
      <c r="J69" s="82"/>
      <c r="K69" s="83"/>
      <c r="L69" s="84" t="str">
        <f aca="false">IF(G69="EE",IF(OR(AND(OR(J69=1,J69=0),H69&gt;0,H69&lt;5),AND(OR(J69=1,J69=0),H69&gt;4,H69&lt;16),AND(J69=2,H69&gt;0,H69&lt;5)),"Simples",IF(OR(AND(OR(J69=1,J69=0),H69&gt;15),AND(J69=2,H69&gt;4,H69&lt;16),AND(J69&gt;2,H69&gt;0,H69&lt;5)),"Médio",IF(OR(AND(J69=2,H69&gt;15),AND(J69&gt;2,H69&gt;4,H69&lt;16),AND(J69&gt;2,H69&gt;15)),"Complexo",""))), IF(OR(G69="CE",G69="SE"),IF(OR(AND(OR(J69=1,J69=0),H69&gt;0,H69&lt;6),AND(OR(J69=1,J69=0),H69&gt;5,H69&lt;20),AND(J69&gt;1,J69&lt;4,H69&gt;0,H69&lt;6)),"Simples",IF(OR(AND(OR(J69=1,J69=0),H69&gt;19),AND(J69&gt;1,J69&lt;4,H69&gt;5,H69&lt;20),AND(J69&gt;3,H69&gt;0,H69&lt;6)),"Médio",IF(OR(AND(J69&gt;1,J69&lt;4,H69&gt;19),AND(J69&gt;3,H69&gt;5,H69&lt;20),AND(J69&gt;3,H69&gt;19)),"Complexo",""))),""))</f>
        <v/>
      </c>
      <c r="M69" s="79" t="str">
        <f aca="false">IF(G69="ALI",IF(OR(AND(OR(J69=1,J69=0),H69&gt;0,H69&lt;20),AND(OR(J69=1,J69=0),H69&gt;19,H69&lt;51),AND(J69&gt;1,J69&lt;6,H69&gt;0,H69&lt;20)),"Simples",IF(OR(AND(OR(J69=1,J69=0),H69&gt;50),AND(J69&gt;1,J69&lt;6,H69&gt;19,H69&lt;51),AND(J69&gt;5,H69&gt;0,H69&lt;20)),"Médio",IF(OR(AND(J69&gt;1,J69&lt;6,H69&gt;50),AND(J69&gt;5,H69&gt;19,H69&lt;51),AND(J69&gt;5,H69&gt;50)),"Complexo",""))), IF(G69="AIE",IF(OR(AND(OR(J69=1, J69=0),H69&gt;0,H69&lt;20),AND(OR(J69=1, J69=0),H69&gt;19,H69&lt;51),AND(J69&gt;1,J69&lt;6,H69&gt;0,H69&lt;20)),"Simples",IF(OR(AND(OR(J69=1, J69=0),H69&gt;50),AND(J69&gt;1,J69&lt;6,H69&gt;19,H69&lt;51),AND(J69&gt;5,H69&gt;0,H69&lt;20)),"Médio",IF(OR(AND(J69&gt;1,J69&lt;6,H69&gt;50),AND(J69&gt;5,H69&gt;19,H69&lt;51),AND(J69&gt;5,H69&gt;50)),"Complexo",""))),""))</f>
        <v/>
      </c>
      <c r="N69" s="85" t="str">
        <f aca="false">IF(L69="",M69,IF(M69="",L69,""))</f>
        <v/>
      </c>
      <c r="O69" s="86" t="n">
        <f aca="false">IF(AND(OR(G69="EE",G69="CE"),N69="Simples"),3, IF(AND(OR(G69="EE",G69="CE"),N69="Médio"),4, IF(AND(OR(G69="EE",G69="CE"),N69="Complexo"),6, IF(AND(G69="SE",N69="Simples"),4, IF(AND(G69="SE",N69="Médio"),5, IF(AND(G69="SE",N69="Complexo"),7,0))))))</f>
        <v>0</v>
      </c>
      <c r="P69" s="86" t="n">
        <f aca="false">IF(AND(G69="ALI",M69="Simples"),7, IF(AND(G69="ALI",M69="Médio"),10, IF(AND(G69="ALI",M69="Complexo"),15, IF(AND(G69="AIE",M69="Simples"),5, IF(AND(G69="AIE",M69="Médio"),7, IF(AND(G69="AIE",M69="Complexo"),10,0))))))</f>
        <v>0</v>
      </c>
      <c r="Q69" s="69" t="n">
        <f aca="false">IF(B69&lt;&gt;"Manutenção em interface",IF(B69&lt;&gt;"Desenv., Manutenção e Publicação de Páginas Estáticas",(O69+P69),C69),C69)</f>
        <v>0</v>
      </c>
      <c r="R69" s="85" t="n">
        <f aca="false">IF(B69&lt;&gt;"Manutenção em interface",IF(B69&lt;&gt;"Desenv., Manutenção e Publicação de Páginas Estáticas",(O69+P69)*C69,C69),C69)</f>
        <v>0</v>
      </c>
      <c r="S69" s="78"/>
      <c r="T69" s="87"/>
      <c r="U69" s="88"/>
      <c r="V69" s="76"/>
      <c r="W69" s="77" t="n">
        <f aca="false">IF(V69&lt;&gt;"",VLOOKUP(V69,'Manual EB'!$A$3:$B$407,2,0),0)</f>
        <v>0</v>
      </c>
      <c r="X69" s="78"/>
      <c r="Y69" s="80"/>
      <c r="Z69" s="81"/>
      <c r="AA69" s="82"/>
      <c r="AB69" s="83"/>
      <c r="AC69" s="84" t="str">
        <f aca="false">IF(X69="EE",IF(OR(AND(OR(AA69=1,AA69=0),Y69&gt;0,Y69&lt;5),AND(OR(AA69=1,AA69=0),Y69&gt;4,Y69&lt;16),AND(AA69=2,Y69&gt;0,Y69&lt;5)),"Simples",IF(OR(AND(OR(AA69=1,AA69=0),Y69&gt;15),AND(AA69=2,Y69&gt;4,Y69&lt;16),AND(AA69&gt;2,Y69&gt;0,Y69&lt;5)),"Médio",IF(OR(AND(AA69=2,Y69&gt;15),AND(AA69&gt;2,Y69&gt;4,Y69&lt;16),AND(AA69&gt;2,Y69&gt;15)),"Complexo",""))), IF(OR(X69="CE",X69="SE"),IF(OR(AND(OR(AA69=1,AA69=0),Y69&gt;0,Y69&lt;6),AND(OR(AA69=1,AA69=0),Y69&gt;5,Y69&lt;20),AND(AA69&gt;1,AA69&lt;4,Y69&gt;0,Y69&lt;6)),"Simples",IF(OR(AND(OR(AA69=1,AA69=0),Y69&gt;19),AND(AA69&gt;1,AA69&lt;4,Y69&gt;5,Y69&lt;20),AND(AA69&gt;3,Y69&gt;0,Y69&lt;6)),"Médio",IF(OR(AND(AA69&gt;1,AA69&lt;4,Y69&gt;19),AND(AA69&gt;3,Y69&gt;5,Y69&lt;20),AND(AA69&gt;3,Y69&gt;19)),"Complexo",""))),""))</f>
        <v/>
      </c>
      <c r="AD69" s="79" t="str">
        <f aca="false">IF(X69="ALI",IF(OR(AND(OR(AA69=1,AA69=0),Y69&gt;0,Y69&lt;20),AND(OR(AA69=1,AA69=0),Y69&gt;19,Y69&lt;51),AND(AA69&gt;1,AA69&lt;6,Y69&gt;0,Y69&lt;20)),"Simples",IF(OR(AND(OR(AA69=1,AA69=0),Y69&gt;50),AND(AA69&gt;1,AA69&lt;6,Y69&gt;19,Y69&lt;51),AND(AA69&gt;5,Y69&gt;0,Y69&lt;20)),"Médio",IF(OR(AND(AA69&gt;1,AA69&lt;6,Y69&gt;50),AND(AA69&gt;5,Y69&gt;19,Y69&lt;51),AND(AA69&gt;5,Y69&gt;50)),"Complexo",""))), IF(X69="AIE",IF(OR(AND(OR(AA69=1, AA69=0),Y69&gt;0,Y69&lt;20),AND(OR(AA69=1, AA69=0),Y69&gt;19,Y69&lt;51),AND(AA69&gt;1,AA69&lt;6,Y69&gt;0,Y69&lt;20)),"Simples",IF(OR(AND(OR(AA69=1, AA69=0),Y69&gt;50),AND(AA69&gt;1,AA69&lt;6,Y69&gt;19,Y69&lt;51),AND(AA69&gt;5,Y69&gt;0,Y69&lt;20)),"Médio",IF(OR(AND(AA69&gt;1,AA69&lt;6,Y69&gt;50),AND(AA69&gt;5,Y69&gt;19,Y69&lt;51),AND(AA69&gt;5,Y69&gt;50)),"Complexo",""))),""))</f>
        <v/>
      </c>
      <c r="AE69" s="85" t="str">
        <f aca="false">IF(AC69="",AD69,IF(AD69="",AC69,""))</f>
        <v/>
      </c>
      <c r="AF69" s="86" t="n">
        <f aca="false">IF(AND(OR(X69="EE",X69="CE"),AE69="Simples"),3, IF(AND(OR(X69="EE",X69="CE"),AE69="Médio"),4, IF(AND(OR(X69="EE",X69="CE"),AE69="Complexo"),6, IF(AND(X69="SE",AE69="Simples"),4, IF(AND(X69="SE",AE69="Médio"),5, IF(AND(X69="SE",AE69="Complexo"),7,0))))))</f>
        <v>0</v>
      </c>
      <c r="AG69" s="86" t="n">
        <f aca="false">IF(AND(X69="ALI",AD69="Simples"),7, IF(AND(X69="ALI",AD69="Médio"),10, IF(AND(X69="ALI",AD69="Complexo"),15, IF(AND(X69="AIE",AD69="Simples"),5, IF(AND(X69="AIE",AD69="Médio"),7, IF(AND(X69="AIE",AD69="Complexo"),10,0))))))</f>
        <v>0</v>
      </c>
      <c r="AH69" s="86" t="n">
        <f aca="false">IF(U69="",0,IF(U69="OK",SUM(O69:P69),SUM(AF69:AG69)))</f>
        <v>0</v>
      </c>
      <c r="AI69" s="89" t="n">
        <f aca="false">IF(U69="OK",R69,( IF(V69&lt;&gt;"Manutenção em interface",IF(V69&lt;&gt;"Desenv., Manutenção e Publicação de Páginas Estáticas",(AF69+AG69)*W69,W69),W69)))</f>
        <v>0</v>
      </c>
      <c r="AJ69" s="78"/>
      <c r="AK69" s="87"/>
      <c r="AL69" s="78"/>
      <c r="AM69" s="87"/>
      <c r="AN69" s="78"/>
      <c r="AO69" s="78" t="str">
        <f aca="false">IF(AI69=0,"",IF(AI69=R69,"OK","Divergente"))</f>
        <v/>
      </c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IF(B70&lt;&gt;"",VLOOKUP(B70,'Manual EB'!$A$3:$B$407,2,0),0)</f>
        <v>0</v>
      </c>
      <c r="D70" s="78"/>
      <c r="E70" s="78"/>
      <c r="F70" s="79"/>
      <c r="G70" s="78"/>
      <c r="H70" s="80"/>
      <c r="I70" s="81"/>
      <c r="J70" s="82"/>
      <c r="K70" s="83"/>
      <c r="L70" s="84" t="str">
        <f aca="false">IF(G70="EE",IF(OR(AND(OR(J70=1,J70=0),H70&gt;0,H70&lt;5),AND(OR(J70=1,J70=0),H70&gt;4,H70&lt;16),AND(J70=2,H70&gt;0,H70&lt;5)),"Simples",IF(OR(AND(OR(J70=1,J70=0),H70&gt;15),AND(J70=2,H70&gt;4,H70&lt;16),AND(J70&gt;2,H70&gt;0,H70&lt;5)),"Médio",IF(OR(AND(J70=2,H70&gt;15),AND(J70&gt;2,H70&gt;4,H70&lt;16),AND(J70&gt;2,H70&gt;15)),"Complexo",""))), IF(OR(G70="CE",G70="SE"),IF(OR(AND(OR(J70=1,J70=0),H70&gt;0,H70&lt;6),AND(OR(J70=1,J70=0),H70&gt;5,H70&lt;20),AND(J70&gt;1,J70&lt;4,H70&gt;0,H70&lt;6)),"Simples",IF(OR(AND(OR(J70=1,J70=0),H70&gt;19),AND(J70&gt;1,J70&lt;4,H70&gt;5,H70&lt;20),AND(J70&gt;3,H70&gt;0,H70&lt;6)),"Médio",IF(OR(AND(J70&gt;1,J70&lt;4,H70&gt;19),AND(J70&gt;3,H70&gt;5,H70&lt;20),AND(J70&gt;3,H70&gt;19)),"Complexo",""))),""))</f>
        <v/>
      </c>
      <c r="M70" s="79" t="str">
        <f aca="false">IF(G70="ALI",IF(OR(AND(OR(J70=1,J70=0),H70&gt;0,H70&lt;20),AND(OR(J70=1,J70=0),H70&gt;19,H70&lt;51),AND(J70&gt;1,J70&lt;6,H70&gt;0,H70&lt;20)),"Simples",IF(OR(AND(OR(J70=1,J70=0),H70&gt;50),AND(J70&gt;1,J70&lt;6,H70&gt;19,H70&lt;51),AND(J70&gt;5,H70&gt;0,H70&lt;20)),"Médio",IF(OR(AND(J70&gt;1,J70&lt;6,H70&gt;50),AND(J70&gt;5,H70&gt;19,H70&lt;51),AND(J70&gt;5,H70&gt;50)),"Complexo",""))), IF(G70="AIE",IF(OR(AND(OR(J70=1, J70=0),H70&gt;0,H70&lt;20),AND(OR(J70=1, J70=0),H70&gt;19,H70&lt;51),AND(J70&gt;1,J70&lt;6,H70&gt;0,H70&lt;20)),"Simples",IF(OR(AND(OR(J70=1, J70=0),H70&gt;50),AND(J70&gt;1,J70&lt;6,H70&gt;19,H70&lt;51),AND(J70&gt;5,H70&gt;0,H70&lt;20)),"Médio",IF(OR(AND(J70&gt;1,J70&lt;6,H70&gt;50),AND(J70&gt;5,H70&gt;19,H70&lt;51),AND(J70&gt;5,H70&gt;50)),"Complexo",""))),""))</f>
        <v/>
      </c>
      <c r="N70" s="85" t="str">
        <f aca="false">IF(L70="",M70,IF(M70="",L70,""))</f>
        <v/>
      </c>
      <c r="O70" s="86" t="n">
        <f aca="false">IF(AND(OR(G70="EE",G70="CE"),N70="Simples"),3, IF(AND(OR(G70="EE",G70="CE"),N70="Médio"),4, IF(AND(OR(G70="EE",G70="CE"),N70="Complexo"),6, IF(AND(G70="SE",N70="Simples"),4, IF(AND(G70="SE",N70="Médio"),5, IF(AND(G70="SE",N70="Complexo"),7,0))))))</f>
        <v>0</v>
      </c>
      <c r="P70" s="86" t="n">
        <f aca="false">IF(AND(G70="ALI",M70="Simples"),7, IF(AND(G70="ALI",M70="Médio"),10, IF(AND(G70="ALI",M70="Complexo"),15, IF(AND(G70="AIE",M70="Simples"),5, IF(AND(G70="AIE",M70="Médio"),7, IF(AND(G70="AIE",M70="Complexo"),10,0))))))</f>
        <v>0</v>
      </c>
      <c r="Q70" s="69" t="n">
        <f aca="false">IF(B70&lt;&gt;"Manutenção em interface",IF(B70&lt;&gt;"Desenv., Manutenção e Publicação de Páginas Estáticas",(O70+P70),C70),C70)</f>
        <v>0</v>
      </c>
      <c r="R70" s="85" t="n">
        <f aca="false">IF(B70&lt;&gt;"Manutenção em interface",IF(B70&lt;&gt;"Desenv., Manutenção e Publicação de Páginas Estáticas",(O70+P70)*C70,C70),C70)</f>
        <v>0</v>
      </c>
      <c r="S70" s="78"/>
      <c r="T70" s="87"/>
      <c r="U70" s="88"/>
      <c r="V70" s="76"/>
      <c r="W70" s="77" t="n">
        <f aca="false">IF(V70&lt;&gt;"",VLOOKUP(V70,'Manual EB'!$A$3:$B$407,2,0),0)</f>
        <v>0</v>
      </c>
      <c r="X70" s="78"/>
      <c r="Y70" s="80"/>
      <c r="Z70" s="81"/>
      <c r="AA70" s="82"/>
      <c r="AB70" s="83"/>
      <c r="AC70" s="84" t="str">
        <f aca="false">IF(X70="EE",IF(OR(AND(OR(AA70=1,AA70=0),Y70&gt;0,Y70&lt;5),AND(OR(AA70=1,AA70=0),Y70&gt;4,Y70&lt;16),AND(AA70=2,Y70&gt;0,Y70&lt;5)),"Simples",IF(OR(AND(OR(AA70=1,AA70=0),Y70&gt;15),AND(AA70=2,Y70&gt;4,Y70&lt;16),AND(AA70&gt;2,Y70&gt;0,Y70&lt;5)),"Médio",IF(OR(AND(AA70=2,Y70&gt;15),AND(AA70&gt;2,Y70&gt;4,Y70&lt;16),AND(AA70&gt;2,Y70&gt;15)),"Complexo",""))), IF(OR(X70="CE",X70="SE"),IF(OR(AND(OR(AA70=1,AA70=0),Y70&gt;0,Y70&lt;6),AND(OR(AA70=1,AA70=0),Y70&gt;5,Y70&lt;20),AND(AA70&gt;1,AA70&lt;4,Y70&gt;0,Y70&lt;6)),"Simples",IF(OR(AND(OR(AA70=1,AA70=0),Y70&gt;19),AND(AA70&gt;1,AA70&lt;4,Y70&gt;5,Y70&lt;20),AND(AA70&gt;3,Y70&gt;0,Y70&lt;6)),"Médio",IF(OR(AND(AA70&gt;1,AA70&lt;4,Y70&gt;19),AND(AA70&gt;3,Y70&gt;5,Y70&lt;20),AND(AA70&gt;3,Y70&gt;19)),"Complexo",""))),""))</f>
        <v/>
      </c>
      <c r="AD70" s="79" t="str">
        <f aca="false">IF(X70="ALI",IF(OR(AND(OR(AA70=1,AA70=0),Y70&gt;0,Y70&lt;20),AND(OR(AA70=1,AA70=0),Y70&gt;19,Y70&lt;51),AND(AA70&gt;1,AA70&lt;6,Y70&gt;0,Y70&lt;20)),"Simples",IF(OR(AND(OR(AA70=1,AA70=0),Y70&gt;50),AND(AA70&gt;1,AA70&lt;6,Y70&gt;19,Y70&lt;51),AND(AA70&gt;5,Y70&gt;0,Y70&lt;20)),"Médio",IF(OR(AND(AA70&gt;1,AA70&lt;6,Y70&gt;50),AND(AA70&gt;5,Y70&gt;19,Y70&lt;51),AND(AA70&gt;5,Y70&gt;50)),"Complexo",""))), IF(X70="AIE",IF(OR(AND(OR(AA70=1, AA70=0),Y70&gt;0,Y70&lt;20),AND(OR(AA70=1, AA70=0),Y70&gt;19,Y70&lt;51),AND(AA70&gt;1,AA70&lt;6,Y70&gt;0,Y70&lt;20)),"Simples",IF(OR(AND(OR(AA70=1, AA70=0),Y70&gt;50),AND(AA70&gt;1,AA70&lt;6,Y70&gt;19,Y70&lt;51),AND(AA70&gt;5,Y70&gt;0,Y70&lt;20)),"Médio",IF(OR(AND(AA70&gt;1,AA70&lt;6,Y70&gt;50),AND(AA70&gt;5,Y70&gt;19,Y70&lt;51),AND(AA70&gt;5,Y70&gt;50)),"Complexo",""))),""))</f>
        <v/>
      </c>
      <c r="AE70" s="85" t="str">
        <f aca="false">IF(AC70="",AD70,IF(AD70="",AC70,""))</f>
        <v/>
      </c>
      <c r="AF70" s="86" t="n">
        <f aca="false">IF(AND(OR(X70="EE",X70="CE"),AE70="Simples"),3, IF(AND(OR(X70="EE",X70="CE"),AE70="Médio"),4, IF(AND(OR(X70="EE",X70="CE"),AE70="Complexo"),6, IF(AND(X70="SE",AE70="Simples"),4, IF(AND(X70="SE",AE70="Médio"),5, IF(AND(X70="SE",AE70="Complexo"),7,0))))))</f>
        <v>0</v>
      </c>
      <c r="AG70" s="86" t="n">
        <f aca="false">IF(AND(X70="ALI",AD70="Simples"),7, IF(AND(X70="ALI",AD70="Médio"),10, IF(AND(X70="ALI",AD70="Complexo"),15, IF(AND(X70="AIE",AD70="Simples"),5, IF(AND(X70="AIE",AD70="Médio"),7, IF(AND(X70="AIE",AD70="Complexo"),10,0))))))</f>
        <v>0</v>
      </c>
      <c r="AH70" s="86" t="n">
        <f aca="false">IF(U70="",0,IF(U70="OK",SUM(O70:P70),SUM(AF70:AG70)))</f>
        <v>0</v>
      </c>
      <c r="AI70" s="89" t="n">
        <f aca="false">IF(U70="OK",R70,( IF(V70&lt;&gt;"Manutenção em interface",IF(V70&lt;&gt;"Desenv., Manutenção e Publicação de Páginas Estáticas",(AF70+AG70)*W70,W70),W70)))</f>
        <v>0</v>
      </c>
      <c r="AJ70" s="78"/>
      <c r="AK70" s="87"/>
      <c r="AL70" s="78"/>
      <c r="AM70" s="87"/>
      <c r="AN70" s="78"/>
      <c r="AO70" s="78" t="str">
        <f aca="false">IF(AI70=0,"",IF(AI70=R70,"OK","Divergente"))</f>
        <v/>
      </c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IF(B71&lt;&gt;"",VLOOKUP(B71,'Manual EB'!$A$3:$B$407,2,0),0)</f>
        <v>0</v>
      </c>
      <c r="D71" s="78"/>
      <c r="E71" s="78"/>
      <c r="F71" s="79"/>
      <c r="G71" s="78"/>
      <c r="H71" s="80"/>
      <c r="I71" s="81"/>
      <c r="J71" s="82"/>
      <c r="K71" s="83"/>
      <c r="L71" s="84" t="str">
        <f aca="false">IF(G71="EE",IF(OR(AND(OR(J71=1,J71=0),H71&gt;0,H71&lt;5),AND(OR(J71=1,J71=0),H71&gt;4,H71&lt;16),AND(J71=2,H71&gt;0,H71&lt;5)),"Simples",IF(OR(AND(OR(J71=1,J71=0),H71&gt;15),AND(J71=2,H71&gt;4,H71&lt;16),AND(J71&gt;2,H71&gt;0,H71&lt;5)),"Médio",IF(OR(AND(J71=2,H71&gt;15),AND(J71&gt;2,H71&gt;4,H71&lt;16),AND(J71&gt;2,H71&gt;15)),"Complexo",""))), IF(OR(G71="CE",G71="SE"),IF(OR(AND(OR(J71=1,J71=0),H71&gt;0,H71&lt;6),AND(OR(J71=1,J71=0),H71&gt;5,H71&lt;20),AND(J71&gt;1,J71&lt;4,H71&gt;0,H71&lt;6)),"Simples",IF(OR(AND(OR(J71=1,J71=0),H71&gt;19),AND(J71&gt;1,J71&lt;4,H71&gt;5,H71&lt;20),AND(J71&gt;3,H71&gt;0,H71&lt;6)),"Médio",IF(OR(AND(J71&gt;1,J71&lt;4,H71&gt;19),AND(J71&gt;3,H71&gt;5,H71&lt;20),AND(J71&gt;3,H71&gt;19)),"Complexo",""))),""))</f>
        <v/>
      </c>
      <c r="M71" s="79" t="str">
        <f aca="false">IF(G71="ALI",IF(OR(AND(OR(J71=1,J71=0),H71&gt;0,H71&lt;20),AND(OR(J71=1,J71=0),H71&gt;19,H71&lt;51),AND(J71&gt;1,J71&lt;6,H71&gt;0,H71&lt;20)),"Simples",IF(OR(AND(OR(J71=1,J71=0),H71&gt;50),AND(J71&gt;1,J71&lt;6,H71&gt;19,H71&lt;51),AND(J71&gt;5,H71&gt;0,H71&lt;20)),"Médio",IF(OR(AND(J71&gt;1,J71&lt;6,H71&gt;50),AND(J71&gt;5,H71&gt;19,H71&lt;51),AND(J71&gt;5,H71&gt;50)),"Complexo",""))), IF(G71="AIE",IF(OR(AND(OR(J71=1, J71=0),H71&gt;0,H71&lt;20),AND(OR(J71=1, J71=0),H71&gt;19,H71&lt;51),AND(J71&gt;1,J71&lt;6,H71&gt;0,H71&lt;20)),"Simples",IF(OR(AND(OR(J71=1, J71=0),H71&gt;50),AND(J71&gt;1,J71&lt;6,H71&gt;19,H71&lt;51),AND(J71&gt;5,H71&gt;0,H71&lt;20)),"Médio",IF(OR(AND(J71&gt;1,J71&lt;6,H71&gt;50),AND(J71&gt;5,H71&gt;19,H71&lt;51),AND(J71&gt;5,H71&gt;50)),"Complexo",""))),""))</f>
        <v/>
      </c>
      <c r="N71" s="85" t="str">
        <f aca="false">IF(L71="",M71,IF(M71="",L71,""))</f>
        <v/>
      </c>
      <c r="O71" s="86" t="n">
        <f aca="false">IF(AND(OR(G71="EE",G71="CE"),N71="Simples"),3, IF(AND(OR(G71="EE",G71="CE"),N71="Médio"),4, IF(AND(OR(G71="EE",G71="CE"),N71="Complexo"),6, IF(AND(G71="SE",N71="Simples"),4, IF(AND(G71="SE",N71="Médio"),5, IF(AND(G71="SE",N71="Complexo"),7,0))))))</f>
        <v>0</v>
      </c>
      <c r="P71" s="86" t="n">
        <f aca="false">IF(AND(G71="ALI",M71="Simples"),7, IF(AND(G71="ALI",M71="Médio"),10, IF(AND(G71="ALI",M71="Complexo"),15, IF(AND(G71="AIE",M71="Simples"),5, IF(AND(G71="AIE",M71="Médio"),7, IF(AND(G71="AIE",M71="Complexo"),10,0))))))</f>
        <v>0</v>
      </c>
      <c r="Q71" s="69" t="n">
        <f aca="false">IF(B71&lt;&gt;"Manutenção em interface",IF(B71&lt;&gt;"Desenv., Manutenção e Publicação de Páginas Estáticas",(O71+P71),C71),C71)</f>
        <v>0</v>
      </c>
      <c r="R71" s="85" t="n">
        <f aca="false">IF(B71&lt;&gt;"Manutenção em interface",IF(B71&lt;&gt;"Desenv., Manutenção e Publicação de Páginas Estáticas",(O71+P71)*C71,C71),C71)</f>
        <v>0</v>
      </c>
      <c r="S71" s="78"/>
      <c r="T71" s="87"/>
      <c r="U71" s="88"/>
      <c r="V71" s="76"/>
      <c r="W71" s="77" t="n">
        <f aca="false">IF(V71&lt;&gt;"",VLOOKUP(V71,'Manual EB'!$A$3:$B$407,2,0),0)</f>
        <v>0</v>
      </c>
      <c r="X71" s="78"/>
      <c r="Y71" s="80"/>
      <c r="Z71" s="81"/>
      <c r="AA71" s="82"/>
      <c r="AB71" s="83"/>
      <c r="AC71" s="84" t="str">
        <f aca="false">IF(X71="EE",IF(OR(AND(OR(AA71=1,AA71=0),Y71&gt;0,Y71&lt;5),AND(OR(AA71=1,AA71=0),Y71&gt;4,Y71&lt;16),AND(AA71=2,Y71&gt;0,Y71&lt;5)),"Simples",IF(OR(AND(OR(AA71=1,AA71=0),Y71&gt;15),AND(AA71=2,Y71&gt;4,Y71&lt;16),AND(AA71&gt;2,Y71&gt;0,Y71&lt;5)),"Médio",IF(OR(AND(AA71=2,Y71&gt;15),AND(AA71&gt;2,Y71&gt;4,Y71&lt;16),AND(AA71&gt;2,Y71&gt;15)),"Complexo",""))), IF(OR(X71="CE",X71="SE"),IF(OR(AND(OR(AA71=1,AA71=0),Y71&gt;0,Y71&lt;6),AND(OR(AA71=1,AA71=0),Y71&gt;5,Y71&lt;20),AND(AA71&gt;1,AA71&lt;4,Y71&gt;0,Y71&lt;6)),"Simples",IF(OR(AND(OR(AA71=1,AA71=0),Y71&gt;19),AND(AA71&gt;1,AA71&lt;4,Y71&gt;5,Y71&lt;20),AND(AA71&gt;3,Y71&gt;0,Y71&lt;6)),"Médio",IF(OR(AND(AA71&gt;1,AA71&lt;4,Y71&gt;19),AND(AA71&gt;3,Y71&gt;5,Y71&lt;20),AND(AA71&gt;3,Y71&gt;19)),"Complexo",""))),""))</f>
        <v/>
      </c>
      <c r="AD71" s="79" t="str">
        <f aca="false">IF(X71="ALI",IF(OR(AND(OR(AA71=1,AA71=0),Y71&gt;0,Y71&lt;20),AND(OR(AA71=1,AA71=0),Y71&gt;19,Y71&lt;51),AND(AA71&gt;1,AA71&lt;6,Y71&gt;0,Y71&lt;20)),"Simples",IF(OR(AND(OR(AA71=1,AA71=0),Y71&gt;50),AND(AA71&gt;1,AA71&lt;6,Y71&gt;19,Y71&lt;51),AND(AA71&gt;5,Y71&gt;0,Y71&lt;20)),"Médio",IF(OR(AND(AA71&gt;1,AA71&lt;6,Y71&gt;50),AND(AA71&gt;5,Y71&gt;19,Y71&lt;51),AND(AA71&gt;5,Y71&gt;50)),"Complexo",""))), IF(X71="AIE",IF(OR(AND(OR(AA71=1, AA71=0),Y71&gt;0,Y71&lt;20),AND(OR(AA71=1, AA71=0),Y71&gt;19,Y71&lt;51),AND(AA71&gt;1,AA71&lt;6,Y71&gt;0,Y71&lt;20)),"Simples",IF(OR(AND(OR(AA71=1, AA71=0),Y71&gt;50),AND(AA71&gt;1,AA71&lt;6,Y71&gt;19,Y71&lt;51),AND(AA71&gt;5,Y71&gt;0,Y71&lt;20)),"Médio",IF(OR(AND(AA71&gt;1,AA71&lt;6,Y71&gt;50),AND(AA71&gt;5,Y71&gt;19,Y71&lt;51),AND(AA71&gt;5,Y71&gt;50)),"Complexo",""))),""))</f>
        <v/>
      </c>
      <c r="AE71" s="85" t="str">
        <f aca="false">IF(AC71="",AD71,IF(AD71="",AC71,""))</f>
        <v/>
      </c>
      <c r="AF71" s="86" t="n">
        <f aca="false">IF(AND(OR(X71="EE",X71="CE"),AE71="Simples"),3, IF(AND(OR(X71="EE",X71="CE"),AE71="Médio"),4, IF(AND(OR(X71="EE",X71="CE"),AE71="Complexo"),6, IF(AND(X71="SE",AE71="Simples"),4, IF(AND(X71="SE",AE71="Médio"),5, IF(AND(X71="SE",AE71="Complexo"),7,0))))))</f>
        <v>0</v>
      </c>
      <c r="AG71" s="86" t="n">
        <f aca="false">IF(AND(X71="ALI",AD71="Simples"),7, IF(AND(X71="ALI",AD71="Médio"),10, IF(AND(X71="ALI",AD71="Complexo"),15, IF(AND(X71="AIE",AD71="Simples"),5, IF(AND(X71="AIE",AD71="Médio"),7, IF(AND(X71="AIE",AD71="Complexo"),10,0))))))</f>
        <v>0</v>
      </c>
      <c r="AH71" s="86" t="n">
        <f aca="false">IF(U71="",0,IF(U71="OK",SUM(O71:P71),SUM(AF71:AG71)))</f>
        <v>0</v>
      </c>
      <c r="AI71" s="89" t="n">
        <f aca="false">IF(U71="OK",R71,( IF(V71&lt;&gt;"Manutenção em interface",IF(V71&lt;&gt;"Desenv., Manutenção e Publicação de Páginas Estáticas",(AF71+AG71)*W71,W71),W71)))</f>
        <v>0</v>
      </c>
      <c r="AJ71" s="78"/>
      <c r="AK71" s="87"/>
      <c r="AL71" s="78"/>
      <c r="AM71" s="87"/>
      <c r="AN71" s="78"/>
      <c r="AO71" s="78" t="str">
        <f aca="false">IF(AI71=0,"",IF(AI71=R71,"OK","Divergente"))</f>
        <v/>
      </c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IF(B72&lt;&gt;"",VLOOKUP(B72,'Manual EB'!$A$3:$B$407,2,0),0)</f>
        <v>0</v>
      </c>
      <c r="D72" s="78"/>
      <c r="E72" s="78"/>
      <c r="F72" s="79"/>
      <c r="G72" s="78"/>
      <c r="H72" s="80"/>
      <c r="I72" s="81"/>
      <c r="J72" s="82"/>
      <c r="K72" s="83"/>
      <c r="L72" s="84" t="str">
        <f aca="false">IF(G72="EE",IF(OR(AND(OR(J72=1,J72=0),H72&gt;0,H72&lt;5),AND(OR(J72=1,J72=0),H72&gt;4,H72&lt;16),AND(J72=2,H72&gt;0,H72&lt;5)),"Simples",IF(OR(AND(OR(J72=1,J72=0),H72&gt;15),AND(J72=2,H72&gt;4,H72&lt;16),AND(J72&gt;2,H72&gt;0,H72&lt;5)),"Médio",IF(OR(AND(J72=2,H72&gt;15),AND(J72&gt;2,H72&gt;4,H72&lt;16),AND(J72&gt;2,H72&gt;15)),"Complexo",""))), IF(OR(G72="CE",G72="SE"),IF(OR(AND(OR(J72=1,J72=0),H72&gt;0,H72&lt;6),AND(OR(J72=1,J72=0),H72&gt;5,H72&lt;20),AND(J72&gt;1,J72&lt;4,H72&gt;0,H72&lt;6)),"Simples",IF(OR(AND(OR(J72=1,J72=0),H72&gt;19),AND(J72&gt;1,J72&lt;4,H72&gt;5,H72&lt;20),AND(J72&gt;3,H72&gt;0,H72&lt;6)),"Médio",IF(OR(AND(J72&gt;1,J72&lt;4,H72&gt;19),AND(J72&gt;3,H72&gt;5,H72&lt;20),AND(J72&gt;3,H72&gt;19)),"Complexo",""))),""))</f>
        <v/>
      </c>
      <c r="M72" s="79" t="str">
        <f aca="false">IF(G72="ALI",IF(OR(AND(OR(J72=1,J72=0),H72&gt;0,H72&lt;20),AND(OR(J72=1,J72=0),H72&gt;19,H72&lt;51),AND(J72&gt;1,J72&lt;6,H72&gt;0,H72&lt;20)),"Simples",IF(OR(AND(OR(J72=1,J72=0),H72&gt;50),AND(J72&gt;1,J72&lt;6,H72&gt;19,H72&lt;51),AND(J72&gt;5,H72&gt;0,H72&lt;20)),"Médio",IF(OR(AND(J72&gt;1,J72&lt;6,H72&gt;50),AND(J72&gt;5,H72&gt;19,H72&lt;51),AND(J72&gt;5,H72&gt;50)),"Complexo",""))), IF(G72="AIE",IF(OR(AND(OR(J72=1, J72=0),H72&gt;0,H72&lt;20),AND(OR(J72=1, J72=0),H72&gt;19,H72&lt;51),AND(J72&gt;1,J72&lt;6,H72&gt;0,H72&lt;20)),"Simples",IF(OR(AND(OR(J72=1, J72=0),H72&gt;50),AND(J72&gt;1,J72&lt;6,H72&gt;19,H72&lt;51),AND(J72&gt;5,H72&gt;0,H72&lt;20)),"Médio",IF(OR(AND(J72&gt;1,J72&lt;6,H72&gt;50),AND(J72&gt;5,H72&gt;19,H72&lt;51),AND(J72&gt;5,H72&gt;50)),"Complexo",""))),""))</f>
        <v/>
      </c>
      <c r="N72" s="85" t="str">
        <f aca="false">IF(L72="",M72,IF(M72="",L72,""))</f>
        <v/>
      </c>
      <c r="O72" s="86" t="n">
        <f aca="false">IF(AND(OR(G72="EE",G72="CE"),N72="Simples"),3, IF(AND(OR(G72="EE",G72="CE"),N72="Médio"),4, IF(AND(OR(G72="EE",G72="CE"),N72="Complexo"),6, IF(AND(G72="SE",N72="Simples"),4, IF(AND(G72="SE",N72="Médio"),5, IF(AND(G72="SE",N72="Complexo"),7,0))))))</f>
        <v>0</v>
      </c>
      <c r="P72" s="86" t="n">
        <f aca="false">IF(AND(G72="ALI",M72="Simples"),7, IF(AND(G72="ALI",M72="Médio"),10, IF(AND(G72="ALI",M72="Complexo"),15, IF(AND(G72="AIE",M72="Simples"),5, IF(AND(G72="AIE",M72="Médio"),7, IF(AND(G72="AIE",M72="Complexo"),10,0))))))</f>
        <v>0</v>
      </c>
      <c r="Q72" s="69" t="n">
        <f aca="false">IF(B72&lt;&gt;"Manutenção em interface",IF(B72&lt;&gt;"Desenv., Manutenção e Publicação de Páginas Estáticas",(O72+P72),C72),C72)</f>
        <v>0</v>
      </c>
      <c r="R72" s="85" t="n">
        <f aca="false">IF(B72&lt;&gt;"Manutenção em interface",IF(B72&lt;&gt;"Desenv., Manutenção e Publicação de Páginas Estáticas",(O72+P72)*C72,C72),C72)</f>
        <v>0</v>
      </c>
      <c r="S72" s="78"/>
      <c r="T72" s="87"/>
      <c r="U72" s="88"/>
      <c r="V72" s="76"/>
      <c r="W72" s="77" t="n">
        <f aca="false">IF(V72&lt;&gt;"",VLOOKUP(V72,'Manual EB'!$A$3:$B$407,2,0),0)</f>
        <v>0</v>
      </c>
      <c r="X72" s="78"/>
      <c r="Y72" s="80"/>
      <c r="Z72" s="81"/>
      <c r="AA72" s="82"/>
      <c r="AB72" s="83"/>
      <c r="AC72" s="84" t="str">
        <f aca="false">IF(X72="EE",IF(OR(AND(OR(AA72=1,AA72=0),Y72&gt;0,Y72&lt;5),AND(OR(AA72=1,AA72=0),Y72&gt;4,Y72&lt;16),AND(AA72=2,Y72&gt;0,Y72&lt;5)),"Simples",IF(OR(AND(OR(AA72=1,AA72=0),Y72&gt;15),AND(AA72=2,Y72&gt;4,Y72&lt;16),AND(AA72&gt;2,Y72&gt;0,Y72&lt;5)),"Médio",IF(OR(AND(AA72=2,Y72&gt;15),AND(AA72&gt;2,Y72&gt;4,Y72&lt;16),AND(AA72&gt;2,Y72&gt;15)),"Complexo",""))), IF(OR(X72="CE",X72="SE"),IF(OR(AND(OR(AA72=1,AA72=0),Y72&gt;0,Y72&lt;6),AND(OR(AA72=1,AA72=0),Y72&gt;5,Y72&lt;20),AND(AA72&gt;1,AA72&lt;4,Y72&gt;0,Y72&lt;6)),"Simples",IF(OR(AND(OR(AA72=1,AA72=0),Y72&gt;19),AND(AA72&gt;1,AA72&lt;4,Y72&gt;5,Y72&lt;20),AND(AA72&gt;3,Y72&gt;0,Y72&lt;6)),"Médio",IF(OR(AND(AA72&gt;1,AA72&lt;4,Y72&gt;19),AND(AA72&gt;3,Y72&gt;5,Y72&lt;20),AND(AA72&gt;3,Y72&gt;19)),"Complexo",""))),""))</f>
        <v/>
      </c>
      <c r="AD72" s="79" t="str">
        <f aca="false">IF(X72="ALI",IF(OR(AND(OR(AA72=1,AA72=0),Y72&gt;0,Y72&lt;20),AND(OR(AA72=1,AA72=0),Y72&gt;19,Y72&lt;51),AND(AA72&gt;1,AA72&lt;6,Y72&gt;0,Y72&lt;20)),"Simples",IF(OR(AND(OR(AA72=1,AA72=0),Y72&gt;50),AND(AA72&gt;1,AA72&lt;6,Y72&gt;19,Y72&lt;51),AND(AA72&gt;5,Y72&gt;0,Y72&lt;20)),"Médio",IF(OR(AND(AA72&gt;1,AA72&lt;6,Y72&gt;50),AND(AA72&gt;5,Y72&gt;19,Y72&lt;51),AND(AA72&gt;5,Y72&gt;50)),"Complexo",""))), IF(X72="AIE",IF(OR(AND(OR(AA72=1, AA72=0),Y72&gt;0,Y72&lt;20),AND(OR(AA72=1, AA72=0),Y72&gt;19,Y72&lt;51),AND(AA72&gt;1,AA72&lt;6,Y72&gt;0,Y72&lt;20)),"Simples",IF(OR(AND(OR(AA72=1, AA72=0),Y72&gt;50),AND(AA72&gt;1,AA72&lt;6,Y72&gt;19,Y72&lt;51),AND(AA72&gt;5,Y72&gt;0,Y72&lt;20)),"Médio",IF(OR(AND(AA72&gt;1,AA72&lt;6,Y72&gt;50),AND(AA72&gt;5,Y72&gt;19,Y72&lt;51),AND(AA72&gt;5,Y72&gt;50)),"Complexo",""))),""))</f>
        <v/>
      </c>
      <c r="AE72" s="85" t="str">
        <f aca="false">IF(AC72="",AD72,IF(AD72="",AC72,""))</f>
        <v/>
      </c>
      <c r="AF72" s="86" t="n">
        <f aca="false">IF(AND(OR(X72="EE",X72="CE"),AE72="Simples"),3, IF(AND(OR(X72="EE",X72="CE"),AE72="Médio"),4, IF(AND(OR(X72="EE",X72="CE"),AE72="Complexo"),6, IF(AND(X72="SE",AE72="Simples"),4, IF(AND(X72="SE",AE72="Médio"),5, IF(AND(X72="SE",AE72="Complexo"),7,0))))))</f>
        <v>0</v>
      </c>
      <c r="AG72" s="86" t="n">
        <f aca="false">IF(AND(X72="ALI",AD72="Simples"),7, IF(AND(X72="ALI",AD72="Médio"),10, IF(AND(X72="ALI",AD72="Complexo"),15, IF(AND(X72="AIE",AD72="Simples"),5, IF(AND(X72="AIE",AD72="Médio"),7, IF(AND(X72="AIE",AD72="Complexo"),10,0))))))</f>
        <v>0</v>
      </c>
      <c r="AH72" s="86" t="n">
        <f aca="false">IF(U72="",0,IF(U72="OK",SUM(O72:P72),SUM(AF72:AG72)))</f>
        <v>0</v>
      </c>
      <c r="AI72" s="89" t="n">
        <f aca="false">IF(U72="OK",R72,( IF(V72&lt;&gt;"Manutenção em interface",IF(V72&lt;&gt;"Desenv., Manutenção e Publicação de Páginas Estáticas",(AF72+AG72)*W72,W72),W72)))</f>
        <v>0</v>
      </c>
      <c r="AJ72" s="78"/>
      <c r="AK72" s="87"/>
      <c r="AL72" s="78"/>
      <c r="AM72" s="87"/>
      <c r="AN72" s="78"/>
      <c r="AO72" s="78" t="str">
        <f aca="false">IF(AI72=0,"",IF(AI72=R72,"OK","Divergente"))</f>
        <v/>
      </c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IF(B73&lt;&gt;"",VLOOKUP(B73,'Manual EB'!$A$3:$B$407,2,0),0)</f>
        <v>0</v>
      </c>
      <c r="D73" s="78"/>
      <c r="E73" s="78"/>
      <c r="F73" s="79"/>
      <c r="G73" s="78"/>
      <c r="H73" s="80"/>
      <c r="I73" s="81"/>
      <c r="J73" s="82"/>
      <c r="K73" s="83"/>
      <c r="L73" s="84" t="str">
        <f aca="false">IF(G73="EE",IF(OR(AND(OR(J73=1,J73=0),H73&gt;0,H73&lt;5),AND(OR(J73=1,J73=0),H73&gt;4,H73&lt;16),AND(J73=2,H73&gt;0,H73&lt;5)),"Simples",IF(OR(AND(OR(J73=1,J73=0),H73&gt;15),AND(J73=2,H73&gt;4,H73&lt;16),AND(J73&gt;2,H73&gt;0,H73&lt;5)),"Médio",IF(OR(AND(J73=2,H73&gt;15),AND(J73&gt;2,H73&gt;4,H73&lt;16),AND(J73&gt;2,H73&gt;15)),"Complexo",""))), IF(OR(G73="CE",G73="SE"),IF(OR(AND(OR(J73=1,J73=0),H73&gt;0,H73&lt;6),AND(OR(J73=1,J73=0),H73&gt;5,H73&lt;20),AND(J73&gt;1,J73&lt;4,H73&gt;0,H73&lt;6)),"Simples",IF(OR(AND(OR(J73=1,J73=0),H73&gt;19),AND(J73&gt;1,J73&lt;4,H73&gt;5,H73&lt;20),AND(J73&gt;3,H73&gt;0,H73&lt;6)),"Médio",IF(OR(AND(J73&gt;1,J73&lt;4,H73&gt;19),AND(J73&gt;3,H73&gt;5,H73&lt;20),AND(J73&gt;3,H73&gt;19)),"Complexo",""))),""))</f>
        <v/>
      </c>
      <c r="M73" s="79" t="str">
        <f aca="false">IF(G73="ALI",IF(OR(AND(OR(J73=1,J73=0),H73&gt;0,H73&lt;20),AND(OR(J73=1,J73=0),H73&gt;19,H73&lt;51),AND(J73&gt;1,J73&lt;6,H73&gt;0,H73&lt;20)),"Simples",IF(OR(AND(OR(J73=1,J73=0),H73&gt;50),AND(J73&gt;1,J73&lt;6,H73&gt;19,H73&lt;51),AND(J73&gt;5,H73&gt;0,H73&lt;20)),"Médio",IF(OR(AND(J73&gt;1,J73&lt;6,H73&gt;50),AND(J73&gt;5,H73&gt;19,H73&lt;51),AND(J73&gt;5,H73&gt;50)),"Complexo",""))), IF(G73="AIE",IF(OR(AND(OR(J73=1, J73=0),H73&gt;0,H73&lt;20),AND(OR(J73=1, J73=0),H73&gt;19,H73&lt;51),AND(J73&gt;1,J73&lt;6,H73&gt;0,H73&lt;20)),"Simples",IF(OR(AND(OR(J73=1, J73=0),H73&gt;50),AND(J73&gt;1,J73&lt;6,H73&gt;19,H73&lt;51),AND(J73&gt;5,H73&gt;0,H73&lt;20)),"Médio",IF(OR(AND(J73&gt;1,J73&lt;6,H73&gt;50),AND(J73&gt;5,H73&gt;19,H73&lt;51),AND(J73&gt;5,H73&gt;50)),"Complexo",""))),""))</f>
        <v/>
      </c>
      <c r="N73" s="85" t="str">
        <f aca="false">IF(L73="",M73,IF(M73="",L73,""))</f>
        <v/>
      </c>
      <c r="O73" s="86" t="n">
        <f aca="false">IF(AND(OR(G73="EE",G73="CE"),N73="Simples"),3, IF(AND(OR(G73="EE",G73="CE"),N73="Médio"),4, IF(AND(OR(G73="EE",G73="CE"),N73="Complexo"),6, IF(AND(G73="SE",N73="Simples"),4, IF(AND(G73="SE",N73="Médio"),5, IF(AND(G73="SE",N73="Complexo"),7,0))))))</f>
        <v>0</v>
      </c>
      <c r="P73" s="86" t="n">
        <f aca="false">IF(AND(G73="ALI",M73="Simples"),7, IF(AND(G73="ALI",M73="Médio"),10, IF(AND(G73="ALI",M73="Complexo"),15, IF(AND(G73="AIE",M73="Simples"),5, IF(AND(G73="AIE",M73="Médio"),7, IF(AND(G73="AIE",M73="Complexo"),10,0))))))</f>
        <v>0</v>
      </c>
      <c r="Q73" s="69" t="n">
        <f aca="false">IF(B73&lt;&gt;"Manutenção em interface",IF(B73&lt;&gt;"Desenv., Manutenção e Publicação de Páginas Estáticas",(O73+P73),C73),C73)</f>
        <v>0</v>
      </c>
      <c r="R73" s="85" t="n">
        <f aca="false">IF(B73&lt;&gt;"Manutenção em interface",IF(B73&lt;&gt;"Desenv., Manutenção e Publicação de Páginas Estáticas",(O73+P73)*C73,C73),C73)</f>
        <v>0</v>
      </c>
      <c r="S73" s="78"/>
      <c r="T73" s="87"/>
      <c r="U73" s="88"/>
      <c r="V73" s="76"/>
      <c r="W73" s="77" t="n">
        <f aca="false">IF(V73&lt;&gt;"",VLOOKUP(V73,'Manual EB'!$A$3:$B$407,2,0),0)</f>
        <v>0</v>
      </c>
      <c r="X73" s="78"/>
      <c r="Y73" s="80"/>
      <c r="Z73" s="81"/>
      <c r="AA73" s="82"/>
      <c r="AB73" s="83"/>
      <c r="AC73" s="84" t="str">
        <f aca="false">IF(X73="EE",IF(OR(AND(OR(AA73=1,AA73=0),Y73&gt;0,Y73&lt;5),AND(OR(AA73=1,AA73=0),Y73&gt;4,Y73&lt;16),AND(AA73=2,Y73&gt;0,Y73&lt;5)),"Simples",IF(OR(AND(OR(AA73=1,AA73=0),Y73&gt;15),AND(AA73=2,Y73&gt;4,Y73&lt;16),AND(AA73&gt;2,Y73&gt;0,Y73&lt;5)),"Médio",IF(OR(AND(AA73=2,Y73&gt;15),AND(AA73&gt;2,Y73&gt;4,Y73&lt;16),AND(AA73&gt;2,Y73&gt;15)),"Complexo",""))), IF(OR(X73="CE",X73="SE"),IF(OR(AND(OR(AA73=1,AA73=0),Y73&gt;0,Y73&lt;6),AND(OR(AA73=1,AA73=0),Y73&gt;5,Y73&lt;20),AND(AA73&gt;1,AA73&lt;4,Y73&gt;0,Y73&lt;6)),"Simples",IF(OR(AND(OR(AA73=1,AA73=0),Y73&gt;19),AND(AA73&gt;1,AA73&lt;4,Y73&gt;5,Y73&lt;20),AND(AA73&gt;3,Y73&gt;0,Y73&lt;6)),"Médio",IF(OR(AND(AA73&gt;1,AA73&lt;4,Y73&gt;19),AND(AA73&gt;3,Y73&gt;5,Y73&lt;20),AND(AA73&gt;3,Y73&gt;19)),"Complexo",""))),""))</f>
        <v/>
      </c>
      <c r="AD73" s="79" t="str">
        <f aca="false">IF(X73="ALI",IF(OR(AND(OR(AA73=1,AA73=0),Y73&gt;0,Y73&lt;20),AND(OR(AA73=1,AA73=0),Y73&gt;19,Y73&lt;51),AND(AA73&gt;1,AA73&lt;6,Y73&gt;0,Y73&lt;20)),"Simples",IF(OR(AND(OR(AA73=1,AA73=0),Y73&gt;50),AND(AA73&gt;1,AA73&lt;6,Y73&gt;19,Y73&lt;51),AND(AA73&gt;5,Y73&gt;0,Y73&lt;20)),"Médio",IF(OR(AND(AA73&gt;1,AA73&lt;6,Y73&gt;50),AND(AA73&gt;5,Y73&gt;19,Y73&lt;51),AND(AA73&gt;5,Y73&gt;50)),"Complexo",""))), IF(X73="AIE",IF(OR(AND(OR(AA73=1, AA73=0),Y73&gt;0,Y73&lt;20),AND(OR(AA73=1, AA73=0),Y73&gt;19,Y73&lt;51),AND(AA73&gt;1,AA73&lt;6,Y73&gt;0,Y73&lt;20)),"Simples",IF(OR(AND(OR(AA73=1, AA73=0),Y73&gt;50),AND(AA73&gt;1,AA73&lt;6,Y73&gt;19,Y73&lt;51),AND(AA73&gt;5,Y73&gt;0,Y73&lt;20)),"Médio",IF(OR(AND(AA73&gt;1,AA73&lt;6,Y73&gt;50),AND(AA73&gt;5,Y73&gt;19,Y73&lt;51),AND(AA73&gt;5,Y73&gt;50)),"Complexo",""))),""))</f>
        <v/>
      </c>
      <c r="AE73" s="85" t="str">
        <f aca="false">IF(AC73="",AD73,IF(AD73="",AC73,""))</f>
        <v/>
      </c>
      <c r="AF73" s="86" t="n">
        <f aca="false">IF(AND(OR(X73="EE",X73="CE"),AE73="Simples"),3, IF(AND(OR(X73="EE",X73="CE"),AE73="Médio"),4, IF(AND(OR(X73="EE",X73="CE"),AE73="Complexo"),6, IF(AND(X73="SE",AE73="Simples"),4, IF(AND(X73="SE",AE73="Médio"),5, IF(AND(X73="SE",AE73="Complexo"),7,0))))))</f>
        <v>0</v>
      </c>
      <c r="AG73" s="86" t="n">
        <f aca="false">IF(AND(X73="ALI",AD73="Simples"),7, IF(AND(X73="ALI",AD73="Médio"),10, IF(AND(X73="ALI",AD73="Complexo"),15, IF(AND(X73="AIE",AD73="Simples"),5, IF(AND(X73="AIE",AD73="Médio"),7, IF(AND(X73="AIE",AD73="Complexo"),10,0))))))</f>
        <v>0</v>
      </c>
      <c r="AH73" s="86" t="n">
        <f aca="false">IF(U73="",0,IF(U73="OK",SUM(O73:P73),SUM(AF73:AG73)))</f>
        <v>0</v>
      </c>
      <c r="AI73" s="89" t="n">
        <f aca="false">IF(U73="OK",R73,( IF(V73&lt;&gt;"Manutenção em interface",IF(V73&lt;&gt;"Desenv., Manutenção e Publicação de Páginas Estáticas",(AF73+AG73)*W73,W73),W73)))</f>
        <v>0</v>
      </c>
      <c r="AJ73" s="78"/>
      <c r="AK73" s="87"/>
      <c r="AL73" s="78"/>
      <c r="AM73" s="87"/>
      <c r="AN73" s="78"/>
      <c r="AO73" s="78" t="str">
        <f aca="false">IF(AI73=0,"",IF(AI73=R73,"OK","Divergente"))</f>
        <v/>
      </c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IF(B74&lt;&gt;"",VLOOKUP(B74,'Manual EB'!$A$3:$B$407,2,0),0)</f>
        <v>0</v>
      </c>
      <c r="D74" s="78"/>
      <c r="E74" s="78"/>
      <c r="F74" s="79"/>
      <c r="G74" s="78"/>
      <c r="H74" s="80"/>
      <c r="I74" s="81"/>
      <c r="J74" s="82"/>
      <c r="K74" s="83"/>
      <c r="L74" s="84" t="str">
        <f aca="false">IF(G74="EE",IF(OR(AND(OR(J74=1,J74=0),H74&gt;0,H74&lt;5),AND(OR(J74=1,J74=0),H74&gt;4,H74&lt;16),AND(J74=2,H74&gt;0,H74&lt;5)),"Simples",IF(OR(AND(OR(J74=1,J74=0),H74&gt;15),AND(J74=2,H74&gt;4,H74&lt;16),AND(J74&gt;2,H74&gt;0,H74&lt;5)),"Médio",IF(OR(AND(J74=2,H74&gt;15),AND(J74&gt;2,H74&gt;4,H74&lt;16),AND(J74&gt;2,H74&gt;15)),"Complexo",""))), IF(OR(G74="CE",G74="SE"),IF(OR(AND(OR(J74=1,J74=0),H74&gt;0,H74&lt;6),AND(OR(J74=1,J74=0),H74&gt;5,H74&lt;20),AND(J74&gt;1,J74&lt;4,H74&gt;0,H74&lt;6)),"Simples",IF(OR(AND(OR(J74=1,J74=0),H74&gt;19),AND(J74&gt;1,J74&lt;4,H74&gt;5,H74&lt;20),AND(J74&gt;3,H74&gt;0,H74&lt;6)),"Médio",IF(OR(AND(J74&gt;1,J74&lt;4,H74&gt;19),AND(J74&gt;3,H74&gt;5,H74&lt;20),AND(J74&gt;3,H74&gt;19)),"Complexo",""))),""))</f>
        <v/>
      </c>
      <c r="M74" s="79" t="str">
        <f aca="false">IF(G74="ALI",IF(OR(AND(OR(J74=1,J74=0),H74&gt;0,H74&lt;20),AND(OR(J74=1,J74=0),H74&gt;19,H74&lt;51),AND(J74&gt;1,J74&lt;6,H74&gt;0,H74&lt;20)),"Simples",IF(OR(AND(OR(J74=1,J74=0),H74&gt;50),AND(J74&gt;1,J74&lt;6,H74&gt;19,H74&lt;51),AND(J74&gt;5,H74&gt;0,H74&lt;20)),"Médio",IF(OR(AND(J74&gt;1,J74&lt;6,H74&gt;50),AND(J74&gt;5,H74&gt;19,H74&lt;51),AND(J74&gt;5,H74&gt;50)),"Complexo",""))), IF(G74="AIE",IF(OR(AND(OR(J74=1, J74=0),H74&gt;0,H74&lt;20),AND(OR(J74=1, J74=0),H74&gt;19,H74&lt;51),AND(J74&gt;1,J74&lt;6,H74&gt;0,H74&lt;20)),"Simples",IF(OR(AND(OR(J74=1, J74=0),H74&gt;50),AND(J74&gt;1,J74&lt;6,H74&gt;19,H74&lt;51),AND(J74&gt;5,H74&gt;0,H74&lt;20)),"Médio",IF(OR(AND(J74&gt;1,J74&lt;6,H74&gt;50),AND(J74&gt;5,H74&gt;19,H74&lt;51),AND(J74&gt;5,H74&gt;50)),"Complexo",""))),""))</f>
        <v/>
      </c>
      <c r="N74" s="85" t="str">
        <f aca="false">IF(L74="",M74,IF(M74="",L74,""))</f>
        <v/>
      </c>
      <c r="O74" s="86" t="n">
        <f aca="false">IF(AND(OR(G74="EE",G74="CE"),N74="Simples"),3, IF(AND(OR(G74="EE",G74="CE"),N74="Médio"),4, IF(AND(OR(G74="EE",G74="CE"),N74="Complexo"),6, IF(AND(G74="SE",N74="Simples"),4, IF(AND(G74="SE",N74="Médio"),5, IF(AND(G74="SE",N74="Complexo"),7,0))))))</f>
        <v>0</v>
      </c>
      <c r="P74" s="86" t="n">
        <f aca="false">IF(AND(G74="ALI",M74="Simples"),7, IF(AND(G74="ALI",M74="Médio"),10, IF(AND(G74="ALI",M74="Complexo"),15, IF(AND(G74="AIE",M74="Simples"),5, IF(AND(G74="AIE",M74="Médio"),7, IF(AND(G74="AIE",M74="Complexo"),10,0))))))</f>
        <v>0</v>
      </c>
      <c r="Q74" s="69" t="n">
        <f aca="false">IF(B74&lt;&gt;"Manutenção em interface",IF(B74&lt;&gt;"Desenv., Manutenção e Publicação de Páginas Estáticas",(O74+P74),C74),C74)</f>
        <v>0</v>
      </c>
      <c r="R74" s="85" t="n">
        <f aca="false">IF(B74&lt;&gt;"Manutenção em interface",IF(B74&lt;&gt;"Desenv., Manutenção e Publicação de Páginas Estáticas",(O74+P74)*C74,C74),C74)</f>
        <v>0</v>
      </c>
      <c r="S74" s="78"/>
      <c r="T74" s="87"/>
      <c r="U74" s="88"/>
      <c r="V74" s="76"/>
      <c r="W74" s="77" t="n">
        <f aca="false">IF(V74&lt;&gt;"",VLOOKUP(V74,'Manual EB'!$A$3:$B$407,2,0),0)</f>
        <v>0</v>
      </c>
      <c r="X74" s="78"/>
      <c r="Y74" s="80"/>
      <c r="Z74" s="81"/>
      <c r="AA74" s="82"/>
      <c r="AB74" s="83"/>
      <c r="AC74" s="84" t="str">
        <f aca="false">IF(X74="EE",IF(OR(AND(OR(AA74=1,AA74=0),Y74&gt;0,Y74&lt;5),AND(OR(AA74=1,AA74=0),Y74&gt;4,Y74&lt;16),AND(AA74=2,Y74&gt;0,Y74&lt;5)),"Simples",IF(OR(AND(OR(AA74=1,AA74=0),Y74&gt;15),AND(AA74=2,Y74&gt;4,Y74&lt;16),AND(AA74&gt;2,Y74&gt;0,Y74&lt;5)),"Médio",IF(OR(AND(AA74=2,Y74&gt;15),AND(AA74&gt;2,Y74&gt;4,Y74&lt;16),AND(AA74&gt;2,Y74&gt;15)),"Complexo",""))), IF(OR(X74="CE",X74="SE"),IF(OR(AND(OR(AA74=1,AA74=0),Y74&gt;0,Y74&lt;6),AND(OR(AA74=1,AA74=0),Y74&gt;5,Y74&lt;20),AND(AA74&gt;1,AA74&lt;4,Y74&gt;0,Y74&lt;6)),"Simples",IF(OR(AND(OR(AA74=1,AA74=0),Y74&gt;19),AND(AA74&gt;1,AA74&lt;4,Y74&gt;5,Y74&lt;20),AND(AA74&gt;3,Y74&gt;0,Y74&lt;6)),"Médio",IF(OR(AND(AA74&gt;1,AA74&lt;4,Y74&gt;19),AND(AA74&gt;3,Y74&gt;5,Y74&lt;20),AND(AA74&gt;3,Y74&gt;19)),"Complexo",""))),""))</f>
        <v/>
      </c>
      <c r="AD74" s="79" t="str">
        <f aca="false">IF(X74="ALI",IF(OR(AND(OR(AA74=1,AA74=0),Y74&gt;0,Y74&lt;20),AND(OR(AA74=1,AA74=0),Y74&gt;19,Y74&lt;51),AND(AA74&gt;1,AA74&lt;6,Y74&gt;0,Y74&lt;20)),"Simples",IF(OR(AND(OR(AA74=1,AA74=0),Y74&gt;50),AND(AA74&gt;1,AA74&lt;6,Y74&gt;19,Y74&lt;51),AND(AA74&gt;5,Y74&gt;0,Y74&lt;20)),"Médio",IF(OR(AND(AA74&gt;1,AA74&lt;6,Y74&gt;50),AND(AA74&gt;5,Y74&gt;19,Y74&lt;51),AND(AA74&gt;5,Y74&gt;50)),"Complexo",""))), IF(X74="AIE",IF(OR(AND(OR(AA74=1, AA74=0),Y74&gt;0,Y74&lt;20),AND(OR(AA74=1, AA74=0),Y74&gt;19,Y74&lt;51),AND(AA74&gt;1,AA74&lt;6,Y74&gt;0,Y74&lt;20)),"Simples",IF(OR(AND(OR(AA74=1, AA74=0),Y74&gt;50),AND(AA74&gt;1,AA74&lt;6,Y74&gt;19,Y74&lt;51),AND(AA74&gt;5,Y74&gt;0,Y74&lt;20)),"Médio",IF(OR(AND(AA74&gt;1,AA74&lt;6,Y74&gt;50),AND(AA74&gt;5,Y74&gt;19,Y74&lt;51),AND(AA74&gt;5,Y74&gt;50)),"Complexo",""))),""))</f>
        <v/>
      </c>
      <c r="AE74" s="85" t="str">
        <f aca="false">IF(AC74="",AD74,IF(AD74="",AC74,""))</f>
        <v/>
      </c>
      <c r="AF74" s="86" t="n">
        <f aca="false">IF(AND(OR(X74="EE",X74="CE"),AE74="Simples"),3, IF(AND(OR(X74="EE",X74="CE"),AE74="Médio"),4, IF(AND(OR(X74="EE",X74="CE"),AE74="Complexo"),6, IF(AND(X74="SE",AE74="Simples"),4, IF(AND(X74="SE",AE74="Médio"),5, IF(AND(X74="SE",AE74="Complexo"),7,0))))))</f>
        <v>0</v>
      </c>
      <c r="AG74" s="86" t="n">
        <f aca="false">IF(AND(X74="ALI",AD74="Simples"),7, IF(AND(X74="ALI",AD74="Médio"),10, IF(AND(X74="ALI",AD74="Complexo"),15, IF(AND(X74="AIE",AD74="Simples"),5, IF(AND(X74="AIE",AD74="Médio"),7, IF(AND(X74="AIE",AD74="Complexo"),10,0))))))</f>
        <v>0</v>
      </c>
      <c r="AH74" s="86" t="n">
        <f aca="false">IF(U74="",0,IF(U74="OK",SUM(O74:P74),SUM(AF74:AG74)))</f>
        <v>0</v>
      </c>
      <c r="AI74" s="89" t="n">
        <f aca="false">IF(U74="OK",R74,( IF(V74&lt;&gt;"Manutenção em interface",IF(V74&lt;&gt;"Desenv., Manutenção e Publicação de Páginas Estáticas",(AF74+AG74)*W74,W74),W74)))</f>
        <v>0</v>
      </c>
      <c r="AJ74" s="78"/>
      <c r="AK74" s="87"/>
      <c r="AL74" s="78"/>
      <c r="AM74" s="87"/>
      <c r="AN74" s="78"/>
      <c r="AO74" s="78" t="str">
        <f aca="false">IF(AI74=0,"",IF(AI74=R74,"OK","Divergente"))</f>
        <v/>
      </c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IF(B75&lt;&gt;"",VLOOKUP(B75,'Manual EB'!$A$3:$B$407,2,0),0)</f>
        <v>0</v>
      </c>
      <c r="D75" s="78"/>
      <c r="E75" s="78"/>
      <c r="F75" s="79"/>
      <c r="G75" s="78"/>
      <c r="H75" s="80"/>
      <c r="I75" s="81"/>
      <c r="J75" s="82"/>
      <c r="K75" s="83"/>
      <c r="L75" s="84" t="str">
        <f aca="false">IF(G75="EE",IF(OR(AND(OR(J75=1,J75=0),H75&gt;0,H75&lt;5),AND(OR(J75=1,J75=0),H75&gt;4,H75&lt;16),AND(J75=2,H75&gt;0,H75&lt;5)),"Simples",IF(OR(AND(OR(J75=1,J75=0),H75&gt;15),AND(J75=2,H75&gt;4,H75&lt;16),AND(J75&gt;2,H75&gt;0,H75&lt;5)),"Médio",IF(OR(AND(J75=2,H75&gt;15),AND(J75&gt;2,H75&gt;4,H75&lt;16),AND(J75&gt;2,H75&gt;15)),"Complexo",""))), IF(OR(G75="CE",G75="SE"),IF(OR(AND(OR(J75=1,J75=0),H75&gt;0,H75&lt;6),AND(OR(J75=1,J75=0),H75&gt;5,H75&lt;20),AND(J75&gt;1,J75&lt;4,H75&gt;0,H75&lt;6)),"Simples",IF(OR(AND(OR(J75=1,J75=0),H75&gt;19),AND(J75&gt;1,J75&lt;4,H75&gt;5,H75&lt;20),AND(J75&gt;3,H75&gt;0,H75&lt;6)),"Médio",IF(OR(AND(J75&gt;1,J75&lt;4,H75&gt;19),AND(J75&gt;3,H75&gt;5,H75&lt;20),AND(J75&gt;3,H75&gt;19)),"Complexo",""))),""))</f>
        <v/>
      </c>
      <c r="M75" s="79" t="str">
        <f aca="false">IF(G75="ALI",IF(OR(AND(OR(J75=1,J75=0),H75&gt;0,H75&lt;20),AND(OR(J75=1,J75=0),H75&gt;19,H75&lt;51),AND(J75&gt;1,J75&lt;6,H75&gt;0,H75&lt;20)),"Simples",IF(OR(AND(OR(J75=1,J75=0),H75&gt;50),AND(J75&gt;1,J75&lt;6,H75&gt;19,H75&lt;51),AND(J75&gt;5,H75&gt;0,H75&lt;20)),"Médio",IF(OR(AND(J75&gt;1,J75&lt;6,H75&gt;50),AND(J75&gt;5,H75&gt;19,H75&lt;51),AND(J75&gt;5,H75&gt;50)),"Complexo",""))), IF(G75="AIE",IF(OR(AND(OR(J75=1, J75=0),H75&gt;0,H75&lt;20),AND(OR(J75=1, J75=0),H75&gt;19,H75&lt;51),AND(J75&gt;1,J75&lt;6,H75&gt;0,H75&lt;20)),"Simples",IF(OR(AND(OR(J75=1, J75=0),H75&gt;50),AND(J75&gt;1,J75&lt;6,H75&gt;19,H75&lt;51),AND(J75&gt;5,H75&gt;0,H75&lt;20)),"Médio",IF(OR(AND(J75&gt;1,J75&lt;6,H75&gt;50),AND(J75&gt;5,H75&gt;19,H75&lt;51),AND(J75&gt;5,H75&gt;50)),"Complexo",""))),""))</f>
        <v/>
      </c>
      <c r="N75" s="85" t="str">
        <f aca="false">IF(L75="",M75,IF(M75="",L75,""))</f>
        <v/>
      </c>
      <c r="O75" s="86" t="n">
        <f aca="false">IF(AND(OR(G75="EE",G75="CE"),N75="Simples"),3, IF(AND(OR(G75="EE",G75="CE"),N75="Médio"),4, IF(AND(OR(G75="EE",G75="CE"),N75="Complexo"),6, IF(AND(G75="SE",N75="Simples"),4, IF(AND(G75="SE",N75="Médio"),5, IF(AND(G75="SE",N75="Complexo"),7,0))))))</f>
        <v>0</v>
      </c>
      <c r="P75" s="86" t="n">
        <f aca="false">IF(AND(G75="ALI",M75="Simples"),7, IF(AND(G75="ALI",M75="Médio"),10, IF(AND(G75="ALI",M75="Complexo"),15, IF(AND(G75="AIE",M75="Simples"),5, IF(AND(G75="AIE",M75="Médio"),7, IF(AND(G75="AIE",M75="Complexo"),10,0))))))</f>
        <v>0</v>
      </c>
      <c r="Q75" s="69" t="n">
        <f aca="false">IF(B75&lt;&gt;"Manutenção em interface",IF(B75&lt;&gt;"Desenv., Manutenção e Publicação de Páginas Estáticas",(O75+P75),C75),C75)</f>
        <v>0</v>
      </c>
      <c r="R75" s="85" t="n">
        <f aca="false">IF(B75&lt;&gt;"Manutenção em interface",IF(B75&lt;&gt;"Desenv., Manutenção e Publicação de Páginas Estáticas",(O75+P75)*C75,C75),C75)</f>
        <v>0</v>
      </c>
      <c r="S75" s="78"/>
      <c r="T75" s="87"/>
      <c r="U75" s="88"/>
      <c r="V75" s="76"/>
      <c r="W75" s="77" t="n">
        <f aca="false">IF(V75&lt;&gt;"",VLOOKUP(V75,'Manual EB'!$A$3:$B$407,2,0),0)</f>
        <v>0</v>
      </c>
      <c r="X75" s="78"/>
      <c r="Y75" s="80"/>
      <c r="Z75" s="81"/>
      <c r="AA75" s="82"/>
      <c r="AB75" s="83"/>
      <c r="AC75" s="84" t="str">
        <f aca="false">IF(X75="EE",IF(OR(AND(OR(AA75=1,AA75=0),Y75&gt;0,Y75&lt;5),AND(OR(AA75=1,AA75=0),Y75&gt;4,Y75&lt;16),AND(AA75=2,Y75&gt;0,Y75&lt;5)),"Simples",IF(OR(AND(OR(AA75=1,AA75=0),Y75&gt;15),AND(AA75=2,Y75&gt;4,Y75&lt;16),AND(AA75&gt;2,Y75&gt;0,Y75&lt;5)),"Médio",IF(OR(AND(AA75=2,Y75&gt;15),AND(AA75&gt;2,Y75&gt;4,Y75&lt;16),AND(AA75&gt;2,Y75&gt;15)),"Complexo",""))), IF(OR(X75="CE",X75="SE"),IF(OR(AND(OR(AA75=1,AA75=0),Y75&gt;0,Y75&lt;6),AND(OR(AA75=1,AA75=0),Y75&gt;5,Y75&lt;20),AND(AA75&gt;1,AA75&lt;4,Y75&gt;0,Y75&lt;6)),"Simples",IF(OR(AND(OR(AA75=1,AA75=0),Y75&gt;19),AND(AA75&gt;1,AA75&lt;4,Y75&gt;5,Y75&lt;20),AND(AA75&gt;3,Y75&gt;0,Y75&lt;6)),"Médio",IF(OR(AND(AA75&gt;1,AA75&lt;4,Y75&gt;19),AND(AA75&gt;3,Y75&gt;5,Y75&lt;20),AND(AA75&gt;3,Y75&gt;19)),"Complexo",""))),""))</f>
        <v/>
      </c>
      <c r="AD75" s="79" t="str">
        <f aca="false">IF(X75="ALI",IF(OR(AND(OR(AA75=1,AA75=0),Y75&gt;0,Y75&lt;20),AND(OR(AA75=1,AA75=0),Y75&gt;19,Y75&lt;51),AND(AA75&gt;1,AA75&lt;6,Y75&gt;0,Y75&lt;20)),"Simples",IF(OR(AND(OR(AA75=1,AA75=0),Y75&gt;50),AND(AA75&gt;1,AA75&lt;6,Y75&gt;19,Y75&lt;51),AND(AA75&gt;5,Y75&gt;0,Y75&lt;20)),"Médio",IF(OR(AND(AA75&gt;1,AA75&lt;6,Y75&gt;50),AND(AA75&gt;5,Y75&gt;19,Y75&lt;51),AND(AA75&gt;5,Y75&gt;50)),"Complexo",""))), IF(X75="AIE",IF(OR(AND(OR(AA75=1, AA75=0),Y75&gt;0,Y75&lt;20),AND(OR(AA75=1, AA75=0),Y75&gt;19,Y75&lt;51),AND(AA75&gt;1,AA75&lt;6,Y75&gt;0,Y75&lt;20)),"Simples",IF(OR(AND(OR(AA75=1, AA75=0),Y75&gt;50),AND(AA75&gt;1,AA75&lt;6,Y75&gt;19,Y75&lt;51),AND(AA75&gt;5,Y75&gt;0,Y75&lt;20)),"Médio",IF(OR(AND(AA75&gt;1,AA75&lt;6,Y75&gt;50),AND(AA75&gt;5,Y75&gt;19,Y75&lt;51),AND(AA75&gt;5,Y75&gt;50)),"Complexo",""))),""))</f>
        <v/>
      </c>
      <c r="AE75" s="85" t="str">
        <f aca="false">IF(AC75="",AD75,IF(AD75="",AC75,""))</f>
        <v/>
      </c>
      <c r="AF75" s="86" t="n">
        <f aca="false">IF(AND(OR(X75="EE",X75="CE"),AE75="Simples"),3, IF(AND(OR(X75="EE",X75="CE"),AE75="Médio"),4, IF(AND(OR(X75="EE",X75="CE"),AE75="Complexo"),6, IF(AND(X75="SE",AE75="Simples"),4, IF(AND(X75="SE",AE75="Médio"),5, IF(AND(X75="SE",AE75="Complexo"),7,0))))))</f>
        <v>0</v>
      </c>
      <c r="AG75" s="86" t="n">
        <f aca="false">IF(AND(X75="ALI",AD75="Simples"),7, IF(AND(X75="ALI",AD75="Médio"),10, IF(AND(X75="ALI",AD75="Complexo"),15, IF(AND(X75="AIE",AD75="Simples"),5, IF(AND(X75="AIE",AD75="Médio"),7, IF(AND(X75="AIE",AD75="Complexo"),10,0))))))</f>
        <v>0</v>
      </c>
      <c r="AH75" s="86" t="n">
        <f aca="false">IF(U75="",0,IF(U75="OK",SUM(O75:P75),SUM(AF75:AG75)))</f>
        <v>0</v>
      </c>
      <c r="AI75" s="89" t="n">
        <f aca="false">IF(U75="OK",R75,( IF(V75&lt;&gt;"Manutenção em interface",IF(V75&lt;&gt;"Desenv., Manutenção e Publicação de Páginas Estáticas",(AF75+AG75)*W75,W75),W75)))</f>
        <v>0</v>
      </c>
      <c r="AJ75" s="78"/>
      <c r="AK75" s="87"/>
      <c r="AL75" s="78"/>
      <c r="AM75" s="87"/>
      <c r="AN75" s="78"/>
      <c r="AO75" s="78" t="str">
        <f aca="false">IF(AI75=0,"",IF(AI75=R75,"OK","Divergente"))</f>
        <v/>
      </c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IF(B76&lt;&gt;"",VLOOKUP(B76,'Manual EB'!$A$3:$B$407,2,0),0)</f>
        <v>0</v>
      </c>
      <c r="D76" s="78"/>
      <c r="E76" s="78"/>
      <c r="F76" s="79"/>
      <c r="G76" s="78"/>
      <c r="H76" s="80"/>
      <c r="I76" s="81"/>
      <c r="J76" s="82"/>
      <c r="K76" s="83"/>
      <c r="L76" s="84" t="str">
        <f aca="false">IF(G76="EE",IF(OR(AND(OR(J76=1,J76=0),H76&gt;0,H76&lt;5),AND(OR(J76=1,J76=0),H76&gt;4,H76&lt;16),AND(J76=2,H76&gt;0,H76&lt;5)),"Simples",IF(OR(AND(OR(J76=1,J76=0),H76&gt;15),AND(J76=2,H76&gt;4,H76&lt;16),AND(J76&gt;2,H76&gt;0,H76&lt;5)),"Médio",IF(OR(AND(J76=2,H76&gt;15),AND(J76&gt;2,H76&gt;4,H76&lt;16),AND(J76&gt;2,H76&gt;15)),"Complexo",""))), IF(OR(G76="CE",G76="SE"),IF(OR(AND(OR(J76=1,J76=0),H76&gt;0,H76&lt;6),AND(OR(J76=1,J76=0),H76&gt;5,H76&lt;20),AND(J76&gt;1,J76&lt;4,H76&gt;0,H76&lt;6)),"Simples",IF(OR(AND(OR(J76=1,J76=0),H76&gt;19),AND(J76&gt;1,J76&lt;4,H76&gt;5,H76&lt;20),AND(J76&gt;3,H76&gt;0,H76&lt;6)),"Médio",IF(OR(AND(J76&gt;1,J76&lt;4,H76&gt;19),AND(J76&gt;3,H76&gt;5,H76&lt;20),AND(J76&gt;3,H76&gt;19)),"Complexo",""))),""))</f>
        <v/>
      </c>
      <c r="M76" s="79" t="str">
        <f aca="false">IF(G76="ALI",IF(OR(AND(OR(J76=1,J76=0),H76&gt;0,H76&lt;20),AND(OR(J76=1,J76=0),H76&gt;19,H76&lt;51),AND(J76&gt;1,J76&lt;6,H76&gt;0,H76&lt;20)),"Simples",IF(OR(AND(OR(J76=1,J76=0),H76&gt;50),AND(J76&gt;1,J76&lt;6,H76&gt;19,H76&lt;51),AND(J76&gt;5,H76&gt;0,H76&lt;20)),"Médio",IF(OR(AND(J76&gt;1,J76&lt;6,H76&gt;50),AND(J76&gt;5,H76&gt;19,H76&lt;51),AND(J76&gt;5,H76&gt;50)),"Complexo",""))), IF(G76="AIE",IF(OR(AND(OR(J76=1, J76=0),H76&gt;0,H76&lt;20),AND(OR(J76=1, J76=0),H76&gt;19,H76&lt;51),AND(J76&gt;1,J76&lt;6,H76&gt;0,H76&lt;20)),"Simples",IF(OR(AND(OR(J76=1, J76=0),H76&gt;50),AND(J76&gt;1,J76&lt;6,H76&gt;19,H76&lt;51),AND(J76&gt;5,H76&gt;0,H76&lt;20)),"Médio",IF(OR(AND(J76&gt;1,J76&lt;6,H76&gt;50),AND(J76&gt;5,H76&gt;19,H76&lt;51),AND(J76&gt;5,H76&gt;50)),"Complexo",""))),""))</f>
        <v/>
      </c>
      <c r="N76" s="85" t="str">
        <f aca="false">IF(L76="",M76,IF(M76="",L76,""))</f>
        <v/>
      </c>
      <c r="O76" s="86" t="n">
        <f aca="false">IF(AND(OR(G76="EE",G76="CE"),N76="Simples"),3, IF(AND(OR(G76="EE",G76="CE"),N76="Médio"),4, IF(AND(OR(G76="EE",G76="CE"),N76="Complexo"),6, IF(AND(G76="SE",N76="Simples"),4, IF(AND(G76="SE",N76="Médio"),5, IF(AND(G76="SE",N76="Complexo"),7,0))))))</f>
        <v>0</v>
      </c>
      <c r="P76" s="86" t="n">
        <f aca="false">IF(AND(G76="ALI",M76="Simples"),7, IF(AND(G76="ALI",M76="Médio"),10, IF(AND(G76="ALI",M76="Complexo"),15, IF(AND(G76="AIE",M76="Simples"),5, IF(AND(G76="AIE",M76="Médio"),7, IF(AND(G76="AIE",M76="Complexo"),10,0))))))</f>
        <v>0</v>
      </c>
      <c r="Q76" s="69" t="n">
        <f aca="false">IF(B76&lt;&gt;"Manutenção em interface",IF(B76&lt;&gt;"Desenv., Manutenção e Publicação de Páginas Estáticas",(O76+P76),C76),C76)</f>
        <v>0</v>
      </c>
      <c r="R76" s="85" t="n">
        <f aca="false">IF(B76&lt;&gt;"Manutenção em interface",IF(B76&lt;&gt;"Desenv., Manutenção e Publicação de Páginas Estáticas",(O76+P76)*C76,C76),C76)</f>
        <v>0</v>
      </c>
      <c r="S76" s="78"/>
      <c r="T76" s="87"/>
      <c r="U76" s="88"/>
      <c r="V76" s="76"/>
      <c r="W76" s="77" t="n">
        <f aca="false">IF(V76&lt;&gt;"",VLOOKUP(V76,'Manual EB'!$A$3:$B$407,2,0),0)</f>
        <v>0</v>
      </c>
      <c r="X76" s="78"/>
      <c r="Y76" s="80"/>
      <c r="Z76" s="81"/>
      <c r="AA76" s="82"/>
      <c r="AB76" s="83"/>
      <c r="AC76" s="84" t="str">
        <f aca="false">IF(X76="EE",IF(OR(AND(OR(AA76=1,AA76=0),Y76&gt;0,Y76&lt;5),AND(OR(AA76=1,AA76=0),Y76&gt;4,Y76&lt;16),AND(AA76=2,Y76&gt;0,Y76&lt;5)),"Simples",IF(OR(AND(OR(AA76=1,AA76=0),Y76&gt;15),AND(AA76=2,Y76&gt;4,Y76&lt;16),AND(AA76&gt;2,Y76&gt;0,Y76&lt;5)),"Médio",IF(OR(AND(AA76=2,Y76&gt;15),AND(AA76&gt;2,Y76&gt;4,Y76&lt;16),AND(AA76&gt;2,Y76&gt;15)),"Complexo",""))), IF(OR(X76="CE",X76="SE"),IF(OR(AND(OR(AA76=1,AA76=0),Y76&gt;0,Y76&lt;6),AND(OR(AA76=1,AA76=0),Y76&gt;5,Y76&lt;20),AND(AA76&gt;1,AA76&lt;4,Y76&gt;0,Y76&lt;6)),"Simples",IF(OR(AND(OR(AA76=1,AA76=0),Y76&gt;19),AND(AA76&gt;1,AA76&lt;4,Y76&gt;5,Y76&lt;20),AND(AA76&gt;3,Y76&gt;0,Y76&lt;6)),"Médio",IF(OR(AND(AA76&gt;1,AA76&lt;4,Y76&gt;19),AND(AA76&gt;3,Y76&gt;5,Y76&lt;20),AND(AA76&gt;3,Y76&gt;19)),"Complexo",""))),""))</f>
        <v/>
      </c>
      <c r="AD76" s="79" t="str">
        <f aca="false">IF(X76="ALI",IF(OR(AND(OR(AA76=1,AA76=0),Y76&gt;0,Y76&lt;20),AND(OR(AA76=1,AA76=0),Y76&gt;19,Y76&lt;51),AND(AA76&gt;1,AA76&lt;6,Y76&gt;0,Y76&lt;20)),"Simples",IF(OR(AND(OR(AA76=1,AA76=0),Y76&gt;50),AND(AA76&gt;1,AA76&lt;6,Y76&gt;19,Y76&lt;51),AND(AA76&gt;5,Y76&gt;0,Y76&lt;20)),"Médio",IF(OR(AND(AA76&gt;1,AA76&lt;6,Y76&gt;50),AND(AA76&gt;5,Y76&gt;19,Y76&lt;51),AND(AA76&gt;5,Y76&gt;50)),"Complexo",""))), IF(X76="AIE",IF(OR(AND(OR(AA76=1, AA76=0),Y76&gt;0,Y76&lt;20),AND(OR(AA76=1, AA76=0),Y76&gt;19,Y76&lt;51),AND(AA76&gt;1,AA76&lt;6,Y76&gt;0,Y76&lt;20)),"Simples",IF(OR(AND(OR(AA76=1, AA76=0),Y76&gt;50),AND(AA76&gt;1,AA76&lt;6,Y76&gt;19,Y76&lt;51),AND(AA76&gt;5,Y76&gt;0,Y76&lt;20)),"Médio",IF(OR(AND(AA76&gt;1,AA76&lt;6,Y76&gt;50),AND(AA76&gt;5,Y76&gt;19,Y76&lt;51),AND(AA76&gt;5,Y76&gt;50)),"Complexo",""))),""))</f>
        <v/>
      </c>
      <c r="AE76" s="85" t="str">
        <f aca="false">IF(AC76="",AD76,IF(AD76="",AC76,""))</f>
        <v/>
      </c>
      <c r="AF76" s="86" t="n">
        <f aca="false">IF(AND(OR(X76="EE",X76="CE"),AE76="Simples"),3, IF(AND(OR(X76="EE",X76="CE"),AE76="Médio"),4, IF(AND(OR(X76="EE",X76="CE"),AE76="Complexo"),6, IF(AND(X76="SE",AE76="Simples"),4, IF(AND(X76="SE",AE76="Médio"),5, IF(AND(X76="SE",AE76="Complexo"),7,0))))))</f>
        <v>0</v>
      </c>
      <c r="AG76" s="86" t="n">
        <f aca="false">IF(AND(X76="ALI",AD76="Simples"),7, IF(AND(X76="ALI",AD76="Médio"),10, IF(AND(X76="ALI",AD76="Complexo"),15, IF(AND(X76="AIE",AD76="Simples"),5, IF(AND(X76="AIE",AD76="Médio"),7, IF(AND(X76="AIE",AD76="Complexo"),10,0))))))</f>
        <v>0</v>
      </c>
      <c r="AH76" s="86" t="n">
        <f aca="false">IF(U76="",0,IF(U76="OK",SUM(O76:P76),SUM(AF76:AG76)))</f>
        <v>0</v>
      </c>
      <c r="AI76" s="89" t="n">
        <f aca="false">IF(U76="OK",R76,( IF(V76&lt;&gt;"Manutenção em interface",IF(V76&lt;&gt;"Desenv., Manutenção e Publicação de Páginas Estáticas",(AF76+AG76)*W76,W76),W76)))</f>
        <v>0</v>
      </c>
      <c r="AJ76" s="78"/>
      <c r="AK76" s="87"/>
      <c r="AL76" s="78"/>
      <c r="AM76" s="87"/>
      <c r="AN76" s="78"/>
      <c r="AO76" s="78" t="str">
        <f aca="false">IF(AI76=0,"",IF(AI76=R76,"OK","Divergente"))</f>
        <v/>
      </c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IF(B77&lt;&gt;"",VLOOKUP(B77,'Manual EB'!$A$3:$B$407,2,0),0)</f>
        <v>0</v>
      </c>
      <c r="D77" s="78"/>
      <c r="E77" s="78"/>
      <c r="F77" s="79"/>
      <c r="G77" s="78"/>
      <c r="H77" s="80"/>
      <c r="I77" s="81"/>
      <c r="J77" s="82"/>
      <c r="K77" s="83"/>
      <c r="L77" s="84" t="str">
        <f aca="false">IF(G77="EE",IF(OR(AND(OR(J77=1,J77=0),H77&gt;0,H77&lt;5),AND(OR(J77=1,J77=0),H77&gt;4,H77&lt;16),AND(J77=2,H77&gt;0,H77&lt;5)),"Simples",IF(OR(AND(OR(J77=1,J77=0),H77&gt;15),AND(J77=2,H77&gt;4,H77&lt;16),AND(J77&gt;2,H77&gt;0,H77&lt;5)),"Médio",IF(OR(AND(J77=2,H77&gt;15),AND(J77&gt;2,H77&gt;4,H77&lt;16),AND(J77&gt;2,H77&gt;15)),"Complexo",""))), IF(OR(G77="CE",G77="SE"),IF(OR(AND(OR(J77=1,J77=0),H77&gt;0,H77&lt;6),AND(OR(J77=1,J77=0),H77&gt;5,H77&lt;20),AND(J77&gt;1,J77&lt;4,H77&gt;0,H77&lt;6)),"Simples",IF(OR(AND(OR(J77=1,J77=0),H77&gt;19),AND(J77&gt;1,J77&lt;4,H77&gt;5,H77&lt;20),AND(J77&gt;3,H77&gt;0,H77&lt;6)),"Médio",IF(OR(AND(J77&gt;1,J77&lt;4,H77&gt;19),AND(J77&gt;3,H77&gt;5,H77&lt;20),AND(J77&gt;3,H77&gt;19)),"Complexo",""))),""))</f>
        <v/>
      </c>
      <c r="M77" s="79" t="str">
        <f aca="false">IF(G77="ALI",IF(OR(AND(OR(J77=1,J77=0),H77&gt;0,H77&lt;20),AND(OR(J77=1,J77=0),H77&gt;19,H77&lt;51),AND(J77&gt;1,J77&lt;6,H77&gt;0,H77&lt;20)),"Simples",IF(OR(AND(OR(J77=1,J77=0),H77&gt;50),AND(J77&gt;1,J77&lt;6,H77&gt;19,H77&lt;51),AND(J77&gt;5,H77&gt;0,H77&lt;20)),"Médio",IF(OR(AND(J77&gt;1,J77&lt;6,H77&gt;50),AND(J77&gt;5,H77&gt;19,H77&lt;51),AND(J77&gt;5,H77&gt;50)),"Complexo",""))), IF(G77="AIE",IF(OR(AND(OR(J77=1, J77=0),H77&gt;0,H77&lt;20),AND(OR(J77=1, J77=0),H77&gt;19,H77&lt;51),AND(J77&gt;1,J77&lt;6,H77&gt;0,H77&lt;20)),"Simples",IF(OR(AND(OR(J77=1, J77=0),H77&gt;50),AND(J77&gt;1,J77&lt;6,H77&gt;19,H77&lt;51),AND(J77&gt;5,H77&gt;0,H77&lt;20)),"Médio",IF(OR(AND(J77&gt;1,J77&lt;6,H77&gt;50),AND(J77&gt;5,H77&gt;19,H77&lt;51),AND(J77&gt;5,H77&gt;50)),"Complexo",""))),""))</f>
        <v/>
      </c>
      <c r="N77" s="85" t="str">
        <f aca="false">IF(L77="",M77,IF(M77="",L77,""))</f>
        <v/>
      </c>
      <c r="O77" s="86" t="n">
        <f aca="false">IF(AND(OR(G77="EE",G77="CE"),N77="Simples"),3, IF(AND(OR(G77="EE",G77="CE"),N77="Médio"),4, IF(AND(OR(G77="EE",G77="CE"),N77="Complexo"),6, IF(AND(G77="SE",N77="Simples"),4, IF(AND(G77="SE",N77="Médio"),5, IF(AND(G77="SE",N77="Complexo"),7,0))))))</f>
        <v>0</v>
      </c>
      <c r="P77" s="86" t="n">
        <f aca="false">IF(AND(G77="ALI",M77="Simples"),7, IF(AND(G77="ALI",M77="Médio"),10, IF(AND(G77="ALI",M77="Complexo"),15, IF(AND(G77="AIE",M77="Simples"),5, IF(AND(G77="AIE",M77="Médio"),7, IF(AND(G77="AIE",M77="Complexo"),10,0))))))</f>
        <v>0</v>
      </c>
      <c r="Q77" s="69" t="n">
        <f aca="false">IF(B77&lt;&gt;"Manutenção em interface",IF(B77&lt;&gt;"Desenv., Manutenção e Publicação de Páginas Estáticas",(O77+P77),C77),C77)</f>
        <v>0</v>
      </c>
      <c r="R77" s="85" t="n">
        <f aca="false">IF(B77&lt;&gt;"Manutenção em interface",IF(B77&lt;&gt;"Desenv., Manutenção e Publicação de Páginas Estáticas",(O77+P77)*C77,C77),C77)</f>
        <v>0</v>
      </c>
      <c r="S77" s="78"/>
      <c r="T77" s="87"/>
      <c r="U77" s="88"/>
      <c r="V77" s="76"/>
      <c r="W77" s="77" t="n">
        <f aca="false">IF(V77&lt;&gt;"",VLOOKUP(V77,'Manual EB'!$A$3:$B$407,2,0),0)</f>
        <v>0</v>
      </c>
      <c r="X77" s="78"/>
      <c r="Y77" s="80"/>
      <c r="Z77" s="81"/>
      <c r="AA77" s="82"/>
      <c r="AB77" s="83"/>
      <c r="AC77" s="84" t="str">
        <f aca="false">IF(X77="EE",IF(OR(AND(OR(AA77=1,AA77=0),Y77&gt;0,Y77&lt;5),AND(OR(AA77=1,AA77=0),Y77&gt;4,Y77&lt;16),AND(AA77=2,Y77&gt;0,Y77&lt;5)),"Simples",IF(OR(AND(OR(AA77=1,AA77=0),Y77&gt;15),AND(AA77=2,Y77&gt;4,Y77&lt;16),AND(AA77&gt;2,Y77&gt;0,Y77&lt;5)),"Médio",IF(OR(AND(AA77=2,Y77&gt;15),AND(AA77&gt;2,Y77&gt;4,Y77&lt;16),AND(AA77&gt;2,Y77&gt;15)),"Complexo",""))), IF(OR(X77="CE",X77="SE"),IF(OR(AND(OR(AA77=1,AA77=0),Y77&gt;0,Y77&lt;6),AND(OR(AA77=1,AA77=0),Y77&gt;5,Y77&lt;20),AND(AA77&gt;1,AA77&lt;4,Y77&gt;0,Y77&lt;6)),"Simples",IF(OR(AND(OR(AA77=1,AA77=0),Y77&gt;19),AND(AA77&gt;1,AA77&lt;4,Y77&gt;5,Y77&lt;20),AND(AA77&gt;3,Y77&gt;0,Y77&lt;6)),"Médio",IF(OR(AND(AA77&gt;1,AA77&lt;4,Y77&gt;19),AND(AA77&gt;3,Y77&gt;5,Y77&lt;20),AND(AA77&gt;3,Y77&gt;19)),"Complexo",""))),""))</f>
        <v/>
      </c>
      <c r="AD77" s="79" t="str">
        <f aca="false">IF(X77="ALI",IF(OR(AND(OR(AA77=1,AA77=0),Y77&gt;0,Y77&lt;20),AND(OR(AA77=1,AA77=0),Y77&gt;19,Y77&lt;51),AND(AA77&gt;1,AA77&lt;6,Y77&gt;0,Y77&lt;20)),"Simples",IF(OR(AND(OR(AA77=1,AA77=0),Y77&gt;50),AND(AA77&gt;1,AA77&lt;6,Y77&gt;19,Y77&lt;51),AND(AA77&gt;5,Y77&gt;0,Y77&lt;20)),"Médio",IF(OR(AND(AA77&gt;1,AA77&lt;6,Y77&gt;50),AND(AA77&gt;5,Y77&gt;19,Y77&lt;51),AND(AA77&gt;5,Y77&gt;50)),"Complexo",""))), IF(X77="AIE",IF(OR(AND(OR(AA77=1, AA77=0),Y77&gt;0,Y77&lt;20),AND(OR(AA77=1, AA77=0),Y77&gt;19,Y77&lt;51),AND(AA77&gt;1,AA77&lt;6,Y77&gt;0,Y77&lt;20)),"Simples",IF(OR(AND(OR(AA77=1, AA77=0),Y77&gt;50),AND(AA77&gt;1,AA77&lt;6,Y77&gt;19,Y77&lt;51),AND(AA77&gt;5,Y77&gt;0,Y77&lt;20)),"Médio",IF(OR(AND(AA77&gt;1,AA77&lt;6,Y77&gt;50),AND(AA77&gt;5,Y77&gt;19,Y77&lt;51),AND(AA77&gt;5,Y77&gt;50)),"Complexo",""))),""))</f>
        <v/>
      </c>
      <c r="AE77" s="85" t="str">
        <f aca="false">IF(AC77="",AD77,IF(AD77="",AC77,""))</f>
        <v/>
      </c>
      <c r="AF77" s="86" t="n">
        <f aca="false">IF(AND(OR(X77="EE",X77="CE"),AE77="Simples"),3, IF(AND(OR(X77="EE",X77="CE"),AE77="Médio"),4, IF(AND(OR(X77="EE",X77="CE"),AE77="Complexo"),6, IF(AND(X77="SE",AE77="Simples"),4, IF(AND(X77="SE",AE77="Médio"),5, IF(AND(X77="SE",AE77="Complexo"),7,0))))))</f>
        <v>0</v>
      </c>
      <c r="AG77" s="86" t="n">
        <f aca="false">IF(AND(X77="ALI",AD77="Simples"),7, IF(AND(X77="ALI",AD77="Médio"),10, IF(AND(X77="ALI",AD77="Complexo"),15, IF(AND(X77="AIE",AD77="Simples"),5, IF(AND(X77="AIE",AD77="Médio"),7, IF(AND(X77="AIE",AD77="Complexo"),10,0))))))</f>
        <v>0</v>
      </c>
      <c r="AH77" s="86" t="n">
        <f aca="false">IF(U77="",0,IF(U77="OK",SUM(O77:P77),SUM(AF77:AG77)))</f>
        <v>0</v>
      </c>
      <c r="AI77" s="89" t="n">
        <f aca="false">IF(U77="OK",R77,( IF(V77&lt;&gt;"Manutenção em interface",IF(V77&lt;&gt;"Desenv., Manutenção e Publicação de Páginas Estáticas",(AF77+AG77)*W77,W77),W77)))</f>
        <v>0</v>
      </c>
      <c r="AJ77" s="78"/>
      <c r="AK77" s="87"/>
      <c r="AL77" s="78"/>
      <c r="AM77" s="87"/>
      <c r="AN77" s="78"/>
      <c r="AO77" s="78" t="str">
        <f aca="false">IF(AI77=0,"",IF(AI77=R77,"OK","Divergente"))</f>
        <v/>
      </c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IF(B78&lt;&gt;"",VLOOKUP(B78,'Manual EB'!$A$3:$B$407,2,0),0)</f>
        <v>0</v>
      </c>
      <c r="D78" s="78"/>
      <c r="E78" s="78"/>
      <c r="F78" s="79"/>
      <c r="G78" s="78"/>
      <c r="H78" s="80"/>
      <c r="I78" s="81"/>
      <c r="J78" s="82"/>
      <c r="K78" s="83"/>
      <c r="L78" s="84" t="str">
        <f aca="false">IF(G78="EE",IF(OR(AND(OR(J78=1,J78=0),H78&gt;0,H78&lt;5),AND(OR(J78=1,J78=0),H78&gt;4,H78&lt;16),AND(J78=2,H78&gt;0,H78&lt;5)),"Simples",IF(OR(AND(OR(J78=1,J78=0),H78&gt;15),AND(J78=2,H78&gt;4,H78&lt;16),AND(J78&gt;2,H78&gt;0,H78&lt;5)),"Médio",IF(OR(AND(J78=2,H78&gt;15),AND(J78&gt;2,H78&gt;4,H78&lt;16),AND(J78&gt;2,H78&gt;15)),"Complexo",""))), IF(OR(G78="CE",G78="SE"),IF(OR(AND(OR(J78=1,J78=0),H78&gt;0,H78&lt;6),AND(OR(J78=1,J78=0),H78&gt;5,H78&lt;20),AND(J78&gt;1,J78&lt;4,H78&gt;0,H78&lt;6)),"Simples",IF(OR(AND(OR(J78=1,J78=0),H78&gt;19),AND(J78&gt;1,J78&lt;4,H78&gt;5,H78&lt;20),AND(J78&gt;3,H78&gt;0,H78&lt;6)),"Médio",IF(OR(AND(J78&gt;1,J78&lt;4,H78&gt;19),AND(J78&gt;3,H78&gt;5,H78&lt;20),AND(J78&gt;3,H78&gt;19)),"Complexo",""))),""))</f>
        <v/>
      </c>
      <c r="M78" s="79" t="str">
        <f aca="false">IF(G78="ALI",IF(OR(AND(OR(J78=1,J78=0),H78&gt;0,H78&lt;20),AND(OR(J78=1,J78=0),H78&gt;19,H78&lt;51),AND(J78&gt;1,J78&lt;6,H78&gt;0,H78&lt;20)),"Simples",IF(OR(AND(OR(J78=1,J78=0),H78&gt;50),AND(J78&gt;1,J78&lt;6,H78&gt;19,H78&lt;51),AND(J78&gt;5,H78&gt;0,H78&lt;20)),"Médio",IF(OR(AND(J78&gt;1,J78&lt;6,H78&gt;50),AND(J78&gt;5,H78&gt;19,H78&lt;51),AND(J78&gt;5,H78&gt;50)),"Complexo",""))), IF(G78="AIE",IF(OR(AND(OR(J78=1, J78=0),H78&gt;0,H78&lt;20),AND(OR(J78=1, J78=0),H78&gt;19,H78&lt;51),AND(J78&gt;1,J78&lt;6,H78&gt;0,H78&lt;20)),"Simples",IF(OR(AND(OR(J78=1, J78=0),H78&gt;50),AND(J78&gt;1,J78&lt;6,H78&gt;19,H78&lt;51),AND(J78&gt;5,H78&gt;0,H78&lt;20)),"Médio",IF(OR(AND(J78&gt;1,J78&lt;6,H78&gt;50),AND(J78&gt;5,H78&gt;19,H78&lt;51),AND(J78&gt;5,H78&gt;50)),"Complexo",""))),""))</f>
        <v/>
      </c>
      <c r="N78" s="85" t="str">
        <f aca="false">IF(L78="",M78,IF(M78="",L78,""))</f>
        <v/>
      </c>
      <c r="O78" s="86" t="n">
        <f aca="false">IF(AND(OR(G78="EE",G78="CE"),N78="Simples"),3, IF(AND(OR(G78="EE",G78="CE"),N78="Médio"),4, IF(AND(OR(G78="EE",G78="CE"),N78="Complexo"),6, IF(AND(G78="SE",N78="Simples"),4, IF(AND(G78="SE",N78="Médio"),5, IF(AND(G78="SE",N78="Complexo"),7,0))))))</f>
        <v>0</v>
      </c>
      <c r="P78" s="86" t="n">
        <f aca="false">IF(AND(G78="ALI",M78="Simples"),7, IF(AND(G78="ALI",M78="Médio"),10, IF(AND(G78="ALI",M78="Complexo"),15, IF(AND(G78="AIE",M78="Simples"),5, IF(AND(G78="AIE",M78="Médio"),7, IF(AND(G78="AIE",M78="Complexo"),10,0))))))</f>
        <v>0</v>
      </c>
      <c r="Q78" s="69" t="n">
        <f aca="false">IF(B78&lt;&gt;"Manutenção em interface",IF(B78&lt;&gt;"Desenv., Manutenção e Publicação de Páginas Estáticas",(O78+P78),C78),C78)</f>
        <v>0</v>
      </c>
      <c r="R78" s="85" t="n">
        <f aca="false">IF(B78&lt;&gt;"Manutenção em interface",IF(B78&lt;&gt;"Desenv., Manutenção e Publicação de Páginas Estáticas",(O78+P78)*C78,C78),C78)</f>
        <v>0</v>
      </c>
      <c r="S78" s="78"/>
      <c r="T78" s="87"/>
      <c r="U78" s="88"/>
      <c r="V78" s="76"/>
      <c r="W78" s="77" t="n">
        <f aca="false">IF(V78&lt;&gt;"",VLOOKUP(V78,'Manual EB'!$A$3:$B$407,2,0),0)</f>
        <v>0</v>
      </c>
      <c r="X78" s="78"/>
      <c r="Y78" s="80"/>
      <c r="Z78" s="81"/>
      <c r="AA78" s="82"/>
      <c r="AB78" s="83"/>
      <c r="AC78" s="84" t="str">
        <f aca="false">IF(X78="EE",IF(OR(AND(OR(AA78=1,AA78=0),Y78&gt;0,Y78&lt;5),AND(OR(AA78=1,AA78=0),Y78&gt;4,Y78&lt;16),AND(AA78=2,Y78&gt;0,Y78&lt;5)),"Simples",IF(OR(AND(OR(AA78=1,AA78=0),Y78&gt;15),AND(AA78=2,Y78&gt;4,Y78&lt;16),AND(AA78&gt;2,Y78&gt;0,Y78&lt;5)),"Médio",IF(OR(AND(AA78=2,Y78&gt;15),AND(AA78&gt;2,Y78&gt;4,Y78&lt;16),AND(AA78&gt;2,Y78&gt;15)),"Complexo",""))), IF(OR(X78="CE",X78="SE"),IF(OR(AND(OR(AA78=1,AA78=0),Y78&gt;0,Y78&lt;6),AND(OR(AA78=1,AA78=0),Y78&gt;5,Y78&lt;20),AND(AA78&gt;1,AA78&lt;4,Y78&gt;0,Y78&lt;6)),"Simples",IF(OR(AND(OR(AA78=1,AA78=0),Y78&gt;19),AND(AA78&gt;1,AA78&lt;4,Y78&gt;5,Y78&lt;20),AND(AA78&gt;3,Y78&gt;0,Y78&lt;6)),"Médio",IF(OR(AND(AA78&gt;1,AA78&lt;4,Y78&gt;19),AND(AA78&gt;3,Y78&gt;5,Y78&lt;20),AND(AA78&gt;3,Y78&gt;19)),"Complexo",""))),""))</f>
        <v/>
      </c>
      <c r="AD78" s="79" t="str">
        <f aca="false">IF(X78="ALI",IF(OR(AND(OR(AA78=1,AA78=0),Y78&gt;0,Y78&lt;20),AND(OR(AA78=1,AA78=0),Y78&gt;19,Y78&lt;51),AND(AA78&gt;1,AA78&lt;6,Y78&gt;0,Y78&lt;20)),"Simples",IF(OR(AND(OR(AA78=1,AA78=0),Y78&gt;50),AND(AA78&gt;1,AA78&lt;6,Y78&gt;19,Y78&lt;51),AND(AA78&gt;5,Y78&gt;0,Y78&lt;20)),"Médio",IF(OR(AND(AA78&gt;1,AA78&lt;6,Y78&gt;50),AND(AA78&gt;5,Y78&gt;19,Y78&lt;51),AND(AA78&gt;5,Y78&gt;50)),"Complexo",""))), IF(X78="AIE",IF(OR(AND(OR(AA78=1, AA78=0),Y78&gt;0,Y78&lt;20),AND(OR(AA78=1, AA78=0),Y78&gt;19,Y78&lt;51),AND(AA78&gt;1,AA78&lt;6,Y78&gt;0,Y78&lt;20)),"Simples",IF(OR(AND(OR(AA78=1, AA78=0),Y78&gt;50),AND(AA78&gt;1,AA78&lt;6,Y78&gt;19,Y78&lt;51),AND(AA78&gt;5,Y78&gt;0,Y78&lt;20)),"Médio",IF(OR(AND(AA78&gt;1,AA78&lt;6,Y78&gt;50),AND(AA78&gt;5,Y78&gt;19,Y78&lt;51),AND(AA78&gt;5,Y78&gt;50)),"Complexo",""))),""))</f>
        <v/>
      </c>
      <c r="AE78" s="85" t="str">
        <f aca="false">IF(AC78="",AD78,IF(AD78="",AC78,""))</f>
        <v/>
      </c>
      <c r="AF78" s="86" t="n">
        <f aca="false">IF(AND(OR(X78="EE",X78="CE"),AE78="Simples"),3, IF(AND(OR(X78="EE",X78="CE"),AE78="Médio"),4, IF(AND(OR(X78="EE",X78="CE"),AE78="Complexo"),6, IF(AND(X78="SE",AE78="Simples"),4, IF(AND(X78="SE",AE78="Médio"),5, IF(AND(X78="SE",AE78="Complexo"),7,0))))))</f>
        <v>0</v>
      </c>
      <c r="AG78" s="86" t="n">
        <f aca="false">IF(AND(X78="ALI",AD78="Simples"),7, IF(AND(X78="ALI",AD78="Médio"),10, IF(AND(X78="ALI",AD78="Complexo"),15, IF(AND(X78="AIE",AD78="Simples"),5, IF(AND(X78="AIE",AD78="Médio"),7, IF(AND(X78="AIE",AD78="Complexo"),10,0))))))</f>
        <v>0</v>
      </c>
      <c r="AH78" s="86" t="n">
        <f aca="false">IF(U78="",0,IF(U78="OK",SUM(O78:P78),SUM(AF78:AG78)))</f>
        <v>0</v>
      </c>
      <c r="AI78" s="89" t="n">
        <f aca="false">IF(U78="OK",R78,( IF(V78&lt;&gt;"Manutenção em interface",IF(V78&lt;&gt;"Desenv., Manutenção e Publicação de Páginas Estáticas",(AF78+AG78)*W78,W78),W78)))</f>
        <v>0</v>
      </c>
      <c r="AJ78" s="78"/>
      <c r="AK78" s="87"/>
      <c r="AL78" s="78"/>
      <c r="AM78" s="87"/>
      <c r="AN78" s="78"/>
      <c r="AO78" s="78" t="str">
        <f aca="false">IF(AI78=0,"",IF(AI78=R78,"OK","Divergente"))</f>
        <v/>
      </c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IF(B79&lt;&gt;"",VLOOKUP(B79,'Manual EB'!$A$3:$B$407,2,0),0)</f>
        <v>0</v>
      </c>
      <c r="D79" s="78"/>
      <c r="E79" s="78"/>
      <c r="F79" s="79"/>
      <c r="G79" s="78"/>
      <c r="H79" s="80"/>
      <c r="I79" s="81"/>
      <c r="J79" s="82"/>
      <c r="K79" s="83"/>
      <c r="L79" s="84" t="str">
        <f aca="false">IF(G79="EE",IF(OR(AND(OR(J79=1,J79=0),H79&gt;0,H79&lt;5),AND(OR(J79=1,J79=0),H79&gt;4,H79&lt;16),AND(J79=2,H79&gt;0,H79&lt;5)),"Simples",IF(OR(AND(OR(J79=1,J79=0),H79&gt;15),AND(J79=2,H79&gt;4,H79&lt;16),AND(J79&gt;2,H79&gt;0,H79&lt;5)),"Médio",IF(OR(AND(J79=2,H79&gt;15),AND(J79&gt;2,H79&gt;4,H79&lt;16),AND(J79&gt;2,H79&gt;15)),"Complexo",""))), IF(OR(G79="CE",G79="SE"),IF(OR(AND(OR(J79=1,J79=0),H79&gt;0,H79&lt;6),AND(OR(J79=1,J79=0),H79&gt;5,H79&lt;20),AND(J79&gt;1,J79&lt;4,H79&gt;0,H79&lt;6)),"Simples",IF(OR(AND(OR(J79=1,J79=0),H79&gt;19),AND(J79&gt;1,J79&lt;4,H79&gt;5,H79&lt;20),AND(J79&gt;3,H79&gt;0,H79&lt;6)),"Médio",IF(OR(AND(J79&gt;1,J79&lt;4,H79&gt;19),AND(J79&gt;3,H79&gt;5,H79&lt;20),AND(J79&gt;3,H79&gt;19)),"Complexo",""))),""))</f>
        <v/>
      </c>
      <c r="M79" s="79" t="str">
        <f aca="false">IF(G79="ALI",IF(OR(AND(OR(J79=1,J79=0),H79&gt;0,H79&lt;20),AND(OR(J79=1,J79=0),H79&gt;19,H79&lt;51),AND(J79&gt;1,J79&lt;6,H79&gt;0,H79&lt;20)),"Simples",IF(OR(AND(OR(J79=1,J79=0),H79&gt;50),AND(J79&gt;1,J79&lt;6,H79&gt;19,H79&lt;51),AND(J79&gt;5,H79&gt;0,H79&lt;20)),"Médio",IF(OR(AND(J79&gt;1,J79&lt;6,H79&gt;50),AND(J79&gt;5,H79&gt;19,H79&lt;51),AND(J79&gt;5,H79&gt;50)),"Complexo",""))), IF(G79="AIE",IF(OR(AND(OR(J79=1, J79=0),H79&gt;0,H79&lt;20),AND(OR(J79=1, J79=0),H79&gt;19,H79&lt;51),AND(J79&gt;1,J79&lt;6,H79&gt;0,H79&lt;20)),"Simples",IF(OR(AND(OR(J79=1, J79=0),H79&gt;50),AND(J79&gt;1,J79&lt;6,H79&gt;19,H79&lt;51),AND(J79&gt;5,H79&gt;0,H79&lt;20)),"Médio",IF(OR(AND(J79&gt;1,J79&lt;6,H79&gt;50),AND(J79&gt;5,H79&gt;19,H79&lt;51),AND(J79&gt;5,H79&gt;50)),"Complexo",""))),""))</f>
        <v/>
      </c>
      <c r="N79" s="85" t="str">
        <f aca="false">IF(L79="",M79,IF(M79="",L79,""))</f>
        <v/>
      </c>
      <c r="O79" s="86" t="n">
        <f aca="false">IF(AND(OR(G79="EE",G79="CE"),N79="Simples"),3, IF(AND(OR(G79="EE",G79="CE"),N79="Médio"),4, IF(AND(OR(G79="EE",G79="CE"),N79="Complexo"),6, IF(AND(G79="SE",N79="Simples"),4, IF(AND(G79="SE",N79="Médio"),5, IF(AND(G79="SE",N79="Complexo"),7,0))))))</f>
        <v>0</v>
      </c>
      <c r="P79" s="86" t="n">
        <f aca="false">IF(AND(G79="ALI",M79="Simples"),7, IF(AND(G79="ALI",M79="Médio"),10, IF(AND(G79="ALI",M79="Complexo"),15, IF(AND(G79="AIE",M79="Simples"),5, IF(AND(G79="AIE",M79="Médio"),7, IF(AND(G79="AIE",M79="Complexo"),10,0))))))</f>
        <v>0</v>
      </c>
      <c r="Q79" s="69" t="n">
        <f aca="false">IF(B79&lt;&gt;"Manutenção em interface",IF(B79&lt;&gt;"Desenv., Manutenção e Publicação de Páginas Estáticas",(O79+P79),C79),C79)</f>
        <v>0</v>
      </c>
      <c r="R79" s="85" t="n">
        <f aca="false">IF(B79&lt;&gt;"Manutenção em interface",IF(B79&lt;&gt;"Desenv., Manutenção e Publicação de Páginas Estáticas",(O79+P79)*C79,C79),C79)</f>
        <v>0</v>
      </c>
      <c r="S79" s="78"/>
      <c r="T79" s="87"/>
      <c r="U79" s="88"/>
      <c r="V79" s="76"/>
      <c r="W79" s="77" t="n">
        <f aca="false">IF(V79&lt;&gt;"",VLOOKUP(V79,'Manual EB'!$A$3:$B$407,2,0),0)</f>
        <v>0</v>
      </c>
      <c r="X79" s="78"/>
      <c r="Y79" s="80"/>
      <c r="Z79" s="81"/>
      <c r="AA79" s="82"/>
      <c r="AB79" s="83"/>
      <c r="AC79" s="84" t="str">
        <f aca="false">IF(X79="EE",IF(OR(AND(OR(AA79=1,AA79=0),Y79&gt;0,Y79&lt;5),AND(OR(AA79=1,AA79=0),Y79&gt;4,Y79&lt;16),AND(AA79=2,Y79&gt;0,Y79&lt;5)),"Simples",IF(OR(AND(OR(AA79=1,AA79=0),Y79&gt;15),AND(AA79=2,Y79&gt;4,Y79&lt;16),AND(AA79&gt;2,Y79&gt;0,Y79&lt;5)),"Médio",IF(OR(AND(AA79=2,Y79&gt;15),AND(AA79&gt;2,Y79&gt;4,Y79&lt;16),AND(AA79&gt;2,Y79&gt;15)),"Complexo",""))), IF(OR(X79="CE",X79="SE"),IF(OR(AND(OR(AA79=1,AA79=0),Y79&gt;0,Y79&lt;6),AND(OR(AA79=1,AA79=0),Y79&gt;5,Y79&lt;20),AND(AA79&gt;1,AA79&lt;4,Y79&gt;0,Y79&lt;6)),"Simples",IF(OR(AND(OR(AA79=1,AA79=0),Y79&gt;19),AND(AA79&gt;1,AA79&lt;4,Y79&gt;5,Y79&lt;20),AND(AA79&gt;3,Y79&gt;0,Y79&lt;6)),"Médio",IF(OR(AND(AA79&gt;1,AA79&lt;4,Y79&gt;19),AND(AA79&gt;3,Y79&gt;5,Y79&lt;20),AND(AA79&gt;3,Y79&gt;19)),"Complexo",""))),""))</f>
        <v/>
      </c>
      <c r="AD79" s="79" t="str">
        <f aca="false">IF(X79="ALI",IF(OR(AND(OR(AA79=1,AA79=0),Y79&gt;0,Y79&lt;20),AND(OR(AA79=1,AA79=0),Y79&gt;19,Y79&lt;51),AND(AA79&gt;1,AA79&lt;6,Y79&gt;0,Y79&lt;20)),"Simples",IF(OR(AND(OR(AA79=1,AA79=0),Y79&gt;50),AND(AA79&gt;1,AA79&lt;6,Y79&gt;19,Y79&lt;51),AND(AA79&gt;5,Y79&gt;0,Y79&lt;20)),"Médio",IF(OR(AND(AA79&gt;1,AA79&lt;6,Y79&gt;50),AND(AA79&gt;5,Y79&gt;19,Y79&lt;51),AND(AA79&gt;5,Y79&gt;50)),"Complexo",""))), IF(X79="AIE",IF(OR(AND(OR(AA79=1, AA79=0),Y79&gt;0,Y79&lt;20),AND(OR(AA79=1, AA79=0),Y79&gt;19,Y79&lt;51),AND(AA79&gt;1,AA79&lt;6,Y79&gt;0,Y79&lt;20)),"Simples",IF(OR(AND(OR(AA79=1, AA79=0),Y79&gt;50),AND(AA79&gt;1,AA79&lt;6,Y79&gt;19,Y79&lt;51),AND(AA79&gt;5,Y79&gt;0,Y79&lt;20)),"Médio",IF(OR(AND(AA79&gt;1,AA79&lt;6,Y79&gt;50),AND(AA79&gt;5,Y79&gt;19,Y79&lt;51),AND(AA79&gt;5,Y79&gt;50)),"Complexo",""))),""))</f>
        <v/>
      </c>
      <c r="AE79" s="85" t="str">
        <f aca="false">IF(AC79="",AD79,IF(AD79="",AC79,""))</f>
        <v/>
      </c>
      <c r="AF79" s="86" t="n">
        <f aca="false">IF(AND(OR(X79="EE",X79="CE"),AE79="Simples"),3, IF(AND(OR(X79="EE",X79="CE"),AE79="Médio"),4, IF(AND(OR(X79="EE",X79="CE"),AE79="Complexo"),6, IF(AND(X79="SE",AE79="Simples"),4, IF(AND(X79="SE",AE79="Médio"),5, IF(AND(X79="SE",AE79="Complexo"),7,0))))))</f>
        <v>0</v>
      </c>
      <c r="AG79" s="86" t="n">
        <f aca="false">IF(AND(X79="ALI",AD79="Simples"),7, IF(AND(X79="ALI",AD79="Médio"),10, IF(AND(X79="ALI",AD79="Complexo"),15, IF(AND(X79="AIE",AD79="Simples"),5, IF(AND(X79="AIE",AD79="Médio"),7, IF(AND(X79="AIE",AD79="Complexo"),10,0))))))</f>
        <v>0</v>
      </c>
      <c r="AH79" s="86" t="n">
        <f aca="false">IF(U79="",0,IF(U79="OK",SUM(O79:P79),SUM(AF79:AG79)))</f>
        <v>0</v>
      </c>
      <c r="AI79" s="89" t="n">
        <f aca="false">IF(U79="OK",R79,( IF(V79&lt;&gt;"Manutenção em interface",IF(V79&lt;&gt;"Desenv., Manutenção e Publicação de Páginas Estáticas",(AF79+AG79)*W79,W79),W79)))</f>
        <v>0</v>
      </c>
      <c r="AJ79" s="78"/>
      <c r="AK79" s="87"/>
      <c r="AL79" s="78"/>
      <c r="AM79" s="87"/>
      <c r="AN79" s="78"/>
      <c r="AO79" s="78" t="str">
        <f aca="false">IF(AI79=0,"",IF(AI79=R79,"OK","Divergente"))</f>
        <v/>
      </c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IF(B80&lt;&gt;"",VLOOKUP(B80,'Manual EB'!$A$3:$B$407,2,0),0)</f>
        <v>0</v>
      </c>
      <c r="D80" s="78"/>
      <c r="E80" s="78"/>
      <c r="F80" s="79"/>
      <c r="G80" s="78"/>
      <c r="H80" s="80"/>
      <c r="I80" s="81"/>
      <c r="J80" s="82"/>
      <c r="K80" s="83"/>
      <c r="L80" s="84" t="str">
        <f aca="false">IF(G80="EE",IF(OR(AND(OR(J80=1,J80=0),H80&gt;0,H80&lt;5),AND(OR(J80=1,J80=0),H80&gt;4,H80&lt;16),AND(J80=2,H80&gt;0,H80&lt;5)),"Simples",IF(OR(AND(OR(J80=1,J80=0),H80&gt;15),AND(J80=2,H80&gt;4,H80&lt;16),AND(J80&gt;2,H80&gt;0,H80&lt;5)),"Médio",IF(OR(AND(J80=2,H80&gt;15),AND(J80&gt;2,H80&gt;4,H80&lt;16),AND(J80&gt;2,H80&gt;15)),"Complexo",""))), IF(OR(G80="CE",G80="SE"),IF(OR(AND(OR(J80=1,J80=0),H80&gt;0,H80&lt;6),AND(OR(J80=1,J80=0),H80&gt;5,H80&lt;20),AND(J80&gt;1,J80&lt;4,H80&gt;0,H80&lt;6)),"Simples",IF(OR(AND(OR(J80=1,J80=0),H80&gt;19),AND(J80&gt;1,J80&lt;4,H80&gt;5,H80&lt;20),AND(J80&gt;3,H80&gt;0,H80&lt;6)),"Médio",IF(OR(AND(J80&gt;1,J80&lt;4,H80&gt;19),AND(J80&gt;3,H80&gt;5,H80&lt;20),AND(J80&gt;3,H80&gt;19)),"Complexo",""))),""))</f>
        <v/>
      </c>
      <c r="M80" s="79" t="str">
        <f aca="false">IF(G80="ALI",IF(OR(AND(OR(J80=1,J80=0),H80&gt;0,H80&lt;20),AND(OR(J80=1,J80=0),H80&gt;19,H80&lt;51),AND(J80&gt;1,J80&lt;6,H80&gt;0,H80&lt;20)),"Simples",IF(OR(AND(OR(J80=1,J80=0),H80&gt;50),AND(J80&gt;1,J80&lt;6,H80&gt;19,H80&lt;51),AND(J80&gt;5,H80&gt;0,H80&lt;20)),"Médio",IF(OR(AND(J80&gt;1,J80&lt;6,H80&gt;50),AND(J80&gt;5,H80&gt;19,H80&lt;51),AND(J80&gt;5,H80&gt;50)),"Complexo",""))), IF(G80="AIE",IF(OR(AND(OR(J80=1, J80=0),H80&gt;0,H80&lt;20),AND(OR(J80=1, J80=0),H80&gt;19,H80&lt;51),AND(J80&gt;1,J80&lt;6,H80&gt;0,H80&lt;20)),"Simples",IF(OR(AND(OR(J80=1, J80=0),H80&gt;50),AND(J80&gt;1,J80&lt;6,H80&gt;19,H80&lt;51),AND(J80&gt;5,H80&gt;0,H80&lt;20)),"Médio",IF(OR(AND(J80&gt;1,J80&lt;6,H80&gt;50),AND(J80&gt;5,H80&gt;19,H80&lt;51),AND(J80&gt;5,H80&gt;50)),"Complexo",""))),""))</f>
        <v/>
      </c>
      <c r="N80" s="85" t="str">
        <f aca="false">IF(L80="",M80,IF(M80="",L80,""))</f>
        <v/>
      </c>
      <c r="O80" s="86" t="n">
        <f aca="false">IF(AND(OR(G80="EE",G80="CE"),N80="Simples"),3, IF(AND(OR(G80="EE",G80="CE"),N80="Médio"),4, IF(AND(OR(G80="EE",G80="CE"),N80="Complexo"),6, IF(AND(G80="SE",N80="Simples"),4, IF(AND(G80="SE",N80="Médio"),5, IF(AND(G80="SE",N80="Complexo"),7,0))))))</f>
        <v>0</v>
      </c>
      <c r="P80" s="86" t="n">
        <f aca="false">IF(AND(G80="ALI",M80="Simples"),7, IF(AND(G80="ALI",M80="Médio"),10, IF(AND(G80="ALI",M80="Complexo"),15, IF(AND(G80="AIE",M80="Simples"),5, IF(AND(G80="AIE",M80="Médio"),7, IF(AND(G80="AIE",M80="Complexo"),10,0))))))</f>
        <v>0</v>
      </c>
      <c r="Q80" s="69" t="n">
        <f aca="false">IF(B80&lt;&gt;"Manutenção em interface",IF(B80&lt;&gt;"Desenv., Manutenção e Publicação de Páginas Estáticas",(O80+P80),C80),C80)</f>
        <v>0</v>
      </c>
      <c r="R80" s="85" t="n">
        <f aca="false">IF(B80&lt;&gt;"Manutenção em interface",IF(B80&lt;&gt;"Desenv., Manutenção e Publicação de Páginas Estáticas",(O80+P80)*C80,C80),C80)</f>
        <v>0</v>
      </c>
      <c r="S80" s="78"/>
      <c r="T80" s="87"/>
      <c r="U80" s="88"/>
      <c r="V80" s="76"/>
      <c r="W80" s="77" t="n">
        <f aca="false">IF(V80&lt;&gt;"",VLOOKUP(V80,'Manual EB'!$A$3:$B$407,2,0),0)</f>
        <v>0</v>
      </c>
      <c r="X80" s="78"/>
      <c r="Y80" s="80"/>
      <c r="Z80" s="81"/>
      <c r="AA80" s="82"/>
      <c r="AB80" s="83"/>
      <c r="AC80" s="84" t="str">
        <f aca="false">IF(X80="EE",IF(OR(AND(OR(AA80=1,AA80=0),Y80&gt;0,Y80&lt;5),AND(OR(AA80=1,AA80=0),Y80&gt;4,Y80&lt;16),AND(AA80=2,Y80&gt;0,Y80&lt;5)),"Simples",IF(OR(AND(OR(AA80=1,AA80=0),Y80&gt;15),AND(AA80=2,Y80&gt;4,Y80&lt;16),AND(AA80&gt;2,Y80&gt;0,Y80&lt;5)),"Médio",IF(OR(AND(AA80=2,Y80&gt;15),AND(AA80&gt;2,Y80&gt;4,Y80&lt;16),AND(AA80&gt;2,Y80&gt;15)),"Complexo",""))), IF(OR(X80="CE",X80="SE"),IF(OR(AND(OR(AA80=1,AA80=0),Y80&gt;0,Y80&lt;6),AND(OR(AA80=1,AA80=0),Y80&gt;5,Y80&lt;20),AND(AA80&gt;1,AA80&lt;4,Y80&gt;0,Y80&lt;6)),"Simples",IF(OR(AND(OR(AA80=1,AA80=0),Y80&gt;19),AND(AA80&gt;1,AA80&lt;4,Y80&gt;5,Y80&lt;20),AND(AA80&gt;3,Y80&gt;0,Y80&lt;6)),"Médio",IF(OR(AND(AA80&gt;1,AA80&lt;4,Y80&gt;19),AND(AA80&gt;3,Y80&gt;5,Y80&lt;20),AND(AA80&gt;3,Y80&gt;19)),"Complexo",""))),""))</f>
        <v/>
      </c>
      <c r="AD80" s="79" t="str">
        <f aca="false">IF(X80="ALI",IF(OR(AND(OR(AA80=1,AA80=0),Y80&gt;0,Y80&lt;20),AND(OR(AA80=1,AA80=0),Y80&gt;19,Y80&lt;51),AND(AA80&gt;1,AA80&lt;6,Y80&gt;0,Y80&lt;20)),"Simples",IF(OR(AND(OR(AA80=1,AA80=0),Y80&gt;50),AND(AA80&gt;1,AA80&lt;6,Y80&gt;19,Y80&lt;51),AND(AA80&gt;5,Y80&gt;0,Y80&lt;20)),"Médio",IF(OR(AND(AA80&gt;1,AA80&lt;6,Y80&gt;50),AND(AA80&gt;5,Y80&gt;19,Y80&lt;51),AND(AA80&gt;5,Y80&gt;50)),"Complexo",""))), IF(X80="AIE",IF(OR(AND(OR(AA80=1, AA80=0),Y80&gt;0,Y80&lt;20),AND(OR(AA80=1, AA80=0),Y80&gt;19,Y80&lt;51),AND(AA80&gt;1,AA80&lt;6,Y80&gt;0,Y80&lt;20)),"Simples",IF(OR(AND(OR(AA80=1, AA80=0),Y80&gt;50),AND(AA80&gt;1,AA80&lt;6,Y80&gt;19,Y80&lt;51),AND(AA80&gt;5,Y80&gt;0,Y80&lt;20)),"Médio",IF(OR(AND(AA80&gt;1,AA80&lt;6,Y80&gt;50),AND(AA80&gt;5,Y80&gt;19,Y80&lt;51),AND(AA80&gt;5,Y80&gt;50)),"Complexo",""))),""))</f>
        <v/>
      </c>
      <c r="AE80" s="85" t="str">
        <f aca="false">IF(AC80="",AD80,IF(AD80="",AC80,""))</f>
        <v/>
      </c>
      <c r="AF80" s="86" t="n">
        <f aca="false">IF(AND(OR(X80="EE",X80="CE"),AE80="Simples"),3, IF(AND(OR(X80="EE",X80="CE"),AE80="Médio"),4, IF(AND(OR(X80="EE",X80="CE"),AE80="Complexo"),6, IF(AND(X80="SE",AE80="Simples"),4, IF(AND(X80="SE",AE80="Médio"),5, IF(AND(X80="SE",AE80="Complexo"),7,0))))))</f>
        <v>0</v>
      </c>
      <c r="AG80" s="86" t="n">
        <f aca="false">IF(AND(X80="ALI",AD80="Simples"),7, IF(AND(X80="ALI",AD80="Médio"),10, IF(AND(X80="ALI",AD80="Complexo"),15, IF(AND(X80="AIE",AD80="Simples"),5, IF(AND(X80="AIE",AD80="Médio"),7, IF(AND(X80="AIE",AD80="Complexo"),10,0))))))</f>
        <v>0</v>
      </c>
      <c r="AH80" s="86" t="n">
        <f aca="false">IF(U80="",0,IF(U80="OK",SUM(O80:P80),SUM(AF80:AG80)))</f>
        <v>0</v>
      </c>
      <c r="AI80" s="89" t="n">
        <f aca="false">IF(U80="OK",R80,( IF(V80&lt;&gt;"Manutenção em interface",IF(V80&lt;&gt;"Desenv., Manutenção e Publicação de Páginas Estáticas",(AF80+AG80)*W80,W80),W80)))</f>
        <v>0</v>
      </c>
      <c r="AJ80" s="78"/>
      <c r="AK80" s="87"/>
      <c r="AL80" s="78"/>
      <c r="AM80" s="87"/>
      <c r="AN80" s="78"/>
      <c r="AO80" s="78" t="str">
        <f aca="false">IF(AI80=0,"",IF(AI80=R80,"OK","Divergente"))</f>
        <v/>
      </c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IF(B81&lt;&gt;"",VLOOKUP(B81,'Manual EB'!$A$3:$B$407,2,0),0)</f>
        <v>0</v>
      </c>
      <c r="D81" s="78"/>
      <c r="E81" s="78"/>
      <c r="F81" s="79"/>
      <c r="G81" s="78"/>
      <c r="H81" s="80"/>
      <c r="I81" s="81"/>
      <c r="J81" s="82"/>
      <c r="K81" s="83"/>
      <c r="L81" s="84" t="str">
        <f aca="false">IF(G81="EE",IF(OR(AND(OR(J81=1,J81=0),H81&gt;0,H81&lt;5),AND(OR(J81=1,J81=0),H81&gt;4,H81&lt;16),AND(J81=2,H81&gt;0,H81&lt;5)),"Simples",IF(OR(AND(OR(J81=1,J81=0),H81&gt;15),AND(J81=2,H81&gt;4,H81&lt;16),AND(J81&gt;2,H81&gt;0,H81&lt;5)),"Médio",IF(OR(AND(J81=2,H81&gt;15),AND(J81&gt;2,H81&gt;4,H81&lt;16),AND(J81&gt;2,H81&gt;15)),"Complexo",""))), IF(OR(G81="CE",G81="SE"),IF(OR(AND(OR(J81=1,J81=0),H81&gt;0,H81&lt;6),AND(OR(J81=1,J81=0),H81&gt;5,H81&lt;20),AND(J81&gt;1,J81&lt;4,H81&gt;0,H81&lt;6)),"Simples",IF(OR(AND(OR(J81=1,J81=0),H81&gt;19),AND(J81&gt;1,J81&lt;4,H81&gt;5,H81&lt;20),AND(J81&gt;3,H81&gt;0,H81&lt;6)),"Médio",IF(OR(AND(J81&gt;1,J81&lt;4,H81&gt;19),AND(J81&gt;3,H81&gt;5,H81&lt;20),AND(J81&gt;3,H81&gt;19)),"Complexo",""))),""))</f>
        <v/>
      </c>
      <c r="M81" s="79" t="str">
        <f aca="false">IF(G81="ALI",IF(OR(AND(OR(J81=1,J81=0),H81&gt;0,H81&lt;20),AND(OR(J81=1,J81=0),H81&gt;19,H81&lt;51),AND(J81&gt;1,J81&lt;6,H81&gt;0,H81&lt;20)),"Simples",IF(OR(AND(OR(J81=1,J81=0),H81&gt;50),AND(J81&gt;1,J81&lt;6,H81&gt;19,H81&lt;51),AND(J81&gt;5,H81&gt;0,H81&lt;20)),"Médio",IF(OR(AND(J81&gt;1,J81&lt;6,H81&gt;50),AND(J81&gt;5,H81&gt;19,H81&lt;51),AND(J81&gt;5,H81&gt;50)),"Complexo",""))), IF(G81="AIE",IF(OR(AND(OR(J81=1, J81=0),H81&gt;0,H81&lt;20),AND(OR(J81=1, J81=0),H81&gt;19,H81&lt;51),AND(J81&gt;1,J81&lt;6,H81&gt;0,H81&lt;20)),"Simples",IF(OR(AND(OR(J81=1, J81=0),H81&gt;50),AND(J81&gt;1,J81&lt;6,H81&gt;19,H81&lt;51),AND(J81&gt;5,H81&gt;0,H81&lt;20)),"Médio",IF(OR(AND(J81&gt;1,J81&lt;6,H81&gt;50),AND(J81&gt;5,H81&gt;19,H81&lt;51),AND(J81&gt;5,H81&gt;50)),"Complexo",""))),""))</f>
        <v/>
      </c>
      <c r="N81" s="85" t="str">
        <f aca="false">IF(L81="",M81,IF(M81="",L81,""))</f>
        <v/>
      </c>
      <c r="O81" s="86" t="n">
        <f aca="false">IF(AND(OR(G81="EE",G81="CE"),N81="Simples"),3, IF(AND(OR(G81="EE",G81="CE"),N81="Médio"),4, IF(AND(OR(G81="EE",G81="CE"),N81="Complexo"),6, IF(AND(G81="SE",N81="Simples"),4, IF(AND(G81="SE",N81="Médio"),5, IF(AND(G81="SE",N81="Complexo"),7,0))))))</f>
        <v>0</v>
      </c>
      <c r="P81" s="86" t="n">
        <f aca="false">IF(AND(G81="ALI",M81="Simples"),7, IF(AND(G81="ALI",M81="Médio"),10, IF(AND(G81="ALI",M81="Complexo"),15, IF(AND(G81="AIE",M81="Simples"),5, IF(AND(G81="AIE",M81="Médio"),7, IF(AND(G81="AIE",M81="Complexo"),10,0))))))</f>
        <v>0</v>
      </c>
      <c r="Q81" s="69" t="n">
        <f aca="false">IF(B81&lt;&gt;"Manutenção em interface",IF(B81&lt;&gt;"Desenv., Manutenção e Publicação de Páginas Estáticas",(O81+P81),C81),C81)</f>
        <v>0</v>
      </c>
      <c r="R81" s="85" t="n">
        <f aca="false">IF(B81&lt;&gt;"Manutenção em interface",IF(B81&lt;&gt;"Desenv., Manutenção e Publicação de Páginas Estáticas",(O81+P81)*C81,C81),C81)</f>
        <v>0</v>
      </c>
      <c r="S81" s="78"/>
      <c r="T81" s="87"/>
      <c r="U81" s="88"/>
      <c r="V81" s="76"/>
      <c r="W81" s="77" t="n">
        <f aca="false">IF(V81&lt;&gt;"",VLOOKUP(V81,'Manual EB'!$A$3:$B$407,2,0),0)</f>
        <v>0</v>
      </c>
      <c r="X81" s="78"/>
      <c r="Y81" s="80"/>
      <c r="Z81" s="81"/>
      <c r="AA81" s="82"/>
      <c r="AB81" s="83"/>
      <c r="AC81" s="84" t="str">
        <f aca="false">IF(X81="EE",IF(OR(AND(OR(AA81=1,AA81=0),Y81&gt;0,Y81&lt;5),AND(OR(AA81=1,AA81=0),Y81&gt;4,Y81&lt;16),AND(AA81=2,Y81&gt;0,Y81&lt;5)),"Simples",IF(OR(AND(OR(AA81=1,AA81=0),Y81&gt;15),AND(AA81=2,Y81&gt;4,Y81&lt;16),AND(AA81&gt;2,Y81&gt;0,Y81&lt;5)),"Médio",IF(OR(AND(AA81=2,Y81&gt;15),AND(AA81&gt;2,Y81&gt;4,Y81&lt;16),AND(AA81&gt;2,Y81&gt;15)),"Complexo",""))), IF(OR(X81="CE",X81="SE"),IF(OR(AND(OR(AA81=1,AA81=0),Y81&gt;0,Y81&lt;6),AND(OR(AA81=1,AA81=0),Y81&gt;5,Y81&lt;20),AND(AA81&gt;1,AA81&lt;4,Y81&gt;0,Y81&lt;6)),"Simples",IF(OR(AND(OR(AA81=1,AA81=0),Y81&gt;19),AND(AA81&gt;1,AA81&lt;4,Y81&gt;5,Y81&lt;20),AND(AA81&gt;3,Y81&gt;0,Y81&lt;6)),"Médio",IF(OR(AND(AA81&gt;1,AA81&lt;4,Y81&gt;19),AND(AA81&gt;3,Y81&gt;5,Y81&lt;20),AND(AA81&gt;3,Y81&gt;19)),"Complexo",""))),""))</f>
        <v/>
      </c>
      <c r="AD81" s="79" t="str">
        <f aca="false">IF(X81="ALI",IF(OR(AND(OR(AA81=1,AA81=0),Y81&gt;0,Y81&lt;20),AND(OR(AA81=1,AA81=0),Y81&gt;19,Y81&lt;51),AND(AA81&gt;1,AA81&lt;6,Y81&gt;0,Y81&lt;20)),"Simples",IF(OR(AND(OR(AA81=1,AA81=0),Y81&gt;50),AND(AA81&gt;1,AA81&lt;6,Y81&gt;19,Y81&lt;51),AND(AA81&gt;5,Y81&gt;0,Y81&lt;20)),"Médio",IF(OR(AND(AA81&gt;1,AA81&lt;6,Y81&gt;50),AND(AA81&gt;5,Y81&gt;19,Y81&lt;51),AND(AA81&gt;5,Y81&gt;50)),"Complexo",""))), IF(X81="AIE",IF(OR(AND(OR(AA81=1, AA81=0),Y81&gt;0,Y81&lt;20),AND(OR(AA81=1, AA81=0),Y81&gt;19,Y81&lt;51),AND(AA81&gt;1,AA81&lt;6,Y81&gt;0,Y81&lt;20)),"Simples",IF(OR(AND(OR(AA81=1, AA81=0),Y81&gt;50),AND(AA81&gt;1,AA81&lt;6,Y81&gt;19,Y81&lt;51),AND(AA81&gt;5,Y81&gt;0,Y81&lt;20)),"Médio",IF(OR(AND(AA81&gt;1,AA81&lt;6,Y81&gt;50),AND(AA81&gt;5,Y81&gt;19,Y81&lt;51),AND(AA81&gt;5,Y81&gt;50)),"Complexo",""))),""))</f>
        <v/>
      </c>
      <c r="AE81" s="85" t="str">
        <f aca="false">IF(AC81="",AD81,IF(AD81="",AC81,""))</f>
        <v/>
      </c>
      <c r="AF81" s="86" t="n">
        <f aca="false">IF(AND(OR(X81="EE",X81="CE"),AE81="Simples"),3, IF(AND(OR(X81="EE",X81="CE"),AE81="Médio"),4, IF(AND(OR(X81="EE",X81="CE"),AE81="Complexo"),6, IF(AND(X81="SE",AE81="Simples"),4, IF(AND(X81="SE",AE81="Médio"),5, IF(AND(X81="SE",AE81="Complexo"),7,0))))))</f>
        <v>0</v>
      </c>
      <c r="AG81" s="86" t="n">
        <f aca="false">IF(AND(X81="ALI",AD81="Simples"),7, IF(AND(X81="ALI",AD81="Médio"),10, IF(AND(X81="ALI",AD81="Complexo"),15, IF(AND(X81="AIE",AD81="Simples"),5, IF(AND(X81="AIE",AD81="Médio"),7, IF(AND(X81="AIE",AD81="Complexo"),10,0))))))</f>
        <v>0</v>
      </c>
      <c r="AH81" s="86" t="n">
        <f aca="false">IF(U81="",0,IF(U81="OK",SUM(O81:P81),SUM(AF81:AG81)))</f>
        <v>0</v>
      </c>
      <c r="AI81" s="89" t="n">
        <f aca="false">IF(U81="OK",R81,( IF(V81&lt;&gt;"Manutenção em interface",IF(V81&lt;&gt;"Desenv., Manutenção e Publicação de Páginas Estáticas",(AF81+AG81)*W81,W81),W81)))</f>
        <v>0</v>
      </c>
      <c r="AJ81" s="78"/>
      <c r="AK81" s="87"/>
      <c r="AL81" s="78"/>
      <c r="AM81" s="87"/>
      <c r="AN81" s="78"/>
      <c r="AO81" s="78" t="str">
        <f aca="false">IF(AI81=0,"",IF(AI81=R81,"OK","Divergente"))</f>
        <v/>
      </c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IF(B82&lt;&gt;"",VLOOKUP(B82,'Manual EB'!$A$3:$B$407,2,0),0)</f>
        <v>0</v>
      </c>
      <c r="D82" s="78"/>
      <c r="E82" s="78"/>
      <c r="F82" s="79"/>
      <c r="G82" s="78"/>
      <c r="H82" s="80"/>
      <c r="I82" s="81"/>
      <c r="J82" s="82"/>
      <c r="K82" s="83"/>
      <c r="L82" s="84" t="str">
        <f aca="false">IF(G82="EE",IF(OR(AND(OR(J82=1,J82=0),H82&gt;0,H82&lt;5),AND(OR(J82=1,J82=0),H82&gt;4,H82&lt;16),AND(J82=2,H82&gt;0,H82&lt;5)),"Simples",IF(OR(AND(OR(J82=1,J82=0),H82&gt;15),AND(J82=2,H82&gt;4,H82&lt;16),AND(J82&gt;2,H82&gt;0,H82&lt;5)),"Médio",IF(OR(AND(J82=2,H82&gt;15),AND(J82&gt;2,H82&gt;4,H82&lt;16),AND(J82&gt;2,H82&gt;15)),"Complexo",""))), IF(OR(G82="CE",G82="SE"),IF(OR(AND(OR(J82=1,J82=0),H82&gt;0,H82&lt;6),AND(OR(J82=1,J82=0),H82&gt;5,H82&lt;20),AND(J82&gt;1,J82&lt;4,H82&gt;0,H82&lt;6)),"Simples",IF(OR(AND(OR(J82=1,J82=0),H82&gt;19),AND(J82&gt;1,J82&lt;4,H82&gt;5,H82&lt;20),AND(J82&gt;3,H82&gt;0,H82&lt;6)),"Médio",IF(OR(AND(J82&gt;1,J82&lt;4,H82&gt;19),AND(J82&gt;3,H82&gt;5,H82&lt;20),AND(J82&gt;3,H82&gt;19)),"Complexo",""))),""))</f>
        <v/>
      </c>
      <c r="M82" s="79" t="str">
        <f aca="false">IF(G82="ALI",IF(OR(AND(OR(J82=1,J82=0),H82&gt;0,H82&lt;20),AND(OR(J82=1,J82=0),H82&gt;19,H82&lt;51),AND(J82&gt;1,J82&lt;6,H82&gt;0,H82&lt;20)),"Simples",IF(OR(AND(OR(J82=1,J82=0),H82&gt;50),AND(J82&gt;1,J82&lt;6,H82&gt;19,H82&lt;51),AND(J82&gt;5,H82&gt;0,H82&lt;20)),"Médio",IF(OR(AND(J82&gt;1,J82&lt;6,H82&gt;50),AND(J82&gt;5,H82&gt;19,H82&lt;51),AND(J82&gt;5,H82&gt;50)),"Complexo",""))), IF(G82="AIE",IF(OR(AND(OR(J82=1, J82=0),H82&gt;0,H82&lt;20),AND(OR(J82=1, J82=0),H82&gt;19,H82&lt;51),AND(J82&gt;1,J82&lt;6,H82&gt;0,H82&lt;20)),"Simples",IF(OR(AND(OR(J82=1, J82=0),H82&gt;50),AND(J82&gt;1,J82&lt;6,H82&gt;19,H82&lt;51),AND(J82&gt;5,H82&gt;0,H82&lt;20)),"Médio",IF(OR(AND(J82&gt;1,J82&lt;6,H82&gt;50),AND(J82&gt;5,H82&gt;19,H82&lt;51),AND(J82&gt;5,H82&gt;50)),"Complexo",""))),""))</f>
        <v/>
      </c>
      <c r="N82" s="85" t="str">
        <f aca="false">IF(L82="",M82,IF(M82="",L82,""))</f>
        <v/>
      </c>
      <c r="O82" s="86" t="n">
        <f aca="false">IF(AND(OR(G82="EE",G82="CE"),N82="Simples"),3, IF(AND(OR(G82="EE",G82="CE"),N82="Médio"),4, IF(AND(OR(G82="EE",G82="CE"),N82="Complexo"),6, IF(AND(G82="SE",N82="Simples"),4, IF(AND(G82="SE",N82="Médio"),5, IF(AND(G82="SE",N82="Complexo"),7,0))))))</f>
        <v>0</v>
      </c>
      <c r="P82" s="86" t="n">
        <f aca="false">IF(AND(G82="ALI",M82="Simples"),7, IF(AND(G82="ALI",M82="Médio"),10, IF(AND(G82="ALI",M82="Complexo"),15, IF(AND(G82="AIE",M82="Simples"),5, IF(AND(G82="AIE",M82="Médio"),7, IF(AND(G82="AIE",M82="Complexo"),10,0))))))</f>
        <v>0</v>
      </c>
      <c r="Q82" s="69" t="n">
        <f aca="false">IF(B82&lt;&gt;"Manutenção em interface",IF(B82&lt;&gt;"Desenv., Manutenção e Publicação de Páginas Estáticas",(O82+P82),C82),C82)</f>
        <v>0</v>
      </c>
      <c r="R82" s="85" t="n">
        <f aca="false">IF(B82&lt;&gt;"Manutenção em interface",IF(B82&lt;&gt;"Desenv., Manutenção e Publicação de Páginas Estáticas",(O82+P82)*C82,C82),C82)</f>
        <v>0</v>
      </c>
      <c r="S82" s="78"/>
      <c r="T82" s="87"/>
      <c r="U82" s="88"/>
      <c r="V82" s="76"/>
      <c r="W82" s="77" t="n">
        <f aca="false">IF(V82&lt;&gt;"",VLOOKUP(V82,'Manual EB'!$A$3:$B$407,2,0),0)</f>
        <v>0</v>
      </c>
      <c r="X82" s="78"/>
      <c r="Y82" s="80"/>
      <c r="Z82" s="81"/>
      <c r="AA82" s="82"/>
      <c r="AB82" s="83"/>
      <c r="AC82" s="84" t="str">
        <f aca="false">IF(X82="EE",IF(OR(AND(OR(AA82=1,AA82=0),Y82&gt;0,Y82&lt;5),AND(OR(AA82=1,AA82=0),Y82&gt;4,Y82&lt;16),AND(AA82=2,Y82&gt;0,Y82&lt;5)),"Simples",IF(OR(AND(OR(AA82=1,AA82=0),Y82&gt;15),AND(AA82=2,Y82&gt;4,Y82&lt;16),AND(AA82&gt;2,Y82&gt;0,Y82&lt;5)),"Médio",IF(OR(AND(AA82=2,Y82&gt;15),AND(AA82&gt;2,Y82&gt;4,Y82&lt;16),AND(AA82&gt;2,Y82&gt;15)),"Complexo",""))), IF(OR(X82="CE",X82="SE"),IF(OR(AND(OR(AA82=1,AA82=0),Y82&gt;0,Y82&lt;6),AND(OR(AA82=1,AA82=0),Y82&gt;5,Y82&lt;20),AND(AA82&gt;1,AA82&lt;4,Y82&gt;0,Y82&lt;6)),"Simples",IF(OR(AND(OR(AA82=1,AA82=0),Y82&gt;19),AND(AA82&gt;1,AA82&lt;4,Y82&gt;5,Y82&lt;20),AND(AA82&gt;3,Y82&gt;0,Y82&lt;6)),"Médio",IF(OR(AND(AA82&gt;1,AA82&lt;4,Y82&gt;19),AND(AA82&gt;3,Y82&gt;5,Y82&lt;20),AND(AA82&gt;3,Y82&gt;19)),"Complexo",""))),""))</f>
        <v/>
      </c>
      <c r="AD82" s="79" t="str">
        <f aca="false">IF(X82="ALI",IF(OR(AND(OR(AA82=1,AA82=0),Y82&gt;0,Y82&lt;20),AND(OR(AA82=1,AA82=0),Y82&gt;19,Y82&lt;51),AND(AA82&gt;1,AA82&lt;6,Y82&gt;0,Y82&lt;20)),"Simples",IF(OR(AND(OR(AA82=1,AA82=0),Y82&gt;50),AND(AA82&gt;1,AA82&lt;6,Y82&gt;19,Y82&lt;51),AND(AA82&gt;5,Y82&gt;0,Y82&lt;20)),"Médio",IF(OR(AND(AA82&gt;1,AA82&lt;6,Y82&gt;50),AND(AA82&gt;5,Y82&gt;19,Y82&lt;51),AND(AA82&gt;5,Y82&gt;50)),"Complexo",""))), IF(X82="AIE",IF(OR(AND(OR(AA82=1, AA82=0),Y82&gt;0,Y82&lt;20),AND(OR(AA82=1, AA82=0),Y82&gt;19,Y82&lt;51),AND(AA82&gt;1,AA82&lt;6,Y82&gt;0,Y82&lt;20)),"Simples",IF(OR(AND(OR(AA82=1, AA82=0),Y82&gt;50),AND(AA82&gt;1,AA82&lt;6,Y82&gt;19,Y82&lt;51),AND(AA82&gt;5,Y82&gt;0,Y82&lt;20)),"Médio",IF(OR(AND(AA82&gt;1,AA82&lt;6,Y82&gt;50),AND(AA82&gt;5,Y82&gt;19,Y82&lt;51),AND(AA82&gt;5,Y82&gt;50)),"Complexo",""))),""))</f>
        <v/>
      </c>
      <c r="AE82" s="85" t="str">
        <f aca="false">IF(AC82="",AD82,IF(AD82="",AC82,""))</f>
        <v/>
      </c>
      <c r="AF82" s="86" t="n">
        <f aca="false">IF(AND(OR(X82="EE",X82="CE"),AE82="Simples"),3, IF(AND(OR(X82="EE",X82="CE"),AE82="Médio"),4, IF(AND(OR(X82="EE",X82="CE"),AE82="Complexo"),6, IF(AND(X82="SE",AE82="Simples"),4, IF(AND(X82="SE",AE82="Médio"),5, IF(AND(X82="SE",AE82="Complexo"),7,0))))))</f>
        <v>0</v>
      </c>
      <c r="AG82" s="86" t="n">
        <f aca="false">IF(AND(X82="ALI",AD82="Simples"),7, IF(AND(X82="ALI",AD82="Médio"),10, IF(AND(X82="ALI",AD82="Complexo"),15, IF(AND(X82="AIE",AD82="Simples"),5, IF(AND(X82="AIE",AD82="Médio"),7, IF(AND(X82="AIE",AD82="Complexo"),10,0))))))</f>
        <v>0</v>
      </c>
      <c r="AH82" s="86" t="n">
        <f aca="false">IF(U82="",0,IF(U82="OK",SUM(O82:P82),SUM(AF82:AG82)))</f>
        <v>0</v>
      </c>
      <c r="AI82" s="89" t="n">
        <f aca="false">IF(U82="OK",R82,( IF(V82&lt;&gt;"Manutenção em interface",IF(V82&lt;&gt;"Desenv., Manutenção e Publicação de Páginas Estáticas",(AF82+AG82)*W82,W82),W82)))</f>
        <v>0</v>
      </c>
      <c r="AJ82" s="78"/>
      <c r="AK82" s="87"/>
      <c r="AL82" s="78"/>
      <c r="AM82" s="87"/>
      <c r="AN82" s="78"/>
      <c r="AO82" s="78" t="str">
        <f aca="false">IF(AI82=0,"",IF(AI82=R82,"OK","Divergente"))</f>
        <v/>
      </c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IF(B83&lt;&gt;"",VLOOKUP(B83,'Manual EB'!$A$3:$B$407,2,0),0)</f>
        <v>0</v>
      </c>
      <c r="D83" s="78"/>
      <c r="E83" s="78"/>
      <c r="F83" s="79"/>
      <c r="G83" s="78"/>
      <c r="H83" s="80"/>
      <c r="I83" s="81"/>
      <c r="J83" s="82"/>
      <c r="K83" s="83"/>
      <c r="L83" s="84" t="str">
        <f aca="false">IF(G83="EE",IF(OR(AND(OR(J83=1,J83=0),H83&gt;0,H83&lt;5),AND(OR(J83=1,J83=0),H83&gt;4,H83&lt;16),AND(J83=2,H83&gt;0,H83&lt;5)),"Simples",IF(OR(AND(OR(J83=1,J83=0),H83&gt;15),AND(J83=2,H83&gt;4,H83&lt;16),AND(J83&gt;2,H83&gt;0,H83&lt;5)),"Médio",IF(OR(AND(J83=2,H83&gt;15),AND(J83&gt;2,H83&gt;4,H83&lt;16),AND(J83&gt;2,H83&gt;15)),"Complexo",""))), IF(OR(G83="CE",G83="SE"),IF(OR(AND(OR(J83=1,J83=0),H83&gt;0,H83&lt;6),AND(OR(J83=1,J83=0),H83&gt;5,H83&lt;20),AND(J83&gt;1,J83&lt;4,H83&gt;0,H83&lt;6)),"Simples",IF(OR(AND(OR(J83=1,J83=0),H83&gt;19),AND(J83&gt;1,J83&lt;4,H83&gt;5,H83&lt;20),AND(J83&gt;3,H83&gt;0,H83&lt;6)),"Médio",IF(OR(AND(J83&gt;1,J83&lt;4,H83&gt;19),AND(J83&gt;3,H83&gt;5,H83&lt;20),AND(J83&gt;3,H83&gt;19)),"Complexo",""))),""))</f>
        <v/>
      </c>
      <c r="M83" s="79" t="str">
        <f aca="false">IF(G83="ALI",IF(OR(AND(OR(J83=1,J83=0),H83&gt;0,H83&lt;20),AND(OR(J83=1,J83=0),H83&gt;19,H83&lt;51),AND(J83&gt;1,J83&lt;6,H83&gt;0,H83&lt;20)),"Simples",IF(OR(AND(OR(J83=1,J83=0),H83&gt;50),AND(J83&gt;1,J83&lt;6,H83&gt;19,H83&lt;51),AND(J83&gt;5,H83&gt;0,H83&lt;20)),"Médio",IF(OR(AND(J83&gt;1,J83&lt;6,H83&gt;50),AND(J83&gt;5,H83&gt;19,H83&lt;51),AND(J83&gt;5,H83&gt;50)),"Complexo",""))), IF(G83="AIE",IF(OR(AND(OR(J83=1, J83=0),H83&gt;0,H83&lt;20),AND(OR(J83=1, J83=0),H83&gt;19,H83&lt;51),AND(J83&gt;1,J83&lt;6,H83&gt;0,H83&lt;20)),"Simples",IF(OR(AND(OR(J83=1, J83=0),H83&gt;50),AND(J83&gt;1,J83&lt;6,H83&gt;19,H83&lt;51),AND(J83&gt;5,H83&gt;0,H83&lt;20)),"Médio",IF(OR(AND(J83&gt;1,J83&lt;6,H83&gt;50),AND(J83&gt;5,H83&gt;19,H83&lt;51),AND(J83&gt;5,H83&gt;50)),"Complexo",""))),""))</f>
        <v/>
      </c>
      <c r="N83" s="85" t="str">
        <f aca="false">IF(L83="",M83,IF(M83="",L83,""))</f>
        <v/>
      </c>
      <c r="O83" s="86" t="n">
        <f aca="false">IF(AND(OR(G83="EE",G83="CE"),N83="Simples"),3, IF(AND(OR(G83="EE",G83="CE"),N83="Médio"),4, IF(AND(OR(G83="EE",G83="CE"),N83="Complexo"),6, IF(AND(G83="SE",N83="Simples"),4, IF(AND(G83="SE",N83="Médio"),5, IF(AND(G83="SE",N83="Complexo"),7,0))))))</f>
        <v>0</v>
      </c>
      <c r="P83" s="86" t="n">
        <f aca="false">IF(AND(G83="ALI",M83="Simples"),7, IF(AND(G83="ALI",M83="Médio"),10, IF(AND(G83="ALI",M83="Complexo"),15, IF(AND(G83="AIE",M83="Simples"),5, IF(AND(G83="AIE",M83="Médio"),7, IF(AND(G83="AIE",M83="Complexo"),10,0))))))</f>
        <v>0</v>
      </c>
      <c r="Q83" s="69" t="n">
        <f aca="false">IF(B83&lt;&gt;"Manutenção em interface",IF(B83&lt;&gt;"Desenv., Manutenção e Publicação de Páginas Estáticas",(O83+P83),C83),C83)</f>
        <v>0</v>
      </c>
      <c r="R83" s="85" t="n">
        <f aca="false">IF(B83&lt;&gt;"Manutenção em interface",IF(B83&lt;&gt;"Desenv., Manutenção e Publicação de Páginas Estáticas",(O83+P83)*C83,C83),C83)</f>
        <v>0</v>
      </c>
      <c r="S83" s="78"/>
      <c r="T83" s="87"/>
      <c r="U83" s="88"/>
      <c r="V83" s="76"/>
      <c r="W83" s="77" t="n">
        <f aca="false">IF(V83&lt;&gt;"",VLOOKUP(V83,'Manual EB'!$A$3:$B$407,2,0),0)</f>
        <v>0</v>
      </c>
      <c r="X83" s="78"/>
      <c r="Y83" s="80"/>
      <c r="Z83" s="81"/>
      <c r="AA83" s="82"/>
      <c r="AB83" s="83"/>
      <c r="AC83" s="84" t="str">
        <f aca="false">IF(X83="EE",IF(OR(AND(OR(AA83=1,AA83=0),Y83&gt;0,Y83&lt;5),AND(OR(AA83=1,AA83=0),Y83&gt;4,Y83&lt;16),AND(AA83=2,Y83&gt;0,Y83&lt;5)),"Simples",IF(OR(AND(OR(AA83=1,AA83=0),Y83&gt;15),AND(AA83=2,Y83&gt;4,Y83&lt;16),AND(AA83&gt;2,Y83&gt;0,Y83&lt;5)),"Médio",IF(OR(AND(AA83=2,Y83&gt;15),AND(AA83&gt;2,Y83&gt;4,Y83&lt;16),AND(AA83&gt;2,Y83&gt;15)),"Complexo",""))), IF(OR(X83="CE",X83="SE"),IF(OR(AND(OR(AA83=1,AA83=0),Y83&gt;0,Y83&lt;6),AND(OR(AA83=1,AA83=0),Y83&gt;5,Y83&lt;20),AND(AA83&gt;1,AA83&lt;4,Y83&gt;0,Y83&lt;6)),"Simples",IF(OR(AND(OR(AA83=1,AA83=0),Y83&gt;19),AND(AA83&gt;1,AA83&lt;4,Y83&gt;5,Y83&lt;20),AND(AA83&gt;3,Y83&gt;0,Y83&lt;6)),"Médio",IF(OR(AND(AA83&gt;1,AA83&lt;4,Y83&gt;19),AND(AA83&gt;3,Y83&gt;5,Y83&lt;20),AND(AA83&gt;3,Y83&gt;19)),"Complexo",""))),""))</f>
        <v/>
      </c>
      <c r="AD83" s="79" t="str">
        <f aca="false">IF(X83="ALI",IF(OR(AND(OR(AA83=1,AA83=0),Y83&gt;0,Y83&lt;20),AND(OR(AA83=1,AA83=0),Y83&gt;19,Y83&lt;51),AND(AA83&gt;1,AA83&lt;6,Y83&gt;0,Y83&lt;20)),"Simples",IF(OR(AND(OR(AA83=1,AA83=0),Y83&gt;50),AND(AA83&gt;1,AA83&lt;6,Y83&gt;19,Y83&lt;51),AND(AA83&gt;5,Y83&gt;0,Y83&lt;20)),"Médio",IF(OR(AND(AA83&gt;1,AA83&lt;6,Y83&gt;50),AND(AA83&gt;5,Y83&gt;19,Y83&lt;51),AND(AA83&gt;5,Y83&gt;50)),"Complexo",""))), IF(X83="AIE",IF(OR(AND(OR(AA83=1, AA83=0),Y83&gt;0,Y83&lt;20),AND(OR(AA83=1, AA83=0),Y83&gt;19,Y83&lt;51),AND(AA83&gt;1,AA83&lt;6,Y83&gt;0,Y83&lt;20)),"Simples",IF(OR(AND(OR(AA83=1, AA83=0),Y83&gt;50),AND(AA83&gt;1,AA83&lt;6,Y83&gt;19,Y83&lt;51),AND(AA83&gt;5,Y83&gt;0,Y83&lt;20)),"Médio",IF(OR(AND(AA83&gt;1,AA83&lt;6,Y83&gt;50),AND(AA83&gt;5,Y83&gt;19,Y83&lt;51),AND(AA83&gt;5,Y83&gt;50)),"Complexo",""))),""))</f>
        <v/>
      </c>
      <c r="AE83" s="85" t="str">
        <f aca="false">IF(AC83="",AD83,IF(AD83="",AC83,""))</f>
        <v/>
      </c>
      <c r="AF83" s="86" t="n">
        <f aca="false">IF(AND(OR(X83="EE",X83="CE"),AE83="Simples"),3, IF(AND(OR(X83="EE",X83="CE"),AE83="Médio"),4, IF(AND(OR(X83="EE",X83="CE"),AE83="Complexo"),6, IF(AND(X83="SE",AE83="Simples"),4, IF(AND(X83="SE",AE83="Médio"),5, IF(AND(X83="SE",AE83="Complexo"),7,0))))))</f>
        <v>0</v>
      </c>
      <c r="AG83" s="86" t="n">
        <f aca="false">IF(AND(X83="ALI",AD83="Simples"),7, IF(AND(X83="ALI",AD83="Médio"),10, IF(AND(X83="ALI",AD83="Complexo"),15, IF(AND(X83="AIE",AD83="Simples"),5, IF(AND(X83="AIE",AD83="Médio"),7, IF(AND(X83="AIE",AD83="Complexo"),10,0))))))</f>
        <v>0</v>
      </c>
      <c r="AH83" s="86" t="n">
        <f aca="false">IF(U83="",0,IF(U83="OK",SUM(O83:P83),SUM(AF83:AG83)))</f>
        <v>0</v>
      </c>
      <c r="AI83" s="89" t="n">
        <f aca="false">IF(U83="OK",R83,( IF(V83&lt;&gt;"Manutenção em interface",IF(V83&lt;&gt;"Desenv., Manutenção e Publicação de Páginas Estáticas",(AF83+AG83)*W83,W83),W83)))</f>
        <v>0</v>
      </c>
      <c r="AJ83" s="78"/>
      <c r="AK83" s="87"/>
      <c r="AL83" s="78"/>
      <c r="AM83" s="87"/>
      <c r="AN83" s="78"/>
      <c r="AO83" s="78" t="str">
        <f aca="false">IF(AI83=0,"",IF(AI83=R83,"OK","Divergente"))</f>
        <v/>
      </c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IF(B84&lt;&gt;"",VLOOKUP(B84,'Manual EB'!$A$3:$B$407,2,0),0)</f>
        <v>0</v>
      </c>
      <c r="D84" s="78"/>
      <c r="E84" s="78"/>
      <c r="F84" s="79"/>
      <c r="G84" s="78"/>
      <c r="H84" s="80"/>
      <c r="I84" s="81"/>
      <c r="J84" s="82"/>
      <c r="K84" s="83"/>
      <c r="L84" s="84" t="str">
        <f aca="false">IF(G84="EE",IF(OR(AND(OR(J84=1,J84=0),H84&gt;0,H84&lt;5),AND(OR(J84=1,J84=0),H84&gt;4,H84&lt;16),AND(J84=2,H84&gt;0,H84&lt;5)),"Simples",IF(OR(AND(OR(J84=1,J84=0),H84&gt;15),AND(J84=2,H84&gt;4,H84&lt;16),AND(J84&gt;2,H84&gt;0,H84&lt;5)),"Médio",IF(OR(AND(J84=2,H84&gt;15),AND(J84&gt;2,H84&gt;4,H84&lt;16),AND(J84&gt;2,H84&gt;15)),"Complexo",""))), IF(OR(G84="CE",G84="SE"),IF(OR(AND(OR(J84=1,J84=0),H84&gt;0,H84&lt;6),AND(OR(J84=1,J84=0),H84&gt;5,H84&lt;20),AND(J84&gt;1,J84&lt;4,H84&gt;0,H84&lt;6)),"Simples",IF(OR(AND(OR(J84=1,J84=0),H84&gt;19),AND(J84&gt;1,J84&lt;4,H84&gt;5,H84&lt;20),AND(J84&gt;3,H84&gt;0,H84&lt;6)),"Médio",IF(OR(AND(J84&gt;1,J84&lt;4,H84&gt;19),AND(J84&gt;3,H84&gt;5,H84&lt;20),AND(J84&gt;3,H84&gt;19)),"Complexo",""))),""))</f>
        <v/>
      </c>
      <c r="M84" s="79" t="str">
        <f aca="false">IF(G84="ALI",IF(OR(AND(OR(J84=1,J84=0),H84&gt;0,H84&lt;20),AND(OR(J84=1,J84=0),H84&gt;19,H84&lt;51),AND(J84&gt;1,J84&lt;6,H84&gt;0,H84&lt;20)),"Simples",IF(OR(AND(OR(J84=1,J84=0),H84&gt;50),AND(J84&gt;1,J84&lt;6,H84&gt;19,H84&lt;51),AND(J84&gt;5,H84&gt;0,H84&lt;20)),"Médio",IF(OR(AND(J84&gt;1,J84&lt;6,H84&gt;50),AND(J84&gt;5,H84&gt;19,H84&lt;51),AND(J84&gt;5,H84&gt;50)),"Complexo",""))), IF(G84="AIE",IF(OR(AND(OR(J84=1, J84=0),H84&gt;0,H84&lt;20),AND(OR(J84=1, J84=0),H84&gt;19,H84&lt;51),AND(J84&gt;1,J84&lt;6,H84&gt;0,H84&lt;20)),"Simples",IF(OR(AND(OR(J84=1, J84=0),H84&gt;50),AND(J84&gt;1,J84&lt;6,H84&gt;19,H84&lt;51),AND(J84&gt;5,H84&gt;0,H84&lt;20)),"Médio",IF(OR(AND(J84&gt;1,J84&lt;6,H84&gt;50),AND(J84&gt;5,H84&gt;19,H84&lt;51),AND(J84&gt;5,H84&gt;50)),"Complexo",""))),""))</f>
        <v/>
      </c>
      <c r="N84" s="85" t="str">
        <f aca="false">IF(L84="",M84,IF(M84="",L84,""))</f>
        <v/>
      </c>
      <c r="O84" s="86" t="n">
        <f aca="false">IF(AND(OR(G84="EE",G84="CE"),N84="Simples"),3, IF(AND(OR(G84="EE",G84="CE"),N84="Médio"),4, IF(AND(OR(G84="EE",G84="CE"),N84="Complexo"),6, IF(AND(G84="SE",N84="Simples"),4, IF(AND(G84="SE",N84="Médio"),5, IF(AND(G84="SE",N84="Complexo"),7,0))))))</f>
        <v>0</v>
      </c>
      <c r="P84" s="86" t="n">
        <f aca="false">IF(AND(G84="ALI",M84="Simples"),7, IF(AND(G84="ALI",M84="Médio"),10, IF(AND(G84="ALI",M84="Complexo"),15, IF(AND(G84="AIE",M84="Simples"),5, IF(AND(G84="AIE",M84="Médio"),7, IF(AND(G84="AIE",M84="Complexo"),10,0))))))</f>
        <v>0</v>
      </c>
      <c r="Q84" s="69" t="n">
        <f aca="false">IF(B84&lt;&gt;"Manutenção em interface",IF(B84&lt;&gt;"Desenv., Manutenção e Publicação de Páginas Estáticas",(O84+P84),C84),C84)</f>
        <v>0</v>
      </c>
      <c r="R84" s="85" t="n">
        <f aca="false">IF(B84&lt;&gt;"Manutenção em interface",IF(B84&lt;&gt;"Desenv., Manutenção e Publicação de Páginas Estáticas",(O84+P84)*C84,C84),C84)</f>
        <v>0</v>
      </c>
      <c r="S84" s="78"/>
      <c r="T84" s="87"/>
      <c r="U84" s="88"/>
      <c r="V84" s="76"/>
      <c r="W84" s="77" t="n">
        <f aca="false">IF(V84&lt;&gt;"",VLOOKUP(V84,'Manual EB'!$A$3:$B$407,2,0),0)</f>
        <v>0</v>
      </c>
      <c r="X84" s="78"/>
      <c r="Y84" s="80"/>
      <c r="Z84" s="81"/>
      <c r="AA84" s="82"/>
      <c r="AB84" s="83"/>
      <c r="AC84" s="84" t="str">
        <f aca="false">IF(X84="EE",IF(OR(AND(OR(AA84=1,AA84=0),Y84&gt;0,Y84&lt;5),AND(OR(AA84=1,AA84=0),Y84&gt;4,Y84&lt;16),AND(AA84=2,Y84&gt;0,Y84&lt;5)),"Simples",IF(OR(AND(OR(AA84=1,AA84=0),Y84&gt;15),AND(AA84=2,Y84&gt;4,Y84&lt;16),AND(AA84&gt;2,Y84&gt;0,Y84&lt;5)),"Médio",IF(OR(AND(AA84=2,Y84&gt;15),AND(AA84&gt;2,Y84&gt;4,Y84&lt;16),AND(AA84&gt;2,Y84&gt;15)),"Complexo",""))), IF(OR(X84="CE",X84="SE"),IF(OR(AND(OR(AA84=1,AA84=0),Y84&gt;0,Y84&lt;6),AND(OR(AA84=1,AA84=0),Y84&gt;5,Y84&lt;20),AND(AA84&gt;1,AA84&lt;4,Y84&gt;0,Y84&lt;6)),"Simples",IF(OR(AND(OR(AA84=1,AA84=0),Y84&gt;19),AND(AA84&gt;1,AA84&lt;4,Y84&gt;5,Y84&lt;20),AND(AA84&gt;3,Y84&gt;0,Y84&lt;6)),"Médio",IF(OR(AND(AA84&gt;1,AA84&lt;4,Y84&gt;19),AND(AA84&gt;3,Y84&gt;5,Y84&lt;20),AND(AA84&gt;3,Y84&gt;19)),"Complexo",""))),""))</f>
        <v/>
      </c>
      <c r="AD84" s="79" t="str">
        <f aca="false">IF(X84="ALI",IF(OR(AND(OR(AA84=1,AA84=0),Y84&gt;0,Y84&lt;20),AND(OR(AA84=1,AA84=0),Y84&gt;19,Y84&lt;51),AND(AA84&gt;1,AA84&lt;6,Y84&gt;0,Y84&lt;20)),"Simples",IF(OR(AND(OR(AA84=1,AA84=0),Y84&gt;50),AND(AA84&gt;1,AA84&lt;6,Y84&gt;19,Y84&lt;51),AND(AA84&gt;5,Y84&gt;0,Y84&lt;20)),"Médio",IF(OR(AND(AA84&gt;1,AA84&lt;6,Y84&gt;50),AND(AA84&gt;5,Y84&gt;19,Y84&lt;51),AND(AA84&gt;5,Y84&gt;50)),"Complexo",""))), IF(X84="AIE",IF(OR(AND(OR(AA84=1, AA84=0),Y84&gt;0,Y84&lt;20),AND(OR(AA84=1, AA84=0),Y84&gt;19,Y84&lt;51),AND(AA84&gt;1,AA84&lt;6,Y84&gt;0,Y84&lt;20)),"Simples",IF(OR(AND(OR(AA84=1, AA84=0),Y84&gt;50),AND(AA84&gt;1,AA84&lt;6,Y84&gt;19,Y84&lt;51),AND(AA84&gt;5,Y84&gt;0,Y84&lt;20)),"Médio",IF(OR(AND(AA84&gt;1,AA84&lt;6,Y84&gt;50),AND(AA84&gt;5,Y84&gt;19,Y84&lt;51),AND(AA84&gt;5,Y84&gt;50)),"Complexo",""))),""))</f>
        <v/>
      </c>
      <c r="AE84" s="85" t="str">
        <f aca="false">IF(AC84="",AD84,IF(AD84="",AC84,""))</f>
        <v/>
      </c>
      <c r="AF84" s="86" t="n">
        <f aca="false">IF(AND(OR(X84="EE",X84="CE"),AE84="Simples"),3, IF(AND(OR(X84="EE",X84="CE"),AE84="Médio"),4, IF(AND(OR(X84="EE",X84="CE"),AE84="Complexo"),6, IF(AND(X84="SE",AE84="Simples"),4, IF(AND(X84="SE",AE84="Médio"),5, IF(AND(X84="SE",AE84="Complexo"),7,0))))))</f>
        <v>0</v>
      </c>
      <c r="AG84" s="86" t="n">
        <f aca="false">IF(AND(X84="ALI",AD84="Simples"),7, IF(AND(X84="ALI",AD84="Médio"),10, IF(AND(X84="ALI",AD84="Complexo"),15, IF(AND(X84="AIE",AD84="Simples"),5, IF(AND(X84="AIE",AD84="Médio"),7, IF(AND(X84="AIE",AD84="Complexo"),10,0))))))</f>
        <v>0</v>
      </c>
      <c r="AH84" s="86" t="n">
        <f aca="false">IF(U84="",0,IF(U84="OK",SUM(O84:P84),SUM(AF84:AG84)))</f>
        <v>0</v>
      </c>
      <c r="AI84" s="89" t="n">
        <f aca="false">IF(U84="OK",R84,( IF(V84&lt;&gt;"Manutenção em interface",IF(V84&lt;&gt;"Desenv., Manutenção e Publicação de Páginas Estáticas",(AF84+AG84)*W84,W84),W84)))</f>
        <v>0</v>
      </c>
      <c r="AJ84" s="78"/>
      <c r="AK84" s="87"/>
      <c r="AL84" s="78"/>
      <c r="AM84" s="87"/>
      <c r="AN84" s="78"/>
      <c r="AO84" s="78" t="str">
        <f aca="false">IF(AI84=0,"",IF(AI84=R84,"OK","Divergente"))</f>
        <v/>
      </c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IF(B85&lt;&gt;"",VLOOKUP(B85,'Manual EB'!$A$3:$B$407,2,0),0)</f>
        <v>0</v>
      </c>
      <c r="D85" s="78"/>
      <c r="E85" s="78"/>
      <c r="F85" s="79"/>
      <c r="G85" s="78"/>
      <c r="H85" s="80"/>
      <c r="I85" s="81"/>
      <c r="J85" s="82"/>
      <c r="K85" s="83"/>
      <c r="L85" s="84" t="str">
        <f aca="false">IF(G85="EE",IF(OR(AND(OR(J85=1,J85=0),H85&gt;0,H85&lt;5),AND(OR(J85=1,J85=0),H85&gt;4,H85&lt;16),AND(J85=2,H85&gt;0,H85&lt;5)),"Simples",IF(OR(AND(OR(J85=1,J85=0),H85&gt;15),AND(J85=2,H85&gt;4,H85&lt;16),AND(J85&gt;2,H85&gt;0,H85&lt;5)),"Médio",IF(OR(AND(J85=2,H85&gt;15),AND(J85&gt;2,H85&gt;4,H85&lt;16),AND(J85&gt;2,H85&gt;15)),"Complexo",""))), IF(OR(G85="CE",G85="SE"),IF(OR(AND(OR(J85=1,J85=0),H85&gt;0,H85&lt;6),AND(OR(J85=1,J85=0),H85&gt;5,H85&lt;20),AND(J85&gt;1,J85&lt;4,H85&gt;0,H85&lt;6)),"Simples",IF(OR(AND(OR(J85=1,J85=0),H85&gt;19),AND(J85&gt;1,J85&lt;4,H85&gt;5,H85&lt;20),AND(J85&gt;3,H85&gt;0,H85&lt;6)),"Médio",IF(OR(AND(J85&gt;1,J85&lt;4,H85&gt;19),AND(J85&gt;3,H85&gt;5,H85&lt;20),AND(J85&gt;3,H85&gt;19)),"Complexo",""))),""))</f>
        <v/>
      </c>
      <c r="M85" s="79" t="str">
        <f aca="false">IF(G85="ALI",IF(OR(AND(OR(J85=1,J85=0),H85&gt;0,H85&lt;20),AND(OR(J85=1,J85=0),H85&gt;19,H85&lt;51),AND(J85&gt;1,J85&lt;6,H85&gt;0,H85&lt;20)),"Simples",IF(OR(AND(OR(J85=1,J85=0),H85&gt;50),AND(J85&gt;1,J85&lt;6,H85&gt;19,H85&lt;51),AND(J85&gt;5,H85&gt;0,H85&lt;20)),"Médio",IF(OR(AND(J85&gt;1,J85&lt;6,H85&gt;50),AND(J85&gt;5,H85&gt;19,H85&lt;51),AND(J85&gt;5,H85&gt;50)),"Complexo",""))), IF(G85="AIE",IF(OR(AND(OR(J85=1, J85=0),H85&gt;0,H85&lt;20),AND(OR(J85=1, J85=0),H85&gt;19,H85&lt;51),AND(J85&gt;1,J85&lt;6,H85&gt;0,H85&lt;20)),"Simples",IF(OR(AND(OR(J85=1, J85=0),H85&gt;50),AND(J85&gt;1,J85&lt;6,H85&gt;19,H85&lt;51),AND(J85&gt;5,H85&gt;0,H85&lt;20)),"Médio",IF(OR(AND(J85&gt;1,J85&lt;6,H85&gt;50),AND(J85&gt;5,H85&gt;19,H85&lt;51),AND(J85&gt;5,H85&gt;50)),"Complexo",""))),""))</f>
        <v/>
      </c>
      <c r="N85" s="85" t="str">
        <f aca="false">IF(L85="",M85,IF(M85="",L85,""))</f>
        <v/>
      </c>
      <c r="O85" s="86" t="n">
        <f aca="false">IF(AND(OR(G85="EE",G85="CE"),N85="Simples"),3, IF(AND(OR(G85="EE",G85="CE"),N85="Médio"),4, IF(AND(OR(G85="EE",G85="CE"),N85="Complexo"),6, IF(AND(G85="SE",N85="Simples"),4, IF(AND(G85="SE",N85="Médio"),5, IF(AND(G85="SE",N85="Complexo"),7,0))))))</f>
        <v>0</v>
      </c>
      <c r="P85" s="86" t="n">
        <f aca="false">IF(AND(G85="ALI",M85="Simples"),7, IF(AND(G85="ALI",M85="Médio"),10, IF(AND(G85="ALI",M85="Complexo"),15, IF(AND(G85="AIE",M85="Simples"),5, IF(AND(G85="AIE",M85="Médio"),7, IF(AND(G85="AIE",M85="Complexo"),10,0))))))</f>
        <v>0</v>
      </c>
      <c r="Q85" s="69" t="n">
        <f aca="false">IF(B85&lt;&gt;"Manutenção em interface",IF(B85&lt;&gt;"Desenv., Manutenção e Publicação de Páginas Estáticas",(O85+P85),C85),C85)</f>
        <v>0</v>
      </c>
      <c r="R85" s="85" t="n">
        <f aca="false">IF(B85&lt;&gt;"Manutenção em interface",IF(B85&lt;&gt;"Desenv., Manutenção e Publicação de Páginas Estáticas",(O85+P85)*C85,C85),C85)</f>
        <v>0</v>
      </c>
      <c r="S85" s="78"/>
      <c r="T85" s="87"/>
      <c r="U85" s="88"/>
      <c r="V85" s="76"/>
      <c r="W85" s="77" t="n">
        <f aca="false">IF(V85&lt;&gt;"",VLOOKUP(V85,'Manual EB'!$A$3:$B$407,2,0),0)</f>
        <v>0</v>
      </c>
      <c r="X85" s="78"/>
      <c r="Y85" s="80"/>
      <c r="Z85" s="81"/>
      <c r="AA85" s="82"/>
      <c r="AB85" s="83"/>
      <c r="AC85" s="84" t="str">
        <f aca="false">IF(X85="EE",IF(OR(AND(OR(AA85=1,AA85=0),Y85&gt;0,Y85&lt;5),AND(OR(AA85=1,AA85=0),Y85&gt;4,Y85&lt;16),AND(AA85=2,Y85&gt;0,Y85&lt;5)),"Simples",IF(OR(AND(OR(AA85=1,AA85=0),Y85&gt;15),AND(AA85=2,Y85&gt;4,Y85&lt;16),AND(AA85&gt;2,Y85&gt;0,Y85&lt;5)),"Médio",IF(OR(AND(AA85=2,Y85&gt;15),AND(AA85&gt;2,Y85&gt;4,Y85&lt;16),AND(AA85&gt;2,Y85&gt;15)),"Complexo",""))), IF(OR(X85="CE",X85="SE"),IF(OR(AND(OR(AA85=1,AA85=0),Y85&gt;0,Y85&lt;6),AND(OR(AA85=1,AA85=0),Y85&gt;5,Y85&lt;20),AND(AA85&gt;1,AA85&lt;4,Y85&gt;0,Y85&lt;6)),"Simples",IF(OR(AND(OR(AA85=1,AA85=0),Y85&gt;19),AND(AA85&gt;1,AA85&lt;4,Y85&gt;5,Y85&lt;20),AND(AA85&gt;3,Y85&gt;0,Y85&lt;6)),"Médio",IF(OR(AND(AA85&gt;1,AA85&lt;4,Y85&gt;19),AND(AA85&gt;3,Y85&gt;5,Y85&lt;20),AND(AA85&gt;3,Y85&gt;19)),"Complexo",""))),""))</f>
        <v/>
      </c>
      <c r="AD85" s="79" t="str">
        <f aca="false">IF(X85="ALI",IF(OR(AND(OR(AA85=1,AA85=0),Y85&gt;0,Y85&lt;20),AND(OR(AA85=1,AA85=0),Y85&gt;19,Y85&lt;51),AND(AA85&gt;1,AA85&lt;6,Y85&gt;0,Y85&lt;20)),"Simples",IF(OR(AND(OR(AA85=1,AA85=0),Y85&gt;50),AND(AA85&gt;1,AA85&lt;6,Y85&gt;19,Y85&lt;51),AND(AA85&gt;5,Y85&gt;0,Y85&lt;20)),"Médio",IF(OR(AND(AA85&gt;1,AA85&lt;6,Y85&gt;50),AND(AA85&gt;5,Y85&gt;19,Y85&lt;51),AND(AA85&gt;5,Y85&gt;50)),"Complexo",""))), IF(X85="AIE",IF(OR(AND(OR(AA85=1, AA85=0),Y85&gt;0,Y85&lt;20),AND(OR(AA85=1, AA85=0),Y85&gt;19,Y85&lt;51),AND(AA85&gt;1,AA85&lt;6,Y85&gt;0,Y85&lt;20)),"Simples",IF(OR(AND(OR(AA85=1, AA85=0),Y85&gt;50),AND(AA85&gt;1,AA85&lt;6,Y85&gt;19,Y85&lt;51),AND(AA85&gt;5,Y85&gt;0,Y85&lt;20)),"Médio",IF(OR(AND(AA85&gt;1,AA85&lt;6,Y85&gt;50),AND(AA85&gt;5,Y85&gt;19,Y85&lt;51),AND(AA85&gt;5,Y85&gt;50)),"Complexo",""))),""))</f>
        <v/>
      </c>
      <c r="AE85" s="85" t="str">
        <f aca="false">IF(AC85="",AD85,IF(AD85="",AC85,""))</f>
        <v/>
      </c>
      <c r="AF85" s="86" t="n">
        <f aca="false">IF(AND(OR(X85="EE",X85="CE"),AE85="Simples"),3, IF(AND(OR(X85="EE",X85="CE"),AE85="Médio"),4, IF(AND(OR(X85="EE",X85="CE"),AE85="Complexo"),6, IF(AND(X85="SE",AE85="Simples"),4, IF(AND(X85="SE",AE85="Médio"),5, IF(AND(X85="SE",AE85="Complexo"),7,0))))))</f>
        <v>0</v>
      </c>
      <c r="AG85" s="86" t="n">
        <f aca="false">IF(AND(X85="ALI",AD85="Simples"),7, IF(AND(X85="ALI",AD85="Médio"),10, IF(AND(X85="ALI",AD85="Complexo"),15, IF(AND(X85="AIE",AD85="Simples"),5, IF(AND(X85="AIE",AD85="Médio"),7, IF(AND(X85="AIE",AD85="Complexo"),10,0))))))</f>
        <v>0</v>
      </c>
      <c r="AH85" s="86" t="n">
        <f aca="false">IF(U85="",0,IF(U85="OK",SUM(O85:P85),SUM(AF85:AG85)))</f>
        <v>0</v>
      </c>
      <c r="AI85" s="89" t="n">
        <f aca="false">IF(U85="OK",R85,( IF(V85&lt;&gt;"Manutenção em interface",IF(V85&lt;&gt;"Desenv., Manutenção e Publicação de Páginas Estáticas",(AF85+AG85)*W85,W85),W85)))</f>
        <v>0</v>
      </c>
      <c r="AJ85" s="78"/>
      <c r="AK85" s="87"/>
      <c r="AL85" s="78"/>
      <c r="AM85" s="87"/>
      <c r="AN85" s="78"/>
      <c r="AO85" s="78" t="str">
        <f aca="false">IF(AI85=0,"",IF(AI85=R85,"OK","Divergente"))</f>
        <v/>
      </c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IF(B86&lt;&gt;"",VLOOKUP(B86,'Manual EB'!$A$3:$B$407,2,0),0)</f>
        <v>0</v>
      </c>
      <c r="D86" s="78"/>
      <c r="E86" s="78"/>
      <c r="F86" s="79"/>
      <c r="G86" s="78"/>
      <c r="H86" s="80"/>
      <c r="I86" s="81"/>
      <c r="J86" s="82"/>
      <c r="K86" s="83"/>
      <c r="L86" s="84" t="str">
        <f aca="false">IF(G86="EE",IF(OR(AND(OR(J86=1,J86=0),H86&gt;0,H86&lt;5),AND(OR(J86=1,J86=0),H86&gt;4,H86&lt;16),AND(J86=2,H86&gt;0,H86&lt;5)),"Simples",IF(OR(AND(OR(J86=1,J86=0),H86&gt;15),AND(J86=2,H86&gt;4,H86&lt;16),AND(J86&gt;2,H86&gt;0,H86&lt;5)),"Médio",IF(OR(AND(J86=2,H86&gt;15),AND(J86&gt;2,H86&gt;4,H86&lt;16),AND(J86&gt;2,H86&gt;15)),"Complexo",""))), IF(OR(G86="CE",G86="SE"),IF(OR(AND(OR(J86=1,J86=0),H86&gt;0,H86&lt;6),AND(OR(J86=1,J86=0),H86&gt;5,H86&lt;20),AND(J86&gt;1,J86&lt;4,H86&gt;0,H86&lt;6)),"Simples",IF(OR(AND(OR(J86=1,J86=0),H86&gt;19),AND(J86&gt;1,J86&lt;4,H86&gt;5,H86&lt;20),AND(J86&gt;3,H86&gt;0,H86&lt;6)),"Médio",IF(OR(AND(J86&gt;1,J86&lt;4,H86&gt;19),AND(J86&gt;3,H86&gt;5,H86&lt;20),AND(J86&gt;3,H86&gt;19)),"Complexo",""))),""))</f>
        <v/>
      </c>
      <c r="M86" s="79" t="str">
        <f aca="false">IF(G86="ALI",IF(OR(AND(OR(J86=1,J86=0),H86&gt;0,H86&lt;20),AND(OR(J86=1,J86=0),H86&gt;19,H86&lt;51),AND(J86&gt;1,J86&lt;6,H86&gt;0,H86&lt;20)),"Simples",IF(OR(AND(OR(J86=1,J86=0),H86&gt;50),AND(J86&gt;1,J86&lt;6,H86&gt;19,H86&lt;51),AND(J86&gt;5,H86&gt;0,H86&lt;20)),"Médio",IF(OR(AND(J86&gt;1,J86&lt;6,H86&gt;50),AND(J86&gt;5,H86&gt;19,H86&lt;51),AND(J86&gt;5,H86&gt;50)),"Complexo",""))), IF(G86="AIE",IF(OR(AND(OR(J86=1, J86=0),H86&gt;0,H86&lt;20),AND(OR(J86=1, J86=0),H86&gt;19,H86&lt;51),AND(J86&gt;1,J86&lt;6,H86&gt;0,H86&lt;20)),"Simples",IF(OR(AND(OR(J86=1, J86=0),H86&gt;50),AND(J86&gt;1,J86&lt;6,H86&gt;19,H86&lt;51),AND(J86&gt;5,H86&gt;0,H86&lt;20)),"Médio",IF(OR(AND(J86&gt;1,J86&lt;6,H86&gt;50),AND(J86&gt;5,H86&gt;19,H86&lt;51),AND(J86&gt;5,H86&gt;50)),"Complexo",""))),""))</f>
        <v/>
      </c>
      <c r="N86" s="85" t="str">
        <f aca="false">IF(L86="",M86,IF(M86="",L86,""))</f>
        <v/>
      </c>
      <c r="O86" s="86" t="n">
        <f aca="false">IF(AND(OR(G86="EE",G86="CE"),N86="Simples"),3, IF(AND(OR(G86="EE",G86="CE"),N86="Médio"),4, IF(AND(OR(G86="EE",G86="CE"),N86="Complexo"),6, IF(AND(G86="SE",N86="Simples"),4, IF(AND(G86="SE",N86="Médio"),5, IF(AND(G86="SE",N86="Complexo"),7,0))))))</f>
        <v>0</v>
      </c>
      <c r="P86" s="86" t="n">
        <f aca="false">IF(AND(G86="ALI",M86="Simples"),7, IF(AND(G86="ALI",M86="Médio"),10, IF(AND(G86="ALI",M86="Complexo"),15, IF(AND(G86="AIE",M86="Simples"),5, IF(AND(G86="AIE",M86="Médio"),7, IF(AND(G86="AIE",M86="Complexo"),10,0))))))</f>
        <v>0</v>
      </c>
      <c r="Q86" s="69" t="n">
        <f aca="false">IF(B86&lt;&gt;"Manutenção em interface",IF(B86&lt;&gt;"Desenv., Manutenção e Publicação de Páginas Estáticas",(O86+P86),C86),C86)</f>
        <v>0</v>
      </c>
      <c r="R86" s="85" t="n">
        <f aca="false">IF(B86&lt;&gt;"Manutenção em interface",IF(B86&lt;&gt;"Desenv., Manutenção e Publicação de Páginas Estáticas",(O86+P86)*C86,C86),C86)</f>
        <v>0</v>
      </c>
      <c r="S86" s="78"/>
      <c r="T86" s="87"/>
      <c r="U86" s="88"/>
      <c r="V86" s="76"/>
      <c r="W86" s="77" t="n">
        <f aca="false">IF(V86&lt;&gt;"",VLOOKUP(V86,'Manual EB'!$A$3:$B$407,2,0),0)</f>
        <v>0</v>
      </c>
      <c r="X86" s="78"/>
      <c r="Y86" s="80"/>
      <c r="Z86" s="81"/>
      <c r="AA86" s="82"/>
      <c r="AB86" s="83"/>
      <c r="AC86" s="84" t="str">
        <f aca="false">IF(X86="EE",IF(OR(AND(OR(AA86=1,AA86=0),Y86&gt;0,Y86&lt;5),AND(OR(AA86=1,AA86=0),Y86&gt;4,Y86&lt;16),AND(AA86=2,Y86&gt;0,Y86&lt;5)),"Simples",IF(OR(AND(OR(AA86=1,AA86=0),Y86&gt;15),AND(AA86=2,Y86&gt;4,Y86&lt;16),AND(AA86&gt;2,Y86&gt;0,Y86&lt;5)),"Médio",IF(OR(AND(AA86=2,Y86&gt;15),AND(AA86&gt;2,Y86&gt;4,Y86&lt;16),AND(AA86&gt;2,Y86&gt;15)),"Complexo",""))), IF(OR(X86="CE",X86="SE"),IF(OR(AND(OR(AA86=1,AA86=0),Y86&gt;0,Y86&lt;6),AND(OR(AA86=1,AA86=0),Y86&gt;5,Y86&lt;20),AND(AA86&gt;1,AA86&lt;4,Y86&gt;0,Y86&lt;6)),"Simples",IF(OR(AND(OR(AA86=1,AA86=0),Y86&gt;19),AND(AA86&gt;1,AA86&lt;4,Y86&gt;5,Y86&lt;20),AND(AA86&gt;3,Y86&gt;0,Y86&lt;6)),"Médio",IF(OR(AND(AA86&gt;1,AA86&lt;4,Y86&gt;19),AND(AA86&gt;3,Y86&gt;5,Y86&lt;20),AND(AA86&gt;3,Y86&gt;19)),"Complexo",""))),""))</f>
        <v/>
      </c>
      <c r="AD86" s="79" t="str">
        <f aca="false">IF(X86="ALI",IF(OR(AND(OR(AA86=1,AA86=0),Y86&gt;0,Y86&lt;20),AND(OR(AA86=1,AA86=0),Y86&gt;19,Y86&lt;51),AND(AA86&gt;1,AA86&lt;6,Y86&gt;0,Y86&lt;20)),"Simples",IF(OR(AND(OR(AA86=1,AA86=0),Y86&gt;50),AND(AA86&gt;1,AA86&lt;6,Y86&gt;19,Y86&lt;51),AND(AA86&gt;5,Y86&gt;0,Y86&lt;20)),"Médio",IF(OR(AND(AA86&gt;1,AA86&lt;6,Y86&gt;50),AND(AA86&gt;5,Y86&gt;19,Y86&lt;51),AND(AA86&gt;5,Y86&gt;50)),"Complexo",""))), IF(X86="AIE",IF(OR(AND(OR(AA86=1, AA86=0),Y86&gt;0,Y86&lt;20),AND(OR(AA86=1, AA86=0),Y86&gt;19,Y86&lt;51),AND(AA86&gt;1,AA86&lt;6,Y86&gt;0,Y86&lt;20)),"Simples",IF(OR(AND(OR(AA86=1, AA86=0),Y86&gt;50),AND(AA86&gt;1,AA86&lt;6,Y86&gt;19,Y86&lt;51),AND(AA86&gt;5,Y86&gt;0,Y86&lt;20)),"Médio",IF(OR(AND(AA86&gt;1,AA86&lt;6,Y86&gt;50),AND(AA86&gt;5,Y86&gt;19,Y86&lt;51),AND(AA86&gt;5,Y86&gt;50)),"Complexo",""))),""))</f>
        <v/>
      </c>
      <c r="AE86" s="85" t="str">
        <f aca="false">IF(AC86="",AD86,IF(AD86="",AC86,""))</f>
        <v/>
      </c>
      <c r="AF86" s="86" t="n">
        <f aca="false">IF(AND(OR(X86="EE",X86="CE"),AE86="Simples"),3, IF(AND(OR(X86="EE",X86="CE"),AE86="Médio"),4, IF(AND(OR(X86="EE",X86="CE"),AE86="Complexo"),6, IF(AND(X86="SE",AE86="Simples"),4, IF(AND(X86="SE",AE86="Médio"),5, IF(AND(X86="SE",AE86="Complexo"),7,0))))))</f>
        <v>0</v>
      </c>
      <c r="AG86" s="86" t="n">
        <f aca="false">IF(AND(X86="ALI",AD86="Simples"),7, IF(AND(X86="ALI",AD86="Médio"),10, IF(AND(X86="ALI",AD86="Complexo"),15, IF(AND(X86="AIE",AD86="Simples"),5, IF(AND(X86="AIE",AD86="Médio"),7, IF(AND(X86="AIE",AD86="Complexo"),10,0))))))</f>
        <v>0</v>
      </c>
      <c r="AH86" s="86" t="n">
        <f aca="false">IF(U86="",0,IF(U86="OK",SUM(O86:P86),SUM(AF86:AG86)))</f>
        <v>0</v>
      </c>
      <c r="AI86" s="89" t="n">
        <f aca="false">IF(U86="OK",R86,( IF(V86&lt;&gt;"Manutenção em interface",IF(V86&lt;&gt;"Desenv., Manutenção e Publicação de Páginas Estáticas",(AF86+AG86)*W86,W86),W86)))</f>
        <v>0</v>
      </c>
      <c r="AJ86" s="78"/>
      <c r="AK86" s="87"/>
      <c r="AL86" s="78"/>
      <c r="AM86" s="87"/>
      <c r="AN86" s="78"/>
      <c r="AO86" s="78" t="str">
        <f aca="false">IF(AI86=0,"",IF(AI86=R86,"OK","Divergente"))</f>
        <v/>
      </c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IF(B87&lt;&gt;"",VLOOKUP(B87,'Manual EB'!$A$3:$B$407,2,0),0)</f>
        <v>0</v>
      </c>
      <c r="D87" s="78"/>
      <c r="E87" s="78"/>
      <c r="F87" s="79"/>
      <c r="G87" s="78"/>
      <c r="H87" s="80"/>
      <c r="I87" s="81"/>
      <c r="J87" s="82"/>
      <c r="K87" s="83"/>
      <c r="L87" s="84" t="str">
        <f aca="false">IF(G87="EE",IF(OR(AND(OR(J87=1,J87=0),H87&gt;0,H87&lt;5),AND(OR(J87=1,J87=0),H87&gt;4,H87&lt;16),AND(J87=2,H87&gt;0,H87&lt;5)),"Simples",IF(OR(AND(OR(J87=1,J87=0),H87&gt;15),AND(J87=2,H87&gt;4,H87&lt;16),AND(J87&gt;2,H87&gt;0,H87&lt;5)),"Médio",IF(OR(AND(J87=2,H87&gt;15),AND(J87&gt;2,H87&gt;4,H87&lt;16),AND(J87&gt;2,H87&gt;15)),"Complexo",""))), IF(OR(G87="CE",G87="SE"),IF(OR(AND(OR(J87=1,J87=0),H87&gt;0,H87&lt;6),AND(OR(J87=1,J87=0),H87&gt;5,H87&lt;20),AND(J87&gt;1,J87&lt;4,H87&gt;0,H87&lt;6)),"Simples",IF(OR(AND(OR(J87=1,J87=0),H87&gt;19),AND(J87&gt;1,J87&lt;4,H87&gt;5,H87&lt;20),AND(J87&gt;3,H87&gt;0,H87&lt;6)),"Médio",IF(OR(AND(J87&gt;1,J87&lt;4,H87&gt;19),AND(J87&gt;3,H87&gt;5,H87&lt;20),AND(J87&gt;3,H87&gt;19)),"Complexo",""))),""))</f>
        <v/>
      </c>
      <c r="M87" s="79" t="str">
        <f aca="false">IF(G87="ALI",IF(OR(AND(OR(J87=1,J87=0),H87&gt;0,H87&lt;20),AND(OR(J87=1,J87=0),H87&gt;19,H87&lt;51),AND(J87&gt;1,J87&lt;6,H87&gt;0,H87&lt;20)),"Simples",IF(OR(AND(OR(J87=1,J87=0),H87&gt;50),AND(J87&gt;1,J87&lt;6,H87&gt;19,H87&lt;51),AND(J87&gt;5,H87&gt;0,H87&lt;20)),"Médio",IF(OR(AND(J87&gt;1,J87&lt;6,H87&gt;50),AND(J87&gt;5,H87&gt;19,H87&lt;51),AND(J87&gt;5,H87&gt;50)),"Complexo",""))), IF(G87="AIE",IF(OR(AND(OR(J87=1, J87=0),H87&gt;0,H87&lt;20),AND(OR(J87=1, J87=0),H87&gt;19,H87&lt;51),AND(J87&gt;1,J87&lt;6,H87&gt;0,H87&lt;20)),"Simples",IF(OR(AND(OR(J87=1, J87=0),H87&gt;50),AND(J87&gt;1,J87&lt;6,H87&gt;19,H87&lt;51),AND(J87&gt;5,H87&gt;0,H87&lt;20)),"Médio",IF(OR(AND(J87&gt;1,J87&lt;6,H87&gt;50),AND(J87&gt;5,H87&gt;19,H87&lt;51),AND(J87&gt;5,H87&gt;50)),"Complexo",""))),""))</f>
        <v/>
      </c>
      <c r="N87" s="85" t="str">
        <f aca="false">IF(L87="",M87,IF(M87="",L87,""))</f>
        <v/>
      </c>
      <c r="O87" s="86" t="n">
        <f aca="false">IF(AND(OR(G87="EE",G87="CE"),N87="Simples"),3, IF(AND(OR(G87="EE",G87="CE"),N87="Médio"),4, IF(AND(OR(G87="EE",G87="CE"),N87="Complexo"),6, IF(AND(G87="SE",N87="Simples"),4, IF(AND(G87="SE",N87="Médio"),5, IF(AND(G87="SE",N87="Complexo"),7,0))))))</f>
        <v>0</v>
      </c>
      <c r="P87" s="86" t="n">
        <f aca="false">IF(AND(G87="ALI",M87="Simples"),7, IF(AND(G87="ALI",M87="Médio"),10, IF(AND(G87="ALI",M87="Complexo"),15, IF(AND(G87="AIE",M87="Simples"),5, IF(AND(G87="AIE",M87="Médio"),7, IF(AND(G87="AIE",M87="Complexo"),10,0))))))</f>
        <v>0</v>
      </c>
      <c r="Q87" s="69" t="n">
        <f aca="false">IF(B87&lt;&gt;"Manutenção em interface",IF(B87&lt;&gt;"Desenv., Manutenção e Publicação de Páginas Estáticas",(O87+P87),C87),C87)</f>
        <v>0</v>
      </c>
      <c r="R87" s="85" t="n">
        <f aca="false">IF(B87&lt;&gt;"Manutenção em interface",IF(B87&lt;&gt;"Desenv., Manutenção e Publicação de Páginas Estáticas",(O87+P87)*C87,C87),C87)</f>
        <v>0</v>
      </c>
      <c r="S87" s="78"/>
      <c r="T87" s="87"/>
      <c r="U87" s="88"/>
      <c r="V87" s="76"/>
      <c r="W87" s="77" t="n">
        <f aca="false">IF(V87&lt;&gt;"",VLOOKUP(V87,'Manual EB'!$A$3:$B$407,2,0),0)</f>
        <v>0</v>
      </c>
      <c r="X87" s="78"/>
      <c r="Y87" s="80"/>
      <c r="Z87" s="81"/>
      <c r="AA87" s="82"/>
      <c r="AB87" s="83"/>
      <c r="AC87" s="84" t="str">
        <f aca="false">IF(X87="EE",IF(OR(AND(OR(AA87=1,AA87=0),Y87&gt;0,Y87&lt;5),AND(OR(AA87=1,AA87=0),Y87&gt;4,Y87&lt;16),AND(AA87=2,Y87&gt;0,Y87&lt;5)),"Simples",IF(OR(AND(OR(AA87=1,AA87=0),Y87&gt;15),AND(AA87=2,Y87&gt;4,Y87&lt;16),AND(AA87&gt;2,Y87&gt;0,Y87&lt;5)),"Médio",IF(OR(AND(AA87=2,Y87&gt;15),AND(AA87&gt;2,Y87&gt;4,Y87&lt;16),AND(AA87&gt;2,Y87&gt;15)),"Complexo",""))), IF(OR(X87="CE",X87="SE"),IF(OR(AND(OR(AA87=1,AA87=0),Y87&gt;0,Y87&lt;6),AND(OR(AA87=1,AA87=0),Y87&gt;5,Y87&lt;20),AND(AA87&gt;1,AA87&lt;4,Y87&gt;0,Y87&lt;6)),"Simples",IF(OR(AND(OR(AA87=1,AA87=0),Y87&gt;19),AND(AA87&gt;1,AA87&lt;4,Y87&gt;5,Y87&lt;20),AND(AA87&gt;3,Y87&gt;0,Y87&lt;6)),"Médio",IF(OR(AND(AA87&gt;1,AA87&lt;4,Y87&gt;19),AND(AA87&gt;3,Y87&gt;5,Y87&lt;20),AND(AA87&gt;3,Y87&gt;19)),"Complexo",""))),""))</f>
        <v/>
      </c>
      <c r="AD87" s="79" t="str">
        <f aca="false">IF(X87="ALI",IF(OR(AND(OR(AA87=1,AA87=0),Y87&gt;0,Y87&lt;20),AND(OR(AA87=1,AA87=0),Y87&gt;19,Y87&lt;51),AND(AA87&gt;1,AA87&lt;6,Y87&gt;0,Y87&lt;20)),"Simples",IF(OR(AND(OR(AA87=1,AA87=0),Y87&gt;50),AND(AA87&gt;1,AA87&lt;6,Y87&gt;19,Y87&lt;51),AND(AA87&gt;5,Y87&gt;0,Y87&lt;20)),"Médio",IF(OR(AND(AA87&gt;1,AA87&lt;6,Y87&gt;50),AND(AA87&gt;5,Y87&gt;19,Y87&lt;51),AND(AA87&gt;5,Y87&gt;50)),"Complexo",""))), IF(X87="AIE",IF(OR(AND(OR(AA87=1, AA87=0),Y87&gt;0,Y87&lt;20),AND(OR(AA87=1, AA87=0),Y87&gt;19,Y87&lt;51),AND(AA87&gt;1,AA87&lt;6,Y87&gt;0,Y87&lt;20)),"Simples",IF(OR(AND(OR(AA87=1, AA87=0),Y87&gt;50),AND(AA87&gt;1,AA87&lt;6,Y87&gt;19,Y87&lt;51),AND(AA87&gt;5,Y87&gt;0,Y87&lt;20)),"Médio",IF(OR(AND(AA87&gt;1,AA87&lt;6,Y87&gt;50),AND(AA87&gt;5,Y87&gt;19,Y87&lt;51),AND(AA87&gt;5,Y87&gt;50)),"Complexo",""))),""))</f>
        <v/>
      </c>
      <c r="AE87" s="85" t="str">
        <f aca="false">IF(AC87="",AD87,IF(AD87="",AC87,""))</f>
        <v/>
      </c>
      <c r="AF87" s="86" t="n">
        <f aca="false">IF(AND(OR(X87="EE",X87="CE"),AE87="Simples"),3, IF(AND(OR(X87="EE",X87="CE"),AE87="Médio"),4, IF(AND(OR(X87="EE",X87="CE"),AE87="Complexo"),6, IF(AND(X87="SE",AE87="Simples"),4, IF(AND(X87="SE",AE87="Médio"),5, IF(AND(X87="SE",AE87="Complexo"),7,0))))))</f>
        <v>0</v>
      </c>
      <c r="AG87" s="86" t="n">
        <f aca="false">IF(AND(X87="ALI",AD87="Simples"),7, IF(AND(X87="ALI",AD87="Médio"),10, IF(AND(X87="ALI",AD87="Complexo"),15, IF(AND(X87="AIE",AD87="Simples"),5, IF(AND(X87="AIE",AD87="Médio"),7, IF(AND(X87="AIE",AD87="Complexo"),10,0))))))</f>
        <v>0</v>
      </c>
      <c r="AH87" s="86" t="n">
        <f aca="false">IF(U87="",0,IF(U87="OK",SUM(O87:P87),SUM(AF87:AG87)))</f>
        <v>0</v>
      </c>
      <c r="AI87" s="89" t="n">
        <f aca="false">IF(U87="OK",R87,( IF(V87&lt;&gt;"Manutenção em interface",IF(V87&lt;&gt;"Desenv., Manutenção e Publicação de Páginas Estáticas",(AF87+AG87)*W87,W87),W87)))</f>
        <v>0</v>
      </c>
      <c r="AJ87" s="78"/>
      <c r="AK87" s="87"/>
      <c r="AL87" s="78"/>
      <c r="AM87" s="87"/>
      <c r="AN87" s="78"/>
      <c r="AO87" s="78" t="str">
        <f aca="false">IF(AI87=0,"",IF(AI87=R87,"OK","Divergente"))</f>
        <v/>
      </c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IF(B88&lt;&gt;"",VLOOKUP(B88,'Manual EB'!$A$3:$B$407,2,0),0)</f>
        <v>0</v>
      </c>
      <c r="D88" s="78"/>
      <c r="E88" s="78"/>
      <c r="F88" s="79"/>
      <c r="G88" s="78"/>
      <c r="H88" s="80"/>
      <c r="I88" s="81"/>
      <c r="J88" s="82"/>
      <c r="K88" s="83"/>
      <c r="L88" s="84" t="str">
        <f aca="false">IF(G88="EE",IF(OR(AND(OR(J88=1,J88=0),H88&gt;0,H88&lt;5),AND(OR(J88=1,J88=0),H88&gt;4,H88&lt;16),AND(J88=2,H88&gt;0,H88&lt;5)),"Simples",IF(OR(AND(OR(J88=1,J88=0),H88&gt;15),AND(J88=2,H88&gt;4,H88&lt;16),AND(J88&gt;2,H88&gt;0,H88&lt;5)),"Médio",IF(OR(AND(J88=2,H88&gt;15),AND(J88&gt;2,H88&gt;4,H88&lt;16),AND(J88&gt;2,H88&gt;15)),"Complexo",""))), IF(OR(G88="CE",G88="SE"),IF(OR(AND(OR(J88=1,J88=0),H88&gt;0,H88&lt;6),AND(OR(J88=1,J88=0),H88&gt;5,H88&lt;20),AND(J88&gt;1,J88&lt;4,H88&gt;0,H88&lt;6)),"Simples",IF(OR(AND(OR(J88=1,J88=0),H88&gt;19),AND(J88&gt;1,J88&lt;4,H88&gt;5,H88&lt;20),AND(J88&gt;3,H88&gt;0,H88&lt;6)),"Médio",IF(OR(AND(J88&gt;1,J88&lt;4,H88&gt;19),AND(J88&gt;3,H88&gt;5,H88&lt;20),AND(J88&gt;3,H88&gt;19)),"Complexo",""))),""))</f>
        <v/>
      </c>
      <c r="M88" s="79" t="str">
        <f aca="false">IF(G88="ALI",IF(OR(AND(OR(J88=1,J88=0),H88&gt;0,H88&lt;20),AND(OR(J88=1,J88=0),H88&gt;19,H88&lt;51),AND(J88&gt;1,J88&lt;6,H88&gt;0,H88&lt;20)),"Simples",IF(OR(AND(OR(J88=1,J88=0),H88&gt;50),AND(J88&gt;1,J88&lt;6,H88&gt;19,H88&lt;51),AND(J88&gt;5,H88&gt;0,H88&lt;20)),"Médio",IF(OR(AND(J88&gt;1,J88&lt;6,H88&gt;50),AND(J88&gt;5,H88&gt;19,H88&lt;51),AND(J88&gt;5,H88&gt;50)),"Complexo",""))), IF(G88="AIE",IF(OR(AND(OR(J88=1, J88=0),H88&gt;0,H88&lt;20),AND(OR(J88=1, J88=0),H88&gt;19,H88&lt;51),AND(J88&gt;1,J88&lt;6,H88&gt;0,H88&lt;20)),"Simples",IF(OR(AND(OR(J88=1, J88=0),H88&gt;50),AND(J88&gt;1,J88&lt;6,H88&gt;19,H88&lt;51),AND(J88&gt;5,H88&gt;0,H88&lt;20)),"Médio",IF(OR(AND(J88&gt;1,J88&lt;6,H88&gt;50),AND(J88&gt;5,H88&gt;19,H88&lt;51),AND(J88&gt;5,H88&gt;50)),"Complexo",""))),""))</f>
        <v/>
      </c>
      <c r="N88" s="85" t="str">
        <f aca="false">IF(L88="",M88,IF(M88="",L88,""))</f>
        <v/>
      </c>
      <c r="O88" s="86" t="n">
        <f aca="false">IF(AND(OR(G88="EE",G88="CE"),N88="Simples"),3, IF(AND(OR(G88="EE",G88="CE"),N88="Médio"),4, IF(AND(OR(G88="EE",G88="CE"),N88="Complexo"),6, IF(AND(G88="SE",N88="Simples"),4, IF(AND(G88="SE",N88="Médio"),5, IF(AND(G88="SE",N88="Complexo"),7,0))))))</f>
        <v>0</v>
      </c>
      <c r="P88" s="86" t="n">
        <f aca="false">IF(AND(G88="ALI",M88="Simples"),7, IF(AND(G88="ALI",M88="Médio"),10, IF(AND(G88="ALI",M88="Complexo"),15, IF(AND(G88="AIE",M88="Simples"),5, IF(AND(G88="AIE",M88="Médio"),7, IF(AND(G88="AIE",M88="Complexo"),10,0))))))</f>
        <v>0</v>
      </c>
      <c r="Q88" s="69" t="n">
        <f aca="false">IF(B88&lt;&gt;"Manutenção em interface",IF(B88&lt;&gt;"Desenv., Manutenção e Publicação de Páginas Estáticas",(O88+P88),C88),C88)</f>
        <v>0</v>
      </c>
      <c r="R88" s="85" t="n">
        <f aca="false">IF(B88&lt;&gt;"Manutenção em interface",IF(B88&lt;&gt;"Desenv., Manutenção e Publicação de Páginas Estáticas",(O88+P88)*C88,C88),C88)</f>
        <v>0</v>
      </c>
      <c r="S88" s="78"/>
      <c r="T88" s="87"/>
      <c r="U88" s="88"/>
      <c r="V88" s="76"/>
      <c r="W88" s="77" t="n">
        <f aca="false">IF(V88&lt;&gt;"",VLOOKUP(V88,'Manual EB'!$A$3:$B$407,2,0),0)</f>
        <v>0</v>
      </c>
      <c r="X88" s="78"/>
      <c r="Y88" s="80"/>
      <c r="Z88" s="81"/>
      <c r="AA88" s="82"/>
      <c r="AB88" s="83"/>
      <c r="AC88" s="84" t="str">
        <f aca="false">IF(X88="EE",IF(OR(AND(OR(AA88=1,AA88=0),Y88&gt;0,Y88&lt;5),AND(OR(AA88=1,AA88=0),Y88&gt;4,Y88&lt;16),AND(AA88=2,Y88&gt;0,Y88&lt;5)),"Simples",IF(OR(AND(OR(AA88=1,AA88=0),Y88&gt;15),AND(AA88=2,Y88&gt;4,Y88&lt;16),AND(AA88&gt;2,Y88&gt;0,Y88&lt;5)),"Médio",IF(OR(AND(AA88=2,Y88&gt;15),AND(AA88&gt;2,Y88&gt;4,Y88&lt;16),AND(AA88&gt;2,Y88&gt;15)),"Complexo",""))), IF(OR(X88="CE",X88="SE"),IF(OR(AND(OR(AA88=1,AA88=0),Y88&gt;0,Y88&lt;6),AND(OR(AA88=1,AA88=0),Y88&gt;5,Y88&lt;20),AND(AA88&gt;1,AA88&lt;4,Y88&gt;0,Y88&lt;6)),"Simples",IF(OR(AND(OR(AA88=1,AA88=0),Y88&gt;19),AND(AA88&gt;1,AA88&lt;4,Y88&gt;5,Y88&lt;20),AND(AA88&gt;3,Y88&gt;0,Y88&lt;6)),"Médio",IF(OR(AND(AA88&gt;1,AA88&lt;4,Y88&gt;19),AND(AA88&gt;3,Y88&gt;5,Y88&lt;20),AND(AA88&gt;3,Y88&gt;19)),"Complexo",""))),""))</f>
        <v/>
      </c>
      <c r="AD88" s="79" t="str">
        <f aca="false">IF(X88="ALI",IF(OR(AND(OR(AA88=1,AA88=0),Y88&gt;0,Y88&lt;20),AND(OR(AA88=1,AA88=0),Y88&gt;19,Y88&lt;51),AND(AA88&gt;1,AA88&lt;6,Y88&gt;0,Y88&lt;20)),"Simples",IF(OR(AND(OR(AA88=1,AA88=0),Y88&gt;50),AND(AA88&gt;1,AA88&lt;6,Y88&gt;19,Y88&lt;51),AND(AA88&gt;5,Y88&gt;0,Y88&lt;20)),"Médio",IF(OR(AND(AA88&gt;1,AA88&lt;6,Y88&gt;50),AND(AA88&gt;5,Y88&gt;19,Y88&lt;51),AND(AA88&gt;5,Y88&gt;50)),"Complexo",""))), IF(X88="AIE",IF(OR(AND(OR(AA88=1, AA88=0),Y88&gt;0,Y88&lt;20),AND(OR(AA88=1, AA88=0),Y88&gt;19,Y88&lt;51),AND(AA88&gt;1,AA88&lt;6,Y88&gt;0,Y88&lt;20)),"Simples",IF(OR(AND(OR(AA88=1, AA88=0),Y88&gt;50),AND(AA88&gt;1,AA88&lt;6,Y88&gt;19,Y88&lt;51),AND(AA88&gt;5,Y88&gt;0,Y88&lt;20)),"Médio",IF(OR(AND(AA88&gt;1,AA88&lt;6,Y88&gt;50),AND(AA88&gt;5,Y88&gt;19,Y88&lt;51),AND(AA88&gt;5,Y88&gt;50)),"Complexo",""))),""))</f>
        <v/>
      </c>
      <c r="AE88" s="85" t="str">
        <f aca="false">IF(AC88="",AD88,IF(AD88="",AC88,""))</f>
        <v/>
      </c>
      <c r="AF88" s="86" t="n">
        <f aca="false">IF(AND(OR(X88="EE",X88="CE"),AE88="Simples"),3, IF(AND(OR(X88="EE",X88="CE"),AE88="Médio"),4, IF(AND(OR(X88="EE",X88="CE"),AE88="Complexo"),6, IF(AND(X88="SE",AE88="Simples"),4, IF(AND(X88="SE",AE88="Médio"),5, IF(AND(X88="SE",AE88="Complexo"),7,0))))))</f>
        <v>0</v>
      </c>
      <c r="AG88" s="86" t="n">
        <f aca="false">IF(AND(X88="ALI",AD88="Simples"),7, IF(AND(X88="ALI",AD88="Médio"),10, IF(AND(X88="ALI",AD88="Complexo"),15, IF(AND(X88="AIE",AD88="Simples"),5, IF(AND(X88="AIE",AD88="Médio"),7, IF(AND(X88="AIE",AD88="Complexo"),10,0))))))</f>
        <v>0</v>
      </c>
      <c r="AH88" s="86" t="n">
        <f aca="false">IF(U88="",0,IF(U88="OK",SUM(O88:P88),SUM(AF88:AG88)))</f>
        <v>0</v>
      </c>
      <c r="AI88" s="89" t="n">
        <f aca="false">IF(U88="OK",R88,( IF(V88&lt;&gt;"Manutenção em interface",IF(V88&lt;&gt;"Desenv., Manutenção e Publicação de Páginas Estáticas",(AF88+AG88)*W88,W88),W88)))</f>
        <v>0</v>
      </c>
      <c r="AJ88" s="78"/>
      <c r="AK88" s="87"/>
      <c r="AL88" s="78"/>
      <c r="AM88" s="87"/>
      <c r="AN88" s="78"/>
      <c r="AO88" s="78" t="str">
        <f aca="false">IF(AI88=0,"",IF(AI88=R88,"OK","Divergente"))</f>
        <v/>
      </c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IF(B89&lt;&gt;"",VLOOKUP(B89,'Manual EB'!$A$3:$B$407,2,0),0)</f>
        <v>0</v>
      </c>
      <c r="D89" s="78"/>
      <c r="E89" s="78"/>
      <c r="F89" s="79"/>
      <c r="G89" s="78"/>
      <c r="H89" s="80"/>
      <c r="I89" s="81"/>
      <c r="J89" s="82"/>
      <c r="K89" s="83"/>
      <c r="L89" s="84" t="str">
        <f aca="false">IF(G89="EE",IF(OR(AND(OR(J89=1,J89=0),H89&gt;0,H89&lt;5),AND(OR(J89=1,J89=0),H89&gt;4,H89&lt;16),AND(J89=2,H89&gt;0,H89&lt;5)),"Simples",IF(OR(AND(OR(J89=1,J89=0),H89&gt;15),AND(J89=2,H89&gt;4,H89&lt;16),AND(J89&gt;2,H89&gt;0,H89&lt;5)),"Médio",IF(OR(AND(J89=2,H89&gt;15),AND(J89&gt;2,H89&gt;4,H89&lt;16),AND(J89&gt;2,H89&gt;15)),"Complexo",""))), IF(OR(G89="CE",G89="SE"),IF(OR(AND(OR(J89=1,J89=0),H89&gt;0,H89&lt;6),AND(OR(J89=1,J89=0),H89&gt;5,H89&lt;20),AND(J89&gt;1,J89&lt;4,H89&gt;0,H89&lt;6)),"Simples",IF(OR(AND(OR(J89=1,J89=0),H89&gt;19),AND(J89&gt;1,J89&lt;4,H89&gt;5,H89&lt;20),AND(J89&gt;3,H89&gt;0,H89&lt;6)),"Médio",IF(OR(AND(J89&gt;1,J89&lt;4,H89&gt;19),AND(J89&gt;3,H89&gt;5,H89&lt;20),AND(J89&gt;3,H89&gt;19)),"Complexo",""))),""))</f>
        <v/>
      </c>
      <c r="M89" s="79" t="str">
        <f aca="false">IF(G89="ALI",IF(OR(AND(OR(J89=1,J89=0),H89&gt;0,H89&lt;20),AND(OR(J89=1,J89=0),H89&gt;19,H89&lt;51),AND(J89&gt;1,J89&lt;6,H89&gt;0,H89&lt;20)),"Simples",IF(OR(AND(OR(J89=1,J89=0),H89&gt;50),AND(J89&gt;1,J89&lt;6,H89&gt;19,H89&lt;51),AND(J89&gt;5,H89&gt;0,H89&lt;20)),"Médio",IF(OR(AND(J89&gt;1,J89&lt;6,H89&gt;50),AND(J89&gt;5,H89&gt;19,H89&lt;51),AND(J89&gt;5,H89&gt;50)),"Complexo",""))), IF(G89="AIE",IF(OR(AND(OR(J89=1, J89=0),H89&gt;0,H89&lt;20),AND(OR(J89=1, J89=0),H89&gt;19,H89&lt;51),AND(J89&gt;1,J89&lt;6,H89&gt;0,H89&lt;20)),"Simples",IF(OR(AND(OR(J89=1, J89=0),H89&gt;50),AND(J89&gt;1,J89&lt;6,H89&gt;19,H89&lt;51),AND(J89&gt;5,H89&gt;0,H89&lt;20)),"Médio",IF(OR(AND(J89&gt;1,J89&lt;6,H89&gt;50),AND(J89&gt;5,H89&gt;19,H89&lt;51),AND(J89&gt;5,H89&gt;50)),"Complexo",""))),""))</f>
        <v/>
      </c>
      <c r="N89" s="85" t="str">
        <f aca="false">IF(L89="",M89,IF(M89="",L89,""))</f>
        <v/>
      </c>
      <c r="O89" s="86" t="n">
        <f aca="false">IF(AND(OR(G89="EE",G89="CE"),N89="Simples"),3, IF(AND(OR(G89="EE",G89="CE"),N89="Médio"),4, IF(AND(OR(G89="EE",G89="CE"),N89="Complexo"),6, IF(AND(G89="SE",N89="Simples"),4, IF(AND(G89="SE",N89="Médio"),5, IF(AND(G89="SE",N89="Complexo"),7,0))))))</f>
        <v>0</v>
      </c>
      <c r="P89" s="86" t="n">
        <f aca="false">IF(AND(G89="ALI",M89="Simples"),7, IF(AND(G89="ALI",M89="Médio"),10, IF(AND(G89="ALI",M89="Complexo"),15, IF(AND(G89="AIE",M89="Simples"),5, IF(AND(G89="AIE",M89="Médio"),7, IF(AND(G89="AIE",M89="Complexo"),10,0))))))</f>
        <v>0</v>
      </c>
      <c r="Q89" s="69" t="n">
        <f aca="false">IF(B89&lt;&gt;"Manutenção em interface",IF(B89&lt;&gt;"Desenv., Manutenção e Publicação de Páginas Estáticas",(O89+P89),C89),C89)</f>
        <v>0</v>
      </c>
      <c r="R89" s="85" t="n">
        <f aca="false">IF(B89&lt;&gt;"Manutenção em interface",IF(B89&lt;&gt;"Desenv., Manutenção e Publicação de Páginas Estáticas",(O89+P89)*C89,C89),C89)</f>
        <v>0</v>
      </c>
      <c r="S89" s="78"/>
      <c r="T89" s="87"/>
      <c r="U89" s="88"/>
      <c r="V89" s="76"/>
      <c r="W89" s="77" t="n">
        <f aca="false">IF(V89&lt;&gt;"",VLOOKUP(V89,'Manual EB'!$A$3:$B$407,2,0),0)</f>
        <v>0</v>
      </c>
      <c r="X89" s="78"/>
      <c r="Y89" s="80"/>
      <c r="Z89" s="81"/>
      <c r="AA89" s="82"/>
      <c r="AB89" s="83"/>
      <c r="AC89" s="84" t="str">
        <f aca="false">IF(X89="EE",IF(OR(AND(OR(AA89=1,AA89=0),Y89&gt;0,Y89&lt;5),AND(OR(AA89=1,AA89=0),Y89&gt;4,Y89&lt;16),AND(AA89=2,Y89&gt;0,Y89&lt;5)),"Simples",IF(OR(AND(OR(AA89=1,AA89=0),Y89&gt;15),AND(AA89=2,Y89&gt;4,Y89&lt;16),AND(AA89&gt;2,Y89&gt;0,Y89&lt;5)),"Médio",IF(OR(AND(AA89=2,Y89&gt;15),AND(AA89&gt;2,Y89&gt;4,Y89&lt;16),AND(AA89&gt;2,Y89&gt;15)),"Complexo",""))), IF(OR(X89="CE",X89="SE"),IF(OR(AND(OR(AA89=1,AA89=0),Y89&gt;0,Y89&lt;6),AND(OR(AA89=1,AA89=0),Y89&gt;5,Y89&lt;20),AND(AA89&gt;1,AA89&lt;4,Y89&gt;0,Y89&lt;6)),"Simples",IF(OR(AND(OR(AA89=1,AA89=0),Y89&gt;19),AND(AA89&gt;1,AA89&lt;4,Y89&gt;5,Y89&lt;20),AND(AA89&gt;3,Y89&gt;0,Y89&lt;6)),"Médio",IF(OR(AND(AA89&gt;1,AA89&lt;4,Y89&gt;19),AND(AA89&gt;3,Y89&gt;5,Y89&lt;20),AND(AA89&gt;3,Y89&gt;19)),"Complexo",""))),""))</f>
        <v/>
      </c>
      <c r="AD89" s="79" t="str">
        <f aca="false">IF(X89="ALI",IF(OR(AND(OR(AA89=1,AA89=0),Y89&gt;0,Y89&lt;20),AND(OR(AA89=1,AA89=0),Y89&gt;19,Y89&lt;51),AND(AA89&gt;1,AA89&lt;6,Y89&gt;0,Y89&lt;20)),"Simples",IF(OR(AND(OR(AA89=1,AA89=0),Y89&gt;50),AND(AA89&gt;1,AA89&lt;6,Y89&gt;19,Y89&lt;51),AND(AA89&gt;5,Y89&gt;0,Y89&lt;20)),"Médio",IF(OR(AND(AA89&gt;1,AA89&lt;6,Y89&gt;50),AND(AA89&gt;5,Y89&gt;19,Y89&lt;51),AND(AA89&gt;5,Y89&gt;50)),"Complexo",""))), IF(X89="AIE",IF(OR(AND(OR(AA89=1, AA89=0),Y89&gt;0,Y89&lt;20),AND(OR(AA89=1, AA89=0),Y89&gt;19,Y89&lt;51),AND(AA89&gt;1,AA89&lt;6,Y89&gt;0,Y89&lt;20)),"Simples",IF(OR(AND(OR(AA89=1, AA89=0),Y89&gt;50),AND(AA89&gt;1,AA89&lt;6,Y89&gt;19,Y89&lt;51),AND(AA89&gt;5,Y89&gt;0,Y89&lt;20)),"Médio",IF(OR(AND(AA89&gt;1,AA89&lt;6,Y89&gt;50),AND(AA89&gt;5,Y89&gt;19,Y89&lt;51),AND(AA89&gt;5,Y89&gt;50)),"Complexo",""))),""))</f>
        <v/>
      </c>
      <c r="AE89" s="85" t="str">
        <f aca="false">IF(AC89="",AD89,IF(AD89="",AC89,""))</f>
        <v/>
      </c>
      <c r="AF89" s="86" t="n">
        <f aca="false">IF(AND(OR(X89="EE",X89="CE"),AE89="Simples"),3, IF(AND(OR(X89="EE",X89="CE"),AE89="Médio"),4, IF(AND(OR(X89="EE",X89="CE"),AE89="Complexo"),6, IF(AND(X89="SE",AE89="Simples"),4, IF(AND(X89="SE",AE89="Médio"),5, IF(AND(X89="SE",AE89="Complexo"),7,0))))))</f>
        <v>0</v>
      </c>
      <c r="AG89" s="86" t="n">
        <f aca="false">IF(AND(X89="ALI",AD89="Simples"),7, IF(AND(X89="ALI",AD89="Médio"),10, IF(AND(X89="ALI",AD89="Complexo"),15, IF(AND(X89="AIE",AD89="Simples"),5, IF(AND(X89="AIE",AD89="Médio"),7, IF(AND(X89="AIE",AD89="Complexo"),10,0))))))</f>
        <v>0</v>
      </c>
      <c r="AH89" s="86" t="n">
        <f aca="false">IF(U89="",0,IF(U89="OK",SUM(O89:P89),SUM(AF89:AG89)))</f>
        <v>0</v>
      </c>
      <c r="AI89" s="89" t="n">
        <f aca="false">IF(U89="OK",R89,( IF(V89&lt;&gt;"Manutenção em interface",IF(V89&lt;&gt;"Desenv., Manutenção e Publicação de Páginas Estáticas",(AF89+AG89)*W89,W89),W89)))</f>
        <v>0</v>
      </c>
      <c r="AJ89" s="78"/>
      <c r="AK89" s="87"/>
      <c r="AL89" s="78"/>
      <c r="AM89" s="87"/>
      <c r="AN89" s="78"/>
      <c r="AO89" s="78" t="str">
        <f aca="false">IF(AI89=0,"",IF(AI89=R89,"OK","Divergente"))</f>
        <v/>
      </c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IF(B90&lt;&gt;"",VLOOKUP(B90,'Manual EB'!$A$3:$B$407,2,0),0)</f>
        <v>0</v>
      </c>
      <c r="D90" s="78"/>
      <c r="E90" s="78"/>
      <c r="F90" s="79"/>
      <c r="G90" s="78"/>
      <c r="H90" s="80"/>
      <c r="I90" s="81"/>
      <c r="J90" s="82"/>
      <c r="K90" s="83"/>
      <c r="L90" s="84" t="str">
        <f aca="false">IF(G90="EE",IF(OR(AND(OR(J90=1,J90=0),H90&gt;0,H90&lt;5),AND(OR(J90=1,J90=0),H90&gt;4,H90&lt;16),AND(J90=2,H90&gt;0,H90&lt;5)),"Simples",IF(OR(AND(OR(J90=1,J90=0),H90&gt;15),AND(J90=2,H90&gt;4,H90&lt;16),AND(J90&gt;2,H90&gt;0,H90&lt;5)),"Médio",IF(OR(AND(J90=2,H90&gt;15),AND(J90&gt;2,H90&gt;4,H90&lt;16),AND(J90&gt;2,H90&gt;15)),"Complexo",""))), IF(OR(G90="CE",G90="SE"),IF(OR(AND(OR(J90=1,J90=0),H90&gt;0,H90&lt;6),AND(OR(J90=1,J90=0),H90&gt;5,H90&lt;20),AND(J90&gt;1,J90&lt;4,H90&gt;0,H90&lt;6)),"Simples",IF(OR(AND(OR(J90=1,J90=0),H90&gt;19),AND(J90&gt;1,J90&lt;4,H90&gt;5,H90&lt;20),AND(J90&gt;3,H90&gt;0,H90&lt;6)),"Médio",IF(OR(AND(J90&gt;1,J90&lt;4,H90&gt;19),AND(J90&gt;3,H90&gt;5,H90&lt;20),AND(J90&gt;3,H90&gt;19)),"Complexo",""))),""))</f>
        <v/>
      </c>
      <c r="M90" s="79" t="str">
        <f aca="false">IF(G90="ALI",IF(OR(AND(OR(J90=1,J90=0),H90&gt;0,H90&lt;20),AND(OR(J90=1,J90=0),H90&gt;19,H90&lt;51),AND(J90&gt;1,J90&lt;6,H90&gt;0,H90&lt;20)),"Simples",IF(OR(AND(OR(J90=1,J90=0),H90&gt;50),AND(J90&gt;1,J90&lt;6,H90&gt;19,H90&lt;51),AND(J90&gt;5,H90&gt;0,H90&lt;20)),"Médio",IF(OR(AND(J90&gt;1,J90&lt;6,H90&gt;50),AND(J90&gt;5,H90&gt;19,H90&lt;51),AND(J90&gt;5,H90&gt;50)),"Complexo",""))), IF(G90="AIE",IF(OR(AND(OR(J90=1, J90=0),H90&gt;0,H90&lt;20),AND(OR(J90=1, J90=0),H90&gt;19,H90&lt;51),AND(J90&gt;1,J90&lt;6,H90&gt;0,H90&lt;20)),"Simples",IF(OR(AND(OR(J90=1, J90=0),H90&gt;50),AND(J90&gt;1,J90&lt;6,H90&gt;19,H90&lt;51),AND(J90&gt;5,H90&gt;0,H90&lt;20)),"Médio",IF(OR(AND(J90&gt;1,J90&lt;6,H90&gt;50),AND(J90&gt;5,H90&gt;19,H90&lt;51),AND(J90&gt;5,H90&gt;50)),"Complexo",""))),""))</f>
        <v/>
      </c>
      <c r="N90" s="85" t="str">
        <f aca="false">IF(L90="",M90,IF(M90="",L90,""))</f>
        <v/>
      </c>
      <c r="O90" s="86" t="n">
        <f aca="false">IF(AND(OR(G90="EE",G90="CE"),N90="Simples"),3, IF(AND(OR(G90="EE",G90="CE"),N90="Médio"),4, IF(AND(OR(G90="EE",G90="CE"),N90="Complexo"),6, IF(AND(G90="SE",N90="Simples"),4, IF(AND(G90="SE",N90="Médio"),5, IF(AND(G90="SE",N90="Complexo"),7,0))))))</f>
        <v>0</v>
      </c>
      <c r="P90" s="86" t="n">
        <f aca="false">IF(AND(G90="ALI",M90="Simples"),7, IF(AND(G90="ALI",M90="Médio"),10, IF(AND(G90="ALI",M90="Complexo"),15, IF(AND(G90="AIE",M90="Simples"),5, IF(AND(G90="AIE",M90="Médio"),7, IF(AND(G90="AIE",M90="Complexo"),10,0))))))</f>
        <v>0</v>
      </c>
      <c r="Q90" s="69" t="n">
        <f aca="false">IF(B90&lt;&gt;"Manutenção em interface",IF(B90&lt;&gt;"Desenv., Manutenção e Publicação de Páginas Estáticas",(O90+P90),C90),C90)</f>
        <v>0</v>
      </c>
      <c r="R90" s="85" t="n">
        <f aca="false">IF(B90&lt;&gt;"Manutenção em interface",IF(B90&lt;&gt;"Desenv., Manutenção e Publicação de Páginas Estáticas",(O90+P90)*C90,C90),C90)</f>
        <v>0</v>
      </c>
      <c r="S90" s="78"/>
      <c r="T90" s="87"/>
      <c r="U90" s="88"/>
      <c r="V90" s="76"/>
      <c r="W90" s="77" t="n">
        <f aca="false">IF(V90&lt;&gt;"",VLOOKUP(V90,'Manual EB'!$A$3:$B$407,2,0),0)</f>
        <v>0</v>
      </c>
      <c r="X90" s="78"/>
      <c r="Y90" s="80"/>
      <c r="Z90" s="81"/>
      <c r="AA90" s="82"/>
      <c r="AB90" s="83"/>
      <c r="AC90" s="84" t="str">
        <f aca="false">IF(X90="EE",IF(OR(AND(OR(AA90=1,AA90=0),Y90&gt;0,Y90&lt;5),AND(OR(AA90=1,AA90=0),Y90&gt;4,Y90&lt;16),AND(AA90=2,Y90&gt;0,Y90&lt;5)),"Simples",IF(OR(AND(OR(AA90=1,AA90=0),Y90&gt;15),AND(AA90=2,Y90&gt;4,Y90&lt;16),AND(AA90&gt;2,Y90&gt;0,Y90&lt;5)),"Médio",IF(OR(AND(AA90=2,Y90&gt;15),AND(AA90&gt;2,Y90&gt;4,Y90&lt;16),AND(AA90&gt;2,Y90&gt;15)),"Complexo",""))), IF(OR(X90="CE",X90="SE"),IF(OR(AND(OR(AA90=1,AA90=0),Y90&gt;0,Y90&lt;6),AND(OR(AA90=1,AA90=0),Y90&gt;5,Y90&lt;20),AND(AA90&gt;1,AA90&lt;4,Y90&gt;0,Y90&lt;6)),"Simples",IF(OR(AND(OR(AA90=1,AA90=0),Y90&gt;19),AND(AA90&gt;1,AA90&lt;4,Y90&gt;5,Y90&lt;20),AND(AA90&gt;3,Y90&gt;0,Y90&lt;6)),"Médio",IF(OR(AND(AA90&gt;1,AA90&lt;4,Y90&gt;19),AND(AA90&gt;3,Y90&gt;5,Y90&lt;20),AND(AA90&gt;3,Y90&gt;19)),"Complexo",""))),""))</f>
        <v/>
      </c>
      <c r="AD90" s="79" t="str">
        <f aca="false">IF(X90="ALI",IF(OR(AND(OR(AA90=1,AA90=0),Y90&gt;0,Y90&lt;20),AND(OR(AA90=1,AA90=0),Y90&gt;19,Y90&lt;51),AND(AA90&gt;1,AA90&lt;6,Y90&gt;0,Y90&lt;20)),"Simples",IF(OR(AND(OR(AA90=1,AA90=0),Y90&gt;50),AND(AA90&gt;1,AA90&lt;6,Y90&gt;19,Y90&lt;51),AND(AA90&gt;5,Y90&gt;0,Y90&lt;20)),"Médio",IF(OR(AND(AA90&gt;1,AA90&lt;6,Y90&gt;50),AND(AA90&gt;5,Y90&gt;19,Y90&lt;51),AND(AA90&gt;5,Y90&gt;50)),"Complexo",""))), IF(X90="AIE",IF(OR(AND(OR(AA90=1, AA90=0),Y90&gt;0,Y90&lt;20),AND(OR(AA90=1, AA90=0),Y90&gt;19,Y90&lt;51),AND(AA90&gt;1,AA90&lt;6,Y90&gt;0,Y90&lt;20)),"Simples",IF(OR(AND(OR(AA90=1, AA90=0),Y90&gt;50),AND(AA90&gt;1,AA90&lt;6,Y90&gt;19,Y90&lt;51),AND(AA90&gt;5,Y90&gt;0,Y90&lt;20)),"Médio",IF(OR(AND(AA90&gt;1,AA90&lt;6,Y90&gt;50),AND(AA90&gt;5,Y90&gt;19,Y90&lt;51),AND(AA90&gt;5,Y90&gt;50)),"Complexo",""))),""))</f>
        <v/>
      </c>
      <c r="AE90" s="85" t="str">
        <f aca="false">IF(AC90="",AD90,IF(AD90="",AC90,""))</f>
        <v/>
      </c>
      <c r="AF90" s="86" t="n">
        <f aca="false">IF(AND(OR(X90="EE",X90="CE"),AE90="Simples"),3, IF(AND(OR(X90="EE",X90="CE"),AE90="Médio"),4, IF(AND(OR(X90="EE",X90="CE"),AE90="Complexo"),6, IF(AND(X90="SE",AE90="Simples"),4, IF(AND(X90="SE",AE90="Médio"),5, IF(AND(X90="SE",AE90="Complexo"),7,0))))))</f>
        <v>0</v>
      </c>
      <c r="AG90" s="86" t="n">
        <f aca="false">IF(AND(X90="ALI",AD90="Simples"),7, IF(AND(X90="ALI",AD90="Médio"),10, IF(AND(X90="ALI",AD90="Complexo"),15, IF(AND(X90="AIE",AD90="Simples"),5, IF(AND(X90="AIE",AD90="Médio"),7, IF(AND(X90="AIE",AD90="Complexo"),10,0))))))</f>
        <v>0</v>
      </c>
      <c r="AH90" s="86" t="n">
        <f aca="false">IF(U90="",0,IF(U90="OK",SUM(O90:P90),SUM(AF90:AG90)))</f>
        <v>0</v>
      </c>
      <c r="AI90" s="89" t="n">
        <f aca="false">IF(U90="OK",R90,( IF(V90&lt;&gt;"Manutenção em interface",IF(V90&lt;&gt;"Desenv., Manutenção e Publicação de Páginas Estáticas",(AF90+AG90)*W90,W90),W90)))</f>
        <v>0</v>
      </c>
      <c r="AJ90" s="78"/>
      <c r="AK90" s="87"/>
      <c r="AL90" s="78"/>
      <c r="AM90" s="87"/>
      <c r="AN90" s="78"/>
      <c r="AO90" s="78" t="str">
        <f aca="false">IF(AI90=0,"",IF(AI90=R90,"OK","Divergente"))</f>
        <v/>
      </c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IF(B91&lt;&gt;"",VLOOKUP(B91,'Manual EB'!$A$3:$B$407,2,0),0)</f>
        <v>0</v>
      </c>
      <c r="D91" s="78"/>
      <c r="E91" s="78"/>
      <c r="F91" s="79"/>
      <c r="G91" s="78"/>
      <c r="H91" s="80"/>
      <c r="I91" s="81"/>
      <c r="J91" s="82"/>
      <c r="K91" s="83"/>
      <c r="L91" s="84" t="str">
        <f aca="false">IF(G91="EE",IF(OR(AND(OR(J91=1,J91=0),H91&gt;0,H91&lt;5),AND(OR(J91=1,J91=0),H91&gt;4,H91&lt;16),AND(J91=2,H91&gt;0,H91&lt;5)),"Simples",IF(OR(AND(OR(J91=1,J91=0),H91&gt;15),AND(J91=2,H91&gt;4,H91&lt;16),AND(J91&gt;2,H91&gt;0,H91&lt;5)),"Médio",IF(OR(AND(J91=2,H91&gt;15),AND(J91&gt;2,H91&gt;4,H91&lt;16),AND(J91&gt;2,H91&gt;15)),"Complexo",""))), IF(OR(G91="CE",G91="SE"),IF(OR(AND(OR(J91=1,J91=0),H91&gt;0,H91&lt;6),AND(OR(J91=1,J91=0),H91&gt;5,H91&lt;20),AND(J91&gt;1,J91&lt;4,H91&gt;0,H91&lt;6)),"Simples",IF(OR(AND(OR(J91=1,J91=0),H91&gt;19),AND(J91&gt;1,J91&lt;4,H91&gt;5,H91&lt;20),AND(J91&gt;3,H91&gt;0,H91&lt;6)),"Médio",IF(OR(AND(J91&gt;1,J91&lt;4,H91&gt;19),AND(J91&gt;3,H91&gt;5,H91&lt;20),AND(J91&gt;3,H91&gt;19)),"Complexo",""))),""))</f>
        <v/>
      </c>
      <c r="M91" s="79" t="str">
        <f aca="false">IF(G91="ALI",IF(OR(AND(OR(J91=1,J91=0),H91&gt;0,H91&lt;20),AND(OR(J91=1,J91=0),H91&gt;19,H91&lt;51),AND(J91&gt;1,J91&lt;6,H91&gt;0,H91&lt;20)),"Simples",IF(OR(AND(OR(J91=1,J91=0),H91&gt;50),AND(J91&gt;1,J91&lt;6,H91&gt;19,H91&lt;51),AND(J91&gt;5,H91&gt;0,H91&lt;20)),"Médio",IF(OR(AND(J91&gt;1,J91&lt;6,H91&gt;50),AND(J91&gt;5,H91&gt;19,H91&lt;51),AND(J91&gt;5,H91&gt;50)),"Complexo",""))), IF(G91="AIE",IF(OR(AND(OR(J91=1, J91=0),H91&gt;0,H91&lt;20),AND(OR(J91=1, J91=0),H91&gt;19,H91&lt;51),AND(J91&gt;1,J91&lt;6,H91&gt;0,H91&lt;20)),"Simples",IF(OR(AND(OR(J91=1, J91=0),H91&gt;50),AND(J91&gt;1,J91&lt;6,H91&gt;19,H91&lt;51),AND(J91&gt;5,H91&gt;0,H91&lt;20)),"Médio",IF(OR(AND(J91&gt;1,J91&lt;6,H91&gt;50),AND(J91&gt;5,H91&gt;19,H91&lt;51),AND(J91&gt;5,H91&gt;50)),"Complexo",""))),""))</f>
        <v/>
      </c>
      <c r="N91" s="85" t="str">
        <f aca="false">IF(L91="",M91,IF(M91="",L91,""))</f>
        <v/>
      </c>
      <c r="O91" s="86" t="n">
        <f aca="false">IF(AND(OR(G91="EE",G91="CE"),N91="Simples"),3, IF(AND(OR(G91="EE",G91="CE"),N91="Médio"),4, IF(AND(OR(G91="EE",G91="CE"),N91="Complexo"),6, IF(AND(G91="SE",N91="Simples"),4, IF(AND(G91="SE",N91="Médio"),5, IF(AND(G91="SE",N91="Complexo"),7,0))))))</f>
        <v>0</v>
      </c>
      <c r="P91" s="86" t="n">
        <f aca="false">IF(AND(G91="ALI",M91="Simples"),7, IF(AND(G91="ALI",M91="Médio"),10, IF(AND(G91="ALI",M91="Complexo"),15, IF(AND(G91="AIE",M91="Simples"),5, IF(AND(G91="AIE",M91="Médio"),7, IF(AND(G91="AIE",M91="Complexo"),10,0))))))</f>
        <v>0</v>
      </c>
      <c r="Q91" s="69" t="n">
        <f aca="false">IF(B91&lt;&gt;"Manutenção em interface",IF(B91&lt;&gt;"Desenv., Manutenção e Publicação de Páginas Estáticas",(O91+P91),C91),C91)</f>
        <v>0</v>
      </c>
      <c r="R91" s="85" t="n">
        <f aca="false">IF(B91&lt;&gt;"Manutenção em interface",IF(B91&lt;&gt;"Desenv., Manutenção e Publicação de Páginas Estáticas",(O91+P91)*C91,C91),C91)</f>
        <v>0</v>
      </c>
      <c r="S91" s="78"/>
      <c r="T91" s="87"/>
      <c r="U91" s="88"/>
      <c r="V91" s="76"/>
      <c r="W91" s="77" t="n">
        <f aca="false">IF(V91&lt;&gt;"",VLOOKUP(V91,'Manual EB'!$A$3:$B$407,2,0),0)</f>
        <v>0</v>
      </c>
      <c r="X91" s="78"/>
      <c r="Y91" s="80"/>
      <c r="Z91" s="81"/>
      <c r="AA91" s="82"/>
      <c r="AB91" s="83"/>
      <c r="AC91" s="84" t="str">
        <f aca="false">IF(X91="EE",IF(OR(AND(OR(AA91=1,AA91=0),Y91&gt;0,Y91&lt;5),AND(OR(AA91=1,AA91=0),Y91&gt;4,Y91&lt;16),AND(AA91=2,Y91&gt;0,Y91&lt;5)),"Simples",IF(OR(AND(OR(AA91=1,AA91=0),Y91&gt;15),AND(AA91=2,Y91&gt;4,Y91&lt;16),AND(AA91&gt;2,Y91&gt;0,Y91&lt;5)),"Médio",IF(OR(AND(AA91=2,Y91&gt;15),AND(AA91&gt;2,Y91&gt;4,Y91&lt;16),AND(AA91&gt;2,Y91&gt;15)),"Complexo",""))), IF(OR(X91="CE",X91="SE"),IF(OR(AND(OR(AA91=1,AA91=0),Y91&gt;0,Y91&lt;6),AND(OR(AA91=1,AA91=0),Y91&gt;5,Y91&lt;20),AND(AA91&gt;1,AA91&lt;4,Y91&gt;0,Y91&lt;6)),"Simples",IF(OR(AND(OR(AA91=1,AA91=0),Y91&gt;19),AND(AA91&gt;1,AA91&lt;4,Y91&gt;5,Y91&lt;20),AND(AA91&gt;3,Y91&gt;0,Y91&lt;6)),"Médio",IF(OR(AND(AA91&gt;1,AA91&lt;4,Y91&gt;19),AND(AA91&gt;3,Y91&gt;5,Y91&lt;20),AND(AA91&gt;3,Y91&gt;19)),"Complexo",""))),""))</f>
        <v/>
      </c>
      <c r="AD91" s="79" t="str">
        <f aca="false">IF(X91="ALI",IF(OR(AND(OR(AA91=1,AA91=0),Y91&gt;0,Y91&lt;20),AND(OR(AA91=1,AA91=0),Y91&gt;19,Y91&lt;51),AND(AA91&gt;1,AA91&lt;6,Y91&gt;0,Y91&lt;20)),"Simples",IF(OR(AND(OR(AA91=1,AA91=0),Y91&gt;50),AND(AA91&gt;1,AA91&lt;6,Y91&gt;19,Y91&lt;51),AND(AA91&gt;5,Y91&gt;0,Y91&lt;20)),"Médio",IF(OR(AND(AA91&gt;1,AA91&lt;6,Y91&gt;50),AND(AA91&gt;5,Y91&gt;19,Y91&lt;51),AND(AA91&gt;5,Y91&gt;50)),"Complexo",""))), IF(X91="AIE",IF(OR(AND(OR(AA91=1, AA91=0),Y91&gt;0,Y91&lt;20),AND(OR(AA91=1, AA91=0),Y91&gt;19,Y91&lt;51),AND(AA91&gt;1,AA91&lt;6,Y91&gt;0,Y91&lt;20)),"Simples",IF(OR(AND(OR(AA91=1, AA91=0),Y91&gt;50),AND(AA91&gt;1,AA91&lt;6,Y91&gt;19,Y91&lt;51),AND(AA91&gt;5,Y91&gt;0,Y91&lt;20)),"Médio",IF(OR(AND(AA91&gt;1,AA91&lt;6,Y91&gt;50),AND(AA91&gt;5,Y91&gt;19,Y91&lt;51),AND(AA91&gt;5,Y91&gt;50)),"Complexo",""))),""))</f>
        <v/>
      </c>
      <c r="AE91" s="85" t="str">
        <f aca="false">IF(AC91="",AD91,IF(AD91="",AC91,""))</f>
        <v/>
      </c>
      <c r="AF91" s="86" t="n">
        <f aca="false">IF(AND(OR(X91="EE",X91="CE"),AE91="Simples"),3, IF(AND(OR(X91="EE",X91="CE"),AE91="Médio"),4, IF(AND(OR(X91="EE",X91="CE"),AE91="Complexo"),6, IF(AND(X91="SE",AE91="Simples"),4, IF(AND(X91="SE",AE91="Médio"),5, IF(AND(X91="SE",AE91="Complexo"),7,0))))))</f>
        <v>0</v>
      </c>
      <c r="AG91" s="86" t="n">
        <f aca="false">IF(AND(X91="ALI",AD91="Simples"),7, IF(AND(X91="ALI",AD91="Médio"),10, IF(AND(X91="ALI",AD91="Complexo"),15, IF(AND(X91="AIE",AD91="Simples"),5, IF(AND(X91="AIE",AD91="Médio"),7, IF(AND(X91="AIE",AD91="Complexo"),10,0))))))</f>
        <v>0</v>
      </c>
      <c r="AH91" s="86" t="n">
        <f aca="false">IF(U91="",0,IF(U91="OK",SUM(O91:P91),SUM(AF91:AG91)))</f>
        <v>0</v>
      </c>
      <c r="AI91" s="89" t="n">
        <f aca="false">IF(U91="OK",R91,( IF(V91&lt;&gt;"Manutenção em interface",IF(V91&lt;&gt;"Desenv., Manutenção e Publicação de Páginas Estáticas",(AF91+AG91)*W91,W91),W91)))</f>
        <v>0</v>
      </c>
      <c r="AJ91" s="78"/>
      <c r="AK91" s="87"/>
      <c r="AL91" s="78"/>
      <c r="AM91" s="87"/>
      <c r="AN91" s="78"/>
      <c r="AO91" s="78" t="str">
        <f aca="false">IF(AI91=0,"",IF(AI91=R91,"OK","Divergente"))</f>
        <v/>
      </c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IF(B92&lt;&gt;"",VLOOKUP(B92,'Manual EB'!$A$3:$B$407,2,0),0)</f>
        <v>0</v>
      </c>
      <c r="D92" s="78"/>
      <c r="E92" s="78"/>
      <c r="F92" s="79"/>
      <c r="G92" s="78"/>
      <c r="H92" s="80"/>
      <c r="I92" s="81"/>
      <c r="J92" s="82"/>
      <c r="K92" s="83"/>
      <c r="L92" s="84" t="str">
        <f aca="false">IF(G92="EE",IF(OR(AND(OR(J92=1,J92=0),H92&gt;0,H92&lt;5),AND(OR(J92=1,J92=0),H92&gt;4,H92&lt;16),AND(J92=2,H92&gt;0,H92&lt;5)),"Simples",IF(OR(AND(OR(J92=1,J92=0),H92&gt;15),AND(J92=2,H92&gt;4,H92&lt;16),AND(J92&gt;2,H92&gt;0,H92&lt;5)),"Médio",IF(OR(AND(J92=2,H92&gt;15),AND(J92&gt;2,H92&gt;4,H92&lt;16),AND(J92&gt;2,H92&gt;15)),"Complexo",""))), IF(OR(G92="CE",G92="SE"),IF(OR(AND(OR(J92=1,J92=0),H92&gt;0,H92&lt;6),AND(OR(J92=1,J92=0),H92&gt;5,H92&lt;20),AND(J92&gt;1,J92&lt;4,H92&gt;0,H92&lt;6)),"Simples",IF(OR(AND(OR(J92=1,J92=0),H92&gt;19),AND(J92&gt;1,J92&lt;4,H92&gt;5,H92&lt;20),AND(J92&gt;3,H92&gt;0,H92&lt;6)),"Médio",IF(OR(AND(J92&gt;1,J92&lt;4,H92&gt;19),AND(J92&gt;3,H92&gt;5,H92&lt;20),AND(J92&gt;3,H92&gt;19)),"Complexo",""))),""))</f>
        <v/>
      </c>
      <c r="M92" s="79" t="str">
        <f aca="false">IF(G92="ALI",IF(OR(AND(OR(J92=1,J92=0),H92&gt;0,H92&lt;20),AND(OR(J92=1,J92=0),H92&gt;19,H92&lt;51),AND(J92&gt;1,J92&lt;6,H92&gt;0,H92&lt;20)),"Simples",IF(OR(AND(OR(J92=1,J92=0),H92&gt;50),AND(J92&gt;1,J92&lt;6,H92&gt;19,H92&lt;51),AND(J92&gt;5,H92&gt;0,H92&lt;20)),"Médio",IF(OR(AND(J92&gt;1,J92&lt;6,H92&gt;50),AND(J92&gt;5,H92&gt;19,H92&lt;51),AND(J92&gt;5,H92&gt;50)),"Complexo",""))), IF(G92="AIE",IF(OR(AND(OR(J92=1, J92=0),H92&gt;0,H92&lt;20),AND(OR(J92=1, J92=0),H92&gt;19,H92&lt;51),AND(J92&gt;1,J92&lt;6,H92&gt;0,H92&lt;20)),"Simples",IF(OR(AND(OR(J92=1, J92=0),H92&gt;50),AND(J92&gt;1,J92&lt;6,H92&gt;19,H92&lt;51),AND(J92&gt;5,H92&gt;0,H92&lt;20)),"Médio",IF(OR(AND(J92&gt;1,J92&lt;6,H92&gt;50),AND(J92&gt;5,H92&gt;19,H92&lt;51),AND(J92&gt;5,H92&gt;50)),"Complexo",""))),""))</f>
        <v/>
      </c>
      <c r="N92" s="85" t="str">
        <f aca="false">IF(L92="",M92,IF(M92="",L92,""))</f>
        <v/>
      </c>
      <c r="O92" s="86" t="n">
        <f aca="false">IF(AND(OR(G92="EE",G92="CE"),N92="Simples"),3, IF(AND(OR(G92="EE",G92="CE"),N92="Médio"),4, IF(AND(OR(G92="EE",G92="CE"),N92="Complexo"),6, IF(AND(G92="SE",N92="Simples"),4, IF(AND(G92="SE",N92="Médio"),5, IF(AND(G92="SE",N92="Complexo"),7,0))))))</f>
        <v>0</v>
      </c>
      <c r="P92" s="86" t="n">
        <f aca="false">IF(AND(G92="ALI",M92="Simples"),7, IF(AND(G92="ALI",M92="Médio"),10, IF(AND(G92="ALI",M92="Complexo"),15, IF(AND(G92="AIE",M92="Simples"),5, IF(AND(G92="AIE",M92="Médio"),7, IF(AND(G92="AIE",M92="Complexo"),10,0))))))</f>
        <v>0</v>
      </c>
      <c r="Q92" s="69" t="n">
        <f aca="false">IF(B92&lt;&gt;"Manutenção em interface",IF(B92&lt;&gt;"Desenv., Manutenção e Publicação de Páginas Estáticas",(O92+P92),C92),C92)</f>
        <v>0</v>
      </c>
      <c r="R92" s="85" t="n">
        <f aca="false">IF(B92&lt;&gt;"Manutenção em interface",IF(B92&lt;&gt;"Desenv., Manutenção e Publicação de Páginas Estáticas",(O92+P92)*C92,C92),C92)</f>
        <v>0</v>
      </c>
      <c r="S92" s="78"/>
      <c r="T92" s="87"/>
      <c r="U92" s="88"/>
      <c r="V92" s="76"/>
      <c r="W92" s="77" t="n">
        <f aca="false">IF(V92&lt;&gt;"",VLOOKUP(V92,'Manual EB'!$A$3:$B$407,2,0),0)</f>
        <v>0</v>
      </c>
      <c r="X92" s="78"/>
      <c r="Y92" s="80"/>
      <c r="Z92" s="81"/>
      <c r="AA92" s="82"/>
      <c r="AB92" s="83"/>
      <c r="AC92" s="84" t="str">
        <f aca="false">IF(X92="EE",IF(OR(AND(OR(AA92=1,AA92=0),Y92&gt;0,Y92&lt;5),AND(OR(AA92=1,AA92=0),Y92&gt;4,Y92&lt;16),AND(AA92=2,Y92&gt;0,Y92&lt;5)),"Simples",IF(OR(AND(OR(AA92=1,AA92=0),Y92&gt;15),AND(AA92=2,Y92&gt;4,Y92&lt;16),AND(AA92&gt;2,Y92&gt;0,Y92&lt;5)),"Médio",IF(OR(AND(AA92=2,Y92&gt;15),AND(AA92&gt;2,Y92&gt;4,Y92&lt;16),AND(AA92&gt;2,Y92&gt;15)),"Complexo",""))), IF(OR(X92="CE",X92="SE"),IF(OR(AND(OR(AA92=1,AA92=0),Y92&gt;0,Y92&lt;6),AND(OR(AA92=1,AA92=0),Y92&gt;5,Y92&lt;20),AND(AA92&gt;1,AA92&lt;4,Y92&gt;0,Y92&lt;6)),"Simples",IF(OR(AND(OR(AA92=1,AA92=0),Y92&gt;19),AND(AA92&gt;1,AA92&lt;4,Y92&gt;5,Y92&lt;20),AND(AA92&gt;3,Y92&gt;0,Y92&lt;6)),"Médio",IF(OR(AND(AA92&gt;1,AA92&lt;4,Y92&gt;19),AND(AA92&gt;3,Y92&gt;5,Y92&lt;20),AND(AA92&gt;3,Y92&gt;19)),"Complexo",""))),""))</f>
        <v/>
      </c>
      <c r="AD92" s="79" t="str">
        <f aca="false">IF(X92="ALI",IF(OR(AND(OR(AA92=1,AA92=0),Y92&gt;0,Y92&lt;20),AND(OR(AA92=1,AA92=0),Y92&gt;19,Y92&lt;51),AND(AA92&gt;1,AA92&lt;6,Y92&gt;0,Y92&lt;20)),"Simples",IF(OR(AND(OR(AA92=1,AA92=0),Y92&gt;50),AND(AA92&gt;1,AA92&lt;6,Y92&gt;19,Y92&lt;51),AND(AA92&gt;5,Y92&gt;0,Y92&lt;20)),"Médio",IF(OR(AND(AA92&gt;1,AA92&lt;6,Y92&gt;50),AND(AA92&gt;5,Y92&gt;19,Y92&lt;51),AND(AA92&gt;5,Y92&gt;50)),"Complexo",""))), IF(X92="AIE",IF(OR(AND(OR(AA92=1, AA92=0),Y92&gt;0,Y92&lt;20),AND(OR(AA92=1, AA92=0),Y92&gt;19,Y92&lt;51),AND(AA92&gt;1,AA92&lt;6,Y92&gt;0,Y92&lt;20)),"Simples",IF(OR(AND(OR(AA92=1, AA92=0),Y92&gt;50),AND(AA92&gt;1,AA92&lt;6,Y92&gt;19,Y92&lt;51),AND(AA92&gt;5,Y92&gt;0,Y92&lt;20)),"Médio",IF(OR(AND(AA92&gt;1,AA92&lt;6,Y92&gt;50),AND(AA92&gt;5,Y92&gt;19,Y92&lt;51),AND(AA92&gt;5,Y92&gt;50)),"Complexo",""))),""))</f>
        <v/>
      </c>
      <c r="AE92" s="85" t="str">
        <f aca="false">IF(AC92="",AD92,IF(AD92="",AC92,""))</f>
        <v/>
      </c>
      <c r="AF92" s="86" t="n">
        <f aca="false">IF(AND(OR(X92="EE",X92="CE"),AE92="Simples"),3, IF(AND(OR(X92="EE",X92="CE"),AE92="Médio"),4, IF(AND(OR(X92="EE",X92="CE"),AE92="Complexo"),6, IF(AND(X92="SE",AE92="Simples"),4, IF(AND(X92="SE",AE92="Médio"),5, IF(AND(X92="SE",AE92="Complexo"),7,0))))))</f>
        <v>0</v>
      </c>
      <c r="AG92" s="86" t="n">
        <f aca="false">IF(AND(X92="ALI",AD92="Simples"),7, IF(AND(X92="ALI",AD92="Médio"),10, IF(AND(X92="ALI",AD92="Complexo"),15, IF(AND(X92="AIE",AD92="Simples"),5, IF(AND(X92="AIE",AD92="Médio"),7, IF(AND(X92="AIE",AD92="Complexo"),10,0))))))</f>
        <v>0</v>
      </c>
      <c r="AH92" s="86" t="n">
        <f aca="false">IF(U92="",0,IF(U92="OK",SUM(O92:P92),SUM(AF92:AG92)))</f>
        <v>0</v>
      </c>
      <c r="AI92" s="89" t="n">
        <f aca="false">IF(U92="OK",R92,( IF(V92&lt;&gt;"Manutenção em interface",IF(V92&lt;&gt;"Desenv., Manutenção e Publicação de Páginas Estáticas",(AF92+AG92)*W92,W92),W92)))</f>
        <v>0</v>
      </c>
      <c r="AJ92" s="78"/>
      <c r="AK92" s="87"/>
      <c r="AL92" s="78"/>
      <c r="AM92" s="87"/>
      <c r="AN92" s="78"/>
      <c r="AO92" s="78" t="str">
        <f aca="false">IF(AI92=0,"",IF(AI92=R92,"OK","Divergente"))</f>
        <v/>
      </c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IF(B93&lt;&gt;"",VLOOKUP(B93,'Manual EB'!$A$3:$B$407,2,0),0)</f>
        <v>0</v>
      </c>
      <c r="D93" s="78"/>
      <c r="E93" s="78"/>
      <c r="F93" s="79"/>
      <c r="G93" s="78"/>
      <c r="H93" s="80"/>
      <c r="I93" s="81"/>
      <c r="J93" s="82"/>
      <c r="K93" s="83"/>
      <c r="L93" s="84" t="str">
        <f aca="false">IF(G93="EE",IF(OR(AND(OR(J93=1,J93=0),H93&gt;0,H93&lt;5),AND(OR(J93=1,J93=0),H93&gt;4,H93&lt;16),AND(J93=2,H93&gt;0,H93&lt;5)),"Simples",IF(OR(AND(OR(J93=1,J93=0),H93&gt;15),AND(J93=2,H93&gt;4,H93&lt;16),AND(J93&gt;2,H93&gt;0,H93&lt;5)),"Médio",IF(OR(AND(J93=2,H93&gt;15),AND(J93&gt;2,H93&gt;4,H93&lt;16),AND(J93&gt;2,H93&gt;15)),"Complexo",""))), IF(OR(G93="CE",G93="SE"),IF(OR(AND(OR(J93=1,J93=0),H93&gt;0,H93&lt;6),AND(OR(J93=1,J93=0),H93&gt;5,H93&lt;20),AND(J93&gt;1,J93&lt;4,H93&gt;0,H93&lt;6)),"Simples",IF(OR(AND(OR(J93=1,J93=0),H93&gt;19),AND(J93&gt;1,J93&lt;4,H93&gt;5,H93&lt;20),AND(J93&gt;3,H93&gt;0,H93&lt;6)),"Médio",IF(OR(AND(J93&gt;1,J93&lt;4,H93&gt;19),AND(J93&gt;3,H93&gt;5,H93&lt;20),AND(J93&gt;3,H93&gt;19)),"Complexo",""))),""))</f>
        <v/>
      </c>
      <c r="M93" s="79" t="str">
        <f aca="false">IF(G93="ALI",IF(OR(AND(OR(J93=1,J93=0),H93&gt;0,H93&lt;20),AND(OR(J93=1,J93=0),H93&gt;19,H93&lt;51),AND(J93&gt;1,J93&lt;6,H93&gt;0,H93&lt;20)),"Simples",IF(OR(AND(OR(J93=1,J93=0),H93&gt;50),AND(J93&gt;1,J93&lt;6,H93&gt;19,H93&lt;51),AND(J93&gt;5,H93&gt;0,H93&lt;20)),"Médio",IF(OR(AND(J93&gt;1,J93&lt;6,H93&gt;50),AND(J93&gt;5,H93&gt;19,H93&lt;51),AND(J93&gt;5,H93&gt;50)),"Complexo",""))), IF(G93="AIE",IF(OR(AND(OR(J93=1, J93=0),H93&gt;0,H93&lt;20),AND(OR(J93=1, J93=0),H93&gt;19,H93&lt;51),AND(J93&gt;1,J93&lt;6,H93&gt;0,H93&lt;20)),"Simples",IF(OR(AND(OR(J93=1, J93=0),H93&gt;50),AND(J93&gt;1,J93&lt;6,H93&gt;19,H93&lt;51),AND(J93&gt;5,H93&gt;0,H93&lt;20)),"Médio",IF(OR(AND(J93&gt;1,J93&lt;6,H93&gt;50),AND(J93&gt;5,H93&gt;19,H93&lt;51),AND(J93&gt;5,H93&gt;50)),"Complexo",""))),""))</f>
        <v/>
      </c>
      <c r="N93" s="85" t="str">
        <f aca="false">IF(L93="",M93,IF(M93="",L93,""))</f>
        <v/>
      </c>
      <c r="O93" s="86" t="n">
        <f aca="false">IF(AND(OR(G93="EE",G93="CE"),N93="Simples"),3, IF(AND(OR(G93="EE",G93="CE"),N93="Médio"),4, IF(AND(OR(G93="EE",G93="CE"),N93="Complexo"),6, IF(AND(G93="SE",N93="Simples"),4, IF(AND(G93="SE",N93="Médio"),5, IF(AND(G93="SE",N93="Complexo"),7,0))))))</f>
        <v>0</v>
      </c>
      <c r="P93" s="86" t="n">
        <f aca="false">IF(AND(G93="ALI",M93="Simples"),7, IF(AND(G93="ALI",M93="Médio"),10, IF(AND(G93="ALI",M93="Complexo"),15, IF(AND(G93="AIE",M93="Simples"),5, IF(AND(G93="AIE",M93="Médio"),7, IF(AND(G93="AIE",M93="Complexo"),10,0))))))</f>
        <v>0</v>
      </c>
      <c r="Q93" s="69" t="n">
        <f aca="false">IF(B93&lt;&gt;"Manutenção em interface",IF(B93&lt;&gt;"Desenv., Manutenção e Publicação de Páginas Estáticas",(O93+P93),C93),C93)</f>
        <v>0</v>
      </c>
      <c r="R93" s="85" t="n">
        <f aca="false">IF(B93&lt;&gt;"Manutenção em interface",IF(B93&lt;&gt;"Desenv., Manutenção e Publicação de Páginas Estáticas",(O93+P93)*C93,C93),C93)</f>
        <v>0</v>
      </c>
      <c r="S93" s="78"/>
      <c r="T93" s="87"/>
      <c r="U93" s="88"/>
      <c r="V93" s="76"/>
      <c r="W93" s="77" t="n">
        <f aca="false">IF(V93&lt;&gt;"",VLOOKUP(V93,'Manual EB'!$A$3:$B$407,2,0),0)</f>
        <v>0</v>
      </c>
      <c r="X93" s="78"/>
      <c r="Y93" s="80"/>
      <c r="Z93" s="81"/>
      <c r="AA93" s="82"/>
      <c r="AB93" s="83"/>
      <c r="AC93" s="84" t="str">
        <f aca="false">IF(X93="EE",IF(OR(AND(OR(AA93=1,AA93=0),Y93&gt;0,Y93&lt;5),AND(OR(AA93=1,AA93=0),Y93&gt;4,Y93&lt;16),AND(AA93=2,Y93&gt;0,Y93&lt;5)),"Simples",IF(OR(AND(OR(AA93=1,AA93=0),Y93&gt;15),AND(AA93=2,Y93&gt;4,Y93&lt;16),AND(AA93&gt;2,Y93&gt;0,Y93&lt;5)),"Médio",IF(OR(AND(AA93=2,Y93&gt;15),AND(AA93&gt;2,Y93&gt;4,Y93&lt;16),AND(AA93&gt;2,Y93&gt;15)),"Complexo",""))), IF(OR(X93="CE",X93="SE"),IF(OR(AND(OR(AA93=1,AA93=0),Y93&gt;0,Y93&lt;6),AND(OR(AA93=1,AA93=0),Y93&gt;5,Y93&lt;20),AND(AA93&gt;1,AA93&lt;4,Y93&gt;0,Y93&lt;6)),"Simples",IF(OR(AND(OR(AA93=1,AA93=0),Y93&gt;19),AND(AA93&gt;1,AA93&lt;4,Y93&gt;5,Y93&lt;20),AND(AA93&gt;3,Y93&gt;0,Y93&lt;6)),"Médio",IF(OR(AND(AA93&gt;1,AA93&lt;4,Y93&gt;19),AND(AA93&gt;3,Y93&gt;5,Y93&lt;20),AND(AA93&gt;3,Y93&gt;19)),"Complexo",""))),""))</f>
        <v/>
      </c>
      <c r="AD93" s="79" t="str">
        <f aca="false">IF(X93="ALI",IF(OR(AND(OR(AA93=1,AA93=0),Y93&gt;0,Y93&lt;20),AND(OR(AA93=1,AA93=0),Y93&gt;19,Y93&lt;51),AND(AA93&gt;1,AA93&lt;6,Y93&gt;0,Y93&lt;20)),"Simples",IF(OR(AND(OR(AA93=1,AA93=0),Y93&gt;50),AND(AA93&gt;1,AA93&lt;6,Y93&gt;19,Y93&lt;51),AND(AA93&gt;5,Y93&gt;0,Y93&lt;20)),"Médio",IF(OR(AND(AA93&gt;1,AA93&lt;6,Y93&gt;50),AND(AA93&gt;5,Y93&gt;19,Y93&lt;51),AND(AA93&gt;5,Y93&gt;50)),"Complexo",""))), IF(X93="AIE",IF(OR(AND(OR(AA93=1, AA93=0),Y93&gt;0,Y93&lt;20),AND(OR(AA93=1, AA93=0),Y93&gt;19,Y93&lt;51),AND(AA93&gt;1,AA93&lt;6,Y93&gt;0,Y93&lt;20)),"Simples",IF(OR(AND(OR(AA93=1, AA93=0),Y93&gt;50),AND(AA93&gt;1,AA93&lt;6,Y93&gt;19,Y93&lt;51),AND(AA93&gt;5,Y93&gt;0,Y93&lt;20)),"Médio",IF(OR(AND(AA93&gt;1,AA93&lt;6,Y93&gt;50),AND(AA93&gt;5,Y93&gt;19,Y93&lt;51),AND(AA93&gt;5,Y93&gt;50)),"Complexo",""))),""))</f>
        <v/>
      </c>
      <c r="AE93" s="85" t="str">
        <f aca="false">IF(AC93="",AD93,IF(AD93="",AC93,""))</f>
        <v/>
      </c>
      <c r="AF93" s="86" t="n">
        <f aca="false">IF(AND(OR(X93="EE",X93="CE"),AE93="Simples"),3, IF(AND(OR(X93="EE",X93="CE"),AE93="Médio"),4, IF(AND(OR(X93="EE",X93="CE"),AE93="Complexo"),6, IF(AND(X93="SE",AE93="Simples"),4, IF(AND(X93="SE",AE93="Médio"),5, IF(AND(X93="SE",AE93="Complexo"),7,0))))))</f>
        <v>0</v>
      </c>
      <c r="AG93" s="86" t="n">
        <f aca="false">IF(AND(X93="ALI",AD93="Simples"),7, IF(AND(X93="ALI",AD93="Médio"),10, IF(AND(X93="ALI",AD93="Complexo"),15, IF(AND(X93="AIE",AD93="Simples"),5, IF(AND(X93="AIE",AD93="Médio"),7, IF(AND(X93="AIE",AD93="Complexo"),10,0))))))</f>
        <v>0</v>
      </c>
      <c r="AH93" s="86" t="n">
        <f aca="false">IF(U93="",0,IF(U93="OK",SUM(O93:P93),SUM(AF93:AG93)))</f>
        <v>0</v>
      </c>
      <c r="AI93" s="89" t="n">
        <f aca="false">IF(U93="OK",R93,( IF(V93&lt;&gt;"Manutenção em interface",IF(V93&lt;&gt;"Desenv., Manutenção e Publicação de Páginas Estáticas",(AF93+AG93)*W93,W93),W93)))</f>
        <v>0</v>
      </c>
      <c r="AJ93" s="78"/>
      <c r="AK93" s="87"/>
      <c r="AL93" s="78"/>
      <c r="AM93" s="87"/>
      <c r="AN93" s="78"/>
      <c r="AO93" s="78" t="str">
        <f aca="false">IF(AI93=0,"",IF(AI93=R93,"OK","Divergente"))</f>
        <v/>
      </c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IF(B94&lt;&gt;"",VLOOKUP(B94,'Manual EB'!$A$3:$B$407,2,0),0)</f>
        <v>0</v>
      </c>
      <c r="D94" s="78"/>
      <c r="E94" s="78"/>
      <c r="F94" s="79"/>
      <c r="G94" s="78"/>
      <c r="H94" s="80"/>
      <c r="I94" s="81"/>
      <c r="J94" s="82"/>
      <c r="K94" s="83"/>
      <c r="L94" s="84" t="str">
        <f aca="false">IF(G94="EE",IF(OR(AND(OR(J94=1,J94=0),H94&gt;0,H94&lt;5),AND(OR(J94=1,J94=0),H94&gt;4,H94&lt;16),AND(J94=2,H94&gt;0,H94&lt;5)),"Simples",IF(OR(AND(OR(J94=1,J94=0),H94&gt;15),AND(J94=2,H94&gt;4,H94&lt;16),AND(J94&gt;2,H94&gt;0,H94&lt;5)),"Médio",IF(OR(AND(J94=2,H94&gt;15),AND(J94&gt;2,H94&gt;4,H94&lt;16),AND(J94&gt;2,H94&gt;15)),"Complexo",""))), IF(OR(G94="CE",G94="SE"),IF(OR(AND(OR(J94=1,J94=0),H94&gt;0,H94&lt;6),AND(OR(J94=1,J94=0),H94&gt;5,H94&lt;20),AND(J94&gt;1,J94&lt;4,H94&gt;0,H94&lt;6)),"Simples",IF(OR(AND(OR(J94=1,J94=0),H94&gt;19),AND(J94&gt;1,J94&lt;4,H94&gt;5,H94&lt;20),AND(J94&gt;3,H94&gt;0,H94&lt;6)),"Médio",IF(OR(AND(J94&gt;1,J94&lt;4,H94&gt;19),AND(J94&gt;3,H94&gt;5,H94&lt;20),AND(J94&gt;3,H94&gt;19)),"Complexo",""))),""))</f>
        <v/>
      </c>
      <c r="M94" s="79" t="str">
        <f aca="false">IF(G94="ALI",IF(OR(AND(OR(J94=1,J94=0),H94&gt;0,H94&lt;20),AND(OR(J94=1,J94=0),H94&gt;19,H94&lt;51),AND(J94&gt;1,J94&lt;6,H94&gt;0,H94&lt;20)),"Simples",IF(OR(AND(OR(J94=1,J94=0),H94&gt;50),AND(J94&gt;1,J94&lt;6,H94&gt;19,H94&lt;51),AND(J94&gt;5,H94&gt;0,H94&lt;20)),"Médio",IF(OR(AND(J94&gt;1,J94&lt;6,H94&gt;50),AND(J94&gt;5,H94&gt;19,H94&lt;51),AND(J94&gt;5,H94&gt;50)),"Complexo",""))), IF(G94="AIE",IF(OR(AND(OR(J94=1, J94=0),H94&gt;0,H94&lt;20),AND(OR(J94=1, J94=0),H94&gt;19,H94&lt;51),AND(J94&gt;1,J94&lt;6,H94&gt;0,H94&lt;20)),"Simples",IF(OR(AND(OR(J94=1, J94=0),H94&gt;50),AND(J94&gt;1,J94&lt;6,H94&gt;19,H94&lt;51),AND(J94&gt;5,H94&gt;0,H94&lt;20)),"Médio",IF(OR(AND(J94&gt;1,J94&lt;6,H94&gt;50),AND(J94&gt;5,H94&gt;19,H94&lt;51),AND(J94&gt;5,H94&gt;50)),"Complexo",""))),""))</f>
        <v/>
      </c>
      <c r="N94" s="85" t="str">
        <f aca="false">IF(L94="",M94,IF(M94="",L94,""))</f>
        <v/>
      </c>
      <c r="O94" s="86" t="n">
        <f aca="false">IF(AND(OR(G94="EE",G94="CE"),N94="Simples"),3, IF(AND(OR(G94="EE",G94="CE"),N94="Médio"),4, IF(AND(OR(G94="EE",G94="CE"),N94="Complexo"),6, IF(AND(G94="SE",N94="Simples"),4, IF(AND(G94="SE",N94="Médio"),5, IF(AND(G94="SE",N94="Complexo"),7,0))))))</f>
        <v>0</v>
      </c>
      <c r="P94" s="86" t="n">
        <f aca="false">IF(AND(G94="ALI",M94="Simples"),7, IF(AND(G94="ALI",M94="Médio"),10, IF(AND(G94="ALI",M94="Complexo"),15, IF(AND(G94="AIE",M94="Simples"),5, IF(AND(G94="AIE",M94="Médio"),7, IF(AND(G94="AIE",M94="Complexo"),10,0))))))</f>
        <v>0</v>
      </c>
      <c r="Q94" s="69" t="n">
        <f aca="false">IF(B94&lt;&gt;"Manutenção em interface",IF(B94&lt;&gt;"Desenv., Manutenção e Publicação de Páginas Estáticas",(O94+P94),C94),C94)</f>
        <v>0</v>
      </c>
      <c r="R94" s="85" t="n">
        <f aca="false">IF(B94&lt;&gt;"Manutenção em interface",IF(B94&lt;&gt;"Desenv., Manutenção e Publicação de Páginas Estáticas",(O94+P94)*C94,C94),C94)</f>
        <v>0</v>
      </c>
      <c r="S94" s="78"/>
      <c r="T94" s="87"/>
      <c r="U94" s="88"/>
      <c r="V94" s="76"/>
      <c r="W94" s="77" t="n">
        <f aca="false">IF(V94&lt;&gt;"",VLOOKUP(V94,'Manual EB'!$A$3:$B$407,2,0),0)</f>
        <v>0</v>
      </c>
      <c r="X94" s="78"/>
      <c r="Y94" s="80"/>
      <c r="Z94" s="81"/>
      <c r="AA94" s="82"/>
      <c r="AB94" s="83"/>
      <c r="AC94" s="84" t="str">
        <f aca="false">IF(X94="EE",IF(OR(AND(OR(AA94=1,AA94=0),Y94&gt;0,Y94&lt;5),AND(OR(AA94=1,AA94=0),Y94&gt;4,Y94&lt;16),AND(AA94=2,Y94&gt;0,Y94&lt;5)),"Simples",IF(OR(AND(OR(AA94=1,AA94=0),Y94&gt;15),AND(AA94=2,Y94&gt;4,Y94&lt;16),AND(AA94&gt;2,Y94&gt;0,Y94&lt;5)),"Médio",IF(OR(AND(AA94=2,Y94&gt;15),AND(AA94&gt;2,Y94&gt;4,Y94&lt;16),AND(AA94&gt;2,Y94&gt;15)),"Complexo",""))), IF(OR(X94="CE",X94="SE"),IF(OR(AND(OR(AA94=1,AA94=0),Y94&gt;0,Y94&lt;6),AND(OR(AA94=1,AA94=0),Y94&gt;5,Y94&lt;20),AND(AA94&gt;1,AA94&lt;4,Y94&gt;0,Y94&lt;6)),"Simples",IF(OR(AND(OR(AA94=1,AA94=0),Y94&gt;19),AND(AA94&gt;1,AA94&lt;4,Y94&gt;5,Y94&lt;20),AND(AA94&gt;3,Y94&gt;0,Y94&lt;6)),"Médio",IF(OR(AND(AA94&gt;1,AA94&lt;4,Y94&gt;19),AND(AA94&gt;3,Y94&gt;5,Y94&lt;20),AND(AA94&gt;3,Y94&gt;19)),"Complexo",""))),""))</f>
        <v/>
      </c>
      <c r="AD94" s="79" t="str">
        <f aca="false">IF(X94="ALI",IF(OR(AND(OR(AA94=1,AA94=0),Y94&gt;0,Y94&lt;20),AND(OR(AA94=1,AA94=0),Y94&gt;19,Y94&lt;51),AND(AA94&gt;1,AA94&lt;6,Y94&gt;0,Y94&lt;20)),"Simples",IF(OR(AND(OR(AA94=1,AA94=0),Y94&gt;50),AND(AA94&gt;1,AA94&lt;6,Y94&gt;19,Y94&lt;51),AND(AA94&gt;5,Y94&gt;0,Y94&lt;20)),"Médio",IF(OR(AND(AA94&gt;1,AA94&lt;6,Y94&gt;50),AND(AA94&gt;5,Y94&gt;19,Y94&lt;51),AND(AA94&gt;5,Y94&gt;50)),"Complexo",""))), IF(X94="AIE",IF(OR(AND(OR(AA94=1, AA94=0),Y94&gt;0,Y94&lt;20),AND(OR(AA94=1, AA94=0),Y94&gt;19,Y94&lt;51),AND(AA94&gt;1,AA94&lt;6,Y94&gt;0,Y94&lt;20)),"Simples",IF(OR(AND(OR(AA94=1, AA94=0),Y94&gt;50),AND(AA94&gt;1,AA94&lt;6,Y94&gt;19,Y94&lt;51),AND(AA94&gt;5,Y94&gt;0,Y94&lt;20)),"Médio",IF(OR(AND(AA94&gt;1,AA94&lt;6,Y94&gt;50),AND(AA94&gt;5,Y94&gt;19,Y94&lt;51),AND(AA94&gt;5,Y94&gt;50)),"Complexo",""))),""))</f>
        <v/>
      </c>
      <c r="AE94" s="85" t="str">
        <f aca="false">IF(AC94="",AD94,IF(AD94="",AC94,""))</f>
        <v/>
      </c>
      <c r="AF94" s="86" t="n">
        <f aca="false">IF(AND(OR(X94="EE",X94="CE"),AE94="Simples"),3, IF(AND(OR(X94="EE",X94="CE"),AE94="Médio"),4, IF(AND(OR(X94="EE",X94="CE"),AE94="Complexo"),6, IF(AND(X94="SE",AE94="Simples"),4, IF(AND(X94="SE",AE94="Médio"),5, IF(AND(X94="SE",AE94="Complexo"),7,0))))))</f>
        <v>0</v>
      </c>
      <c r="AG94" s="86" t="n">
        <f aca="false">IF(AND(X94="ALI",AD94="Simples"),7, IF(AND(X94="ALI",AD94="Médio"),10, IF(AND(X94="ALI",AD94="Complexo"),15, IF(AND(X94="AIE",AD94="Simples"),5, IF(AND(X94="AIE",AD94="Médio"),7, IF(AND(X94="AIE",AD94="Complexo"),10,0))))))</f>
        <v>0</v>
      </c>
      <c r="AH94" s="86" t="n">
        <f aca="false">IF(U94="",0,IF(U94="OK",SUM(O94:P94),SUM(AF94:AG94)))</f>
        <v>0</v>
      </c>
      <c r="AI94" s="89" t="n">
        <f aca="false">IF(U94="OK",R94,( IF(V94&lt;&gt;"Manutenção em interface",IF(V94&lt;&gt;"Desenv., Manutenção e Publicação de Páginas Estáticas",(AF94+AG94)*W94,W94),W94)))</f>
        <v>0</v>
      </c>
      <c r="AJ94" s="78"/>
      <c r="AK94" s="87"/>
      <c r="AL94" s="78"/>
      <c r="AM94" s="87"/>
      <c r="AN94" s="78"/>
      <c r="AO94" s="78" t="str">
        <f aca="false">IF(AI94=0,"",IF(AI94=R94,"OK","Divergente"))</f>
        <v/>
      </c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IF(B95&lt;&gt;"",VLOOKUP(B95,'Manual EB'!$A$3:$B$407,2,0),0)</f>
        <v>0</v>
      </c>
      <c r="D95" s="78"/>
      <c r="E95" s="78"/>
      <c r="F95" s="79"/>
      <c r="G95" s="78"/>
      <c r="H95" s="80"/>
      <c r="I95" s="81"/>
      <c r="J95" s="82"/>
      <c r="K95" s="83"/>
      <c r="L95" s="84" t="str">
        <f aca="false">IF(G95="EE",IF(OR(AND(OR(J95=1,J95=0),H95&gt;0,H95&lt;5),AND(OR(J95=1,J95=0),H95&gt;4,H95&lt;16),AND(J95=2,H95&gt;0,H95&lt;5)),"Simples",IF(OR(AND(OR(J95=1,J95=0),H95&gt;15),AND(J95=2,H95&gt;4,H95&lt;16),AND(J95&gt;2,H95&gt;0,H95&lt;5)),"Médio",IF(OR(AND(J95=2,H95&gt;15),AND(J95&gt;2,H95&gt;4,H95&lt;16),AND(J95&gt;2,H95&gt;15)),"Complexo",""))), IF(OR(G95="CE",G95="SE"),IF(OR(AND(OR(J95=1,J95=0),H95&gt;0,H95&lt;6),AND(OR(J95=1,J95=0),H95&gt;5,H95&lt;20),AND(J95&gt;1,J95&lt;4,H95&gt;0,H95&lt;6)),"Simples",IF(OR(AND(OR(J95=1,J95=0),H95&gt;19),AND(J95&gt;1,J95&lt;4,H95&gt;5,H95&lt;20),AND(J95&gt;3,H95&gt;0,H95&lt;6)),"Médio",IF(OR(AND(J95&gt;1,J95&lt;4,H95&gt;19),AND(J95&gt;3,H95&gt;5,H95&lt;20),AND(J95&gt;3,H95&gt;19)),"Complexo",""))),""))</f>
        <v/>
      </c>
      <c r="M95" s="79" t="str">
        <f aca="false">IF(G95="ALI",IF(OR(AND(OR(J95=1,J95=0),H95&gt;0,H95&lt;20),AND(OR(J95=1,J95=0),H95&gt;19,H95&lt;51),AND(J95&gt;1,J95&lt;6,H95&gt;0,H95&lt;20)),"Simples",IF(OR(AND(OR(J95=1,J95=0),H95&gt;50),AND(J95&gt;1,J95&lt;6,H95&gt;19,H95&lt;51),AND(J95&gt;5,H95&gt;0,H95&lt;20)),"Médio",IF(OR(AND(J95&gt;1,J95&lt;6,H95&gt;50),AND(J95&gt;5,H95&gt;19,H95&lt;51),AND(J95&gt;5,H95&gt;50)),"Complexo",""))), IF(G95="AIE",IF(OR(AND(OR(J95=1, J95=0),H95&gt;0,H95&lt;20),AND(OR(J95=1, J95=0),H95&gt;19,H95&lt;51),AND(J95&gt;1,J95&lt;6,H95&gt;0,H95&lt;20)),"Simples",IF(OR(AND(OR(J95=1, J95=0),H95&gt;50),AND(J95&gt;1,J95&lt;6,H95&gt;19,H95&lt;51),AND(J95&gt;5,H95&gt;0,H95&lt;20)),"Médio",IF(OR(AND(J95&gt;1,J95&lt;6,H95&gt;50),AND(J95&gt;5,H95&gt;19,H95&lt;51),AND(J95&gt;5,H95&gt;50)),"Complexo",""))),""))</f>
        <v/>
      </c>
      <c r="N95" s="85" t="str">
        <f aca="false">IF(L95="",M95,IF(M95="",L95,""))</f>
        <v/>
      </c>
      <c r="O95" s="86" t="n">
        <f aca="false">IF(AND(OR(G95="EE",G95="CE"),N95="Simples"),3, IF(AND(OR(G95="EE",G95="CE"),N95="Médio"),4, IF(AND(OR(G95="EE",G95="CE"),N95="Complexo"),6, IF(AND(G95="SE",N95="Simples"),4, IF(AND(G95="SE",N95="Médio"),5, IF(AND(G95="SE",N95="Complexo"),7,0))))))</f>
        <v>0</v>
      </c>
      <c r="P95" s="86" t="n">
        <f aca="false">IF(AND(G95="ALI",M95="Simples"),7, IF(AND(G95="ALI",M95="Médio"),10, IF(AND(G95="ALI",M95="Complexo"),15, IF(AND(G95="AIE",M95="Simples"),5, IF(AND(G95="AIE",M95="Médio"),7, IF(AND(G95="AIE",M95="Complexo"),10,0))))))</f>
        <v>0</v>
      </c>
      <c r="Q95" s="69" t="n">
        <f aca="false">IF(B95&lt;&gt;"Manutenção em interface",IF(B95&lt;&gt;"Desenv., Manutenção e Publicação de Páginas Estáticas",(O95+P95),C95),C95)</f>
        <v>0</v>
      </c>
      <c r="R95" s="85" t="n">
        <f aca="false">IF(B95&lt;&gt;"Manutenção em interface",IF(B95&lt;&gt;"Desenv., Manutenção e Publicação de Páginas Estáticas",(O95+P95)*C95,C95),C95)</f>
        <v>0</v>
      </c>
      <c r="S95" s="78"/>
      <c r="T95" s="87"/>
      <c r="U95" s="88"/>
      <c r="V95" s="76"/>
      <c r="W95" s="77" t="n">
        <f aca="false">IF(V95&lt;&gt;"",VLOOKUP(V95,'Manual EB'!$A$3:$B$407,2,0),0)</f>
        <v>0</v>
      </c>
      <c r="X95" s="78"/>
      <c r="Y95" s="80"/>
      <c r="Z95" s="81"/>
      <c r="AA95" s="82"/>
      <c r="AB95" s="83"/>
      <c r="AC95" s="84" t="str">
        <f aca="false">IF(X95="EE",IF(OR(AND(OR(AA95=1,AA95=0),Y95&gt;0,Y95&lt;5),AND(OR(AA95=1,AA95=0),Y95&gt;4,Y95&lt;16),AND(AA95=2,Y95&gt;0,Y95&lt;5)),"Simples",IF(OR(AND(OR(AA95=1,AA95=0),Y95&gt;15),AND(AA95=2,Y95&gt;4,Y95&lt;16),AND(AA95&gt;2,Y95&gt;0,Y95&lt;5)),"Médio",IF(OR(AND(AA95=2,Y95&gt;15),AND(AA95&gt;2,Y95&gt;4,Y95&lt;16),AND(AA95&gt;2,Y95&gt;15)),"Complexo",""))), IF(OR(X95="CE",X95="SE"),IF(OR(AND(OR(AA95=1,AA95=0),Y95&gt;0,Y95&lt;6),AND(OR(AA95=1,AA95=0),Y95&gt;5,Y95&lt;20),AND(AA95&gt;1,AA95&lt;4,Y95&gt;0,Y95&lt;6)),"Simples",IF(OR(AND(OR(AA95=1,AA95=0),Y95&gt;19),AND(AA95&gt;1,AA95&lt;4,Y95&gt;5,Y95&lt;20),AND(AA95&gt;3,Y95&gt;0,Y95&lt;6)),"Médio",IF(OR(AND(AA95&gt;1,AA95&lt;4,Y95&gt;19),AND(AA95&gt;3,Y95&gt;5,Y95&lt;20),AND(AA95&gt;3,Y95&gt;19)),"Complexo",""))),""))</f>
        <v/>
      </c>
      <c r="AD95" s="79" t="str">
        <f aca="false">IF(X95="ALI",IF(OR(AND(OR(AA95=1,AA95=0),Y95&gt;0,Y95&lt;20),AND(OR(AA95=1,AA95=0),Y95&gt;19,Y95&lt;51),AND(AA95&gt;1,AA95&lt;6,Y95&gt;0,Y95&lt;20)),"Simples",IF(OR(AND(OR(AA95=1,AA95=0),Y95&gt;50),AND(AA95&gt;1,AA95&lt;6,Y95&gt;19,Y95&lt;51),AND(AA95&gt;5,Y95&gt;0,Y95&lt;20)),"Médio",IF(OR(AND(AA95&gt;1,AA95&lt;6,Y95&gt;50),AND(AA95&gt;5,Y95&gt;19,Y95&lt;51),AND(AA95&gt;5,Y95&gt;50)),"Complexo",""))), IF(X95="AIE",IF(OR(AND(OR(AA95=1, AA95=0),Y95&gt;0,Y95&lt;20),AND(OR(AA95=1, AA95=0),Y95&gt;19,Y95&lt;51),AND(AA95&gt;1,AA95&lt;6,Y95&gt;0,Y95&lt;20)),"Simples",IF(OR(AND(OR(AA95=1, AA95=0),Y95&gt;50),AND(AA95&gt;1,AA95&lt;6,Y95&gt;19,Y95&lt;51),AND(AA95&gt;5,Y95&gt;0,Y95&lt;20)),"Médio",IF(OR(AND(AA95&gt;1,AA95&lt;6,Y95&gt;50),AND(AA95&gt;5,Y95&gt;19,Y95&lt;51),AND(AA95&gt;5,Y95&gt;50)),"Complexo",""))),""))</f>
        <v/>
      </c>
      <c r="AE95" s="85" t="str">
        <f aca="false">IF(AC95="",AD95,IF(AD95="",AC95,""))</f>
        <v/>
      </c>
      <c r="AF95" s="86" t="n">
        <f aca="false">IF(AND(OR(X95="EE",X95="CE"),AE95="Simples"),3, IF(AND(OR(X95="EE",X95="CE"),AE95="Médio"),4, IF(AND(OR(X95="EE",X95="CE"),AE95="Complexo"),6, IF(AND(X95="SE",AE95="Simples"),4, IF(AND(X95="SE",AE95="Médio"),5, IF(AND(X95="SE",AE95="Complexo"),7,0))))))</f>
        <v>0</v>
      </c>
      <c r="AG95" s="86" t="n">
        <f aca="false">IF(AND(X95="ALI",AD95="Simples"),7, IF(AND(X95="ALI",AD95="Médio"),10, IF(AND(X95="ALI",AD95="Complexo"),15, IF(AND(X95="AIE",AD95="Simples"),5, IF(AND(X95="AIE",AD95="Médio"),7, IF(AND(X95="AIE",AD95="Complexo"),10,0))))))</f>
        <v>0</v>
      </c>
      <c r="AH95" s="86" t="n">
        <f aca="false">IF(U95="",0,IF(U95="OK",SUM(O95:P95),SUM(AF95:AG95)))</f>
        <v>0</v>
      </c>
      <c r="AI95" s="89" t="n">
        <f aca="false">IF(U95="OK",R95,( IF(V95&lt;&gt;"Manutenção em interface",IF(V95&lt;&gt;"Desenv., Manutenção e Publicação de Páginas Estáticas",(AF95+AG95)*W95,W95),W95)))</f>
        <v>0</v>
      </c>
      <c r="AJ95" s="78"/>
      <c r="AK95" s="87"/>
      <c r="AL95" s="78"/>
      <c r="AM95" s="87"/>
      <c r="AN95" s="78"/>
      <c r="AO95" s="78" t="str">
        <f aca="false">IF(AI95=0,"",IF(AI95=R95,"OK","Divergente"))</f>
        <v/>
      </c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IF(B96&lt;&gt;"",VLOOKUP(B96,'Manual EB'!$A$3:$B$407,2,0),0)</f>
        <v>0</v>
      </c>
      <c r="D96" s="78"/>
      <c r="E96" s="78"/>
      <c r="F96" s="79"/>
      <c r="G96" s="78"/>
      <c r="H96" s="80"/>
      <c r="I96" s="81"/>
      <c r="J96" s="82"/>
      <c r="K96" s="83"/>
      <c r="L96" s="84" t="str">
        <f aca="false">IF(G96="EE",IF(OR(AND(OR(J96=1,J96=0),H96&gt;0,H96&lt;5),AND(OR(J96=1,J96=0),H96&gt;4,H96&lt;16),AND(J96=2,H96&gt;0,H96&lt;5)),"Simples",IF(OR(AND(OR(J96=1,J96=0),H96&gt;15),AND(J96=2,H96&gt;4,H96&lt;16),AND(J96&gt;2,H96&gt;0,H96&lt;5)),"Médio",IF(OR(AND(J96=2,H96&gt;15),AND(J96&gt;2,H96&gt;4,H96&lt;16),AND(J96&gt;2,H96&gt;15)),"Complexo",""))), IF(OR(G96="CE",G96="SE"),IF(OR(AND(OR(J96=1,J96=0),H96&gt;0,H96&lt;6),AND(OR(J96=1,J96=0),H96&gt;5,H96&lt;20),AND(J96&gt;1,J96&lt;4,H96&gt;0,H96&lt;6)),"Simples",IF(OR(AND(OR(J96=1,J96=0),H96&gt;19),AND(J96&gt;1,J96&lt;4,H96&gt;5,H96&lt;20),AND(J96&gt;3,H96&gt;0,H96&lt;6)),"Médio",IF(OR(AND(J96&gt;1,J96&lt;4,H96&gt;19),AND(J96&gt;3,H96&gt;5,H96&lt;20),AND(J96&gt;3,H96&gt;19)),"Complexo",""))),""))</f>
        <v/>
      </c>
      <c r="M96" s="79" t="str">
        <f aca="false">IF(G96="ALI",IF(OR(AND(OR(J96=1,J96=0),H96&gt;0,H96&lt;20),AND(OR(J96=1,J96=0),H96&gt;19,H96&lt;51),AND(J96&gt;1,J96&lt;6,H96&gt;0,H96&lt;20)),"Simples",IF(OR(AND(OR(J96=1,J96=0),H96&gt;50),AND(J96&gt;1,J96&lt;6,H96&gt;19,H96&lt;51),AND(J96&gt;5,H96&gt;0,H96&lt;20)),"Médio",IF(OR(AND(J96&gt;1,J96&lt;6,H96&gt;50),AND(J96&gt;5,H96&gt;19,H96&lt;51),AND(J96&gt;5,H96&gt;50)),"Complexo",""))), IF(G96="AIE",IF(OR(AND(OR(J96=1, J96=0),H96&gt;0,H96&lt;20),AND(OR(J96=1, J96=0),H96&gt;19,H96&lt;51),AND(J96&gt;1,J96&lt;6,H96&gt;0,H96&lt;20)),"Simples",IF(OR(AND(OR(J96=1, J96=0),H96&gt;50),AND(J96&gt;1,J96&lt;6,H96&gt;19,H96&lt;51),AND(J96&gt;5,H96&gt;0,H96&lt;20)),"Médio",IF(OR(AND(J96&gt;1,J96&lt;6,H96&gt;50),AND(J96&gt;5,H96&gt;19,H96&lt;51),AND(J96&gt;5,H96&gt;50)),"Complexo",""))),""))</f>
        <v/>
      </c>
      <c r="N96" s="85" t="str">
        <f aca="false">IF(L96="",M96,IF(M96="",L96,""))</f>
        <v/>
      </c>
      <c r="O96" s="86" t="n">
        <f aca="false">IF(AND(OR(G96="EE",G96="CE"),N96="Simples"),3, IF(AND(OR(G96="EE",G96="CE"),N96="Médio"),4, IF(AND(OR(G96="EE",G96="CE"),N96="Complexo"),6, IF(AND(G96="SE",N96="Simples"),4, IF(AND(G96="SE",N96="Médio"),5, IF(AND(G96="SE",N96="Complexo"),7,0))))))</f>
        <v>0</v>
      </c>
      <c r="P96" s="86" t="n">
        <f aca="false">IF(AND(G96="ALI",M96="Simples"),7, IF(AND(G96="ALI",M96="Médio"),10, IF(AND(G96="ALI",M96="Complexo"),15, IF(AND(G96="AIE",M96="Simples"),5, IF(AND(G96="AIE",M96="Médio"),7, IF(AND(G96="AIE",M96="Complexo"),10,0))))))</f>
        <v>0</v>
      </c>
      <c r="Q96" s="69" t="n">
        <f aca="false">IF(B96&lt;&gt;"Manutenção em interface",IF(B96&lt;&gt;"Desenv., Manutenção e Publicação de Páginas Estáticas",(O96+P96),C96),C96)</f>
        <v>0</v>
      </c>
      <c r="R96" s="85" t="n">
        <f aca="false">IF(B96&lt;&gt;"Manutenção em interface",IF(B96&lt;&gt;"Desenv., Manutenção e Publicação de Páginas Estáticas",(O96+P96)*C96,C96),C96)</f>
        <v>0</v>
      </c>
      <c r="S96" s="78"/>
      <c r="T96" s="87"/>
      <c r="U96" s="88"/>
      <c r="V96" s="76"/>
      <c r="W96" s="77" t="n">
        <f aca="false">IF(V96&lt;&gt;"",VLOOKUP(V96,'Manual EB'!$A$3:$B$407,2,0),0)</f>
        <v>0</v>
      </c>
      <c r="X96" s="78"/>
      <c r="Y96" s="80"/>
      <c r="Z96" s="81"/>
      <c r="AA96" s="82"/>
      <c r="AB96" s="83"/>
      <c r="AC96" s="84" t="str">
        <f aca="false">IF(X96="EE",IF(OR(AND(OR(AA96=1,AA96=0),Y96&gt;0,Y96&lt;5),AND(OR(AA96=1,AA96=0),Y96&gt;4,Y96&lt;16),AND(AA96=2,Y96&gt;0,Y96&lt;5)),"Simples",IF(OR(AND(OR(AA96=1,AA96=0),Y96&gt;15),AND(AA96=2,Y96&gt;4,Y96&lt;16),AND(AA96&gt;2,Y96&gt;0,Y96&lt;5)),"Médio",IF(OR(AND(AA96=2,Y96&gt;15),AND(AA96&gt;2,Y96&gt;4,Y96&lt;16),AND(AA96&gt;2,Y96&gt;15)),"Complexo",""))), IF(OR(X96="CE",X96="SE"),IF(OR(AND(OR(AA96=1,AA96=0),Y96&gt;0,Y96&lt;6),AND(OR(AA96=1,AA96=0),Y96&gt;5,Y96&lt;20),AND(AA96&gt;1,AA96&lt;4,Y96&gt;0,Y96&lt;6)),"Simples",IF(OR(AND(OR(AA96=1,AA96=0),Y96&gt;19),AND(AA96&gt;1,AA96&lt;4,Y96&gt;5,Y96&lt;20),AND(AA96&gt;3,Y96&gt;0,Y96&lt;6)),"Médio",IF(OR(AND(AA96&gt;1,AA96&lt;4,Y96&gt;19),AND(AA96&gt;3,Y96&gt;5,Y96&lt;20),AND(AA96&gt;3,Y96&gt;19)),"Complexo",""))),""))</f>
        <v/>
      </c>
      <c r="AD96" s="79" t="str">
        <f aca="false">IF(X96="ALI",IF(OR(AND(OR(AA96=1,AA96=0),Y96&gt;0,Y96&lt;20),AND(OR(AA96=1,AA96=0),Y96&gt;19,Y96&lt;51),AND(AA96&gt;1,AA96&lt;6,Y96&gt;0,Y96&lt;20)),"Simples",IF(OR(AND(OR(AA96=1,AA96=0),Y96&gt;50),AND(AA96&gt;1,AA96&lt;6,Y96&gt;19,Y96&lt;51),AND(AA96&gt;5,Y96&gt;0,Y96&lt;20)),"Médio",IF(OR(AND(AA96&gt;1,AA96&lt;6,Y96&gt;50),AND(AA96&gt;5,Y96&gt;19,Y96&lt;51),AND(AA96&gt;5,Y96&gt;50)),"Complexo",""))), IF(X96="AIE",IF(OR(AND(OR(AA96=1, AA96=0),Y96&gt;0,Y96&lt;20),AND(OR(AA96=1, AA96=0),Y96&gt;19,Y96&lt;51),AND(AA96&gt;1,AA96&lt;6,Y96&gt;0,Y96&lt;20)),"Simples",IF(OR(AND(OR(AA96=1, AA96=0),Y96&gt;50),AND(AA96&gt;1,AA96&lt;6,Y96&gt;19,Y96&lt;51),AND(AA96&gt;5,Y96&gt;0,Y96&lt;20)),"Médio",IF(OR(AND(AA96&gt;1,AA96&lt;6,Y96&gt;50),AND(AA96&gt;5,Y96&gt;19,Y96&lt;51),AND(AA96&gt;5,Y96&gt;50)),"Complexo",""))),""))</f>
        <v/>
      </c>
      <c r="AE96" s="85" t="str">
        <f aca="false">IF(AC96="",AD96,IF(AD96="",AC96,""))</f>
        <v/>
      </c>
      <c r="AF96" s="86" t="n">
        <f aca="false">IF(AND(OR(X96="EE",X96="CE"),AE96="Simples"),3, IF(AND(OR(X96="EE",X96="CE"),AE96="Médio"),4, IF(AND(OR(X96="EE",X96="CE"),AE96="Complexo"),6, IF(AND(X96="SE",AE96="Simples"),4, IF(AND(X96="SE",AE96="Médio"),5, IF(AND(X96="SE",AE96="Complexo"),7,0))))))</f>
        <v>0</v>
      </c>
      <c r="AG96" s="86" t="n">
        <f aca="false">IF(AND(X96="ALI",AD96="Simples"),7, IF(AND(X96="ALI",AD96="Médio"),10, IF(AND(X96="ALI",AD96="Complexo"),15, IF(AND(X96="AIE",AD96="Simples"),5, IF(AND(X96="AIE",AD96="Médio"),7, IF(AND(X96="AIE",AD96="Complexo"),10,0))))))</f>
        <v>0</v>
      </c>
      <c r="AH96" s="86" t="n">
        <f aca="false">IF(U96="",0,IF(U96="OK",SUM(O96:P96),SUM(AF96:AG96)))</f>
        <v>0</v>
      </c>
      <c r="AI96" s="89" t="n">
        <f aca="false">IF(U96="OK",R96,( IF(V96&lt;&gt;"Manutenção em interface",IF(V96&lt;&gt;"Desenv., Manutenção e Publicação de Páginas Estáticas",(AF96+AG96)*W96,W96),W96)))</f>
        <v>0</v>
      </c>
      <c r="AJ96" s="78"/>
      <c r="AK96" s="87"/>
      <c r="AL96" s="78"/>
      <c r="AM96" s="87"/>
      <c r="AN96" s="78"/>
      <c r="AO96" s="78" t="str">
        <f aca="false">IF(AI96=0,"",IF(AI96=R96,"OK","Divergente"))</f>
        <v/>
      </c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IF(B97&lt;&gt;"",VLOOKUP(B97,'Manual EB'!$A$3:$B$407,2,0),0)</f>
        <v>0</v>
      </c>
      <c r="D97" s="78"/>
      <c r="E97" s="78"/>
      <c r="F97" s="79"/>
      <c r="G97" s="78"/>
      <c r="H97" s="80"/>
      <c r="I97" s="81"/>
      <c r="J97" s="82"/>
      <c r="K97" s="83"/>
      <c r="L97" s="84" t="str">
        <f aca="false">IF(G97="EE",IF(OR(AND(OR(J97=1,J97=0),H97&gt;0,H97&lt;5),AND(OR(J97=1,J97=0),H97&gt;4,H97&lt;16),AND(J97=2,H97&gt;0,H97&lt;5)),"Simples",IF(OR(AND(OR(J97=1,J97=0),H97&gt;15),AND(J97=2,H97&gt;4,H97&lt;16),AND(J97&gt;2,H97&gt;0,H97&lt;5)),"Médio",IF(OR(AND(J97=2,H97&gt;15),AND(J97&gt;2,H97&gt;4,H97&lt;16),AND(J97&gt;2,H97&gt;15)),"Complexo",""))), IF(OR(G97="CE",G97="SE"),IF(OR(AND(OR(J97=1,J97=0),H97&gt;0,H97&lt;6),AND(OR(J97=1,J97=0),H97&gt;5,H97&lt;20),AND(J97&gt;1,J97&lt;4,H97&gt;0,H97&lt;6)),"Simples",IF(OR(AND(OR(J97=1,J97=0),H97&gt;19),AND(J97&gt;1,J97&lt;4,H97&gt;5,H97&lt;20),AND(J97&gt;3,H97&gt;0,H97&lt;6)),"Médio",IF(OR(AND(J97&gt;1,J97&lt;4,H97&gt;19),AND(J97&gt;3,H97&gt;5,H97&lt;20),AND(J97&gt;3,H97&gt;19)),"Complexo",""))),""))</f>
        <v/>
      </c>
      <c r="M97" s="79" t="str">
        <f aca="false">IF(G97="ALI",IF(OR(AND(OR(J97=1,J97=0),H97&gt;0,H97&lt;20),AND(OR(J97=1,J97=0),H97&gt;19,H97&lt;51),AND(J97&gt;1,J97&lt;6,H97&gt;0,H97&lt;20)),"Simples",IF(OR(AND(OR(J97=1,J97=0),H97&gt;50),AND(J97&gt;1,J97&lt;6,H97&gt;19,H97&lt;51),AND(J97&gt;5,H97&gt;0,H97&lt;20)),"Médio",IF(OR(AND(J97&gt;1,J97&lt;6,H97&gt;50),AND(J97&gt;5,H97&gt;19,H97&lt;51),AND(J97&gt;5,H97&gt;50)),"Complexo",""))), IF(G97="AIE",IF(OR(AND(OR(J97=1, J97=0),H97&gt;0,H97&lt;20),AND(OR(J97=1, J97=0),H97&gt;19,H97&lt;51),AND(J97&gt;1,J97&lt;6,H97&gt;0,H97&lt;20)),"Simples",IF(OR(AND(OR(J97=1, J97=0),H97&gt;50),AND(J97&gt;1,J97&lt;6,H97&gt;19,H97&lt;51),AND(J97&gt;5,H97&gt;0,H97&lt;20)),"Médio",IF(OR(AND(J97&gt;1,J97&lt;6,H97&gt;50),AND(J97&gt;5,H97&gt;19,H97&lt;51),AND(J97&gt;5,H97&gt;50)),"Complexo",""))),""))</f>
        <v/>
      </c>
      <c r="N97" s="85" t="str">
        <f aca="false">IF(L97="",M97,IF(M97="",L97,""))</f>
        <v/>
      </c>
      <c r="O97" s="86" t="n">
        <f aca="false">IF(AND(OR(G97="EE",G97="CE"),N97="Simples"),3, IF(AND(OR(G97="EE",G97="CE"),N97="Médio"),4, IF(AND(OR(G97="EE",G97="CE"),N97="Complexo"),6, IF(AND(G97="SE",N97="Simples"),4, IF(AND(G97="SE",N97="Médio"),5, IF(AND(G97="SE",N97="Complexo"),7,0))))))</f>
        <v>0</v>
      </c>
      <c r="P97" s="86" t="n">
        <f aca="false">IF(AND(G97="ALI",M97="Simples"),7, IF(AND(G97="ALI",M97="Médio"),10, IF(AND(G97="ALI",M97="Complexo"),15, IF(AND(G97="AIE",M97="Simples"),5, IF(AND(G97="AIE",M97="Médio"),7, IF(AND(G97="AIE",M97="Complexo"),10,0))))))</f>
        <v>0</v>
      </c>
      <c r="Q97" s="69" t="n">
        <f aca="false">IF(B97&lt;&gt;"Manutenção em interface",IF(B97&lt;&gt;"Desenv., Manutenção e Publicação de Páginas Estáticas",(O97+P97),C97),C97)</f>
        <v>0</v>
      </c>
      <c r="R97" s="85" t="n">
        <f aca="false">IF(B97&lt;&gt;"Manutenção em interface",IF(B97&lt;&gt;"Desenv., Manutenção e Publicação de Páginas Estáticas",(O97+P97)*C97,C97),C97)</f>
        <v>0</v>
      </c>
      <c r="S97" s="78"/>
      <c r="T97" s="87"/>
      <c r="U97" s="88"/>
      <c r="V97" s="76"/>
      <c r="W97" s="77" t="n">
        <f aca="false">IF(V97&lt;&gt;"",VLOOKUP(V97,'Manual EB'!$A$3:$B$407,2,0),0)</f>
        <v>0</v>
      </c>
      <c r="X97" s="78"/>
      <c r="Y97" s="80"/>
      <c r="Z97" s="81"/>
      <c r="AA97" s="82"/>
      <c r="AB97" s="83"/>
      <c r="AC97" s="84" t="str">
        <f aca="false">IF(X97="EE",IF(OR(AND(OR(AA97=1,AA97=0),Y97&gt;0,Y97&lt;5),AND(OR(AA97=1,AA97=0),Y97&gt;4,Y97&lt;16),AND(AA97=2,Y97&gt;0,Y97&lt;5)),"Simples",IF(OR(AND(OR(AA97=1,AA97=0),Y97&gt;15),AND(AA97=2,Y97&gt;4,Y97&lt;16),AND(AA97&gt;2,Y97&gt;0,Y97&lt;5)),"Médio",IF(OR(AND(AA97=2,Y97&gt;15),AND(AA97&gt;2,Y97&gt;4,Y97&lt;16),AND(AA97&gt;2,Y97&gt;15)),"Complexo",""))), IF(OR(X97="CE",X97="SE"),IF(OR(AND(OR(AA97=1,AA97=0),Y97&gt;0,Y97&lt;6),AND(OR(AA97=1,AA97=0),Y97&gt;5,Y97&lt;20),AND(AA97&gt;1,AA97&lt;4,Y97&gt;0,Y97&lt;6)),"Simples",IF(OR(AND(OR(AA97=1,AA97=0),Y97&gt;19),AND(AA97&gt;1,AA97&lt;4,Y97&gt;5,Y97&lt;20),AND(AA97&gt;3,Y97&gt;0,Y97&lt;6)),"Médio",IF(OR(AND(AA97&gt;1,AA97&lt;4,Y97&gt;19),AND(AA97&gt;3,Y97&gt;5,Y97&lt;20),AND(AA97&gt;3,Y97&gt;19)),"Complexo",""))),""))</f>
        <v/>
      </c>
      <c r="AD97" s="79" t="str">
        <f aca="false">IF(X97="ALI",IF(OR(AND(OR(AA97=1,AA97=0),Y97&gt;0,Y97&lt;20),AND(OR(AA97=1,AA97=0),Y97&gt;19,Y97&lt;51),AND(AA97&gt;1,AA97&lt;6,Y97&gt;0,Y97&lt;20)),"Simples",IF(OR(AND(OR(AA97=1,AA97=0),Y97&gt;50),AND(AA97&gt;1,AA97&lt;6,Y97&gt;19,Y97&lt;51),AND(AA97&gt;5,Y97&gt;0,Y97&lt;20)),"Médio",IF(OR(AND(AA97&gt;1,AA97&lt;6,Y97&gt;50),AND(AA97&gt;5,Y97&gt;19,Y97&lt;51),AND(AA97&gt;5,Y97&gt;50)),"Complexo",""))), IF(X97="AIE",IF(OR(AND(OR(AA97=1, AA97=0),Y97&gt;0,Y97&lt;20),AND(OR(AA97=1, AA97=0),Y97&gt;19,Y97&lt;51),AND(AA97&gt;1,AA97&lt;6,Y97&gt;0,Y97&lt;20)),"Simples",IF(OR(AND(OR(AA97=1, AA97=0),Y97&gt;50),AND(AA97&gt;1,AA97&lt;6,Y97&gt;19,Y97&lt;51),AND(AA97&gt;5,Y97&gt;0,Y97&lt;20)),"Médio",IF(OR(AND(AA97&gt;1,AA97&lt;6,Y97&gt;50),AND(AA97&gt;5,Y97&gt;19,Y97&lt;51),AND(AA97&gt;5,Y97&gt;50)),"Complexo",""))),""))</f>
        <v/>
      </c>
      <c r="AE97" s="85" t="str">
        <f aca="false">IF(AC97="",AD97,IF(AD97="",AC97,""))</f>
        <v/>
      </c>
      <c r="AF97" s="86" t="n">
        <f aca="false">IF(AND(OR(X97="EE",X97="CE"),AE97="Simples"),3, IF(AND(OR(X97="EE",X97="CE"),AE97="Médio"),4, IF(AND(OR(X97="EE",X97="CE"),AE97="Complexo"),6, IF(AND(X97="SE",AE97="Simples"),4, IF(AND(X97="SE",AE97="Médio"),5, IF(AND(X97="SE",AE97="Complexo"),7,0))))))</f>
        <v>0</v>
      </c>
      <c r="AG97" s="86" t="n">
        <f aca="false">IF(AND(X97="ALI",AD97="Simples"),7, IF(AND(X97="ALI",AD97="Médio"),10, IF(AND(X97="ALI",AD97="Complexo"),15, IF(AND(X97="AIE",AD97="Simples"),5, IF(AND(X97="AIE",AD97="Médio"),7, IF(AND(X97="AIE",AD97="Complexo"),10,0))))))</f>
        <v>0</v>
      </c>
      <c r="AH97" s="86" t="n">
        <f aca="false">IF(U97="",0,IF(U97="OK",SUM(O97:P97),SUM(AF97:AG97)))</f>
        <v>0</v>
      </c>
      <c r="AI97" s="89" t="n">
        <f aca="false">IF(U97="OK",R97,( IF(V97&lt;&gt;"Manutenção em interface",IF(V97&lt;&gt;"Desenv., Manutenção e Publicação de Páginas Estáticas",(AF97+AG97)*W97,W97),W97)))</f>
        <v>0</v>
      </c>
      <c r="AJ97" s="78"/>
      <c r="AK97" s="87"/>
      <c r="AL97" s="78"/>
      <c r="AM97" s="87"/>
      <c r="AN97" s="78"/>
      <c r="AO97" s="78" t="str">
        <f aca="false">IF(AI97=0,"",IF(AI97=R97,"OK","Divergente"))</f>
        <v/>
      </c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IF(B98&lt;&gt;"",VLOOKUP(B98,'Manual EB'!$A$3:$B$407,2,0),0)</f>
        <v>0</v>
      </c>
      <c r="D98" s="78"/>
      <c r="E98" s="78"/>
      <c r="F98" s="79"/>
      <c r="G98" s="78"/>
      <c r="H98" s="80"/>
      <c r="I98" s="81"/>
      <c r="J98" s="82"/>
      <c r="K98" s="83"/>
      <c r="L98" s="84" t="str">
        <f aca="false">IF(G98="EE",IF(OR(AND(OR(J98=1,J98=0),H98&gt;0,H98&lt;5),AND(OR(J98=1,J98=0),H98&gt;4,H98&lt;16),AND(J98=2,H98&gt;0,H98&lt;5)),"Simples",IF(OR(AND(OR(J98=1,J98=0),H98&gt;15),AND(J98=2,H98&gt;4,H98&lt;16),AND(J98&gt;2,H98&gt;0,H98&lt;5)),"Médio",IF(OR(AND(J98=2,H98&gt;15),AND(J98&gt;2,H98&gt;4,H98&lt;16),AND(J98&gt;2,H98&gt;15)),"Complexo",""))), IF(OR(G98="CE",G98="SE"),IF(OR(AND(OR(J98=1,J98=0),H98&gt;0,H98&lt;6),AND(OR(J98=1,J98=0),H98&gt;5,H98&lt;20),AND(J98&gt;1,J98&lt;4,H98&gt;0,H98&lt;6)),"Simples",IF(OR(AND(OR(J98=1,J98=0),H98&gt;19),AND(J98&gt;1,J98&lt;4,H98&gt;5,H98&lt;20),AND(J98&gt;3,H98&gt;0,H98&lt;6)),"Médio",IF(OR(AND(J98&gt;1,J98&lt;4,H98&gt;19),AND(J98&gt;3,H98&gt;5,H98&lt;20),AND(J98&gt;3,H98&gt;19)),"Complexo",""))),""))</f>
        <v/>
      </c>
      <c r="M98" s="79" t="str">
        <f aca="false">IF(G98="ALI",IF(OR(AND(OR(J98=1,J98=0),H98&gt;0,H98&lt;20),AND(OR(J98=1,J98=0),H98&gt;19,H98&lt;51),AND(J98&gt;1,J98&lt;6,H98&gt;0,H98&lt;20)),"Simples",IF(OR(AND(OR(J98=1,J98=0),H98&gt;50),AND(J98&gt;1,J98&lt;6,H98&gt;19,H98&lt;51),AND(J98&gt;5,H98&gt;0,H98&lt;20)),"Médio",IF(OR(AND(J98&gt;1,J98&lt;6,H98&gt;50),AND(J98&gt;5,H98&gt;19,H98&lt;51),AND(J98&gt;5,H98&gt;50)),"Complexo",""))), IF(G98="AIE",IF(OR(AND(OR(J98=1, J98=0),H98&gt;0,H98&lt;20),AND(OR(J98=1, J98=0),H98&gt;19,H98&lt;51),AND(J98&gt;1,J98&lt;6,H98&gt;0,H98&lt;20)),"Simples",IF(OR(AND(OR(J98=1, J98=0),H98&gt;50),AND(J98&gt;1,J98&lt;6,H98&gt;19,H98&lt;51),AND(J98&gt;5,H98&gt;0,H98&lt;20)),"Médio",IF(OR(AND(J98&gt;1,J98&lt;6,H98&gt;50),AND(J98&gt;5,H98&gt;19,H98&lt;51),AND(J98&gt;5,H98&gt;50)),"Complexo",""))),""))</f>
        <v/>
      </c>
      <c r="N98" s="85" t="str">
        <f aca="false">IF(L98="",M98,IF(M98="",L98,""))</f>
        <v/>
      </c>
      <c r="O98" s="86" t="n">
        <f aca="false">IF(AND(OR(G98="EE",G98="CE"),N98="Simples"),3, IF(AND(OR(G98="EE",G98="CE"),N98="Médio"),4, IF(AND(OR(G98="EE",G98="CE"),N98="Complexo"),6, IF(AND(G98="SE",N98="Simples"),4, IF(AND(G98="SE",N98="Médio"),5, IF(AND(G98="SE",N98="Complexo"),7,0))))))</f>
        <v>0</v>
      </c>
      <c r="P98" s="86" t="n">
        <f aca="false">IF(AND(G98="ALI",M98="Simples"),7, IF(AND(G98="ALI",M98="Médio"),10, IF(AND(G98="ALI",M98="Complexo"),15, IF(AND(G98="AIE",M98="Simples"),5, IF(AND(G98="AIE",M98="Médio"),7, IF(AND(G98="AIE",M98="Complexo"),10,0))))))</f>
        <v>0</v>
      </c>
      <c r="Q98" s="69" t="n">
        <f aca="false">IF(B98&lt;&gt;"Manutenção em interface",IF(B98&lt;&gt;"Desenv., Manutenção e Publicação de Páginas Estáticas",(O98+P98),C98),C98)</f>
        <v>0</v>
      </c>
      <c r="R98" s="85" t="n">
        <f aca="false">IF(B98&lt;&gt;"Manutenção em interface",IF(B98&lt;&gt;"Desenv., Manutenção e Publicação de Páginas Estáticas",(O98+P98)*C98,C98),C98)</f>
        <v>0</v>
      </c>
      <c r="S98" s="78"/>
      <c r="T98" s="87"/>
      <c r="U98" s="88"/>
      <c r="V98" s="76"/>
      <c r="W98" s="77" t="n">
        <f aca="false">IF(V98&lt;&gt;"",VLOOKUP(V98,'Manual EB'!$A$3:$B$407,2,0),0)</f>
        <v>0</v>
      </c>
      <c r="X98" s="78"/>
      <c r="Y98" s="80"/>
      <c r="Z98" s="81"/>
      <c r="AA98" s="82"/>
      <c r="AB98" s="83"/>
      <c r="AC98" s="84" t="str">
        <f aca="false">IF(X98="EE",IF(OR(AND(OR(AA98=1,AA98=0),Y98&gt;0,Y98&lt;5),AND(OR(AA98=1,AA98=0),Y98&gt;4,Y98&lt;16),AND(AA98=2,Y98&gt;0,Y98&lt;5)),"Simples",IF(OR(AND(OR(AA98=1,AA98=0),Y98&gt;15),AND(AA98=2,Y98&gt;4,Y98&lt;16),AND(AA98&gt;2,Y98&gt;0,Y98&lt;5)),"Médio",IF(OR(AND(AA98=2,Y98&gt;15),AND(AA98&gt;2,Y98&gt;4,Y98&lt;16),AND(AA98&gt;2,Y98&gt;15)),"Complexo",""))), IF(OR(X98="CE",X98="SE"),IF(OR(AND(OR(AA98=1,AA98=0),Y98&gt;0,Y98&lt;6),AND(OR(AA98=1,AA98=0),Y98&gt;5,Y98&lt;20),AND(AA98&gt;1,AA98&lt;4,Y98&gt;0,Y98&lt;6)),"Simples",IF(OR(AND(OR(AA98=1,AA98=0),Y98&gt;19),AND(AA98&gt;1,AA98&lt;4,Y98&gt;5,Y98&lt;20),AND(AA98&gt;3,Y98&gt;0,Y98&lt;6)),"Médio",IF(OR(AND(AA98&gt;1,AA98&lt;4,Y98&gt;19),AND(AA98&gt;3,Y98&gt;5,Y98&lt;20),AND(AA98&gt;3,Y98&gt;19)),"Complexo",""))),""))</f>
        <v/>
      </c>
      <c r="AD98" s="79" t="str">
        <f aca="false">IF(X98="ALI",IF(OR(AND(OR(AA98=1,AA98=0),Y98&gt;0,Y98&lt;20),AND(OR(AA98=1,AA98=0),Y98&gt;19,Y98&lt;51),AND(AA98&gt;1,AA98&lt;6,Y98&gt;0,Y98&lt;20)),"Simples",IF(OR(AND(OR(AA98=1,AA98=0),Y98&gt;50),AND(AA98&gt;1,AA98&lt;6,Y98&gt;19,Y98&lt;51),AND(AA98&gt;5,Y98&gt;0,Y98&lt;20)),"Médio",IF(OR(AND(AA98&gt;1,AA98&lt;6,Y98&gt;50),AND(AA98&gt;5,Y98&gt;19,Y98&lt;51),AND(AA98&gt;5,Y98&gt;50)),"Complexo",""))), IF(X98="AIE",IF(OR(AND(OR(AA98=1, AA98=0),Y98&gt;0,Y98&lt;20),AND(OR(AA98=1, AA98=0),Y98&gt;19,Y98&lt;51),AND(AA98&gt;1,AA98&lt;6,Y98&gt;0,Y98&lt;20)),"Simples",IF(OR(AND(OR(AA98=1, AA98=0),Y98&gt;50),AND(AA98&gt;1,AA98&lt;6,Y98&gt;19,Y98&lt;51),AND(AA98&gt;5,Y98&gt;0,Y98&lt;20)),"Médio",IF(OR(AND(AA98&gt;1,AA98&lt;6,Y98&gt;50),AND(AA98&gt;5,Y98&gt;19,Y98&lt;51),AND(AA98&gt;5,Y98&gt;50)),"Complexo",""))),""))</f>
        <v/>
      </c>
      <c r="AE98" s="85" t="str">
        <f aca="false">IF(AC98="",AD98,IF(AD98="",AC98,""))</f>
        <v/>
      </c>
      <c r="AF98" s="86" t="n">
        <f aca="false">IF(AND(OR(X98="EE",X98="CE"),AE98="Simples"),3, IF(AND(OR(X98="EE",X98="CE"),AE98="Médio"),4, IF(AND(OR(X98="EE",X98="CE"),AE98="Complexo"),6, IF(AND(X98="SE",AE98="Simples"),4, IF(AND(X98="SE",AE98="Médio"),5, IF(AND(X98="SE",AE98="Complexo"),7,0))))))</f>
        <v>0</v>
      </c>
      <c r="AG98" s="86" t="n">
        <f aca="false">IF(AND(X98="ALI",AD98="Simples"),7, IF(AND(X98="ALI",AD98="Médio"),10, IF(AND(X98="ALI",AD98="Complexo"),15, IF(AND(X98="AIE",AD98="Simples"),5, IF(AND(X98="AIE",AD98="Médio"),7, IF(AND(X98="AIE",AD98="Complexo"),10,0))))))</f>
        <v>0</v>
      </c>
      <c r="AH98" s="86" t="n">
        <f aca="false">IF(U98="",0,IF(U98="OK",SUM(O98:P98),SUM(AF98:AG98)))</f>
        <v>0</v>
      </c>
      <c r="AI98" s="89" t="n">
        <f aca="false">IF(U98="OK",R98,( IF(V98&lt;&gt;"Manutenção em interface",IF(V98&lt;&gt;"Desenv., Manutenção e Publicação de Páginas Estáticas",(AF98+AG98)*W98,W98),W98)))</f>
        <v>0</v>
      </c>
      <c r="AJ98" s="78"/>
      <c r="AK98" s="87"/>
      <c r="AL98" s="78"/>
      <c r="AM98" s="87"/>
      <c r="AN98" s="78"/>
      <c r="AO98" s="78" t="str">
        <f aca="false">IF(AI98=0,"",IF(AI98=R98,"OK","Divergente"))</f>
        <v/>
      </c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IF(B99&lt;&gt;"",VLOOKUP(B99,'Manual EB'!$A$3:$B$407,2,0),0)</f>
        <v>0</v>
      </c>
      <c r="D99" s="78"/>
      <c r="E99" s="78"/>
      <c r="F99" s="79"/>
      <c r="G99" s="78"/>
      <c r="H99" s="80"/>
      <c r="I99" s="81"/>
      <c r="J99" s="82"/>
      <c r="K99" s="83"/>
      <c r="L99" s="84" t="str">
        <f aca="false">IF(G99="EE",IF(OR(AND(OR(J99=1,J99=0),H99&gt;0,H99&lt;5),AND(OR(J99=1,J99=0),H99&gt;4,H99&lt;16),AND(J99=2,H99&gt;0,H99&lt;5)),"Simples",IF(OR(AND(OR(J99=1,J99=0),H99&gt;15),AND(J99=2,H99&gt;4,H99&lt;16),AND(J99&gt;2,H99&gt;0,H99&lt;5)),"Médio",IF(OR(AND(J99=2,H99&gt;15),AND(J99&gt;2,H99&gt;4,H99&lt;16),AND(J99&gt;2,H99&gt;15)),"Complexo",""))), IF(OR(G99="CE",G99="SE"),IF(OR(AND(OR(J99=1,J99=0),H99&gt;0,H99&lt;6),AND(OR(J99=1,J99=0),H99&gt;5,H99&lt;20),AND(J99&gt;1,J99&lt;4,H99&gt;0,H99&lt;6)),"Simples",IF(OR(AND(OR(J99=1,J99=0),H99&gt;19),AND(J99&gt;1,J99&lt;4,H99&gt;5,H99&lt;20),AND(J99&gt;3,H99&gt;0,H99&lt;6)),"Médio",IF(OR(AND(J99&gt;1,J99&lt;4,H99&gt;19),AND(J99&gt;3,H99&gt;5,H99&lt;20),AND(J99&gt;3,H99&gt;19)),"Complexo",""))),""))</f>
        <v/>
      </c>
      <c r="M99" s="79" t="str">
        <f aca="false">IF(G99="ALI",IF(OR(AND(OR(J99=1,J99=0),H99&gt;0,H99&lt;20),AND(OR(J99=1,J99=0),H99&gt;19,H99&lt;51),AND(J99&gt;1,J99&lt;6,H99&gt;0,H99&lt;20)),"Simples",IF(OR(AND(OR(J99=1,J99=0),H99&gt;50),AND(J99&gt;1,J99&lt;6,H99&gt;19,H99&lt;51),AND(J99&gt;5,H99&gt;0,H99&lt;20)),"Médio",IF(OR(AND(J99&gt;1,J99&lt;6,H99&gt;50),AND(J99&gt;5,H99&gt;19,H99&lt;51),AND(J99&gt;5,H99&gt;50)),"Complexo",""))), IF(G99="AIE",IF(OR(AND(OR(J99=1, J99=0),H99&gt;0,H99&lt;20),AND(OR(J99=1, J99=0),H99&gt;19,H99&lt;51),AND(J99&gt;1,J99&lt;6,H99&gt;0,H99&lt;20)),"Simples",IF(OR(AND(OR(J99=1, J99=0),H99&gt;50),AND(J99&gt;1,J99&lt;6,H99&gt;19,H99&lt;51),AND(J99&gt;5,H99&gt;0,H99&lt;20)),"Médio",IF(OR(AND(J99&gt;1,J99&lt;6,H99&gt;50),AND(J99&gt;5,H99&gt;19,H99&lt;51),AND(J99&gt;5,H99&gt;50)),"Complexo",""))),""))</f>
        <v/>
      </c>
      <c r="N99" s="85" t="str">
        <f aca="false">IF(L99="",M99,IF(M99="",L99,""))</f>
        <v/>
      </c>
      <c r="O99" s="86" t="n">
        <f aca="false">IF(AND(OR(G99="EE",G99="CE"),N99="Simples"),3, IF(AND(OR(G99="EE",G99="CE"),N99="Médio"),4, IF(AND(OR(G99="EE",G99="CE"),N99="Complexo"),6, IF(AND(G99="SE",N99="Simples"),4, IF(AND(G99="SE",N99="Médio"),5, IF(AND(G99="SE",N99="Complexo"),7,0))))))</f>
        <v>0</v>
      </c>
      <c r="P99" s="86" t="n">
        <f aca="false">IF(AND(G99="ALI",M99="Simples"),7, IF(AND(G99="ALI",M99="Médio"),10, IF(AND(G99="ALI",M99="Complexo"),15, IF(AND(G99="AIE",M99="Simples"),5, IF(AND(G99="AIE",M99="Médio"),7, IF(AND(G99="AIE",M99="Complexo"),10,0))))))</f>
        <v>0</v>
      </c>
      <c r="Q99" s="69" t="n">
        <f aca="false">IF(B99&lt;&gt;"Manutenção em interface",IF(B99&lt;&gt;"Desenv., Manutenção e Publicação de Páginas Estáticas",(O99+P99),C99),C99)</f>
        <v>0</v>
      </c>
      <c r="R99" s="85" t="n">
        <f aca="false">IF(B99&lt;&gt;"Manutenção em interface",IF(B99&lt;&gt;"Desenv., Manutenção e Publicação de Páginas Estáticas",(O99+P99)*C99,C99),C99)</f>
        <v>0</v>
      </c>
      <c r="S99" s="78"/>
      <c r="T99" s="87"/>
      <c r="U99" s="88"/>
      <c r="V99" s="76"/>
      <c r="W99" s="77" t="n">
        <f aca="false">IF(V99&lt;&gt;"",VLOOKUP(V99,'Manual EB'!$A$3:$B$407,2,0),0)</f>
        <v>0</v>
      </c>
      <c r="X99" s="78"/>
      <c r="Y99" s="80"/>
      <c r="Z99" s="81"/>
      <c r="AA99" s="82"/>
      <c r="AB99" s="83"/>
      <c r="AC99" s="84" t="str">
        <f aca="false">IF(X99="EE",IF(OR(AND(OR(AA99=1,AA99=0),Y99&gt;0,Y99&lt;5),AND(OR(AA99=1,AA99=0),Y99&gt;4,Y99&lt;16),AND(AA99=2,Y99&gt;0,Y99&lt;5)),"Simples",IF(OR(AND(OR(AA99=1,AA99=0),Y99&gt;15),AND(AA99=2,Y99&gt;4,Y99&lt;16),AND(AA99&gt;2,Y99&gt;0,Y99&lt;5)),"Médio",IF(OR(AND(AA99=2,Y99&gt;15),AND(AA99&gt;2,Y99&gt;4,Y99&lt;16),AND(AA99&gt;2,Y99&gt;15)),"Complexo",""))), IF(OR(X99="CE",X99="SE"),IF(OR(AND(OR(AA99=1,AA99=0),Y99&gt;0,Y99&lt;6),AND(OR(AA99=1,AA99=0),Y99&gt;5,Y99&lt;20),AND(AA99&gt;1,AA99&lt;4,Y99&gt;0,Y99&lt;6)),"Simples",IF(OR(AND(OR(AA99=1,AA99=0),Y99&gt;19),AND(AA99&gt;1,AA99&lt;4,Y99&gt;5,Y99&lt;20),AND(AA99&gt;3,Y99&gt;0,Y99&lt;6)),"Médio",IF(OR(AND(AA99&gt;1,AA99&lt;4,Y99&gt;19),AND(AA99&gt;3,Y99&gt;5,Y99&lt;20),AND(AA99&gt;3,Y99&gt;19)),"Complexo",""))),""))</f>
        <v/>
      </c>
      <c r="AD99" s="79" t="str">
        <f aca="false">IF(X99="ALI",IF(OR(AND(OR(AA99=1,AA99=0),Y99&gt;0,Y99&lt;20),AND(OR(AA99=1,AA99=0),Y99&gt;19,Y99&lt;51),AND(AA99&gt;1,AA99&lt;6,Y99&gt;0,Y99&lt;20)),"Simples",IF(OR(AND(OR(AA99=1,AA99=0),Y99&gt;50),AND(AA99&gt;1,AA99&lt;6,Y99&gt;19,Y99&lt;51),AND(AA99&gt;5,Y99&gt;0,Y99&lt;20)),"Médio",IF(OR(AND(AA99&gt;1,AA99&lt;6,Y99&gt;50),AND(AA99&gt;5,Y99&gt;19,Y99&lt;51),AND(AA99&gt;5,Y99&gt;50)),"Complexo",""))), IF(X99="AIE",IF(OR(AND(OR(AA99=1, AA99=0),Y99&gt;0,Y99&lt;20),AND(OR(AA99=1, AA99=0),Y99&gt;19,Y99&lt;51),AND(AA99&gt;1,AA99&lt;6,Y99&gt;0,Y99&lt;20)),"Simples",IF(OR(AND(OR(AA99=1, AA99=0),Y99&gt;50),AND(AA99&gt;1,AA99&lt;6,Y99&gt;19,Y99&lt;51),AND(AA99&gt;5,Y99&gt;0,Y99&lt;20)),"Médio",IF(OR(AND(AA99&gt;1,AA99&lt;6,Y99&gt;50),AND(AA99&gt;5,Y99&gt;19,Y99&lt;51),AND(AA99&gt;5,Y99&gt;50)),"Complexo",""))),""))</f>
        <v/>
      </c>
      <c r="AE99" s="85" t="str">
        <f aca="false">IF(AC99="",AD99,IF(AD99="",AC99,""))</f>
        <v/>
      </c>
      <c r="AF99" s="86" t="n">
        <f aca="false">IF(AND(OR(X99="EE",X99="CE"),AE99="Simples"),3, IF(AND(OR(X99="EE",X99="CE"),AE99="Médio"),4, IF(AND(OR(X99="EE",X99="CE"),AE99="Complexo"),6, IF(AND(X99="SE",AE99="Simples"),4, IF(AND(X99="SE",AE99="Médio"),5, IF(AND(X99="SE",AE99="Complexo"),7,0))))))</f>
        <v>0</v>
      </c>
      <c r="AG99" s="86" t="n">
        <f aca="false">IF(AND(X99="ALI",AD99="Simples"),7, IF(AND(X99="ALI",AD99="Médio"),10, IF(AND(X99="ALI",AD99="Complexo"),15, IF(AND(X99="AIE",AD99="Simples"),5, IF(AND(X99="AIE",AD99="Médio"),7, IF(AND(X99="AIE",AD99="Complexo"),10,0))))))</f>
        <v>0</v>
      </c>
      <c r="AH99" s="86" t="n">
        <f aca="false">IF(U99="",0,IF(U99="OK",SUM(O99:P99),SUM(AF99:AG99)))</f>
        <v>0</v>
      </c>
      <c r="AI99" s="89" t="n">
        <f aca="false">IF(U99="OK",R99,( IF(V99&lt;&gt;"Manutenção em interface",IF(V99&lt;&gt;"Desenv., Manutenção e Publicação de Páginas Estáticas",(AF99+AG99)*W99,W99),W99)))</f>
        <v>0</v>
      </c>
      <c r="AJ99" s="78"/>
      <c r="AK99" s="87"/>
      <c r="AL99" s="78"/>
      <c r="AM99" s="87"/>
      <c r="AN99" s="78"/>
      <c r="AO99" s="78" t="str">
        <f aca="false">IF(AI99=0,"",IF(AI99=R99,"OK","Divergente"))</f>
        <v/>
      </c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IF(B100&lt;&gt;"",VLOOKUP(B100,'Manual EB'!$A$3:$B$407,2,0),0)</f>
        <v>0</v>
      </c>
      <c r="D100" s="78"/>
      <c r="E100" s="78"/>
      <c r="F100" s="79"/>
      <c r="G100" s="78"/>
      <c r="H100" s="80"/>
      <c r="I100" s="81"/>
      <c r="J100" s="82"/>
      <c r="K100" s="83"/>
      <c r="L100" s="84" t="str">
        <f aca="false">IF(G100="EE",IF(OR(AND(OR(J100=1,J100=0),H100&gt;0,H100&lt;5),AND(OR(J100=1,J100=0),H100&gt;4,H100&lt;16),AND(J100=2,H100&gt;0,H100&lt;5)),"Simples",IF(OR(AND(OR(J100=1,J100=0),H100&gt;15),AND(J100=2,H100&gt;4,H100&lt;16),AND(J100&gt;2,H100&gt;0,H100&lt;5)),"Médio",IF(OR(AND(J100=2,H100&gt;15),AND(J100&gt;2,H100&gt;4,H100&lt;16),AND(J100&gt;2,H100&gt;15)),"Complexo",""))), IF(OR(G100="CE",G100="SE"),IF(OR(AND(OR(J100=1,J100=0),H100&gt;0,H100&lt;6),AND(OR(J100=1,J100=0),H100&gt;5,H100&lt;20),AND(J100&gt;1,J100&lt;4,H100&gt;0,H100&lt;6)),"Simples",IF(OR(AND(OR(J100=1,J100=0),H100&gt;19),AND(J100&gt;1,J100&lt;4,H100&gt;5,H100&lt;20),AND(J100&gt;3,H100&gt;0,H100&lt;6)),"Médio",IF(OR(AND(J100&gt;1,J100&lt;4,H100&gt;19),AND(J100&gt;3,H100&gt;5,H100&lt;20),AND(J100&gt;3,H100&gt;19)),"Complexo",""))),""))</f>
        <v/>
      </c>
      <c r="M100" s="79" t="str">
        <f aca="false">IF(G100="ALI",IF(OR(AND(OR(J100=1,J100=0),H100&gt;0,H100&lt;20),AND(OR(J100=1,J100=0),H100&gt;19,H100&lt;51),AND(J100&gt;1,J100&lt;6,H100&gt;0,H100&lt;20)),"Simples",IF(OR(AND(OR(J100=1,J100=0),H100&gt;50),AND(J100&gt;1,J100&lt;6,H100&gt;19,H100&lt;51),AND(J100&gt;5,H100&gt;0,H100&lt;20)),"Médio",IF(OR(AND(J100&gt;1,J100&lt;6,H100&gt;50),AND(J100&gt;5,H100&gt;19,H100&lt;51),AND(J100&gt;5,H100&gt;50)),"Complexo",""))), IF(G100="AIE",IF(OR(AND(OR(J100=1, J100=0),H100&gt;0,H100&lt;20),AND(OR(J100=1, J100=0),H100&gt;19,H100&lt;51),AND(J100&gt;1,J100&lt;6,H100&gt;0,H100&lt;20)),"Simples",IF(OR(AND(OR(J100=1, J100=0),H100&gt;50),AND(J100&gt;1,J100&lt;6,H100&gt;19,H100&lt;51),AND(J100&gt;5,H100&gt;0,H100&lt;20)),"Médio",IF(OR(AND(J100&gt;1,J100&lt;6,H100&gt;50),AND(J100&gt;5,H100&gt;19,H100&lt;51),AND(J100&gt;5,H100&gt;50)),"Complexo",""))),""))</f>
        <v/>
      </c>
      <c r="N100" s="85" t="str">
        <f aca="false">IF(L100="",M100,IF(M100="",L100,""))</f>
        <v/>
      </c>
      <c r="O100" s="86" t="n">
        <f aca="false">IF(AND(OR(G100="EE",G100="CE"),N100="Simples"),3, IF(AND(OR(G100="EE",G100="CE"),N100="Médio"),4, IF(AND(OR(G100="EE",G100="CE"),N100="Complexo"),6, IF(AND(G100="SE",N100="Simples"),4, IF(AND(G100="SE",N100="Médio"),5, IF(AND(G100="SE",N100="Complexo"),7,0))))))</f>
        <v>0</v>
      </c>
      <c r="P100" s="86" t="n">
        <f aca="false">IF(AND(G100="ALI",M100="Simples"),7, IF(AND(G100="ALI",M100="Médio"),10, IF(AND(G100="ALI",M100="Complexo"),15, IF(AND(G100="AIE",M100="Simples"),5, IF(AND(G100="AIE",M100="Médio"),7, IF(AND(G100="AIE",M100="Complexo"),10,0))))))</f>
        <v>0</v>
      </c>
      <c r="Q100" s="69" t="n">
        <f aca="false">IF(B100&lt;&gt;"Manutenção em interface",IF(B100&lt;&gt;"Desenv., Manutenção e Publicação de Páginas Estáticas",(O100+P100),C100),C100)</f>
        <v>0</v>
      </c>
      <c r="R100" s="85" t="n">
        <f aca="false">IF(B100&lt;&gt;"Manutenção em interface",IF(B100&lt;&gt;"Desenv., Manutenção e Publicação de Páginas Estáticas",(O100+P100)*C100,C100),C100)</f>
        <v>0</v>
      </c>
      <c r="S100" s="78"/>
      <c r="T100" s="87"/>
      <c r="U100" s="88"/>
      <c r="V100" s="76"/>
      <c r="W100" s="77" t="n">
        <f aca="false">IF(V100&lt;&gt;"",VLOOKUP(V100,'Manual EB'!$A$3:$B$407,2,0),0)</f>
        <v>0</v>
      </c>
      <c r="X100" s="78"/>
      <c r="Y100" s="80"/>
      <c r="Z100" s="81"/>
      <c r="AA100" s="82"/>
      <c r="AB100" s="83"/>
      <c r="AC100" s="84" t="str">
        <f aca="false">IF(X100="EE",IF(OR(AND(OR(AA100=1,AA100=0),Y100&gt;0,Y100&lt;5),AND(OR(AA100=1,AA100=0),Y100&gt;4,Y100&lt;16),AND(AA100=2,Y100&gt;0,Y100&lt;5)),"Simples",IF(OR(AND(OR(AA100=1,AA100=0),Y100&gt;15),AND(AA100=2,Y100&gt;4,Y100&lt;16),AND(AA100&gt;2,Y100&gt;0,Y100&lt;5)),"Médio",IF(OR(AND(AA100=2,Y100&gt;15),AND(AA100&gt;2,Y100&gt;4,Y100&lt;16),AND(AA100&gt;2,Y100&gt;15)),"Complexo",""))), IF(OR(X100="CE",X100="SE"),IF(OR(AND(OR(AA100=1,AA100=0),Y100&gt;0,Y100&lt;6),AND(OR(AA100=1,AA100=0),Y100&gt;5,Y100&lt;20),AND(AA100&gt;1,AA100&lt;4,Y100&gt;0,Y100&lt;6)),"Simples",IF(OR(AND(OR(AA100=1,AA100=0),Y100&gt;19),AND(AA100&gt;1,AA100&lt;4,Y100&gt;5,Y100&lt;20),AND(AA100&gt;3,Y100&gt;0,Y100&lt;6)),"Médio",IF(OR(AND(AA100&gt;1,AA100&lt;4,Y100&gt;19),AND(AA100&gt;3,Y100&gt;5,Y100&lt;20),AND(AA100&gt;3,Y100&gt;19)),"Complexo",""))),""))</f>
        <v/>
      </c>
      <c r="AD100" s="79" t="str">
        <f aca="false">IF(X100="ALI",IF(OR(AND(OR(AA100=1,AA100=0),Y100&gt;0,Y100&lt;20),AND(OR(AA100=1,AA100=0),Y100&gt;19,Y100&lt;51),AND(AA100&gt;1,AA100&lt;6,Y100&gt;0,Y100&lt;20)),"Simples",IF(OR(AND(OR(AA100=1,AA100=0),Y100&gt;50),AND(AA100&gt;1,AA100&lt;6,Y100&gt;19,Y100&lt;51),AND(AA100&gt;5,Y100&gt;0,Y100&lt;20)),"Médio",IF(OR(AND(AA100&gt;1,AA100&lt;6,Y100&gt;50),AND(AA100&gt;5,Y100&gt;19,Y100&lt;51),AND(AA100&gt;5,Y100&gt;50)),"Complexo",""))), IF(X100="AIE",IF(OR(AND(OR(AA100=1, AA100=0),Y100&gt;0,Y100&lt;20),AND(OR(AA100=1, AA100=0),Y100&gt;19,Y100&lt;51),AND(AA100&gt;1,AA100&lt;6,Y100&gt;0,Y100&lt;20)),"Simples",IF(OR(AND(OR(AA100=1, AA100=0),Y100&gt;50),AND(AA100&gt;1,AA100&lt;6,Y100&gt;19,Y100&lt;51),AND(AA100&gt;5,Y100&gt;0,Y100&lt;20)),"Médio",IF(OR(AND(AA100&gt;1,AA100&lt;6,Y100&gt;50),AND(AA100&gt;5,Y100&gt;19,Y100&lt;51),AND(AA100&gt;5,Y100&gt;50)),"Complexo",""))),""))</f>
        <v/>
      </c>
      <c r="AE100" s="85" t="str">
        <f aca="false">IF(AC100="",AD100,IF(AD100="",AC100,""))</f>
        <v/>
      </c>
      <c r="AF100" s="86" t="n">
        <f aca="false">IF(AND(OR(X100="EE",X100="CE"),AE100="Simples"),3, IF(AND(OR(X100="EE",X100="CE"),AE100="Médio"),4, IF(AND(OR(X100="EE",X100="CE"),AE100="Complexo"),6, IF(AND(X100="SE",AE100="Simples"),4, IF(AND(X100="SE",AE100="Médio"),5, IF(AND(X100="SE",AE100="Complexo"),7,0))))))</f>
        <v>0</v>
      </c>
      <c r="AG100" s="86" t="n">
        <f aca="false">IF(AND(X100="ALI",AD100="Simples"),7, IF(AND(X100="ALI",AD100="Médio"),10, IF(AND(X100="ALI",AD100="Complexo"),15, IF(AND(X100="AIE",AD100="Simples"),5, IF(AND(X100="AIE",AD100="Médio"),7, IF(AND(X100="AIE",AD100="Complexo"),10,0))))))</f>
        <v>0</v>
      </c>
      <c r="AH100" s="86" t="n">
        <f aca="false">IF(U100="",0,IF(U100="OK",SUM(O100:P100),SUM(AF100:AG100)))</f>
        <v>0</v>
      </c>
      <c r="AI100" s="89" t="n">
        <f aca="false">IF(U100="OK",R100,( IF(V100&lt;&gt;"Manutenção em interface",IF(V100&lt;&gt;"Desenv., Manutenção e Publicação de Páginas Estáticas",(AF100+AG100)*W100,W100),W100)))</f>
        <v>0</v>
      </c>
      <c r="AJ100" s="78"/>
      <c r="AK100" s="87"/>
      <c r="AL100" s="78"/>
      <c r="AM100" s="87"/>
      <c r="AN100" s="78"/>
      <c r="AO100" s="78" t="str">
        <f aca="false">IF(AI100=0,"",IF(AI100=R100,"OK","Divergente"))</f>
        <v/>
      </c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IF(B101&lt;&gt;"",VLOOKUP(B101,'Manual EB'!$A$3:$B$407,2,0),0)</f>
        <v>0</v>
      </c>
      <c r="D101" s="78"/>
      <c r="E101" s="78"/>
      <c r="F101" s="79"/>
      <c r="G101" s="78"/>
      <c r="H101" s="80"/>
      <c r="I101" s="81"/>
      <c r="J101" s="82"/>
      <c r="K101" s="83"/>
      <c r="L101" s="84" t="str">
        <f aca="false">IF(G101="EE",IF(OR(AND(OR(J101=1,J101=0),H101&gt;0,H101&lt;5),AND(OR(J101=1,J101=0),H101&gt;4,H101&lt;16),AND(J101=2,H101&gt;0,H101&lt;5)),"Simples",IF(OR(AND(OR(J101=1,J101=0),H101&gt;15),AND(J101=2,H101&gt;4,H101&lt;16),AND(J101&gt;2,H101&gt;0,H101&lt;5)),"Médio",IF(OR(AND(J101=2,H101&gt;15),AND(J101&gt;2,H101&gt;4,H101&lt;16),AND(J101&gt;2,H101&gt;15)),"Complexo",""))), IF(OR(G101="CE",G101="SE"),IF(OR(AND(OR(J101=1,J101=0),H101&gt;0,H101&lt;6),AND(OR(J101=1,J101=0),H101&gt;5,H101&lt;20),AND(J101&gt;1,J101&lt;4,H101&gt;0,H101&lt;6)),"Simples",IF(OR(AND(OR(J101=1,J101=0),H101&gt;19),AND(J101&gt;1,J101&lt;4,H101&gt;5,H101&lt;20),AND(J101&gt;3,H101&gt;0,H101&lt;6)),"Médio",IF(OR(AND(J101&gt;1,J101&lt;4,H101&gt;19),AND(J101&gt;3,H101&gt;5,H101&lt;20),AND(J101&gt;3,H101&gt;19)),"Complexo",""))),""))</f>
        <v/>
      </c>
      <c r="M101" s="79" t="str">
        <f aca="false">IF(G101="ALI",IF(OR(AND(OR(J101=1,J101=0),H101&gt;0,H101&lt;20),AND(OR(J101=1,J101=0),H101&gt;19,H101&lt;51),AND(J101&gt;1,J101&lt;6,H101&gt;0,H101&lt;20)),"Simples",IF(OR(AND(OR(J101=1,J101=0),H101&gt;50),AND(J101&gt;1,J101&lt;6,H101&gt;19,H101&lt;51),AND(J101&gt;5,H101&gt;0,H101&lt;20)),"Médio",IF(OR(AND(J101&gt;1,J101&lt;6,H101&gt;50),AND(J101&gt;5,H101&gt;19,H101&lt;51),AND(J101&gt;5,H101&gt;50)),"Complexo",""))), IF(G101="AIE",IF(OR(AND(OR(J101=1, J101=0),H101&gt;0,H101&lt;20),AND(OR(J101=1, J101=0),H101&gt;19,H101&lt;51),AND(J101&gt;1,J101&lt;6,H101&gt;0,H101&lt;20)),"Simples",IF(OR(AND(OR(J101=1, J101=0),H101&gt;50),AND(J101&gt;1,J101&lt;6,H101&gt;19,H101&lt;51),AND(J101&gt;5,H101&gt;0,H101&lt;20)),"Médio",IF(OR(AND(J101&gt;1,J101&lt;6,H101&gt;50),AND(J101&gt;5,H101&gt;19,H101&lt;51),AND(J101&gt;5,H101&gt;50)),"Complexo",""))),""))</f>
        <v/>
      </c>
      <c r="N101" s="85" t="str">
        <f aca="false">IF(L101="",M101,IF(M101="",L101,""))</f>
        <v/>
      </c>
      <c r="O101" s="86" t="n">
        <f aca="false">IF(AND(OR(G101="EE",G101="CE"),N101="Simples"),3, IF(AND(OR(G101="EE",G101="CE"),N101="Médio"),4, IF(AND(OR(G101="EE",G101="CE"),N101="Complexo"),6, IF(AND(G101="SE",N101="Simples"),4, IF(AND(G101="SE",N101="Médio"),5, IF(AND(G101="SE",N101="Complexo"),7,0))))))</f>
        <v>0</v>
      </c>
      <c r="P101" s="86" t="n">
        <f aca="false">IF(AND(G101="ALI",M101="Simples"),7, IF(AND(G101="ALI",M101="Médio"),10, IF(AND(G101="ALI",M101="Complexo"),15, IF(AND(G101="AIE",M101="Simples"),5, IF(AND(G101="AIE",M101="Médio"),7, IF(AND(G101="AIE",M101="Complexo"),10,0))))))</f>
        <v>0</v>
      </c>
      <c r="Q101" s="69" t="n">
        <f aca="false">IF(B101&lt;&gt;"Manutenção em interface",IF(B101&lt;&gt;"Desenv., Manutenção e Publicação de Páginas Estáticas",(O101+P101),C101),C101)</f>
        <v>0</v>
      </c>
      <c r="R101" s="85" t="n">
        <f aca="false">IF(B101&lt;&gt;"Manutenção em interface",IF(B101&lt;&gt;"Desenv., Manutenção e Publicação de Páginas Estáticas",(O101+P101)*C101,C101),C101)</f>
        <v>0</v>
      </c>
      <c r="S101" s="78"/>
      <c r="T101" s="87"/>
      <c r="U101" s="88"/>
      <c r="V101" s="76"/>
      <c r="W101" s="77" t="n">
        <f aca="false">IF(V101&lt;&gt;"",VLOOKUP(V101,'Manual EB'!$A$3:$B$407,2,0),0)</f>
        <v>0</v>
      </c>
      <c r="X101" s="78"/>
      <c r="Y101" s="80"/>
      <c r="Z101" s="81"/>
      <c r="AA101" s="82"/>
      <c r="AB101" s="83"/>
      <c r="AC101" s="84" t="str">
        <f aca="false">IF(X101="EE",IF(OR(AND(OR(AA101=1,AA101=0),Y101&gt;0,Y101&lt;5),AND(OR(AA101=1,AA101=0),Y101&gt;4,Y101&lt;16),AND(AA101=2,Y101&gt;0,Y101&lt;5)),"Simples",IF(OR(AND(OR(AA101=1,AA101=0),Y101&gt;15),AND(AA101=2,Y101&gt;4,Y101&lt;16),AND(AA101&gt;2,Y101&gt;0,Y101&lt;5)),"Médio",IF(OR(AND(AA101=2,Y101&gt;15),AND(AA101&gt;2,Y101&gt;4,Y101&lt;16),AND(AA101&gt;2,Y101&gt;15)),"Complexo",""))), IF(OR(X101="CE",X101="SE"),IF(OR(AND(OR(AA101=1,AA101=0),Y101&gt;0,Y101&lt;6),AND(OR(AA101=1,AA101=0),Y101&gt;5,Y101&lt;20),AND(AA101&gt;1,AA101&lt;4,Y101&gt;0,Y101&lt;6)),"Simples",IF(OR(AND(OR(AA101=1,AA101=0),Y101&gt;19),AND(AA101&gt;1,AA101&lt;4,Y101&gt;5,Y101&lt;20),AND(AA101&gt;3,Y101&gt;0,Y101&lt;6)),"Médio",IF(OR(AND(AA101&gt;1,AA101&lt;4,Y101&gt;19),AND(AA101&gt;3,Y101&gt;5,Y101&lt;20),AND(AA101&gt;3,Y101&gt;19)),"Complexo",""))),""))</f>
        <v/>
      </c>
      <c r="AD101" s="79" t="str">
        <f aca="false">IF(X101="ALI",IF(OR(AND(OR(AA101=1,AA101=0),Y101&gt;0,Y101&lt;20),AND(OR(AA101=1,AA101=0),Y101&gt;19,Y101&lt;51),AND(AA101&gt;1,AA101&lt;6,Y101&gt;0,Y101&lt;20)),"Simples",IF(OR(AND(OR(AA101=1,AA101=0),Y101&gt;50),AND(AA101&gt;1,AA101&lt;6,Y101&gt;19,Y101&lt;51),AND(AA101&gt;5,Y101&gt;0,Y101&lt;20)),"Médio",IF(OR(AND(AA101&gt;1,AA101&lt;6,Y101&gt;50),AND(AA101&gt;5,Y101&gt;19,Y101&lt;51),AND(AA101&gt;5,Y101&gt;50)),"Complexo",""))), IF(X101="AIE",IF(OR(AND(OR(AA101=1, AA101=0),Y101&gt;0,Y101&lt;20),AND(OR(AA101=1, AA101=0),Y101&gt;19,Y101&lt;51),AND(AA101&gt;1,AA101&lt;6,Y101&gt;0,Y101&lt;20)),"Simples",IF(OR(AND(OR(AA101=1, AA101=0),Y101&gt;50),AND(AA101&gt;1,AA101&lt;6,Y101&gt;19,Y101&lt;51),AND(AA101&gt;5,Y101&gt;0,Y101&lt;20)),"Médio",IF(OR(AND(AA101&gt;1,AA101&lt;6,Y101&gt;50),AND(AA101&gt;5,Y101&gt;19,Y101&lt;51),AND(AA101&gt;5,Y101&gt;50)),"Complexo",""))),""))</f>
        <v/>
      </c>
      <c r="AE101" s="85" t="str">
        <f aca="false">IF(AC101="",AD101,IF(AD101="",AC101,""))</f>
        <v/>
      </c>
      <c r="AF101" s="86" t="n">
        <f aca="false">IF(AND(OR(X101="EE",X101="CE"),AE101="Simples"),3, IF(AND(OR(X101="EE",X101="CE"),AE101="Médio"),4, IF(AND(OR(X101="EE",X101="CE"),AE101="Complexo"),6, IF(AND(X101="SE",AE101="Simples"),4, IF(AND(X101="SE",AE101="Médio"),5, IF(AND(X101="SE",AE101="Complexo"),7,0))))))</f>
        <v>0</v>
      </c>
      <c r="AG101" s="86" t="n">
        <f aca="false">IF(AND(X101="ALI",AD101="Simples"),7, IF(AND(X101="ALI",AD101="Médio"),10, IF(AND(X101="ALI",AD101="Complexo"),15, IF(AND(X101="AIE",AD101="Simples"),5, IF(AND(X101="AIE",AD101="Médio"),7, IF(AND(X101="AIE",AD101="Complexo"),10,0))))))</f>
        <v>0</v>
      </c>
      <c r="AH101" s="86" t="n">
        <f aca="false">IF(U101="",0,IF(U101="OK",SUM(O101:P101),SUM(AF101:AG101)))</f>
        <v>0</v>
      </c>
      <c r="AI101" s="89" t="n">
        <f aca="false">IF(U101="OK",R101,( IF(V101&lt;&gt;"Manutenção em interface",IF(V101&lt;&gt;"Desenv., Manutenção e Publicação de Páginas Estáticas",(AF101+AG101)*W101,W101),W101)))</f>
        <v>0</v>
      </c>
      <c r="AJ101" s="78"/>
      <c r="AK101" s="87"/>
      <c r="AL101" s="78"/>
      <c r="AM101" s="87"/>
      <c r="AN101" s="78"/>
      <c r="AO101" s="78" t="str">
        <f aca="false">IF(AI101=0,"",IF(AI101=R101,"OK","Divergente"))</f>
        <v/>
      </c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IF(B102&lt;&gt;"",VLOOKUP(B102,'Manual EB'!$A$3:$B$407,2,0),0)</f>
        <v>0</v>
      </c>
      <c r="D102" s="78"/>
      <c r="E102" s="78"/>
      <c r="F102" s="79"/>
      <c r="G102" s="78"/>
      <c r="H102" s="80"/>
      <c r="I102" s="81"/>
      <c r="J102" s="82"/>
      <c r="K102" s="83"/>
      <c r="L102" s="84" t="str">
        <f aca="false">IF(G102="EE",IF(OR(AND(OR(J102=1,J102=0),H102&gt;0,H102&lt;5),AND(OR(J102=1,J102=0),H102&gt;4,H102&lt;16),AND(J102=2,H102&gt;0,H102&lt;5)),"Simples",IF(OR(AND(OR(J102=1,J102=0),H102&gt;15),AND(J102=2,H102&gt;4,H102&lt;16),AND(J102&gt;2,H102&gt;0,H102&lt;5)),"Médio",IF(OR(AND(J102=2,H102&gt;15),AND(J102&gt;2,H102&gt;4,H102&lt;16),AND(J102&gt;2,H102&gt;15)),"Complexo",""))), IF(OR(G102="CE",G102="SE"),IF(OR(AND(OR(J102=1,J102=0),H102&gt;0,H102&lt;6),AND(OR(J102=1,J102=0),H102&gt;5,H102&lt;20),AND(J102&gt;1,J102&lt;4,H102&gt;0,H102&lt;6)),"Simples",IF(OR(AND(OR(J102=1,J102=0),H102&gt;19),AND(J102&gt;1,J102&lt;4,H102&gt;5,H102&lt;20),AND(J102&gt;3,H102&gt;0,H102&lt;6)),"Médio",IF(OR(AND(J102&gt;1,J102&lt;4,H102&gt;19),AND(J102&gt;3,H102&gt;5,H102&lt;20),AND(J102&gt;3,H102&gt;19)),"Complexo",""))),""))</f>
        <v/>
      </c>
      <c r="M102" s="79" t="str">
        <f aca="false">IF(G102="ALI",IF(OR(AND(OR(J102=1,J102=0),H102&gt;0,H102&lt;20),AND(OR(J102=1,J102=0),H102&gt;19,H102&lt;51),AND(J102&gt;1,J102&lt;6,H102&gt;0,H102&lt;20)),"Simples",IF(OR(AND(OR(J102=1,J102=0),H102&gt;50),AND(J102&gt;1,J102&lt;6,H102&gt;19,H102&lt;51),AND(J102&gt;5,H102&gt;0,H102&lt;20)),"Médio",IF(OR(AND(J102&gt;1,J102&lt;6,H102&gt;50),AND(J102&gt;5,H102&gt;19,H102&lt;51),AND(J102&gt;5,H102&gt;50)),"Complexo",""))), IF(G102="AIE",IF(OR(AND(OR(J102=1, J102=0),H102&gt;0,H102&lt;20),AND(OR(J102=1, J102=0),H102&gt;19,H102&lt;51),AND(J102&gt;1,J102&lt;6,H102&gt;0,H102&lt;20)),"Simples",IF(OR(AND(OR(J102=1, J102=0),H102&gt;50),AND(J102&gt;1,J102&lt;6,H102&gt;19,H102&lt;51),AND(J102&gt;5,H102&gt;0,H102&lt;20)),"Médio",IF(OR(AND(J102&gt;1,J102&lt;6,H102&gt;50),AND(J102&gt;5,H102&gt;19,H102&lt;51),AND(J102&gt;5,H102&gt;50)),"Complexo",""))),""))</f>
        <v/>
      </c>
      <c r="N102" s="85" t="str">
        <f aca="false">IF(L102="",M102,IF(M102="",L102,""))</f>
        <v/>
      </c>
      <c r="O102" s="86" t="n">
        <f aca="false">IF(AND(OR(G102="EE",G102="CE"),N102="Simples"),3, IF(AND(OR(G102="EE",G102="CE"),N102="Médio"),4, IF(AND(OR(G102="EE",G102="CE"),N102="Complexo"),6, IF(AND(G102="SE",N102="Simples"),4, IF(AND(G102="SE",N102="Médio"),5, IF(AND(G102="SE",N102="Complexo"),7,0))))))</f>
        <v>0</v>
      </c>
      <c r="P102" s="86" t="n">
        <f aca="false">IF(AND(G102="ALI",M102="Simples"),7, IF(AND(G102="ALI",M102="Médio"),10, IF(AND(G102="ALI",M102="Complexo"),15, IF(AND(G102="AIE",M102="Simples"),5, IF(AND(G102="AIE",M102="Médio"),7, IF(AND(G102="AIE",M102="Complexo"),10,0))))))</f>
        <v>0</v>
      </c>
      <c r="Q102" s="69" t="n">
        <f aca="false">IF(B102&lt;&gt;"Manutenção em interface",IF(B102&lt;&gt;"Desenv., Manutenção e Publicação de Páginas Estáticas",(O102+P102),C102),C102)</f>
        <v>0</v>
      </c>
      <c r="R102" s="85" t="n">
        <f aca="false">IF(B102&lt;&gt;"Manutenção em interface",IF(B102&lt;&gt;"Desenv., Manutenção e Publicação de Páginas Estáticas",(O102+P102)*C102,C102),C102)</f>
        <v>0</v>
      </c>
      <c r="S102" s="78"/>
      <c r="T102" s="87"/>
      <c r="U102" s="88"/>
      <c r="V102" s="76"/>
      <c r="W102" s="77" t="n">
        <f aca="false">IF(V102&lt;&gt;"",VLOOKUP(V102,'Manual EB'!$A$3:$B$407,2,0),0)</f>
        <v>0</v>
      </c>
      <c r="X102" s="78"/>
      <c r="Y102" s="80"/>
      <c r="Z102" s="81"/>
      <c r="AA102" s="82"/>
      <c r="AB102" s="83"/>
      <c r="AC102" s="84" t="str">
        <f aca="false">IF(X102="EE",IF(OR(AND(OR(AA102=1,AA102=0),Y102&gt;0,Y102&lt;5),AND(OR(AA102=1,AA102=0),Y102&gt;4,Y102&lt;16),AND(AA102=2,Y102&gt;0,Y102&lt;5)),"Simples",IF(OR(AND(OR(AA102=1,AA102=0),Y102&gt;15),AND(AA102=2,Y102&gt;4,Y102&lt;16),AND(AA102&gt;2,Y102&gt;0,Y102&lt;5)),"Médio",IF(OR(AND(AA102=2,Y102&gt;15),AND(AA102&gt;2,Y102&gt;4,Y102&lt;16),AND(AA102&gt;2,Y102&gt;15)),"Complexo",""))), IF(OR(X102="CE",X102="SE"),IF(OR(AND(OR(AA102=1,AA102=0),Y102&gt;0,Y102&lt;6),AND(OR(AA102=1,AA102=0),Y102&gt;5,Y102&lt;20),AND(AA102&gt;1,AA102&lt;4,Y102&gt;0,Y102&lt;6)),"Simples",IF(OR(AND(OR(AA102=1,AA102=0),Y102&gt;19),AND(AA102&gt;1,AA102&lt;4,Y102&gt;5,Y102&lt;20),AND(AA102&gt;3,Y102&gt;0,Y102&lt;6)),"Médio",IF(OR(AND(AA102&gt;1,AA102&lt;4,Y102&gt;19),AND(AA102&gt;3,Y102&gt;5,Y102&lt;20),AND(AA102&gt;3,Y102&gt;19)),"Complexo",""))),""))</f>
        <v/>
      </c>
      <c r="AD102" s="79" t="str">
        <f aca="false">IF(X102="ALI",IF(OR(AND(OR(AA102=1,AA102=0),Y102&gt;0,Y102&lt;20),AND(OR(AA102=1,AA102=0),Y102&gt;19,Y102&lt;51),AND(AA102&gt;1,AA102&lt;6,Y102&gt;0,Y102&lt;20)),"Simples",IF(OR(AND(OR(AA102=1,AA102=0),Y102&gt;50),AND(AA102&gt;1,AA102&lt;6,Y102&gt;19,Y102&lt;51),AND(AA102&gt;5,Y102&gt;0,Y102&lt;20)),"Médio",IF(OR(AND(AA102&gt;1,AA102&lt;6,Y102&gt;50),AND(AA102&gt;5,Y102&gt;19,Y102&lt;51),AND(AA102&gt;5,Y102&gt;50)),"Complexo",""))), IF(X102="AIE",IF(OR(AND(OR(AA102=1, AA102=0),Y102&gt;0,Y102&lt;20),AND(OR(AA102=1, AA102=0),Y102&gt;19,Y102&lt;51),AND(AA102&gt;1,AA102&lt;6,Y102&gt;0,Y102&lt;20)),"Simples",IF(OR(AND(OR(AA102=1, AA102=0),Y102&gt;50),AND(AA102&gt;1,AA102&lt;6,Y102&gt;19,Y102&lt;51),AND(AA102&gt;5,Y102&gt;0,Y102&lt;20)),"Médio",IF(OR(AND(AA102&gt;1,AA102&lt;6,Y102&gt;50),AND(AA102&gt;5,Y102&gt;19,Y102&lt;51),AND(AA102&gt;5,Y102&gt;50)),"Complexo",""))),""))</f>
        <v/>
      </c>
      <c r="AE102" s="85" t="str">
        <f aca="false">IF(AC102="",AD102,IF(AD102="",AC102,""))</f>
        <v/>
      </c>
      <c r="AF102" s="86" t="n">
        <f aca="false">IF(AND(OR(X102="EE",X102="CE"),AE102="Simples"),3, IF(AND(OR(X102="EE",X102="CE"),AE102="Médio"),4, IF(AND(OR(X102="EE",X102="CE"),AE102="Complexo"),6, IF(AND(X102="SE",AE102="Simples"),4, IF(AND(X102="SE",AE102="Médio"),5, IF(AND(X102="SE",AE102="Complexo"),7,0))))))</f>
        <v>0</v>
      </c>
      <c r="AG102" s="86" t="n">
        <f aca="false">IF(AND(X102="ALI",AD102="Simples"),7, IF(AND(X102="ALI",AD102="Médio"),10, IF(AND(X102="ALI",AD102="Complexo"),15, IF(AND(X102="AIE",AD102="Simples"),5, IF(AND(X102="AIE",AD102="Médio"),7, IF(AND(X102="AIE",AD102="Complexo"),10,0))))))</f>
        <v>0</v>
      </c>
      <c r="AH102" s="86" t="n">
        <f aca="false">IF(U102="",0,IF(U102="OK",SUM(O102:P102),SUM(AF102:AG102)))</f>
        <v>0</v>
      </c>
      <c r="AI102" s="89" t="n">
        <f aca="false">IF(U102="OK",R102,( IF(V102&lt;&gt;"Manutenção em interface",IF(V102&lt;&gt;"Desenv., Manutenção e Publicação de Páginas Estáticas",(AF102+AG102)*W102,W102),W102)))</f>
        <v>0</v>
      </c>
      <c r="AJ102" s="78"/>
      <c r="AK102" s="87"/>
      <c r="AL102" s="78"/>
      <c r="AM102" s="87"/>
      <c r="AN102" s="78"/>
      <c r="AO102" s="78" t="str">
        <f aca="false">IF(AI102=0,"",IF(AI102=R102,"OK","Divergente"))</f>
        <v/>
      </c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IF(B103&lt;&gt;"",VLOOKUP(B103,'Manual EB'!$A$3:$B$407,2,0),0)</f>
        <v>0</v>
      </c>
      <c r="D103" s="78"/>
      <c r="E103" s="78"/>
      <c r="F103" s="79"/>
      <c r="G103" s="78"/>
      <c r="H103" s="80"/>
      <c r="I103" s="81"/>
      <c r="J103" s="82"/>
      <c r="K103" s="83"/>
      <c r="L103" s="84" t="str">
        <f aca="false">IF(G103="EE",IF(OR(AND(OR(J103=1,J103=0),H103&gt;0,H103&lt;5),AND(OR(J103=1,J103=0),H103&gt;4,H103&lt;16),AND(J103=2,H103&gt;0,H103&lt;5)),"Simples",IF(OR(AND(OR(J103=1,J103=0),H103&gt;15),AND(J103=2,H103&gt;4,H103&lt;16),AND(J103&gt;2,H103&gt;0,H103&lt;5)),"Médio",IF(OR(AND(J103=2,H103&gt;15),AND(J103&gt;2,H103&gt;4,H103&lt;16),AND(J103&gt;2,H103&gt;15)),"Complexo",""))), IF(OR(G103="CE",G103="SE"),IF(OR(AND(OR(J103=1,J103=0),H103&gt;0,H103&lt;6),AND(OR(J103=1,J103=0),H103&gt;5,H103&lt;20),AND(J103&gt;1,J103&lt;4,H103&gt;0,H103&lt;6)),"Simples",IF(OR(AND(OR(J103=1,J103=0),H103&gt;19),AND(J103&gt;1,J103&lt;4,H103&gt;5,H103&lt;20),AND(J103&gt;3,H103&gt;0,H103&lt;6)),"Médio",IF(OR(AND(J103&gt;1,J103&lt;4,H103&gt;19),AND(J103&gt;3,H103&gt;5,H103&lt;20),AND(J103&gt;3,H103&gt;19)),"Complexo",""))),""))</f>
        <v/>
      </c>
      <c r="M103" s="79" t="str">
        <f aca="false">IF(G103="ALI",IF(OR(AND(OR(J103=1,J103=0),H103&gt;0,H103&lt;20),AND(OR(J103=1,J103=0),H103&gt;19,H103&lt;51),AND(J103&gt;1,J103&lt;6,H103&gt;0,H103&lt;20)),"Simples",IF(OR(AND(OR(J103=1,J103=0),H103&gt;50),AND(J103&gt;1,J103&lt;6,H103&gt;19,H103&lt;51),AND(J103&gt;5,H103&gt;0,H103&lt;20)),"Médio",IF(OR(AND(J103&gt;1,J103&lt;6,H103&gt;50),AND(J103&gt;5,H103&gt;19,H103&lt;51),AND(J103&gt;5,H103&gt;50)),"Complexo",""))), IF(G103="AIE",IF(OR(AND(OR(J103=1, J103=0),H103&gt;0,H103&lt;20),AND(OR(J103=1, J103=0),H103&gt;19,H103&lt;51),AND(J103&gt;1,J103&lt;6,H103&gt;0,H103&lt;20)),"Simples",IF(OR(AND(OR(J103=1, J103=0),H103&gt;50),AND(J103&gt;1,J103&lt;6,H103&gt;19,H103&lt;51),AND(J103&gt;5,H103&gt;0,H103&lt;20)),"Médio",IF(OR(AND(J103&gt;1,J103&lt;6,H103&gt;50),AND(J103&gt;5,H103&gt;19,H103&lt;51),AND(J103&gt;5,H103&gt;50)),"Complexo",""))),""))</f>
        <v/>
      </c>
      <c r="N103" s="85" t="str">
        <f aca="false">IF(L103="",M103,IF(M103="",L103,""))</f>
        <v/>
      </c>
      <c r="O103" s="86" t="n">
        <f aca="false">IF(AND(OR(G103="EE",G103="CE"),N103="Simples"),3, IF(AND(OR(G103="EE",G103="CE"),N103="Médio"),4, IF(AND(OR(G103="EE",G103="CE"),N103="Complexo"),6, IF(AND(G103="SE",N103="Simples"),4, IF(AND(G103="SE",N103="Médio"),5, IF(AND(G103="SE",N103="Complexo"),7,0))))))</f>
        <v>0</v>
      </c>
      <c r="P103" s="86" t="n">
        <f aca="false">IF(AND(G103="ALI",M103="Simples"),7, IF(AND(G103="ALI",M103="Médio"),10, IF(AND(G103="ALI",M103="Complexo"),15, IF(AND(G103="AIE",M103="Simples"),5, IF(AND(G103="AIE",M103="Médio"),7, IF(AND(G103="AIE",M103="Complexo"),10,0))))))</f>
        <v>0</v>
      </c>
      <c r="Q103" s="69" t="n">
        <f aca="false">IF(B103&lt;&gt;"Manutenção em interface",IF(B103&lt;&gt;"Desenv., Manutenção e Publicação de Páginas Estáticas",(O103+P103),C103),C103)</f>
        <v>0</v>
      </c>
      <c r="R103" s="85" t="n">
        <f aca="false">IF(B103&lt;&gt;"Manutenção em interface",IF(B103&lt;&gt;"Desenv., Manutenção e Publicação de Páginas Estáticas",(O103+P103)*C103,C103),C103)</f>
        <v>0</v>
      </c>
      <c r="S103" s="78"/>
      <c r="T103" s="87"/>
      <c r="U103" s="88"/>
      <c r="V103" s="76"/>
      <c r="W103" s="77" t="n">
        <f aca="false">IF(V103&lt;&gt;"",VLOOKUP(V103,'Manual EB'!$A$3:$B$407,2,0),0)</f>
        <v>0</v>
      </c>
      <c r="X103" s="78"/>
      <c r="Y103" s="80"/>
      <c r="Z103" s="81"/>
      <c r="AA103" s="82"/>
      <c r="AB103" s="83"/>
      <c r="AC103" s="84" t="str">
        <f aca="false">IF(X103="EE",IF(OR(AND(OR(AA103=1,AA103=0),Y103&gt;0,Y103&lt;5),AND(OR(AA103=1,AA103=0),Y103&gt;4,Y103&lt;16),AND(AA103=2,Y103&gt;0,Y103&lt;5)),"Simples",IF(OR(AND(OR(AA103=1,AA103=0),Y103&gt;15),AND(AA103=2,Y103&gt;4,Y103&lt;16),AND(AA103&gt;2,Y103&gt;0,Y103&lt;5)),"Médio",IF(OR(AND(AA103=2,Y103&gt;15),AND(AA103&gt;2,Y103&gt;4,Y103&lt;16),AND(AA103&gt;2,Y103&gt;15)),"Complexo",""))), IF(OR(X103="CE",X103="SE"),IF(OR(AND(OR(AA103=1,AA103=0),Y103&gt;0,Y103&lt;6),AND(OR(AA103=1,AA103=0),Y103&gt;5,Y103&lt;20),AND(AA103&gt;1,AA103&lt;4,Y103&gt;0,Y103&lt;6)),"Simples",IF(OR(AND(OR(AA103=1,AA103=0),Y103&gt;19),AND(AA103&gt;1,AA103&lt;4,Y103&gt;5,Y103&lt;20),AND(AA103&gt;3,Y103&gt;0,Y103&lt;6)),"Médio",IF(OR(AND(AA103&gt;1,AA103&lt;4,Y103&gt;19),AND(AA103&gt;3,Y103&gt;5,Y103&lt;20),AND(AA103&gt;3,Y103&gt;19)),"Complexo",""))),""))</f>
        <v/>
      </c>
      <c r="AD103" s="79" t="str">
        <f aca="false">IF(X103="ALI",IF(OR(AND(OR(AA103=1,AA103=0),Y103&gt;0,Y103&lt;20),AND(OR(AA103=1,AA103=0),Y103&gt;19,Y103&lt;51),AND(AA103&gt;1,AA103&lt;6,Y103&gt;0,Y103&lt;20)),"Simples",IF(OR(AND(OR(AA103=1,AA103=0),Y103&gt;50),AND(AA103&gt;1,AA103&lt;6,Y103&gt;19,Y103&lt;51),AND(AA103&gt;5,Y103&gt;0,Y103&lt;20)),"Médio",IF(OR(AND(AA103&gt;1,AA103&lt;6,Y103&gt;50),AND(AA103&gt;5,Y103&gt;19,Y103&lt;51),AND(AA103&gt;5,Y103&gt;50)),"Complexo",""))), IF(X103="AIE",IF(OR(AND(OR(AA103=1, AA103=0),Y103&gt;0,Y103&lt;20),AND(OR(AA103=1, AA103=0),Y103&gt;19,Y103&lt;51),AND(AA103&gt;1,AA103&lt;6,Y103&gt;0,Y103&lt;20)),"Simples",IF(OR(AND(OR(AA103=1, AA103=0),Y103&gt;50),AND(AA103&gt;1,AA103&lt;6,Y103&gt;19,Y103&lt;51),AND(AA103&gt;5,Y103&gt;0,Y103&lt;20)),"Médio",IF(OR(AND(AA103&gt;1,AA103&lt;6,Y103&gt;50),AND(AA103&gt;5,Y103&gt;19,Y103&lt;51),AND(AA103&gt;5,Y103&gt;50)),"Complexo",""))),""))</f>
        <v/>
      </c>
      <c r="AE103" s="85" t="str">
        <f aca="false">IF(AC103="",AD103,IF(AD103="",AC103,""))</f>
        <v/>
      </c>
      <c r="AF103" s="86" t="n">
        <f aca="false">IF(AND(OR(X103="EE",X103="CE"),AE103="Simples"),3, IF(AND(OR(X103="EE",X103="CE"),AE103="Médio"),4, IF(AND(OR(X103="EE",X103="CE"),AE103="Complexo"),6, IF(AND(X103="SE",AE103="Simples"),4, IF(AND(X103="SE",AE103="Médio"),5, IF(AND(X103="SE",AE103="Complexo"),7,0))))))</f>
        <v>0</v>
      </c>
      <c r="AG103" s="86" t="n">
        <f aca="false">IF(AND(X103="ALI",AD103="Simples"),7, IF(AND(X103="ALI",AD103="Médio"),10, IF(AND(X103="ALI",AD103="Complexo"),15, IF(AND(X103="AIE",AD103="Simples"),5, IF(AND(X103="AIE",AD103="Médio"),7, IF(AND(X103="AIE",AD103="Complexo"),10,0))))))</f>
        <v>0</v>
      </c>
      <c r="AH103" s="86" t="n">
        <f aca="false">IF(U103="",0,IF(U103="OK",SUM(O103:P103),SUM(AF103:AG103)))</f>
        <v>0</v>
      </c>
      <c r="AI103" s="89" t="n">
        <f aca="false">IF(U103="OK",R103,( IF(V103&lt;&gt;"Manutenção em interface",IF(V103&lt;&gt;"Desenv., Manutenção e Publicação de Páginas Estáticas",(AF103+AG103)*W103,W103),W103)))</f>
        <v>0</v>
      </c>
      <c r="AJ103" s="78"/>
      <c r="AK103" s="87"/>
      <c r="AL103" s="78"/>
      <c r="AM103" s="87"/>
      <c r="AN103" s="78"/>
      <c r="AO103" s="78" t="str">
        <f aca="false">IF(AI103=0,"",IF(AI103=R103,"OK","Divergente"))</f>
        <v/>
      </c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IF(B104&lt;&gt;"",VLOOKUP(B104,'Manual EB'!$A$3:$B$407,2,0),0)</f>
        <v>0</v>
      </c>
      <c r="D104" s="78"/>
      <c r="E104" s="78"/>
      <c r="F104" s="79"/>
      <c r="G104" s="78"/>
      <c r="H104" s="80"/>
      <c r="I104" s="81"/>
      <c r="J104" s="82"/>
      <c r="K104" s="83"/>
      <c r="L104" s="84" t="str">
        <f aca="false">IF(G104="EE",IF(OR(AND(OR(J104=1,J104=0),H104&gt;0,H104&lt;5),AND(OR(J104=1,J104=0),H104&gt;4,H104&lt;16),AND(J104=2,H104&gt;0,H104&lt;5)),"Simples",IF(OR(AND(OR(J104=1,J104=0),H104&gt;15),AND(J104=2,H104&gt;4,H104&lt;16),AND(J104&gt;2,H104&gt;0,H104&lt;5)),"Médio",IF(OR(AND(J104=2,H104&gt;15),AND(J104&gt;2,H104&gt;4,H104&lt;16),AND(J104&gt;2,H104&gt;15)),"Complexo",""))), IF(OR(G104="CE",G104="SE"),IF(OR(AND(OR(J104=1,J104=0),H104&gt;0,H104&lt;6),AND(OR(J104=1,J104=0),H104&gt;5,H104&lt;20),AND(J104&gt;1,J104&lt;4,H104&gt;0,H104&lt;6)),"Simples",IF(OR(AND(OR(J104=1,J104=0),H104&gt;19),AND(J104&gt;1,J104&lt;4,H104&gt;5,H104&lt;20),AND(J104&gt;3,H104&gt;0,H104&lt;6)),"Médio",IF(OR(AND(J104&gt;1,J104&lt;4,H104&gt;19),AND(J104&gt;3,H104&gt;5,H104&lt;20),AND(J104&gt;3,H104&gt;19)),"Complexo",""))),""))</f>
        <v/>
      </c>
      <c r="M104" s="79" t="str">
        <f aca="false">IF(G104="ALI",IF(OR(AND(OR(J104=1,J104=0),H104&gt;0,H104&lt;20),AND(OR(J104=1,J104=0),H104&gt;19,H104&lt;51),AND(J104&gt;1,J104&lt;6,H104&gt;0,H104&lt;20)),"Simples",IF(OR(AND(OR(J104=1,J104=0),H104&gt;50),AND(J104&gt;1,J104&lt;6,H104&gt;19,H104&lt;51),AND(J104&gt;5,H104&gt;0,H104&lt;20)),"Médio",IF(OR(AND(J104&gt;1,J104&lt;6,H104&gt;50),AND(J104&gt;5,H104&gt;19,H104&lt;51),AND(J104&gt;5,H104&gt;50)),"Complexo",""))), IF(G104="AIE",IF(OR(AND(OR(J104=1, J104=0),H104&gt;0,H104&lt;20),AND(OR(J104=1, J104=0),H104&gt;19,H104&lt;51),AND(J104&gt;1,J104&lt;6,H104&gt;0,H104&lt;20)),"Simples",IF(OR(AND(OR(J104=1, J104=0),H104&gt;50),AND(J104&gt;1,J104&lt;6,H104&gt;19,H104&lt;51),AND(J104&gt;5,H104&gt;0,H104&lt;20)),"Médio",IF(OR(AND(J104&gt;1,J104&lt;6,H104&gt;50),AND(J104&gt;5,H104&gt;19,H104&lt;51),AND(J104&gt;5,H104&gt;50)),"Complexo",""))),""))</f>
        <v/>
      </c>
      <c r="N104" s="85" t="str">
        <f aca="false">IF(L104="",M104,IF(M104="",L104,""))</f>
        <v/>
      </c>
      <c r="O104" s="86" t="n">
        <f aca="false">IF(AND(OR(G104="EE",G104="CE"),N104="Simples"),3, IF(AND(OR(G104="EE",G104="CE"),N104="Médio"),4, IF(AND(OR(G104="EE",G104="CE"),N104="Complexo"),6, IF(AND(G104="SE",N104="Simples"),4, IF(AND(G104="SE",N104="Médio"),5, IF(AND(G104="SE",N104="Complexo"),7,0))))))</f>
        <v>0</v>
      </c>
      <c r="P104" s="86" t="n">
        <f aca="false">IF(AND(G104="ALI",M104="Simples"),7, IF(AND(G104="ALI",M104="Médio"),10, IF(AND(G104="ALI",M104="Complexo"),15, IF(AND(G104="AIE",M104="Simples"),5, IF(AND(G104="AIE",M104="Médio"),7, IF(AND(G104="AIE",M104="Complexo"),10,0))))))</f>
        <v>0</v>
      </c>
      <c r="Q104" s="69" t="n">
        <f aca="false">IF(B104&lt;&gt;"Manutenção em interface",IF(B104&lt;&gt;"Desenv., Manutenção e Publicação de Páginas Estáticas",(O104+P104),C104),C104)</f>
        <v>0</v>
      </c>
      <c r="R104" s="85" t="n">
        <f aca="false">IF(B104&lt;&gt;"Manutenção em interface",IF(B104&lt;&gt;"Desenv., Manutenção e Publicação de Páginas Estáticas",(O104+P104)*C104,C104),C104)</f>
        <v>0</v>
      </c>
      <c r="S104" s="78"/>
      <c r="T104" s="87"/>
      <c r="U104" s="88"/>
      <c r="V104" s="76"/>
      <c r="W104" s="77" t="n">
        <f aca="false">IF(V104&lt;&gt;"",VLOOKUP(V104,'Manual EB'!$A$3:$B$407,2,0),0)</f>
        <v>0</v>
      </c>
      <c r="X104" s="78"/>
      <c r="Y104" s="80"/>
      <c r="Z104" s="81"/>
      <c r="AA104" s="82"/>
      <c r="AB104" s="83"/>
      <c r="AC104" s="84" t="str">
        <f aca="false">IF(X104="EE",IF(OR(AND(OR(AA104=1,AA104=0),Y104&gt;0,Y104&lt;5),AND(OR(AA104=1,AA104=0),Y104&gt;4,Y104&lt;16),AND(AA104=2,Y104&gt;0,Y104&lt;5)),"Simples",IF(OR(AND(OR(AA104=1,AA104=0),Y104&gt;15),AND(AA104=2,Y104&gt;4,Y104&lt;16),AND(AA104&gt;2,Y104&gt;0,Y104&lt;5)),"Médio",IF(OR(AND(AA104=2,Y104&gt;15),AND(AA104&gt;2,Y104&gt;4,Y104&lt;16),AND(AA104&gt;2,Y104&gt;15)),"Complexo",""))), IF(OR(X104="CE",X104="SE"),IF(OR(AND(OR(AA104=1,AA104=0),Y104&gt;0,Y104&lt;6),AND(OR(AA104=1,AA104=0),Y104&gt;5,Y104&lt;20),AND(AA104&gt;1,AA104&lt;4,Y104&gt;0,Y104&lt;6)),"Simples",IF(OR(AND(OR(AA104=1,AA104=0),Y104&gt;19),AND(AA104&gt;1,AA104&lt;4,Y104&gt;5,Y104&lt;20),AND(AA104&gt;3,Y104&gt;0,Y104&lt;6)),"Médio",IF(OR(AND(AA104&gt;1,AA104&lt;4,Y104&gt;19),AND(AA104&gt;3,Y104&gt;5,Y104&lt;20),AND(AA104&gt;3,Y104&gt;19)),"Complexo",""))),""))</f>
        <v/>
      </c>
      <c r="AD104" s="79" t="str">
        <f aca="false">IF(X104="ALI",IF(OR(AND(OR(AA104=1,AA104=0),Y104&gt;0,Y104&lt;20),AND(OR(AA104=1,AA104=0),Y104&gt;19,Y104&lt;51),AND(AA104&gt;1,AA104&lt;6,Y104&gt;0,Y104&lt;20)),"Simples",IF(OR(AND(OR(AA104=1,AA104=0),Y104&gt;50),AND(AA104&gt;1,AA104&lt;6,Y104&gt;19,Y104&lt;51),AND(AA104&gt;5,Y104&gt;0,Y104&lt;20)),"Médio",IF(OR(AND(AA104&gt;1,AA104&lt;6,Y104&gt;50),AND(AA104&gt;5,Y104&gt;19,Y104&lt;51),AND(AA104&gt;5,Y104&gt;50)),"Complexo",""))), IF(X104="AIE",IF(OR(AND(OR(AA104=1, AA104=0),Y104&gt;0,Y104&lt;20),AND(OR(AA104=1, AA104=0),Y104&gt;19,Y104&lt;51),AND(AA104&gt;1,AA104&lt;6,Y104&gt;0,Y104&lt;20)),"Simples",IF(OR(AND(OR(AA104=1, AA104=0),Y104&gt;50),AND(AA104&gt;1,AA104&lt;6,Y104&gt;19,Y104&lt;51),AND(AA104&gt;5,Y104&gt;0,Y104&lt;20)),"Médio",IF(OR(AND(AA104&gt;1,AA104&lt;6,Y104&gt;50),AND(AA104&gt;5,Y104&gt;19,Y104&lt;51),AND(AA104&gt;5,Y104&gt;50)),"Complexo",""))),""))</f>
        <v/>
      </c>
      <c r="AE104" s="85" t="str">
        <f aca="false">IF(AC104="",AD104,IF(AD104="",AC104,""))</f>
        <v/>
      </c>
      <c r="AF104" s="86" t="n">
        <f aca="false">IF(AND(OR(X104="EE",X104="CE"),AE104="Simples"),3, IF(AND(OR(X104="EE",X104="CE"),AE104="Médio"),4, IF(AND(OR(X104="EE",X104="CE"),AE104="Complexo"),6, IF(AND(X104="SE",AE104="Simples"),4, IF(AND(X104="SE",AE104="Médio"),5, IF(AND(X104="SE",AE104="Complexo"),7,0))))))</f>
        <v>0</v>
      </c>
      <c r="AG104" s="86" t="n">
        <f aca="false">IF(AND(X104="ALI",AD104="Simples"),7, IF(AND(X104="ALI",AD104="Médio"),10, IF(AND(X104="ALI",AD104="Complexo"),15, IF(AND(X104="AIE",AD104="Simples"),5, IF(AND(X104="AIE",AD104="Médio"),7, IF(AND(X104="AIE",AD104="Complexo"),10,0))))))</f>
        <v>0</v>
      </c>
      <c r="AH104" s="86" t="n">
        <f aca="false">IF(U104="",0,IF(U104="OK",SUM(O104:P104),SUM(AF104:AG104)))</f>
        <v>0</v>
      </c>
      <c r="AI104" s="89" t="n">
        <f aca="false">IF(U104="OK",R104,( IF(V104&lt;&gt;"Manutenção em interface",IF(V104&lt;&gt;"Desenv., Manutenção e Publicação de Páginas Estáticas",(AF104+AG104)*W104,W104),W104)))</f>
        <v>0</v>
      </c>
      <c r="AJ104" s="78"/>
      <c r="AK104" s="87"/>
      <c r="AL104" s="78"/>
      <c r="AM104" s="87"/>
      <c r="AN104" s="78"/>
      <c r="AO104" s="78" t="str">
        <f aca="false">IF(AI104=0,"",IF(AI104=R104,"OK","Divergente"))</f>
        <v/>
      </c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IF(B105&lt;&gt;"",VLOOKUP(B105,'Manual EB'!$A$3:$B$407,2,0),0)</f>
        <v>0</v>
      </c>
      <c r="D105" s="78"/>
      <c r="E105" s="78"/>
      <c r="F105" s="79"/>
      <c r="G105" s="78"/>
      <c r="H105" s="80"/>
      <c r="I105" s="81"/>
      <c r="J105" s="82"/>
      <c r="K105" s="83"/>
      <c r="L105" s="84" t="str">
        <f aca="false">IF(G105="EE",IF(OR(AND(OR(J105=1,J105=0),H105&gt;0,H105&lt;5),AND(OR(J105=1,J105=0),H105&gt;4,H105&lt;16),AND(J105=2,H105&gt;0,H105&lt;5)),"Simples",IF(OR(AND(OR(J105=1,J105=0),H105&gt;15),AND(J105=2,H105&gt;4,H105&lt;16),AND(J105&gt;2,H105&gt;0,H105&lt;5)),"Médio",IF(OR(AND(J105=2,H105&gt;15),AND(J105&gt;2,H105&gt;4,H105&lt;16),AND(J105&gt;2,H105&gt;15)),"Complexo",""))), IF(OR(G105="CE",G105="SE"),IF(OR(AND(OR(J105=1,J105=0),H105&gt;0,H105&lt;6),AND(OR(J105=1,J105=0),H105&gt;5,H105&lt;20),AND(J105&gt;1,J105&lt;4,H105&gt;0,H105&lt;6)),"Simples",IF(OR(AND(OR(J105=1,J105=0),H105&gt;19),AND(J105&gt;1,J105&lt;4,H105&gt;5,H105&lt;20),AND(J105&gt;3,H105&gt;0,H105&lt;6)),"Médio",IF(OR(AND(J105&gt;1,J105&lt;4,H105&gt;19),AND(J105&gt;3,H105&gt;5,H105&lt;20),AND(J105&gt;3,H105&gt;19)),"Complexo",""))),""))</f>
        <v/>
      </c>
      <c r="M105" s="79" t="str">
        <f aca="false">IF(G105="ALI",IF(OR(AND(OR(J105=1,J105=0),H105&gt;0,H105&lt;20),AND(OR(J105=1,J105=0),H105&gt;19,H105&lt;51),AND(J105&gt;1,J105&lt;6,H105&gt;0,H105&lt;20)),"Simples",IF(OR(AND(OR(J105=1,J105=0),H105&gt;50),AND(J105&gt;1,J105&lt;6,H105&gt;19,H105&lt;51),AND(J105&gt;5,H105&gt;0,H105&lt;20)),"Médio",IF(OR(AND(J105&gt;1,J105&lt;6,H105&gt;50),AND(J105&gt;5,H105&gt;19,H105&lt;51),AND(J105&gt;5,H105&gt;50)),"Complexo",""))), IF(G105="AIE",IF(OR(AND(OR(J105=1, J105=0),H105&gt;0,H105&lt;20),AND(OR(J105=1, J105=0),H105&gt;19,H105&lt;51),AND(J105&gt;1,J105&lt;6,H105&gt;0,H105&lt;20)),"Simples",IF(OR(AND(OR(J105=1, J105=0),H105&gt;50),AND(J105&gt;1,J105&lt;6,H105&gt;19,H105&lt;51),AND(J105&gt;5,H105&gt;0,H105&lt;20)),"Médio",IF(OR(AND(J105&gt;1,J105&lt;6,H105&gt;50),AND(J105&gt;5,H105&gt;19,H105&lt;51),AND(J105&gt;5,H105&gt;50)),"Complexo",""))),""))</f>
        <v/>
      </c>
      <c r="N105" s="85" t="str">
        <f aca="false">IF(L105="",M105,IF(M105="",L105,""))</f>
        <v/>
      </c>
      <c r="O105" s="86" t="n">
        <f aca="false">IF(AND(OR(G105="EE",G105="CE"),N105="Simples"),3, IF(AND(OR(G105="EE",G105="CE"),N105="Médio"),4, IF(AND(OR(G105="EE",G105="CE"),N105="Complexo"),6, IF(AND(G105="SE",N105="Simples"),4, IF(AND(G105="SE",N105="Médio"),5, IF(AND(G105="SE",N105="Complexo"),7,0))))))</f>
        <v>0</v>
      </c>
      <c r="P105" s="86" t="n">
        <f aca="false">IF(AND(G105="ALI",M105="Simples"),7, IF(AND(G105="ALI",M105="Médio"),10, IF(AND(G105="ALI",M105="Complexo"),15, IF(AND(G105="AIE",M105="Simples"),5, IF(AND(G105="AIE",M105="Médio"),7, IF(AND(G105="AIE",M105="Complexo"),10,0))))))</f>
        <v>0</v>
      </c>
      <c r="Q105" s="69" t="n">
        <f aca="false">IF(B105&lt;&gt;"Manutenção em interface",IF(B105&lt;&gt;"Desenv., Manutenção e Publicação de Páginas Estáticas",(O105+P105),C105),C105)</f>
        <v>0</v>
      </c>
      <c r="R105" s="85" t="n">
        <f aca="false">IF(B105&lt;&gt;"Manutenção em interface",IF(B105&lt;&gt;"Desenv., Manutenção e Publicação de Páginas Estáticas",(O105+P105)*C105,C105),C105)</f>
        <v>0</v>
      </c>
      <c r="S105" s="78"/>
      <c r="T105" s="87"/>
      <c r="U105" s="88"/>
      <c r="V105" s="76"/>
      <c r="W105" s="77" t="n">
        <f aca="false">IF(V105&lt;&gt;"",VLOOKUP(V105,'Manual EB'!$A$3:$B$407,2,0),0)</f>
        <v>0</v>
      </c>
      <c r="X105" s="78"/>
      <c r="Y105" s="80"/>
      <c r="Z105" s="81"/>
      <c r="AA105" s="82"/>
      <c r="AB105" s="83"/>
      <c r="AC105" s="84" t="str">
        <f aca="false">IF(X105="EE",IF(OR(AND(OR(AA105=1,AA105=0),Y105&gt;0,Y105&lt;5),AND(OR(AA105=1,AA105=0),Y105&gt;4,Y105&lt;16),AND(AA105=2,Y105&gt;0,Y105&lt;5)),"Simples",IF(OR(AND(OR(AA105=1,AA105=0),Y105&gt;15),AND(AA105=2,Y105&gt;4,Y105&lt;16),AND(AA105&gt;2,Y105&gt;0,Y105&lt;5)),"Médio",IF(OR(AND(AA105=2,Y105&gt;15),AND(AA105&gt;2,Y105&gt;4,Y105&lt;16),AND(AA105&gt;2,Y105&gt;15)),"Complexo",""))), IF(OR(X105="CE",X105="SE"),IF(OR(AND(OR(AA105=1,AA105=0),Y105&gt;0,Y105&lt;6),AND(OR(AA105=1,AA105=0),Y105&gt;5,Y105&lt;20),AND(AA105&gt;1,AA105&lt;4,Y105&gt;0,Y105&lt;6)),"Simples",IF(OR(AND(OR(AA105=1,AA105=0),Y105&gt;19),AND(AA105&gt;1,AA105&lt;4,Y105&gt;5,Y105&lt;20),AND(AA105&gt;3,Y105&gt;0,Y105&lt;6)),"Médio",IF(OR(AND(AA105&gt;1,AA105&lt;4,Y105&gt;19),AND(AA105&gt;3,Y105&gt;5,Y105&lt;20),AND(AA105&gt;3,Y105&gt;19)),"Complexo",""))),""))</f>
        <v/>
      </c>
      <c r="AD105" s="79" t="str">
        <f aca="false">IF(X105="ALI",IF(OR(AND(OR(AA105=1,AA105=0),Y105&gt;0,Y105&lt;20),AND(OR(AA105=1,AA105=0),Y105&gt;19,Y105&lt;51),AND(AA105&gt;1,AA105&lt;6,Y105&gt;0,Y105&lt;20)),"Simples",IF(OR(AND(OR(AA105=1,AA105=0),Y105&gt;50),AND(AA105&gt;1,AA105&lt;6,Y105&gt;19,Y105&lt;51),AND(AA105&gt;5,Y105&gt;0,Y105&lt;20)),"Médio",IF(OR(AND(AA105&gt;1,AA105&lt;6,Y105&gt;50),AND(AA105&gt;5,Y105&gt;19,Y105&lt;51),AND(AA105&gt;5,Y105&gt;50)),"Complexo",""))), IF(X105="AIE",IF(OR(AND(OR(AA105=1, AA105=0),Y105&gt;0,Y105&lt;20),AND(OR(AA105=1, AA105=0),Y105&gt;19,Y105&lt;51),AND(AA105&gt;1,AA105&lt;6,Y105&gt;0,Y105&lt;20)),"Simples",IF(OR(AND(OR(AA105=1, AA105=0),Y105&gt;50),AND(AA105&gt;1,AA105&lt;6,Y105&gt;19,Y105&lt;51),AND(AA105&gt;5,Y105&gt;0,Y105&lt;20)),"Médio",IF(OR(AND(AA105&gt;1,AA105&lt;6,Y105&gt;50),AND(AA105&gt;5,Y105&gt;19,Y105&lt;51),AND(AA105&gt;5,Y105&gt;50)),"Complexo",""))),""))</f>
        <v/>
      </c>
      <c r="AE105" s="85" t="str">
        <f aca="false">IF(AC105="",AD105,IF(AD105="",AC105,""))</f>
        <v/>
      </c>
      <c r="AF105" s="86" t="n">
        <f aca="false">IF(AND(OR(X105="EE",X105="CE"),AE105="Simples"),3, IF(AND(OR(X105="EE",X105="CE"),AE105="Médio"),4, IF(AND(OR(X105="EE",X105="CE"),AE105="Complexo"),6, IF(AND(X105="SE",AE105="Simples"),4, IF(AND(X105="SE",AE105="Médio"),5, IF(AND(X105="SE",AE105="Complexo"),7,0))))))</f>
        <v>0</v>
      </c>
      <c r="AG105" s="86" t="n">
        <f aca="false">IF(AND(X105="ALI",AD105="Simples"),7, IF(AND(X105="ALI",AD105="Médio"),10, IF(AND(X105="ALI",AD105="Complexo"),15, IF(AND(X105="AIE",AD105="Simples"),5, IF(AND(X105="AIE",AD105="Médio"),7, IF(AND(X105="AIE",AD105="Complexo"),10,0))))))</f>
        <v>0</v>
      </c>
      <c r="AH105" s="86" t="n">
        <f aca="false">IF(U105="",0,IF(U105="OK",SUM(O105:P105),SUM(AF105:AG105)))</f>
        <v>0</v>
      </c>
      <c r="AI105" s="89" t="n">
        <f aca="false">IF(U105="OK",R105,( IF(V105&lt;&gt;"Manutenção em interface",IF(V105&lt;&gt;"Desenv., Manutenção e Publicação de Páginas Estáticas",(AF105+AG105)*W105,W105),W105)))</f>
        <v>0</v>
      </c>
      <c r="AJ105" s="78"/>
      <c r="AK105" s="87"/>
      <c r="AL105" s="78"/>
      <c r="AM105" s="87"/>
      <c r="AN105" s="78"/>
      <c r="AO105" s="78" t="str">
        <f aca="false">IF(AI105=0,"",IF(AI105=R105,"OK","Divergente"))</f>
        <v/>
      </c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IF(B106&lt;&gt;"",VLOOKUP(B106,'Manual EB'!$A$3:$B$407,2,0),0)</f>
        <v>0</v>
      </c>
      <c r="D106" s="78"/>
      <c r="E106" s="78"/>
      <c r="F106" s="79"/>
      <c r="G106" s="78"/>
      <c r="H106" s="80"/>
      <c r="I106" s="81"/>
      <c r="J106" s="82"/>
      <c r="K106" s="83"/>
      <c r="L106" s="84" t="str">
        <f aca="false">IF(G106="EE",IF(OR(AND(OR(J106=1,J106=0),H106&gt;0,H106&lt;5),AND(OR(J106=1,J106=0),H106&gt;4,H106&lt;16),AND(J106=2,H106&gt;0,H106&lt;5)),"Simples",IF(OR(AND(OR(J106=1,J106=0),H106&gt;15),AND(J106=2,H106&gt;4,H106&lt;16),AND(J106&gt;2,H106&gt;0,H106&lt;5)),"Médio",IF(OR(AND(J106=2,H106&gt;15),AND(J106&gt;2,H106&gt;4,H106&lt;16),AND(J106&gt;2,H106&gt;15)),"Complexo",""))), IF(OR(G106="CE",G106="SE"),IF(OR(AND(OR(J106=1,J106=0),H106&gt;0,H106&lt;6),AND(OR(J106=1,J106=0),H106&gt;5,H106&lt;20),AND(J106&gt;1,J106&lt;4,H106&gt;0,H106&lt;6)),"Simples",IF(OR(AND(OR(J106=1,J106=0),H106&gt;19),AND(J106&gt;1,J106&lt;4,H106&gt;5,H106&lt;20),AND(J106&gt;3,H106&gt;0,H106&lt;6)),"Médio",IF(OR(AND(J106&gt;1,J106&lt;4,H106&gt;19),AND(J106&gt;3,H106&gt;5,H106&lt;20),AND(J106&gt;3,H106&gt;19)),"Complexo",""))),""))</f>
        <v/>
      </c>
      <c r="M106" s="79" t="str">
        <f aca="false">IF(G106="ALI",IF(OR(AND(OR(J106=1,J106=0),H106&gt;0,H106&lt;20),AND(OR(J106=1,J106=0),H106&gt;19,H106&lt;51),AND(J106&gt;1,J106&lt;6,H106&gt;0,H106&lt;20)),"Simples",IF(OR(AND(OR(J106=1,J106=0),H106&gt;50),AND(J106&gt;1,J106&lt;6,H106&gt;19,H106&lt;51),AND(J106&gt;5,H106&gt;0,H106&lt;20)),"Médio",IF(OR(AND(J106&gt;1,J106&lt;6,H106&gt;50),AND(J106&gt;5,H106&gt;19,H106&lt;51),AND(J106&gt;5,H106&gt;50)),"Complexo",""))), IF(G106="AIE",IF(OR(AND(OR(J106=1, J106=0),H106&gt;0,H106&lt;20),AND(OR(J106=1, J106=0),H106&gt;19,H106&lt;51),AND(J106&gt;1,J106&lt;6,H106&gt;0,H106&lt;20)),"Simples",IF(OR(AND(OR(J106=1, J106=0),H106&gt;50),AND(J106&gt;1,J106&lt;6,H106&gt;19,H106&lt;51),AND(J106&gt;5,H106&gt;0,H106&lt;20)),"Médio",IF(OR(AND(J106&gt;1,J106&lt;6,H106&gt;50),AND(J106&gt;5,H106&gt;19,H106&lt;51),AND(J106&gt;5,H106&gt;50)),"Complexo",""))),""))</f>
        <v/>
      </c>
      <c r="N106" s="85" t="str">
        <f aca="false">IF(L106="",M106,IF(M106="",L106,""))</f>
        <v/>
      </c>
      <c r="O106" s="86" t="n">
        <f aca="false">IF(AND(OR(G106="EE",G106="CE"),N106="Simples"),3, IF(AND(OR(G106="EE",G106="CE"),N106="Médio"),4, IF(AND(OR(G106="EE",G106="CE"),N106="Complexo"),6, IF(AND(G106="SE",N106="Simples"),4, IF(AND(G106="SE",N106="Médio"),5, IF(AND(G106="SE",N106="Complexo"),7,0))))))</f>
        <v>0</v>
      </c>
      <c r="P106" s="86" t="n">
        <f aca="false">IF(AND(G106="ALI",M106="Simples"),7, IF(AND(G106="ALI",M106="Médio"),10, IF(AND(G106="ALI",M106="Complexo"),15, IF(AND(G106="AIE",M106="Simples"),5, IF(AND(G106="AIE",M106="Médio"),7, IF(AND(G106="AIE",M106="Complexo"),10,0))))))</f>
        <v>0</v>
      </c>
      <c r="Q106" s="69" t="n">
        <f aca="false">IF(B106&lt;&gt;"Manutenção em interface",IF(B106&lt;&gt;"Desenv., Manutenção e Publicação de Páginas Estáticas",(O106+P106),C106),C106)</f>
        <v>0</v>
      </c>
      <c r="R106" s="85" t="n">
        <f aca="false">IF(B106&lt;&gt;"Manutenção em interface",IF(B106&lt;&gt;"Desenv., Manutenção e Publicação de Páginas Estáticas",(O106+P106)*C106,C106),C106)</f>
        <v>0</v>
      </c>
      <c r="S106" s="78"/>
      <c r="T106" s="87"/>
      <c r="U106" s="88"/>
      <c r="V106" s="76"/>
      <c r="W106" s="77" t="n">
        <f aca="false">IF(V106&lt;&gt;"",VLOOKUP(V106,'Manual EB'!$A$3:$B$407,2,0),0)</f>
        <v>0</v>
      </c>
      <c r="X106" s="78"/>
      <c r="Y106" s="80"/>
      <c r="Z106" s="81"/>
      <c r="AA106" s="82"/>
      <c r="AB106" s="83"/>
      <c r="AC106" s="84" t="str">
        <f aca="false">IF(X106="EE",IF(OR(AND(OR(AA106=1,AA106=0),Y106&gt;0,Y106&lt;5),AND(OR(AA106=1,AA106=0),Y106&gt;4,Y106&lt;16),AND(AA106=2,Y106&gt;0,Y106&lt;5)),"Simples",IF(OR(AND(OR(AA106=1,AA106=0),Y106&gt;15),AND(AA106=2,Y106&gt;4,Y106&lt;16),AND(AA106&gt;2,Y106&gt;0,Y106&lt;5)),"Médio",IF(OR(AND(AA106=2,Y106&gt;15),AND(AA106&gt;2,Y106&gt;4,Y106&lt;16),AND(AA106&gt;2,Y106&gt;15)),"Complexo",""))), IF(OR(X106="CE",X106="SE"),IF(OR(AND(OR(AA106=1,AA106=0),Y106&gt;0,Y106&lt;6),AND(OR(AA106=1,AA106=0),Y106&gt;5,Y106&lt;20),AND(AA106&gt;1,AA106&lt;4,Y106&gt;0,Y106&lt;6)),"Simples",IF(OR(AND(OR(AA106=1,AA106=0),Y106&gt;19),AND(AA106&gt;1,AA106&lt;4,Y106&gt;5,Y106&lt;20),AND(AA106&gt;3,Y106&gt;0,Y106&lt;6)),"Médio",IF(OR(AND(AA106&gt;1,AA106&lt;4,Y106&gt;19),AND(AA106&gt;3,Y106&gt;5,Y106&lt;20),AND(AA106&gt;3,Y106&gt;19)),"Complexo",""))),""))</f>
        <v/>
      </c>
      <c r="AD106" s="79" t="str">
        <f aca="false">IF(X106="ALI",IF(OR(AND(OR(AA106=1,AA106=0),Y106&gt;0,Y106&lt;20),AND(OR(AA106=1,AA106=0),Y106&gt;19,Y106&lt;51),AND(AA106&gt;1,AA106&lt;6,Y106&gt;0,Y106&lt;20)),"Simples",IF(OR(AND(OR(AA106=1,AA106=0),Y106&gt;50),AND(AA106&gt;1,AA106&lt;6,Y106&gt;19,Y106&lt;51),AND(AA106&gt;5,Y106&gt;0,Y106&lt;20)),"Médio",IF(OR(AND(AA106&gt;1,AA106&lt;6,Y106&gt;50),AND(AA106&gt;5,Y106&gt;19,Y106&lt;51),AND(AA106&gt;5,Y106&gt;50)),"Complexo",""))), IF(X106="AIE",IF(OR(AND(OR(AA106=1, AA106=0),Y106&gt;0,Y106&lt;20),AND(OR(AA106=1, AA106=0),Y106&gt;19,Y106&lt;51),AND(AA106&gt;1,AA106&lt;6,Y106&gt;0,Y106&lt;20)),"Simples",IF(OR(AND(OR(AA106=1, AA106=0),Y106&gt;50),AND(AA106&gt;1,AA106&lt;6,Y106&gt;19,Y106&lt;51),AND(AA106&gt;5,Y106&gt;0,Y106&lt;20)),"Médio",IF(OR(AND(AA106&gt;1,AA106&lt;6,Y106&gt;50),AND(AA106&gt;5,Y106&gt;19,Y106&lt;51),AND(AA106&gt;5,Y106&gt;50)),"Complexo",""))),""))</f>
        <v/>
      </c>
      <c r="AE106" s="85" t="str">
        <f aca="false">IF(AC106="",AD106,IF(AD106="",AC106,""))</f>
        <v/>
      </c>
      <c r="AF106" s="86" t="n">
        <f aca="false">IF(AND(OR(X106="EE",X106="CE"),AE106="Simples"),3, IF(AND(OR(X106="EE",X106="CE"),AE106="Médio"),4, IF(AND(OR(X106="EE",X106="CE"),AE106="Complexo"),6, IF(AND(X106="SE",AE106="Simples"),4, IF(AND(X106="SE",AE106="Médio"),5, IF(AND(X106="SE",AE106="Complexo"),7,0))))))</f>
        <v>0</v>
      </c>
      <c r="AG106" s="86" t="n">
        <f aca="false">IF(AND(X106="ALI",AD106="Simples"),7, IF(AND(X106="ALI",AD106="Médio"),10, IF(AND(X106="ALI",AD106="Complexo"),15, IF(AND(X106="AIE",AD106="Simples"),5, IF(AND(X106="AIE",AD106="Médio"),7, IF(AND(X106="AIE",AD106="Complexo"),10,0))))))</f>
        <v>0</v>
      </c>
      <c r="AH106" s="86" t="n">
        <f aca="false">IF(U106="",0,IF(U106="OK",SUM(O106:P106),SUM(AF106:AG106)))</f>
        <v>0</v>
      </c>
      <c r="AI106" s="89" t="n">
        <f aca="false">IF(U106="OK",R106,( IF(V106&lt;&gt;"Manutenção em interface",IF(V106&lt;&gt;"Desenv., Manutenção e Publicação de Páginas Estáticas",(AF106+AG106)*W106,W106),W106)))</f>
        <v>0</v>
      </c>
      <c r="AJ106" s="78"/>
      <c r="AK106" s="87"/>
      <c r="AL106" s="78"/>
      <c r="AM106" s="87"/>
      <c r="AN106" s="78"/>
      <c r="AO106" s="78" t="str">
        <f aca="false">IF(AI106=0,"",IF(AI106=R106,"OK","Divergente"))</f>
        <v/>
      </c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IF(B107&lt;&gt;"",VLOOKUP(B107,'Manual EB'!$A$3:$B$407,2,0),0)</f>
        <v>0</v>
      </c>
      <c r="D107" s="78"/>
      <c r="E107" s="78"/>
      <c r="F107" s="79"/>
      <c r="G107" s="78"/>
      <c r="H107" s="80"/>
      <c r="I107" s="81"/>
      <c r="J107" s="82"/>
      <c r="K107" s="83"/>
      <c r="L107" s="84" t="str">
        <f aca="false">IF(G107="EE",IF(OR(AND(OR(J107=1,J107=0),H107&gt;0,H107&lt;5),AND(OR(J107=1,J107=0),H107&gt;4,H107&lt;16),AND(J107=2,H107&gt;0,H107&lt;5)),"Simples",IF(OR(AND(OR(J107=1,J107=0),H107&gt;15),AND(J107=2,H107&gt;4,H107&lt;16),AND(J107&gt;2,H107&gt;0,H107&lt;5)),"Médio",IF(OR(AND(J107=2,H107&gt;15),AND(J107&gt;2,H107&gt;4,H107&lt;16),AND(J107&gt;2,H107&gt;15)),"Complexo",""))), IF(OR(G107="CE",G107="SE"),IF(OR(AND(OR(J107=1,J107=0),H107&gt;0,H107&lt;6),AND(OR(J107=1,J107=0),H107&gt;5,H107&lt;20),AND(J107&gt;1,J107&lt;4,H107&gt;0,H107&lt;6)),"Simples",IF(OR(AND(OR(J107=1,J107=0),H107&gt;19),AND(J107&gt;1,J107&lt;4,H107&gt;5,H107&lt;20),AND(J107&gt;3,H107&gt;0,H107&lt;6)),"Médio",IF(OR(AND(J107&gt;1,J107&lt;4,H107&gt;19),AND(J107&gt;3,H107&gt;5,H107&lt;20),AND(J107&gt;3,H107&gt;19)),"Complexo",""))),""))</f>
        <v/>
      </c>
      <c r="M107" s="79" t="str">
        <f aca="false">IF(G107="ALI",IF(OR(AND(OR(J107=1,J107=0),H107&gt;0,H107&lt;20),AND(OR(J107=1,J107=0),H107&gt;19,H107&lt;51),AND(J107&gt;1,J107&lt;6,H107&gt;0,H107&lt;20)),"Simples",IF(OR(AND(OR(J107=1,J107=0),H107&gt;50),AND(J107&gt;1,J107&lt;6,H107&gt;19,H107&lt;51),AND(J107&gt;5,H107&gt;0,H107&lt;20)),"Médio",IF(OR(AND(J107&gt;1,J107&lt;6,H107&gt;50),AND(J107&gt;5,H107&gt;19,H107&lt;51),AND(J107&gt;5,H107&gt;50)),"Complexo",""))), IF(G107="AIE",IF(OR(AND(OR(J107=1, J107=0),H107&gt;0,H107&lt;20),AND(OR(J107=1, J107=0),H107&gt;19,H107&lt;51),AND(J107&gt;1,J107&lt;6,H107&gt;0,H107&lt;20)),"Simples",IF(OR(AND(OR(J107=1, J107=0),H107&gt;50),AND(J107&gt;1,J107&lt;6,H107&gt;19,H107&lt;51),AND(J107&gt;5,H107&gt;0,H107&lt;20)),"Médio",IF(OR(AND(J107&gt;1,J107&lt;6,H107&gt;50),AND(J107&gt;5,H107&gt;19,H107&lt;51),AND(J107&gt;5,H107&gt;50)),"Complexo",""))),""))</f>
        <v/>
      </c>
      <c r="N107" s="85" t="str">
        <f aca="false">IF(L107="",M107,IF(M107="",L107,""))</f>
        <v/>
      </c>
      <c r="O107" s="86" t="n">
        <f aca="false">IF(AND(OR(G107="EE",G107="CE"),N107="Simples"),3, IF(AND(OR(G107="EE",G107="CE"),N107="Médio"),4, IF(AND(OR(G107="EE",G107="CE"),N107="Complexo"),6, IF(AND(G107="SE",N107="Simples"),4, IF(AND(G107="SE",N107="Médio"),5, IF(AND(G107="SE",N107="Complexo"),7,0))))))</f>
        <v>0</v>
      </c>
      <c r="P107" s="86" t="n">
        <f aca="false">IF(AND(G107="ALI",M107="Simples"),7, IF(AND(G107="ALI",M107="Médio"),10, IF(AND(G107="ALI",M107="Complexo"),15, IF(AND(G107="AIE",M107="Simples"),5, IF(AND(G107="AIE",M107="Médio"),7, IF(AND(G107="AIE",M107="Complexo"),10,0))))))</f>
        <v>0</v>
      </c>
      <c r="Q107" s="69" t="n">
        <f aca="false">IF(B107&lt;&gt;"Manutenção em interface",IF(B107&lt;&gt;"Desenv., Manutenção e Publicação de Páginas Estáticas",(O107+P107),C107),C107)</f>
        <v>0</v>
      </c>
      <c r="R107" s="85" t="n">
        <f aca="false">IF(B107&lt;&gt;"Manutenção em interface",IF(B107&lt;&gt;"Desenv., Manutenção e Publicação de Páginas Estáticas",(O107+P107)*C107,C107),C107)</f>
        <v>0</v>
      </c>
      <c r="S107" s="78"/>
      <c r="T107" s="87"/>
      <c r="U107" s="88"/>
      <c r="V107" s="76"/>
      <c r="W107" s="77" t="n">
        <f aca="false">IF(V107&lt;&gt;"",VLOOKUP(V107,'Manual EB'!$A$3:$B$407,2,0),0)</f>
        <v>0</v>
      </c>
      <c r="X107" s="78"/>
      <c r="Y107" s="80"/>
      <c r="Z107" s="81"/>
      <c r="AA107" s="82"/>
      <c r="AB107" s="83"/>
      <c r="AC107" s="84" t="str">
        <f aca="false">IF(X107="EE",IF(OR(AND(OR(AA107=1,AA107=0),Y107&gt;0,Y107&lt;5),AND(OR(AA107=1,AA107=0),Y107&gt;4,Y107&lt;16),AND(AA107=2,Y107&gt;0,Y107&lt;5)),"Simples",IF(OR(AND(OR(AA107=1,AA107=0),Y107&gt;15),AND(AA107=2,Y107&gt;4,Y107&lt;16),AND(AA107&gt;2,Y107&gt;0,Y107&lt;5)),"Médio",IF(OR(AND(AA107=2,Y107&gt;15),AND(AA107&gt;2,Y107&gt;4,Y107&lt;16),AND(AA107&gt;2,Y107&gt;15)),"Complexo",""))), IF(OR(X107="CE",X107="SE"),IF(OR(AND(OR(AA107=1,AA107=0),Y107&gt;0,Y107&lt;6),AND(OR(AA107=1,AA107=0),Y107&gt;5,Y107&lt;20),AND(AA107&gt;1,AA107&lt;4,Y107&gt;0,Y107&lt;6)),"Simples",IF(OR(AND(OR(AA107=1,AA107=0),Y107&gt;19),AND(AA107&gt;1,AA107&lt;4,Y107&gt;5,Y107&lt;20),AND(AA107&gt;3,Y107&gt;0,Y107&lt;6)),"Médio",IF(OR(AND(AA107&gt;1,AA107&lt;4,Y107&gt;19),AND(AA107&gt;3,Y107&gt;5,Y107&lt;20),AND(AA107&gt;3,Y107&gt;19)),"Complexo",""))),""))</f>
        <v/>
      </c>
      <c r="AD107" s="79" t="str">
        <f aca="false">IF(X107="ALI",IF(OR(AND(OR(AA107=1,AA107=0),Y107&gt;0,Y107&lt;20),AND(OR(AA107=1,AA107=0),Y107&gt;19,Y107&lt;51),AND(AA107&gt;1,AA107&lt;6,Y107&gt;0,Y107&lt;20)),"Simples",IF(OR(AND(OR(AA107=1,AA107=0),Y107&gt;50),AND(AA107&gt;1,AA107&lt;6,Y107&gt;19,Y107&lt;51),AND(AA107&gt;5,Y107&gt;0,Y107&lt;20)),"Médio",IF(OR(AND(AA107&gt;1,AA107&lt;6,Y107&gt;50),AND(AA107&gt;5,Y107&gt;19,Y107&lt;51),AND(AA107&gt;5,Y107&gt;50)),"Complexo",""))), IF(X107="AIE",IF(OR(AND(OR(AA107=1, AA107=0),Y107&gt;0,Y107&lt;20),AND(OR(AA107=1, AA107=0),Y107&gt;19,Y107&lt;51),AND(AA107&gt;1,AA107&lt;6,Y107&gt;0,Y107&lt;20)),"Simples",IF(OR(AND(OR(AA107=1, AA107=0),Y107&gt;50),AND(AA107&gt;1,AA107&lt;6,Y107&gt;19,Y107&lt;51),AND(AA107&gt;5,Y107&gt;0,Y107&lt;20)),"Médio",IF(OR(AND(AA107&gt;1,AA107&lt;6,Y107&gt;50),AND(AA107&gt;5,Y107&gt;19,Y107&lt;51),AND(AA107&gt;5,Y107&gt;50)),"Complexo",""))),""))</f>
        <v/>
      </c>
      <c r="AE107" s="85" t="str">
        <f aca="false">IF(AC107="",AD107,IF(AD107="",AC107,""))</f>
        <v/>
      </c>
      <c r="AF107" s="86" t="n">
        <f aca="false">IF(AND(OR(X107="EE",X107="CE"),AE107="Simples"),3, IF(AND(OR(X107="EE",X107="CE"),AE107="Médio"),4, IF(AND(OR(X107="EE",X107="CE"),AE107="Complexo"),6, IF(AND(X107="SE",AE107="Simples"),4, IF(AND(X107="SE",AE107="Médio"),5, IF(AND(X107="SE",AE107="Complexo"),7,0))))))</f>
        <v>0</v>
      </c>
      <c r="AG107" s="86" t="n">
        <f aca="false">IF(AND(X107="ALI",AD107="Simples"),7, IF(AND(X107="ALI",AD107="Médio"),10, IF(AND(X107="ALI",AD107="Complexo"),15, IF(AND(X107="AIE",AD107="Simples"),5, IF(AND(X107="AIE",AD107="Médio"),7, IF(AND(X107="AIE",AD107="Complexo"),10,0))))))</f>
        <v>0</v>
      </c>
      <c r="AH107" s="86" t="n">
        <f aca="false">IF(U107="",0,IF(U107="OK",SUM(O107:P107),SUM(AF107:AG107)))</f>
        <v>0</v>
      </c>
      <c r="AI107" s="89" t="n">
        <f aca="false">IF(U107="OK",R107,( IF(V107&lt;&gt;"Manutenção em interface",IF(V107&lt;&gt;"Desenv., Manutenção e Publicação de Páginas Estáticas",(AF107+AG107)*W107,W107),W107)))</f>
        <v>0</v>
      </c>
      <c r="AJ107" s="78"/>
      <c r="AK107" s="87"/>
      <c r="AL107" s="78"/>
      <c r="AM107" s="87"/>
      <c r="AN107" s="78"/>
      <c r="AO107" s="78" t="str">
        <f aca="false">IF(AI107=0,"",IF(AI107=R107,"OK","Divergente"))</f>
        <v/>
      </c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IF(B108&lt;&gt;"",VLOOKUP(B108,'Manual EB'!$A$3:$B$407,2,0),0)</f>
        <v>0</v>
      </c>
      <c r="D108" s="78"/>
      <c r="E108" s="78"/>
      <c r="F108" s="79"/>
      <c r="G108" s="78"/>
      <c r="H108" s="80"/>
      <c r="I108" s="81"/>
      <c r="J108" s="82"/>
      <c r="K108" s="83"/>
      <c r="L108" s="84" t="str">
        <f aca="false">IF(G108="EE",IF(OR(AND(OR(J108=1,J108=0),H108&gt;0,H108&lt;5),AND(OR(J108=1,J108=0),H108&gt;4,H108&lt;16),AND(J108=2,H108&gt;0,H108&lt;5)),"Simples",IF(OR(AND(OR(J108=1,J108=0),H108&gt;15),AND(J108=2,H108&gt;4,H108&lt;16),AND(J108&gt;2,H108&gt;0,H108&lt;5)),"Médio",IF(OR(AND(J108=2,H108&gt;15),AND(J108&gt;2,H108&gt;4,H108&lt;16),AND(J108&gt;2,H108&gt;15)),"Complexo",""))), IF(OR(G108="CE",G108="SE"),IF(OR(AND(OR(J108=1,J108=0),H108&gt;0,H108&lt;6),AND(OR(J108=1,J108=0),H108&gt;5,H108&lt;20),AND(J108&gt;1,J108&lt;4,H108&gt;0,H108&lt;6)),"Simples",IF(OR(AND(OR(J108=1,J108=0),H108&gt;19),AND(J108&gt;1,J108&lt;4,H108&gt;5,H108&lt;20),AND(J108&gt;3,H108&gt;0,H108&lt;6)),"Médio",IF(OR(AND(J108&gt;1,J108&lt;4,H108&gt;19),AND(J108&gt;3,H108&gt;5,H108&lt;20),AND(J108&gt;3,H108&gt;19)),"Complexo",""))),""))</f>
        <v/>
      </c>
      <c r="M108" s="79" t="str">
        <f aca="false">IF(G108="ALI",IF(OR(AND(OR(J108=1,J108=0),H108&gt;0,H108&lt;20),AND(OR(J108=1,J108=0),H108&gt;19,H108&lt;51),AND(J108&gt;1,J108&lt;6,H108&gt;0,H108&lt;20)),"Simples",IF(OR(AND(OR(J108=1,J108=0),H108&gt;50),AND(J108&gt;1,J108&lt;6,H108&gt;19,H108&lt;51),AND(J108&gt;5,H108&gt;0,H108&lt;20)),"Médio",IF(OR(AND(J108&gt;1,J108&lt;6,H108&gt;50),AND(J108&gt;5,H108&gt;19,H108&lt;51),AND(J108&gt;5,H108&gt;50)),"Complexo",""))), IF(G108="AIE",IF(OR(AND(OR(J108=1, J108=0),H108&gt;0,H108&lt;20),AND(OR(J108=1, J108=0),H108&gt;19,H108&lt;51),AND(J108&gt;1,J108&lt;6,H108&gt;0,H108&lt;20)),"Simples",IF(OR(AND(OR(J108=1, J108=0),H108&gt;50),AND(J108&gt;1,J108&lt;6,H108&gt;19,H108&lt;51),AND(J108&gt;5,H108&gt;0,H108&lt;20)),"Médio",IF(OR(AND(J108&gt;1,J108&lt;6,H108&gt;50),AND(J108&gt;5,H108&gt;19,H108&lt;51),AND(J108&gt;5,H108&gt;50)),"Complexo",""))),""))</f>
        <v/>
      </c>
      <c r="N108" s="85" t="str">
        <f aca="false">IF(L108="",M108,IF(M108="",L108,""))</f>
        <v/>
      </c>
      <c r="O108" s="86" t="n">
        <f aca="false">IF(AND(OR(G108="EE",G108="CE"),N108="Simples"),3, IF(AND(OR(G108="EE",G108="CE"),N108="Médio"),4, IF(AND(OR(G108="EE",G108="CE"),N108="Complexo"),6, IF(AND(G108="SE",N108="Simples"),4, IF(AND(G108="SE",N108="Médio"),5, IF(AND(G108="SE",N108="Complexo"),7,0))))))</f>
        <v>0</v>
      </c>
      <c r="P108" s="86" t="n">
        <f aca="false">IF(AND(G108="ALI",M108="Simples"),7, IF(AND(G108="ALI",M108="Médio"),10, IF(AND(G108="ALI",M108="Complexo"),15, IF(AND(G108="AIE",M108="Simples"),5, IF(AND(G108="AIE",M108="Médio"),7, IF(AND(G108="AIE",M108="Complexo"),10,0))))))</f>
        <v>0</v>
      </c>
      <c r="Q108" s="69" t="n">
        <f aca="false">IF(B108&lt;&gt;"Manutenção em interface",IF(B108&lt;&gt;"Desenv., Manutenção e Publicação de Páginas Estáticas",(O108+P108),C108),C108)</f>
        <v>0</v>
      </c>
      <c r="R108" s="85" t="n">
        <f aca="false">IF(B108&lt;&gt;"Manutenção em interface",IF(B108&lt;&gt;"Desenv., Manutenção e Publicação de Páginas Estáticas",(O108+P108)*C108,C108),C108)</f>
        <v>0</v>
      </c>
      <c r="S108" s="78"/>
      <c r="T108" s="87"/>
      <c r="U108" s="88"/>
      <c r="V108" s="76"/>
      <c r="W108" s="77" t="n">
        <f aca="false">IF(V108&lt;&gt;"",VLOOKUP(V108,'Manual EB'!$A$3:$B$407,2,0),0)</f>
        <v>0</v>
      </c>
      <c r="X108" s="78"/>
      <c r="Y108" s="80"/>
      <c r="Z108" s="81"/>
      <c r="AA108" s="82"/>
      <c r="AB108" s="83"/>
      <c r="AC108" s="84" t="str">
        <f aca="false">IF(X108="EE",IF(OR(AND(OR(AA108=1,AA108=0),Y108&gt;0,Y108&lt;5),AND(OR(AA108=1,AA108=0),Y108&gt;4,Y108&lt;16),AND(AA108=2,Y108&gt;0,Y108&lt;5)),"Simples",IF(OR(AND(OR(AA108=1,AA108=0),Y108&gt;15),AND(AA108=2,Y108&gt;4,Y108&lt;16),AND(AA108&gt;2,Y108&gt;0,Y108&lt;5)),"Médio",IF(OR(AND(AA108=2,Y108&gt;15),AND(AA108&gt;2,Y108&gt;4,Y108&lt;16),AND(AA108&gt;2,Y108&gt;15)),"Complexo",""))), IF(OR(X108="CE",X108="SE"),IF(OR(AND(OR(AA108=1,AA108=0),Y108&gt;0,Y108&lt;6),AND(OR(AA108=1,AA108=0),Y108&gt;5,Y108&lt;20),AND(AA108&gt;1,AA108&lt;4,Y108&gt;0,Y108&lt;6)),"Simples",IF(OR(AND(OR(AA108=1,AA108=0),Y108&gt;19),AND(AA108&gt;1,AA108&lt;4,Y108&gt;5,Y108&lt;20),AND(AA108&gt;3,Y108&gt;0,Y108&lt;6)),"Médio",IF(OR(AND(AA108&gt;1,AA108&lt;4,Y108&gt;19),AND(AA108&gt;3,Y108&gt;5,Y108&lt;20),AND(AA108&gt;3,Y108&gt;19)),"Complexo",""))),""))</f>
        <v/>
      </c>
      <c r="AD108" s="79" t="str">
        <f aca="false">IF(X108="ALI",IF(OR(AND(OR(AA108=1,AA108=0),Y108&gt;0,Y108&lt;20),AND(OR(AA108=1,AA108=0),Y108&gt;19,Y108&lt;51),AND(AA108&gt;1,AA108&lt;6,Y108&gt;0,Y108&lt;20)),"Simples",IF(OR(AND(OR(AA108=1,AA108=0),Y108&gt;50),AND(AA108&gt;1,AA108&lt;6,Y108&gt;19,Y108&lt;51),AND(AA108&gt;5,Y108&gt;0,Y108&lt;20)),"Médio",IF(OR(AND(AA108&gt;1,AA108&lt;6,Y108&gt;50),AND(AA108&gt;5,Y108&gt;19,Y108&lt;51),AND(AA108&gt;5,Y108&gt;50)),"Complexo",""))), IF(X108="AIE",IF(OR(AND(OR(AA108=1, AA108=0),Y108&gt;0,Y108&lt;20),AND(OR(AA108=1, AA108=0),Y108&gt;19,Y108&lt;51),AND(AA108&gt;1,AA108&lt;6,Y108&gt;0,Y108&lt;20)),"Simples",IF(OR(AND(OR(AA108=1, AA108=0),Y108&gt;50),AND(AA108&gt;1,AA108&lt;6,Y108&gt;19,Y108&lt;51),AND(AA108&gt;5,Y108&gt;0,Y108&lt;20)),"Médio",IF(OR(AND(AA108&gt;1,AA108&lt;6,Y108&gt;50),AND(AA108&gt;5,Y108&gt;19,Y108&lt;51),AND(AA108&gt;5,Y108&gt;50)),"Complexo",""))),""))</f>
        <v/>
      </c>
      <c r="AE108" s="85" t="str">
        <f aca="false">IF(AC108="",AD108,IF(AD108="",AC108,""))</f>
        <v/>
      </c>
      <c r="AF108" s="86" t="n">
        <f aca="false">IF(AND(OR(X108="EE",X108="CE"),AE108="Simples"),3, IF(AND(OR(X108="EE",X108="CE"),AE108="Médio"),4, IF(AND(OR(X108="EE",X108="CE"),AE108="Complexo"),6, IF(AND(X108="SE",AE108="Simples"),4, IF(AND(X108="SE",AE108="Médio"),5, IF(AND(X108="SE",AE108="Complexo"),7,0))))))</f>
        <v>0</v>
      </c>
      <c r="AG108" s="86" t="n">
        <f aca="false">IF(AND(X108="ALI",AD108="Simples"),7, IF(AND(X108="ALI",AD108="Médio"),10, IF(AND(X108="ALI",AD108="Complexo"),15, IF(AND(X108="AIE",AD108="Simples"),5, IF(AND(X108="AIE",AD108="Médio"),7, IF(AND(X108="AIE",AD108="Complexo"),10,0))))))</f>
        <v>0</v>
      </c>
      <c r="AH108" s="86" t="n">
        <f aca="false">IF(U108="",0,IF(U108="OK",SUM(O108:P108),SUM(AF108:AG108)))</f>
        <v>0</v>
      </c>
      <c r="AI108" s="89" t="n">
        <f aca="false">IF(U108="OK",R108,( IF(V108&lt;&gt;"Manutenção em interface",IF(V108&lt;&gt;"Desenv., Manutenção e Publicação de Páginas Estáticas",(AF108+AG108)*W108,W108),W108)))</f>
        <v>0</v>
      </c>
      <c r="AJ108" s="78"/>
      <c r="AK108" s="87"/>
      <c r="AL108" s="78"/>
      <c r="AM108" s="87"/>
      <c r="AN108" s="78"/>
      <c r="AO108" s="78" t="str">
        <f aca="false">IF(AI108=0,"",IF(AI108=R108,"OK","Divergente"))</f>
        <v/>
      </c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IF(B109&lt;&gt;"",VLOOKUP(B109,'Manual EB'!$A$3:$B$407,2,0),0)</f>
        <v>0</v>
      </c>
      <c r="D109" s="78"/>
      <c r="E109" s="78"/>
      <c r="F109" s="79"/>
      <c r="G109" s="78"/>
      <c r="H109" s="80"/>
      <c r="I109" s="81"/>
      <c r="J109" s="82"/>
      <c r="K109" s="83"/>
      <c r="L109" s="84" t="str">
        <f aca="false">IF(G109="EE",IF(OR(AND(OR(J109=1,J109=0),H109&gt;0,H109&lt;5),AND(OR(J109=1,J109=0),H109&gt;4,H109&lt;16),AND(J109=2,H109&gt;0,H109&lt;5)),"Simples",IF(OR(AND(OR(J109=1,J109=0),H109&gt;15),AND(J109=2,H109&gt;4,H109&lt;16),AND(J109&gt;2,H109&gt;0,H109&lt;5)),"Médio",IF(OR(AND(J109=2,H109&gt;15),AND(J109&gt;2,H109&gt;4,H109&lt;16),AND(J109&gt;2,H109&gt;15)),"Complexo",""))), IF(OR(G109="CE",G109="SE"),IF(OR(AND(OR(J109=1,J109=0),H109&gt;0,H109&lt;6),AND(OR(J109=1,J109=0),H109&gt;5,H109&lt;20),AND(J109&gt;1,J109&lt;4,H109&gt;0,H109&lt;6)),"Simples",IF(OR(AND(OR(J109=1,J109=0),H109&gt;19),AND(J109&gt;1,J109&lt;4,H109&gt;5,H109&lt;20),AND(J109&gt;3,H109&gt;0,H109&lt;6)),"Médio",IF(OR(AND(J109&gt;1,J109&lt;4,H109&gt;19),AND(J109&gt;3,H109&gt;5,H109&lt;20),AND(J109&gt;3,H109&gt;19)),"Complexo",""))),""))</f>
        <v/>
      </c>
      <c r="M109" s="79" t="str">
        <f aca="false">IF(G109="ALI",IF(OR(AND(OR(J109=1,J109=0),H109&gt;0,H109&lt;20),AND(OR(J109=1,J109=0),H109&gt;19,H109&lt;51),AND(J109&gt;1,J109&lt;6,H109&gt;0,H109&lt;20)),"Simples",IF(OR(AND(OR(J109=1,J109=0),H109&gt;50),AND(J109&gt;1,J109&lt;6,H109&gt;19,H109&lt;51),AND(J109&gt;5,H109&gt;0,H109&lt;20)),"Médio",IF(OR(AND(J109&gt;1,J109&lt;6,H109&gt;50),AND(J109&gt;5,H109&gt;19,H109&lt;51),AND(J109&gt;5,H109&gt;50)),"Complexo",""))), IF(G109="AIE",IF(OR(AND(OR(J109=1, J109=0),H109&gt;0,H109&lt;20),AND(OR(J109=1, J109=0),H109&gt;19,H109&lt;51),AND(J109&gt;1,J109&lt;6,H109&gt;0,H109&lt;20)),"Simples",IF(OR(AND(OR(J109=1, J109=0),H109&gt;50),AND(J109&gt;1,J109&lt;6,H109&gt;19,H109&lt;51),AND(J109&gt;5,H109&gt;0,H109&lt;20)),"Médio",IF(OR(AND(J109&gt;1,J109&lt;6,H109&gt;50),AND(J109&gt;5,H109&gt;19,H109&lt;51),AND(J109&gt;5,H109&gt;50)),"Complexo",""))),""))</f>
        <v/>
      </c>
      <c r="N109" s="85" t="str">
        <f aca="false">IF(L109="",M109,IF(M109="",L109,""))</f>
        <v/>
      </c>
      <c r="O109" s="86" t="n">
        <f aca="false">IF(AND(OR(G109="EE",G109="CE"),N109="Simples"),3, IF(AND(OR(G109="EE",G109="CE"),N109="Médio"),4, IF(AND(OR(G109="EE",G109="CE"),N109="Complexo"),6, IF(AND(G109="SE",N109="Simples"),4, IF(AND(G109="SE",N109="Médio"),5, IF(AND(G109="SE",N109="Complexo"),7,0))))))</f>
        <v>0</v>
      </c>
      <c r="P109" s="86" t="n">
        <f aca="false">IF(AND(G109="ALI",M109="Simples"),7, IF(AND(G109="ALI",M109="Médio"),10, IF(AND(G109="ALI",M109="Complexo"),15, IF(AND(G109="AIE",M109="Simples"),5, IF(AND(G109="AIE",M109="Médio"),7, IF(AND(G109="AIE",M109="Complexo"),10,0))))))</f>
        <v>0</v>
      </c>
      <c r="Q109" s="69" t="n">
        <f aca="false">IF(B109&lt;&gt;"Manutenção em interface",IF(B109&lt;&gt;"Desenv., Manutenção e Publicação de Páginas Estáticas",(O109+P109),C109),C109)</f>
        <v>0</v>
      </c>
      <c r="R109" s="85" t="n">
        <f aca="false">IF(B109&lt;&gt;"Manutenção em interface",IF(B109&lt;&gt;"Desenv., Manutenção e Publicação de Páginas Estáticas",(O109+P109)*C109,C109),C109)</f>
        <v>0</v>
      </c>
      <c r="S109" s="78"/>
      <c r="T109" s="87"/>
      <c r="U109" s="88"/>
      <c r="V109" s="76"/>
      <c r="W109" s="77" t="n">
        <f aca="false">IF(V109&lt;&gt;"",VLOOKUP(V109,'Manual EB'!$A$3:$B$407,2,0),0)</f>
        <v>0</v>
      </c>
      <c r="X109" s="78"/>
      <c r="Y109" s="80"/>
      <c r="Z109" s="81"/>
      <c r="AA109" s="82"/>
      <c r="AB109" s="83"/>
      <c r="AC109" s="84" t="str">
        <f aca="false">IF(X109="EE",IF(OR(AND(OR(AA109=1,AA109=0),Y109&gt;0,Y109&lt;5),AND(OR(AA109=1,AA109=0),Y109&gt;4,Y109&lt;16),AND(AA109=2,Y109&gt;0,Y109&lt;5)),"Simples",IF(OR(AND(OR(AA109=1,AA109=0),Y109&gt;15),AND(AA109=2,Y109&gt;4,Y109&lt;16),AND(AA109&gt;2,Y109&gt;0,Y109&lt;5)),"Médio",IF(OR(AND(AA109=2,Y109&gt;15),AND(AA109&gt;2,Y109&gt;4,Y109&lt;16),AND(AA109&gt;2,Y109&gt;15)),"Complexo",""))), IF(OR(X109="CE",X109="SE"),IF(OR(AND(OR(AA109=1,AA109=0),Y109&gt;0,Y109&lt;6),AND(OR(AA109=1,AA109=0),Y109&gt;5,Y109&lt;20),AND(AA109&gt;1,AA109&lt;4,Y109&gt;0,Y109&lt;6)),"Simples",IF(OR(AND(OR(AA109=1,AA109=0),Y109&gt;19),AND(AA109&gt;1,AA109&lt;4,Y109&gt;5,Y109&lt;20),AND(AA109&gt;3,Y109&gt;0,Y109&lt;6)),"Médio",IF(OR(AND(AA109&gt;1,AA109&lt;4,Y109&gt;19),AND(AA109&gt;3,Y109&gt;5,Y109&lt;20),AND(AA109&gt;3,Y109&gt;19)),"Complexo",""))),""))</f>
        <v/>
      </c>
      <c r="AD109" s="79" t="str">
        <f aca="false">IF(X109="ALI",IF(OR(AND(OR(AA109=1,AA109=0),Y109&gt;0,Y109&lt;20),AND(OR(AA109=1,AA109=0),Y109&gt;19,Y109&lt;51),AND(AA109&gt;1,AA109&lt;6,Y109&gt;0,Y109&lt;20)),"Simples",IF(OR(AND(OR(AA109=1,AA109=0),Y109&gt;50),AND(AA109&gt;1,AA109&lt;6,Y109&gt;19,Y109&lt;51),AND(AA109&gt;5,Y109&gt;0,Y109&lt;20)),"Médio",IF(OR(AND(AA109&gt;1,AA109&lt;6,Y109&gt;50),AND(AA109&gt;5,Y109&gt;19,Y109&lt;51),AND(AA109&gt;5,Y109&gt;50)),"Complexo",""))), IF(X109="AIE",IF(OR(AND(OR(AA109=1, AA109=0),Y109&gt;0,Y109&lt;20),AND(OR(AA109=1, AA109=0),Y109&gt;19,Y109&lt;51),AND(AA109&gt;1,AA109&lt;6,Y109&gt;0,Y109&lt;20)),"Simples",IF(OR(AND(OR(AA109=1, AA109=0),Y109&gt;50),AND(AA109&gt;1,AA109&lt;6,Y109&gt;19,Y109&lt;51),AND(AA109&gt;5,Y109&gt;0,Y109&lt;20)),"Médio",IF(OR(AND(AA109&gt;1,AA109&lt;6,Y109&gt;50),AND(AA109&gt;5,Y109&gt;19,Y109&lt;51),AND(AA109&gt;5,Y109&gt;50)),"Complexo",""))),""))</f>
        <v/>
      </c>
      <c r="AE109" s="85" t="str">
        <f aca="false">IF(AC109="",AD109,IF(AD109="",AC109,""))</f>
        <v/>
      </c>
      <c r="AF109" s="86" t="n">
        <f aca="false">IF(AND(OR(X109="EE",X109="CE"),AE109="Simples"),3, IF(AND(OR(X109="EE",X109="CE"),AE109="Médio"),4, IF(AND(OR(X109="EE",X109="CE"),AE109="Complexo"),6, IF(AND(X109="SE",AE109="Simples"),4, IF(AND(X109="SE",AE109="Médio"),5, IF(AND(X109="SE",AE109="Complexo"),7,0))))))</f>
        <v>0</v>
      </c>
      <c r="AG109" s="86" t="n">
        <f aca="false">IF(AND(X109="ALI",AD109="Simples"),7, IF(AND(X109="ALI",AD109="Médio"),10, IF(AND(X109="ALI",AD109="Complexo"),15, IF(AND(X109="AIE",AD109="Simples"),5, IF(AND(X109="AIE",AD109="Médio"),7, IF(AND(X109="AIE",AD109="Complexo"),10,0))))))</f>
        <v>0</v>
      </c>
      <c r="AH109" s="86" t="n">
        <f aca="false">IF(U109="",0,IF(U109="OK",SUM(O109:P109),SUM(AF109:AG109)))</f>
        <v>0</v>
      </c>
      <c r="AI109" s="89" t="n">
        <f aca="false">IF(U109="OK",R109,( IF(V109&lt;&gt;"Manutenção em interface",IF(V109&lt;&gt;"Desenv., Manutenção e Publicação de Páginas Estáticas",(AF109+AG109)*W109,W109),W109)))</f>
        <v>0</v>
      </c>
      <c r="AJ109" s="78"/>
      <c r="AK109" s="87"/>
      <c r="AL109" s="78"/>
      <c r="AM109" s="87"/>
      <c r="AN109" s="78"/>
      <c r="AO109" s="78" t="str">
        <f aca="false">IF(AI109=0,"",IF(AI109=R109,"OK","Divergente"))</f>
        <v/>
      </c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IF(B110&lt;&gt;"",VLOOKUP(B110,'Manual EB'!$A$3:$B$407,2,0),0)</f>
        <v>0</v>
      </c>
      <c r="D110" s="78"/>
      <c r="E110" s="78"/>
      <c r="F110" s="79"/>
      <c r="G110" s="78"/>
      <c r="H110" s="80"/>
      <c r="I110" s="81"/>
      <c r="J110" s="82"/>
      <c r="K110" s="83"/>
      <c r="L110" s="84" t="str">
        <f aca="false">IF(G110="EE",IF(OR(AND(OR(J110=1,J110=0),H110&gt;0,H110&lt;5),AND(OR(J110=1,J110=0),H110&gt;4,H110&lt;16),AND(J110=2,H110&gt;0,H110&lt;5)),"Simples",IF(OR(AND(OR(J110=1,J110=0),H110&gt;15),AND(J110=2,H110&gt;4,H110&lt;16),AND(J110&gt;2,H110&gt;0,H110&lt;5)),"Médio",IF(OR(AND(J110=2,H110&gt;15),AND(J110&gt;2,H110&gt;4,H110&lt;16),AND(J110&gt;2,H110&gt;15)),"Complexo",""))), IF(OR(G110="CE",G110="SE"),IF(OR(AND(OR(J110=1,J110=0),H110&gt;0,H110&lt;6),AND(OR(J110=1,J110=0),H110&gt;5,H110&lt;20),AND(J110&gt;1,J110&lt;4,H110&gt;0,H110&lt;6)),"Simples",IF(OR(AND(OR(J110=1,J110=0),H110&gt;19),AND(J110&gt;1,J110&lt;4,H110&gt;5,H110&lt;20),AND(J110&gt;3,H110&gt;0,H110&lt;6)),"Médio",IF(OR(AND(J110&gt;1,J110&lt;4,H110&gt;19),AND(J110&gt;3,H110&gt;5,H110&lt;20),AND(J110&gt;3,H110&gt;19)),"Complexo",""))),""))</f>
        <v/>
      </c>
      <c r="M110" s="79" t="str">
        <f aca="false">IF(G110="ALI",IF(OR(AND(OR(J110=1,J110=0),H110&gt;0,H110&lt;20),AND(OR(J110=1,J110=0),H110&gt;19,H110&lt;51),AND(J110&gt;1,J110&lt;6,H110&gt;0,H110&lt;20)),"Simples",IF(OR(AND(OR(J110=1,J110=0),H110&gt;50),AND(J110&gt;1,J110&lt;6,H110&gt;19,H110&lt;51),AND(J110&gt;5,H110&gt;0,H110&lt;20)),"Médio",IF(OR(AND(J110&gt;1,J110&lt;6,H110&gt;50),AND(J110&gt;5,H110&gt;19,H110&lt;51),AND(J110&gt;5,H110&gt;50)),"Complexo",""))), IF(G110="AIE",IF(OR(AND(OR(J110=1, J110=0),H110&gt;0,H110&lt;20),AND(OR(J110=1, J110=0),H110&gt;19,H110&lt;51),AND(J110&gt;1,J110&lt;6,H110&gt;0,H110&lt;20)),"Simples",IF(OR(AND(OR(J110=1, J110=0),H110&gt;50),AND(J110&gt;1,J110&lt;6,H110&gt;19,H110&lt;51),AND(J110&gt;5,H110&gt;0,H110&lt;20)),"Médio",IF(OR(AND(J110&gt;1,J110&lt;6,H110&gt;50),AND(J110&gt;5,H110&gt;19,H110&lt;51),AND(J110&gt;5,H110&gt;50)),"Complexo",""))),""))</f>
        <v/>
      </c>
      <c r="N110" s="85" t="str">
        <f aca="false">IF(L110="",M110,IF(M110="",L110,""))</f>
        <v/>
      </c>
      <c r="O110" s="86" t="n">
        <f aca="false">IF(AND(OR(G110="EE",G110="CE"),N110="Simples"),3, IF(AND(OR(G110="EE",G110="CE"),N110="Médio"),4, IF(AND(OR(G110="EE",G110="CE"),N110="Complexo"),6, IF(AND(G110="SE",N110="Simples"),4, IF(AND(G110="SE",N110="Médio"),5, IF(AND(G110="SE",N110="Complexo"),7,0))))))</f>
        <v>0</v>
      </c>
      <c r="P110" s="86" t="n">
        <f aca="false">IF(AND(G110="ALI",M110="Simples"),7, IF(AND(G110="ALI",M110="Médio"),10, IF(AND(G110="ALI",M110="Complexo"),15, IF(AND(G110="AIE",M110="Simples"),5, IF(AND(G110="AIE",M110="Médio"),7, IF(AND(G110="AIE",M110="Complexo"),10,0))))))</f>
        <v>0</v>
      </c>
      <c r="Q110" s="69" t="n">
        <f aca="false">IF(B110&lt;&gt;"Manutenção em interface",IF(B110&lt;&gt;"Desenv., Manutenção e Publicação de Páginas Estáticas",(O110+P110),C110),C110)</f>
        <v>0</v>
      </c>
      <c r="R110" s="85" t="n">
        <f aca="false">IF(B110&lt;&gt;"Manutenção em interface",IF(B110&lt;&gt;"Desenv., Manutenção e Publicação de Páginas Estáticas",(O110+P110)*C110,C110),C110)</f>
        <v>0</v>
      </c>
      <c r="S110" s="78"/>
      <c r="T110" s="87"/>
      <c r="U110" s="88"/>
      <c r="V110" s="76"/>
      <c r="W110" s="77" t="n">
        <f aca="false">IF(V110&lt;&gt;"",VLOOKUP(V110,'Manual EB'!$A$3:$B$407,2,0),0)</f>
        <v>0</v>
      </c>
      <c r="X110" s="78"/>
      <c r="Y110" s="80"/>
      <c r="Z110" s="81"/>
      <c r="AA110" s="82"/>
      <c r="AB110" s="83"/>
      <c r="AC110" s="84" t="str">
        <f aca="false">IF(X110="EE",IF(OR(AND(OR(AA110=1,AA110=0),Y110&gt;0,Y110&lt;5),AND(OR(AA110=1,AA110=0),Y110&gt;4,Y110&lt;16),AND(AA110=2,Y110&gt;0,Y110&lt;5)),"Simples",IF(OR(AND(OR(AA110=1,AA110=0),Y110&gt;15),AND(AA110=2,Y110&gt;4,Y110&lt;16),AND(AA110&gt;2,Y110&gt;0,Y110&lt;5)),"Médio",IF(OR(AND(AA110=2,Y110&gt;15),AND(AA110&gt;2,Y110&gt;4,Y110&lt;16),AND(AA110&gt;2,Y110&gt;15)),"Complexo",""))), IF(OR(X110="CE",X110="SE"),IF(OR(AND(OR(AA110=1,AA110=0),Y110&gt;0,Y110&lt;6),AND(OR(AA110=1,AA110=0),Y110&gt;5,Y110&lt;20),AND(AA110&gt;1,AA110&lt;4,Y110&gt;0,Y110&lt;6)),"Simples",IF(OR(AND(OR(AA110=1,AA110=0),Y110&gt;19),AND(AA110&gt;1,AA110&lt;4,Y110&gt;5,Y110&lt;20),AND(AA110&gt;3,Y110&gt;0,Y110&lt;6)),"Médio",IF(OR(AND(AA110&gt;1,AA110&lt;4,Y110&gt;19),AND(AA110&gt;3,Y110&gt;5,Y110&lt;20),AND(AA110&gt;3,Y110&gt;19)),"Complexo",""))),""))</f>
        <v/>
      </c>
      <c r="AD110" s="79" t="str">
        <f aca="false">IF(X110="ALI",IF(OR(AND(OR(AA110=1,AA110=0),Y110&gt;0,Y110&lt;20),AND(OR(AA110=1,AA110=0),Y110&gt;19,Y110&lt;51),AND(AA110&gt;1,AA110&lt;6,Y110&gt;0,Y110&lt;20)),"Simples",IF(OR(AND(OR(AA110=1,AA110=0),Y110&gt;50),AND(AA110&gt;1,AA110&lt;6,Y110&gt;19,Y110&lt;51),AND(AA110&gt;5,Y110&gt;0,Y110&lt;20)),"Médio",IF(OR(AND(AA110&gt;1,AA110&lt;6,Y110&gt;50),AND(AA110&gt;5,Y110&gt;19,Y110&lt;51),AND(AA110&gt;5,Y110&gt;50)),"Complexo",""))), IF(X110="AIE",IF(OR(AND(OR(AA110=1, AA110=0),Y110&gt;0,Y110&lt;20),AND(OR(AA110=1, AA110=0),Y110&gt;19,Y110&lt;51),AND(AA110&gt;1,AA110&lt;6,Y110&gt;0,Y110&lt;20)),"Simples",IF(OR(AND(OR(AA110=1, AA110=0),Y110&gt;50),AND(AA110&gt;1,AA110&lt;6,Y110&gt;19,Y110&lt;51),AND(AA110&gt;5,Y110&gt;0,Y110&lt;20)),"Médio",IF(OR(AND(AA110&gt;1,AA110&lt;6,Y110&gt;50),AND(AA110&gt;5,Y110&gt;19,Y110&lt;51),AND(AA110&gt;5,Y110&gt;50)),"Complexo",""))),""))</f>
        <v/>
      </c>
      <c r="AE110" s="85" t="str">
        <f aca="false">IF(AC110="",AD110,IF(AD110="",AC110,""))</f>
        <v/>
      </c>
      <c r="AF110" s="86" t="n">
        <f aca="false">IF(AND(OR(X110="EE",X110="CE"),AE110="Simples"),3, IF(AND(OR(X110="EE",X110="CE"),AE110="Médio"),4, IF(AND(OR(X110="EE",X110="CE"),AE110="Complexo"),6, IF(AND(X110="SE",AE110="Simples"),4, IF(AND(X110="SE",AE110="Médio"),5, IF(AND(X110="SE",AE110="Complexo"),7,0))))))</f>
        <v>0</v>
      </c>
      <c r="AG110" s="86" t="n">
        <f aca="false">IF(AND(X110="ALI",AD110="Simples"),7, IF(AND(X110="ALI",AD110="Médio"),10, IF(AND(X110="ALI",AD110="Complexo"),15, IF(AND(X110="AIE",AD110="Simples"),5, IF(AND(X110="AIE",AD110="Médio"),7, IF(AND(X110="AIE",AD110="Complexo"),10,0))))))</f>
        <v>0</v>
      </c>
      <c r="AH110" s="86" t="n">
        <f aca="false">IF(U110="",0,IF(U110="OK",SUM(O110:P110),SUM(AF110:AG110)))</f>
        <v>0</v>
      </c>
      <c r="AI110" s="89" t="n">
        <f aca="false">IF(U110="OK",R110,( IF(V110&lt;&gt;"Manutenção em interface",IF(V110&lt;&gt;"Desenv., Manutenção e Publicação de Páginas Estáticas",(AF110+AG110)*W110,W110),W110)))</f>
        <v>0</v>
      </c>
      <c r="AJ110" s="78"/>
      <c r="AK110" s="87"/>
      <c r="AL110" s="78"/>
      <c r="AM110" s="87"/>
      <c r="AN110" s="78"/>
      <c r="AO110" s="78" t="str">
        <f aca="false">IF(AI110=0,"",IF(AI110=R110,"OK","Divergente"))</f>
        <v/>
      </c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IF(B111&lt;&gt;"",VLOOKUP(B111,'Manual EB'!$A$3:$B$407,2,0),0)</f>
        <v>0</v>
      </c>
      <c r="D111" s="78"/>
      <c r="E111" s="78"/>
      <c r="F111" s="79"/>
      <c r="G111" s="78"/>
      <c r="H111" s="80"/>
      <c r="I111" s="81"/>
      <c r="J111" s="82"/>
      <c r="K111" s="83"/>
      <c r="L111" s="84" t="str">
        <f aca="false">IF(G111="EE",IF(OR(AND(OR(J111=1,J111=0),H111&gt;0,H111&lt;5),AND(OR(J111=1,J111=0),H111&gt;4,H111&lt;16),AND(J111=2,H111&gt;0,H111&lt;5)),"Simples",IF(OR(AND(OR(J111=1,J111=0),H111&gt;15),AND(J111=2,H111&gt;4,H111&lt;16),AND(J111&gt;2,H111&gt;0,H111&lt;5)),"Médio",IF(OR(AND(J111=2,H111&gt;15),AND(J111&gt;2,H111&gt;4,H111&lt;16),AND(J111&gt;2,H111&gt;15)),"Complexo",""))), IF(OR(G111="CE",G111="SE"),IF(OR(AND(OR(J111=1,J111=0),H111&gt;0,H111&lt;6),AND(OR(J111=1,J111=0),H111&gt;5,H111&lt;20),AND(J111&gt;1,J111&lt;4,H111&gt;0,H111&lt;6)),"Simples",IF(OR(AND(OR(J111=1,J111=0),H111&gt;19),AND(J111&gt;1,J111&lt;4,H111&gt;5,H111&lt;20),AND(J111&gt;3,H111&gt;0,H111&lt;6)),"Médio",IF(OR(AND(J111&gt;1,J111&lt;4,H111&gt;19),AND(J111&gt;3,H111&gt;5,H111&lt;20),AND(J111&gt;3,H111&gt;19)),"Complexo",""))),""))</f>
        <v/>
      </c>
      <c r="M111" s="79" t="str">
        <f aca="false">IF(G111="ALI",IF(OR(AND(OR(J111=1,J111=0),H111&gt;0,H111&lt;20),AND(OR(J111=1,J111=0),H111&gt;19,H111&lt;51),AND(J111&gt;1,J111&lt;6,H111&gt;0,H111&lt;20)),"Simples",IF(OR(AND(OR(J111=1,J111=0),H111&gt;50),AND(J111&gt;1,J111&lt;6,H111&gt;19,H111&lt;51),AND(J111&gt;5,H111&gt;0,H111&lt;20)),"Médio",IF(OR(AND(J111&gt;1,J111&lt;6,H111&gt;50),AND(J111&gt;5,H111&gt;19,H111&lt;51),AND(J111&gt;5,H111&gt;50)),"Complexo",""))), IF(G111="AIE",IF(OR(AND(OR(J111=1, J111=0),H111&gt;0,H111&lt;20),AND(OR(J111=1, J111=0),H111&gt;19,H111&lt;51),AND(J111&gt;1,J111&lt;6,H111&gt;0,H111&lt;20)),"Simples",IF(OR(AND(OR(J111=1, J111=0),H111&gt;50),AND(J111&gt;1,J111&lt;6,H111&gt;19,H111&lt;51),AND(J111&gt;5,H111&gt;0,H111&lt;20)),"Médio",IF(OR(AND(J111&gt;1,J111&lt;6,H111&gt;50),AND(J111&gt;5,H111&gt;19,H111&lt;51),AND(J111&gt;5,H111&gt;50)),"Complexo",""))),""))</f>
        <v/>
      </c>
      <c r="N111" s="85" t="str">
        <f aca="false">IF(L111="",M111,IF(M111="",L111,""))</f>
        <v/>
      </c>
      <c r="O111" s="86" t="n">
        <f aca="false">IF(AND(OR(G111="EE",G111="CE"),N111="Simples"),3, IF(AND(OR(G111="EE",G111="CE"),N111="Médio"),4, IF(AND(OR(G111="EE",G111="CE"),N111="Complexo"),6, IF(AND(G111="SE",N111="Simples"),4, IF(AND(G111="SE",N111="Médio"),5, IF(AND(G111="SE",N111="Complexo"),7,0))))))</f>
        <v>0</v>
      </c>
      <c r="P111" s="86" t="n">
        <f aca="false">IF(AND(G111="ALI",M111="Simples"),7, IF(AND(G111="ALI",M111="Médio"),10, IF(AND(G111="ALI",M111="Complexo"),15, IF(AND(G111="AIE",M111="Simples"),5, IF(AND(G111="AIE",M111="Médio"),7, IF(AND(G111="AIE",M111="Complexo"),10,0))))))</f>
        <v>0</v>
      </c>
      <c r="Q111" s="69" t="n">
        <f aca="false">IF(B111&lt;&gt;"Manutenção em interface",IF(B111&lt;&gt;"Desenv., Manutenção e Publicação de Páginas Estáticas",(O111+P111),C111),C111)</f>
        <v>0</v>
      </c>
      <c r="R111" s="85" t="n">
        <f aca="false">IF(B111&lt;&gt;"Manutenção em interface",IF(B111&lt;&gt;"Desenv., Manutenção e Publicação de Páginas Estáticas",(O111+P111)*C111,C111),C111)</f>
        <v>0</v>
      </c>
      <c r="S111" s="78"/>
      <c r="T111" s="87"/>
      <c r="U111" s="88"/>
      <c r="V111" s="76"/>
      <c r="W111" s="77" t="n">
        <f aca="false">IF(V111&lt;&gt;"",VLOOKUP(V111,'Manual EB'!$A$3:$B$407,2,0),0)</f>
        <v>0</v>
      </c>
      <c r="X111" s="78"/>
      <c r="Y111" s="80"/>
      <c r="Z111" s="81"/>
      <c r="AA111" s="82"/>
      <c r="AB111" s="83"/>
      <c r="AC111" s="84" t="str">
        <f aca="false">IF(X111="EE",IF(OR(AND(OR(AA111=1,AA111=0),Y111&gt;0,Y111&lt;5),AND(OR(AA111=1,AA111=0),Y111&gt;4,Y111&lt;16),AND(AA111=2,Y111&gt;0,Y111&lt;5)),"Simples",IF(OR(AND(OR(AA111=1,AA111=0),Y111&gt;15),AND(AA111=2,Y111&gt;4,Y111&lt;16),AND(AA111&gt;2,Y111&gt;0,Y111&lt;5)),"Médio",IF(OR(AND(AA111=2,Y111&gt;15),AND(AA111&gt;2,Y111&gt;4,Y111&lt;16),AND(AA111&gt;2,Y111&gt;15)),"Complexo",""))), IF(OR(X111="CE",X111="SE"),IF(OR(AND(OR(AA111=1,AA111=0),Y111&gt;0,Y111&lt;6),AND(OR(AA111=1,AA111=0),Y111&gt;5,Y111&lt;20),AND(AA111&gt;1,AA111&lt;4,Y111&gt;0,Y111&lt;6)),"Simples",IF(OR(AND(OR(AA111=1,AA111=0),Y111&gt;19),AND(AA111&gt;1,AA111&lt;4,Y111&gt;5,Y111&lt;20),AND(AA111&gt;3,Y111&gt;0,Y111&lt;6)),"Médio",IF(OR(AND(AA111&gt;1,AA111&lt;4,Y111&gt;19),AND(AA111&gt;3,Y111&gt;5,Y111&lt;20),AND(AA111&gt;3,Y111&gt;19)),"Complexo",""))),""))</f>
        <v/>
      </c>
      <c r="AD111" s="79" t="str">
        <f aca="false">IF(X111="ALI",IF(OR(AND(OR(AA111=1,AA111=0),Y111&gt;0,Y111&lt;20),AND(OR(AA111=1,AA111=0),Y111&gt;19,Y111&lt;51),AND(AA111&gt;1,AA111&lt;6,Y111&gt;0,Y111&lt;20)),"Simples",IF(OR(AND(OR(AA111=1,AA111=0),Y111&gt;50),AND(AA111&gt;1,AA111&lt;6,Y111&gt;19,Y111&lt;51),AND(AA111&gt;5,Y111&gt;0,Y111&lt;20)),"Médio",IF(OR(AND(AA111&gt;1,AA111&lt;6,Y111&gt;50),AND(AA111&gt;5,Y111&gt;19,Y111&lt;51),AND(AA111&gt;5,Y111&gt;50)),"Complexo",""))), IF(X111="AIE",IF(OR(AND(OR(AA111=1, AA111=0),Y111&gt;0,Y111&lt;20),AND(OR(AA111=1, AA111=0),Y111&gt;19,Y111&lt;51),AND(AA111&gt;1,AA111&lt;6,Y111&gt;0,Y111&lt;20)),"Simples",IF(OR(AND(OR(AA111=1, AA111=0),Y111&gt;50),AND(AA111&gt;1,AA111&lt;6,Y111&gt;19,Y111&lt;51),AND(AA111&gt;5,Y111&gt;0,Y111&lt;20)),"Médio",IF(OR(AND(AA111&gt;1,AA111&lt;6,Y111&gt;50),AND(AA111&gt;5,Y111&gt;19,Y111&lt;51),AND(AA111&gt;5,Y111&gt;50)),"Complexo",""))),""))</f>
        <v/>
      </c>
      <c r="AE111" s="85" t="str">
        <f aca="false">IF(AC111="",AD111,IF(AD111="",AC111,""))</f>
        <v/>
      </c>
      <c r="AF111" s="86" t="n">
        <f aca="false">IF(AND(OR(X111="EE",X111="CE"),AE111="Simples"),3, IF(AND(OR(X111="EE",X111="CE"),AE111="Médio"),4, IF(AND(OR(X111="EE",X111="CE"),AE111="Complexo"),6, IF(AND(X111="SE",AE111="Simples"),4, IF(AND(X111="SE",AE111="Médio"),5, IF(AND(X111="SE",AE111="Complexo"),7,0))))))</f>
        <v>0</v>
      </c>
      <c r="AG111" s="86" t="n">
        <f aca="false">IF(AND(X111="ALI",AD111="Simples"),7, IF(AND(X111="ALI",AD111="Médio"),10, IF(AND(X111="ALI",AD111="Complexo"),15, IF(AND(X111="AIE",AD111="Simples"),5, IF(AND(X111="AIE",AD111="Médio"),7, IF(AND(X111="AIE",AD111="Complexo"),10,0))))))</f>
        <v>0</v>
      </c>
      <c r="AH111" s="86" t="n">
        <f aca="false">IF(U111="",0,IF(U111="OK",SUM(O111:P111),SUM(AF111:AG111)))</f>
        <v>0</v>
      </c>
      <c r="AI111" s="89" t="n">
        <f aca="false">IF(U111="OK",R111,( IF(V111&lt;&gt;"Manutenção em interface",IF(V111&lt;&gt;"Desenv., Manutenção e Publicação de Páginas Estáticas",(AF111+AG111)*W111,W111),W111)))</f>
        <v>0</v>
      </c>
      <c r="AJ111" s="78"/>
      <c r="AK111" s="87"/>
      <c r="AL111" s="78"/>
      <c r="AM111" s="87"/>
      <c r="AN111" s="78"/>
      <c r="AO111" s="78" t="str">
        <f aca="false">IF(AI111=0,"",IF(AI111=R111,"OK","Divergente"))</f>
        <v/>
      </c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IF(B112&lt;&gt;"",VLOOKUP(B112,'Manual EB'!$A$3:$B$407,2,0),0)</f>
        <v>0</v>
      </c>
      <c r="D112" s="78"/>
      <c r="E112" s="78"/>
      <c r="F112" s="79"/>
      <c r="G112" s="78"/>
      <c r="H112" s="80"/>
      <c r="I112" s="81"/>
      <c r="J112" s="82"/>
      <c r="K112" s="83"/>
      <c r="L112" s="84" t="str">
        <f aca="false">IF(G112="EE",IF(OR(AND(OR(J112=1,J112=0),H112&gt;0,H112&lt;5),AND(OR(J112=1,J112=0),H112&gt;4,H112&lt;16),AND(J112=2,H112&gt;0,H112&lt;5)),"Simples",IF(OR(AND(OR(J112=1,J112=0),H112&gt;15),AND(J112=2,H112&gt;4,H112&lt;16),AND(J112&gt;2,H112&gt;0,H112&lt;5)),"Médio",IF(OR(AND(J112=2,H112&gt;15),AND(J112&gt;2,H112&gt;4,H112&lt;16),AND(J112&gt;2,H112&gt;15)),"Complexo",""))), IF(OR(G112="CE",G112="SE"),IF(OR(AND(OR(J112=1,J112=0),H112&gt;0,H112&lt;6),AND(OR(J112=1,J112=0),H112&gt;5,H112&lt;20),AND(J112&gt;1,J112&lt;4,H112&gt;0,H112&lt;6)),"Simples",IF(OR(AND(OR(J112=1,J112=0),H112&gt;19),AND(J112&gt;1,J112&lt;4,H112&gt;5,H112&lt;20),AND(J112&gt;3,H112&gt;0,H112&lt;6)),"Médio",IF(OR(AND(J112&gt;1,J112&lt;4,H112&gt;19),AND(J112&gt;3,H112&gt;5,H112&lt;20),AND(J112&gt;3,H112&gt;19)),"Complexo",""))),""))</f>
        <v/>
      </c>
      <c r="M112" s="79" t="str">
        <f aca="false">IF(G112="ALI",IF(OR(AND(OR(J112=1,J112=0),H112&gt;0,H112&lt;20),AND(OR(J112=1,J112=0),H112&gt;19,H112&lt;51),AND(J112&gt;1,J112&lt;6,H112&gt;0,H112&lt;20)),"Simples",IF(OR(AND(OR(J112=1,J112=0),H112&gt;50),AND(J112&gt;1,J112&lt;6,H112&gt;19,H112&lt;51),AND(J112&gt;5,H112&gt;0,H112&lt;20)),"Médio",IF(OR(AND(J112&gt;1,J112&lt;6,H112&gt;50),AND(J112&gt;5,H112&gt;19,H112&lt;51),AND(J112&gt;5,H112&gt;50)),"Complexo",""))), IF(G112="AIE",IF(OR(AND(OR(J112=1, J112=0),H112&gt;0,H112&lt;20),AND(OR(J112=1, J112=0),H112&gt;19,H112&lt;51),AND(J112&gt;1,J112&lt;6,H112&gt;0,H112&lt;20)),"Simples",IF(OR(AND(OR(J112=1, J112=0),H112&gt;50),AND(J112&gt;1,J112&lt;6,H112&gt;19,H112&lt;51),AND(J112&gt;5,H112&gt;0,H112&lt;20)),"Médio",IF(OR(AND(J112&gt;1,J112&lt;6,H112&gt;50),AND(J112&gt;5,H112&gt;19,H112&lt;51),AND(J112&gt;5,H112&gt;50)),"Complexo",""))),""))</f>
        <v/>
      </c>
      <c r="N112" s="85" t="str">
        <f aca="false">IF(L112="",M112,IF(M112="",L112,""))</f>
        <v/>
      </c>
      <c r="O112" s="86" t="n">
        <f aca="false">IF(AND(OR(G112="EE",G112="CE"),N112="Simples"),3, IF(AND(OR(G112="EE",G112="CE"),N112="Médio"),4, IF(AND(OR(G112="EE",G112="CE"),N112="Complexo"),6, IF(AND(G112="SE",N112="Simples"),4, IF(AND(G112="SE",N112="Médio"),5, IF(AND(G112="SE",N112="Complexo"),7,0))))))</f>
        <v>0</v>
      </c>
      <c r="P112" s="86" t="n">
        <f aca="false">IF(AND(G112="ALI",M112="Simples"),7, IF(AND(G112="ALI",M112="Médio"),10, IF(AND(G112="ALI",M112="Complexo"),15, IF(AND(G112="AIE",M112="Simples"),5, IF(AND(G112="AIE",M112="Médio"),7, IF(AND(G112="AIE",M112="Complexo"),10,0))))))</f>
        <v>0</v>
      </c>
      <c r="Q112" s="69" t="n">
        <f aca="false">IF(B112&lt;&gt;"Manutenção em interface",IF(B112&lt;&gt;"Desenv., Manutenção e Publicação de Páginas Estáticas",(O112+P112),C112),C112)</f>
        <v>0</v>
      </c>
      <c r="R112" s="85" t="n">
        <f aca="false">IF(B112&lt;&gt;"Manutenção em interface",IF(B112&lt;&gt;"Desenv., Manutenção e Publicação de Páginas Estáticas",(O112+P112)*C112,C112),C112)</f>
        <v>0</v>
      </c>
      <c r="S112" s="78"/>
      <c r="T112" s="87"/>
      <c r="U112" s="88"/>
      <c r="V112" s="76"/>
      <c r="W112" s="77" t="n">
        <f aca="false">IF(V112&lt;&gt;"",VLOOKUP(V112,'Manual EB'!$A$3:$B$407,2,0),0)</f>
        <v>0</v>
      </c>
      <c r="X112" s="78"/>
      <c r="Y112" s="80"/>
      <c r="Z112" s="81"/>
      <c r="AA112" s="82"/>
      <c r="AB112" s="83"/>
      <c r="AC112" s="84" t="str">
        <f aca="false">IF(X112="EE",IF(OR(AND(OR(AA112=1,AA112=0),Y112&gt;0,Y112&lt;5),AND(OR(AA112=1,AA112=0),Y112&gt;4,Y112&lt;16),AND(AA112=2,Y112&gt;0,Y112&lt;5)),"Simples",IF(OR(AND(OR(AA112=1,AA112=0),Y112&gt;15),AND(AA112=2,Y112&gt;4,Y112&lt;16),AND(AA112&gt;2,Y112&gt;0,Y112&lt;5)),"Médio",IF(OR(AND(AA112=2,Y112&gt;15),AND(AA112&gt;2,Y112&gt;4,Y112&lt;16),AND(AA112&gt;2,Y112&gt;15)),"Complexo",""))), IF(OR(X112="CE",X112="SE"),IF(OR(AND(OR(AA112=1,AA112=0),Y112&gt;0,Y112&lt;6),AND(OR(AA112=1,AA112=0),Y112&gt;5,Y112&lt;20),AND(AA112&gt;1,AA112&lt;4,Y112&gt;0,Y112&lt;6)),"Simples",IF(OR(AND(OR(AA112=1,AA112=0),Y112&gt;19),AND(AA112&gt;1,AA112&lt;4,Y112&gt;5,Y112&lt;20),AND(AA112&gt;3,Y112&gt;0,Y112&lt;6)),"Médio",IF(OR(AND(AA112&gt;1,AA112&lt;4,Y112&gt;19),AND(AA112&gt;3,Y112&gt;5,Y112&lt;20),AND(AA112&gt;3,Y112&gt;19)),"Complexo",""))),""))</f>
        <v/>
      </c>
      <c r="AD112" s="79" t="str">
        <f aca="false">IF(X112="ALI",IF(OR(AND(OR(AA112=1,AA112=0),Y112&gt;0,Y112&lt;20),AND(OR(AA112=1,AA112=0),Y112&gt;19,Y112&lt;51),AND(AA112&gt;1,AA112&lt;6,Y112&gt;0,Y112&lt;20)),"Simples",IF(OR(AND(OR(AA112=1,AA112=0),Y112&gt;50),AND(AA112&gt;1,AA112&lt;6,Y112&gt;19,Y112&lt;51),AND(AA112&gt;5,Y112&gt;0,Y112&lt;20)),"Médio",IF(OR(AND(AA112&gt;1,AA112&lt;6,Y112&gt;50),AND(AA112&gt;5,Y112&gt;19,Y112&lt;51),AND(AA112&gt;5,Y112&gt;50)),"Complexo",""))), IF(X112="AIE",IF(OR(AND(OR(AA112=1, AA112=0),Y112&gt;0,Y112&lt;20),AND(OR(AA112=1, AA112=0),Y112&gt;19,Y112&lt;51),AND(AA112&gt;1,AA112&lt;6,Y112&gt;0,Y112&lt;20)),"Simples",IF(OR(AND(OR(AA112=1, AA112=0),Y112&gt;50),AND(AA112&gt;1,AA112&lt;6,Y112&gt;19,Y112&lt;51),AND(AA112&gt;5,Y112&gt;0,Y112&lt;20)),"Médio",IF(OR(AND(AA112&gt;1,AA112&lt;6,Y112&gt;50),AND(AA112&gt;5,Y112&gt;19,Y112&lt;51),AND(AA112&gt;5,Y112&gt;50)),"Complexo",""))),""))</f>
        <v/>
      </c>
      <c r="AE112" s="85" t="str">
        <f aca="false">IF(AC112="",AD112,IF(AD112="",AC112,""))</f>
        <v/>
      </c>
      <c r="AF112" s="86" t="n">
        <f aca="false">IF(AND(OR(X112="EE",X112="CE"),AE112="Simples"),3, IF(AND(OR(X112="EE",X112="CE"),AE112="Médio"),4, IF(AND(OR(X112="EE",X112="CE"),AE112="Complexo"),6, IF(AND(X112="SE",AE112="Simples"),4, IF(AND(X112="SE",AE112="Médio"),5, IF(AND(X112="SE",AE112="Complexo"),7,0))))))</f>
        <v>0</v>
      </c>
      <c r="AG112" s="86" t="n">
        <f aca="false">IF(AND(X112="ALI",AD112="Simples"),7, IF(AND(X112="ALI",AD112="Médio"),10, IF(AND(X112="ALI",AD112="Complexo"),15, IF(AND(X112="AIE",AD112="Simples"),5, IF(AND(X112="AIE",AD112="Médio"),7, IF(AND(X112="AIE",AD112="Complexo"),10,0))))))</f>
        <v>0</v>
      </c>
      <c r="AH112" s="86" t="n">
        <f aca="false">IF(U112="",0,IF(U112="OK",SUM(O112:P112),SUM(AF112:AG112)))</f>
        <v>0</v>
      </c>
      <c r="AI112" s="89" t="n">
        <f aca="false">IF(U112="OK",R112,( IF(V112&lt;&gt;"Manutenção em interface",IF(V112&lt;&gt;"Desenv., Manutenção e Publicação de Páginas Estáticas",(AF112+AG112)*W112,W112),W112)))</f>
        <v>0</v>
      </c>
      <c r="AJ112" s="78"/>
      <c r="AK112" s="87"/>
      <c r="AL112" s="78"/>
      <c r="AM112" s="87"/>
      <c r="AN112" s="78"/>
      <c r="AO112" s="78" t="str">
        <f aca="false">IF(AI112=0,"",IF(AI112=R112,"OK","Divergente"))</f>
        <v/>
      </c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IF(B113&lt;&gt;"",VLOOKUP(B113,'Manual EB'!$A$3:$B$407,2,0),0)</f>
        <v>0</v>
      </c>
      <c r="D113" s="78"/>
      <c r="E113" s="78"/>
      <c r="F113" s="79"/>
      <c r="G113" s="78"/>
      <c r="H113" s="80"/>
      <c r="I113" s="81"/>
      <c r="J113" s="82"/>
      <c r="K113" s="83"/>
      <c r="L113" s="84" t="str">
        <f aca="false">IF(G113="EE",IF(OR(AND(OR(J113=1,J113=0),H113&gt;0,H113&lt;5),AND(OR(J113=1,J113=0),H113&gt;4,H113&lt;16),AND(J113=2,H113&gt;0,H113&lt;5)),"Simples",IF(OR(AND(OR(J113=1,J113=0),H113&gt;15),AND(J113=2,H113&gt;4,H113&lt;16),AND(J113&gt;2,H113&gt;0,H113&lt;5)),"Médio",IF(OR(AND(J113=2,H113&gt;15),AND(J113&gt;2,H113&gt;4,H113&lt;16),AND(J113&gt;2,H113&gt;15)),"Complexo",""))), IF(OR(G113="CE",G113="SE"),IF(OR(AND(OR(J113=1,J113=0),H113&gt;0,H113&lt;6),AND(OR(J113=1,J113=0),H113&gt;5,H113&lt;20),AND(J113&gt;1,J113&lt;4,H113&gt;0,H113&lt;6)),"Simples",IF(OR(AND(OR(J113=1,J113=0),H113&gt;19),AND(J113&gt;1,J113&lt;4,H113&gt;5,H113&lt;20),AND(J113&gt;3,H113&gt;0,H113&lt;6)),"Médio",IF(OR(AND(J113&gt;1,J113&lt;4,H113&gt;19),AND(J113&gt;3,H113&gt;5,H113&lt;20),AND(J113&gt;3,H113&gt;19)),"Complexo",""))),""))</f>
        <v/>
      </c>
      <c r="M113" s="79" t="str">
        <f aca="false">IF(G113="ALI",IF(OR(AND(OR(J113=1,J113=0),H113&gt;0,H113&lt;20),AND(OR(J113=1,J113=0),H113&gt;19,H113&lt;51),AND(J113&gt;1,J113&lt;6,H113&gt;0,H113&lt;20)),"Simples",IF(OR(AND(OR(J113=1,J113=0),H113&gt;50),AND(J113&gt;1,J113&lt;6,H113&gt;19,H113&lt;51),AND(J113&gt;5,H113&gt;0,H113&lt;20)),"Médio",IF(OR(AND(J113&gt;1,J113&lt;6,H113&gt;50),AND(J113&gt;5,H113&gt;19,H113&lt;51),AND(J113&gt;5,H113&gt;50)),"Complexo",""))), IF(G113="AIE",IF(OR(AND(OR(J113=1, J113=0),H113&gt;0,H113&lt;20),AND(OR(J113=1, J113=0),H113&gt;19,H113&lt;51),AND(J113&gt;1,J113&lt;6,H113&gt;0,H113&lt;20)),"Simples",IF(OR(AND(OR(J113=1, J113=0),H113&gt;50),AND(J113&gt;1,J113&lt;6,H113&gt;19,H113&lt;51),AND(J113&gt;5,H113&gt;0,H113&lt;20)),"Médio",IF(OR(AND(J113&gt;1,J113&lt;6,H113&gt;50),AND(J113&gt;5,H113&gt;19,H113&lt;51),AND(J113&gt;5,H113&gt;50)),"Complexo",""))),""))</f>
        <v/>
      </c>
      <c r="N113" s="85" t="str">
        <f aca="false">IF(L113="",M113,IF(M113="",L113,""))</f>
        <v/>
      </c>
      <c r="O113" s="86" t="n">
        <f aca="false">IF(AND(OR(G113="EE",G113="CE"),N113="Simples"),3, IF(AND(OR(G113="EE",G113="CE"),N113="Médio"),4, IF(AND(OR(G113="EE",G113="CE"),N113="Complexo"),6, IF(AND(G113="SE",N113="Simples"),4, IF(AND(G113="SE",N113="Médio"),5, IF(AND(G113="SE",N113="Complexo"),7,0))))))</f>
        <v>0</v>
      </c>
      <c r="P113" s="86" t="n">
        <f aca="false">IF(AND(G113="ALI",M113="Simples"),7, IF(AND(G113="ALI",M113="Médio"),10, IF(AND(G113="ALI",M113="Complexo"),15, IF(AND(G113="AIE",M113="Simples"),5, IF(AND(G113="AIE",M113="Médio"),7, IF(AND(G113="AIE",M113="Complexo"),10,0))))))</f>
        <v>0</v>
      </c>
      <c r="Q113" s="69" t="n">
        <f aca="false">IF(B113&lt;&gt;"Manutenção em interface",IF(B113&lt;&gt;"Desenv., Manutenção e Publicação de Páginas Estáticas",(O113+P113),C113),C113)</f>
        <v>0</v>
      </c>
      <c r="R113" s="85" t="n">
        <f aca="false">IF(B113&lt;&gt;"Manutenção em interface",IF(B113&lt;&gt;"Desenv., Manutenção e Publicação de Páginas Estáticas",(O113+P113)*C113,C113),C113)</f>
        <v>0</v>
      </c>
      <c r="S113" s="78"/>
      <c r="T113" s="87"/>
      <c r="U113" s="88"/>
      <c r="V113" s="76"/>
      <c r="W113" s="77" t="n">
        <f aca="false">IF(V113&lt;&gt;"",VLOOKUP(V113,'Manual EB'!$A$3:$B$407,2,0),0)</f>
        <v>0</v>
      </c>
      <c r="X113" s="78"/>
      <c r="Y113" s="80"/>
      <c r="Z113" s="81"/>
      <c r="AA113" s="82"/>
      <c r="AB113" s="83"/>
      <c r="AC113" s="84" t="str">
        <f aca="false">IF(X113="EE",IF(OR(AND(OR(AA113=1,AA113=0),Y113&gt;0,Y113&lt;5),AND(OR(AA113=1,AA113=0),Y113&gt;4,Y113&lt;16),AND(AA113=2,Y113&gt;0,Y113&lt;5)),"Simples",IF(OR(AND(OR(AA113=1,AA113=0),Y113&gt;15),AND(AA113=2,Y113&gt;4,Y113&lt;16),AND(AA113&gt;2,Y113&gt;0,Y113&lt;5)),"Médio",IF(OR(AND(AA113=2,Y113&gt;15),AND(AA113&gt;2,Y113&gt;4,Y113&lt;16),AND(AA113&gt;2,Y113&gt;15)),"Complexo",""))), IF(OR(X113="CE",X113="SE"),IF(OR(AND(OR(AA113=1,AA113=0),Y113&gt;0,Y113&lt;6),AND(OR(AA113=1,AA113=0),Y113&gt;5,Y113&lt;20),AND(AA113&gt;1,AA113&lt;4,Y113&gt;0,Y113&lt;6)),"Simples",IF(OR(AND(OR(AA113=1,AA113=0),Y113&gt;19),AND(AA113&gt;1,AA113&lt;4,Y113&gt;5,Y113&lt;20),AND(AA113&gt;3,Y113&gt;0,Y113&lt;6)),"Médio",IF(OR(AND(AA113&gt;1,AA113&lt;4,Y113&gt;19),AND(AA113&gt;3,Y113&gt;5,Y113&lt;20),AND(AA113&gt;3,Y113&gt;19)),"Complexo",""))),""))</f>
        <v/>
      </c>
      <c r="AD113" s="79" t="str">
        <f aca="false">IF(X113="ALI",IF(OR(AND(OR(AA113=1,AA113=0),Y113&gt;0,Y113&lt;20),AND(OR(AA113=1,AA113=0),Y113&gt;19,Y113&lt;51),AND(AA113&gt;1,AA113&lt;6,Y113&gt;0,Y113&lt;20)),"Simples",IF(OR(AND(OR(AA113=1,AA113=0),Y113&gt;50),AND(AA113&gt;1,AA113&lt;6,Y113&gt;19,Y113&lt;51),AND(AA113&gt;5,Y113&gt;0,Y113&lt;20)),"Médio",IF(OR(AND(AA113&gt;1,AA113&lt;6,Y113&gt;50),AND(AA113&gt;5,Y113&gt;19,Y113&lt;51),AND(AA113&gt;5,Y113&gt;50)),"Complexo",""))), IF(X113="AIE",IF(OR(AND(OR(AA113=1, AA113=0),Y113&gt;0,Y113&lt;20),AND(OR(AA113=1, AA113=0),Y113&gt;19,Y113&lt;51),AND(AA113&gt;1,AA113&lt;6,Y113&gt;0,Y113&lt;20)),"Simples",IF(OR(AND(OR(AA113=1, AA113=0),Y113&gt;50),AND(AA113&gt;1,AA113&lt;6,Y113&gt;19,Y113&lt;51),AND(AA113&gt;5,Y113&gt;0,Y113&lt;20)),"Médio",IF(OR(AND(AA113&gt;1,AA113&lt;6,Y113&gt;50),AND(AA113&gt;5,Y113&gt;19,Y113&lt;51),AND(AA113&gt;5,Y113&gt;50)),"Complexo",""))),""))</f>
        <v/>
      </c>
      <c r="AE113" s="85" t="str">
        <f aca="false">IF(AC113="",AD113,IF(AD113="",AC113,""))</f>
        <v/>
      </c>
      <c r="AF113" s="86" t="n">
        <f aca="false">IF(AND(OR(X113="EE",X113="CE"),AE113="Simples"),3, IF(AND(OR(X113="EE",X113="CE"),AE113="Médio"),4, IF(AND(OR(X113="EE",X113="CE"),AE113="Complexo"),6, IF(AND(X113="SE",AE113="Simples"),4, IF(AND(X113="SE",AE113="Médio"),5, IF(AND(X113="SE",AE113="Complexo"),7,0))))))</f>
        <v>0</v>
      </c>
      <c r="AG113" s="86" t="n">
        <f aca="false">IF(AND(X113="ALI",AD113="Simples"),7, IF(AND(X113="ALI",AD113="Médio"),10, IF(AND(X113="ALI",AD113="Complexo"),15, IF(AND(X113="AIE",AD113="Simples"),5, IF(AND(X113="AIE",AD113="Médio"),7, IF(AND(X113="AIE",AD113="Complexo"),10,0))))))</f>
        <v>0</v>
      </c>
      <c r="AH113" s="86" t="n">
        <f aca="false">IF(U113="",0,IF(U113="OK",SUM(O113:P113),SUM(AF113:AG113)))</f>
        <v>0</v>
      </c>
      <c r="AI113" s="89" t="n">
        <f aca="false">IF(U113="OK",R113,( IF(V113&lt;&gt;"Manutenção em interface",IF(V113&lt;&gt;"Desenv., Manutenção e Publicação de Páginas Estáticas",(AF113+AG113)*W113,W113),W113)))</f>
        <v>0</v>
      </c>
      <c r="AJ113" s="78"/>
      <c r="AK113" s="87"/>
      <c r="AL113" s="78"/>
      <c r="AM113" s="87"/>
      <c r="AN113" s="78"/>
      <c r="AO113" s="78" t="str">
        <f aca="false">IF(AI113=0,"",IF(AI113=R113,"OK","Divergente"))</f>
        <v/>
      </c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IF(B114&lt;&gt;"",VLOOKUP(B114,'Manual EB'!$A$3:$B$407,2,0),0)</f>
        <v>0</v>
      </c>
      <c r="D114" s="78"/>
      <c r="E114" s="78"/>
      <c r="F114" s="79"/>
      <c r="G114" s="78"/>
      <c r="H114" s="80"/>
      <c r="I114" s="81"/>
      <c r="J114" s="82"/>
      <c r="K114" s="83"/>
      <c r="L114" s="84" t="str">
        <f aca="false">IF(G114="EE",IF(OR(AND(OR(J114=1,J114=0),H114&gt;0,H114&lt;5),AND(OR(J114=1,J114=0),H114&gt;4,H114&lt;16),AND(J114=2,H114&gt;0,H114&lt;5)),"Simples",IF(OR(AND(OR(J114=1,J114=0),H114&gt;15),AND(J114=2,H114&gt;4,H114&lt;16),AND(J114&gt;2,H114&gt;0,H114&lt;5)),"Médio",IF(OR(AND(J114=2,H114&gt;15),AND(J114&gt;2,H114&gt;4,H114&lt;16),AND(J114&gt;2,H114&gt;15)),"Complexo",""))), IF(OR(G114="CE",G114="SE"),IF(OR(AND(OR(J114=1,J114=0),H114&gt;0,H114&lt;6),AND(OR(J114=1,J114=0),H114&gt;5,H114&lt;20),AND(J114&gt;1,J114&lt;4,H114&gt;0,H114&lt;6)),"Simples",IF(OR(AND(OR(J114=1,J114=0),H114&gt;19),AND(J114&gt;1,J114&lt;4,H114&gt;5,H114&lt;20),AND(J114&gt;3,H114&gt;0,H114&lt;6)),"Médio",IF(OR(AND(J114&gt;1,J114&lt;4,H114&gt;19),AND(J114&gt;3,H114&gt;5,H114&lt;20),AND(J114&gt;3,H114&gt;19)),"Complexo",""))),""))</f>
        <v/>
      </c>
      <c r="M114" s="79" t="str">
        <f aca="false">IF(G114="ALI",IF(OR(AND(OR(J114=1,J114=0),H114&gt;0,H114&lt;20),AND(OR(J114=1,J114=0),H114&gt;19,H114&lt;51),AND(J114&gt;1,J114&lt;6,H114&gt;0,H114&lt;20)),"Simples",IF(OR(AND(OR(J114=1,J114=0),H114&gt;50),AND(J114&gt;1,J114&lt;6,H114&gt;19,H114&lt;51),AND(J114&gt;5,H114&gt;0,H114&lt;20)),"Médio",IF(OR(AND(J114&gt;1,J114&lt;6,H114&gt;50),AND(J114&gt;5,H114&gt;19,H114&lt;51),AND(J114&gt;5,H114&gt;50)),"Complexo",""))), IF(G114="AIE",IF(OR(AND(OR(J114=1, J114=0),H114&gt;0,H114&lt;20),AND(OR(J114=1, J114=0),H114&gt;19,H114&lt;51),AND(J114&gt;1,J114&lt;6,H114&gt;0,H114&lt;20)),"Simples",IF(OR(AND(OR(J114=1, J114=0),H114&gt;50),AND(J114&gt;1,J114&lt;6,H114&gt;19,H114&lt;51),AND(J114&gt;5,H114&gt;0,H114&lt;20)),"Médio",IF(OR(AND(J114&gt;1,J114&lt;6,H114&gt;50),AND(J114&gt;5,H114&gt;19,H114&lt;51),AND(J114&gt;5,H114&gt;50)),"Complexo",""))),""))</f>
        <v/>
      </c>
      <c r="N114" s="85" t="str">
        <f aca="false">IF(L114="",M114,IF(M114="",L114,""))</f>
        <v/>
      </c>
      <c r="O114" s="86" t="n">
        <f aca="false">IF(AND(OR(G114="EE",G114="CE"),N114="Simples"),3, IF(AND(OR(G114="EE",G114="CE"),N114="Médio"),4, IF(AND(OR(G114="EE",G114="CE"),N114="Complexo"),6, IF(AND(G114="SE",N114="Simples"),4, IF(AND(G114="SE",N114="Médio"),5, IF(AND(G114="SE",N114="Complexo"),7,0))))))</f>
        <v>0</v>
      </c>
      <c r="P114" s="86" t="n">
        <f aca="false">IF(AND(G114="ALI",M114="Simples"),7, IF(AND(G114="ALI",M114="Médio"),10, IF(AND(G114="ALI",M114="Complexo"),15, IF(AND(G114="AIE",M114="Simples"),5, IF(AND(G114="AIE",M114="Médio"),7, IF(AND(G114="AIE",M114="Complexo"),10,0))))))</f>
        <v>0</v>
      </c>
      <c r="Q114" s="69" t="n">
        <f aca="false">IF(B114&lt;&gt;"Manutenção em interface",IF(B114&lt;&gt;"Desenv., Manutenção e Publicação de Páginas Estáticas",(O114+P114),C114),C114)</f>
        <v>0</v>
      </c>
      <c r="R114" s="85" t="n">
        <f aca="false">IF(B114&lt;&gt;"Manutenção em interface",IF(B114&lt;&gt;"Desenv., Manutenção e Publicação de Páginas Estáticas",(O114+P114)*C114,C114),C114)</f>
        <v>0</v>
      </c>
      <c r="S114" s="78"/>
      <c r="T114" s="87"/>
      <c r="U114" s="88"/>
      <c r="V114" s="76"/>
      <c r="W114" s="77" t="n">
        <f aca="false">IF(V114&lt;&gt;"",VLOOKUP(V114,'Manual EB'!$A$3:$B$407,2,0),0)</f>
        <v>0</v>
      </c>
      <c r="X114" s="78"/>
      <c r="Y114" s="80"/>
      <c r="Z114" s="81"/>
      <c r="AA114" s="82"/>
      <c r="AB114" s="83"/>
      <c r="AC114" s="84" t="str">
        <f aca="false">IF(X114="EE",IF(OR(AND(OR(AA114=1,AA114=0),Y114&gt;0,Y114&lt;5),AND(OR(AA114=1,AA114=0),Y114&gt;4,Y114&lt;16),AND(AA114=2,Y114&gt;0,Y114&lt;5)),"Simples",IF(OR(AND(OR(AA114=1,AA114=0),Y114&gt;15),AND(AA114=2,Y114&gt;4,Y114&lt;16),AND(AA114&gt;2,Y114&gt;0,Y114&lt;5)),"Médio",IF(OR(AND(AA114=2,Y114&gt;15),AND(AA114&gt;2,Y114&gt;4,Y114&lt;16),AND(AA114&gt;2,Y114&gt;15)),"Complexo",""))), IF(OR(X114="CE",X114="SE"),IF(OR(AND(OR(AA114=1,AA114=0),Y114&gt;0,Y114&lt;6),AND(OR(AA114=1,AA114=0),Y114&gt;5,Y114&lt;20),AND(AA114&gt;1,AA114&lt;4,Y114&gt;0,Y114&lt;6)),"Simples",IF(OR(AND(OR(AA114=1,AA114=0),Y114&gt;19),AND(AA114&gt;1,AA114&lt;4,Y114&gt;5,Y114&lt;20),AND(AA114&gt;3,Y114&gt;0,Y114&lt;6)),"Médio",IF(OR(AND(AA114&gt;1,AA114&lt;4,Y114&gt;19),AND(AA114&gt;3,Y114&gt;5,Y114&lt;20),AND(AA114&gt;3,Y114&gt;19)),"Complexo",""))),""))</f>
        <v/>
      </c>
      <c r="AD114" s="79" t="str">
        <f aca="false">IF(X114="ALI",IF(OR(AND(OR(AA114=1,AA114=0),Y114&gt;0,Y114&lt;20),AND(OR(AA114=1,AA114=0),Y114&gt;19,Y114&lt;51),AND(AA114&gt;1,AA114&lt;6,Y114&gt;0,Y114&lt;20)),"Simples",IF(OR(AND(OR(AA114=1,AA114=0),Y114&gt;50),AND(AA114&gt;1,AA114&lt;6,Y114&gt;19,Y114&lt;51),AND(AA114&gt;5,Y114&gt;0,Y114&lt;20)),"Médio",IF(OR(AND(AA114&gt;1,AA114&lt;6,Y114&gt;50),AND(AA114&gt;5,Y114&gt;19,Y114&lt;51),AND(AA114&gt;5,Y114&gt;50)),"Complexo",""))), IF(X114="AIE",IF(OR(AND(OR(AA114=1, AA114=0),Y114&gt;0,Y114&lt;20),AND(OR(AA114=1, AA114=0),Y114&gt;19,Y114&lt;51),AND(AA114&gt;1,AA114&lt;6,Y114&gt;0,Y114&lt;20)),"Simples",IF(OR(AND(OR(AA114=1, AA114=0),Y114&gt;50),AND(AA114&gt;1,AA114&lt;6,Y114&gt;19,Y114&lt;51),AND(AA114&gt;5,Y114&gt;0,Y114&lt;20)),"Médio",IF(OR(AND(AA114&gt;1,AA114&lt;6,Y114&gt;50),AND(AA114&gt;5,Y114&gt;19,Y114&lt;51),AND(AA114&gt;5,Y114&gt;50)),"Complexo",""))),""))</f>
        <v/>
      </c>
      <c r="AE114" s="85" t="str">
        <f aca="false">IF(AC114="",AD114,IF(AD114="",AC114,""))</f>
        <v/>
      </c>
      <c r="AF114" s="86" t="n">
        <f aca="false">IF(AND(OR(X114="EE",X114="CE"),AE114="Simples"),3, IF(AND(OR(X114="EE",X114="CE"),AE114="Médio"),4, IF(AND(OR(X114="EE",X114="CE"),AE114="Complexo"),6, IF(AND(X114="SE",AE114="Simples"),4, IF(AND(X114="SE",AE114="Médio"),5, IF(AND(X114="SE",AE114="Complexo"),7,0))))))</f>
        <v>0</v>
      </c>
      <c r="AG114" s="86" t="n">
        <f aca="false">IF(AND(X114="ALI",AD114="Simples"),7, IF(AND(X114="ALI",AD114="Médio"),10, IF(AND(X114="ALI",AD114="Complexo"),15, IF(AND(X114="AIE",AD114="Simples"),5, IF(AND(X114="AIE",AD114="Médio"),7, IF(AND(X114="AIE",AD114="Complexo"),10,0))))))</f>
        <v>0</v>
      </c>
      <c r="AH114" s="86" t="n">
        <f aca="false">IF(U114="",0,IF(U114="OK",SUM(O114:P114),SUM(AF114:AG114)))</f>
        <v>0</v>
      </c>
      <c r="AI114" s="89" t="n">
        <f aca="false">IF(U114="OK",R114,( IF(V114&lt;&gt;"Manutenção em interface",IF(V114&lt;&gt;"Desenv., Manutenção e Publicação de Páginas Estáticas",(AF114+AG114)*W114,W114),W114)))</f>
        <v>0</v>
      </c>
      <c r="AJ114" s="78"/>
      <c r="AK114" s="87"/>
      <c r="AL114" s="78"/>
      <c r="AM114" s="87"/>
      <c r="AN114" s="78"/>
      <c r="AO114" s="78" t="str">
        <f aca="false">IF(AI114=0,"",IF(AI114=R114,"OK","Divergente"))</f>
        <v/>
      </c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IF(B115&lt;&gt;"",VLOOKUP(B115,'Manual EB'!$A$3:$B$407,2,0),0)</f>
        <v>0</v>
      </c>
      <c r="D115" s="78"/>
      <c r="E115" s="78"/>
      <c r="F115" s="79"/>
      <c r="G115" s="78"/>
      <c r="H115" s="80"/>
      <c r="I115" s="81"/>
      <c r="J115" s="82"/>
      <c r="K115" s="83"/>
      <c r="L115" s="84" t="str">
        <f aca="false">IF(G115="EE",IF(OR(AND(OR(J115=1,J115=0),H115&gt;0,H115&lt;5),AND(OR(J115=1,J115=0),H115&gt;4,H115&lt;16),AND(J115=2,H115&gt;0,H115&lt;5)),"Simples",IF(OR(AND(OR(J115=1,J115=0),H115&gt;15),AND(J115=2,H115&gt;4,H115&lt;16),AND(J115&gt;2,H115&gt;0,H115&lt;5)),"Médio",IF(OR(AND(J115=2,H115&gt;15),AND(J115&gt;2,H115&gt;4,H115&lt;16),AND(J115&gt;2,H115&gt;15)),"Complexo",""))), IF(OR(G115="CE",G115="SE"),IF(OR(AND(OR(J115=1,J115=0),H115&gt;0,H115&lt;6),AND(OR(J115=1,J115=0),H115&gt;5,H115&lt;20),AND(J115&gt;1,J115&lt;4,H115&gt;0,H115&lt;6)),"Simples",IF(OR(AND(OR(J115=1,J115=0),H115&gt;19),AND(J115&gt;1,J115&lt;4,H115&gt;5,H115&lt;20),AND(J115&gt;3,H115&gt;0,H115&lt;6)),"Médio",IF(OR(AND(J115&gt;1,J115&lt;4,H115&gt;19),AND(J115&gt;3,H115&gt;5,H115&lt;20),AND(J115&gt;3,H115&gt;19)),"Complexo",""))),""))</f>
        <v/>
      </c>
      <c r="M115" s="79" t="str">
        <f aca="false">IF(G115="ALI",IF(OR(AND(OR(J115=1,J115=0),H115&gt;0,H115&lt;20),AND(OR(J115=1,J115=0),H115&gt;19,H115&lt;51),AND(J115&gt;1,J115&lt;6,H115&gt;0,H115&lt;20)),"Simples",IF(OR(AND(OR(J115=1,J115=0),H115&gt;50),AND(J115&gt;1,J115&lt;6,H115&gt;19,H115&lt;51),AND(J115&gt;5,H115&gt;0,H115&lt;20)),"Médio",IF(OR(AND(J115&gt;1,J115&lt;6,H115&gt;50),AND(J115&gt;5,H115&gt;19,H115&lt;51),AND(J115&gt;5,H115&gt;50)),"Complexo",""))), IF(G115="AIE",IF(OR(AND(OR(J115=1, J115=0),H115&gt;0,H115&lt;20),AND(OR(J115=1, J115=0),H115&gt;19,H115&lt;51),AND(J115&gt;1,J115&lt;6,H115&gt;0,H115&lt;20)),"Simples",IF(OR(AND(OR(J115=1, J115=0),H115&gt;50),AND(J115&gt;1,J115&lt;6,H115&gt;19,H115&lt;51),AND(J115&gt;5,H115&gt;0,H115&lt;20)),"Médio",IF(OR(AND(J115&gt;1,J115&lt;6,H115&gt;50),AND(J115&gt;5,H115&gt;19,H115&lt;51),AND(J115&gt;5,H115&gt;50)),"Complexo",""))),""))</f>
        <v/>
      </c>
      <c r="N115" s="85" t="str">
        <f aca="false">IF(L115="",M115,IF(M115="",L115,""))</f>
        <v/>
      </c>
      <c r="O115" s="86" t="n">
        <f aca="false">IF(AND(OR(G115="EE",G115="CE"),N115="Simples"),3, IF(AND(OR(G115="EE",G115="CE"),N115="Médio"),4, IF(AND(OR(G115="EE",G115="CE"),N115="Complexo"),6, IF(AND(G115="SE",N115="Simples"),4, IF(AND(G115="SE",N115="Médio"),5, IF(AND(G115="SE",N115="Complexo"),7,0))))))</f>
        <v>0</v>
      </c>
      <c r="P115" s="86" t="n">
        <f aca="false">IF(AND(G115="ALI",M115="Simples"),7, IF(AND(G115="ALI",M115="Médio"),10, IF(AND(G115="ALI",M115="Complexo"),15, IF(AND(G115="AIE",M115="Simples"),5, IF(AND(G115="AIE",M115="Médio"),7, IF(AND(G115="AIE",M115="Complexo"),10,0))))))</f>
        <v>0</v>
      </c>
      <c r="Q115" s="69" t="n">
        <f aca="false">IF(B115&lt;&gt;"Manutenção em interface",IF(B115&lt;&gt;"Desenv., Manutenção e Publicação de Páginas Estáticas",(O115+P115),C115),C115)</f>
        <v>0</v>
      </c>
      <c r="R115" s="85" t="n">
        <f aca="false">IF(B115&lt;&gt;"Manutenção em interface",IF(B115&lt;&gt;"Desenv., Manutenção e Publicação de Páginas Estáticas",(O115+P115)*C115,C115),C115)</f>
        <v>0</v>
      </c>
      <c r="S115" s="78"/>
      <c r="T115" s="87"/>
      <c r="U115" s="88"/>
      <c r="V115" s="76"/>
      <c r="W115" s="77" t="n">
        <f aca="false">IF(V115&lt;&gt;"",VLOOKUP(V115,'Manual EB'!$A$3:$B$407,2,0),0)</f>
        <v>0</v>
      </c>
      <c r="X115" s="78"/>
      <c r="Y115" s="80"/>
      <c r="Z115" s="81"/>
      <c r="AA115" s="82"/>
      <c r="AB115" s="83"/>
      <c r="AC115" s="84" t="str">
        <f aca="false">IF(X115="EE",IF(OR(AND(OR(AA115=1,AA115=0),Y115&gt;0,Y115&lt;5),AND(OR(AA115=1,AA115=0),Y115&gt;4,Y115&lt;16),AND(AA115=2,Y115&gt;0,Y115&lt;5)),"Simples",IF(OR(AND(OR(AA115=1,AA115=0),Y115&gt;15),AND(AA115=2,Y115&gt;4,Y115&lt;16),AND(AA115&gt;2,Y115&gt;0,Y115&lt;5)),"Médio",IF(OR(AND(AA115=2,Y115&gt;15),AND(AA115&gt;2,Y115&gt;4,Y115&lt;16),AND(AA115&gt;2,Y115&gt;15)),"Complexo",""))), IF(OR(X115="CE",X115="SE"),IF(OR(AND(OR(AA115=1,AA115=0),Y115&gt;0,Y115&lt;6),AND(OR(AA115=1,AA115=0),Y115&gt;5,Y115&lt;20),AND(AA115&gt;1,AA115&lt;4,Y115&gt;0,Y115&lt;6)),"Simples",IF(OR(AND(OR(AA115=1,AA115=0),Y115&gt;19),AND(AA115&gt;1,AA115&lt;4,Y115&gt;5,Y115&lt;20),AND(AA115&gt;3,Y115&gt;0,Y115&lt;6)),"Médio",IF(OR(AND(AA115&gt;1,AA115&lt;4,Y115&gt;19),AND(AA115&gt;3,Y115&gt;5,Y115&lt;20),AND(AA115&gt;3,Y115&gt;19)),"Complexo",""))),""))</f>
        <v/>
      </c>
      <c r="AD115" s="79" t="str">
        <f aca="false">IF(X115="ALI",IF(OR(AND(OR(AA115=1,AA115=0),Y115&gt;0,Y115&lt;20),AND(OR(AA115=1,AA115=0),Y115&gt;19,Y115&lt;51),AND(AA115&gt;1,AA115&lt;6,Y115&gt;0,Y115&lt;20)),"Simples",IF(OR(AND(OR(AA115=1,AA115=0),Y115&gt;50),AND(AA115&gt;1,AA115&lt;6,Y115&gt;19,Y115&lt;51),AND(AA115&gt;5,Y115&gt;0,Y115&lt;20)),"Médio",IF(OR(AND(AA115&gt;1,AA115&lt;6,Y115&gt;50),AND(AA115&gt;5,Y115&gt;19,Y115&lt;51),AND(AA115&gt;5,Y115&gt;50)),"Complexo",""))), IF(X115="AIE",IF(OR(AND(OR(AA115=1, AA115=0),Y115&gt;0,Y115&lt;20),AND(OR(AA115=1, AA115=0),Y115&gt;19,Y115&lt;51),AND(AA115&gt;1,AA115&lt;6,Y115&gt;0,Y115&lt;20)),"Simples",IF(OR(AND(OR(AA115=1, AA115=0),Y115&gt;50),AND(AA115&gt;1,AA115&lt;6,Y115&gt;19,Y115&lt;51),AND(AA115&gt;5,Y115&gt;0,Y115&lt;20)),"Médio",IF(OR(AND(AA115&gt;1,AA115&lt;6,Y115&gt;50),AND(AA115&gt;5,Y115&gt;19,Y115&lt;51),AND(AA115&gt;5,Y115&gt;50)),"Complexo",""))),""))</f>
        <v/>
      </c>
      <c r="AE115" s="85" t="str">
        <f aca="false">IF(AC115="",AD115,IF(AD115="",AC115,""))</f>
        <v/>
      </c>
      <c r="AF115" s="86" t="n">
        <f aca="false">IF(AND(OR(X115="EE",X115="CE"),AE115="Simples"),3, IF(AND(OR(X115="EE",X115="CE"),AE115="Médio"),4, IF(AND(OR(X115="EE",X115="CE"),AE115="Complexo"),6, IF(AND(X115="SE",AE115="Simples"),4, IF(AND(X115="SE",AE115="Médio"),5, IF(AND(X115="SE",AE115="Complexo"),7,0))))))</f>
        <v>0</v>
      </c>
      <c r="AG115" s="86" t="n">
        <f aca="false">IF(AND(X115="ALI",AD115="Simples"),7, IF(AND(X115="ALI",AD115="Médio"),10, IF(AND(X115="ALI",AD115="Complexo"),15, IF(AND(X115="AIE",AD115="Simples"),5, IF(AND(X115="AIE",AD115="Médio"),7, IF(AND(X115="AIE",AD115="Complexo"),10,0))))))</f>
        <v>0</v>
      </c>
      <c r="AH115" s="86" t="n">
        <f aca="false">IF(U115="",0,IF(U115="OK",SUM(O115:P115),SUM(AF115:AG115)))</f>
        <v>0</v>
      </c>
      <c r="AI115" s="89" t="n">
        <f aca="false">IF(U115="OK",R115,( IF(V115&lt;&gt;"Manutenção em interface",IF(V115&lt;&gt;"Desenv., Manutenção e Publicação de Páginas Estáticas",(AF115+AG115)*W115,W115),W115)))</f>
        <v>0</v>
      </c>
      <c r="AJ115" s="78"/>
      <c r="AK115" s="87"/>
      <c r="AL115" s="78"/>
      <c r="AM115" s="87"/>
      <c r="AN115" s="78"/>
      <c r="AO115" s="78" t="str">
        <f aca="false">IF(AI115=0,"",IF(AI115=R115,"OK","Divergente"))</f>
        <v/>
      </c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IF(B116&lt;&gt;"",VLOOKUP(B116,'Manual EB'!$A$3:$B$407,2,0),0)</f>
        <v>0</v>
      </c>
      <c r="D116" s="78"/>
      <c r="E116" s="78"/>
      <c r="F116" s="79"/>
      <c r="G116" s="78"/>
      <c r="H116" s="80"/>
      <c r="I116" s="81"/>
      <c r="J116" s="82"/>
      <c r="K116" s="83"/>
      <c r="L116" s="84" t="str">
        <f aca="false">IF(G116="EE",IF(OR(AND(OR(J116=1,J116=0),H116&gt;0,H116&lt;5),AND(OR(J116=1,J116=0),H116&gt;4,H116&lt;16),AND(J116=2,H116&gt;0,H116&lt;5)),"Simples",IF(OR(AND(OR(J116=1,J116=0),H116&gt;15),AND(J116=2,H116&gt;4,H116&lt;16),AND(J116&gt;2,H116&gt;0,H116&lt;5)),"Médio",IF(OR(AND(J116=2,H116&gt;15),AND(J116&gt;2,H116&gt;4,H116&lt;16),AND(J116&gt;2,H116&gt;15)),"Complexo",""))), IF(OR(G116="CE",G116="SE"),IF(OR(AND(OR(J116=1,J116=0),H116&gt;0,H116&lt;6),AND(OR(J116=1,J116=0),H116&gt;5,H116&lt;20),AND(J116&gt;1,J116&lt;4,H116&gt;0,H116&lt;6)),"Simples",IF(OR(AND(OR(J116=1,J116=0),H116&gt;19),AND(J116&gt;1,J116&lt;4,H116&gt;5,H116&lt;20),AND(J116&gt;3,H116&gt;0,H116&lt;6)),"Médio",IF(OR(AND(J116&gt;1,J116&lt;4,H116&gt;19),AND(J116&gt;3,H116&gt;5,H116&lt;20),AND(J116&gt;3,H116&gt;19)),"Complexo",""))),""))</f>
        <v/>
      </c>
      <c r="M116" s="79" t="str">
        <f aca="false">IF(G116="ALI",IF(OR(AND(OR(J116=1,J116=0),H116&gt;0,H116&lt;20),AND(OR(J116=1,J116=0),H116&gt;19,H116&lt;51),AND(J116&gt;1,J116&lt;6,H116&gt;0,H116&lt;20)),"Simples",IF(OR(AND(OR(J116=1,J116=0),H116&gt;50),AND(J116&gt;1,J116&lt;6,H116&gt;19,H116&lt;51),AND(J116&gt;5,H116&gt;0,H116&lt;20)),"Médio",IF(OR(AND(J116&gt;1,J116&lt;6,H116&gt;50),AND(J116&gt;5,H116&gt;19,H116&lt;51),AND(J116&gt;5,H116&gt;50)),"Complexo",""))), IF(G116="AIE",IF(OR(AND(OR(J116=1, J116=0),H116&gt;0,H116&lt;20),AND(OR(J116=1, J116=0),H116&gt;19,H116&lt;51),AND(J116&gt;1,J116&lt;6,H116&gt;0,H116&lt;20)),"Simples",IF(OR(AND(OR(J116=1, J116=0),H116&gt;50),AND(J116&gt;1,J116&lt;6,H116&gt;19,H116&lt;51),AND(J116&gt;5,H116&gt;0,H116&lt;20)),"Médio",IF(OR(AND(J116&gt;1,J116&lt;6,H116&gt;50),AND(J116&gt;5,H116&gt;19,H116&lt;51),AND(J116&gt;5,H116&gt;50)),"Complexo",""))),""))</f>
        <v/>
      </c>
      <c r="N116" s="85" t="str">
        <f aca="false">IF(L116="",M116,IF(M116="",L116,""))</f>
        <v/>
      </c>
      <c r="O116" s="86" t="n">
        <f aca="false">IF(AND(OR(G116="EE",G116="CE"),N116="Simples"),3, IF(AND(OR(G116="EE",G116="CE"),N116="Médio"),4, IF(AND(OR(G116="EE",G116="CE"),N116="Complexo"),6, IF(AND(G116="SE",N116="Simples"),4, IF(AND(G116="SE",N116="Médio"),5, IF(AND(G116="SE",N116="Complexo"),7,0))))))</f>
        <v>0</v>
      </c>
      <c r="P116" s="86" t="n">
        <f aca="false">IF(AND(G116="ALI",M116="Simples"),7, IF(AND(G116="ALI",M116="Médio"),10, IF(AND(G116="ALI",M116="Complexo"),15, IF(AND(G116="AIE",M116="Simples"),5, IF(AND(G116="AIE",M116="Médio"),7, IF(AND(G116="AIE",M116="Complexo"),10,0))))))</f>
        <v>0</v>
      </c>
      <c r="Q116" s="69" t="n">
        <f aca="false">IF(B116&lt;&gt;"Manutenção em interface",IF(B116&lt;&gt;"Desenv., Manutenção e Publicação de Páginas Estáticas",(O116+P116),C116),C116)</f>
        <v>0</v>
      </c>
      <c r="R116" s="85" t="n">
        <f aca="false">IF(B116&lt;&gt;"Manutenção em interface",IF(B116&lt;&gt;"Desenv., Manutenção e Publicação de Páginas Estáticas",(O116+P116)*C116,C116),C116)</f>
        <v>0</v>
      </c>
      <c r="S116" s="78"/>
      <c r="T116" s="87"/>
      <c r="U116" s="88"/>
      <c r="V116" s="76"/>
      <c r="W116" s="77" t="n">
        <f aca="false">IF(V116&lt;&gt;"",VLOOKUP(V116,'Manual EB'!$A$3:$B$407,2,0),0)</f>
        <v>0</v>
      </c>
      <c r="X116" s="78"/>
      <c r="Y116" s="80"/>
      <c r="Z116" s="81"/>
      <c r="AA116" s="82"/>
      <c r="AB116" s="83"/>
      <c r="AC116" s="84" t="str">
        <f aca="false">IF(X116="EE",IF(OR(AND(OR(AA116=1,AA116=0),Y116&gt;0,Y116&lt;5),AND(OR(AA116=1,AA116=0),Y116&gt;4,Y116&lt;16),AND(AA116=2,Y116&gt;0,Y116&lt;5)),"Simples",IF(OR(AND(OR(AA116=1,AA116=0),Y116&gt;15),AND(AA116=2,Y116&gt;4,Y116&lt;16),AND(AA116&gt;2,Y116&gt;0,Y116&lt;5)),"Médio",IF(OR(AND(AA116=2,Y116&gt;15),AND(AA116&gt;2,Y116&gt;4,Y116&lt;16),AND(AA116&gt;2,Y116&gt;15)),"Complexo",""))), IF(OR(X116="CE",X116="SE"),IF(OR(AND(OR(AA116=1,AA116=0),Y116&gt;0,Y116&lt;6),AND(OR(AA116=1,AA116=0),Y116&gt;5,Y116&lt;20),AND(AA116&gt;1,AA116&lt;4,Y116&gt;0,Y116&lt;6)),"Simples",IF(OR(AND(OR(AA116=1,AA116=0),Y116&gt;19),AND(AA116&gt;1,AA116&lt;4,Y116&gt;5,Y116&lt;20),AND(AA116&gt;3,Y116&gt;0,Y116&lt;6)),"Médio",IF(OR(AND(AA116&gt;1,AA116&lt;4,Y116&gt;19),AND(AA116&gt;3,Y116&gt;5,Y116&lt;20),AND(AA116&gt;3,Y116&gt;19)),"Complexo",""))),""))</f>
        <v/>
      </c>
      <c r="AD116" s="79" t="str">
        <f aca="false">IF(X116="ALI",IF(OR(AND(OR(AA116=1,AA116=0),Y116&gt;0,Y116&lt;20),AND(OR(AA116=1,AA116=0),Y116&gt;19,Y116&lt;51),AND(AA116&gt;1,AA116&lt;6,Y116&gt;0,Y116&lt;20)),"Simples",IF(OR(AND(OR(AA116=1,AA116=0),Y116&gt;50),AND(AA116&gt;1,AA116&lt;6,Y116&gt;19,Y116&lt;51),AND(AA116&gt;5,Y116&gt;0,Y116&lt;20)),"Médio",IF(OR(AND(AA116&gt;1,AA116&lt;6,Y116&gt;50),AND(AA116&gt;5,Y116&gt;19,Y116&lt;51),AND(AA116&gt;5,Y116&gt;50)),"Complexo",""))), IF(X116="AIE",IF(OR(AND(OR(AA116=1, AA116=0),Y116&gt;0,Y116&lt;20),AND(OR(AA116=1, AA116=0),Y116&gt;19,Y116&lt;51),AND(AA116&gt;1,AA116&lt;6,Y116&gt;0,Y116&lt;20)),"Simples",IF(OR(AND(OR(AA116=1, AA116=0),Y116&gt;50),AND(AA116&gt;1,AA116&lt;6,Y116&gt;19,Y116&lt;51),AND(AA116&gt;5,Y116&gt;0,Y116&lt;20)),"Médio",IF(OR(AND(AA116&gt;1,AA116&lt;6,Y116&gt;50),AND(AA116&gt;5,Y116&gt;19,Y116&lt;51),AND(AA116&gt;5,Y116&gt;50)),"Complexo",""))),""))</f>
        <v/>
      </c>
      <c r="AE116" s="85" t="str">
        <f aca="false">IF(AC116="",AD116,IF(AD116="",AC116,""))</f>
        <v/>
      </c>
      <c r="AF116" s="86" t="n">
        <f aca="false">IF(AND(OR(X116="EE",X116="CE"),AE116="Simples"),3, IF(AND(OR(X116="EE",X116="CE"),AE116="Médio"),4, IF(AND(OR(X116="EE",X116="CE"),AE116="Complexo"),6, IF(AND(X116="SE",AE116="Simples"),4, IF(AND(X116="SE",AE116="Médio"),5, IF(AND(X116="SE",AE116="Complexo"),7,0))))))</f>
        <v>0</v>
      </c>
      <c r="AG116" s="86" t="n">
        <f aca="false">IF(AND(X116="ALI",AD116="Simples"),7, IF(AND(X116="ALI",AD116="Médio"),10, IF(AND(X116="ALI",AD116="Complexo"),15, IF(AND(X116="AIE",AD116="Simples"),5, IF(AND(X116="AIE",AD116="Médio"),7, IF(AND(X116="AIE",AD116="Complexo"),10,0))))))</f>
        <v>0</v>
      </c>
      <c r="AH116" s="86" t="n">
        <f aca="false">IF(U116="",0,IF(U116="OK",SUM(O116:P116),SUM(AF116:AG116)))</f>
        <v>0</v>
      </c>
      <c r="AI116" s="89" t="n">
        <f aca="false">IF(U116="OK",R116,( IF(V116&lt;&gt;"Manutenção em interface",IF(V116&lt;&gt;"Desenv., Manutenção e Publicação de Páginas Estáticas",(AF116+AG116)*W116,W116),W116)))</f>
        <v>0</v>
      </c>
      <c r="AJ116" s="78"/>
      <c r="AK116" s="87"/>
      <c r="AL116" s="78"/>
      <c r="AM116" s="87"/>
      <c r="AN116" s="78"/>
      <c r="AO116" s="78" t="str">
        <f aca="false">IF(AI116=0,"",IF(AI116=R116,"OK","Divergente"))</f>
        <v/>
      </c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IF(B117&lt;&gt;"",VLOOKUP(B117,'Manual EB'!$A$3:$B$407,2,0),0)</f>
        <v>0</v>
      </c>
      <c r="D117" s="78"/>
      <c r="E117" s="78"/>
      <c r="F117" s="79"/>
      <c r="G117" s="78"/>
      <c r="H117" s="80"/>
      <c r="I117" s="81"/>
      <c r="J117" s="82"/>
      <c r="K117" s="83"/>
      <c r="L117" s="84" t="str">
        <f aca="false">IF(G117="EE",IF(OR(AND(OR(J117=1,J117=0),H117&gt;0,H117&lt;5),AND(OR(J117=1,J117=0),H117&gt;4,H117&lt;16),AND(J117=2,H117&gt;0,H117&lt;5)),"Simples",IF(OR(AND(OR(J117=1,J117=0),H117&gt;15),AND(J117=2,H117&gt;4,H117&lt;16),AND(J117&gt;2,H117&gt;0,H117&lt;5)),"Médio",IF(OR(AND(J117=2,H117&gt;15),AND(J117&gt;2,H117&gt;4,H117&lt;16),AND(J117&gt;2,H117&gt;15)),"Complexo",""))), IF(OR(G117="CE",G117="SE"),IF(OR(AND(OR(J117=1,J117=0),H117&gt;0,H117&lt;6),AND(OR(J117=1,J117=0),H117&gt;5,H117&lt;20),AND(J117&gt;1,J117&lt;4,H117&gt;0,H117&lt;6)),"Simples",IF(OR(AND(OR(J117=1,J117=0),H117&gt;19),AND(J117&gt;1,J117&lt;4,H117&gt;5,H117&lt;20),AND(J117&gt;3,H117&gt;0,H117&lt;6)),"Médio",IF(OR(AND(J117&gt;1,J117&lt;4,H117&gt;19),AND(J117&gt;3,H117&gt;5,H117&lt;20),AND(J117&gt;3,H117&gt;19)),"Complexo",""))),""))</f>
        <v/>
      </c>
      <c r="M117" s="79" t="str">
        <f aca="false">IF(G117="ALI",IF(OR(AND(OR(J117=1,J117=0),H117&gt;0,H117&lt;20),AND(OR(J117=1,J117=0),H117&gt;19,H117&lt;51),AND(J117&gt;1,J117&lt;6,H117&gt;0,H117&lt;20)),"Simples",IF(OR(AND(OR(J117=1,J117=0),H117&gt;50),AND(J117&gt;1,J117&lt;6,H117&gt;19,H117&lt;51),AND(J117&gt;5,H117&gt;0,H117&lt;20)),"Médio",IF(OR(AND(J117&gt;1,J117&lt;6,H117&gt;50),AND(J117&gt;5,H117&gt;19,H117&lt;51),AND(J117&gt;5,H117&gt;50)),"Complexo",""))), IF(G117="AIE",IF(OR(AND(OR(J117=1, J117=0),H117&gt;0,H117&lt;20),AND(OR(J117=1, J117=0),H117&gt;19,H117&lt;51),AND(J117&gt;1,J117&lt;6,H117&gt;0,H117&lt;20)),"Simples",IF(OR(AND(OR(J117=1, J117=0),H117&gt;50),AND(J117&gt;1,J117&lt;6,H117&gt;19,H117&lt;51),AND(J117&gt;5,H117&gt;0,H117&lt;20)),"Médio",IF(OR(AND(J117&gt;1,J117&lt;6,H117&gt;50),AND(J117&gt;5,H117&gt;19,H117&lt;51),AND(J117&gt;5,H117&gt;50)),"Complexo",""))),""))</f>
        <v/>
      </c>
      <c r="N117" s="85" t="str">
        <f aca="false">IF(L117="",M117,IF(M117="",L117,""))</f>
        <v/>
      </c>
      <c r="O117" s="86" t="n">
        <f aca="false">IF(AND(OR(G117="EE",G117="CE"),N117="Simples"),3, IF(AND(OR(G117="EE",G117="CE"),N117="Médio"),4, IF(AND(OR(G117="EE",G117="CE"),N117="Complexo"),6, IF(AND(G117="SE",N117="Simples"),4, IF(AND(G117="SE",N117="Médio"),5, IF(AND(G117="SE",N117="Complexo"),7,0))))))</f>
        <v>0</v>
      </c>
      <c r="P117" s="86" t="n">
        <f aca="false">IF(AND(G117="ALI",M117="Simples"),7, IF(AND(G117="ALI",M117="Médio"),10, IF(AND(G117="ALI",M117="Complexo"),15, IF(AND(G117="AIE",M117="Simples"),5, IF(AND(G117="AIE",M117="Médio"),7, IF(AND(G117="AIE",M117="Complexo"),10,0))))))</f>
        <v>0</v>
      </c>
      <c r="Q117" s="69" t="n">
        <f aca="false">IF(B117&lt;&gt;"Manutenção em interface",IF(B117&lt;&gt;"Desenv., Manutenção e Publicação de Páginas Estáticas",(O117+P117),C117),C117)</f>
        <v>0</v>
      </c>
      <c r="R117" s="85" t="n">
        <f aca="false">IF(B117&lt;&gt;"Manutenção em interface",IF(B117&lt;&gt;"Desenv., Manutenção e Publicação de Páginas Estáticas",(O117+P117)*C117,C117),C117)</f>
        <v>0</v>
      </c>
      <c r="S117" s="78"/>
      <c r="T117" s="87"/>
      <c r="U117" s="88"/>
      <c r="V117" s="76"/>
      <c r="W117" s="77" t="n">
        <f aca="false">IF(V117&lt;&gt;"",VLOOKUP(V117,'Manual EB'!$A$3:$B$407,2,0),0)</f>
        <v>0</v>
      </c>
      <c r="X117" s="78"/>
      <c r="Y117" s="80"/>
      <c r="Z117" s="81"/>
      <c r="AA117" s="82"/>
      <c r="AB117" s="83"/>
      <c r="AC117" s="84" t="str">
        <f aca="false">IF(X117="EE",IF(OR(AND(OR(AA117=1,AA117=0),Y117&gt;0,Y117&lt;5),AND(OR(AA117=1,AA117=0),Y117&gt;4,Y117&lt;16),AND(AA117=2,Y117&gt;0,Y117&lt;5)),"Simples",IF(OR(AND(OR(AA117=1,AA117=0),Y117&gt;15),AND(AA117=2,Y117&gt;4,Y117&lt;16),AND(AA117&gt;2,Y117&gt;0,Y117&lt;5)),"Médio",IF(OR(AND(AA117=2,Y117&gt;15),AND(AA117&gt;2,Y117&gt;4,Y117&lt;16),AND(AA117&gt;2,Y117&gt;15)),"Complexo",""))), IF(OR(X117="CE",X117="SE"),IF(OR(AND(OR(AA117=1,AA117=0),Y117&gt;0,Y117&lt;6),AND(OR(AA117=1,AA117=0),Y117&gt;5,Y117&lt;20),AND(AA117&gt;1,AA117&lt;4,Y117&gt;0,Y117&lt;6)),"Simples",IF(OR(AND(OR(AA117=1,AA117=0),Y117&gt;19),AND(AA117&gt;1,AA117&lt;4,Y117&gt;5,Y117&lt;20),AND(AA117&gt;3,Y117&gt;0,Y117&lt;6)),"Médio",IF(OR(AND(AA117&gt;1,AA117&lt;4,Y117&gt;19),AND(AA117&gt;3,Y117&gt;5,Y117&lt;20),AND(AA117&gt;3,Y117&gt;19)),"Complexo",""))),""))</f>
        <v/>
      </c>
      <c r="AD117" s="79" t="str">
        <f aca="false">IF(X117="ALI",IF(OR(AND(OR(AA117=1,AA117=0),Y117&gt;0,Y117&lt;20),AND(OR(AA117=1,AA117=0),Y117&gt;19,Y117&lt;51),AND(AA117&gt;1,AA117&lt;6,Y117&gt;0,Y117&lt;20)),"Simples",IF(OR(AND(OR(AA117=1,AA117=0),Y117&gt;50),AND(AA117&gt;1,AA117&lt;6,Y117&gt;19,Y117&lt;51),AND(AA117&gt;5,Y117&gt;0,Y117&lt;20)),"Médio",IF(OR(AND(AA117&gt;1,AA117&lt;6,Y117&gt;50),AND(AA117&gt;5,Y117&gt;19,Y117&lt;51),AND(AA117&gt;5,Y117&gt;50)),"Complexo",""))), IF(X117="AIE",IF(OR(AND(OR(AA117=1, AA117=0),Y117&gt;0,Y117&lt;20),AND(OR(AA117=1, AA117=0),Y117&gt;19,Y117&lt;51),AND(AA117&gt;1,AA117&lt;6,Y117&gt;0,Y117&lt;20)),"Simples",IF(OR(AND(OR(AA117=1, AA117=0),Y117&gt;50),AND(AA117&gt;1,AA117&lt;6,Y117&gt;19,Y117&lt;51),AND(AA117&gt;5,Y117&gt;0,Y117&lt;20)),"Médio",IF(OR(AND(AA117&gt;1,AA117&lt;6,Y117&gt;50),AND(AA117&gt;5,Y117&gt;19,Y117&lt;51),AND(AA117&gt;5,Y117&gt;50)),"Complexo",""))),""))</f>
        <v/>
      </c>
      <c r="AE117" s="85" t="str">
        <f aca="false">IF(AC117="",AD117,IF(AD117="",AC117,""))</f>
        <v/>
      </c>
      <c r="AF117" s="86" t="n">
        <f aca="false">IF(AND(OR(X117="EE",X117="CE"),AE117="Simples"),3, IF(AND(OR(X117="EE",X117="CE"),AE117="Médio"),4, IF(AND(OR(X117="EE",X117="CE"),AE117="Complexo"),6, IF(AND(X117="SE",AE117="Simples"),4, IF(AND(X117="SE",AE117="Médio"),5, IF(AND(X117="SE",AE117="Complexo"),7,0))))))</f>
        <v>0</v>
      </c>
      <c r="AG117" s="86" t="n">
        <f aca="false">IF(AND(X117="ALI",AD117="Simples"),7, IF(AND(X117="ALI",AD117="Médio"),10, IF(AND(X117="ALI",AD117="Complexo"),15, IF(AND(X117="AIE",AD117="Simples"),5, IF(AND(X117="AIE",AD117="Médio"),7, IF(AND(X117="AIE",AD117="Complexo"),10,0))))))</f>
        <v>0</v>
      </c>
      <c r="AH117" s="86" t="n">
        <f aca="false">IF(U117="",0,IF(U117="OK",SUM(O117:P117),SUM(AF117:AG117)))</f>
        <v>0</v>
      </c>
      <c r="AI117" s="89" t="n">
        <f aca="false">IF(U117="OK",R117,( IF(V117&lt;&gt;"Manutenção em interface",IF(V117&lt;&gt;"Desenv., Manutenção e Publicação de Páginas Estáticas",(AF117+AG117)*W117,W117),W117)))</f>
        <v>0</v>
      </c>
      <c r="AJ117" s="78"/>
      <c r="AK117" s="87"/>
      <c r="AL117" s="78"/>
      <c r="AM117" s="87"/>
      <c r="AN117" s="78"/>
      <c r="AO117" s="78" t="str">
        <f aca="false">IF(AI117=0,"",IF(AI117=R117,"OK","Divergente"))</f>
        <v/>
      </c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IF(B118&lt;&gt;"",VLOOKUP(B118,'Manual EB'!$A$3:$B$407,2,0),0)</f>
        <v>0</v>
      </c>
      <c r="D118" s="78"/>
      <c r="E118" s="78"/>
      <c r="F118" s="79"/>
      <c r="G118" s="78"/>
      <c r="H118" s="80"/>
      <c r="I118" s="81"/>
      <c r="J118" s="82"/>
      <c r="K118" s="83"/>
      <c r="L118" s="84" t="str">
        <f aca="false">IF(G118="EE",IF(OR(AND(OR(J118=1,J118=0),H118&gt;0,H118&lt;5),AND(OR(J118=1,J118=0),H118&gt;4,H118&lt;16),AND(J118=2,H118&gt;0,H118&lt;5)),"Simples",IF(OR(AND(OR(J118=1,J118=0),H118&gt;15),AND(J118=2,H118&gt;4,H118&lt;16),AND(J118&gt;2,H118&gt;0,H118&lt;5)),"Médio",IF(OR(AND(J118=2,H118&gt;15),AND(J118&gt;2,H118&gt;4,H118&lt;16),AND(J118&gt;2,H118&gt;15)),"Complexo",""))), IF(OR(G118="CE",G118="SE"),IF(OR(AND(OR(J118=1,J118=0),H118&gt;0,H118&lt;6),AND(OR(J118=1,J118=0),H118&gt;5,H118&lt;20),AND(J118&gt;1,J118&lt;4,H118&gt;0,H118&lt;6)),"Simples",IF(OR(AND(OR(J118=1,J118=0),H118&gt;19),AND(J118&gt;1,J118&lt;4,H118&gt;5,H118&lt;20),AND(J118&gt;3,H118&gt;0,H118&lt;6)),"Médio",IF(OR(AND(J118&gt;1,J118&lt;4,H118&gt;19),AND(J118&gt;3,H118&gt;5,H118&lt;20),AND(J118&gt;3,H118&gt;19)),"Complexo",""))),""))</f>
        <v/>
      </c>
      <c r="M118" s="79" t="str">
        <f aca="false">IF(G118="ALI",IF(OR(AND(OR(J118=1,J118=0),H118&gt;0,H118&lt;20),AND(OR(J118=1,J118=0),H118&gt;19,H118&lt;51),AND(J118&gt;1,J118&lt;6,H118&gt;0,H118&lt;20)),"Simples",IF(OR(AND(OR(J118=1,J118=0),H118&gt;50),AND(J118&gt;1,J118&lt;6,H118&gt;19,H118&lt;51),AND(J118&gt;5,H118&gt;0,H118&lt;20)),"Médio",IF(OR(AND(J118&gt;1,J118&lt;6,H118&gt;50),AND(J118&gt;5,H118&gt;19,H118&lt;51),AND(J118&gt;5,H118&gt;50)),"Complexo",""))), IF(G118="AIE",IF(OR(AND(OR(J118=1, J118=0),H118&gt;0,H118&lt;20),AND(OR(J118=1, J118=0),H118&gt;19,H118&lt;51),AND(J118&gt;1,J118&lt;6,H118&gt;0,H118&lt;20)),"Simples",IF(OR(AND(OR(J118=1, J118=0),H118&gt;50),AND(J118&gt;1,J118&lt;6,H118&gt;19,H118&lt;51),AND(J118&gt;5,H118&gt;0,H118&lt;20)),"Médio",IF(OR(AND(J118&gt;1,J118&lt;6,H118&gt;50),AND(J118&gt;5,H118&gt;19,H118&lt;51),AND(J118&gt;5,H118&gt;50)),"Complexo",""))),""))</f>
        <v/>
      </c>
      <c r="N118" s="85" t="str">
        <f aca="false">IF(L118="",M118,IF(M118="",L118,""))</f>
        <v/>
      </c>
      <c r="O118" s="86" t="n">
        <f aca="false">IF(AND(OR(G118="EE",G118="CE"),N118="Simples"),3, IF(AND(OR(G118="EE",G118="CE"),N118="Médio"),4, IF(AND(OR(G118="EE",G118="CE"),N118="Complexo"),6, IF(AND(G118="SE",N118="Simples"),4, IF(AND(G118="SE",N118="Médio"),5, IF(AND(G118="SE",N118="Complexo"),7,0))))))</f>
        <v>0</v>
      </c>
      <c r="P118" s="86" t="n">
        <f aca="false">IF(AND(G118="ALI",M118="Simples"),7, IF(AND(G118="ALI",M118="Médio"),10, IF(AND(G118="ALI",M118="Complexo"),15, IF(AND(G118="AIE",M118="Simples"),5, IF(AND(G118="AIE",M118="Médio"),7, IF(AND(G118="AIE",M118="Complexo"),10,0))))))</f>
        <v>0</v>
      </c>
      <c r="Q118" s="69" t="n">
        <f aca="false">IF(B118&lt;&gt;"Manutenção em interface",IF(B118&lt;&gt;"Desenv., Manutenção e Publicação de Páginas Estáticas",(O118+P118),C118),C118)</f>
        <v>0</v>
      </c>
      <c r="R118" s="85" t="n">
        <f aca="false">IF(B118&lt;&gt;"Manutenção em interface",IF(B118&lt;&gt;"Desenv., Manutenção e Publicação de Páginas Estáticas",(O118+P118)*C118,C118),C118)</f>
        <v>0</v>
      </c>
      <c r="S118" s="78"/>
      <c r="T118" s="87"/>
      <c r="U118" s="88"/>
      <c r="V118" s="76"/>
      <c r="W118" s="77" t="n">
        <f aca="false">IF(V118&lt;&gt;"",VLOOKUP(V118,'Manual EB'!$A$3:$B$407,2,0),0)</f>
        <v>0</v>
      </c>
      <c r="X118" s="78"/>
      <c r="Y118" s="80"/>
      <c r="Z118" s="81"/>
      <c r="AA118" s="82"/>
      <c r="AB118" s="83"/>
      <c r="AC118" s="84" t="str">
        <f aca="false">IF(X118="EE",IF(OR(AND(OR(AA118=1,AA118=0),Y118&gt;0,Y118&lt;5),AND(OR(AA118=1,AA118=0),Y118&gt;4,Y118&lt;16),AND(AA118=2,Y118&gt;0,Y118&lt;5)),"Simples",IF(OR(AND(OR(AA118=1,AA118=0),Y118&gt;15),AND(AA118=2,Y118&gt;4,Y118&lt;16),AND(AA118&gt;2,Y118&gt;0,Y118&lt;5)),"Médio",IF(OR(AND(AA118=2,Y118&gt;15),AND(AA118&gt;2,Y118&gt;4,Y118&lt;16),AND(AA118&gt;2,Y118&gt;15)),"Complexo",""))), IF(OR(X118="CE",X118="SE"),IF(OR(AND(OR(AA118=1,AA118=0),Y118&gt;0,Y118&lt;6),AND(OR(AA118=1,AA118=0),Y118&gt;5,Y118&lt;20),AND(AA118&gt;1,AA118&lt;4,Y118&gt;0,Y118&lt;6)),"Simples",IF(OR(AND(OR(AA118=1,AA118=0),Y118&gt;19),AND(AA118&gt;1,AA118&lt;4,Y118&gt;5,Y118&lt;20),AND(AA118&gt;3,Y118&gt;0,Y118&lt;6)),"Médio",IF(OR(AND(AA118&gt;1,AA118&lt;4,Y118&gt;19),AND(AA118&gt;3,Y118&gt;5,Y118&lt;20),AND(AA118&gt;3,Y118&gt;19)),"Complexo",""))),""))</f>
        <v/>
      </c>
      <c r="AD118" s="79" t="str">
        <f aca="false">IF(X118="ALI",IF(OR(AND(OR(AA118=1,AA118=0),Y118&gt;0,Y118&lt;20),AND(OR(AA118=1,AA118=0),Y118&gt;19,Y118&lt;51),AND(AA118&gt;1,AA118&lt;6,Y118&gt;0,Y118&lt;20)),"Simples",IF(OR(AND(OR(AA118=1,AA118=0),Y118&gt;50),AND(AA118&gt;1,AA118&lt;6,Y118&gt;19,Y118&lt;51),AND(AA118&gt;5,Y118&gt;0,Y118&lt;20)),"Médio",IF(OR(AND(AA118&gt;1,AA118&lt;6,Y118&gt;50),AND(AA118&gt;5,Y118&gt;19,Y118&lt;51),AND(AA118&gt;5,Y118&gt;50)),"Complexo",""))), IF(X118="AIE",IF(OR(AND(OR(AA118=1, AA118=0),Y118&gt;0,Y118&lt;20),AND(OR(AA118=1, AA118=0),Y118&gt;19,Y118&lt;51),AND(AA118&gt;1,AA118&lt;6,Y118&gt;0,Y118&lt;20)),"Simples",IF(OR(AND(OR(AA118=1, AA118=0),Y118&gt;50),AND(AA118&gt;1,AA118&lt;6,Y118&gt;19,Y118&lt;51),AND(AA118&gt;5,Y118&gt;0,Y118&lt;20)),"Médio",IF(OR(AND(AA118&gt;1,AA118&lt;6,Y118&gt;50),AND(AA118&gt;5,Y118&gt;19,Y118&lt;51),AND(AA118&gt;5,Y118&gt;50)),"Complexo",""))),""))</f>
        <v/>
      </c>
      <c r="AE118" s="85" t="str">
        <f aca="false">IF(AC118="",AD118,IF(AD118="",AC118,""))</f>
        <v/>
      </c>
      <c r="AF118" s="86" t="n">
        <f aca="false">IF(AND(OR(X118="EE",X118="CE"),AE118="Simples"),3, IF(AND(OR(X118="EE",X118="CE"),AE118="Médio"),4, IF(AND(OR(X118="EE",X118="CE"),AE118="Complexo"),6, IF(AND(X118="SE",AE118="Simples"),4, IF(AND(X118="SE",AE118="Médio"),5, IF(AND(X118="SE",AE118="Complexo"),7,0))))))</f>
        <v>0</v>
      </c>
      <c r="AG118" s="86" t="n">
        <f aca="false">IF(AND(X118="ALI",AD118="Simples"),7, IF(AND(X118="ALI",AD118="Médio"),10, IF(AND(X118="ALI",AD118="Complexo"),15, IF(AND(X118="AIE",AD118="Simples"),5, IF(AND(X118="AIE",AD118="Médio"),7, IF(AND(X118="AIE",AD118="Complexo"),10,0))))))</f>
        <v>0</v>
      </c>
      <c r="AH118" s="86" t="n">
        <f aca="false">IF(U118="",0,IF(U118="OK",SUM(O118:P118),SUM(AF118:AG118)))</f>
        <v>0</v>
      </c>
      <c r="AI118" s="89" t="n">
        <f aca="false">IF(U118="OK",R118,( IF(V118&lt;&gt;"Manutenção em interface",IF(V118&lt;&gt;"Desenv., Manutenção e Publicação de Páginas Estáticas",(AF118+AG118)*W118,W118),W118)))</f>
        <v>0</v>
      </c>
      <c r="AJ118" s="78"/>
      <c r="AK118" s="87"/>
      <c r="AL118" s="78"/>
      <c r="AM118" s="87"/>
      <c r="AN118" s="78"/>
      <c r="AO118" s="78" t="str">
        <f aca="false">IF(AI118=0,"",IF(AI118=R118,"OK","Divergente"))</f>
        <v/>
      </c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IF(B119&lt;&gt;"",VLOOKUP(B119,'Manual EB'!$A$3:$B$407,2,0),0)</f>
        <v>0</v>
      </c>
      <c r="D119" s="78"/>
      <c r="E119" s="78"/>
      <c r="F119" s="79"/>
      <c r="G119" s="78"/>
      <c r="H119" s="80"/>
      <c r="I119" s="81"/>
      <c r="J119" s="82"/>
      <c r="K119" s="83"/>
      <c r="L119" s="84" t="str">
        <f aca="false">IF(G119="EE",IF(OR(AND(OR(J119=1,J119=0),H119&gt;0,H119&lt;5),AND(OR(J119=1,J119=0),H119&gt;4,H119&lt;16),AND(J119=2,H119&gt;0,H119&lt;5)),"Simples",IF(OR(AND(OR(J119=1,J119=0),H119&gt;15),AND(J119=2,H119&gt;4,H119&lt;16),AND(J119&gt;2,H119&gt;0,H119&lt;5)),"Médio",IF(OR(AND(J119=2,H119&gt;15),AND(J119&gt;2,H119&gt;4,H119&lt;16),AND(J119&gt;2,H119&gt;15)),"Complexo",""))), IF(OR(G119="CE",G119="SE"),IF(OR(AND(OR(J119=1,J119=0),H119&gt;0,H119&lt;6),AND(OR(J119=1,J119=0),H119&gt;5,H119&lt;20),AND(J119&gt;1,J119&lt;4,H119&gt;0,H119&lt;6)),"Simples",IF(OR(AND(OR(J119=1,J119=0),H119&gt;19),AND(J119&gt;1,J119&lt;4,H119&gt;5,H119&lt;20),AND(J119&gt;3,H119&gt;0,H119&lt;6)),"Médio",IF(OR(AND(J119&gt;1,J119&lt;4,H119&gt;19),AND(J119&gt;3,H119&gt;5,H119&lt;20),AND(J119&gt;3,H119&gt;19)),"Complexo",""))),""))</f>
        <v/>
      </c>
      <c r="M119" s="79" t="str">
        <f aca="false">IF(G119="ALI",IF(OR(AND(OR(J119=1,J119=0),H119&gt;0,H119&lt;20),AND(OR(J119=1,J119=0),H119&gt;19,H119&lt;51),AND(J119&gt;1,J119&lt;6,H119&gt;0,H119&lt;20)),"Simples",IF(OR(AND(OR(J119=1,J119=0),H119&gt;50),AND(J119&gt;1,J119&lt;6,H119&gt;19,H119&lt;51),AND(J119&gt;5,H119&gt;0,H119&lt;20)),"Médio",IF(OR(AND(J119&gt;1,J119&lt;6,H119&gt;50),AND(J119&gt;5,H119&gt;19,H119&lt;51),AND(J119&gt;5,H119&gt;50)),"Complexo",""))), IF(G119="AIE",IF(OR(AND(OR(J119=1, J119=0),H119&gt;0,H119&lt;20),AND(OR(J119=1, J119=0),H119&gt;19,H119&lt;51),AND(J119&gt;1,J119&lt;6,H119&gt;0,H119&lt;20)),"Simples",IF(OR(AND(OR(J119=1, J119=0),H119&gt;50),AND(J119&gt;1,J119&lt;6,H119&gt;19,H119&lt;51),AND(J119&gt;5,H119&gt;0,H119&lt;20)),"Médio",IF(OR(AND(J119&gt;1,J119&lt;6,H119&gt;50),AND(J119&gt;5,H119&gt;19,H119&lt;51),AND(J119&gt;5,H119&gt;50)),"Complexo",""))),""))</f>
        <v/>
      </c>
      <c r="N119" s="85" t="str">
        <f aca="false">IF(L119="",M119,IF(M119="",L119,""))</f>
        <v/>
      </c>
      <c r="O119" s="86" t="n">
        <f aca="false">IF(AND(OR(G119="EE",G119="CE"),N119="Simples"),3, IF(AND(OR(G119="EE",G119="CE"),N119="Médio"),4, IF(AND(OR(G119="EE",G119="CE"),N119="Complexo"),6, IF(AND(G119="SE",N119="Simples"),4, IF(AND(G119="SE",N119="Médio"),5, IF(AND(G119="SE",N119="Complexo"),7,0))))))</f>
        <v>0</v>
      </c>
      <c r="P119" s="86" t="n">
        <f aca="false">IF(AND(G119="ALI",M119="Simples"),7, IF(AND(G119="ALI",M119="Médio"),10, IF(AND(G119="ALI",M119="Complexo"),15, IF(AND(G119="AIE",M119="Simples"),5, IF(AND(G119="AIE",M119="Médio"),7, IF(AND(G119="AIE",M119="Complexo"),10,0))))))</f>
        <v>0</v>
      </c>
      <c r="Q119" s="69" t="n">
        <f aca="false">IF(B119&lt;&gt;"Manutenção em interface",IF(B119&lt;&gt;"Desenv., Manutenção e Publicação de Páginas Estáticas",(O119+P119),C119),C119)</f>
        <v>0</v>
      </c>
      <c r="R119" s="85" t="n">
        <f aca="false">IF(B119&lt;&gt;"Manutenção em interface",IF(B119&lt;&gt;"Desenv., Manutenção e Publicação de Páginas Estáticas",(O119+P119)*C119,C119),C119)</f>
        <v>0</v>
      </c>
      <c r="S119" s="78"/>
      <c r="T119" s="87"/>
      <c r="U119" s="88"/>
      <c r="V119" s="76"/>
      <c r="W119" s="77" t="n">
        <f aca="false">IF(V119&lt;&gt;"",VLOOKUP(V119,'Manual EB'!$A$3:$B$407,2,0),0)</f>
        <v>0</v>
      </c>
      <c r="X119" s="78"/>
      <c r="Y119" s="80"/>
      <c r="Z119" s="81"/>
      <c r="AA119" s="82"/>
      <c r="AB119" s="83"/>
      <c r="AC119" s="84" t="str">
        <f aca="false">IF(X119="EE",IF(OR(AND(OR(AA119=1,AA119=0),Y119&gt;0,Y119&lt;5),AND(OR(AA119=1,AA119=0),Y119&gt;4,Y119&lt;16),AND(AA119=2,Y119&gt;0,Y119&lt;5)),"Simples",IF(OR(AND(OR(AA119=1,AA119=0),Y119&gt;15),AND(AA119=2,Y119&gt;4,Y119&lt;16),AND(AA119&gt;2,Y119&gt;0,Y119&lt;5)),"Médio",IF(OR(AND(AA119=2,Y119&gt;15),AND(AA119&gt;2,Y119&gt;4,Y119&lt;16),AND(AA119&gt;2,Y119&gt;15)),"Complexo",""))), IF(OR(X119="CE",X119="SE"),IF(OR(AND(OR(AA119=1,AA119=0),Y119&gt;0,Y119&lt;6),AND(OR(AA119=1,AA119=0),Y119&gt;5,Y119&lt;20),AND(AA119&gt;1,AA119&lt;4,Y119&gt;0,Y119&lt;6)),"Simples",IF(OR(AND(OR(AA119=1,AA119=0),Y119&gt;19),AND(AA119&gt;1,AA119&lt;4,Y119&gt;5,Y119&lt;20),AND(AA119&gt;3,Y119&gt;0,Y119&lt;6)),"Médio",IF(OR(AND(AA119&gt;1,AA119&lt;4,Y119&gt;19),AND(AA119&gt;3,Y119&gt;5,Y119&lt;20),AND(AA119&gt;3,Y119&gt;19)),"Complexo",""))),""))</f>
        <v/>
      </c>
      <c r="AD119" s="79" t="str">
        <f aca="false">IF(X119="ALI",IF(OR(AND(OR(AA119=1,AA119=0),Y119&gt;0,Y119&lt;20),AND(OR(AA119=1,AA119=0),Y119&gt;19,Y119&lt;51),AND(AA119&gt;1,AA119&lt;6,Y119&gt;0,Y119&lt;20)),"Simples",IF(OR(AND(OR(AA119=1,AA119=0),Y119&gt;50),AND(AA119&gt;1,AA119&lt;6,Y119&gt;19,Y119&lt;51),AND(AA119&gt;5,Y119&gt;0,Y119&lt;20)),"Médio",IF(OR(AND(AA119&gt;1,AA119&lt;6,Y119&gt;50),AND(AA119&gt;5,Y119&gt;19,Y119&lt;51),AND(AA119&gt;5,Y119&gt;50)),"Complexo",""))), IF(X119="AIE",IF(OR(AND(OR(AA119=1, AA119=0),Y119&gt;0,Y119&lt;20),AND(OR(AA119=1, AA119=0),Y119&gt;19,Y119&lt;51),AND(AA119&gt;1,AA119&lt;6,Y119&gt;0,Y119&lt;20)),"Simples",IF(OR(AND(OR(AA119=1, AA119=0),Y119&gt;50),AND(AA119&gt;1,AA119&lt;6,Y119&gt;19,Y119&lt;51),AND(AA119&gt;5,Y119&gt;0,Y119&lt;20)),"Médio",IF(OR(AND(AA119&gt;1,AA119&lt;6,Y119&gt;50),AND(AA119&gt;5,Y119&gt;19,Y119&lt;51),AND(AA119&gt;5,Y119&gt;50)),"Complexo",""))),""))</f>
        <v/>
      </c>
      <c r="AE119" s="85" t="str">
        <f aca="false">IF(AC119="",AD119,IF(AD119="",AC119,""))</f>
        <v/>
      </c>
      <c r="AF119" s="86" t="n">
        <f aca="false">IF(AND(OR(X119="EE",X119="CE"),AE119="Simples"),3, IF(AND(OR(X119="EE",X119="CE"),AE119="Médio"),4, IF(AND(OR(X119="EE",X119="CE"),AE119="Complexo"),6, IF(AND(X119="SE",AE119="Simples"),4, IF(AND(X119="SE",AE119="Médio"),5, IF(AND(X119="SE",AE119="Complexo"),7,0))))))</f>
        <v>0</v>
      </c>
      <c r="AG119" s="86" t="n">
        <f aca="false">IF(AND(X119="ALI",AD119="Simples"),7, IF(AND(X119="ALI",AD119="Médio"),10, IF(AND(X119="ALI",AD119="Complexo"),15, IF(AND(X119="AIE",AD119="Simples"),5, IF(AND(X119="AIE",AD119="Médio"),7, IF(AND(X119="AIE",AD119="Complexo"),10,0))))))</f>
        <v>0</v>
      </c>
      <c r="AH119" s="86" t="n">
        <f aca="false">IF(U119="",0,IF(U119="OK",SUM(O119:P119),SUM(AF119:AG119)))</f>
        <v>0</v>
      </c>
      <c r="AI119" s="89" t="n">
        <f aca="false">IF(U119="OK",R119,( IF(V119&lt;&gt;"Manutenção em interface",IF(V119&lt;&gt;"Desenv., Manutenção e Publicação de Páginas Estáticas",(AF119+AG119)*W119,W119),W119)))</f>
        <v>0</v>
      </c>
      <c r="AJ119" s="78"/>
      <c r="AK119" s="87"/>
      <c r="AL119" s="78"/>
      <c r="AM119" s="87"/>
      <c r="AN119" s="78"/>
      <c r="AO119" s="78" t="str">
        <f aca="false">IF(AI119=0,"",IF(AI119=R119,"OK","Divergente"))</f>
        <v/>
      </c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IF(B120&lt;&gt;"",VLOOKUP(B120,'Manual EB'!$A$3:$B$407,2,0),0)</f>
        <v>0</v>
      </c>
      <c r="D120" s="78"/>
      <c r="E120" s="78"/>
      <c r="F120" s="79"/>
      <c r="G120" s="78"/>
      <c r="H120" s="80"/>
      <c r="I120" s="81"/>
      <c r="J120" s="82"/>
      <c r="K120" s="83"/>
      <c r="L120" s="84" t="str">
        <f aca="false">IF(G120="EE",IF(OR(AND(OR(J120=1,J120=0),H120&gt;0,H120&lt;5),AND(OR(J120=1,J120=0),H120&gt;4,H120&lt;16),AND(J120=2,H120&gt;0,H120&lt;5)),"Simples",IF(OR(AND(OR(J120=1,J120=0),H120&gt;15),AND(J120=2,H120&gt;4,H120&lt;16),AND(J120&gt;2,H120&gt;0,H120&lt;5)),"Médio",IF(OR(AND(J120=2,H120&gt;15),AND(J120&gt;2,H120&gt;4,H120&lt;16),AND(J120&gt;2,H120&gt;15)),"Complexo",""))), IF(OR(G120="CE",G120="SE"),IF(OR(AND(OR(J120=1,J120=0),H120&gt;0,H120&lt;6),AND(OR(J120=1,J120=0),H120&gt;5,H120&lt;20),AND(J120&gt;1,J120&lt;4,H120&gt;0,H120&lt;6)),"Simples",IF(OR(AND(OR(J120=1,J120=0),H120&gt;19),AND(J120&gt;1,J120&lt;4,H120&gt;5,H120&lt;20),AND(J120&gt;3,H120&gt;0,H120&lt;6)),"Médio",IF(OR(AND(J120&gt;1,J120&lt;4,H120&gt;19),AND(J120&gt;3,H120&gt;5,H120&lt;20),AND(J120&gt;3,H120&gt;19)),"Complexo",""))),""))</f>
        <v/>
      </c>
      <c r="M120" s="79" t="str">
        <f aca="false">IF(G120="ALI",IF(OR(AND(OR(J120=1,J120=0),H120&gt;0,H120&lt;20),AND(OR(J120=1,J120=0),H120&gt;19,H120&lt;51),AND(J120&gt;1,J120&lt;6,H120&gt;0,H120&lt;20)),"Simples",IF(OR(AND(OR(J120=1,J120=0),H120&gt;50),AND(J120&gt;1,J120&lt;6,H120&gt;19,H120&lt;51),AND(J120&gt;5,H120&gt;0,H120&lt;20)),"Médio",IF(OR(AND(J120&gt;1,J120&lt;6,H120&gt;50),AND(J120&gt;5,H120&gt;19,H120&lt;51),AND(J120&gt;5,H120&gt;50)),"Complexo",""))), IF(G120="AIE",IF(OR(AND(OR(J120=1, J120=0),H120&gt;0,H120&lt;20),AND(OR(J120=1, J120=0),H120&gt;19,H120&lt;51),AND(J120&gt;1,J120&lt;6,H120&gt;0,H120&lt;20)),"Simples",IF(OR(AND(OR(J120=1, J120=0),H120&gt;50),AND(J120&gt;1,J120&lt;6,H120&gt;19,H120&lt;51),AND(J120&gt;5,H120&gt;0,H120&lt;20)),"Médio",IF(OR(AND(J120&gt;1,J120&lt;6,H120&gt;50),AND(J120&gt;5,H120&gt;19,H120&lt;51),AND(J120&gt;5,H120&gt;50)),"Complexo",""))),""))</f>
        <v/>
      </c>
      <c r="N120" s="85" t="str">
        <f aca="false">IF(L120="",M120,IF(M120="",L120,""))</f>
        <v/>
      </c>
      <c r="O120" s="86" t="n">
        <f aca="false">IF(AND(OR(G120="EE",G120="CE"),N120="Simples"),3, IF(AND(OR(G120="EE",G120="CE"),N120="Médio"),4, IF(AND(OR(G120="EE",G120="CE"),N120="Complexo"),6, IF(AND(G120="SE",N120="Simples"),4, IF(AND(G120="SE",N120="Médio"),5, IF(AND(G120="SE",N120="Complexo"),7,0))))))</f>
        <v>0</v>
      </c>
      <c r="P120" s="86" t="n">
        <f aca="false">IF(AND(G120="ALI",M120="Simples"),7, IF(AND(G120="ALI",M120="Médio"),10, IF(AND(G120="ALI",M120="Complexo"),15, IF(AND(G120="AIE",M120="Simples"),5, IF(AND(G120="AIE",M120="Médio"),7, IF(AND(G120="AIE",M120="Complexo"),10,0))))))</f>
        <v>0</v>
      </c>
      <c r="Q120" s="69" t="n">
        <f aca="false">IF(B120&lt;&gt;"Manutenção em interface",IF(B120&lt;&gt;"Desenv., Manutenção e Publicação de Páginas Estáticas",(O120+P120),C120),C120)</f>
        <v>0</v>
      </c>
      <c r="R120" s="85" t="n">
        <f aca="false">IF(B120&lt;&gt;"Manutenção em interface",IF(B120&lt;&gt;"Desenv., Manutenção e Publicação de Páginas Estáticas",(O120+P120)*C120,C120),C120)</f>
        <v>0</v>
      </c>
      <c r="S120" s="78"/>
      <c r="T120" s="87"/>
      <c r="U120" s="88"/>
      <c r="V120" s="76"/>
      <c r="W120" s="77" t="n">
        <f aca="false">IF(V120&lt;&gt;"",VLOOKUP(V120,'Manual EB'!$A$3:$B$407,2,0),0)</f>
        <v>0</v>
      </c>
      <c r="X120" s="78"/>
      <c r="Y120" s="80"/>
      <c r="Z120" s="81"/>
      <c r="AA120" s="82"/>
      <c r="AB120" s="83"/>
      <c r="AC120" s="84" t="str">
        <f aca="false">IF(X120="EE",IF(OR(AND(OR(AA120=1,AA120=0),Y120&gt;0,Y120&lt;5),AND(OR(AA120=1,AA120=0),Y120&gt;4,Y120&lt;16),AND(AA120=2,Y120&gt;0,Y120&lt;5)),"Simples",IF(OR(AND(OR(AA120=1,AA120=0),Y120&gt;15),AND(AA120=2,Y120&gt;4,Y120&lt;16),AND(AA120&gt;2,Y120&gt;0,Y120&lt;5)),"Médio",IF(OR(AND(AA120=2,Y120&gt;15),AND(AA120&gt;2,Y120&gt;4,Y120&lt;16),AND(AA120&gt;2,Y120&gt;15)),"Complexo",""))), IF(OR(X120="CE",X120="SE"),IF(OR(AND(OR(AA120=1,AA120=0),Y120&gt;0,Y120&lt;6),AND(OR(AA120=1,AA120=0),Y120&gt;5,Y120&lt;20),AND(AA120&gt;1,AA120&lt;4,Y120&gt;0,Y120&lt;6)),"Simples",IF(OR(AND(OR(AA120=1,AA120=0),Y120&gt;19),AND(AA120&gt;1,AA120&lt;4,Y120&gt;5,Y120&lt;20),AND(AA120&gt;3,Y120&gt;0,Y120&lt;6)),"Médio",IF(OR(AND(AA120&gt;1,AA120&lt;4,Y120&gt;19),AND(AA120&gt;3,Y120&gt;5,Y120&lt;20),AND(AA120&gt;3,Y120&gt;19)),"Complexo",""))),""))</f>
        <v/>
      </c>
      <c r="AD120" s="79" t="str">
        <f aca="false">IF(X120="ALI",IF(OR(AND(OR(AA120=1,AA120=0),Y120&gt;0,Y120&lt;20),AND(OR(AA120=1,AA120=0),Y120&gt;19,Y120&lt;51),AND(AA120&gt;1,AA120&lt;6,Y120&gt;0,Y120&lt;20)),"Simples",IF(OR(AND(OR(AA120=1,AA120=0),Y120&gt;50),AND(AA120&gt;1,AA120&lt;6,Y120&gt;19,Y120&lt;51),AND(AA120&gt;5,Y120&gt;0,Y120&lt;20)),"Médio",IF(OR(AND(AA120&gt;1,AA120&lt;6,Y120&gt;50),AND(AA120&gt;5,Y120&gt;19,Y120&lt;51),AND(AA120&gt;5,Y120&gt;50)),"Complexo",""))), IF(X120="AIE",IF(OR(AND(OR(AA120=1, AA120=0),Y120&gt;0,Y120&lt;20),AND(OR(AA120=1, AA120=0),Y120&gt;19,Y120&lt;51),AND(AA120&gt;1,AA120&lt;6,Y120&gt;0,Y120&lt;20)),"Simples",IF(OR(AND(OR(AA120=1, AA120=0),Y120&gt;50),AND(AA120&gt;1,AA120&lt;6,Y120&gt;19,Y120&lt;51),AND(AA120&gt;5,Y120&gt;0,Y120&lt;20)),"Médio",IF(OR(AND(AA120&gt;1,AA120&lt;6,Y120&gt;50),AND(AA120&gt;5,Y120&gt;19,Y120&lt;51),AND(AA120&gt;5,Y120&gt;50)),"Complexo",""))),""))</f>
        <v/>
      </c>
      <c r="AE120" s="85" t="str">
        <f aca="false">IF(AC120="",AD120,IF(AD120="",AC120,""))</f>
        <v/>
      </c>
      <c r="AF120" s="86" t="n">
        <f aca="false">IF(AND(OR(X120="EE",X120="CE"),AE120="Simples"),3, IF(AND(OR(X120="EE",X120="CE"),AE120="Médio"),4, IF(AND(OR(X120="EE",X120="CE"),AE120="Complexo"),6, IF(AND(X120="SE",AE120="Simples"),4, IF(AND(X120="SE",AE120="Médio"),5, IF(AND(X120="SE",AE120="Complexo"),7,0))))))</f>
        <v>0</v>
      </c>
      <c r="AG120" s="86" t="n">
        <f aca="false">IF(AND(X120="ALI",AD120="Simples"),7, IF(AND(X120="ALI",AD120="Médio"),10, IF(AND(X120="ALI",AD120="Complexo"),15, IF(AND(X120="AIE",AD120="Simples"),5, IF(AND(X120="AIE",AD120="Médio"),7, IF(AND(X120="AIE",AD120="Complexo"),10,0))))))</f>
        <v>0</v>
      </c>
      <c r="AH120" s="86" t="n">
        <f aca="false">IF(U120="",0,IF(U120="OK",SUM(O120:P120),SUM(AF120:AG120)))</f>
        <v>0</v>
      </c>
      <c r="AI120" s="89" t="n">
        <f aca="false">IF(U120="OK",R120,( IF(V120&lt;&gt;"Manutenção em interface",IF(V120&lt;&gt;"Desenv., Manutenção e Publicação de Páginas Estáticas",(AF120+AG120)*W120,W120),W120)))</f>
        <v>0</v>
      </c>
      <c r="AJ120" s="78"/>
      <c r="AK120" s="87"/>
      <c r="AL120" s="78"/>
      <c r="AM120" s="87"/>
      <c r="AN120" s="78"/>
      <c r="AO120" s="78" t="str">
        <f aca="false">IF(AI120=0,"",IF(AI120=R120,"OK","Divergente"))</f>
        <v/>
      </c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IF(B121&lt;&gt;"",VLOOKUP(B121,'Manual EB'!$A$3:$B$407,2,0),0)</f>
        <v>0</v>
      </c>
      <c r="D121" s="78"/>
      <c r="E121" s="78"/>
      <c r="F121" s="79"/>
      <c r="G121" s="78"/>
      <c r="H121" s="80"/>
      <c r="I121" s="81"/>
      <c r="J121" s="82"/>
      <c r="K121" s="83"/>
      <c r="L121" s="84" t="str">
        <f aca="false">IF(G121="EE",IF(OR(AND(OR(J121=1,J121=0),H121&gt;0,H121&lt;5),AND(OR(J121=1,J121=0),H121&gt;4,H121&lt;16),AND(J121=2,H121&gt;0,H121&lt;5)),"Simples",IF(OR(AND(OR(J121=1,J121=0),H121&gt;15),AND(J121=2,H121&gt;4,H121&lt;16),AND(J121&gt;2,H121&gt;0,H121&lt;5)),"Médio",IF(OR(AND(J121=2,H121&gt;15),AND(J121&gt;2,H121&gt;4,H121&lt;16),AND(J121&gt;2,H121&gt;15)),"Complexo",""))), IF(OR(G121="CE",G121="SE"),IF(OR(AND(OR(J121=1,J121=0),H121&gt;0,H121&lt;6),AND(OR(J121=1,J121=0),H121&gt;5,H121&lt;20),AND(J121&gt;1,J121&lt;4,H121&gt;0,H121&lt;6)),"Simples",IF(OR(AND(OR(J121=1,J121=0),H121&gt;19),AND(J121&gt;1,J121&lt;4,H121&gt;5,H121&lt;20),AND(J121&gt;3,H121&gt;0,H121&lt;6)),"Médio",IF(OR(AND(J121&gt;1,J121&lt;4,H121&gt;19),AND(J121&gt;3,H121&gt;5,H121&lt;20),AND(J121&gt;3,H121&gt;19)),"Complexo",""))),""))</f>
        <v/>
      </c>
      <c r="M121" s="79" t="str">
        <f aca="false">IF(G121="ALI",IF(OR(AND(OR(J121=1,J121=0),H121&gt;0,H121&lt;20),AND(OR(J121=1,J121=0),H121&gt;19,H121&lt;51),AND(J121&gt;1,J121&lt;6,H121&gt;0,H121&lt;20)),"Simples",IF(OR(AND(OR(J121=1,J121=0),H121&gt;50),AND(J121&gt;1,J121&lt;6,H121&gt;19,H121&lt;51),AND(J121&gt;5,H121&gt;0,H121&lt;20)),"Médio",IF(OR(AND(J121&gt;1,J121&lt;6,H121&gt;50),AND(J121&gt;5,H121&gt;19,H121&lt;51),AND(J121&gt;5,H121&gt;50)),"Complexo",""))), IF(G121="AIE",IF(OR(AND(OR(J121=1, J121=0),H121&gt;0,H121&lt;20),AND(OR(J121=1, J121=0),H121&gt;19,H121&lt;51),AND(J121&gt;1,J121&lt;6,H121&gt;0,H121&lt;20)),"Simples",IF(OR(AND(OR(J121=1, J121=0),H121&gt;50),AND(J121&gt;1,J121&lt;6,H121&gt;19,H121&lt;51),AND(J121&gt;5,H121&gt;0,H121&lt;20)),"Médio",IF(OR(AND(J121&gt;1,J121&lt;6,H121&gt;50),AND(J121&gt;5,H121&gt;19,H121&lt;51),AND(J121&gt;5,H121&gt;50)),"Complexo",""))),""))</f>
        <v/>
      </c>
      <c r="N121" s="85" t="str">
        <f aca="false">IF(L121="",M121,IF(M121="",L121,""))</f>
        <v/>
      </c>
      <c r="O121" s="86" t="n">
        <f aca="false">IF(AND(OR(G121="EE",G121="CE"),N121="Simples"),3, IF(AND(OR(G121="EE",G121="CE"),N121="Médio"),4, IF(AND(OR(G121="EE",G121="CE"),N121="Complexo"),6, IF(AND(G121="SE",N121="Simples"),4, IF(AND(G121="SE",N121="Médio"),5, IF(AND(G121="SE",N121="Complexo"),7,0))))))</f>
        <v>0</v>
      </c>
      <c r="P121" s="86" t="n">
        <f aca="false">IF(AND(G121="ALI",M121="Simples"),7, IF(AND(G121="ALI",M121="Médio"),10, IF(AND(G121="ALI",M121="Complexo"),15, IF(AND(G121="AIE",M121="Simples"),5, IF(AND(G121="AIE",M121="Médio"),7, IF(AND(G121="AIE",M121="Complexo"),10,0))))))</f>
        <v>0</v>
      </c>
      <c r="Q121" s="69" t="n">
        <f aca="false">IF(B121&lt;&gt;"Manutenção em interface",IF(B121&lt;&gt;"Desenv., Manutenção e Publicação de Páginas Estáticas",(O121+P121),C121),C121)</f>
        <v>0</v>
      </c>
      <c r="R121" s="85" t="n">
        <f aca="false">IF(B121&lt;&gt;"Manutenção em interface",IF(B121&lt;&gt;"Desenv., Manutenção e Publicação de Páginas Estáticas",(O121+P121)*C121,C121),C121)</f>
        <v>0</v>
      </c>
      <c r="S121" s="78"/>
      <c r="T121" s="87"/>
      <c r="U121" s="88"/>
      <c r="V121" s="76"/>
      <c r="W121" s="77" t="n">
        <f aca="false">IF(V121&lt;&gt;"",VLOOKUP(V121,'Manual EB'!$A$3:$B$407,2,0),0)</f>
        <v>0</v>
      </c>
      <c r="X121" s="78"/>
      <c r="Y121" s="80"/>
      <c r="Z121" s="81"/>
      <c r="AA121" s="82"/>
      <c r="AB121" s="83"/>
      <c r="AC121" s="84" t="str">
        <f aca="false">IF(X121="EE",IF(OR(AND(OR(AA121=1,AA121=0),Y121&gt;0,Y121&lt;5),AND(OR(AA121=1,AA121=0),Y121&gt;4,Y121&lt;16),AND(AA121=2,Y121&gt;0,Y121&lt;5)),"Simples",IF(OR(AND(OR(AA121=1,AA121=0),Y121&gt;15),AND(AA121=2,Y121&gt;4,Y121&lt;16),AND(AA121&gt;2,Y121&gt;0,Y121&lt;5)),"Médio",IF(OR(AND(AA121=2,Y121&gt;15),AND(AA121&gt;2,Y121&gt;4,Y121&lt;16),AND(AA121&gt;2,Y121&gt;15)),"Complexo",""))), IF(OR(X121="CE",X121="SE"),IF(OR(AND(OR(AA121=1,AA121=0),Y121&gt;0,Y121&lt;6),AND(OR(AA121=1,AA121=0),Y121&gt;5,Y121&lt;20),AND(AA121&gt;1,AA121&lt;4,Y121&gt;0,Y121&lt;6)),"Simples",IF(OR(AND(OR(AA121=1,AA121=0),Y121&gt;19),AND(AA121&gt;1,AA121&lt;4,Y121&gt;5,Y121&lt;20),AND(AA121&gt;3,Y121&gt;0,Y121&lt;6)),"Médio",IF(OR(AND(AA121&gt;1,AA121&lt;4,Y121&gt;19),AND(AA121&gt;3,Y121&gt;5,Y121&lt;20),AND(AA121&gt;3,Y121&gt;19)),"Complexo",""))),""))</f>
        <v/>
      </c>
      <c r="AD121" s="79" t="str">
        <f aca="false">IF(X121="ALI",IF(OR(AND(OR(AA121=1,AA121=0),Y121&gt;0,Y121&lt;20),AND(OR(AA121=1,AA121=0),Y121&gt;19,Y121&lt;51),AND(AA121&gt;1,AA121&lt;6,Y121&gt;0,Y121&lt;20)),"Simples",IF(OR(AND(OR(AA121=1,AA121=0),Y121&gt;50),AND(AA121&gt;1,AA121&lt;6,Y121&gt;19,Y121&lt;51),AND(AA121&gt;5,Y121&gt;0,Y121&lt;20)),"Médio",IF(OR(AND(AA121&gt;1,AA121&lt;6,Y121&gt;50),AND(AA121&gt;5,Y121&gt;19,Y121&lt;51),AND(AA121&gt;5,Y121&gt;50)),"Complexo",""))), IF(X121="AIE",IF(OR(AND(OR(AA121=1, AA121=0),Y121&gt;0,Y121&lt;20),AND(OR(AA121=1, AA121=0),Y121&gt;19,Y121&lt;51),AND(AA121&gt;1,AA121&lt;6,Y121&gt;0,Y121&lt;20)),"Simples",IF(OR(AND(OR(AA121=1, AA121=0),Y121&gt;50),AND(AA121&gt;1,AA121&lt;6,Y121&gt;19,Y121&lt;51),AND(AA121&gt;5,Y121&gt;0,Y121&lt;20)),"Médio",IF(OR(AND(AA121&gt;1,AA121&lt;6,Y121&gt;50),AND(AA121&gt;5,Y121&gt;19,Y121&lt;51),AND(AA121&gt;5,Y121&gt;50)),"Complexo",""))),""))</f>
        <v/>
      </c>
      <c r="AE121" s="85" t="str">
        <f aca="false">IF(AC121="",AD121,IF(AD121="",AC121,""))</f>
        <v/>
      </c>
      <c r="AF121" s="86" t="n">
        <f aca="false">IF(AND(OR(X121="EE",X121="CE"),AE121="Simples"),3, IF(AND(OR(X121="EE",X121="CE"),AE121="Médio"),4, IF(AND(OR(X121="EE",X121="CE"),AE121="Complexo"),6, IF(AND(X121="SE",AE121="Simples"),4, IF(AND(X121="SE",AE121="Médio"),5, IF(AND(X121="SE",AE121="Complexo"),7,0))))))</f>
        <v>0</v>
      </c>
      <c r="AG121" s="86" t="n">
        <f aca="false">IF(AND(X121="ALI",AD121="Simples"),7, IF(AND(X121="ALI",AD121="Médio"),10, IF(AND(X121="ALI",AD121="Complexo"),15, IF(AND(X121="AIE",AD121="Simples"),5, IF(AND(X121="AIE",AD121="Médio"),7, IF(AND(X121="AIE",AD121="Complexo"),10,0))))))</f>
        <v>0</v>
      </c>
      <c r="AH121" s="86" t="n">
        <f aca="false">IF(U121="",0,IF(U121="OK",SUM(O121:P121),SUM(AF121:AG121)))</f>
        <v>0</v>
      </c>
      <c r="AI121" s="89" t="n">
        <f aca="false">IF(U121="OK",R121,( IF(V121&lt;&gt;"Manutenção em interface",IF(V121&lt;&gt;"Desenv., Manutenção e Publicação de Páginas Estáticas",(AF121+AG121)*W121,W121),W121)))</f>
        <v>0</v>
      </c>
      <c r="AJ121" s="78"/>
      <c r="AK121" s="87"/>
      <c r="AL121" s="78"/>
      <c r="AM121" s="87"/>
      <c r="AN121" s="78"/>
      <c r="AO121" s="78" t="str">
        <f aca="false">IF(AI121=0,"",IF(AI121=R121,"OK","Divergente"))</f>
        <v/>
      </c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IF(B122&lt;&gt;"",VLOOKUP(B122,'Manual EB'!$A$3:$B$407,2,0),0)</f>
        <v>0</v>
      </c>
      <c r="D122" s="78"/>
      <c r="E122" s="78"/>
      <c r="F122" s="79"/>
      <c r="G122" s="78"/>
      <c r="H122" s="80"/>
      <c r="I122" s="81"/>
      <c r="J122" s="82"/>
      <c r="K122" s="83"/>
      <c r="L122" s="84" t="str">
        <f aca="false">IF(G122="EE",IF(OR(AND(OR(J122=1,J122=0),H122&gt;0,H122&lt;5),AND(OR(J122=1,J122=0),H122&gt;4,H122&lt;16),AND(J122=2,H122&gt;0,H122&lt;5)),"Simples",IF(OR(AND(OR(J122=1,J122=0),H122&gt;15),AND(J122=2,H122&gt;4,H122&lt;16),AND(J122&gt;2,H122&gt;0,H122&lt;5)),"Médio",IF(OR(AND(J122=2,H122&gt;15),AND(J122&gt;2,H122&gt;4,H122&lt;16),AND(J122&gt;2,H122&gt;15)),"Complexo",""))), IF(OR(G122="CE",G122="SE"),IF(OR(AND(OR(J122=1,J122=0),H122&gt;0,H122&lt;6),AND(OR(J122=1,J122=0),H122&gt;5,H122&lt;20),AND(J122&gt;1,J122&lt;4,H122&gt;0,H122&lt;6)),"Simples",IF(OR(AND(OR(J122=1,J122=0),H122&gt;19),AND(J122&gt;1,J122&lt;4,H122&gt;5,H122&lt;20),AND(J122&gt;3,H122&gt;0,H122&lt;6)),"Médio",IF(OR(AND(J122&gt;1,J122&lt;4,H122&gt;19),AND(J122&gt;3,H122&gt;5,H122&lt;20),AND(J122&gt;3,H122&gt;19)),"Complexo",""))),""))</f>
        <v/>
      </c>
      <c r="M122" s="79" t="str">
        <f aca="false">IF(G122="ALI",IF(OR(AND(OR(J122=1,J122=0),H122&gt;0,H122&lt;20),AND(OR(J122=1,J122=0),H122&gt;19,H122&lt;51),AND(J122&gt;1,J122&lt;6,H122&gt;0,H122&lt;20)),"Simples",IF(OR(AND(OR(J122=1,J122=0),H122&gt;50),AND(J122&gt;1,J122&lt;6,H122&gt;19,H122&lt;51),AND(J122&gt;5,H122&gt;0,H122&lt;20)),"Médio",IF(OR(AND(J122&gt;1,J122&lt;6,H122&gt;50),AND(J122&gt;5,H122&gt;19,H122&lt;51),AND(J122&gt;5,H122&gt;50)),"Complexo",""))), IF(G122="AIE",IF(OR(AND(OR(J122=1, J122=0),H122&gt;0,H122&lt;20),AND(OR(J122=1, J122=0),H122&gt;19,H122&lt;51),AND(J122&gt;1,J122&lt;6,H122&gt;0,H122&lt;20)),"Simples",IF(OR(AND(OR(J122=1, J122=0),H122&gt;50),AND(J122&gt;1,J122&lt;6,H122&gt;19,H122&lt;51),AND(J122&gt;5,H122&gt;0,H122&lt;20)),"Médio",IF(OR(AND(J122&gt;1,J122&lt;6,H122&gt;50),AND(J122&gt;5,H122&gt;19,H122&lt;51),AND(J122&gt;5,H122&gt;50)),"Complexo",""))),""))</f>
        <v/>
      </c>
      <c r="N122" s="85" t="str">
        <f aca="false">IF(L122="",M122,IF(M122="",L122,""))</f>
        <v/>
      </c>
      <c r="O122" s="86" t="n">
        <f aca="false">IF(AND(OR(G122="EE",G122="CE"),N122="Simples"),3, IF(AND(OR(G122="EE",G122="CE"),N122="Médio"),4, IF(AND(OR(G122="EE",G122="CE"),N122="Complexo"),6, IF(AND(G122="SE",N122="Simples"),4, IF(AND(G122="SE",N122="Médio"),5, IF(AND(G122="SE",N122="Complexo"),7,0))))))</f>
        <v>0</v>
      </c>
      <c r="P122" s="86" t="n">
        <f aca="false">IF(AND(G122="ALI",M122="Simples"),7, IF(AND(G122="ALI",M122="Médio"),10, IF(AND(G122="ALI",M122="Complexo"),15, IF(AND(G122="AIE",M122="Simples"),5, IF(AND(G122="AIE",M122="Médio"),7, IF(AND(G122="AIE",M122="Complexo"),10,0))))))</f>
        <v>0</v>
      </c>
      <c r="Q122" s="69" t="n">
        <f aca="false">IF(B122&lt;&gt;"Manutenção em interface",IF(B122&lt;&gt;"Desenv., Manutenção e Publicação de Páginas Estáticas",(O122+P122),C122),C122)</f>
        <v>0</v>
      </c>
      <c r="R122" s="85" t="n">
        <f aca="false">IF(B122&lt;&gt;"Manutenção em interface",IF(B122&lt;&gt;"Desenv., Manutenção e Publicação de Páginas Estáticas",(O122+P122)*C122,C122),C122)</f>
        <v>0</v>
      </c>
      <c r="S122" s="78"/>
      <c r="T122" s="87"/>
      <c r="U122" s="88"/>
      <c r="V122" s="76"/>
      <c r="W122" s="77" t="n">
        <f aca="false">IF(V122&lt;&gt;"",VLOOKUP(V122,'Manual EB'!$A$3:$B$407,2,0),0)</f>
        <v>0</v>
      </c>
      <c r="X122" s="78"/>
      <c r="Y122" s="80"/>
      <c r="Z122" s="81"/>
      <c r="AA122" s="82"/>
      <c r="AB122" s="83"/>
      <c r="AC122" s="84" t="str">
        <f aca="false">IF(X122="EE",IF(OR(AND(OR(AA122=1,AA122=0),Y122&gt;0,Y122&lt;5),AND(OR(AA122=1,AA122=0),Y122&gt;4,Y122&lt;16),AND(AA122=2,Y122&gt;0,Y122&lt;5)),"Simples",IF(OR(AND(OR(AA122=1,AA122=0),Y122&gt;15),AND(AA122=2,Y122&gt;4,Y122&lt;16),AND(AA122&gt;2,Y122&gt;0,Y122&lt;5)),"Médio",IF(OR(AND(AA122=2,Y122&gt;15),AND(AA122&gt;2,Y122&gt;4,Y122&lt;16),AND(AA122&gt;2,Y122&gt;15)),"Complexo",""))), IF(OR(X122="CE",X122="SE"),IF(OR(AND(OR(AA122=1,AA122=0),Y122&gt;0,Y122&lt;6),AND(OR(AA122=1,AA122=0),Y122&gt;5,Y122&lt;20),AND(AA122&gt;1,AA122&lt;4,Y122&gt;0,Y122&lt;6)),"Simples",IF(OR(AND(OR(AA122=1,AA122=0),Y122&gt;19),AND(AA122&gt;1,AA122&lt;4,Y122&gt;5,Y122&lt;20),AND(AA122&gt;3,Y122&gt;0,Y122&lt;6)),"Médio",IF(OR(AND(AA122&gt;1,AA122&lt;4,Y122&gt;19),AND(AA122&gt;3,Y122&gt;5,Y122&lt;20),AND(AA122&gt;3,Y122&gt;19)),"Complexo",""))),""))</f>
        <v/>
      </c>
      <c r="AD122" s="79" t="str">
        <f aca="false">IF(X122="ALI",IF(OR(AND(OR(AA122=1,AA122=0),Y122&gt;0,Y122&lt;20),AND(OR(AA122=1,AA122=0),Y122&gt;19,Y122&lt;51),AND(AA122&gt;1,AA122&lt;6,Y122&gt;0,Y122&lt;20)),"Simples",IF(OR(AND(OR(AA122=1,AA122=0),Y122&gt;50),AND(AA122&gt;1,AA122&lt;6,Y122&gt;19,Y122&lt;51),AND(AA122&gt;5,Y122&gt;0,Y122&lt;20)),"Médio",IF(OR(AND(AA122&gt;1,AA122&lt;6,Y122&gt;50),AND(AA122&gt;5,Y122&gt;19,Y122&lt;51),AND(AA122&gt;5,Y122&gt;50)),"Complexo",""))), IF(X122="AIE",IF(OR(AND(OR(AA122=1, AA122=0),Y122&gt;0,Y122&lt;20),AND(OR(AA122=1, AA122=0),Y122&gt;19,Y122&lt;51),AND(AA122&gt;1,AA122&lt;6,Y122&gt;0,Y122&lt;20)),"Simples",IF(OR(AND(OR(AA122=1, AA122=0),Y122&gt;50),AND(AA122&gt;1,AA122&lt;6,Y122&gt;19,Y122&lt;51),AND(AA122&gt;5,Y122&gt;0,Y122&lt;20)),"Médio",IF(OR(AND(AA122&gt;1,AA122&lt;6,Y122&gt;50),AND(AA122&gt;5,Y122&gt;19,Y122&lt;51),AND(AA122&gt;5,Y122&gt;50)),"Complexo",""))),""))</f>
        <v/>
      </c>
      <c r="AE122" s="85" t="str">
        <f aca="false">IF(AC122="",AD122,IF(AD122="",AC122,""))</f>
        <v/>
      </c>
      <c r="AF122" s="86" t="n">
        <f aca="false">IF(AND(OR(X122="EE",X122="CE"),AE122="Simples"),3, IF(AND(OR(X122="EE",X122="CE"),AE122="Médio"),4, IF(AND(OR(X122="EE",X122="CE"),AE122="Complexo"),6, IF(AND(X122="SE",AE122="Simples"),4, IF(AND(X122="SE",AE122="Médio"),5, IF(AND(X122="SE",AE122="Complexo"),7,0))))))</f>
        <v>0</v>
      </c>
      <c r="AG122" s="86" t="n">
        <f aca="false">IF(AND(X122="ALI",AD122="Simples"),7, IF(AND(X122="ALI",AD122="Médio"),10, IF(AND(X122="ALI",AD122="Complexo"),15, IF(AND(X122="AIE",AD122="Simples"),5, IF(AND(X122="AIE",AD122="Médio"),7, IF(AND(X122="AIE",AD122="Complexo"),10,0))))))</f>
        <v>0</v>
      </c>
      <c r="AH122" s="86" t="n">
        <f aca="false">IF(U122="",0,IF(U122="OK",SUM(O122:P122),SUM(AF122:AG122)))</f>
        <v>0</v>
      </c>
      <c r="AI122" s="89" t="n">
        <f aca="false">IF(U122="OK",R122,( IF(V122&lt;&gt;"Manutenção em interface",IF(V122&lt;&gt;"Desenv., Manutenção e Publicação de Páginas Estáticas",(AF122+AG122)*W122,W122),W122)))</f>
        <v>0</v>
      </c>
      <c r="AJ122" s="78"/>
      <c r="AK122" s="87"/>
      <c r="AL122" s="78"/>
      <c r="AM122" s="87"/>
      <c r="AN122" s="78"/>
      <c r="AO122" s="78" t="str">
        <f aca="false">IF(AI122=0,"",IF(AI122=R122,"OK","Divergente"))</f>
        <v/>
      </c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IF(B123&lt;&gt;"",VLOOKUP(B123,'Manual EB'!$A$3:$B$407,2,0),0)</f>
        <v>0</v>
      </c>
      <c r="D123" s="78"/>
      <c r="E123" s="78"/>
      <c r="F123" s="79"/>
      <c r="G123" s="78"/>
      <c r="H123" s="80"/>
      <c r="I123" s="81"/>
      <c r="J123" s="82"/>
      <c r="K123" s="83"/>
      <c r="L123" s="84" t="str">
        <f aca="false">IF(G123="EE",IF(OR(AND(OR(J123=1,J123=0),H123&gt;0,H123&lt;5),AND(OR(J123=1,J123=0),H123&gt;4,H123&lt;16),AND(J123=2,H123&gt;0,H123&lt;5)),"Simples",IF(OR(AND(OR(J123=1,J123=0),H123&gt;15),AND(J123=2,H123&gt;4,H123&lt;16),AND(J123&gt;2,H123&gt;0,H123&lt;5)),"Médio",IF(OR(AND(J123=2,H123&gt;15),AND(J123&gt;2,H123&gt;4,H123&lt;16),AND(J123&gt;2,H123&gt;15)),"Complexo",""))), IF(OR(G123="CE",G123="SE"),IF(OR(AND(OR(J123=1,J123=0),H123&gt;0,H123&lt;6),AND(OR(J123=1,J123=0),H123&gt;5,H123&lt;20),AND(J123&gt;1,J123&lt;4,H123&gt;0,H123&lt;6)),"Simples",IF(OR(AND(OR(J123=1,J123=0),H123&gt;19),AND(J123&gt;1,J123&lt;4,H123&gt;5,H123&lt;20),AND(J123&gt;3,H123&gt;0,H123&lt;6)),"Médio",IF(OR(AND(J123&gt;1,J123&lt;4,H123&gt;19),AND(J123&gt;3,H123&gt;5,H123&lt;20),AND(J123&gt;3,H123&gt;19)),"Complexo",""))),""))</f>
        <v/>
      </c>
      <c r="M123" s="79" t="str">
        <f aca="false">IF(G123="ALI",IF(OR(AND(OR(J123=1,J123=0),H123&gt;0,H123&lt;20),AND(OR(J123=1,J123=0),H123&gt;19,H123&lt;51),AND(J123&gt;1,J123&lt;6,H123&gt;0,H123&lt;20)),"Simples",IF(OR(AND(OR(J123=1,J123=0),H123&gt;50),AND(J123&gt;1,J123&lt;6,H123&gt;19,H123&lt;51),AND(J123&gt;5,H123&gt;0,H123&lt;20)),"Médio",IF(OR(AND(J123&gt;1,J123&lt;6,H123&gt;50),AND(J123&gt;5,H123&gt;19,H123&lt;51),AND(J123&gt;5,H123&gt;50)),"Complexo",""))), IF(G123="AIE",IF(OR(AND(OR(J123=1, J123=0),H123&gt;0,H123&lt;20),AND(OR(J123=1, J123=0),H123&gt;19,H123&lt;51),AND(J123&gt;1,J123&lt;6,H123&gt;0,H123&lt;20)),"Simples",IF(OR(AND(OR(J123=1, J123=0),H123&gt;50),AND(J123&gt;1,J123&lt;6,H123&gt;19,H123&lt;51),AND(J123&gt;5,H123&gt;0,H123&lt;20)),"Médio",IF(OR(AND(J123&gt;1,J123&lt;6,H123&gt;50),AND(J123&gt;5,H123&gt;19,H123&lt;51),AND(J123&gt;5,H123&gt;50)),"Complexo",""))),""))</f>
        <v/>
      </c>
      <c r="N123" s="85" t="str">
        <f aca="false">IF(L123="",M123,IF(M123="",L123,""))</f>
        <v/>
      </c>
      <c r="O123" s="86" t="n">
        <f aca="false">IF(AND(OR(G123="EE",G123="CE"),N123="Simples"),3, IF(AND(OR(G123="EE",G123="CE"),N123="Médio"),4, IF(AND(OR(G123="EE",G123="CE"),N123="Complexo"),6, IF(AND(G123="SE",N123="Simples"),4, IF(AND(G123="SE",N123="Médio"),5, IF(AND(G123="SE",N123="Complexo"),7,0))))))</f>
        <v>0</v>
      </c>
      <c r="P123" s="86" t="n">
        <f aca="false">IF(AND(G123="ALI",M123="Simples"),7, IF(AND(G123="ALI",M123="Médio"),10, IF(AND(G123="ALI",M123="Complexo"),15, IF(AND(G123="AIE",M123="Simples"),5, IF(AND(G123="AIE",M123="Médio"),7, IF(AND(G123="AIE",M123="Complexo"),10,0))))))</f>
        <v>0</v>
      </c>
      <c r="Q123" s="69" t="n">
        <f aca="false">IF(B123&lt;&gt;"Manutenção em interface",IF(B123&lt;&gt;"Desenv., Manutenção e Publicação de Páginas Estáticas",(O123+P123),C123),C123)</f>
        <v>0</v>
      </c>
      <c r="R123" s="85" t="n">
        <f aca="false">IF(B123&lt;&gt;"Manutenção em interface",IF(B123&lt;&gt;"Desenv., Manutenção e Publicação de Páginas Estáticas",(O123+P123)*C123,C123),C123)</f>
        <v>0</v>
      </c>
      <c r="S123" s="78"/>
      <c r="T123" s="87"/>
      <c r="U123" s="88"/>
      <c r="V123" s="76"/>
      <c r="W123" s="77" t="n">
        <f aca="false">IF(V123&lt;&gt;"",VLOOKUP(V123,'Manual EB'!$A$3:$B$407,2,0),0)</f>
        <v>0</v>
      </c>
      <c r="X123" s="78"/>
      <c r="Y123" s="80"/>
      <c r="Z123" s="81"/>
      <c r="AA123" s="82"/>
      <c r="AB123" s="83"/>
      <c r="AC123" s="84" t="str">
        <f aca="false">IF(X123="EE",IF(OR(AND(OR(AA123=1,AA123=0),Y123&gt;0,Y123&lt;5),AND(OR(AA123=1,AA123=0),Y123&gt;4,Y123&lt;16),AND(AA123=2,Y123&gt;0,Y123&lt;5)),"Simples",IF(OR(AND(OR(AA123=1,AA123=0),Y123&gt;15),AND(AA123=2,Y123&gt;4,Y123&lt;16),AND(AA123&gt;2,Y123&gt;0,Y123&lt;5)),"Médio",IF(OR(AND(AA123=2,Y123&gt;15),AND(AA123&gt;2,Y123&gt;4,Y123&lt;16),AND(AA123&gt;2,Y123&gt;15)),"Complexo",""))), IF(OR(X123="CE",X123="SE"),IF(OR(AND(OR(AA123=1,AA123=0),Y123&gt;0,Y123&lt;6),AND(OR(AA123=1,AA123=0),Y123&gt;5,Y123&lt;20),AND(AA123&gt;1,AA123&lt;4,Y123&gt;0,Y123&lt;6)),"Simples",IF(OR(AND(OR(AA123=1,AA123=0),Y123&gt;19),AND(AA123&gt;1,AA123&lt;4,Y123&gt;5,Y123&lt;20),AND(AA123&gt;3,Y123&gt;0,Y123&lt;6)),"Médio",IF(OR(AND(AA123&gt;1,AA123&lt;4,Y123&gt;19),AND(AA123&gt;3,Y123&gt;5,Y123&lt;20),AND(AA123&gt;3,Y123&gt;19)),"Complexo",""))),""))</f>
        <v/>
      </c>
      <c r="AD123" s="79" t="str">
        <f aca="false">IF(X123="ALI",IF(OR(AND(OR(AA123=1,AA123=0),Y123&gt;0,Y123&lt;20),AND(OR(AA123=1,AA123=0),Y123&gt;19,Y123&lt;51),AND(AA123&gt;1,AA123&lt;6,Y123&gt;0,Y123&lt;20)),"Simples",IF(OR(AND(OR(AA123=1,AA123=0),Y123&gt;50),AND(AA123&gt;1,AA123&lt;6,Y123&gt;19,Y123&lt;51),AND(AA123&gt;5,Y123&gt;0,Y123&lt;20)),"Médio",IF(OR(AND(AA123&gt;1,AA123&lt;6,Y123&gt;50),AND(AA123&gt;5,Y123&gt;19,Y123&lt;51),AND(AA123&gt;5,Y123&gt;50)),"Complexo",""))), IF(X123="AIE",IF(OR(AND(OR(AA123=1, AA123=0),Y123&gt;0,Y123&lt;20),AND(OR(AA123=1, AA123=0),Y123&gt;19,Y123&lt;51),AND(AA123&gt;1,AA123&lt;6,Y123&gt;0,Y123&lt;20)),"Simples",IF(OR(AND(OR(AA123=1, AA123=0),Y123&gt;50),AND(AA123&gt;1,AA123&lt;6,Y123&gt;19,Y123&lt;51),AND(AA123&gt;5,Y123&gt;0,Y123&lt;20)),"Médio",IF(OR(AND(AA123&gt;1,AA123&lt;6,Y123&gt;50),AND(AA123&gt;5,Y123&gt;19,Y123&lt;51),AND(AA123&gt;5,Y123&gt;50)),"Complexo",""))),""))</f>
        <v/>
      </c>
      <c r="AE123" s="85" t="str">
        <f aca="false">IF(AC123="",AD123,IF(AD123="",AC123,""))</f>
        <v/>
      </c>
      <c r="AF123" s="86" t="n">
        <f aca="false">IF(AND(OR(X123="EE",X123="CE"),AE123="Simples"),3, IF(AND(OR(X123="EE",X123="CE"),AE123="Médio"),4, IF(AND(OR(X123="EE",X123="CE"),AE123="Complexo"),6, IF(AND(X123="SE",AE123="Simples"),4, IF(AND(X123="SE",AE123="Médio"),5, IF(AND(X123="SE",AE123="Complexo"),7,0))))))</f>
        <v>0</v>
      </c>
      <c r="AG123" s="86" t="n">
        <f aca="false">IF(AND(X123="ALI",AD123="Simples"),7, IF(AND(X123="ALI",AD123="Médio"),10, IF(AND(X123="ALI",AD123="Complexo"),15, IF(AND(X123="AIE",AD123="Simples"),5, IF(AND(X123="AIE",AD123="Médio"),7, IF(AND(X123="AIE",AD123="Complexo"),10,0))))))</f>
        <v>0</v>
      </c>
      <c r="AH123" s="86" t="n">
        <f aca="false">IF(U123="",0,IF(U123="OK",SUM(O123:P123),SUM(AF123:AG123)))</f>
        <v>0</v>
      </c>
      <c r="AI123" s="89" t="n">
        <f aca="false">IF(U123="OK",R123,( IF(V123&lt;&gt;"Manutenção em interface",IF(V123&lt;&gt;"Desenv., Manutenção e Publicação de Páginas Estáticas",(AF123+AG123)*W123,W123),W123)))</f>
        <v>0</v>
      </c>
      <c r="AJ123" s="78"/>
      <c r="AK123" s="87"/>
      <c r="AL123" s="78"/>
      <c r="AM123" s="87"/>
      <c r="AN123" s="78"/>
      <c r="AO123" s="78" t="str">
        <f aca="false">IF(AI123=0,"",IF(AI123=R123,"OK","Divergente"))</f>
        <v/>
      </c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IF(B124&lt;&gt;"",VLOOKUP(B124,'Manual EB'!$A$3:$B$407,2,0),0)</f>
        <v>0</v>
      </c>
      <c r="D124" s="78"/>
      <c r="E124" s="78"/>
      <c r="F124" s="79"/>
      <c r="G124" s="78"/>
      <c r="H124" s="80"/>
      <c r="I124" s="81"/>
      <c r="J124" s="82"/>
      <c r="K124" s="83"/>
      <c r="L124" s="84" t="str">
        <f aca="false">IF(G124="EE",IF(OR(AND(OR(J124=1,J124=0),H124&gt;0,H124&lt;5),AND(OR(J124=1,J124=0),H124&gt;4,H124&lt;16),AND(J124=2,H124&gt;0,H124&lt;5)),"Simples",IF(OR(AND(OR(J124=1,J124=0),H124&gt;15),AND(J124=2,H124&gt;4,H124&lt;16),AND(J124&gt;2,H124&gt;0,H124&lt;5)),"Médio",IF(OR(AND(J124=2,H124&gt;15),AND(J124&gt;2,H124&gt;4,H124&lt;16),AND(J124&gt;2,H124&gt;15)),"Complexo",""))), IF(OR(G124="CE",G124="SE"),IF(OR(AND(OR(J124=1,J124=0),H124&gt;0,H124&lt;6),AND(OR(J124=1,J124=0),H124&gt;5,H124&lt;20),AND(J124&gt;1,J124&lt;4,H124&gt;0,H124&lt;6)),"Simples",IF(OR(AND(OR(J124=1,J124=0),H124&gt;19),AND(J124&gt;1,J124&lt;4,H124&gt;5,H124&lt;20),AND(J124&gt;3,H124&gt;0,H124&lt;6)),"Médio",IF(OR(AND(J124&gt;1,J124&lt;4,H124&gt;19),AND(J124&gt;3,H124&gt;5,H124&lt;20),AND(J124&gt;3,H124&gt;19)),"Complexo",""))),""))</f>
        <v/>
      </c>
      <c r="M124" s="79" t="str">
        <f aca="false">IF(G124="ALI",IF(OR(AND(OR(J124=1,J124=0),H124&gt;0,H124&lt;20),AND(OR(J124=1,J124=0),H124&gt;19,H124&lt;51),AND(J124&gt;1,J124&lt;6,H124&gt;0,H124&lt;20)),"Simples",IF(OR(AND(OR(J124=1,J124=0),H124&gt;50),AND(J124&gt;1,J124&lt;6,H124&gt;19,H124&lt;51),AND(J124&gt;5,H124&gt;0,H124&lt;20)),"Médio",IF(OR(AND(J124&gt;1,J124&lt;6,H124&gt;50),AND(J124&gt;5,H124&gt;19,H124&lt;51),AND(J124&gt;5,H124&gt;50)),"Complexo",""))), IF(G124="AIE",IF(OR(AND(OR(J124=1, J124=0),H124&gt;0,H124&lt;20),AND(OR(J124=1, J124=0),H124&gt;19,H124&lt;51),AND(J124&gt;1,J124&lt;6,H124&gt;0,H124&lt;20)),"Simples",IF(OR(AND(OR(J124=1, J124=0),H124&gt;50),AND(J124&gt;1,J124&lt;6,H124&gt;19,H124&lt;51),AND(J124&gt;5,H124&gt;0,H124&lt;20)),"Médio",IF(OR(AND(J124&gt;1,J124&lt;6,H124&gt;50),AND(J124&gt;5,H124&gt;19,H124&lt;51),AND(J124&gt;5,H124&gt;50)),"Complexo",""))),""))</f>
        <v/>
      </c>
      <c r="N124" s="85" t="str">
        <f aca="false">IF(L124="",M124,IF(M124="",L124,""))</f>
        <v/>
      </c>
      <c r="O124" s="86" t="n">
        <f aca="false">IF(AND(OR(G124="EE",G124="CE"),N124="Simples"),3, IF(AND(OR(G124="EE",G124="CE"),N124="Médio"),4, IF(AND(OR(G124="EE",G124="CE"),N124="Complexo"),6, IF(AND(G124="SE",N124="Simples"),4, IF(AND(G124="SE",N124="Médio"),5, IF(AND(G124="SE",N124="Complexo"),7,0))))))</f>
        <v>0</v>
      </c>
      <c r="P124" s="86" t="n">
        <f aca="false">IF(AND(G124="ALI",M124="Simples"),7, IF(AND(G124="ALI",M124="Médio"),10, IF(AND(G124="ALI",M124="Complexo"),15, IF(AND(G124="AIE",M124="Simples"),5, IF(AND(G124="AIE",M124="Médio"),7, IF(AND(G124="AIE",M124="Complexo"),10,0))))))</f>
        <v>0</v>
      </c>
      <c r="Q124" s="69" t="n">
        <f aca="false">IF(B124&lt;&gt;"Manutenção em interface",IF(B124&lt;&gt;"Desenv., Manutenção e Publicação de Páginas Estáticas",(O124+P124),C124),C124)</f>
        <v>0</v>
      </c>
      <c r="R124" s="85" t="n">
        <f aca="false">IF(B124&lt;&gt;"Manutenção em interface",IF(B124&lt;&gt;"Desenv., Manutenção e Publicação de Páginas Estáticas",(O124+P124)*C124,C124),C124)</f>
        <v>0</v>
      </c>
      <c r="S124" s="78"/>
      <c r="T124" s="87"/>
      <c r="U124" s="88"/>
      <c r="V124" s="76"/>
      <c r="W124" s="77" t="n">
        <f aca="false">IF(V124&lt;&gt;"",VLOOKUP(V124,'Manual EB'!$A$3:$B$407,2,0),0)</f>
        <v>0</v>
      </c>
      <c r="X124" s="78"/>
      <c r="Y124" s="80"/>
      <c r="Z124" s="81"/>
      <c r="AA124" s="82"/>
      <c r="AB124" s="83"/>
      <c r="AC124" s="84" t="str">
        <f aca="false">IF(X124="EE",IF(OR(AND(OR(AA124=1,AA124=0),Y124&gt;0,Y124&lt;5),AND(OR(AA124=1,AA124=0),Y124&gt;4,Y124&lt;16),AND(AA124=2,Y124&gt;0,Y124&lt;5)),"Simples",IF(OR(AND(OR(AA124=1,AA124=0),Y124&gt;15),AND(AA124=2,Y124&gt;4,Y124&lt;16),AND(AA124&gt;2,Y124&gt;0,Y124&lt;5)),"Médio",IF(OR(AND(AA124=2,Y124&gt;15),AND(AA124&gt;2,Y124&gt;4,Y124&lt;16),AND(AA124&gt;2,Y124&gt;15)),"Complexo",""))), IF(OR(X124="CE",X124="SE"),IF(OR(AND(OR(AA124=1,AA124=0),Y124&gt;0,Y124&lt;6),AND(OR(AA124=1,AA124=0),Y124&gt;5,Y124&lt;20),AND(AA124&gt;1,AA124&lt;4,Y124&gt;0,Y124&lt;6)),"Simples",IF(OR(AND(OR(AA124=1,AA124=0),Y124&gt;19),AND(AA124&gt;1,AA124&lt;4,Y124&gt;5,Y124&lt;20),AND(AA124&gt;3,Y124&gt;0,Y124&lt;6)),"Médio",IF(OR(AND(AA124&gt;1,AA124&lt;4,Y124&gt;19),AND(AA124&gt;3,Y124&gt;5,Y124&lt;20),AND(AA124&gt;3,Y124&gt;19)),"Complexo",""))),""))</f>
        <v/>
      </c>
      <c r="AD124" s="79" t="str">
        <f aca="false">IF(X124="ALI",IF(OR(AND(OR(AA124=1,AA124=0),Y124&gt;0,Y124&lt;20),AND(OR(AA124=1,AA124=0),Y124&gt;19,Y124&lt;51),AND(AA124&gt;1,AA124&lt;6,Y124&gt;0,Y124&lt;20)),"Simples",IF(OR(AND(OR(AA124=1,AA124=0),Y124&gt;50),AND(AA124&gt;1,AA124&lt;6,Y124&gt;19,Y124&lt;51),AND(AA124&gt;5,Y124&gt;0,Y124&lt;20)),"Médio",IF(OR(AND(AA124&gt;1,AA124&lt;6,Y124&gt;50),AND(AA124&gt;5,Y124&gt;19,Y124&lt;51),AND(AA124&gt;5,Y124&gt;50)),"Complexo",""))), IF(X124="AIE",IF(OR(AND(OR(AA124=1, AA124=0),Y124&gt;0,Y124&lt;20),AND(OR(AA124=1, AA124=0),Y124&gt;19,Y124&lt;51),AND(AA124&gt;1,AA124&lt;6,Y124&gt;0,Y124&lt;20)),"Simples",IF(OR(AND(OR(AA124=1, AA124=0),Y124&gt;50),AND(AA124&gt;1,AA124&lt;6,Y124&gt;19,Y124&lt;51),AND(AA124&gt;5,Y124&gt;0,Y124&lt;20)),"Médio",IF(OR(AND(AA124&gt;1,AA124&lt;6,Y124&gt;50),AND(AA124&gt;5,Y124&gt;19,Y124&lt;51),AND(AA124&gt;5,Y124&gt;50)),"Complexo",""))),""))</f>
        <v/>
      </c>
      <c r="AE124" s="85" t="str">
        <f aca="false">IF(AC124="",AD124,IF(AD124="",AC124,""))</f>
        <v/>
      </c>
      <c r="AF124" s="86" t="n">
        <f aca="false">IF(AND(OR(X124="EE",X124="CE"),AE124="Simples"),3, IF(AND(OR(X124="EE",X124="CE"),AE124="Médio"),4, IF(AND(OR(X124="EE",X124="CE"),AE124="Complexo"),6, IF(AND(X124="SE",AE124="Simples"),4, IF(AND(X124="SE",AE124="Médio"),5, IF(AND(X124="SE",AE124="Complexo"),7,0))))))</f>
        <v>0</v>
      </c>
      <c r="AG124" s="86" t="n">
        <f aca="false">IF(AND(X124="ALI",AD124="Simples"),7, IF(AND(X124="ALI",AD124="Médio"),10, IF(AND(X124="ALI",AD124="Complexo"),15, IF(AND(X124="AIE",AD124="Simples"),5, IF(AND(X124="AIE",AD124="Médio"),7, IF(AND(X124="AIE",AD124="Complexo"),10,0))))))</f>
        <v>0</v>
      </c>
      <c r="AH124" s="86" t="n">
        <f aca="false">IF(U124="",0,IF(U124="OK",SUM(O124:P124),SUM(AF124:AG124)))</f>
        <v>0</v>
      </c>
      <c r="AI124" s="89" t="n">
        <f aca="false">IF(U124="OK",R124,( IF(V124&lt;&gt;"Manutenção em interface",IF(V124&lt;&gt;"Desenv., Manutenção e Publicação de Páginas Estáticas",(AF124+AG124)*W124,W124),W124)))</f>
        <v>0</v>
      </c>
      <c r="AJ124" s="78"/>
      <c r="AK124" s="87"/>
      <c r="AL124" s="78"/>
      <c r="AM124" s="87"/>
      <c r="AN124" s="78"/>
      <c r="AO124" s="78" t="str">
        <f aca="false">IF(AI124=0,"",IF(AI124=R124,"OK","Divergente"))</f>
        <v/>
      </c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IF(B125&lt;&gt;"",VLOOKUP(B125,'Manual EB'!$A$3:$B$407,2,0),0)</f>
        <v>0</v>
      </c>
      <c r="D125" s="78"/>
      <c r="E125" s="78"/>
      <c r="F125" s="79"/>
      <c r="G125" s="78"/>
      <c r="H125" s="80"/>
      <c r="I125" s="81"/>
      <c r="J125" s="82"/>
      <c r="K125" s="83"/>
      <c r="L125" s="84" t="str">
        <f aca="false">IF(G125="EE",IF(OR(AND(OR(J125=1,J125=0),H125&gt;0,H125&lt;5),AND(OR(J125=1,J125=0),H125&gt;4,H125&lt;16),AND(J125=2,H125&gt;0,H125&lt;5)),"Simples",IF(OR(AND(OR(J125=1,J125=0),H125&gt;15),AND(J125=2,H125&gt;4,H125&lt;16),AND(J125&gt;2,H125&gt;0,H125&lt;5)),"Médio",IF(OR(AND(J125=2,H125&gt;15),AND(J125&gt;2,H125&gt;4,H125&lt;16),AND(J125&gt;2,H125&gt;15)),"Complexo",""))), IF(OR(G125="CE",G125="SE"),IF(OR(AND(OR(J125=1,J125=0),H125&gt;0,H125&lt;6),AND(OR(J125=1,J125=0),H125&gt;5,H125&lt;20),AND(J125&gt;1,J125&lt;4,H125&gt;0,H125&lt;6)),"Simples",IF(OR(AND(OR(J125=1,J125=0),H125&gt;19),AND(J125&gt;1,J125&lt;4,H125&gt;5,H125&lt;20),AND(J125&gt;3,H125&gt;0,H125&lt;6)),"Médio",IF(OR(AND(J125&gt;1,J125&lt;4,H125&gt;19),AND(J125&gt;3,H125&gt;5,H125&lt;20),AND(J125&gt;3,H125&gt;19)),"Complexo",""))),""))</f>
        <v/>
      </c>
      <c r="M125" s="79" t="str">
        <f aca="false">IF(G125="ALI",IF(OR(AND(OR(J125=1,J125=0),H125&gt;0,H125&lt;20),AND(OR(J125=1,J125=0),H125&gt;19,H125&lt;51),AND(J125&gt;1,J125&lt;6,H125&gt;0,H125&lt;20)),"Simples",IF(OR(AND(OR(J125=1,J125=0),H125&gt;50),AND(J125&gt;1,J125&lt;6,H125&gt;19,H125&lt;51),AND(J125&gt;5,H125&gt;0,H125&lt;20)),"Médio",IF(OR(AND(J125&gt;1,J125&lt;6,H125&gt;50),AND(J125&gt;5,H125&gt;19,H125&lt;51),AND(J125&gt;5,H125&gt;50)),"Complexo",""))), IF(G125="AIE",IF(OR(AND(OR(J125=1, J125=0),H125&gt;0,H125&lt;20),AND(OR(J125=1, J125=0),H125&gt;19,H125&lt;51),AND(J125&gt;1,J125&lt;6,H125&gt;0,H125&lt;20)),"Simples",IF(OR(AND(OR(J125=1, J125=0),H125&gt;50),AND(J125&gt;1,J125&lt;6,H125&gt;19,H125&lt;51),AND(J125&gt;5,H125&gt;0,H125&lt;20)),"Médio",IF(OR(AND(J125&gt;1,J125&lt;6,H125&gt;50),AND(J125&gt;5,H125&gt;19,H125&lt;51),AND(J125&gt;5,H125&gt;50)),"Complexo",""))),""))</f>
        <v/>
      </c>
      <c r="N125" s="85" t="str">
        <f aca="false">IF(L125="",M125,IF(M125="",L125,""))</f>
        <v/>
      </c>
      <c r="O125" s="86" t="n">
        <f aca="false">IF(AND(OR(G125="EE",G125="CE"),N125="Simples"),3, IF(AND(OR(G125="EE",G125="CE"),N125="Médio"),4, IF(AND(OR(G125="EE",G125="CE"),N125="Complexo"),6, IF(AND(G125="SE",N125="Simples"),4, IF(AND(G125="SE",N125="Médio"),5, IF(AND(G125="SE",N125="Complexo"),7,0))))))</f>
        <v>0</v>
      </c>
      <c r="P125" s="86" t="n">
        <f aca="false">IF(AND(G125="ALI",M125="Simples"),7, IF(AND(G125="ALI",M125="Médio"),10, IF(AND(G125="ALI",M125="Complexo"),15, IF(AND(G125="AIE",M125="Simples"),5, IF(AND(G125="AIE",M125="Médio"),7, IF(AND(G125="AIE",M125="Complexo"),10,0))))))</f>
        <v>0</v>
      </c>
      <c r="Q125" s="69" t="n">
        <f aca="false">IF(B125&lt;&gt;"Manutenção em interface",IF(B125&lt;&gt;"Desenv., Manutenção e Publicação de Páginas Estáticas",(O125+P125),C125),C125)</f>
        <v>0</v>
      </c>
      <c r="R125" s="85" t="n">
        <f aca="false">IF(B125&lt;&gt;"Manutenção em interface",IF(B125&lt;&gt;"Desenv., Manutenção e Publicação de Páginas Estáticas",(O125+P125)*C125,C125),C125)</f>
        <v>0</v>
      </c>
      <c r="S125" s="78"/>
      <c r="T125" s="87"/>
      <c r="U125" s="88"/>
      <c r="V125" s="76"/>
      <c r="W125" s="77" t="n">
        <f aca="false">IF(V125&lt;&gt;"",VLOOKUP(V125,'Manual EB'!$A$3:$B$407,2,0),0)</f>
        <v>0</v>
      </c>
      <c r="X125" s="78"/>
      <c r="Y125" s="80"/>
      <c r="Z125" s="81"/>
      <c r="AA125" s="82"/>
      <c r="AB125" s="83"/>
      <c r="AC125" s="84" t="str">
        <f aca="false">IF(X125="EE",IF(OR(AND(OR(AA125=1,AA125=0),Y125&gt;0,Y125&lt;5),AND(OR(AA125=1,AA125=0),Y125&gt;4,Y125&lt;16),AND(AA125=2,Y125&gt;0,Y125&lt;5)),"Simples",IF(OR(AND(OR(AA125=1,AA125=0),Y125&gt;15),AND(AA125=2,Y125&gt;4,Y125&lt;16),AND(AA125&gt;2,Y125&gt;0,Y125&lt;5)),"Médio",IF(OR(AND(AA125=2,Y125&gt;15),AND(AA125&gt;2,Y125&gt;4,Y125&lt;16),AND(AA125&gt;2,Y125&gt;15)),"Complexo",""))), IF(OR(X125="CE",X125="SE"),IF(OR(AND(OR(AA125=1,AA125=0),Y125&gt;0,Y125&lt;6),AND(OR(AA125=1,AA125=0),Y125&gt;5,Y125&lt;20),AND(AA125&gt;1,AA125&lt;4,Y125&gt;0,Y125&lt;6)),"Simples",IF(OR(AND(OR(AA125=1,AA125=0),Y125&gt;19),AND(AA125&gt;1,AA125&lt;4,Y125&gt;5,Y125&lt;20),AND(AA125&gt;3,Y125&gt;0,Y125&lt;6)),"Médio",IF(OR(AND(AA125&gt;1,AA125&lt;4,Y125&gt;19),AND(AA125&gt;3,Y125&gt;5,Y125&lt;20),AND(AA125&gt;3,Y125&gt;19)),"Complexo",""))),""))</f>
        <v/>
      </c>
      <c r="AD125" s="79" t="str">
        <f aca="false">IF(X125="ALI",IF(OR(AND(OR(AA125=1,AA125=0),Y125&gt;0,Y125&lt;20),AND(OR(AA125=1,AA125=0),Y125&gt;19,Y125&lt;51),AND(AA125&gt;1,AA125&lt;6,Y125&gt;0,Y125&lt;20)),"Simples",IF(OR(AND(OR(AA125=1,AA125=0),Y125&gt;50),AND(AA125&gt;1,AA125&lt;6,Y125&gt;19,Y125&lt;51),AND(AA125&gt;5,Y125&gt;0,Y125&lt;20)),"Médio",IF(OR(AND(AA125&gt;1,AA125&lt;6,Y125&gt;50),AND(AA125&gt;5,Y125&gt;19,Y125&lt;51),AND(AA125&gt;5,Y125&gt;50)),"Complexo",""))), IF(X125="AIE",IF(OR(AND(OR(AA125=1, AA125=0),Y125&gt;0,Y125&lt;20),AND(OR(AA125=1, AA125=0),Y125&gt;19,Y125&lt;51),AND(AA125&gt;1,AA125&lt;6,Y125&gt;0,Y125&lt;20)),"Simples",IF(OR(AND(OR(AA125=1, AA125=0),Y125&gt;50),AND(AA125&gt;1,AA125&lt;6,Y125&gt;19,Y125&lt;51),AND(AA125&gt;5,Y125&gt;0,Y125&lt;20)),"Médio",IF(OR(AND(AA125&gt;1,AA125&lt;6,Y125&gt;50),AND(AA125&gt;5,Y125&gt;19,Y125&lt;51),AND(AA125&gt;5,Y125&gt;50)),"Complexo",""))),""))</f>
        <v/>
      </c>
      <c r="AE125" s="85" t="str">
        <f aca="false">IF(AC125="",AD125,IF(AD125="",AC125,""))</f>
        <v/>
      </c>
      <c r="AF125" s="86" t="n">
        <f aca="false">IF(AND(OR(X125="EE",X125="CE"),AE125="Simples"),3, IF(AND(OR(X125="EE",X125="CE"),AE125="Médio"),4, IF(AND(OR(X125="EE",X125="CE"),AE125="Complexo"),6, IF(AND(X125="SE",AE125="Simples"),4, IF(AND(X125="SE",AE125="Médio"),5, IF(AND(X125="SE",AE125="Complexo"),7,0))))))</f>
        <v>0</v>
      </c>
      <c r="AG125" s="86" t="n">
        <f aca="false">IF(AND(X125="ALI",AD125="Simples"),7, IF(AND(X125="ALI",AD125="Médio"),10, IF(AND(X125="ALI",AD125="Complexo"),15, IF(AND(X125="AIE",AD125="Simples"),5, IF(AND(X125="AIE",AD125="Médio"),7, IF(AND(X125="AIE",AD125="Complexo"),10,0))))))</f>
        <v>0</v>
      </c>
      <c r="AH125" s="86" t="n">
        <f aca="false">IF(U125="",0,IF(U125="OK",SUM(O125:P125),SUM(AF125:AG125)))</f>
        <v>0</v>
      </c>
      <c r="AI125" s="89" t="n">
        <f aca="false">IF(U125="OK",R125,( IF(V125&lt;&gt;"Manutenção em interface",IF(V125&lt;&gt;"Desenv., Manutenção e Publicação de Páginas Estáticas",(AF125+AG125)*W125,W125),W125)))</f>
        <v>0</v>
      </c>
      <c r="AJ125" s="78"/>
      <c r="AK125" s="87"/>
      <c r="AL125" s="78"/>
      <c r="AM125" s="87"/>
      <c r="AN125" s="78"/>
      <c r="AO125" s="78" t="str">
        <f aca="false">IF(AI125=0,"",IF(AI125=R125,"OK","Divergente"))</f>
        <v/>
      </c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IF(B126&lt;&gt;"",VLOOKUP(B126,'Manual EB'!$A$3:$B$407,2,0),0)</f>
        <v>0</v>
      </c>
      <c r="D126" s="78"/>
      <c r="E126" s="78"/>
      <c r="F126" s="79"/>
      <c r="G126" s="78"/>
      <c r="H126" s="80"/>
      <c r="I126" s="81"/>
      <c r="J126" s="82"/>
      <c r="K126" s="83"/>
      <c r="L126" s="84" t="str">
        <f aca="false">IF(G126="EE",IF(OR(AND(OR(J126=1,J126=0),H126&gt;0,H126&lt;5),AND(OR(J126=1,J126=0),H126&gt;4,H126&lt;16),AND(J126=2,H126&gt;0,H126&lt;5)),"Simples",IF(OR(AND(OR(J126=1,J126=0),H126&gt;15),AND(J126=2,H126&gt;4,H126&lt;16),AND(J126&gt;2,H126&gt;0,H126&lt;5)),"Médio",IF(OR(AND(J126=2,H126&gt;15),AND(J126&gt;2,H126&gt;4,H126&lt;16),AND(J126&gt;2,H126&gt;15)),"Complexo",""))), IF(OR(G126="CE",G126="SE"),IF(OR(AND(OR(J126=1,J126=0),H126&gt;0,H126&lt;6),AND(OR(J126=1,J126=0),H126&gt;5,H126&lt;20),AND(J126&gt;1,J126&lt;4,H126&gt;0,H126&lt;6)),"Simples",IF(OR(AND(OR(J126=1,J126=0),H126&gt;19),AND(J126&gt;1,J126&lt;4,H126&gt;5,H126&lt;20),AND(J126&gt;3,H126&gt;0,H126&lt;6)),"Médio",IF(OR(AND(J126&gt;1,J126&lt;4,H126&gt;19),AND(J126&gt;3,H126&gt;5,H126&lt;20),AND(J126&gt;3,H126&gt;19)),"Complexo",""))),""))</f>
        <v/>
      </c>
      <c r="M126" s="79" t="str">
        <f aca="false">IF(G126="ALI",IF(OR(AND(OR(J126=1,J126=0),H126&gt;0,H126&lt;20),AND(OR(J126=1,J126=0),H126&gt;19,H126&lt;51),AND(J126&gt;1,J126&lt;6,H126&gt;0,H126&lt;20)),"Simples",IF(OR(AND(OR(J126=1,J126=0),H126&gt;50),AND(J126&gt;1,J126&lt;6,H126&gt;19,H126&lt;51),AND(J126&gt;5,H126&gt;0,H126&lt;20)),"Médio",IF(OR(AND(J126&gt;1,J126&lt;6,H126&gt;50),AND(J126&gt;5,H126&gt;19,H126&lt;51),AND(J126&gt;5,H126&gt;50)),"Complexo",""))), IF(G126="AIE",IF(OR(AND(OR(J126=1, J126=0),H126&gt;0,H126&lt;20),AND(OR(J126=1, J126=0),H126&gt;19,H126&lt;51),AND(J126&gt;1,J126&lt;6,H126&gt;0,H126&lt;20)),"Simples",IF(OR(AND(OR(J126=1, J126=0),H126&gt;50),AND(J126&gt;1,J126&lt;6,H126&gt;19,H126&lt;51),AND(J126&gt;5,H126&gt;0,H126&lt;20)),"Médio",IF(OR(AND(J126&gt;1,J126&lt;6,H126&gt;50),AND(J126&gt;5,H126&gt;19,H126&lt;51),AND(J126&gt;5,H126&gt;50)),"Complexo",""))),""))</f>
        <v/>
      </c>
      <c r="N126" s="85" t="str">
        <f aca="false">IF(L126="",M126,IF(M126="",L126,""))</f>
        <v/>
      </c>
      <c r="O126" s="86" t="n">
        <f aca="false">IF(AND(OR(G126="EE",G126="CE"),N126="Simples"),3, IF(AND(OR(G126="EE",G126="CE"),N126="Médio"),4, IF(AND(OR(G126="EE",G126="CE"),N126="Complexo"),6, IF(AND(G126="SE",N126="Simples"),4, IF(AND(G126="SE",N126="Médio"),5, IF(AND(G126="SE",N126="Complexo"),7,0))))))</f>
        <v>0</v>
      </c>
      <c r="P126" s="86" t="n">
        <f aca="false">IF(AND(G126="ALI",M126="Simples"),7, IF(AND(G126="ALI",M126="Médio"),10, IF(AND(G126="ALI",M126="Complexo"),15, IF(AND(G126="AIE",M126="Simples"),5, IF(AND(G126="AIE",M126="Médio"),7, IF(AND(G126="AIE",M126="Complexo"),10,0))))))</f>
        <v>0</v>
      </c>
      <c r="Q126" s="69" t="n">
        <f aca="false">IF(B126&lt;&gt;"Manutenção em interface",IF(B126&lt;&gt;"Desenv., Manutenção e Publicação de Páginas Estáticas",(O126+P126),C126),C126)</f>
        <v>0</v>
      </c>
      <c r="R126" s="85" t="n">
        <f aca="false">IF(B126&lt;&gt;"Manutenção em interface",IF(B126&lt;&gt;"Desenv., Manutenção e Publicação de Páginas Estáticas",(O126+P126)*C126,C126),C126)</f>
        <v>0</v>
      </c>
      <c r="S126" s="78"/>
      <c r="T126" s="87"/>
      <c r="U126" s="88"/>
      <c r="V126" s="76"/>
      <c r="W126" s="77" t="n">
        <f aca="false">IF(V126&lt;&gt;"",VLOOKUP(V126,'Manual EB'!$A$3:$B$407,2,0),0)</f>
        <v>0</v>
      </c>
      <c r="X126" s="78"/>
      <c r="Y126" s="80"/>
      <c r="Z126" s="81"/>
      <c r="AA126" s="82"/>
      <c r="AB126" s="83"/>
      <c r="AC126" s="84" t="str">
        <f aca="false">IF(X126="EE",IF(OR(AND(OR(AA126=1,AA126=0),Y126&gt;0,Y126&lt;5),AND(OR(AA126=1,AA126=0),Y126&gt;4,Y126&lt;16),AND(AA126=2,Y126&gt;0,Y126&lt;5)),"Simples",IF(OR(AND(OR(AA126=1,AA126=0),Y126&gt;15),AND(AA126=2,Y126&gt;4,Y126&lt;16),AND(AA126&gt;2,Y126&gt;0,Y126&lt;5)),"Médio",IF(OR(AND(AA126=2,Y126&gt;15),AND(AA126&gt;2,Y126&gt;4,Y126&lt;16),AND(AA126&gt;2,Y126&gt;15)),"Complexo",""))), IF(OR(X126="CE",X126="SE"),IF(OR(AND(OR(AA126=1,AA126=0),Y126&gt;0,Y126&lt;6),AND(OR(AA126=1,AA126=0),Y126&gt;5,Y126&lt;20),AND(AA126&gt;1,AA126&lt;4,Y126&gt;0,Y126&lt;6)),"Simples",IF(OR(AND(OR(AA126=1,AA126=0),Y126&gt;19),AND(AA126&gt;1,AA126&lt;4,Y126&gt;5,Y126&lt;20),AND(AA126&gt;3,Y126&gt;0,Y126&lt;6)),"Médio",IF(OR(AND(AA126&gt;1,AA126&lt;4,Y126&gt;19),AND(AA126&gt;3,Y126&gt;5,Y126&lt;20),AND(AA126&gt;3,Y126&gt;19)),"Complexo",""))),""))</f>
        <v/>
      </c>
      <c r="AD126" s="79" t="str">
        <f aca="false">IF(X126="ALI",IF(OR(AND(OR(AA126=1,AA126=0),Y126&gt;0,Y126&lt;20),AND(OR(AA126=1,AA126=0),Y126&gt;19,Y126&lt;51),AND(AA126&gt;1,AA126&lt;6,Y126&gt;0,Y126&lt;20)),"Simples",IF(OR(AND(OR(AA126=1,AA126=0),Y126&gt;50),AND(AA126&gt;1,AA126&lt;6,Y126&gt;19,Y126&lt;51),AND(AA126&gt;5,Y126&gt;0,Y126&lt;20)),"Médio",IF(OR(AND(AA126&gt;1,AA126&lt;6,Y126&gt;50),AND(AA126&gt;5,Y126&gt;19,Y126&lt;51),AND(AA126&gt;5,Y126&gt;50)),"Complexo",""))), IF(X126="AIE",IF(OR(AND(OR(AA126=1, AA126=0),Y126&gt;0,Y126&lt;20),AND(OR(AA126=1, AA126=0),Y126&gt;19,Y126&lt;51),AND(AA126&gt;1,AA126&lt;6,Y126&gt;0,Y126&lt;20)),"Simples",IF(OR(AND(OR(AA126=1, AA126=0),Y126&gt;50),AND(AA126&gt;1,AA126&lt;6,Y126&gt;19,Y126&lt;51),AND(AA126&gt;5,Y126&gt;0,Y126&lt;20)),"Médio",IF(OR(AND(AA126&gt;1,AA126&lt;6,Y126&gt;50),AND(AA126&gt;5,Y126&gt;19,Y126&lt;51),AND(AA126&gt;5,Y126&gt;50)),"Complexo",""))),""))</f>
        <v/>
      </c>
      <c r="AE126" s="85" t="str">
        <f aca="false">IF(AC126="",AD126,IF(AD126="",AC126,""))</f>
        <v/>
      </c>
      <c r="AF126" s="86" t="n">
        <f aca="false">IF(AND(OR(X126="EE",X126="CE"),AE126="Simples"),3, IF(AND(OR(X126="EE",X126="CE"),AE126="Médio"),4, IF(AND(OR(X126="EE",X126="CE"),AE126="Complexo"),6, IF(AND(X126="SE",AE126="Simples"),4, IF(AND(X126="SE",AE126="Médio"),5, IF(AND(X126="SE",AE126="Complexo"),7,0))))))</f>
        <v>0</v>
      </c>
      <c r="AG126" s="86" t="n">
        <f aca="false">IF(AND(X126="ALI",AD126="Simples"),7, IF(AND(X126="ALI",AD126="Médio"),10, IF(AND(X126="ALI",AD126="Complexo"),15, IF(AND(X126="AIE",AD126="Simples"),5, IF(AND(X126="AIE",AD126="Médio"),7, IF(AND(X126="AIE",AD126="Complexo"),10,0))))))</f>
        <v>0</v>
      </c>
      <c r="AH126" s="86" t="n">
        <f aca="false">IF(U126="",0,IF(U126="OK",SUM(O126:P126),SUM(AF126:AG126)))</f>
        <v>0</v>
      </c>
      <c r="AI126" s="89" t="n">
        <f aca="false">IF(U126="OK",R126,( IF(V126&lt;&gt;"Manutenção em interface",IF(V126&lt;&gt;"Desenv., Manutenção e Publicação de Páginas Estáticas",(AF126+AG126)*W126,W126),W126)))</f>
        <v>0</v>
      </c>
      <c r="AJ126" s="78"/>
      <c r="AK126" s="87"/>
      <c r="AL126" s="78"/>
      <c r="AM126" s="87"/>
      <c r="AN126" s="78"/>
      <c r="AO126" s="78" t="str">
        <f aca="false">IF(AI126=0,"",IF(AI126=R126,"OK","Divergente"))</f>
        <v/>
      </c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IF(B127&lt;&gt;"",VLOOKUP(B127,'Manual EB'!$A$3:$B$407,2,0),0)</f>
        <v>0</v>
      </c>
      <c r="D127" s="78"/>
      <c r="E127" s="78"/>
      <c r="F127" s="79"/>
      <c r="G127" s="78"/>
      <c r="H127" s="80"/>
      <c r="I127" s="81"/>
      <c r="J127" s="82"/>
      <c r="K127" s="83"/>
      <c r="L127" s="84" t="str">
        <f aca="false">IF(G127="EE",IF(OR(AND(OR(J127=1,J127=0),H127&gt;0,H127&lt;5),AND(OR(J127=1,J127=0),H127&gt;4,H127&lt;16),AND(J127=2,H127&gt;0,H127&lt;5)),"Simples",IF(OR(AND(OR(J127=1,J127=0),H127&gt;15),AND(J127=2,H127&gt;4,H127&lt;16),AND(J127&gt;2,H127&gt;0,H127&lt;5)),"Médio",IF(OR(AND(J127=2,H127&gt;15),AND(J127&gt;2,H127&gt;4,H127&lt;16),AND(J127&gt;2,H127&gt;15)),"Complexo",""))), IF(OR(G127="CE",G127="SE"),IF(OR(AND(OR(J127=1,J127=0),H127&gt;0,H127&lt;6),AND(OR(J127=1,J127=0),H127&gt;5,H127&lt;20),AND(J127&gt;1,J127&lt;4,H127&gt;0,H127&lt;6)),"Simples",IF(OR(AND(OR(J127=1,J127=0),H127&gt;19),AND(J127&gt;1,J127&lt;4,H127&gt;5,H127&lt;20),AND(J127&gt;3,H127&gt;0,H127&lt;6)),"Médio",IF(OR(AND(J127&gt;1,J127&lt;4,H127&gt;19),AND(J127&gt;3,H127&gt;5,H127&lt;20),AND(J127&gt;3,H127&gt;19)),"Complexo",""))),""))</f>
        <v/>
      </c>
      <c r="M127" s="79" t="str">
        <f aca="false">IF(G127="ALI",IF(OR(AND(OR(J127=1,J127=0),H127&gt;0,H127&lt;20),AND(OR(J127=1,J127=0),H127&gt;19,H127&lt;51),AND(J127&gt;1,J127&lt;6,H127&gt;0,H127&lt;20)),"Simples",IF(OR(AND(OR(J127=1,J127=0),H127&gt;50),AND(J127&gt;1,J127&lt;6,H127&gt;19,H127&lt;51),AND(J127&gt;5,H127&gt;0,H127&lt;20)),"Médio",IF(OR(AND(J127&gt;1,J127&lt;6,H127&gt;50),AND(J127&gt;5,H127&gt;19,H127&lt;51),AND(J127&gt;5,H127&gt;50)),"Complexo",""))), IF(G127="AIE",IF(OR(AND(OR(J127=1, J127=0),H127&gt;0,H127&lt;20),AND(OR(J127=1, J127=0),H127&gt;19,H127&lt;51),AND(J127&gt;1,J127&lt;6,H127&gt;0,H127&lt;20)),"Simples",IF(OR(AND(OR(J127=1, J127=0),H127&gt;50),AND(J127&gt;1,J127&lt;6,H127&gt;19,H127&lt;51),AND(J127&gt;5,H127&gt;0,H127&lt;20)),"Médio",IF(OR(AND(J127&gt;1,J127&lt;6,H127&gt;50),AND(J127&gt;5,H127&gt;19,H127&lt;51),AND(J127&gt;5,H127&gt;50)),"Complexo",""))),""))</f>
        <v/>
      </c>
      <c r="N127" s="85" t="str">
        <f aca="false">IF(L127="",M127,IF(M127="",L127,""))</f>
        <v/>
      </c>
      <c r="O127" s="86" t="n">
        <f aca="false">IF(AND(OR(G127="EE",G127="CE"),N127="Simples"),3, IF(AND(OR(G127="EE",G127="CE"),N127="Médio"),4, IF(AND(OR(G127="EE",G127="CE"),N127="Complexo"),6, IF(AND(G127="SE",N127="Simples"),4, IF(AND(G127="SE",N127="Médio"),5, IF(AND(G127="SE",N127="Complexo"),7,0))))))</f>
        <v>0</v>
      </c>
      <c r="P127" s="86" t="n">
        <f aca="false">IF(AND(G127="ALI",M127="Simples"),7, IF(AND(G127="ALI",M127="Médio"),10, IF(AND(G127="ALI",M127="Complexo"),15, IF(AND(G127="AIE",M127="Simples"),5, IF(AND(G127="AIE",M127="Médio"),7, IF(AND(G127="AIE",M127="Complexo"),10,0))))))</f>
        <v>0</v>
      </c>
      <c r="Q127" s="69" t="n">
        <f aca="false">IF(B127&lt;&gt;"Manutenção em interface",IF(B127&lt;&gt;"Desenv., Manutenção e Publicação de Páginas Estáticas",(O127+P127),C127),C127)</f>
        <v>0</v>
      </c>
      <c r="R127" s="85" t="n">
        <f aca="false">IF(B127&lt;&gt;"Manutenção em interface",IF(B127&lt;&gt;"Desenv., Manutenção e Publicação de Páginas Estáticas",(O127+P127)*C127,C127),C127)</f>
        <v>0</v>
      </c>
      <c r="S127" s="78"/>
      <c r="T127" s="87"/>
      <c r="U127" s="88"/>
      <c r="V127" s="76"/>
      <c r="W127" s="77" t="n">
        <f aca="false">IF(V127&lt;&gt;"",VLOOKUP(V127,'Manual EB'!$A$3:$B$407,2,0),0)</f>
        <v>0</v>
      </c>
      <c r="X127" s="78"/>
      <c r="Y127" s="80"/>
      <c r="Z127" s="81"/>
      <c r="AA127" s="82"/>
      <c r="AB127" s="83"/>
      <c r="AC127" s="84" t="str">
        <f aca="false">IF(X127="EE",IF(OR(AND(OR(AA127=1,AA127=0),Y127&gt;0,Y127&lt;5),AND(OR(AA127=1,AA127=0),Y127&gt;4,Y127&lt;16),AND(AA127=2,Y127&gt;0,Y127&lt;5)),"Simples",IF(OR(AND(OR(AA127=1,AA127=0),Y127&gt;15),AND(AA127=2,Y127&gt;4,Y127&lt;16),AND(AA127&gt;2,Y127&gt;0,Y127&lt;5)),"Médio",IF(OR(AND(AA127=2,Y127&gt;15),AND(AA127&gt;2,Y127&gt;4,Y127&lt;16),AND(AA127&gt;2,Y127&gt;15)),"Complexo",""))), IF(OR(X127="CE",X127="SE"),IF(OR(AND(OR(AA127=1,AA127=0),Y127&gt;0,Y127&lt;6),AND(OR(AA127=1,AA127=0),Y127&gt;5,Y127&lt;20),AND(AA127&gt;1,AA127&lt;4,Y127&gt;0,Y127&lt;6)),"Simples",IF(OR(AND(OR(AA127=1,AA127=0),Y127&gt;19),AND(AA127&gt;1,AA127&lt;4,Y127&gt;5,Y127&lt;20),AND(AA127&gt;3,Y127&gt;0,Y127&lt;6)),"Médio",IF(OR(AND(AA127&gt;1,AA127&lt;4,Y127&gt;19),AND(AA127&gt;3,Y127&gt;5,Y127&lt;20),AND(AA127&gt;3,Y127&gt;19)),"Complexo",""))),""))</f>
        <v/>
      </c>
      <c r="AD127" s="79" t="str">
        <f aca="false">IF(X127="ALI",IF(OR(AND(OR(AA127=1,AA127=0),Y127&gt;0,Y127&lt;20),AND(OR(AA127=1,AA127=0),Y127&gt;19,Y127&lt;51),AND(AA127&gt;1,AA127&lt;6,Y127&gt;0,Y127&lt;20)),"Simples",IF(OR(AND(OR(AA127=1,AA127=0),Y127&gt;50),AND(AA127&gt;1,AA127&lt;6,Y127&gt;19,Y127&lt;51),AND(AA127&gt;5,Y127&gt;0,Y127&lt;20)),"Médio",IF(OR(AND(AA127&gt;1,AA127&lt;6,Y127&gt;50),AND(AA127&gt;5,Y127&gt;19,Y127&lt;51),AND(AA127&gt;5,Y127&gt;50)),"Complexo",""))), IF(X127="AIE",IF(OR(AND(OR(AA127=1, AA127=0),Y127&gt;0,Y127&lt;20),AND(OR(AA127=1, AA127=0),Y127&gt;19,Y127&lt;51),AND(AA127&gt;1,AA127&lt;6,Y127&gt;0,Y127&lt;20)),"Simples",IF(OR(AND(OR(AA127=1, AA127=0),Y127&gt;50),AND(AA127&gt;1,AA127&lt;6,Y127&gt;19,Y127&lt;51),AND(AA127&gt;5,Y127&gt;0,Y127&lt;20)),"Médio",IF(OR(AND(AA127&gt;1,AA127&lt;6,Y127&gt;50),AND(AA127&gt;5,Y127&gt;19,Y127&lt;51),AND(AA127&gt;5,Y127&gt;50)),"Complexo",""))),""))</f>
        <v/>
      </c>
      <c r="AE127" s="85" t="str">
        <f aca="false">IF(AC127="",AD127,IF(AD127="",AC127,""))</f>
        <v/>
      </c>
      <c r="AF127" s="86" t="n">
        <f aca="false">IF(AND(OR(X127="EE",X127="CE"),AE127="Simples"),3, IF(AND(OR(X127="EE",X127="CE"),AE127="Médio"),4, IF(AND(OR(X127="EE",X127="CE"),AE127="Complexo"),6, IF(AND(X127="SE",AE127="Simples"),4, IF(AND(X127="SE",AE127="Médio"),5, IF(AND(X127="SE",AE127="Complexo"),7,0))))))</f>
        <v>0</v>
      </c>
      <c r="AG127" s="86" t="n">
        <f aca="false">IF(AND(X127="ALI",AD127="Simples"),7, IF(AND(X127="ALI",AD127="Médio"),10, IF(AND(X127="ALI",AD127="Complexo"),15, IF(AND(X127="AIE",AD127="Simples"),5, IF(AND(X127="AIE",AD127="Médio"),7, IF(AND(X127="AIE",AD127="Complexo"),10,0))))))</f>
        <v>0</v>
      </c>
      <c r="AH127" s="86" t="n">
        <f aca="false">IF(U127="",0,IF(U127="OK",SUM(O127:P127),SUM(AF127:AG127)))</f>
        <v>0</v>
      </c>
      <c r="AI127" s="89" t="n">
        <f aca="false">IF(U127="OK",R127,( IF(V127&lt;&gt;"Manutenção em interface",IF(V127&lt;&gt;"Desenv., Manutenção e Publicação de Páginas Estáticas",(AF127+AG127)*W127,W127),W127)))</f>
        <v>0</v>
      </c>
      <c r="AJ127" s="78"/>
      <c r="AK127" s="87"/>
      <c r="AL127" s="78"/>
      <c r="AM127" s="87"/>
      <c r="AN127" s="78"/>
      <c r="AO127" s="78" t="str">
        <f aca="false">IF(AI127=0,"",IF(AI127=R127,"OK","Divergente"))</f>
        <v/>
      </c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IF(B128&lt;&gt;"",VLOOKUP(B128,'Manual EB'!$A$3:$B$407,2,0),0)</f>
        <v>0</v>
      </c>
      <c r="D128" s="78"/>
      <c r="E128" s="78"/>
      <c r="F128" s="79"/>
      <c r="G128" s="78"/>
      <c r="H128" s="80"/>
      <c r="I128" s="81"/>
      <c r="J128" s="82"/>
      <c r="K128" s="83"/>
      <c r="L128" s="84" t="str">
        <f aca="false">IF(G128="EE",IF(OR(AND(OR(J128=1,J128=0),H128&gt;0,H128&lt;5),AND(OR(J128=1,J128=0),H128&gt;4,H128&lt;16),AND(J128=2,H128&gt;0,H128&lt;5)),"Simples",IF(OR(AND(OR(J128=1,J128=0),H128&gt;15),AND(J128=2,H128&gt;4,H128&lt;16),AND(J128&gt;2,H128&gt;0,H128&lt;5)),"Médio",IF(OR(AND(J128=2,H128&gt;15),AND(J128&gt;2,H128&gt;4,H128&lt;16),AND(J128&gt;2,H128&gt;15)),"Complexo",""))), IF(OR(G128="CE",G128="SE"),IF(OR(AND(OR(J128=1,J128=0),H128&gt;0,H128&lt;6),AND(OR(J128=1,J128=0),H128&gt;5,H128&lt;20),AND(J128&gt;1,J128&lt;4,H128&gt;0,H128&lt;6)),"Simples",IF(OR(AND(OR(J128=1,J128=0),H128&gt;19),AND(J128&gt;1,J128&lt;4,H128&gt;5,H128&lt;20),AND(J128&gt;3,H128&gt;0,H128&lt;6)),"Médio",IF(OR(AND(J128&gt;1,J128&lt;4,H128&gt;19),AND(J128&gt;3,H128&gt;5,H128&lt;20),AND(J128&gt;3,H128&gt;19)),"Complexo",""))),""))</f>
        <v/>
      </c>
      <c r="M128" s="79" t="str">
        <f aca="false">IF(G128="ALI",IF(OR(AND(OR(J128=1,J128=0),H128&gt;0,H128&lt;20),AND(OR(J128=1,J128=0),H128&gt;19,H128&lt;51),AND(J128&gt;1,J128&lt;6,H128&gt;0,H128&lt;20)),"Simples",IF(OR(AND(OR(J128=1,J128=0),H128&gt;50),AND(J128&gt;1,J128&lt;6,H128&gt;19,H128&lt;51),AND(J128&gt;5,H128&gt;0,H128&lt;20)),"Médio",IF(OR(AND(J128&gt;1,J128&lt;6,H128&gt;50),AND(J128&gt;5,H128&gt;19,H128&lt;51),AND(J128&gt;5,H128&gt;50)),"Complexo",""))), IF(G128="AIE",IF(OR(AND(OR(J128=1, J128=0),H128&gt;0,H128&lt;20),AND(OR(J128=1, J128=0),H128&gt;19,H128&lt;51),AND(J128&gt;1,J128&lt;6,H128&gt;0,H128&lt;20)),"Simples",IF(OR(AND(OR(J128=1, J128=0),H128&gt;50),AND(J128&gt;1,J128&lt;6,H128&gt;19,H128&lt;51),AND(J128&gt;5,H128&gt;0,H128&lt;20)),"Médio",IF(OR(AND(J128&gt;1,J128&lt;6,H128&gt;50),AND(J128&gt;5,H128&gt;19,H128&lt;51),AND(J128&gt;5,H128&gt;50)),"Complexo",""))),""))</f>
        <v/>
      </c>
      <c r="N128" s="85" t="str">
        <f aca="false">IF(L128="",M128,IF(M128="",L128,""))</f>
        <v/>
      </c>
      <c r="O128" s="86" t="n">
        <f aca="false">IF(AND(OR(G128="EE",G128="CE"),N128="Simples"),3, IF(AND(OR(G128="EE",G128="CE"),N128="Médio"),4, IF(AND(OR(G128="EE",G128="CE"),N128="Complexo"),6, IF(AND(G128="SE",N128="Simples"),4, IF(AND(G128="SE",N128="Médio"),5, IF(AND(G128="SE",N128="Complexo"),7,0))))))</f>
        <v>0</v>
      </c>
      <c r="P128" s="86" t="n">
        <f aca="false">IF(AND(G128="ALI",M128="Simples"),7, IF(AND(G128="ALI",M128="Médio"),10, IF(AND(G128="ALI",M128="Complexo"),15, IF(AND(G128="AIE",M128="Simples"),5, IF(AND(G128="AIE",M128="Médio"),7, IF(AND(G128="AIE",M128="Complexo"),10,0))))))</f>
        <v>0</v>
      </c>
      <c r="Q128" s="69" t="n">
        <f aca="false">IF(B128&lt;&gt;"Manutenção em interface",IF(B128&lt;&gt;"Desenv., Manutenção e Publicação de Páginas Estáticas",(O128+P128),C128),C128)</f>
        <v>0</v>
      </c>
      <c r="R128" s="85" t="n">
        <f aca="false">IF(B128&lt;&gt;"Manutenção em interface",IF(B128&lt;&gt;"Desenv., Manutenção e Publicação de Páginas Estáticas",(O128+P128)*C128,C128),C128)</f>
        <v>0</v>
      </c>
      <c r="S128" s="78"/>
      <c r="T128" s="87"/>
      <c r="U128" s="88"/>
      <c r="V128" s="76"/>
      <c r="W128" s="77" t="n">
        <f aca="false">IF(V128&lt;&gt;"",VLOOKUP(V128,'Manual EB'!$A$3:$B$407,2,0),0)</f>
        <v>0</v>
      </c>
      <c r="X128" s="78"/>
      <c r="Y128" s="80"/>
      <c r="Z128" s="81"/>
      <c r="AA128" s="82"/>
      <c r="AB128" s="83"/>
      <c r="AC128" s="84" t="str">
        <f aca="false">IF(X128="EE",IF(OR(AND(OR(AA128=1,AA128=0),Y128&gt;0,Y128&lt;5),AND(OR(AA128=1,AA128=0),Y128&gt;4,Y128&lt;16),AND(AA128=2,Y128&gt;0,Y128&lt;5)),"Simples",IF(OR(AND(OR(AA128=1,AA128=0),Y128&gt;15),AND(AA128=2,Y128&gt;4,Y128&lt;16),AND(AA128&gt;2,Y128&gt;0,Y128&lt;5)),"Médio",IF(OR(AND(AA128=2,Y128&gt;15),AND(AA128&gt;2,Y128&gt;4,Y128&lt;16),AND(AA128&gt;2,Y128&gt;15)),"Complexo",""))), IF(OR(X128="CE",X128="SE"),IF(OR(AND(OR(AA128=1,AA128=0),Y128&gt;0,Y128&lt;6),AND(OR(AA128=1,AA128=0),Y128&gt;5,Y128&lt;20),AND(AA128&gt;1,AA128&lt;4,Y128&gt;0,Y128&lt;6)),"Simples",IF(OR(AND(OR(AA128=1,AA128=0),Y128&gt;19),AND(AA128&gt;1,AA128&lt;4,Y128&gt;5,Y128&lt;20),AND(AA128&gt;3,Y128&gt;0,Y128&lt;6)),"Médio",IF(OR(AND(AA128&gt;1,AA128&lt;4,Y128&gt;19),AND(AA128&gt;3,Y128&gt;5,Y128&lt;20),AND(AA128&gt;3,Y128&gt;19)),"Complexo",""))),""))</f>
        <v/>
      </c>
      <c r="AD128" s="79" t="str">
        <f aca="false">IF(X128="ALI",IF(OR(AND(OR(AA128=1,AA128=0),Y128&gt;0,Y128&lt;20),AND(OR(AA128=1,AA128=0),Y128&gt;19,Y128&lt;51),AND(AA128&gt;1,AA128&lt;6,Y128&gt;0,Y128&lt;20)),"Simples",IF(OR(AND(OR(AA128=1,AA128=0),Y128&gt;50),AND(AA128&gt;1,AA128&lt;6,Y128&gt;19,Y128&lt;51),AND(AA128&gt;5,Y128&gt;0,Y128&lt;20)),"Médio",IF(OR(AND(AA128&gt;1,AA128&lt;6,Y128&gt;50),AND(AA128&gt;5,Y128&gt;19,Y128&lt;51),AND(AA128&gt;5,Y128&gt;50)),"Complexo",""))), IF(X128="AIE",IF(OR(AND(OR(AA128=1, AA128=0),Y128&gt;0,Y128&lt;20),AND(OR(AA128=1, AA128=0),Y128&gt;19,Y128&lt;51),AND(AA128&gt;1,AA128&lt;6,Y128&gt;0,Y128&lt;20)),"Simples",IF(OR(AND(OR(AA128=1, AA128=0),Y128&gt;50),AND(AA128&gt;1,AA128&lt;6,Y128&gt;19,Y128&lt;51),AND(AA128&gt;5,Y128&gt;0,Y128&lt;20)),"Médio",IF(OR(AND(AA128&gt;1,AA128&lt;6,Y128&gt;50),AND(AA128&gt;5,Y128&gt;19,Y128&lt;51),AND(AA128&gt;5,Y128&gt;50)),"Complexo",""))),""))</f>
        <v/>
      </c>
      <c r="AE128" s="85" t="str">
        <f aca="false">IF(AC128="",AD128,IF(AD128="",AC128,""))</f>
        <v/>
      </c>
      <c r="AF128" s="86" t="n">
        <f aca="false">IF(AND(OR(X128="EE",X128="CE"),AE128="Simples"),3, IF(AND(OR(X128="EE",X128="CE"),AE128="Médio"),4, IF(AND(OR(X128="EE",X128="CE"),AE128="Complexo"),6, IF(AND(X128="SE",AE128="Simples"),4, IF(AND(X128="SE",AE128="Médio"),5, IF(AND(X128="SE",AE128="Complexo"),7,0))))))</f>
        <v>0</v>
      </c>
      <c r="AG128" s="86" t="n">
        <f aca="false">IF(AND(X128="ALI",AD128="Simples"),7, IF(AND(X128="ALI",AD128="Médio"),10, IF(AND(X128="ALI",AD128="Complexo"),15, IF(AND(X128="AIE",AD128="Simples"),5, IF(AND(X128="AIE",AD128="Médio"),7, IF(AND(X128="AIE",AD128="Complexo"),10,0))))))</f>
        <v>0</v>
      </c>
      <c r="AH128" s="86" t="n">
        <f aca="false">IF(U128="",0,IF(U128="OK",SUM(O128:P128),SUM(AF128:AG128)))</f>
        <v>0</v>
      </c>
      <c r="AI128" s="89" t="n">
        <f aca="false">IF(U128="OK",R128,( IF(V128&lt;&gt;"Manutenção em interface",IF(V128&lt;&gt;"Desenv., Manutenção e Publicação de Páginas Estáticas",(AF128+AG128)*W128,W128),W128)))</f>
        <v>0</v>
      </c>
      <c r="AJ128" s="78"/>
      <c r="AK128" s="87"/>
      <c r="AL128" s="78"/>
      <c r="AM128" s="87"/>
      <c r="AN128" s="78"/>
      <c r="AO128" s="78" t="str">
        <f aca="false">IF(AI128=0,"",IF(AI128=R128,"OK","Divergente"))</f>
        <v/>
      </c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IF(B129&lt;&gt;"",VLOOKUP(B129,'Manual EB'!$A$3:$B$407,2,0),0)</f>
        <v>0</v>
      </c>
      <c r="D129" s="78"/>
      <c r="E129" s="78"/>
      <c r="F129" s="79"/>
      <c r="G129" s="78"/>
      <c r="H129" s="80"/>
      <c r="I129" s="81"/>
      <c r="J129" s="82"/>
      <c r="K129" s="83"/>
      <c r="L129" s="84" t="str">
        <f aca="false">IF(G129="EE",IF(OR(AND(OR(J129=1,J129=0),H129&gt;0,H129&lt;5),AND(OR(J129=1,J129=0),H129&gt;4,H129&lt;16),AND(J129=2,H129&gt;0,H129&lt;5)),"Simples",IF(OR(AND(OR(J129=1,J129=0),H129&gt;15),AND(J129=2,H129&gt;4,H129&lt;16),AND(J129&gt;2,H129&gt;0,H129&lt;5)),"Médio",IF(OR(AND(J129=2,H129&gt;15),AND(J129&gt;2,H129&gt;4,H129&lt;16),AND(J129&gt;2,H129&gt;15)),"Complexo",""))), IF(OR(G129="CE",G129="SE"),IF(OR(AND(OR(J129=1,J129=0),H129&gt;0,H129&lt;6),AND(OR(J129=1,J129=0),H129&gt;5,H129&lt;20),AND(J129&gt;1,J129&lt;4,H129&gt;0,H129&lt;6)),"Simples",IF(OR(AND(OR(J129=1,J129=0),H129&gt;19),AND(J129&gt;1,J129&lt;4,H129&gt;5,H129&lt;20),AND(J129&gt;3,H129&gt;0,H129&lt;6)),"Médio",IF(OR(AND(J129&gt;1,J129&lt;4,H129&gt;19),AND(J129&gt;3,H129&gt;5,H129&lt;20),AND(J129&gt;3,H129&gt;19)),"Complexo",""))),""))</f>
        <v/>
      </c>
      <c r="M129" s="79" t="str">
        <f aca="false">IF(G129="ALI",IF(OR(AND(OR(J129=1,J129=0),H129&gt;0,H129&lt;20),AND(OR(J129=1,J129=0),H129&gt;19,H129&lt;51),AND(J129&gt;1,J129&lt;6,H129&gt;0,H129&lt;20)),"Simples",IF(OR(AND(OR(J129=1,J129=0),H129&gt;50),AND(J129&gt;1,J129&lt;6,H129&gt;19,H129&lt;51),AND(J129&gt;5,H129&gt;0,H129&lt;20)),"Médio",IF(OR(AND(J129&gt;1,J129&lt;6,H129&gt;50),AND(J129&gt;5,H129&gt;19,H129&lt;51),AND(J129&gt;5,H129&gt;50)),"Complexo",""))), IF(G129="AIE",IF(OR(AND(OR(J129=1, J129=0),H129&gt;0,H129&lt;20),AND(OR(J129=1, J129=0),H129&gt;19,H129&lt;51),AND(J129&gt;1,J129&lt;6,H129&gt;0,H129&lt;20)),"Simples",IF(OR(AND(OR(J129=1, J129=0),H129&gt;50),AND(J129&gt;1,J129&lt;6,H129&gt;19,H129&lt;51),AND(J129&gt;5,H129&gt;0,H129&lt;20)),"Médio",IF(OR(AND(J129&gt;1,J129&lt;6,H129&gt;50),AND(J129&gt;5,H129&gt;19,H129&lt;51),AND(J129&gt;5,H129&gt;50)),"Complexo",""))),""))</f>
        <v/>
      </c>
      <c r="N129" s="85" t="str">
        <f aca="false">IF(L129="",M129,IF(M129="",L129,""))</f>
        <v/>
      </c>
      <c r="O129" s="86" t="n">
        <f aca="false">IF(AND(OR(G129="EE",G129="CE"),N129="Simples"),3, IF(AND(OR(G129="EE",G129="CE"),N129="Médio"),4, IF(AND(OR(G129="EE",G129="CE"),N129="Complexo"),6, IF(AND(G129="SE",N129="Simples"),4, IF(AND(G129="SE",N129="Médio"),5, IF(AND(G129="SE",N129="Complexo"),7,0))))))</f>
        <v>0</v>
      </c>
      <c r="P129" s="86" t="n">
        <f aca="false">IF(AND(G129="ALI",M129="Simples"),7, IF(AND(G129="ALI",M129="Médio"),10, IF(AND(G129="ALI",M129="Complexo"),15, IF(AND(G129="AIE",M129="Simples"),5, IF(AND(G129="AIE",M129="Médio"),7, IF(AND(G129="AIE",M129="Complexo"),10,0))))))</f>
        <v>0</v>
      </c>
      <c r="Q129" s="69" t="n">
        <f aca="false">IF(B129&lt;&gt;"Manutenção em interface",IF(B129&lt;&gt;"Desenv., Manutenção e Publicação de Páginas Estáticas",(O129+P129),C129),C129)</f>
        <v>0</v>
      </c>
      <c r="R129" s="85" t="n">
        <f aca="false">IF(B129&lt;&gt;"Manutenção em interface",IF(B129&lt;&gt;"Desenv., Manutenção e Publicação de Páginas Estáticas",(O129+P129)*C129,C129),C129)</f>
        <v>0</v>
      </c>
      <c r="S129" s="78"/>
      <c r="T129" s="87"/>
      <c r="U129" s="88"/>
      <c r="V129" s="76"/>
      <c r="W129" s="77" t="n">
        <f aca="false">IF(V129&lt;&gt;"",VLOOKUP(V129,'Manual EB'!$A$3:$B$407,2,0),0)</f>
        <v>0</v>
      </c>
      <c r="X129" s="78"/>
      <c r="Y129" s="80"/>
      <c r="Z129" s="81"/>
      <c r="AA129" s="82"/>
      <c r="AB129" s="83"/>
      <c r="AC129" s="84" t="str">
        <f aca="false">IF(X129="EE",IF(OR(AND(OR(AA129=1,AA129=0),Y129&gt;0,Y129&lt;5),AND(OR(AA129=1,AA129=0),Y129&gt;4,Y129&lt;16),AND(AA129=2,Y129&gt;0,Y129&lt;5)),"Simples",IF(OR(AND(OR(AA129=1,AA129=0),Y129&gt;15),AND(AA129=2,Y129&gt;4,Y129&lt;16),AND(AA129&gt;2,Y129&gt;0,Y129&lt;5)),"Médio",IF(OR(AND(AA129=2,Y129&gt;15),AND(AA129&gt;2,Y129&gt;4,Y129&lt;16),AND(AA129&gt;2,Y129&gt;15)),"Complexo",""))), IF(OR(X129="CE",X129="SE"),IF(OR(AND(OR(AA129=1,AA129=0),Y129&gt;0,Y129&lt;6),AND(OR(AA129=1,AA129=0),Y129&gt;5,Y129&lt;20),AND(AA129&gt;1,AA129&lt;4,Y129&gt;0,Y129&lt;6)),"Simples",IF(OR(AND(OR(AA129=1,AA129=0),Y129&gt;19),AND(AA129&gt;1,AA129&lt;4,Y129&gt;5,Y129&lt;20),AND(AA129&gt;3,Y129&gt;0,Y129&lt;6)),"Médio",IF(OR(AND(AA129&gt;1,AA129&lt;4,Y129&gt;19),AND(AA129&gt;3,Y129&gt;5,Y129&lt;20),AND(AA129&gt;3,Y129&gt;19)),"Complexo",""))),""))</f>
        <v/>
      </c>
      <c r="AD129" s="79" t="str">
        <f aca="false">IF(X129="ALI",IF(OR(AND(OR(AA129=1,AA129=0),Y129&gt;0,Y129&lt;20),AND(OR(AA129=1,AA129=0),Y129&gt;19,Y129&lt;51),AND(AA129&gt;1,AA129&lt;6,Y129&gt;0,Y129&lt;20)),"Simples",IF(OR(AND(OR(AA129=1,AA129=0),Y129&gt;50),AND(AA129&gt;1,AA129&lt;6,Y129&gt;19,Y129&lt;51),AND(AA129&gt;5,Y129&gt;0,Y129&lt;20)),"Médio",IF(OR(AND(AA129&gt;1,AA129&lt;6,Y129&gt;50),AND(AA129&gt;5,Y129&gt;19,Y129&lt;51),AND(AA129&gt;5,Y129&gt;50)),"Complexo",""))), IF(X129="AIE",IF(OR(AND(OR(AA129=1, AA129=0),Y129&gt;0,Y129&lt;20),AND(OR(AA129=1, AA129=0),Y129&gt;19,Y129&lt;51),AND(AA129&gt;1,AA129&lt;6,Y129&gt;0,Y129&lt;20)),"Simples",IF(OR(AND(OR(AA129=1, AA129=0),Y129&gt;50),AND(AA129&gt;1,AA129&lt;6,Y129&gt;19,Y129&lt;51),AND(AA129&gt;5,Y129&gt;0,Y129&lt;20)),"Médio",IF(OR(AND(AA129&gt;1,AA129&lt;6,Y129&gt;50),AND(AA129&gt;5,Y129&gt;19,Y129&lt;51),AND(AA129&gt;5,Y129&gt;50)),"Complexo",""))),""))</f>
        <v/>
      </c>
      <c r="AE129" s="85" t="str">
        <f aca="false">IF(AC129="",AD129,IF(AD129="",AC129,""))</f>
        <v/>
      </c>
      <c r="AF129" s="86" t="n">
        <f aca="false">IF(AND(OR(X129="EE",X129="CE"),AE129="Simples"),3, IF(AND(OR(X129="EE",X129="CE"),AE129="Médio"),4, IF(AND(OR(X129="EE",X129="CE"),AE129="Complexo"),6, IF(AND(X129="SE",AE129="Simples"),4, IF(AND(X129="SE",AE129="Médio"),5, IF(AND(X129="SE",AE129="Complexo"),7,0))))))</f>
        <v>0</v>
      </c>
      <c r="AG129" s="86" t="n">
        <f aca="false">IF(AND(X129="ALI",AD129="Simples"),7, IF(AND(X129="ALI",AD129="Médio"),10, IF(AND(X129="ALI",AD129="Complexo"),15, IF(AND(X129="AIE",AD129="Simples"),5, IF(AND(X129="AIE",AD129="Médio"),7, IF(AND(X129="AIE",AD129="Complexo"),10,0))))))</f>
        <v>0</v>
      </c>
      <c r="AH129" s="86" t="n">
        <f aca="false">IF(U129="",0,IF(U129="OK",SUM(O129:P129),SUM(AF129:AG129)))</f>
        <v>0</v>
      </c>
      <c r="AI129" s="89" t="n">
        <f aca="false">IF(U129="OK",R129,( IF(V129&lt;&gt;"Manutenção em interface",IF(V129&lt;&gt;"Desenv., Manutenção e Publicação de Páginas Estáticas",(AF129+AG129)*W129,W129),W129)))</f>
        <v>0</v>
      </c>
      <c r="AJ129" s="78"/>
      <c r="AK129" s="87"/>
      <c r="AL129" s="78"/>
      <c r="AM129" s="87"/>
      <c r="AN129" s="78"/>
      <c r="AO129" s="78" t="str">
        <f aca="false">IF(AI129=0,"",IF(AI129=R129,"OK","Divergente"))</f>
        <v/>
      </c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IF(B130&lt;&gt;"",VLOOKUP(B130,'Manual EB'!$A$3:$B$407,2,0),0)</f>
        <v>0</v>
      </c>
      <c r="D130" s="78"/>
      <c r="E130" s="78"/>
      <c r="F130" s="79"/>
      <c r="G130" s="78"/>
      <c r="H130" s="80"/>
      <c r="I130" s="81"/>
      <c r="J130" s="82"/>
      <c r="K130" s="83"/>
      <c r="L130" s="84" t="str">
        <f aca="false">IF(G130="EE",IF(OR(AND(OR(J130=1,J130=0),H130&gt;0,H130&lt;5),AND(OR(J130=1,J130=0),H130&gt;4,H130&lt;16),AND(J130=2,H130&gt;0,H130&lt;5)),"Simples",IF(OR(AND(OR(J130=1,J130=0),H130&gt;15),AND(J130=2,H130&gt;4,H130&lt;16),AND(J130&gt;2,H130&gt;0,H130&lt;5)),"Médio",IF(OR(AND(J130=2,H130&gt;15),AND(J130&gt;2,H130&gt;4,H130&lt;16),AND(J130&gt;2,H130&gt;15)),"Complexo",""))), IF(OR(G130="CE",G130="SE"),IF(OR(AND(OR(J130=1,J130=0),H130&gt;0,H130&lt;6),AND(OR(J130=1,J130=0),H130&gt;5,H130&lt;20),AND(J130&gt;1,J130&lt;4,H130&gt;0,H130&lt;6)),"Simples",IF(OR(AND(OR(J130=1,J130=0),H130&gt;19),AND(J130&gt;1,J130&lt;4,H130&gt;5,H130&lt;20),AND(J130&gt;3,H130&gt;0,H130&lt;6)),"Médio",IF(OR(AND(J130&gt;1,J130&lt;4,H130&gt;19),AND(J130&gt;3,H130&gt;5,H130&lt;20),AND(J130&gt;3,H130&gt;19)),"Complexo",""))),""))</f>
        <v/>
      </c>
      <c r="M130" s="79" t="str">
        <f aca="false">IF(G130="ALI",IF(OR(AND(OR(J130=1,J130=0),H130&gt;0,H130&lt;20),AND(OR(J130=1,J130=0),H130&gt;19,H130&lt;51),AND(J130&gt;1,J130&lt;6,H130&gt;0,H130&lt;20)),"Simples",IF(OR(AND(OR(J130=1,J130=0),H130&gt;50),AND(J130&gt;1,J130&lt;6,H130&gt;19,H130&lt;51),AND(J130&gt;5,H130&gt;0,H130&lt;20)),"Médio",IF(OR(AND(J130&gt;1,J130&lt;6,H130&gt;50),AND(J130&gt;5,H130&gt;19,H130&lt;51),AND(J130&gt;5,H130&gt;50)),"Complexo",""))), IF(G130="AIE",IF(OR(AND(OR(J130=1, J130=0),H130&gt;0,H130&lt;20),AND(OR(J130=1, J130=0),H130&gt;19,H130&lt;51),AND(J130&gt;1,J130&lt;6,H130&gt;0,H130&lt;20)),"Simples",IF(OR(AND(OR(J130=1, J130=0),H130&gt;50),AND(J130&gt;1,J130&lt;6,H130&gt;19,H130&lt;51),AND(J130&gt;5,H130&gt;0,H130&lt;20)),"Médio",IF(OR(AND(J130&gt;1,J130&lt;6,H130&gt;50),AND(J130&gt;5,H130&gt;19,H130&lt;51),AND(J130&gt;5,H130&gt;50)),"Complexo",""))),""))</f>
        <v/>
      </c>
      <c r="N130" s="85" t="str">
        <f aca="false">IF(L130="",M130,IF(M130="",L130,""))</f>
        <v/>
      </c>
      <c r="O130" s="86" t="n">
        <f aca="false">IF(AND(OR(G130="EE",G130="CE"),N130="Simples"),3, IF(AND(OR(G130="EE",G130="CE"),N130="Médio"),4, IF(AND(OR(G130="EE",G130="CE"),N130="Complexo"),6, IF(AND(G130="SE",N130="Simples"),4, IF(AND(G130="SE",N130="Médio"),5, IF(AND(G130="SE",N130="Complexo"),7,0))))))</f>
        <v>0</v>
      </c>
      <c r="P130" s="86" t="n">
        <f aca="false">IF(AND(G130="ALI",M130="Simples"),7, IF(AND(G130="ALI",M130="Médio"),10, IF(AND(G130="ALI",M130="Complexo"),15, IF(AND(G130="AIE",M130="Simples"),5, IF(AND(G130="AIE",M130="Médio"),7, IF(AND(G130="AIE",M130="Complexo"),10,0))))))</f>
        <v>0</v>
      </c>
      <c r="Q130" s="69" t="n">
        <f aca="false">IF(B130&lt;&gt;"Manutenção em interface",IF(B130&lt;&gt;"Desenv., Manutenção e Publicação de Páginas Estáticas",(O130+P130),C130),C130)</f>
        <v>0</v>
      </c>
      <c r="R130" s="85" t="n">
        <f aca="false">IF(B130&lt;&gt;"Manutenção em interface",IF(B130&lt;&gt;"Desenv., Manutenção e Publicação de Páginas Estáticas",(O130+P130)*C130,C130),C130)</f>
        <v>0</v>
      </c>
      <c r="S130" s="78"/>
      <c r="T130" s="87"/>
      <c r="U130" s="88"/>
      <c r="V130" s="76"/>
      <c r="W130" s="77" t="n">
        <f aca="false">IF(V130&lt;&gt;"",VLOOKUP(V130,'Manual EB'!$A$3:$B$407,2,0),0)</f>
        <v>0</v>
      </c>
      <c r="X130" s="78"/>
      <c r="Y130" s="80"/>
      <c r="Z130" s="81"/>
      <c r="AA130" s="82"/>
      <c r="AB130" s="83"/>
      <c r="AC130" s="84" t="str">
        <f aca="false">IF(X130="EE",IF(OR(AND(OR(AA130=1,AA130=0),Y130&gt;0,Y130&lt;5),AND(OR(AA130=1,AA130=0),Y130&gt;4,Y130&lt;16),AND(AA130=2,Y130&gt;0,Y130&lt;5)),"Simples",IF(OR(AND(OR(AA130=1,AA130=0),Y130&gt;15),AND(AA130=2,Y130&gt;4,Y130&lt;16),AND(AA130&gt;2,Y130&gt;0,Y130&lt;5)),"Médio",IF(OR(AND(AA130=2,Y130&gt;15),AND(AA130&gt;2,Y130&gt;4,Y130&lt;16),AND(AA130&gt;2,Y130&gt;15)),"Complexo",""))), IF(OR(X130="CE",X130="SE"),IF(OR(AND(OR(AA130=1,AA130=0),Y130&gt;0,Y130&lt;6),AND(OR(AA130=1,AA130=0),Y130&gt;5,Y130&lt;20),AND(AA130&gt;1,AA130&lt;4,Y130&gt;0,Y130&lt;6)),"Simples",IF(OR(AND(OR(AA130=1,AA130=0),Y130&gt;19),AND(AA130&gt;1,AA130&lt;4,Y130&gt;5,Y130&lt;20),AND(AA130&gt;3,Y130&gt;0,Y130&lt;6)),"Médio",IF(OR(AND(AA130&gt;1,AA130&lt;4,Y130&gt;19),AND(AA130&gt;3,Y130&gt;5,Y130&lt;20),AND(AA130&gt;3,Y130&gt;19)),"Complexo",""))),""))</f>
        <v/>
      </c>
      <c r="AD130" s="79" t="str">
        <f aca="false">IF(X130="ALI",IF(OR(AND(OR(AA130=1,AA130=0),Y130&gt;0,Y130&lt;20),AND(OR(AA130=1,AA130=0),Y130&gt;19,Y130&lt;51),AND(AA130&gt;1,AA130&lt;6,Y130&gt;0,Y130&lt;20)),"Simples",IF(OR(AND(OR(AA130=1,AA130=0),Y130&gt;50),AND(AA130&gt;1,AA130&lt;6,Y130&gt;19,Y130&lt;51),AND(AA130&gt;5,Y130&gt;0,Y130&lt;20)),"Médio",IF(OR(AND(AA130&gt;1,AA130&lt;6,Y130&gt;50),AND(AA130&gt;5,Y130&gt;19,Y130&lt;51),AND(AA130&gt;5,Y130&gt;50)),"Complexo",""))), IF(X130="AIE",IF(OR(AND(OR(AA130=1, AA130=0),Y130&gt;0,Y130&lt;20),AND(OR(AA130=1, AA130=0),Y130&gt;19,Y130&lt;51),AND(AA130&gt;1,AA130&lt;6,Y130&gt;0,Y130&lt;20)),"Simples",IF(OR(AND(OR(AA130=1, AA130=0),Y130&gt;50),AND(AA130&gt;1,AA130&lt;6,Y130&gt;19,Y130&lt;51),AND(AA130&gt;5,Y130&gt;0,Y130&lt;20)),"Médio",IF(OR(AND(AA130&gt;1,AA130&lt;6,Y130&gt;50),AND(AA130&gt;5,Y130&gt;19,Y130&lt;51),AND(AA130&gt;5,Y130&gt;50)),"Complexo",""))),""))</f>
        <v/>
      </c>
      <c r="AE130" s="85" t="str">
        <f aca="false">IF(AC130="",AD130,IF(AD130="",AC130,""))</f>
        <v/>
      </c>
      <c r="AF130" s="86" t="n">
        <f aca="false">IF(AND(OR(X130="EE",X130="CE"),AE130="Simples"),3, IF(AND(OR(X130="EE",X130="CE"),AE130="Médio"),4, IF(AND(OR(X130="EE",X130="CE"),AE130="Complexo"),6, IF(AND(X130="SE",AE130="Simples"),4, IF(AND(X130="SE",AE130="Médio"),5, IF(AND(X130="SE",AE130="Complexo"),7,0))))))</f>
        <v>0</v>
      </c>
      <c r="AG130" s="86" t="n">
        <f aca="false">IF(AND(X130="ALI",AD130="Simples"),7, IF(AND(X130="ALI",AD130="Médio"),10, IF(AND(X130="ALI",AD130="Complexo"),15, IF(AND(X130="AIE",AD130="Simples"),5, IF(AND(X130="AIE",AD130="Médio"),7, IF(AND(X130="AIE",AD130="Complexo"),10,0))))))</f>
        <v>0</v>
      </c>
      <c r="AH130" s="86" t="n">
        <f aca="false">IF(U130="",0,IF(U130="OK",SUM(O130:P130),SUM(AF130:AG130)))</f>
        <v>0</v>
      </c>
      <c r="AI130" s="89" t="n">
        <f aca="false">IF(U130="OK",R130,( IF(V130&lt;&gt;"Manutenção em interface",IF(V130&lt;&gt;"Desenv., Manutenção e Publicação de Páginas Estáticas",(AF130+AG130)*W130,W130),W130)))</f>
        <v>0</v>
      </c>
      <c r="AJ130" s="78"/>
      <c r="AK130" s="87"/>
      <c r="AL130" s="78"/>
      <c r="AM130" s="87"/>
      <c r="AN130" s="78"/>
      <c r="AO130" s="78" t="str">
        <f aca="false">IF(AI130=0,"",IF(AI130=R130,"OK","Divergente"))</f>
        <v/>
      </c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IF(B131&lt;&gt;"",VLOOKUP(B131,'Manual EB'!$A$3:$B$407,2,0),0)</f>
        <v>0</v>
      </c>
      <c r="D131" s="78"/>
      <c r="E131" s="78"/>
      <c r="F131" s="79"/>
      <c r="G131" s="78"/>
      <c r="H131" s="80"/>
      <c r="I131" s="81"/>
      <c r="J131" s="82"/>
      <c r="K131" s="83"/>
      <c r="L131" s="84" t="str">
        <f aca="false">IF(G131="EE",IF(OR(AND(OR(J131=1,J131=0),H131&gt;0,H131&lt;5),AND(OR(J131=1,J131=0),H131&gt;4,H131&lt;16),AND(J131=2,H131&gt;0,H131&lt;5)),"Simples",IF(OR(AND(OR(J131=1,J131=0),H131&gt;15),AND(J131=2,H131&gt;4,H131&lt;16),AND(J131&gt;2,H131&gt;0,H131&lt;5)),"Médio",IF(OR(AND(J131=2,H131&gt;15),AND(J131&gt;2,H131&gt;4,H131&lt;16),AND(J131&gt;2,H131&gt;15)),"Complexo",""))), IF(OR(G131="CE",G131="SE"),IF(OR(AND(OR(J131=1,J131=0),H131&gt;0,H131&lt;6),AND(OR(J131=1,J131=0),H131&gt;5,H131&lt;20),AND(J131&gt;1,J131&lt;4,H131&gt;0,H131&lt;6)),"Simples",IF(OR(AND(OR(J131=1,J131=0),H131&gt;19),AND(J131&gt;1,J131&lt;4,H131&gt;5,H131&lt;20),AND(J131&gt;3,H131&gt;0,H131&lt;6)),"Médio",IF(OR(AND(J131&gt;1,J131&lt;4,H131&gt;19),AND(J131&gt;3,H131&gt;5,H131&lt;20),AND(J131&gt;3,H131&gt;19)),"Complexo",""))),""))</f>
        <v/>
      </c>
      <c r="M131" s="79" t="str">
        <f aca="false">IF(G131="ALI",IF(OR(AND(OR(J131=1,J131=0),H131&gt;0,H131&lt;20),AND(OR(J131=1,J131=0),H131&gt;19,H131&lt;51),AND(J131&gt;1,J131&lt;6,H131&gt;0,H131&lt;20)),"Simples",IF(OR(AND(OR(J131=1,J131=0),H131&gt;50),AND(J131&gt;1,J131&lt;6,H131&gt;19,H131&lt;51),AND(J131&gt;5,H131&gt;0,H131&lt;20)),"Médio",IF(OR(AND(J131&gt;1,J131&lt;6,H131&gt;50),AND(J131&gt;5,H131&gt;19,H131&lt;51),AND(J131&gt;5,H131&gt;50)),"Complexo",""))), IF(G131="AIE",IF(OR(AND(OR(J131=1, J131=0),H131&gt;0,H131&lt;20),AND(OR(J131=1, J131=0),H131&gt;19,H131&lt;51),AND(J131&gt;1,J131&lt;6,H131&gt;0,H131&lt;20)),"Simples",IF(OR(AND(OR(J131=1, J131=0),H131&gt;50),AND(J131&gt;1,J131&lt;6,H131&gt;19,H131&lt;51),AND(J131&gt;5,H131&gt;0,H131&lt;20)),"Médio",IF(OR(AND(J131&gt;1,J131&lt;6,H131&gt;50),AND(J131&gt;5,H131&gt;19,H131&lt;51),AND(J131&gt;5,H131&gt;50)),"Complexo",""))),""))</f>
        <v/>
      </c>
      <c r="N131" s="85" t="str">
        <f aca="false">IF(L131="",M131,IF(M131="",L131,""))</f>
        <v/>
      </c>
      <c r="O131" s="86" t="n">
        <f aca="false">IF(AND(OR(G131="EE",G131="CE"),N131="Simples"),3, IF(AND(OR(G131="EE",G131="CE"),N131="Médio"),4, IF(AND(OR(G131="EE",G131="CE"),N131="Complexo"),6, IF(AND(G131="SE",N131="Simples"),4, IF(AND(G131="SE",N131="Médio"),5, IF(AND(G131="SE",N131="Complexo"),7,0))))))</f>
        <v>0</v>
      </c>
      <c r="P131" s="86" t="n">
        <f aca="false">IF(AND(G131="ALI",M131="Simples"),7, IF(AND(G131="ALI",M131="Médio"),10, IF(AND(G131="ALI",M131="Complexo"),15, IF(AND(G131="AIE",M131="Simples"),5, IF(AND(G131="AIE",M131="Médio"),7, IF(AND(G131="AIE",M131="Complexo"),10,0))))))</f>
        <v>0</v>
      </c>
      <c r="Q131" s="69" t="n">
        <f aca="false">IF(B131&lt;&gt;"Manutenção em interface",IF(B131&lt;&gt;"Desenv., Manutenção e Publicação de Páginas Estáticas",(O131+P131),C131),C131)</f>
        <v>0</v>
      </c>
      <c r="R131" s="85" t="n">
        <f aca="false">IF(B131&lt;&gt;"Manutenção em interface",IF(B131&lt;&gt;"Desenv., Manutenção e Publicação de Páginas Estáticas",(O131+P131)*C131,C131),C131)</f>
        <v>0</v>
      </c>
      <c r="S131" s="78"/>
      <c r="T131" s="87"/>
      <c r="U131" s="88"/>
      <c r="V131" s="76"/>
      <c r="W131" s="77" t="n">
        <f aca="false">IF(V131&lt;&gt;"",VLOOKUP(V131,'Manual EB'!$A$3:$B$407,2,0),0)</f>
        <v>0</v>
      </c>
      <c r="X131" s="78"/>
      <c r="Y131" s="80"/>
      <c r="Z131" s="81"/>
      <c r="AA131" s="82"/>
      <c r="AB131" s="83"/>
      <c r="AC131" s="84" t="str">
        <f aca="false">IF(X131="EE",IF(OR(AND(OR(AA131=1,AA131=0),Y131&gt;0,Y131&lt;5),AND(OR(AA131=1,AA131=0),Y131&gt;4,Y131&lt;16),AND(AA131=2,Y131&gt;0,Y131&lt;5)),"Simples",IF(OR(AND(OR(AA131=1,AA131=0),Y131&gt;15),AND(AA131=2,Y131&gt;4,Y131&lt;16),AND(AA131&gt;2,Y131&gt;0,Y131&lt;5)),"Médio",IF(OR(AND(AA131=2,Y131&gt;15),AND(AA131&gt;2,Y131&gt;4,Y131&lt;16),AND(AA131&gt;2,Y131&gt;15)),"Complexo",""))), IF(OR(X131="CE",X131="SE"),IF(OR(AND(OR(AA131=1,AA131=0),Y131&gt;0,Y131&lt;6),AND(OR(AA131=1,AA131=0),Y131&gt;5,Y131&lt;20),AND(AA131&gt;1,AA131&lt;4,Y131&gt;0,Y131&lt;6)),"Simples",IF(OR(AND(OR(AA131=1,AA131=0),Y131&gt;19),AND(AA131&gt;1,AA131&lt;4,Y131&gt;5,Y131&lt;20),AND(AA131&gt;3,Y131&gt;0,Y131&lt;6)),"Médio",IF(OR(AND(AA131&gt;1,AA131&lt;4,Y131&gt;19),AND(AA131&gt;3,Y131&gt;5,Y131&lt;20),AND(AA131&gt;3,Y131&gt;19)),"Complexo",""))),""))</f>
        <v/>
      </c>
      <c r="AD131" s="79" t="str">
        <f aca="false">IF(X131="ALI",IF(OR(AND(OR(AA131=1,AA131=0),Y131&gt;0,Y131&lt;20),AND(OR(AA131=1,AA131=0),Y131&gt;19,Y131&lt;51),AND(AA131&gt;1,AA131&lt;6,Y131&gt;0,Y131&lt;20)),"Simples",IF(OR(AND(OR(AA131=1,AA131=0),Y131&gt;50),AND(AA131&gt;1,AA131&lt;6,Y131&gt;19,Y131&lt;51),AND(AA131&gt;5,Y131&gt;0,Y131&lt;20)),"Médio",IF(OR(AND(AA131&gt;1,AA131&lt;6,Y131&gt;50),AND(AA131&gt;5,Y131&gt;19,Y131&lt;51),AND(AA131&gt;5,Y131&gt;50)),"Complexo",""))), IF(X131="AIE",IF(OR(AND(OR(AA131=1, AA131=0),Y131&gt;0,Y131&lt;20),AND(OR(AA131=1, AA131=0),Y131&gt;19,Y131&lt;51),AND(AA131&gt;1,AA131&lt;6,Y131&gt;0,Y131&lt;20)),"Simples",IF(OR(AND(OR(AA131=1, AA131=0),Y131&gt;50),AND(AA131&gt;1,AA131&lt;6,Y131&gt;19,Y131&lt;51),AND(AA131&gt;5,Y131&gt;0,Y131&lt;20)),"Médio",IF(OR(AND(AA131&gt;1,AA131&lt;6,Y131&gt;50),AND(AA131&gt;5,Y131&gt;19,Y131&lt;51),AND(AA131&gt;5,Y131&gt;50)),"Complexo",""))),""))</f>
        <v/>
      </c>
      <c r="AE131" s="85" t="str">
        <f aca="false">IF(AC131="",AD131,IF(AD131="",AC131,""))</f>
        <v/>
      </c>
      <c r="AF131" s="86" t="n">
        <f aca="false">IF(AND(OR(X131="EE",X131="CE"),AE131="Simples"),3, IF(AND(OR(X131="EE",X131="CE"),AE131="Médio"),4, IF(AND(OR(X131="EE",X131="CE"),AE131="Complexo"),6, IF(AND(X131="SE",AE131="Simples"),4, IF(AND(X131="SE",AE131="Médio"),5, IF(AND(X131="SE",AE131="Complexo"),7,0))))))</f>
        <v>0</v>
      </c>
      <c r="AG131" s="86" t="n">
        <f aca="false">IF(AND(X131="ALI",AD131="Simples"),7, IF(AND(X131="ALI",AD131="Médio"),10, IF(AND(X131="ALI",AD131="Complexo"),15, IF(AND(X131="AIE",AD131="Simples"),5, IF(AND(X131="AIE",AD131="Médio"),7, IF(AND(X131="AIE",AD131="Complexo"),10,0))))))</f>
        <v>0</v>
      </c>
      <c r="AH131" s="86" t="n">
        <f aca="false">IF(U131="",0,IF(U131="OK",SUM(O131:P131),SUM(AF131:AG131)))</f>
        <v>0</v>
      </c>
      <c r="AI131" s="89" t="n">
        <f aca="false">IF(U131="OK",R131,( IF(V131&lt;&gt;"Manutenção em interface",IF(V131&lt;&gt;"Desenv., Manutenção e Publicação de Páginas Estáticas",(AF131+AG131)*W131,W131),W131)))</f>
        <v>0</v>
      </c>
      <c r="AJ131" s="78"/>
      <c r="AK131" s="87"/>
      <c r="AL131" s="78"/>
      <c r="AM131" s="87"/>
      <c r="AN131" s="78"/>
      <c r="AO131" s="78" t="str">
        <f aca="false">IF(AI131=0,"",IF(AI131=R131,"OK","Divergente"))</f>
        <v/>
      </c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IF(B132&lt;&gt;"",VLOOKUP(B132,'Manual EB'!$A$3:$B$407,2,0),0)</f>
        <v>0</v>
      </c>
      <c r="D132" s="78"/>
      <c r="E132" s="78"/>
      <c r="F132" s="79"/>
      <c r="G132" s="78"/>
      <c r="H132" s="80"/>
      <c r="I132" s="81"/>
      <c r="J132" s="82"/>
      <c r="K132" s="83"/>
      <c r="L132" s="84" t="str">
        <f aca="false">IF(G132="EE",IF(OR(AND(OR(J132=1,J132=0),H132&gt;0,H132&lt;5),AND(OR(J132=1,J132=0),H132&gt;4,H132&lt;16),AND(J132=2,H132&gt;0,H132&lt;5)),"Simples",IF(OR(AND(OR(J132=1,J132=0),H132&gt;15),AND(J132=2,H132&gt;4,H132&lt;16),AND(J132&gt;2,H132&gt;0,H132&lt;5)),"Médio",IF(OR(AND(J132=2,H132&gt;15),AND(J132&gt;2,H132&gt;4,H132&lt;16),AND(J132&gt;2,H132&gt;15)),"Complexo",""))), IF(OR(G132="CE",G132="SE"),IF(OR(AND(OR(J132=1,J132=0),H132&gt;0,H132&lt;6),AND(OR(J132=1,J132=0),H132&gt;5,H132&lt;20),AND(J132&gt;1,J132&lt;4,H132&gt;0,H132&lt;6)),"Simples",IF(OR(AND(OR(J132=1,J132=0),H132&gt;19),AND(J132&gt;1,J132&lt;4,H132&gt;5,H132&lt;20),AND(J132&gt;3,H132&gt;0,H132&lt;6)),"Médio",IF(OR(AND(J132&gt;1,J132&lt;4,H132&gt;19),AND(J132&gt;3,H132&gt;5,H132&lt;20),AND(J132&gt;3,H132&gt;19)),"Complexo",""))),""))</f>
        <v/>
      </c>
      <c r="M132" s="79" t="str">
        <f aca="false">IF(G132="ALI",IF(OR(AND(OR(J132=1,J132=0),H132&gt;0,H132&lt;20),AND(OR(J132=1,J132=0),H132&gt;19,H132&lt;51),AND(J132&gt;1,J132&lt;6,H132&gt;0,H132&lt;20)),"Simples",IF(OR(AND(OR(J132=1,J132=0),H132&gt;50),AND(J132&gt;1,J132&lt;6,H132&gt;19,H132&lt;51),AND(J132&gt;5,H132&gt;0,H132&lt;20)),"Médio",IF(OR(AND(J132&gt;1,J132&lt;6,H132&gt;50),AND(J132&gt;5,H132&gt;19,H132&lt;51),AND(J132&gt;5,H132&gt;50)),"Complexo",""))), IF(G132="AIE",IF(OR(AND(OR(J132=1, J132=0),H132&gt;0,H132&lt;20),AND(OR(J132=1, J132=0),H132&gt;19,H132&lt;51),AND(J132&gt;1,J132&lt;6,H132&gt;0,H132&lt;20)),"Simples",IF(OR(AND(OR(J132=1, J132=0),H132&gt;50),AND(J132&gt;1,J132&lt;6,H132&gt;19,H132&lt;51),AND(J132&gt;5,H132&gt;0,H132&lt;20)),"Médio",IF(OR(AND(J132&gt;1,J132&lt;6,H132&gt;50),AND(J132&gt;5,H132&gt;19,H132&lt;51),AND(J132&gt;5,H132&gt;50)),"Complexo",""))),""))</f>
        <v/>
      </c>
      <c r="N132" s="85" t="str">
        <f aca="false">IF(L132="",M132,IF(M132="",L132,""))</f>
        <v/>
      </c>
      <c r="O132" s="86" t="n">
        <f aca="false">IF(AND(OR(G132="EE",G132="CE"),N132="Simples"),3, IF(AND(OR(G132="EE",G132="CE"),N132="Médio"),4, IF(AND(OR(G132="EE",G132="CE"),N132="Complexo"),6, IF(AND(G132="SE",N132="Simples"),4, IF(AND(G132="SE",N132="Médio"),5, IF(AND(G132="SE",N132="Complexo"),7,0))))))</f>
        <v>0</v>
      </c>
      <c r="P132" s="86" t="n">
        <f aca="false">IF(AND(G132="ALI",M132="Simples"),7, IF(AND(G132="ALI",M132="Médio"),10, IF(AND(G132="ALI",M132="Complexo"),15, IF(AND(G132="AIE",M132="Simples"),5, IF(AND(G132="AIE",M132="Médio"),7, IF(AND(G132="AIE",M132="Complexo"),10,0))))))</f>
        <v>0</v>
      </c>
      <c r="Q132" s="69" t="n">
        <f aca="false">IF(B132&lt;&gt;"Manutenção em interface",IF(B132&lt;&gt;"Desenv., Manutenção e Publicação de Páginas Estáticas",(O132+P132),C132),C132)</f>
        <v>0</v>
      </c>
      <c r="R132" s="85" t="n">
        <f aca="false">IF(B132&lt;&gt;"Manutenção em interface",IF(B132&lt;&gt;"Desenv., Manutenção e Publicação de Páginas Estáticas",(O132+P132)*C132,C132),C132)</f>
        <v>0</v>
      </c>
      <c r="S132" s="78"/>
      <c r="T132" s="87"/>
      <c r="U132" s="88"/>
      <c r="V132" s="76"/>
      <c r="W132" s="77" t="n">
        <f aca="false">IF(V132&lt;&gt;"",VLOOKUP(V132,'Manual EB'!$A$3:$B$407,2,0),0)</f>
        <v>0</v>
      </c>
      <c r="X132" s="78"/>
      <c r="Y132" s="80"/>
      <c r="Z132" s="81"/>
      <c r="AA132" s="82"/>
      <c r="AB132" s="83"/>
      <c r="AC132" s="84" t="str">
        <f aca="false">IF(X132="EE",IF(OR(AND(OR(AA132=1,AA132=0),Y132&gt;0,Y132&lt;5),AND(OR(AA132=1,AA132=0),Y132&gt;4,Y132&lt;16),AND(AA132=2,Y132&gt;0,Y132&lt;5)),"Simples",IF(OR(AND(OR(AA132=1,AA132=0),Y132&gt;15),AND(AA132=2,Y132&gt;4,Y132&lt;16),AND(AA132&gt;2,Y132&gt;0,Y132&lt;5)),"Médio",IF(OR(AND(AA132=2,Y132&gt;15),AND(AA132&gt;2,Y132&gt;4,Y132&lt;16),AND(AA132&gt;2,Y132&gt;15)),"Complexo",""))), IF(OR(X132="CE",X132="SE"),IF(OR(AND(OR(AA132=1,AA132=0),Y132&gt;0,Y132&lt;6),AND(OR(AA132=1,AA132=0),Y132&gt;5,Y132&lt;20),AND(AA132&gt;1,AA132&lt;4,Y132&gt;0,Y132&lt;6)),"Simples",IF(OR(AND(OR(AA132=1,AA132=0),Y132&gt;19),AND(AA132&gt;1,AA132&lt;4,Y132&gt;5,Y132&lt;20),AND(AA132&gt;3,Y132&gt;0,Y132&lt;6)),"Médio",IF(OR(AND(AA132&gt;1,AA132&lt;4,Y132&gt;19),AND(AA132&gt;3,Y132&gt;5,Y132&lt;20),AND(AA132&gt;3,Y132&gt;19)),"Complexo",""))),""))</f>
        <v/>
      </c>
      <c r="AD132" s="79" t="str">
        <f aca="false">IF(X132="ALI",IF(OR(AND(OR(AA132=1,AA132=0),Y132&gt;0,Y132&lt;20),AND(OR(AA132=1,AA132=0),Y132&gt;19,Y132&lt;51),AND(AA132&gt;1,AA132&lt;6,Y132&gt;0,Y132&lt;20)),"Simples",IF(OR(AND(OR(AA132=1,AA132=0),Y132&gt;50),AND(AA132&gt;1,AA132&lt;6,Y132&gt;19,Y132&lt;51),AND(AA132&gt;5,Y132&gt;0,Y132&lt;20)),"Médio",IF(OR(AND(AA132&gt;1,AA132&lt;6,Y132&gt;50),AND(AA132&gt;5,Y132&gt;19,Y132&lt;51),AND(AA132&gt;5,Y132&gt;50)),"Complexo",""))), IF(X132="AIE",IF(OR(AND(OR(AA132=1, AA132=0),Y132&gt;0,Y132&lt;20),AND(OR(AA132=1, AA132=0),Y132&gt;19,Y132&lt;51),AND(AA132&gt;1,AA132&lt;6,Y132&gt;0,Y132&lt;20)),"Simples",IF(OR(AND(OR(AA132=1, AA132=0),Y132&gt;50),AND(AA132&gt;1,AA132&lt;6,Y132&gt;19,Y132&lt;51),AND(AA132&gt;5,Y132&gt;0,Y132&lt;20)),"Médio",IF(OR(AND(AA132&gt;1,AA132&lt;6,Y132&gt;50),AND(AA132&gt;5,Y132&gt;19,Y132&lt;51),AND(AA132&gt;5,Y132&gt;50)),"Complexo",""))),""))</f>
        <v/>
      </c>
      <c r="AE132" s="85" t="str">
        <f aca="false">IF(AC132="",AD132,IF(AD132="",AC132,""))</f>
        <v/>
      </c>
      <c r="AF132" s="86" t="n">
        <f aca="false">IF(AND(OR(X132="EE",X132="CE"),AE132="Simples"),3, IF(AND(OR(X132="EE",X132="CE"),AE132="Médio"),4, IF(AND(OR(X132="EE",X132="CE"),AE132="Complexo"),6, IF(AND(X132="SE",AE132="Simples"),4, IF(AND(X132="SE",AE132="Médio"),5, IF(AND(X132="SE",AE132="Complexo"),7,0))))))</f>
        <v>0</v>
      </c>
      <c r="AG132" s="86" t="n">
        <f aca="false">IF(AND(X132="ALI",AD132="Simples"),7, IF(AND(X132="ALI",AD132="Médio"),10, IF(AND(X132="ALI",AD132="Complexo"),15, IF(AND(X132="AIE",AD132="Simples"),5, IF(AND(X132="AIE",AD132="Médio"),7, IF(AND(X132="AIE",AD132="Complexo"),10,0))))))</f>
        <v>0</v>
      </c>
      <c r="AH132" s="86" t="n">
        <f aca="false">IF(U132="",0,IF(U132="OK",SUM(O132:P132),SUM(AF132:AG132)))</f>
        <v>0</v>
      </c>
      <c r="AI132" s="89" t="n">
        <f aca="false">IF(U132="OK",R132,( IF(V132&lt;&gt;"Manutenção em interface",IF(V132&lt;&gt;"Desenv., Manutenção e Publicação de Páginas Estáticas",(AF132+AG132)*W132,W132),W132)))</f>
        <v>0</v>
      </c>
      <c r="AJ132" s="78"/>
      <c r="AK132" s="87"/>
      <c r="AL132" s="78"/>
      <c r="AM132" s="87"/>
      <c r="AN132" s="78"/>
      <c r="AO132" s="78" t="str">
        <f aca="false">IF(AI132=0,"",IF(AI132=R132,"OK","Divergente"))</f>
        <v/>
      </c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IF(B133&lt;&gt;"",VLOOKUP(B133,'Manual EB'!$A$3:$B$407,2,0),0)</f>
        <v>0</v>
      </c>
      <c r="D133" s="78"/>
      <c r="E133" s="78"/>
      <c r="F133" s="79"/>
      <c r="G133" s="78"/>
      <c r="H133" s="80"/>
      <c r="I133" s="81"/>
      <c r="J133" s="82"/>
      <c r="K133" s="83"/>
      <c r="L133" s="84" t="str">
        <f aca="false">IF(G133="EE",IF(OR(AND(OR(J133=1,J133=0),H133&gt;0,H133&lt;5),AND(OR(J133=1,J133=0),H133&gt;4,H133&lt;16),AND(J133=2,H133&gt;0,H133&lt;5)),"Simples",IF(OR(AND(OR(J133=1,J133=0),H133&gt;15),AND(J133=2,H133&gt;4,H133&lt;16),AND(J133&gt;2,H133&gt;0,H133&lt;5)),"Médio",IF(OR(AND(J133=2,H133&gt;15),AND(J133&gt;2,H133&gt;4,H133&lt;16),AND(J133&gt;2,H133&gt;15)),"Complexo",""))), IF(OR(G133="CE",G133="SE"),IF(OR(AND(OR(J133=1,J133=0),H133&gt;0,H133&lt;6),AND(OR(J133=1,J133=0),H133&gt;5,H133&lt;20),AND(J133&gt;1,J133&lt;4,H133&gt;0,H133&lt;6)),"Simples",IF(OR(AND(OR(J133=1,J133=0),H133&gt;19),AND(J133&gt;1,J133&lt;4,H133&gt;5,H133&lt;20),AND(J133&gt;3,H133&gt;0,H133&lt;6)),"Médio",IF(OR(AND(J133&gt;1,J133&lt;4,H133&gt;19),AND(J133&gt;3,H133&gt;5,H133&lt;20),AND(J133&gt;3,H133&gt;19)),"Complexo",""))),""))</f>
        <v/>
      </c>
      <c r="M133" s="79" t="str">
        <f aca="false">IF(G133="ALI",IF(OR(AND(OR(J133=1,J133=0),H133&gt;0,H133&lt;20),AND(OR(J133=1,J133=0),H133&gt;19,H133&lt;51),AND(J133&gt;1,J133&lt;6,H133&gt;0,H133&lt;20)),"Simples",IF(OR(AND(OR(J133=1,J133=0),H133&gt;50),AND(J133&gt;1,J133&lt;6,H133&gt;19,H133&lt;51),AND(J133&gt;5,H133&gt;0,H133&lt;20)),"Médio",IF(OR(AND(J133&gt;1,J133&lt;6,H133&gt;50),AND(J133&gt;5,H133&gt;19,H133&lt;51),AND(J133&gt;5,H133&gt;50)),"Complexo",""))), IF(G133="AIE",IF(OR(AND(OR(J133=1, J133=0),H133&gt;0,H133&lt;20),AND(OR(J133=1, J133=0),H133&gt;19,H133&lt;51),AND(J133&gt;1,J133&lt;6,H133&gt;0,H133&lt;20)),"Simples",IF(OR(AND(OR(J133=1, J133=0),H133&gt;50),AND(J133&gt;1,J133&lt;6,H133&gt;19,H133&lt;51),AND(J133&gt;5,H133&gt;0,H133&lt;20)),"Médio",IF(OR(AND(J133&gt;1,J133&lt;6,H133&gt;50),AND(J133&gt;5,H133&gt;19,H133&lt;51),AND(J133&gt;5,H133&gt;50)),"Complexo",""))),""))</f>
        <v/>
      </c>
      <c r="N133" s="85" t="str">
        <f aca="false">IF(L133="",M133,IF(M133="",L133,""))</f>
        <v/>
      </c>
      <c r="O133" s="86" t="n">
        <f aca="false">IF(AND(OR(G133="EE",G133="CE"),N133="Simples"),3, IF(AND(OR(G133="EE",G133="CE"),N133="Médio"),4, IF(AND(OR(G133="EE",G133="CE"),N133="Complexo"),6, IF(AND(G133="SE",N133="Simples"),4, IF(AND(G133="SE",N133="Médio"),5, IF(AND(G133="SE",N133="Complexo"),7,0))))))</f>
        <v>0</v>
      </c>
      <c r="P133" s="86" t="n">
        <f aca="false">IF(AND(G133="ALI",M133="Simples"),7, IF(AND(G133="ALI",M133="Médio"),10, IF(AND(G133="ALI",M133="Complexo"),15, IF(AND(G133="AIE",M133="Simples"),5, IF(AND(G133="AIE",M133="Médio"),7, IF(AND(G133="AIE",M133="Complexo"),10,0))))))</f>
        <v>0</v>
      </c>
      <c r="Q133" s="69" t="n">
        <f aca="false">IF(B133&lt;&gt;"Manutenção em interface",IF(B133&lt;&gt;"Desenv., Manutenção e Publicação de Páginas Estáticas",(O133+P133),C133),C133)</f>
        <v>0</v>
      </c>
      <c r="R133" s="85" t="n">
        <f aca="false">IF(B133&lt;&gt;"Manutenção em interface",IF(B133&lt;&gt;"Desenv., Manutenção e Publicação de Páginas Estáticas",(O133+P133)*C133,C133),C133)</f>
        <v>0</v>
      </c>
      <c r="S133" s="78"/>
      <c r="T133" s="87"/>
      <c r="U133" s="88"/>
      <c r="V133" s="76"/>
      <c r="W133" s="77" t="n">
        <f aca="false">IF(V133&lt;&gt;"",VLOOKUP(V133,'Manual EB'!$A$3:$B$407,2,0),0)</f>
        <v>0</v>
      </c>
      <c r="X133" s="78"/>
      <c r="Y133" s="80"/>
      <c r="Z133" s="81"/>
      <c r="AA133" s="82"/>
      <c r="AB133" s="83"/>
      <c r="AC133" s="84" t="str">
        <f aca="false">IF(X133="EE",IF(OR(AND(OR(AA133=1,AA133=0),Y133&gt;0,Y133&lt;5),AND(OR(AA133=1,AA133=0),Y133&gt;4,Y133&lt;16),AND(AA133=2,Y133&gt;0,Y133&lt;5)),"Simples",IF(OR(AND(OR(AA133=1,AA133=0),Y133&gt;15),AND(AA133=2,Y133&gt;4,Y133&lt;16),AND(AA133&gt;2,Y133&gt;0,Y133&lt;5)),"Médio",IF(OR(AND(AA133=2,Y133&gt;15),AND(AA133&gt;2,Y133&gt;4,Y133&lt;16),AND(AA133&gt;2,Y133&gt;15)),"Complexo",""))), IF(OR(X133="CE",X133="SE"),IF(OR(AND(OR(AA133=1,AA133=0),Y133&gt;0,Y133&lt;6),AND(OR(AA133=1,AA133=0),Y133&gt;5,Y133&lt;20),AND(AA133&gt;1,AA133&lt;4,Y133&gt;0,Y133&lt;6)),"Simples",IF(OR(AND(OR(AA133=1,AA133=0),Y133&gt;19),AND(AA133&gt;1,AA133&lt;4,Y133&gt;5,Y133&lt;20),AND(AA133&gt;3,Y133&gt;0,Y133&lt;6)),"Médio",IF(OR(AND(AA133&gt;1,AA133&lt;4,Y133&gt;19),AND(AA133&gt;3,Y133&gt;5,Y133&lt;20),AND(AA133&gt;3,Y133&gt;19)),"Complexo",""))),""))</f>
        <v/>
      </c>
      <c r="AD133" s="79" t="str">
        <f aca="false">IF(X133="ALI",IF(OR(AND(OR(AA133=1,AA133=0),Y133&gt;0,Y133&lt;20),AND(OR(AA133=1,AA133=0),Y133&gt;19,Y133&lt;51),AND(AA133&gt;1,AA133&lt;6,Y133&gt;0,Y133&lt;20)),"Simples",IF(OR(AND(OR(AA133=1,AA133=0),Y133&gt;50),AND(AA133&gt;1,AA133&lt;6,Y133&gt;19,Y133&lt;51),AND(AA133&gt;5,Y133&gt;0,Y133&lt;20)),"Médio",IF(OR(AND(AA133&gt;1,AA133&lt;6,Y133&gt;50),AND(AA133&gt;5,Y133&gt;19,Y133&lt;51),AND(AA133&gt;5,Y133&gt;50)),"Complexo",""))), IF(X133="AIE",IF(OR(AND(OR(AA133=1, AA133=0),Y133&gt;0,Y133&lt;20),AND(OR(AA133=1, AA133=0),Y133&gt;19,Y133&lt;51),AND(AA133&gt;1,AA133&lt;6,Y133&gt;0,Y133&lt;20)),"Simples",IF(OR(AND(OR(AA133=1, AA133=0),Y133&gt;50),AND(AA133&gt;1,AA133&lt;6,Y133&gt;19,Y133&lt;51),AND(AA133&gt;5,Y133&gt;0,Y133&lt;20)),"Médio",IF(OR(AND(AA133&gt;1,AA133&lt;6,Y133&gt;50),AND(AA133&gt;5,Y133&gt;19,Y133&lt;51),AND(AA133&gt;5,Y133&gt;50)),"Complexo",""))),""))</f>
        <v/>
      </c>
      <c r="AE133" s="85" t="str">
        <f aca="false">IF(AC133="",AD133,IF(AD133="",AC133,""))</f>
        <v/>
      </c>
      <c r="AF133" s="86" t="n">
        <f aca="false">IF(AND(OR(X133="EE",X133="CE"),AE133="Simples"),3, IF(AND(OR(X133="EE",X133="CE"),AE133="Médio"),4, IF(AND(OR(X133="EE",X133="CE"),AE133="Complexo"),6, IF(AND(X133="SE",AE133="Simples"),4, IF(AND(X133="SE",AE133="Médio"),5, IF(AND(X133="SE",AE133="Complexo"),7,0))))))</f>
        <v>0</v>
      </c>
      <c r="AG133" s="86" t="n">
        <f aca="false">IF(AND(X133="ALI",AD133="Simples"),7, IF(AND(X133="ALI",AD133="Médio"),10, IF(AND(X133="ALI",AD133="Complexo"),15, IF(AND(X133="AIE",AD133="Simples"),5, IF(AND(X133="AIE",AD133="Médio"),7, IF(AND(X133="AIE",AD133="Complexo"),10,0))))))</f>
        <v>0</v>
      </c>
      <c r="AH133" s="86" t="n">
        <f aca="false">IF(U133="",0,IF(U133="OK",SUM(O133:P133),SUM(AF133:AG133)))</f>
        <v>0</v>
      </c>
      <c r="AI133" s="89" t="n">
        <f aca="false">IF(U133="OK",R133,( IF(V133&lt;&gt;"Manutenção em interface",IF(V133&lt;&gt;"Desenv., Manutenção e Publicação de Páginas Estáticas",(AF133+AG133)*W133,W133),W133)))</f>
        <v>0</v>
      </c>
      <c r="AJ133" s="78"/>
      <c r="AK133" s="87"/>
      <c r="AL133" s="78"/>
      <c r="AM133" s="87"/>
      <c r="AN133" s="78"/>
      <c r="AO133" s="78" t="str">
        <f aca="false">IF(AI133=0,"",IF(AI133=R133,"OK","Divergente"))</f>
        <v/>
      </c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IF(B134&lt;&gt;"",VLOOKUP(B134,'Manual EB'!$A$3:$B$407,2,0),0)</f>
        <v>0</v>
      </c>
      <c r="D134" s="78"/>
      <c r="E134" s="78"/>
      <c r="F134" s="79"/>
      <c r="G134" s="78"/>
      <c r="H134" s="80"/>
      <c r="I134" s="81"/>
      <c r="J134" s="82"/>
      <c r="K134" s="83"/>
      <c r="L134" s="84" t="str">
        <f aca="false">IF(G134="EE",IF(OR(AND(OR(J134=1,J134=0),H134&gt;0,H134&lt;5),AND(OR(J134=1,J134=0),H134&gt;4,H134&lt;16),AND(J134=2,H134&gt;0,H134&lt;5)),"Simples",IF(OR(AND(OR(J134=1,J134=0),H134&gt;15),AND(J134=2,H134&gt;4,H134&lt;16),AND(J134&gt;2,H134&gt;0,H134&lt;5)),"Médio",IF(OR(AND(J134=2,H134&gt;15),AND(J134&gt;2,H134&gt;4,H134&lt;16),AND(J134&gt;2,H134&gt;15)),"Complexo",""))), IF(OR(G134="CE",G134="SE"),IF(OR(AND(OR(J134=1,J134=0),H134&gt;0,H134&lt;6),AND(OR(J134=1,J134=0),H134&gt;5,H134&lt;20),AND(J134&gt;1,J134&lt;4,H134&gt;0,H134&lt;6)),"Simples",IF(OR(AND(OR(J134=1,J134=0),H134&gt;19),AND(J134&gt;1,J134&lt;4,H134&gt;5,H134&lt;20),AND(J134&gt;3,H134&gt;0,H134&lt;6)),"Médio",IF(OR(AND(J134&gt;1,J134&lt;4,H134&gt;19),AND(J134&gt;3,H134&gt;5,H134&lt;20),AND(J134&gt;3,H134&gt;19)),"Complexo",""))),""))</f>
        <v/>
      </c>
      <c r="M134" s="79" t="str">
        <f aca="false">IF(G134="ALI",IF(OR(AND(OR(J134=1,J134=0),H134&gt;0,H134&lt;20),AND(OR(J134=1,J134=0),H134&gt;19,H134&lt;51),AND(J134&gt;1,J134&lt;6,H134&gt;0,H134&lt;20)),"Simples",IF(OR(AND(OR(J134=1,J134=0),H134&gt;50),AND(J134&gt;1,J134&lt;6,H134&gt;19,H134&lt;51),AND(J134&gt;5,H134&gt;0,H134&lt;20)),"Médio",IF(OR(AND(J134&gt;1,J134&lt;6,H134&gt;50),AND(J134&gt;5,H134&gt;19,H134&lt;51),AND(J134&gt;5,H134&gt;50)),"Complexo",""))), IF(G134="AIE",IF(OR(AND(OR(J134=1, J134=0),H134&gt;0,H134&lt;20),AND(OR(J134=1, J134=0),H134&gt;19,H134&lt;51),AND(J134&gt;1,J134&lt;6,H134&gt;0,H134&lt;20)),"Simples",IF(OR(AND(OR(J134=1, J134=0),H134&gt;50),AND(J134&gt;1,J134&lt;6,H134&gt;19,H134&lt;51),AND(J134&gt;5,H134&gt;0,H134&lt;20)),"Médio",IF(OR(AND(J134&gt;1,J134&lt;6,H134&gt;50),AND(J134&gt;5,H134&gt;19,H134&lt;51),AND(J134&gt;5,H134&gt;50)),"Complexo",""))),""))</f>
        <v/>
      </c>
      <c r="N134" s="85" t="str">
        <f aca="false">IF(L134="",M134,IF(M134="",L134,""))</f>
        <v/>
      </c>
      <c r="O134" s="86" t="n">
        <f aca="false">IF(AND(OR(G134="EE",G134="CE"),N134="Simples"),3, IF(AND(OR(G134="EE",G134="CE"),N134="Médio"),4, IF(AND(OR(G134="EE",G134="CE"),N134="Complexo"),6, IF(AND(G134="SE",N134="Simples"),4, IF(AND(G134="SE",N134="Médio"),5, IF(AND(G134="SE",N134="Complexo"),7,0))))))</f>
        <v>0</v>
      </c>
      <c r="P134" s="86" t="n">
        <f aca="false">IF(AND(G134="ALI",M134="Simples"),7, IF(AND(G134="ALI",M134="Médio"),10, IF(AND(G134="ALI",M134="Complexo"),15, IF(AND(G134="AIE",M134="Simples"),5, IF(AND(G134="AIE",M134="Médio"),7, IF(AND(G134="AIE",M134="Complexo"),10,0))))))</f>
        <v>0</v>
      </c>
      <c r="Q134" s="69" t="n">
        <f aca="false">IF(B134&lt;&gt;"Manutenção em interface",IF(B134&lt;&gt;"Desenv., Manutenção e Publicação de Páginas Estáticas",(O134+P134),C134),C134)</f>
        <v>0</v>
      </c>
      <c r="R134" s="85" t="n">
        <f aca="false">IF(B134&lt;&gt;"Manutenção em interface",IF(B134&lt;&gt;"Desenv., Manutenção e Publicação de Páginas Estáticas",(O134+P134)*C134,C134),C134)</f>
        <v>0</v>
      </c>
      <c r="S134" s="78"/>
      <c r="T134" s="87"/>
      <c r="U134" s="88"/>
      <c r="V134" s="76"/>
      <c r="W134" s="77" t="n">
        <f aca="false">IF(V134&lt;&gt;"",VLOOKUP(V134,'Manual EB'!$A$3:$B$407,2,0),0)</f>
        <v>0</v>
      </c>
      <c r="X134" s="78"/>
      <c r="Y134" s="80"/>
      <c r="Z134" s="81"/>
      <c r="AA134" s="82"/>
      <c r="AB134" s="83"/>
      <c r="AC134" s="84" t="str">
        <f aca="false">IF(X134="EE",IF(OR(AND(OR(AA134=1,AA134=0),Y134&gt;0,Y134&lt;5),AND(OR(AA134=1,AA134=0),Y134&gt;4,Y134&lt;16),AND(AA134=2,Y134&gt;0,Y134&lt;5)),"Simples",IF(OR(AND(OR(AA134=1,AA134=0),Y134&gt;15),AND(AA134=2,Y134&gt;4,Y134&lt;16),AND(AA134&gt;2,Y134&gt;0,Y134&lt;5)),"Médio",IF(OR(AND(AA134=2,Y134&gt;15),AND(AA134&gt;2,Y134&gt;4,Y134&lt;16),AND(AA134&gt;2,Y134&gt;15)),"Complexo",""))), IF(OR(X134="CE",X134="SE"),IF(OR(AND(OR(AA134=1,AA134=0),Y134&gt;0,Y134&lt;6),AND(OR(AA134=1,AA134=0),Y134&gt;5,Y134&lt;20),AND(AA134&gt;1,AA134&lt;4,Y134&gt;0,Y134&lt;6)),"Simples",IF(OR(AND(OR(AA134=1,AA134=0),Y134&gt;19),AND(AA134&gt;1,AA134&lt;4,Y134&gt;5,Y134&lt;20),AND(AA134&gt;3,Y134&gt;0,Y134&lt;6)),"Médio",IF(OR(AND(AA134&gt;1,AA134&lt;4,Y134&gt;19),AND(AA134&gt;3,Y134&gt;5,Y134&lt;20),AND(AA134&gt;3,Y134&gt;19)),"Complexo",""))),""))</f>
        <v/>
      </c>
      <c r="AD134" s="79" t="str">
        <f aca="false">IF(X134="ALI",IF(OR(AND(OR(AA134=1,AA134=0),Y134&gt;0,Y134&lt;20),AND(OR(AA134=1,AA134=0),Y134&gt;19,Y134&lt;51),AND(AA134&gt;1,AA134&lt;6,Y134&gt;0,Y134&lt;20)),"Simples",IF(OR(AND(OR(AA134=1,AA134=0),Y134&gt;50),AND(AA134&gt;1,AA134&lt;6,Y134&gt;19,Y134&lt;51),AND(AA134&gt;5,Y134&gt;0,Y134&lt;20)),"Médio",IF(OR(AND(AA134&gt;1,AA134&lt;6,Y134&gt;50),AND(AA134&gt;5,Y134&gt;19,Y134&lt;51),AND(AA134&gt;5,Y134&gt;50)),"Complexo",""))), IF(X134="AIE",IF(OR(AND(OR(AA134=1, AA134=0),Y134&gt;0,Y134&lt;20),AND(OR(AA134=1, AA134=0),Y134&gt;19,Y134&lt;51),AND(AA134&gt;1,AA134&lt;6,Y134&gt;0,Y134&lt;20)),"Simples",IF(OR(AND(OR(AA134=1, AA134=0),Y134&gt;50),AND(AA134&gt;1,AA134&lt;6,Y134&gt;19,Y134&lt;51),AND(AA134&gt;5,Y134&gt;0,Y134&lt;20)),"Médio",IF(OR(AND(AA134&gt;1,AA134&lt;6,Y134&gt;50),AND(AA134&gt;5,Y134&gt;19,Y134&lt;51),AND(AA134&gt;5,Y134&gt;50)),"Complexo",""))),""))</f>
        <v/>
      </c>
      <c r="AE134" s="85" t="str">
        <f aca="false">IF(AC134="",AD134,IF(AD134="",AC134,""))</f>
        <v/>
      </c>
      <c r="AF134" s="86" t="n">
        <f aca="false">IF(AND(OR(X134="EE",X134="CE"),AE134="Simples"),3, IF(AND(OR(X134="EE",X134="CE"),AE134="Médio"),4, IF(AND(OR(X134="EE",X134="CE"),AE134="Complexo"),6, IF(AND(X134="SE",AE134="Simples"),4, IF(AND(X134="SE",AE134="Médio"),5, IF(AND(X134="SE",AE134="Complexo"),7,0))))))</f>
        <v>0</v>
      </c>
      <c r="AG134" s="86" t="n">
        <f aca="false">IF(AND(X134="ALI",AD134="Simples"),7, IF(AND(X134="ALI",AD134="Médio"),10, IF(AND(X134="ALI",AD134="Complexo"),15, IF(AND(X134="AIE",AD134="Simples"),5, IF(AND(X134="AIE",AD134="Médio"),7, IF(AND(X134="AIE",AD134="Complexo"),10,0))))))</f>
        <v>0</v>
      </c>
      <c r="AH134" s="86" t="n">
        <f aca="false">IF(U134="",0,IF(U134="OK",SUM(O134:P134),SUM(AF134:AG134)))</f>
        <v>0</v>
      </c>
      <c r="AI134" s="89" t="n">
        <f aca="false">IF(U134="OK",R134,( IF(V134&lt;&gt;"Manutenção em interface",IF(V134&lt;&gt;"Desenv., Manutenção e Publicação de Páginas Estáticas",(AF134+AG134)*W134,W134),W134)))</f>
        <v>0</v>
      </c>
      <c r="AJ134" s="78"/>
      <c r="AK134" s="87"/>
      <c r="AL134" s="78"/>
      <c r="AM134" s="87"/>
      <c r="AN134" s="78"/>
      <c r="AO134" s="78" t="str">
        <f aca="false">IF(AI134=0,"",IF(AI134=R134,"OK","Divergente"))</f>
        <v/>
      </c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IF(B135&lt;&gt;"",VLOOKUP(B135,'Manual EB'!$A$3:$B$407,2,0),0)</f>
        <v>0</v>
      </c>
      <c r="D135" s="78"/>
      <c r="E135" s="78"/>
      <c r="F135" s="79"/>
      <c r="G135" s="78"/>
      <c r="H135" s="80"/>
      <c r="I135" s="81"/>
      <c r="J135" s="82"/>
      <c r="K135" s="83"/>
      <c r="L135" s="84" t="str">
        <f aca="false">IF(G135="EE",IF(OR(AND(OR(J135=1,J135=0),H135&gt;0,H135&lt;5),AND(OR(J135=1,J135=0),H135&gt;4,H135&lt;16),AND(J135=2,H135&gt;0,H135&lt;5)),"Simples",IF(OR(AND(OR(J135=1,J135=0),H135&gt;15),AND(J135=2,H135&gt;4,H135&lt;16),AND(J135&gt;2,H135&gt;0,H135&lt;5)),"Médio",IF(OR(AND(J135=2,H135&gt;15),AND(J135&gt;2,H135&gt;4,H135&lt;16),AND(J135&gt;2,H135&gt;15)),"Complexo",""))), IF(OR(G135="CE",G135="SE"),IF(OR(AND(OR(J135=1,J135=0),H135&gt;0,H135&lt;6),AND(OR(J135=1,J135=0),H135&gt;5,H135&lt;20),AND(J135&gt;1,J135&lt;4,H135&gt;0,H135&lt;6)),"Simples",IF(OR(AND(OR(J135=1,J135=0),H135&gt;19),AND(J135&gt;1,J135&lt;4,H135&gt;5,H135&lt;20),AND(J135&gt;3,H135&gt;0,H135&lt;6)),"Médio",IF(OR(AND(J135&gt;1,J135&lt;4,H135&gt;19),AND(J135&gt;3,H135&gt;5,H135&lt;20),AND(J135&gt;3,H135&gt;19)),"Complexo",""))),""))</f>
        <v/>
      </c>
      <c r="M135" s="79" t="str">
        <f aca="false">IF(G135="ALI",IF(OR(AND(OR(J135=1,J135=0),H135&gt;0,H135&lt;20),AND(OR(J135=1,J135=0),H135&gt;19,H135&lt;51),AND(J135&gt;1,J135&lt;6,H135&gt;0,H135&lt;20)),"Simples",IF(OR(AND(OR(J135=1,J135=0),H135&gt;50),AND(J135&gt;1,J135&lt;6,H135&gt;19,H135&lt;51),AND(J135&gt;5,H135&gt;0,H135&lt;20)),"Médio",IF(OR(AND(J135&gt;1,J135&lt;6,H135&gt;50),AND(J135&gt;5,H135&gt;19,H135&lt;51),AND(J135&gt;5,H135&gt;50)),"Complexo",""))), IF(G135="AIE",IF(OR(AND(OR(J135=1, J135=0),H135&gt;0,H135&lt;20),AND(OR(J135=1, J135=0),H135&gt;19,H135&lt;51),AND(J135&gt;1,J135&lt;6,H135&gt;0,H135&lt;20)),"Simples",IF(OR(AND(OR(J135=1, J135=0),H135&gt;50),AND(J135&gt;1,J135&lt;6,H135&gt;19,H135&lt;51),AND(J135&gt;5,H135&gt;0,H135&lt;20)),"Médio",IF(OR(AND(J135&gt;1,J135&lt;6,H135&gt;50),AND(J135&gt;5,H135&gt;19,H135&lt;51),AND(J135&gt;5,H135&gt;50)),"Complexo",""))),""))</f>
        <v/>
      </c>
      <c r="N135" s="85" t="str">
        <f aca="false">IF(L135="",M135,IF(M135="",L135,""))</f>
        <v/>
      </c>
      <c r="O135" s="86" t="n">
        <f aca="false">IF(AND(OR(G135="EE",G135="CE"),N135="Simples"),3, IF(AND(OR(G135="EE",G135="CE"),N135="Médio"),4, IF(AND(OR(G135="EE",G135="CE"),N135="Complexo"),6, IF(AND(G135="SE",N135="Simples"),4, IF(AND(G135="SE",N135="Médio"),5, IF(AND(G135="SE",N135="Complexo"),7,0))))))</f>
        <v>0</v>
      </c>
      <c r="P135" s="86" t="n">
        <f aca="false">IF(AND(G135="ALI",M135="Simples"),7, IF(AND(G135="ALI",M135="Médio"),10, IF(AND(G135="ALI",M135="Complexo"),15, IF(AND(G135="AIE",M135="Simples"),5, IF(AND(G135="AIE",M135="Médio"),7, IF(AND(G135="AIE",M135="Complexo"),10,0))))))</f>
        <v>0</v>
      </c>
      <c r="Q135" s="69" t="n">
        <f aca="false">IF(B135&lt;&gt;"Manutenção em interface",IF(B135&lt;&gt;"Desenv., Manutenção e Publicação de Páginas Estáticas",(O135+P135),C135),C135)</f>
        <v>0</v>
      </c>
      <c r="R135" s="85" t="n">
        <f aca="false">IF(B135&lt;&gt;"Manutenção em interface",IF(B135&lt;&gt;"Desenv., Manutenção e Publicação de Páginas Estáticas",(O135+P135)*C135,C135),C135)</f>
        <v>0</v>
      </c>
      <c r="S135" s="78"/>
      <c r="T135" s="87"/>
      <c r="U135" s="88"/>
      <c r="V135" s="76"/>
      <c r="W135" s="77" t="n">
        <f aca="false">IF(V135&lt;&gt;"",VLOOKUP(V135,'Manual EB'!$A$3:$B$407,2,0),0)</f>
        <v>0</v>
      </c>
      <c r="X135" s="78"/>
      <c r="Y135" s="80"/>
      <c r="Z135" s="81"/>
      <c r="AA135" s="82"/>
      <c r="AB135" s="83"/>
      <c r="AC135" s="84" t="str">
        <f aca="false">IF(X135="EE",IF(OR(AND(OR(AA135=1,AA135=0),Y135&gt;0,Y135&lt;5),AND(OR(AA135=1,AA135=0),Y135&gt;4,Y135&lt;16),AND(AA135=2,Y135&gt;0,Y135&lt;5)),"Simples",IF(OR(AND(OR(AA135=1,AA135=0),Y135&gt;15),AND(AA135=2,Y135&gt;4,Y135&lt;16),AND(AA135&gt;2,Y135&gt;0,Y135&lt;5)),"Médio",IF(OR(AND(AA135=2,Y135&gt;15),AND(AA135&gt;2,Y135&gt;4,Y135&lt;16),AND(AA135&gt;2,Y135&gt;15)),"Complexo",""))), IF(OR(X135="CE",X135="SE"),IF(OR(AND(OR(AA135=1,AA135=0),Y135&gt;0,Y135&lt;6),AND(OR(AA135=1,AA135=0),Y135&gt;5,Y135&lt;20),AND(AA135&gt;1,AA135&lt;4,Y135&gt;0,Y135&lt;6)),"Simples",IF(OR(AND(OR(AA135=1,AA135=0),Y135&gt;19),AND(AA135&gt;1,AA135&lt;4,Y135&gt;5,Y135&lt;20),AND(AA135&gt;3,Y135&gt;0,Y135&lt;6)),"Médio",IF(OR(AND(AA135&gt;1,AA135&lt;4,Y135&gt;19),AND(AA135&gt;3,Y135&gt;5,Y135&lt;20),AND(AA135&gt;3,Y135&gt;19)),"Complexo",""))),""))</f>
        <v/>
      </c>
      <c r="AD135" s="79" t="str">
        <f aca="false">IF(X135="ALI",IF(OR(AND(OR(AA135=1,AA135=0),Y135&gt;0,Y135&lt;20),AND(OR(AA135=1,AA135=0),Y135&gt;19,Y135&lt;51),AND(AA135&gt;1,AA135&lt;6,Y135&gt;0,Y135&lt;20)),"Simples",IF(OR(AND(OR(AA135=1,AA135=0),Y135&gt;50),AND(AA135&gt;1,AA135&lt;6,Y135&gt;19,Y135&lt;51),AND(AA135&gt;5,Y135&gt;0,Y135&lt;20)),"Médio",IF(OR(AND(AA135&gt;1,AA135&lt;6,Y135&gt;50),AND(AA135&gt;5,Y135&gt;19,Y135&lt;51),AND(AA135&gt;5,Y135&gt;50)),"Complexo",""))), IF(X135="AIE",IF(OR(AND(OR(AA135=1, AA135=0),Y135&gt;0,Y135&lt;20),AND(OR(AA135=1, AA135=0),Y135&gt;19,Y135&lt;51),AND(AA135&gt;1,AA135&lt;6,Y135&gt;0,Y135&lt;20)),"Simples",IF(OR(AND(OR(AA135=1, AA135=0),Y135&gt;50),AND(AA135&gt;1,AA135&lt;6,Y135&gt;19,Y135&lt;51),AND(AA135&gt;5,Y135&gt;0,Y135&lt;20)),"Médio",IF(OR(AND(AA135&gt;1,AA135&lt;6,Y135&gt;50),AND(AA135&gt;5,Y135&gt;19,Y135&lt;51),AND(AA135&gt;5,Y135&gt;50)),"Complexo",""))),""))</f>
        <v/>
      </c>
      <c r="AE135" s="85" t="str">
        <f aca="false">IF(AC135="",AD135,IF(AD135="",AC135,""))</f>
        <v/>
      </c>
      <c r="AF135" s="86" t="n">
        <f aca="false">IF(AND(OR(X135="EE",X135="CE"),AE135="Simples"),3, IF(AND(OR(X135="EE",X135="CE"),AE135="Médio"),4, IF(AND(OR(X135="EE",X135="CE"),AE135="Complexo"),6, IF(AND(X135="SE",AE135="Simples"),4, IF(AND(X135="SE",AE135="Médio"),5, IF(AND(X135="SE",AE135="Complexo"),7,0))))))</f>
        <v>0</v>
      </c>
      <c r="AG135" s="86" t="n">
        <f aca="false">IF(AND(X135="ALI",AD135="Simples"),7, IF(AND(X135="ALI",AD135="Médio"),10, IF(AND(X135="ALI",AD135="Complexo"),15, IF(AND(X135="AIE",AD135="Simples"),5, IF(AND(X135="AIE",AD135="Médio"),7, IF(AND(X135="AIE",AD135="Complexo"),10,0))))))</f>
        <v>0</v>
      </c>
      <c r="AH135" s="86" t="n">
        <f aca="false">IF(U135="",0,IF(U135="OK",SUM(O135:P135),SUM(AF135:AG135)))</f>
        <v>0</v>
      </c>
      <c r="AI135" s="89" t="n">
        <f aca="false">IF(U135="OK",R135,( IF(V135&lt;&gt;"Manutenção em interface",IF(V135&lt;&gt;"Desenv., Manutenção e Publicação de Páginas Estáticas",(AF135+AG135)*W135,W135),W135)))</f>
        <v>0</v>
      </c>
      <c r="AJ135" s="78"/>
      <c r="AK135" s="87"/>
      <c r="AL135" s="78"/>
      <c r="AM135" s="87"/>
      <c r="AN135" s="78"/>
      <c r="AO135" s="78" t="str">
        <f aca="false">IF(AI135=0,"",IF(AI135=R135,"OK","Divergente"))</f>
        <v/>
      </c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IF(B136&lt;&gt;"",VLOOKUP(B136,'Manual EB'!$A$3:$B$407,2,0),0)</f>
        <v>0</v>
      </c>
      <c r="D136" s="78"/>
      <c r="E136" s="78"/>
      <c r="F136" s="79"/>
      <c r="G136" s="78"/>
      <c r="H136" s="80"/>
      <c r="I136" s="81"/>
      <c r="J136" s="82"/>
      <c r="K136" s="83"/>
      <c r="L136" s="84" t="str">
        <f aca="false">IF(G136="EE",IF(OR(AND(OR(J136=1,J136=0),H136&gt;0,H136&lt;5),AND(OR(J136=1,J136=0),H136&gt;4,H136&lt;16),AND(J136=2,H136&gt;0,H136&lt;5)),"Simples",IF(OR(AND(OR(J136=1,J136=0),H136&gt;15),AND(J136=2,H136&gt;4,H136&lt;16),AND(J136&gt;2,H136&gt;0,H136&lt;5)),"Médio",IF(OR(AND(J136=2,H136&gt;15),AND(J136&gt;2,H136&gt;4,H136&lt;16),AND(J136&gt;2,H136&gt;15)),"Complexo",""))), IF(OR(G136="CE",G136="SE"),IF(OR(AND(OR(J136=1,J136=0),H136&gt;0,H136&lt;6),AND(OR(J136=1,J136=0),H136&gt;5,H136&lt;20),AND(J136&gt;1,J136&lt;4,H136&gt;0,H136&lt;6)),"Simples",IF(OR(AND(OR(J136=1,J136=0),H136&gt;19),AND(J136&gt;1,J136&lt;4,H136&gt;5,H136&lt;20),AND(J136&gt;3,H136&gt;0,H136&lt;6)),"Médio",IF(OR(AND(J136&gt;1,J136&lt;4,H136&gt;19),AND(J136&gt;3,H136&gt;5,H136&lt;20),AND(J136&gt;3,H136&gt;19)),"Complexo",""))),""))</f>
        <v/>
      </c>
      <c r="M136" s="79" t="str">
        <f aca="false">IF(G136="ALI",IF(OR(AND(OR(J136=1,J136=0),H136&gt;0,H136&lt;20),AND(OR(J136=1,J136=0),H136&gt;19,H136&lt;51),AND(J136&gt;1,J136&lt;6,H136&gt;0,H136&lt;20)),"Simples",IF(OR(AND(OR(J136=1,J136=0),H136&gt;50),AND(J136&gt;1,J136&lt;6,H136&gt;19,H136&lt;51),AND(J136&gt;5,H136&gt;0,H136&lt;20)),"Médio",IF(OR(AND(J136&gt;1,J136&lt;6,H136&gt;50),AND(J136&gt;5,H136&gt;19,H136&lt;51),AND(J136&gt;5,H136&gt;50)),"Complexo",""))), IF(G136="AIE",IF(OR(AND(OR(J136=1, J136=0),H136&gt;0,H136&lt;20),AND(OR(J136=1, J136=0),H136&gt;19,H136&lt;51),AND(J136&gt;1,J136&lt;6,H136&gt;0,H136&lt;20)),"Simples",IF(OR(AND(OR(J136=1, J136=0),H136&gt;50),AND(J136&gt;1,J136&lt;6,H136&gt;19,H136&lt;51),AND(J136&gt;5,H136&gt;0,H136&lt;20)),"Médio",IF(OR(AND(J136&gt;1,J136&lt;6,H136&gt;50),AND(J136&gt;5,H136&gt;19,H136&lt;51),AND(J136&gt;5,H136&gt;50)),"Complexo",""))),""))</f>
        <v/>
      </c>
      <c r="N136" s="85" t="str">
        <f aca="false">IF(L136="",M136,IF(M136="",L136,""))</f>
        <v/>
      </c>
      <c r="O136" s="86" t="n">
        <f aca="false">IF(AND(OR(G136="EE",G136="CE"),N136="Simples"),3, IF(AND(OR(G136="EE",G136="CE"),N136="Médio"),4, IF(AND(OR(G136="EE",G136="CE"),N136="Complexo"),6, IF(AND(G136="SE",N136="Simples"),4, IF(AND(G136="SE",N136="Médio"),5, IF(AND(G136="SE",N136="Complexo"),7,0))))))</f>
        <v>0</v>
      </c>
      <c r="P136" s="86" t="n">
        <f aca="false">IF(AND(G136="ALI",M136="Simples"),7, IF(AND(G136="ALI",M136="Médio"),10, IF(AND(G136="ALI",M136="Complexo"),15, IF(AND(G136="AIE",M136="Simples"),5, IF(AND(G136="AIE",M136="Médio"),7, IF(AND(G136="AIE",M136="Complexo"),10,0))))))</f>
        <v>0</v>
      </c>
      <c r="Q136" s="69" t="n">
        <f aca="false">IF(B136&lt;&gt;"Manutenção em interface",IF(B136&lt;&gt;"Desenv., Manutenção e Publicação de Páginas Estáticas",(O136+P136),C136),C136)</f>
        <v>0</v>
      </c>
      <c r="R136" s="85" t="n">
        <f aca="false">IF(B136&lt;&gt;"Manutenção em interface",IF(B136&lt;&gt;"Desenv., Manutenção e Publicação de Páginas Estáticas",(O136+P136)*C136,C136),C136)</f>
        <v>0</v>
      </c>
      <c r="S136" s="78"/>
      <c r="T136" s="87"/>
      <c r="U136" s="88"/>
      <c r="V136" s="76"/>
      <c r="W136" s="77" t="n">
        <f aca="false">IF(V136&lt;&gt;"",VLOOKUP(V136,'Manual EB'!$A$3:$B$407,2,0),0)</f>
        <v>0</v>
      </c>
      <c r="X136" s="78"/>
      <c r="Y136" s="80"/>
      <c r="Z136" s="81"/>
      <c r="AA136" s="82"/>
      <c r="AB136" s="83"/>
      <c r="AC136" s="84" t="str">
        <f aca="false">IF(X136="EE",IF(OR(AND(OR(AA136=1,AA136=0),Y136&gt;0,Y136&lt;5),AND(OR(AA136=1,AA136=0),Y136&gt;4,Y136&lt;16),AND(AA136=2,Y136&gt;0,Y136&lt;5)),"Simples",IF(OR(AND(OR(AA136=1,AA136=0),Y136&gt;15),AND(AA136=2,Y136&gt;4,Y136&lt;16),AND(AA136&gt;2,Y136&gt;0,Y136&lt;5)),"Médio",IF(OR(AND(AA136=2,Y136&gt;15),AND(AA136&gt;2,Y136&gt;4,Y136&lt;16),AND(AA136&gt;2,Y136&gt;15)),"Complexo",""))), IF(OR(X136="CE",X136="SE"),IF(OR(AND(OR(AA136=1,AA136=0),Y136&gt;0,Y136&lt;6),AND(OR(AA136=1,AA136=0),Y136&gt;5,Y136&lt;20),AND(AA136&gt;1,AA136&lt;4,Y136&gt;0,Y136&lt;6)),"Simples",IF(OR(AND(OR(AA136=1,AA136=0),Y136&gt;19),AND(AA136&gt;1,AA136&lt;4,Y136&gt;5,Y136&lt;20),AND(AA136&gt;3,Y136&gt;0,Y136&lt;6)),"Médio",IF(OR(AND(AA136&gt;1,AA136&lt;4,Y136&gt;19),AND(AA136&gt;3,Y136&gt;5,Y136&lt;20),AND(AA136&gt;3,Y136&gt;19)),"Complexo",""))),""))</f>
        <v/>
      </c>
      <c r="AD136" s="79" t="str">
        <f aca="false">IF(X136="ALI",IF(OR(AND(OR(AA136=1,AA136=0),Y136&gt;0,Y136&lt;20),AND(OR(AA136=1,AA136=0),Y136&gt;19,Y136&lt;51),AND(AA136&gt;1,AA136&lt;6,Y136&gt;0,Y136&lt;20)),"Simples",IF(OR(AND(OR(AA136=1,AA136=0),Y136&gt;50),AND(AA136&gt;1,AA136&lt;6,Y136&gt;19,Y136&lt;51),AND(AA136&gt;5,Y136&gt;0,Y136&lt;20)),"Médio",IF(OR(AND(AA136&gt;1,AA136&lt;6,Y136&gt;50),AND(AA136&gt;5,Y136&gt;19,Y136&lt;51),AND(AA136&gt;5,Y136&gt;50)),"Complexo",""))), IF(X136="AIE",IF(OR(AND(OR(AA136=1, AA136=0),Y136&gt;0,Y136&lt;20),AND(OR(AA136=1, AA136=0),Y136&gt;19,Y136&lt;51),AND(AA136&gt;1,AA136&lt;6,Y136&gt;0,Y136&lt;20)),"Simples",IF(OR(AND(OR(AA136=1, AA136=0),Y136&gt;50),AND(AA136&gt;1,AA136&lt;6,Y136&gt;19,Y136&lt;51),AND(AA136&gt;5,Y136&gt;0,Y136&lt;20)),"Médio",IF(OR(AND(AA136&gt;1,AA136&lt;6,Y136&gt;50),AND(AA136&gt;5,Y136&gt;19,Y136&lt;51),AND(AA136&gt;5,Y136&gt;50)),"Complexo",""))),""))</f>
        <v/>
      </c>
      <c r="AE136" s="85" t="str">
        <f aca="false">IF(AC136="",AD136,IF(AD136="",AC136,""))</f>
        <v/>
      </c>
      <c r="AF136" s="86" t="n">
        <f aca="false">IF(AND(OR(X136="EE",X136="CE"),AE136="Simples"),3, IF(AND(OR(X136="EE",X136="CE"),AE136="Médio"),4, IF(AND(OR(X136="EE",X136="CE"),AE136="Complexo"),6, IF(AND(X136="SE",AE136="Simples"),4, IF(AND(X136="SE",AE136="Médio"),5, IF(AND(X136="SE",AE136="Complexo"),7,0))))))</f>
        <v>0</v>
      </c>
      <c r="AG136" s="86" t="n">
        <f aca="false">IF(AND(X136="ALI",AD136="Simples"),7, IF(AND(X136="ALI",AD136="Médio"),10, IF(AND(X136="ALI",AD136="Complexo"),15, IF(AND(X136="AIE",AD136="Simples"),5, IF(AND(X136="AIE",AD136="Médio"),7, IF(AND(X136="AIE",AD136="Complexo"),10,0))))))</f>
        <v>0</v>
      </c>
      <c r="AH136" s="86" t="n">
        <f aca="false">IF(U136="",0,IF(U136="OK",SUM(O136:P136),SUM(AF136:AG136)))</f>
        <v>0</v>
      </c>
      <c r="AI136" s="89" t="n">
        <f aca="false">IF(U136="OK",R136,( IF(V136&lt;&gt;"Manutenção em interface",IF(V136&lt;&gt;"Desenv., Manutenção e Publicação de Páginas Estáticas",(AF136+AG136)*W136,W136),W136)))</f>
        <v>0</v>
      </c>
      <c r="AJ136" s="78"/>
      <c r="AK136" s="87"/>
      <c r="AL136" s="78"/>
      <c r="AM136" s="87"/>
      <c r="AN136" s="78"/>
      <c r="AO136" s="78" t="str">
        <f aca="false">IF(AI136=0,"",IF(AI136=R136,"OK","Divergente"))</f>
        <v/>
      </c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IF(B137&lt;&gt;"",VLOOKUP(B137,'Manual EB'!$A$3:$B$407,2,0),0)</f>
        <v>0</v>
      </c>
      <c r="D137" s="78"/>
      <c r="E137" s="78"/>
      <c r="F137" s="79"/>
      <c r="G137" s="78"/>
      <c r="H137" s="80"/>
      <c r="I137" s="81"/>
      <c r="J137" s="82"/>
      <c r="K137" s="83"/>
      <c r="L137" s="84" t="str">
        <f aca="false">IF(G137="EE",IF(OR(AND(OR(J137=1,J137=0),H137&gt;0,H137&lt;5),AND(OR(J137=1,J137=0),H137&gt;4,H137&lt;16),AND(J137=2,H137&gt;0,H137&lt;5)),"Simples",IF(OR(AND(OR(J137=1,J137=0),H137&gt;15),AND(J137=2,H137&gt;4,H137&lt;16),AND(J137&gt;2,H137&gt;0,H137&lt;5)),"Médio",IF(OR(AND(J137=2,H137&gt;15),AND(J137&gt;2,H137&gt;4,H137&lt;16),AND(J137&gt;2,H137&gt;15)),"Complexo",""))), IF(OR(G137="CE",G137="SE"),IF(OR(AND(OR(J137=1,J137=0),H137&gt;0,H137&lt;6),AND(OR(J137=1,J137=0),H137&gt;5,H137&lt;20),AND(J137&gt;1,J137&lt;4,H137&gt;0,H137&lt;6)),"Simples",IF(OR(AND(OR(J137=1,J137=0),H137&gt;19),AND(J137&gt;1,J137&lt;4,H137&gt;5,H137&lt;20),AND(J137&gt;3,H137&gt;0,H137&lt;6)),"Médio",IF(OR(AND(J137&gt;1,J137&lt;4,H137&gt;19),AND(J137&gt;3,H137&gt;5,H137&lt;20),AND(J137&gt;3,H137&gt;19)),"Complexo",""))),""))</f>
        <v/>
      </c>
      <c r="M137" s="79" t="str">
        <f aca="false">IF(G137="ALI",IF(OR(AND(OR(J137=1,J137=0),H137&gt;0,H137&lt;20),AND(OR(J137=1,J137=0),H137&gt;19,H137&lt;51),AND(J137&gt;1,J137&lt;6,H137&gt;0,H137&lt;20)),"Simples",IF(OR(AND(OR(J137=1,J137=0),H137&gt;50),AND(J137&gt;1,J137&lt;6,H137&gt;19,H137&lt;51),AND(J137&gt;5,H137&gt;0,H137&lt;20)),"Médio",IF(OR(AND(J137&gt;1,J137&lt;6,H137&gt;50),AND(J137&gt;5,H137&gt;19,H137&lt;51),AND(J137&gt;5,H137&gt;50)),"Complexo",""))), IF(G137="AIE",IF(OR(AND(OR(J137=1, J137=0),H137&gt;0,H137&lt;20),AND(OR(J137=1, J137=0),H137&gt;19,H137&lt;51),AND(J137&gt;1,J137&lt;6,H137&gt;0,H137&lt;20)),"Simples",IF(OR(AND(OR(J137=1, J137=0),H137&gt;50),AND(J137&gt;1,J137&lt;6,H137&gt;19,H137&lt;51),AND(J137&gt;5,H137&gt;0,H137&lt;20)),"Médio",IF(OR(AND(J137&gt;1,J137&lt;6,H137&gt;50),AND(J137&gt;5,H137&gt;19,H137&lt;51),AND(J137&gt;5,H137&gt;50)),"Complexo",""))),""))</f>
        <v/>
      </c>
      <c r="N137" s="85" t="str">
        <f aca="false">IF(L137="",M137,IF(M137="",L137,""))</f>
        <v/>
      </c>
      <c r="O137" s="86" t="n">
        <f aca="false">IF(AND(OR(G137="EE",G137="CE"),N137="Simples"),3, IF(AND(OR(G137="EE",G137="CE"),N137="Médio"),4, IF(AND(OR(G137="EE",G137="CE"),N137="Complexo"),6, IF(AND(G137="SE",N137="Simples"),4, IF(AND(G137="SE",N137="Médio"),5, IF(AND(G137="SE",N137="Complexo"),7,0))))))</f>
        <v>0</v>
      </c>
      <c r="P137" s="86" t="n">
        <f aca="false">IF(AND(G137="ALI",M137="Simples"),7, IF(AND(G137="ALI",M137="Médio"),10, IF(AND(G137="ALI",M137="Complexo"),15, IF(AND(G137="AIE",M137="Simples"),5, IF(AND(G137="AIE",M137="Médio"),7, IF(AND(G137="AIE",M137="Complexo"),10,0))))))</f>
        <v>0</v>
      </c>
      <c r="Q137" s="69" t="n">
        <f aca="false">IF(B137&lt;&gt;"Manutenção em interface",IF(B137&lt;&gt;"Desenv., Manutenção e Publicação de Páginas Estáticas",(O137+P137),C137),C137)</f>
        <v>0</v>
      </c>
      <c r="R137" s="85" t="n">
        <f aca="false">IF(B137&lt;&gt;"Manutenção em interface",IF(B137&lt;&gt;"Desenv., Manutenção e Publicação de Páginas Estáticas",(O137+P137)*C137,C137),C137)</f>
        <v>0</v>
      </c>
      <c r="S137" s="78"/>
      <c r="T137" s="87"/>
      <c r="U137" s="88"/>
      <c r="V137" s="76"/>
      <c r="W137" s="77" t="n">
        <f aca="false">IF(V137&lt;&gt;"",VLOOKUP(V137,'Manual EB'!$A$3:$B$407,2,0),0)</f>
        <v>0</v>
      </c>
      <c r="X137" s="78"/>
      <c r="Y137" s="80"/>
      <c r="Z137" s="81"/>
      <c r="AA137" s="82"/>
      <c r="AB137" s="83"/>
      <c r="AC137" s="84" t="str">
        <f aca="false">IF(X137="EE",IF(OR(AND(OR(AA137=1,AA137=0),Y137&gt;0,Y137&lt;5),AND(OR(AA137=1,AA137=0),Y137&gt;4,Y137&lt;16),AND(AA137=2,Y137&gt;0,Y137&lt;5)),"Simples",IF(OR(AND(OR(AA137=1,AA137=0),Y137&gt;15),AND(AA137=2,Y137&gt;4,Y137&lt;16),AND(AA137&gt;2,Y137&gt;0,Y137&lt;5)),"Médio",IF(OR(AND(AA137=2,Y137&gt;15),AND(AA137&gt;2,Y137&gt;4,Y137&lt;16),AND(AA137&gt;2,Y137&gt;15)),"Complexo",""))), IF(OR(X137="CE",X137="SE"),IF(OR(AND(OR(AA137=1,AA137=0),Y137&gt;0,Y137&lt;6),AND(OR(AA137=1,AA137=0),Y137&gt;5,Y137&lt;20),AND(AA137&gt;1,AA137&lt;4,Y137&gt;0,Y137&lt;6)),"Simples",IF(OR(AND(OR(AA137=1,AA137=0),Y137&gt;19),AND(AA137&gt;1,AA137&lt;4,Y137&gt;5,Y137&lt;20),AND(AA137&gt;3,Y137&gt;0,Y137&lt;6)),"Médio",IF(OR(AND(AA137&gt;1,AA137&lt;4,Y137&gt;19),AND(AA137&gt;3,Y137&gt;5,Y137&lt;20),AND(AA137&gt;3,Y137&gt;19)),"Complexo",""))),""))</f>
        <v/>
      </c>
      <c r="AD137" s="79" t="str">
        <f aca="false">IF(X137="ALI",IF(OR(AND(OR(AA137=1,AA137=0),Y137&gt;0,Y137&lt;20),AND(OR(AA137=1,AA137=0),Y137&gt;19,Y137&lt;51),AND(AA137&gt;1,AA137&lt;6,Y137&gt;0,Y137&lt;20)),"Simples",IF(OR(AND(OR(AA137=1,AA137=0),Y137&gt;50),AND(AA137&gt;1,AA137&lt;6,Y137&gt;19,Y137&lt;51),AND(AA137&gt;5,Y137&gt;0,Y137&lt;20)),"Médio",IF(OR(AND(AA137&gt;1,AA137&lt;6,Y137&gt;50),AND(AA137&gt;5,Y137&gt;19,Y137&lt;51),AND(AA137&gt;5,Y137&gt;50)),"Complexo",""))), IF(X137="AIE",IF(OR(AND(OR(AA137=1, AA137=0),Y137&gt;0,Y137&lt;20),AND(OR(AA137=1, AA137=0),Y137&gt;19,Y137&lt;51),AND(AA137&gt;1,AA137&lt;6,Y137&gt;0,Y137&lt;20)),"Simples",IF(OR(AND(OR(AA137=1, AA137=0),Y137&gt;50),AND(AA137&gt;1,AA137&lt;6,Y137&gt;19,Y137&lt;51),AND(AA137&gt;5,Y137&gt;0,Y137&lt;20)),"Médio",IF(OR(AND(AA137&gt;1,AA137&lt;6,Y137&gt;50),AND(AA137&gt;5,Y137&gt;19,Y137&lt;51),AND(AA137&gt;5,Y137&gt;50)),"Complexo",""))),""))</f>
        <v/>
      </c>
      <c r="AE137" s="85" t="str">
        <f aca="false">IF(AC137="",AD137,IF(AD137="",AC137,""))</f>
        <v/>
      </c>
      <c r="AF137" s="86" t="n">
        <f aca="false">IF(AND(OR(X137="EE",X137="CE"),AE137="Simples"),3, IF(AND(OR(X137="EE",X137="CE"),AE137="Médio"),4, IF(AND(OR(X137="EE",X137="CE"),AE137="Complexo"),6, IF(AND(X137="SE",AE137="Simples"),4, IF(AND(X137="SE",AE137="Médio"),5, IF(AND(X137="SE",AE137="Complexo"),7,0))))))</f>
        <v>0</v>
      </c>
      <c r="AG137" s="86" t="n">
        <f aca="false">IF(AND(X137="ALI",AD137="Simples"),7, IF(AND(X137="ALI",AD137="Médio"),10, IF(AND(X137="ALI",AD137="Complexo"),15, IF(AND(X137="AIE",AD137="Simples"),5, IF(AND(X137="AIE",AD137="Médio"),7, IF(AND(X137="AIE",AD137="Complexo"),10,0))))))</f>
        <v>0</v>
      </c>
      <c r="AH137" s="86" t="n">
        <f aca="false">IF(U137="",0,IF(U137="OK",SUM(O137:P137),SUM(AF137:AG137)))</f>
        <v>0</v>
      </c>
      <c r="AI137" s="89" t="n">
        <f aca="false">IF(U137="OK",R137,( IF(V137&lt;&gt;"Manutenção em interface",IF(V137&lt;&gt;"Desenv., Manutenção e Publicação de Páginas Estáticas",(AF137+AG137)*W137,W137),W137)))</f>
        <v>0</v>
      </c>
      <c r="AJ137" s="78"/>
      <c r="AK137" s="87"/>
      <c r="AL137" s="78"/>
      <c r="AM137" s="87"/>
      <c r="AN137" s="78"/>
      <c r="AO137" s="78" t="str">
        <f aca="false">IF(AI137=0,"",IF(AI137=R137,"OK","Divergente"))</f>
        <v/>
      </c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IF(B138&lt;&gt;"",VLOOKUP(B138,'Manual EB'!$A$3:$B$407,2,0),0)</f>
        <v>0</v>
      </c>
      <c r="D138" s="78"/>
      <c r="E138" s="78"/>
      <c r="F138" s="79"/>
      <c r="G138" s="78"/>
      <c r="H138" s="80"/>
      <c r="I138" s="81"/>
      <c r="J138" s="82"/>
      <c r="K138" s="83"/>
      <c r="L138" s="84" t="str">
        <f aca="false">IF(G138="EE",IF(OR(AND(OR(J138=1,J138=0),H138&gt;0,H138&lt;5),AND(OR(J138=1,J138=0),H138&gt;4,H138&lt;16),AND(J138=2,H138&gt;0,H138&lt;5)),"Simples",IF(OR(AND(OR(J138=1,J138=0),H138&gt;15),AND(J138=2,H138&gt;4,H138&lt;16),AND(J138&gt;2,H138&gt;0,H138&lt;5)),"Médio",IF(OR(AND(J138=2,H138&gt;15),AND(J138&gt;2,H138&gt;4,H138&lt;16),AND(J138&gt;2,H138&gt;15)),"Complexo",""))), IF(OR(G138="CE",G138="SE"),IF(OR(AND(OR(J138=1,J138=0),H138&gt;0,H138&lt;6),AND(OR(J138=1,J138=0),H138&gt;5,H138&lt;20),AND(J138&gt;1,J138&lt;4,H138&gt;0,H138&lt;6)),"Simples",IF(OR(AND(OR(J138=1,J138=0),H138&gt;19),AND(J138&gt;1,J138&lt;4,H138&gt;5,H138&lt;20),AND(J138&gt;3,H138&gt;0,H138&lt;6)),"Médio",IF(OR(AND(J138&gt;1,J138&lt;4,H138&gt;19),AND(J138&gt;3,H138&gt;5,H138&lt;20),AND(J138&gt;3,H138&gt;19)),"Complexo",""))),""))</f>
        <v/>
      </c>
      <c r="M138" s="79" t="str">
        <f aca="false">IF(G138="ALI",IF(OR(AND(OR(J138=1,J138=0),H138&gt;0,H138&lt;20),AND(OR(J138=1,J138=0),H138&gt;19,H138&lt;51),AND(J138&gt;1,J138&lt;6,H138&gt;0,H138&lt;20)),"Simples",IF(OR(AND(OR(J138=1,J138=0),H138&gt;50),AND(J138&gt;1,J138&lt;6,H138&gt;19,H138&lt;51),AND(J138&gt;5,H138&gt;0,H138&lt;20)),"Médio",IF(OR(AND(J138&gt;1,J138&lt;6,H138&gt;50),AND(J138&gt;5,H138&gt;19,H138&lt;51),AND(J138&gt;5,H138&gt;50)),"Complexo",""))), IF(G138="AIE",IF(OR(AND(OR(J138=1, J138=0),H138&gt;0,H138&lt;20),AND(OR(J138=1, J138=0),H138&gt;19,H138&lt;51),AND(J138&gt;1,J138&lt;6,H138&gt;0,H138&lt;20)),"Simples",IF(OR(AND(OR(J138=1, J138=0),H138&gt;50),AND(J138&gt;1,J138&lt;6,H138&gt;19,H138&lt;51),AND(J138&gt;5,H138&gt;0,H138&lt;20)),"Médio",IF(OR(AND(J138&gt;1,J138&lt;6,H138&gt;50),AND(J138&gt;5,H138&gt;19,H138&lt;51),AND(J138&gt;5,H138&gt;50)),"Complexo",""))),""))</f>
        <v/>
      </c>
      <c r="N138" s="85" t="str">
        <f aca="false">IF(L138="",M138,IF(M138="",L138,""))</f>
        <v/>
      </c>
      <c r="O138" s="86" t="n">
        <f aca="false">IF(AND(OR(G138="EE",G138="CE"),N138="Simples"),3, IF(AND(OR(G138="EE",G138="CE"),N138="Médio"),4, IF(AND(OR(G138="EE",G138="CE"),N138="Complexo"),6, IF(AND(G138="SE",N138="Simples"),4, IF(AND(G138="SE",N138="Médio"),5, IF(AND(G138="SE",N138="Complexo"),7,0))))))</f>
        <v>0</v>
      </c>
      <c r="P138" s="86" t="n">
        <f aca="false">IF(AND(G138="ALI",M138="Simples"),7, IF(AND(G138="ALI",M138="Médio"),10, IF(AND(G138="ALI",M138="Complexo"),15, IF(AND(G138="AIE",M138="Simples"),5, IF(AND(G138="AIE",M138="Médio"),7, IF(AND(G138="AIE",M138="Complexo"),10,0))))))</f>
        <v>0</v>
      </c>
      <c r="Q138" s="69" t="n">
        <f aca="false">IF(B138&lt;&gt;"Manutenção em interface",IF(B138&lt;&gt;"Desenv., Manutenção e Publicação de Páginas Estáticas",(O138+P138),C138),C138)</f>
        <v>0</v>
      </c>
      <c r="R138" s="85" t="n">
        <f aca="false">IF(B138&lt;&gt;"Manutenção em interface",IF(B138&lt;&gt;"Desenv., Manutenção e Publicação de Páginas Estáticas",(O138+P138)*C138,C138),C138)</f>
        <v>0</v>
      </c>
      <c r="S138" s="78"/>
      <c r="T138" s="87"/>
      <c r="U138" s="88"/>
      <c r="V138" s="76"/>
      <c r="W138" s="77" t="n">
        <f aca="false">IF(V138&lt;&gt;"",VLOOKUP(V138,'Manual EB'!$A$3:$B$407,2,0),0)</f>
        <v>0</v>
      </c>
      <c r="X138" s="78"/>
      <c r="Y138" s="80"/>
      <c r="Z138" s="81"/>
      <c r="AA138" s="82"/>
      <c r="AB138" s="83"/>
      <c r="AC138" s="84" t="str">
        <f aca="false">IF(X138="EE",IF(OR(AND(OR(AA138=1,AA138=0),Y138&gt;0,Y138&lt;5),AND(OR(AA138=1,AA138=0),Y138&gt;4,Y138&lt;16),AND(AA138=2,Y138&gt;0,Y138&lt;5)),"Simples",IF(OR(AND(OR(AA138=1,AA138=0),Y138&gt;15),AND(AA138=2,Y138&gt;4,Y138&lt;16),AND(AA138&gt;2,Y138&gt;0,Y138&lt;5)),"Médio",IF(OR(AND(AA138=2,Y138&gt;15),AND(AA138&gt;2,Y138&gt;4,Y138&lt;16),AND(AA138&gt;2,Y138&gt;15)),"Complexo",""))), IF(OR(X138="CE",X138="SE"),IF(OR(AND(OR(AA138=1,AA138=0),Y138&gt;0,Y138&lt;6),AND(OR(AA138=1,AA138=0),Y138&gt;5,Y138&lt;20),AND(AA138&gt;1,AA138&lt;4,Y138&gt;0,Y138&lt;6)),"Simples",IF(OR(AND(OR(AA138=1,AA138=0),Y138&gt;19),AND(AA138&gt;1,AA138&lt;4,Y138&gt;5,Y138&lt;20),AND(AA138&gt;3,Y138&gt;0,Y138&lt;6)),"Médio",IF(OR(AND(AA138&gt;1,AA138&lt;4,Y138&gt;19),AND(AA138&gt;3,Y138&gt;5,Y138&lt;20),AND(AA138&gt;3,Y138&gt;19)),"Complexo",""))),""))</f>
        <v/>
      </c>
      <c r="AD138" s="79" t="str">
        <f aca="false">IF(X138="ALI",IF(OR(AND(OR(AA138=1,AA138=0),Y138&gt;0,Y138&lt;20),AND(OR(AA138=1,AA138=0),Y138&gt;19,Y138&lt;51),AND(AA138&gt;1,AA138&lt;6,Y138&gt;0,Y138&lt;20)),"Simples",IF(OR(AND(OR(AA138=1,AA138=0),Y138&gt;50),AND(AA138&gt;1,AA138&lt;6,Y138&gt;19,Y138&lt;51),AND(AA138&gt;5,Y138&gt;0,Y138&lt;20)),"Médio",IF(OR(AND(AA138&gt;1,AA138&lt;6,Y138&gt;50),AND(AA138&gt;5,Y138&gt;19,Y138&lt;51),AND(AA138&gt;5,Y138&gt;50)),"Complexo",""))), IF(X138="AIE",IF(OR(AND(OR(AA138=1, AA138=0),Y138&gt;0,Y138&lt;20),AND(OR(AA138=1, AA138=0),Y138&gt;19,Y138&lt;51),AND(AA138&gt;1,AA138&lt;6,Y138&gt;0,Y138&lt;20)),"Simples",IF(OR(AND(OR(AA138=1, AA138=0),Y138&gt;50),AND(AA138&gt;1,AA138&lt;6,Y138&gt;19,Y138&lt;51),AND(AA138&gt;5,Y138&gt;0,Y138&lt;20)),"Médio",IF(OR(AND(AA138&gt;1,AA138&lt;6,Y138&gt;50),AND(AA138&gt;5,Y138&gt;19,Y138&lt;51),AND(AA138&gt;5,Y138&gt;50)),"Complexo",""))),""))</f>
        <v/>
      </c>
      <c r="AE138" s="85" t="str">
        <f aca="false">IF(AC138="",AD138,IF(AD138="",AC138,""))</f>
        <v/>
      </c>
      <c r="AF138" s="86" t="n">
        <f aca="false">IF(AND(OR(X138="EE",X138="CE"),AE138="Simples"),3, IF(AND(OR(X138="EE",X138="CE"),AE138="Médio"),4, IF(AND(OR(X138="EE",X138="CE"),AE138="Complexo"),6, IF(AND(X138="SE",AE138="Simples"),4, IF(AND(X138="SE",AE138="Médio"),5, IF(AND(X138="SE",AE138="Complexo"),7,0))))))</f>
        <v>0</v>
      </c>
      <c r="AG138" s="86" t="n">
        <f aca="false">IF(AND(X138="ALI",AD138="Simples"),7, IF(AND(X138="ALI",AD138="Médio"),10, IF(AND(X138="ALI",AD138="Complexo"),15, IF(AND(X138="AIE",AD138="Simples"),5, IF(AND(X138="AIE",AD138="Médio"),7, IF(AND(X138="AIE",AD138="Complexo"),10,0))))))</f>
        <v>0</v>
      </c>
      <c r="AH138" s="86" t="n">
        <f aca="false">IF(U138="",0,IF(U138="OK",SUM(O138:P138),SUM(AF138:AG138)))</f>
        <v>0</v>
      </c>
      <c r="AI138" s="89" t="n">
        <f aca="false">IF(U138="OK",R138,( IF(V138&lt;&gt;"Manutenção em interface",IF(V138&lt;&gt;"Desenv., Manutenção e Publicação de Páginas Estáticas",(AF138+AG138)*W138,W138),W138)))</f>
        <v>0</v>
      </c>
      <c r="AJ138" s="78"/>
      <c r="AK138" s="87"/>
      <c r="AL138" s="78"/>
      <c r="AM138" s="87"/>
      <c r="AN138" s="78"/>
      <c r="AO138" s="78" t="str">
        <f aca="false">IF(AI138=0,"",IF(AI138=R138,"OK","Divergente"))</f>
        <v/>
      </c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IF(B139&lt;&gt;"",VLOOKUP(B139,'Manual EB'!$A$3:$B$407,2,0),0)</f>
        <v>0</v>
      </c>
      <c r="D139" s="78"/>
      <c r="E139" s="78"/>
      <c r="F139" s="79"/>
      <c r="G139" s="78"/>
      <c r="H139" s="80"/>
      <c r="I139" s="81"/>
      <c r="J139" s="82"/>
      <c r="K139" s="83"/>
      <c r="L139" s="84" t="str">
        <f aca="false">IF(G139="EE",IF(OR(AND(OR(J139=1,J139=0),H139&gt;0,H139&lt;5),AND(OR(J139=1,J139=0),H139&gt;4,H139&lt;16),AND(J139=2,H139&gt;0,H139&lt;5)),"Simples",IF(OR(AND(OR(J139=1,J139=0),H139&gt;15),AND(J139=2,H139&gt;4,H139&lt;16),AND(J139&gt;2,H139&gt;0,H139&lt;5)),"Médio",IF(OR(AND(J139=2,H139&gt;15),AND(J139&gt;2,H139&gt;4,H139&lt;16),AND(J139&gt;2,H139&gt;15)),"Complexo",""))), IF(OR(G139="CE",G139="SE"),IF(OR(AND(OR(J139=1,J139=0),H139&gt;0,H139&lt;6),AND(OR(J139=1,J139=0),H139&gt;5,H139&lt;20),AND(J139&gt;1,J139&lt;4,H139&gt;0,H139&lt;6)),"Simples",IF(OR(AND(OR(J139=1,J139=0),H139&gt;19),AND(J139&gt;1,J139&lt;4,H139&gt;5,H139&lt;20),AND(J139&gt;3,H139&gt;0,H139&lt;6)),"Médio",IF(OR(AND(J139&gt;1,J139&lt;4,H139&gt;19),AND(J139&gt;3,H139&gt;5,H139&lt;20),AND(J139&gt;3,H139&gt;19)),"Complexo",""))),""))</f>
        <v/>
      </c>
      <c r="M139" s="79" t="str">
        <f aca="false">IF(G139="ALI",IF(OR(AND(OR(J139=1,J139=0),H139&gt;0,H139&lt;20),AND(OR(J139=1,J139=0),H139&gt;19,H139&lt;51),AND(J139&gt;1,J139&lt;6,H139&gt;0,H139&lt;20)),"Simples",IF(OR(AND(OR(J139=1,J139=0),H139&gt;50),AND(J139&gt;1,J139&lt;6,H139&gt;19,H139&lt;51),AND(J139&gt;5,H139&gt;0,H139&lt;20)),"Médio",IF(OR(AND(J139&gt;1,J139&lt;6,H139&gt;50),AND(J139&gt;5,H139&gt;19,H139&lt;51),AND(J139&gt;5,H139&gt;50)),"Complexo",""))), IF(G139="AIE",IF(OR(AND(OR(J139=1, J139=0),H139&gt;0,H139&lt;20),AND(OR(J139=1, J139=0),H139&gt;19,H139&lt;51),AND(J139&gt;1,J139&lt;6,H139&gt;0,H139&lt;20)),"Simples",IF(OR(AND(OR(J139=1, J139=0),H139&gt;50),AND(J139&gt;1,J139&lt;6,H139&gt;19,H139&lt;51),AND(J139&gt;5,H139&gt;0,H139&lt;20)),"Médio",IF(OR(AND(J139&gt;1,J139&lt;6,H139&gt;50),AND(J139&gt;5,H139&gt;19,H139&lt;51),AND(J139&gt;5,H139&gt;50)),"Complexo",""))),""))</f>
        <v/>
      </c>
      <c r="N139" s="85" t="str">
        <f aca="false">IF(L139="",M139,IF(M139="",L139,""))</f>
        <v/>
      </c>
      <c r="O139" s="86" t="n">
        <f aca="false">IF(AND(OR(G139="EE",G139="CE"),N139="Simples"),3, IF(AND(OR(G139="EE",G139="CE"),N139="Médio"),4, IF(AND(OR(G139="EE",G139="CE"),N139="Complexo"),6, IF(AND(G139="SE",N139="Simples"),4, IF(AND(G139="SE",N139="Médio"),5, IF(AND(G139="SE",N139="Complexo"),7,0))))))</f>
        <v>0</v>
      </c>
      <c r="P139" s="86" t="n">
        <f aca="false">IF(AND(G139="ALI",M139="Simples"),7, IF(AND(G139="ALI",M139="Médio"),10, IF(AND(G139="ALI",M139="Complexo"),15, IF(AND(G139="AIE",M139="Simples"),5, IF(AND(G139="AIE",M139="Médio"),7, IF(AND(G139="AIE",M139="Complexo"),10,0))))))</f>
        <v>0</v>
      </c>
      <c r="Q139" s="69" t="n">
        <f aca="false">IF(B139&lt;&gt;"Manutenção em interface",IF(B139&lt;&gt;"Desenv., Manutenção e Publicação de Páginas Estáticas",(O139+P139),C139),C139)</f>
        <v>0</v>
      </c>
      <c r="R139" s="85" t="n">
        <f aca="false">IF(B139&lt;&gt;"Manutenção em interface",IF(B139&lt;&gt;"Desenv., Manutenção e Publicação de Páginas Estáticas",(O139+P139)*C139,C139),C139)</f>
        <v>0</v>
      </c>
      <c r="S139" s="78"/>
      <c r="T139" s="87"/>
      <c r="U139" s="88"/>
      <c r="V139" s="76"/>
      <c r="W139" s="77" t="n">
        <f aca="false">IF(V139&lt;&gt;"",VLOOKUP(V139,'Manual EB'!$A$3:$B$407,2,0),0)</f>
        <v>0</v>
      </c>
      <c r="X139" s="78"/>
      <c r="Y139" s="80"/>
      <c r="Z139" s="81"/>
      <c r="AA139" s="82"/>
      <c r="AB139" s="83"/>
      <c r="AC139" s="84" t="str">
        <f aca="false">IF(X139="EE",IF(OR(AND(OR(AA139=1,AA139=0),Y139&gt;0,Y139&lt;5),AND(OR(AA139=1,AA139=0),Y139&gt;4,Y139&lt;16),AND(AA139=2,Y139&gt;0,Y139&lt;5)),"Simples",IF(OR(AND(OR(AA139=1,AA139=0),Y139&gt;15),AND(AA139=2,Y139&gt;4,Y139&lt;16),AND(AA139&gt;2,Y139&gt;0,Y139&lt;5)),"Médio",IF(OR(AND(AA139=2,Y139&gt;15),AND(AA139&gt;2,Y139&gt;4,Y139&lt;16),AND(AA139&gt;2,Y139&gt;15)),"Complexo",""))), IF(OR(X139="CE",X139="SE"),IF(OR(AND(OR(AA139=1,AA139=0),Y139&gt;0,Y139&lt;6),AND(OR(AA139=1,AA139=0),Y139&gt;5,Y139&lt;20),AND(AA139&gt;1,AA139&lt;4,Y139&gt;0,Y139&lt;6)),"Simples",IF(OR(AND(OR(AA139=1,AA139=0),Y139&gt;19),AND(AA139&gt;1,AA139&lt;4,Y139&gt;5,Y139&lt;20),AND(AA139&gt;3,Y139&gt;0,Y139&lt;6)),"Médio",IF(OR(AND(AA139&gt;1,AA139&lt;4,Y139&gt;19),AND(AA139&gt;3,Y139&gt;5,Y139&lt;20),AND(AA139&gt;3,Y139&gt;19)),"Complexo",""))),""))</f>
        <v/>
      </c>
      <c r="AD139" s="79" t="str">
        <f aca="false">IF(X139="ALI",IF(OR(AND(OR(AA139=1,AA139=0),Y139&gt;0,Y139&lt;20),AND(OR(AA139=1,AA139=0),Y139&gt;19,Y139&lt;51),AND(AA139&gt;1,AA139&lt;6,Y139&gt;0,Y139&lt;20)),"Simples",IF(OR(AND(OR(AA139=1,AA139=0),Y139&gt;50),AND(AA139&gt;1,AA139&lt;6,Y139&gt;19,Y139&lt;51),AND(AA139&gt;5,Y139&gt;0,Y139&lt;20)),"Médio",IF(OR(AND(AA139&gt;1,AA139&lt;6,Y139&gt;50),AND(AA139&gt;5,Y139&gt;19,Y139&lt;51),AND(AA139&gt;5,Y139&gt;50)),"Complexo",""))), IF(X139="AIE",IF(OR(AND(OR(AA139=1, AA139=0),Y139&gt;0,Y139&lt;20),AND(OR(AA139=1, AA139=0),Y139&gt;19,Y139&lt;51),AND(AA139&gt;1,AA139&lt;6,Y139&gt;0,Y139&lt;20)),"Simples",IF(OR(AND(OR(AA139=1, AA139=0),Y139&gt;50),AND(AA139&gt;1,AA139&lt;6,Y139&gt;19,Y139&lt;51),AND(AA139&gt;5,Y139&gt;0,Y139&lt;20)),"Médio",IF(OR(AND(AA139&gt;1,AA139&lt;6,Y139&gt;50),AND(AA139&gt;5,Y139&gt;19,Y139&lt;51),AND(AA139&gt;5,Y139&gt;50)),"Complexo",""))),""))</f>
        <v/>
      </c>
      <c r="AE139" s="85" t="str">
        <f aca="false">IF(AC139="",AD139,IF(AD139="",AC139,""))</f>
        <v/>
      </c>
      <c r="AF139" s="86" t="n">
        <f aca="false">IF(AND(OR(X139="EE",X139="CE"),AE139="Simples"),3, IF(AND(OR(X139="EE",X139="CE"),AE139="Médio"),4, IF(AND(OR(X139="EE",X139="CE"),AE139="Complexo"),6, IF(AND(X139="SE",AE139="Simples"),4, IF(AND(X139="SE",AE139="Médio"),5, IF(AND(X139="SE",AE139="Complexo"),7,0))))))</f>
        <v>0</v>
      </c>
      <c r="AG139" s="86" t="n">
        <f aca="false">IF(AND(X139="ALI",AD139="Simples"),7, IF(AND(X139="ALI",AD139="Médio"),10, IF(AND(X139="ALI",AD139="Complexo"),15, IF(AND(X139="AIE",AD139="Simples"),5, IF(AND(X139="AIE",AD139="Médio"),7, IF(AND(X139="AIE",AD139="Complexo"),10,0))))))</f>
        <v>0</v>
      </c>
      <c r="AH139" s="86" t="n">
        <f aca="false">IF(U139="",0,IF(U139="OK",SUM(O139:P139),SUM(AF139:AG139)))</f>
        <v>0</v>
      </c>
      <c r="AI139" s="89" t="n">
        <f aca="false">IF(U139="OK",R139,( IF(V139&lt;&gt;"Manutenção em interface",IF(V139&lt;&gt;"Desenv., Manutenção e Publicação de Páginas Estáticas",(AF139+AG139)*W139,W139),W139)))</f>
        <v>0</v>
      </c>
      <c r="AJ139" s="78"/>
      <c r="AK139" s="87"/>
      <c r="AL139" s="78"/>
      <c r="AM139" s="87"/>
      <c r="AN139" s="78"/>
      <c r="AO139" s="78" t="str">
        <f aca="false">IF(AI139=0,"",IF(AI139=R139,"OK","Divergente"))</f>
        <v/>
      </c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IF(B140&lt;&gt;"",VLOOKUP(B140,'Manual EB'!$A$3:$B$407,2,0),0)</f>
        <v>0</v>
      </c>
      <c r="D140" s="78"/>
      <c r="E140" s="78"/>
      <c r="F140" s="79"/>
      <c r="G140" s="78"/>
      <c r="H140" s="80"/>
      <c r="I140" s="81"/>
      <c r="J140" s="82"/>
      <c r="K140" s="83"/>
      <c r="L140" s="84" t="str">
        <f aca="false">IF(G140="EE",IF(OR(AND(OR(J140=1,J140=0),H140&gt;0,H140&lt;5),AND(OR(J140=1,J140=0),H140&gt;4,H140&lt;16),AND(J140=2,H140&gt;0,H140&lt;5)),"Simples",IF(OR(AND(OR(J140=1,J140=0),H140&gt;15),AND(J140=2,H140&gt;4,H140&lt;16),AND(J140&gt;2,H140&gt;0,H140&lt;5)),"Médio",IF(OR(AND(J140=2,H140&gt;15),AND(J140&gt;2,H140&gt;4,H140&lt;16),AND(J140&gt;2,H140&gt;15)),"Complexo",""))), IF(OR(G140="CE",G140="SE"),IF(OR(AND(OR(J140=1,J140=0),H140&gt;0,H140&lt;6),AND(OR(J140=1,J140=0),H140&gt;5,H140&lt;20),AND(J140&gt;1,J140&lt;4,H140&gt;0,H140&lt;6)),"Simples",IF(OR(AND(OR(J140=1,J140=0),H140&gt;19),AND(J140&gt;1,J140&lt;4,H140&gt;5,H140&lt;20),AND(J140&gt;3,H140&gt;0,H140&lt;6)),"Médio",IF(OR(AND(J140&gt;1,J140&lt;4,H140&gt;19),AND(J140&gt;3,H140&gt;5,H140&lt;20),AND(J140&gt;3,H140&gt;19)),"Complexo",""))),""))</f>
        <v/>
      </c>
      <c r="M140" s="79" t="str">
        <f aca="false">IF(G140="ALI",IF(OR(AND(OR(J140=1,J140=0),H140&gt;0,H140&lt;20),AND(OR(J140=1,J140=0),H140&gt;19,H140&lt;51),AND(J140&gt;1,J140&lt;6,H140&gt;0,H140&lt;20)),"Simples",IF(OR(AND(OR(J140=1,J140=0),H140&gt;50),AND(J140&gt;1,J140&lt;6,H140&gt;19,H140&lt;51),AND(J140&gt;5,H140&gt;0,H140&lt;20)),"Médio",IF(OR(AND(J140&gt;1,J140&lt;6,H140&gt;50),AND(J140&gt;5,H140&gt;19,H140&lt;51),AND(J140&gt;5,H140&gt;50)),"Complexo",""))), IF(G140="AIE",IF(OR(AND(OR(J140=1, J140=0),H140&gt;0,H140&lt;20),AND(OR(J140=1, J140=0),H140&gt;19,H140&lt;51),AND(J140&gt;1,J140&lt;6,H140&gt;0,H140&lt;20)),"Simples",IF(OR(AND(OR(J140=1, J140=0),H140&gt;50),AND(J140&gt;1,J140&lt;6,H140&gt;19,H140&lt;51),AND(J140&gt;5,H140&gt;0,H140&lt;20)),"Médio",IF(OR(AND(J140&gt;1,J140&lt;6,H140&gt;50),AND(J140&gt;5,H140&gt;19,H140&lt;51),AND(J140&gt;5,H140&gt;50)),"Complexo",""))),""))</f>
        <v/>
      </c>
      <c r="N140" s="85" t="str">
        <f aca="false">IF(L140="",M140,IF(M140="",L140,""))</f>
        <v/>
      </c>
      <c r="O140" s="86" t="n">
        <f aca="false">IF(AND(OR(G140="EE",G140="CE"),N140="Simples"),3, IF(AND(OR(G140="EE",G140="CE"),N140="Médio"),4, IF(AND(OR(G140="EE",G140="CE"),N140="Complexo"),6, IF(AND(G140="SE",N140="Simples"),4, IF(AND(G140="SE",N140="Médio"),5, IF(AND(G140="SE",N140="Complexo"),7,0))))))</f>
        <v>0</v>
      </c>
      <c r="P140" s="86" t="n">
        <f aca="false">IF(AND(G140="ALI",M140="Simples"),7, IF(AND(G140="ALI",M140="Médio"),10, IF(AND(G140="ALI",M140="Complexo"),15, IF(AND(G140="AIE",M140="Simples"),5, IF(AND(G140="AIE",M140="Médio"),7, IF(AND(G140="AIE",M140="Complexo"),10,0))))))</f>
        <v>0</v>
      </c>
      <c r="Q140" s="69" t="n">
        <f aca="false">IF(B140&lt;&gt;"Manutenção em interface",IF(B140&lt;&gt;"Desenv., Manutenção e Publicação de Páginas Estáticas",(O140+P140),C140),C140)</f>
        <v>0</v>
      </c>
      <c r="R140" s="85" t="n">
        <f aca="false">IF(B140&lt;&gt;"Manutenção em interface",IF(B140&lt;&gt;"Desenv., Manutenção e Publicação de Páginas Estáticas",(O140+P140)*C140,C140),C140)</f>
        <v>0</v>
      </c>
      <c r="S140" s="78"/>
      <c r="T140" s="87"/>
      <c r="U140" s="88"/>
      <c r="V140" s="76"/>
      <c r="W140" s="77" t="n">
        <f aca="false">IF(V140&lt;&gt;"",VLOOKUP(V140,'Manual EB'!$A$3:$B$407,2,0),0)</f>
        <v>0</v>
      </c>
      <c r="X140" s="78"/>
      <c r="Y140" s="80"/>
      <c r="Z140" s="81"/>
      <c r="AA140" s="82"/>
      <c r="AB140" s="83"/>
      <c r="AC140" s="84" t="str">
        <f aca="false">IF(X140="EE",IF(OR(AND(OR(AA140=1,AA140=0),Y140&gt;0,Y140&lt;5),AND(OR(AA140=1,AA140=0),Y140&gt;4,Y140&lt;16),AND(AA140=2,Y140&gt;0,Y140&lt;5)),"Simples",IF(OR(AND(OR(AA140=1,AA140=0),Y140&gt;15),AND(AA140=2,Y140&gt;4,Y140&lt;16),AND(AA140&gt;2,Y140&gt;0,Y140&lt;5)),"Médio",IF(OR(AND(AA140=2,Y140&gt;15),AND(AA140&gt;2,Y140&gt;4,Y140&lt;16),AND(AA140&gt;2,Y140&gt;15)),"Complexo",""))), IF(OR(X140="CE",X140="SE"),IF(OR(AND(OR(AA140=1,AA140=0),Y140&gt;0,Y140&lt;6),AND(OR(AA140=1,AA140=0),Y140&gt;5,Y140&lt;20),AND(AA140&gt;1,AA140&lt;4,Y140&gt;0,Y140&lt;6)),"Simples",IF(OR(AND(OR(AA140=1,AA140=0),Y140&gt;19),AND(AA140&gt;1,AA140&lt;4,Y140&gt;5,Y140&lt;20),AND(AA140&gt;3,Y140&gt;0,Y140&lt;6)),"Médio",IF(OR(AND(AA140&gt;1,AA140&lt;4,Y140&gt;19),AND(AA140&gt;3,Y140&gt;5,Y140&lt;20),AND(AA140&gt;3,Y140&gt;19)),"Complexo",""))),""))</f>
        <v/>
      </c>
      <c r="AD140" s="79" t="str">
        <f aca="false">IF(X140="ALI",IF(OR(AND(OR(AA140=1,AA140=0),Y140&gt;0,Y140&lt;20),AND(OR(AA140=1,AA140=0),Y140&gt;19,Y140&lt;51),AND(AA140&gt;1,AA140&lt;6,Y140&gt;0,Y140&lt;20)),"Simples",IF(OR(AND(OR(AA140=1,AA140=0),Y140&gt;50),AND(AA140&gt;1,AA140&lt;6,Y140&gt;19,Y140&lt;51),AND(AA140&gt;5,Y140&gt;0,Y140&lt;20)),"Médio",IF(OR(AND(AA140&gt;1,AA140&lt;6,Y140&gt;50),AND(AA140&gt;5,Y140&gt;19,Y140&lt;51),AND(AA140&gt;5,Y140&gt;50)),"Complexo",""))), IF(X140="AIE",IF(OR(AND(OR(AA140=1, AA140=0),Y140&gt;0,Y140&lt;20),AND(OR(AA140=1, AA140=0),Y140&gt;19,Y140&lt;51),AND(AA140&gt;1,AA140&lt;6,Y140&gt;0,Y140&lt;20)),"Simples",IF(OR(AND(OR(AA140=1, AA140=0),Y140&gt;50),AND(AA140&gt;1,AA140&lt;6,Y140&gt;19,Y140&lt;51),AND(AA140&gt;5,Y140&gt;0,Y140&lt;20)),"Médio",IF(OR(AND(AA140&gt;1,AA140&lt;6,Y140&gt;50),AND(AA140&gt;5,Y140&gt;19,Y140&lt;51),AND(AA140&gt;5,Y140&gt;50)),"Complexo",""))),""))</f>
        <v/>
      </c>
      <c r="AE140" s="85" t="str">
        <f aca="false">IF(AC140="",AD140,IF(AD140="",AC140,""))</f>
        <v/>
      </c>
      <c r="AF140" s="86" t="n">
        <f aca="false">IF(AND(OR(X140="EE",X140="CE"),AE140="Simples"),3, IF(AND(OR(X140="EE",X140="CE"),AE140="Médio"),4, IF(AND(OR(X140="EE",X140="CE"),AE140="Complexo"),6, IF(AND(X140="SE",AE140="Simples"),4, IF(AND(X140="SE",AE140="Médio"),5, IF(AND(X140="SE",AE140="Complexo"),7,0))))))</f>
        <v>0</v>
      </c>
      <c r="AG140" s="86" t="n">
        <f aca="false">IF(AND(X140="ALI",AD140="Simples"),7, IF(AND(X140="ALI",AD140="Médio"),10, IF(AND(X140="ALI",AD140="Complexo"),15, IF(AND(X140="AIE",AD140="Simples"),5, IF(AND(X140="AIE",AD140="Médio"),7, IF(AND(X140="AIE",AD140="Complexo"),10,0))))))</f>
        <v>0</v>
      </c>
      <c r="AH140" s="86" t="n">
        <f aca="false">IF(U140="",0,IF(U140="OK",SUM(O140:P140),SUM(AF140:AG140)))</f>
        <v>0</v>
      </c>
      <c r="AI140" s="89" t="n">
        <f aca="false">IF(U140="OK",R140,( IF(V140&lt;&gt;"Manutenção em interface",IF(V140&lt;&gt;"Desenv., Manutenção e Publicação de Páginas Estáticas",(AF140+AG140)*W140,W140),W140)))</f>
        <v>0</v>
      </c>
      <c r="AJ140" s="78"/>
      <c r="AK140" s="87"/>
      <c r="AL140" s="78"/>
      <c r="AM140" s="87"/>
      <c r="AN140" s="78"/>
      <c r="AO140" s="78" t="str">
        <f aca="false">IF(AI140=0,"",IF(AI140=R140,"OK","Divergente"))</f>
        <v/>
      </c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IF(B141&lt;&gt;"",VLOOKUP(B141,'Manual EB'!$A$3:$B$407,2,0),0)</f>
        <v>0</v>
      </c>
      <c r="D141" s="78"/>
      <c r="E141" s="78"/>
      <c r="F141" s="79"/>
      <c r="G141" s="78"/>
      <c r="H141" s="80"/>
      <c r="I141" s="81"/>
      <c r="J141" s="82"/>
      <c r="K141" s="83"/>
      <c r="L141" s="84" t="str">
        <f aca="false">IF(G141="EE",IF(OR(AND(OR(J141=1,J141=0),H141&gt;0,H141&lt;5),AND(OR(J141=1,J141=0),H141&gt;4,H141&lt;16),AND(J141=2,H141&gt;0,H141&lt;5)),"Simples",IF(OR(AND(OR(J141=1,J141=0),H141&gt;15),AND(J141=2,H141&gt;4,H141&lt;16),AND(J141&gt;2,H141&gt;0,H141&lt;5)),"Médio",IF(OR(AND(J141=2,H141&gt;15),AND(J141&gt;2,H141&gt;4,H141&lt;16),AND(J141&gt;2,H141&gt;15)),"Complexo",""))), IF(OR(G141="CE",G141="SE"),IF(OR(AND(OR(J141=1,J141=0),H141&gt;0,H141&lt;6),AND(OR(J141=1,J141=0),H141&gt;5,H141&lt;20),AND(J141&gt;1,J141&lt;4,H141&gt;0,H141&lt;6)),"Simples",IF(OR(AND(OR(J141=1,J141=0),H141&gt;19),AND(J141&gt;1,J141&lt;4,H141&gt;5,H141&lt;20),AND(J141&gt;3,H141&gt;0,H141&lt;6)),"Médio",IF(OR(AND(J141&gt;1,J141&lt;4,H141&gt;19),AND(J141&gt;3,H141&gt;5,H141&lt;20),AND(J141&gt;3,H141&gt;19)),"Complexo",""))),""))</f>
        <v/>
      </c>
      <c r="M141" s="79" t="str">
        <f aca="false">IF(G141="ALI",IF(OR(AND(OR(J141=1,J141=0),H141&gt;0,H141&lt;20),AND(OR(J141=1,J141=0),H141&gt;19,H141&lt;51),AND(J141&gt;1,J141&lt;6,H141&gt;0,H141&lt;20)),"Simples",IF(OR(AND(OR(J141=1,J141=0),H141&gt;50),AND(J141&gt;1,J141&lt;6,H141&gt;19,H141&lt;51),AND(J141&gt;5,H141&gt;0,H141&lt;20)),"Médio",IF(OR(AND(J141&gt;1,J141&lt;6,H141&gt;50),AND(J141&gt;5,H141&gt;19,H141&lt;51),AND(J141&gt;5,H141&gt;50)),"Complexo",""))), IF(G141="AIE",IF(OR(AND(OR(J141=1, J141=0),H141&gt;0,H141&lt;20),AND(OR(J141=1, J141=0),H141&gt;19,H141&lt;51),AND(J141&gt;1,J141&lt;6,H141&gt;0,H141&lt;20)),"Simples",IF(OR(AND(OR(J141=1, J141=0),H141&gt;50),AND(J141&gt;1,J141&lt;6,H141&gt;19,H141&lt;51),AND(J141&gt;5,H141&gt;0,H141&lt;20)),"Médio",IF(OR(AND(J141&gt;1,J141&lt;6,H141&gt;50),AND(J141&gt;5,H141&gt;19,H141&lt;51),AND(J141&gt;5,H141&gt;50)),"Complexo",""))),""))</f>
        <v/>
      </c>
      <c r="N141" s="85" t="str">
        <f aca="false">IF(L141="",M141,IF(M141="",L141,""))</f>
        <v/>
      </c>
      <c r="O141" s="86" t="n">
        <f aca="false">IF(AND(OR(G141="EE",G141="CE"),N141="Simples"),3, IF(AND(OR(G141="EE",G141="CE"),N141="Médio"),4, IF(AND(OR(G141="EE",G141="CE"),N141="Complexo"),6, IF(AND(G141="SE",N141="Simples"),4, IF(AND(G141="SE",N141="Médio"),5, IF(AND(G141="SE",N141="Complexo"),7,0))))))</f>
        <v>0</v>
      </c>
      <c r="P141" s="86" t="n">
        <f aca="false">IF(AND(G141="ALI",M141="Simples"),7, IF(AND(G141="ALI",M141="Médio"),10, IF(AND(G141="ALI",M141="Complexo"),15, IF(AND(G141="AIE",M141="Simples"),5, IF(AND(G141="AIE",M141="Médio"),7, IF(AND(G141="AIE",M141="Complexo"),10,0))))))</f>
        <v>0</v>
      </c>
      <c r="Q141" s="69" t="n">
        <f aca="false">IF(B141&lt;&gt;"Manutenção em interface",IF(B141&lt;&gt;"Desenv., Manutenção e Publicação de Páginas Estáticas",(O141+P141),C141),C141)</f>
        <v>0</v>
      </c>
      <c r="R141" s="85" t="n">
        <f aca="false">IF(B141&lt;&gt;"Manutenção em interface",IF(B141&lt;&gt;"Desenv., Manutenção e Publicação de Páginas Estáticas",(O141+P141)*C141,C141),C141)</f>
        <v>0</v>
      </c>
      <c r="S141" s="78"/>
      <c r="T141" s="87"/>
      <c r="U141" s="88"/>
      <c r="V141" s="76"/>
      <c r="W141" s="77" t="n">
        <f aca="false">IF(V141&lt;&gt;"",VLOOKUP(V141,'Manual EB'!$A$3:$B$407,2,0),0)</f>
        <v>0</v>
      </c>
      <c r="X141" s="78"/>
      <c r="Y141" s="80"/>
      <c r="Z141" s="81"/>
      <c r="AA141" s="82"/>
      <c r="AB141" s="83"/>
      <c r="AC141" s="84" t="str">
        <f aca="false">IF(X141="EE",IF(OR(AND(OR(AA141=1,AA141=0),Y141&gt;0,Y141&lt;5),AND(OR(AA141=1,AA141=0),Y141&gt;4,Y141&lt;16),AND(AA141=2,Y141&gt;0,Y141&lt;5)),"Simples",IF(OR(AND(OR(AA141=1,AA141=0),Y141&gt;15),AND(AA141=2,Y141&gt;4,Y141&lt;16),AND(AA141&gt;2,Y141&gt;0,Y141&lt;5)),"Médio",IF(OR(AND(AA141=2,Y141&gt;15),AND(AA141&gt;2,Y141&gt;4,Y141&lt;16),AND(AA141&gt;2,Y141&gt;15)),"Complexo",""))), IF(OR(X141="CE",X141="SE"),IF(OR(AND(OR(AA141=1,AA141=0),Y141&gt;0,Y141&lt;6),AND(OR(AA141=1,AA141=0),Y141&gt;5,Y141&lt;20),AND(AA141&gt;1,AA141&lt;4,Y141&gt;0,Y141&lt;6)),"Simples",IF(OR(AND(OR(AA141=1,AA141=0),Y141&gt;19),AND(AA141&gt;1,AA141&lt;4,Y141&gt;5,Y141&lt;20),AND(AA141&gt;3,Y141&gt;0,Y141&lt;6)),"Médio",IF(OR(AND(AA141&gt;1,AA141&lt;4,Y141&gt;19),AND(AA141&gt;3,Y141&gt;5,Y141&lt;20),AND(AA141&gt;3,Y141&gt;19)),"Complexo",""))),""))</f>
        <v/>
      </c>
      <c r="AD141" s="79" t="str">
        <f aca="false">IF(X141="ALI",IF(OR(AND(OR(AA141=1,AA141=0),Y141&gt;0,Y141&lt;20),AND(OR(AA141=1,AA141=0),Y141&gt;19,Y141&lt;51),AND(AA141&gt;1,AA141&lt;6,Y141&gt;0,Y141&lt;20)),"Simples",IF(OR(AND(OR(AA141=1,AA141=0),Y141&gt;50),AND(AA141&gt;1,AA141&lt;6,Y141&gt;19,Y141&lt;51),AND(AA141&gt;5,Y141&gt;0,Y141&lt;20)),"Médio",IF(OR(AND(AA141&gt;1,AA141&lt;6,Y141&gt;50),AND(AA141&gt;5,Y141&gt;19,Y141&lt;51),AND(AA141&gt;5,Y141&gt;50)),"Complexo",""))), IF(X141="AIE",IF(OR(AND(OR(AA141=1, AA141=0),Y141&gt;0,Y141&lt;20),AND(OR(AA141=1, AA141=0),Y141&gt;19,Y141&lt;51),AND(AA141&gt;1,AA141&lt;6,Y141&gt;0,Y141&lt;20)),"Simples",IF(OR(AND(OR(AA141=1, AA141=0),Y141&gt;50),AND(AA141&gt;1,AA141&lt;6,Y141&gt;19,Y141&lt;51),AND(AA141&gt;5,Y141&gt;0,Y141&lt;20)),"Médio",IF(OR(AND(AA141&gt;1,AA141&lt;6,Y141&gt;50),AND(AA141&gt;5,Y141&gt;19,Y141&lt;51),AND(AA141&gt;5,Y141&gt;50)),"Complexo",""))),""))</f>
        <v/>
      </c>
      <c r="AE141" s="85" t="str">
        <f aca="false">IF(AC141="",AD141,IF(AD141="",AC141,""))</f>
        <v/>
      </c>
      <c r="AF141" s="86" t="n">
        <f aca="false">IF(AND(OR(X141="EE",X141="CE"),AE141="Simples"),3, IF(AND(OR(X141="EE",X141="CE"),AE141="Médio"),4, IF(AND(OR(X141="EE",X141="CE"),AE141="Complexo"),6, IF(AND(X141="SE",AE141="Simples"),4, IF(AND(X141="SE",AE141="Médio"),5, IF(AND(X141="SE",AE141="Complexo"),7,0))))))</f>
        <v>0</v>
      </c>
      <c r="AG141" s="86" t="n">
        <f aca="false">IF(AND(X141="ALI",AD141="Simples"),7, IF(AND(X141="ALI",AD141="Médio"),10, IF(AND(X141="ALI",AD141="Complexo"),15, IF(AND(X141="AIE",AD141="Simples"),5, IF(AND(X141="AIE",AD141="Médio"),7, IF(AND(X141="AIE",AD141="Complexo"),10,0))))))</f>
        <v>0</v>
      </c>
      <c r="AH141" s="86" t="n">
        <f aca="false">IF(U141="",0,IF(U141="OK",SUM(O141:P141),SUM(AF141:AG141)))</f>
        <v>0</v>
      </c>
      <c r="AI141" s="89" t="n">
        <f aca="false">IF(U141="OK",R141,( IF(V141&lt;&gt;"Manutenção em interface",IF(V141&lt;&gt;"Desenv., Manutenção e Publicação de Páginas Estáticas",(AF141+AG141)*W141,W141),W141)))</f>
        <v>0</v>
      </c>
      <c r="AJ141" s="78"/>
      <c r="AK141" s="87"/>
      <c r="AL141" s="78"/>
      <c r="AM141" s="87"/>
      <c r="AN141" s="78"/>
      <c r="AO141" s="78" t="str">
        <f aca="false">IF(AI141=0,"",IF(AI141=R141,"OK","Divergente"))</f>
        <v/>
      </c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IF(B142&lt;&gt;"",VLOOKUP(B142,'Manual EB'!$A$3:$B$407,2,0),0)</f>
        <v>0</v>
      </c>
      <c r="D142" s="78"/>
      <c r="E142" s="78"/>
      <c r="F142" s="79"/>
      <c r="G142" s="78"/>
      <c r="H142" s="80"/>
      <c r="I142" s="81"/>
      <c r="J142" s="82"/>
      <c r="K142" s="83"/>
      <c r="L142" s="84" t="str">
        <f aca="false">IF(G142="EE",IF(OR(AND(OR(J142=1,J142=0),H142&gt;0,H142&lt;5),AND(OR(J142=1,J142=0),H142&gt;4,H142&lt;16),AND(J142=2,H142&gt;0,H142&lt;5)),"Simples",IF(OR(AND(OR(J142=1,J142=0),H142&gt;15),AND(J142=2,H142&gt;4,H142&lt;16),AND(J142&gt;2,H142&gt;0,H142&lt;5)),"Médio",IF(OR(AND(J142=2,H142&gt;15),AND(J142&gt;2,H142&gt;4,H142&lt;16),AND(J142&gt;2,H142&gt;15)),"Complexo",""))), IF(OR(G142="CE",G142="SE"),IF(OR(AND(OR(J142=1,J142=0),H142&gt;0,H142&lt;6),AND(OR(J142=1,J142=0),H142&gt;5,H142&lt;20),AND(J142&gt;1,J142&lt;4,H142&gt;0,H142&lt;6)),"Simples",IF(OR(AND(OR(J142=1,J142=0),H142&gt;19),AND(J142&gt;1,J142&lt;4,H142&gt;5,H142&lt;20),AND(J142&gt;3,H142&gt;0,H142&lt;6)),"Médio",IF(OR(AND(J142&gt;1,J142&lt;4,H142&gt;19),AND(J142&gt;3,H142&gt;5,H142&lt;20),AND(J142&gt;3,H142&gt;19)),"Complexo",""))),""))</f>
        <v/>
      </c>
      <c r="M142" s="79" t="str">
        <f aca="false">IF(G142="ALI",IF(OR(AND(OR(J142=1,J142=0),H142&gt;0,H142&lt;20),AND(OR(J142=1,J142=0),H142&gt;19,H142&lt;51),AND(J142&gt;1,J142&lt;6,H142&gt;0,H142&lt;20)),"Simples",IF(OR(AND(OR(J142=1,J142=0),H142&gt;50),AND(J142&gt;1,J142&lt;6,H142&gt;19,H142&lt;51),AND(J142&gt;5,H142&gt;0,H142&lt;20)),"Médio",IF(OR(AND(J142&gt;1,J142&lt;6,H142&gt;50),AND(J142&gt;5,H142&gt;19,H142&lt;51),AND(J142&gt;5,H142&gt;50)),"Complexo",""))), IF(G142="AIE",IF(OR(AND(OR(J142=1, J142=0),H142&gt;0,H142&lt;20),AND(OR(J142=1, J142=0),H142&gt;19,H142&lt;51),AND(J142&gt;1,J142&lt;6,H142&gt;0,H142&lt;20)),"Simples",IF(OR(AND(OR(J142=1, J142=0),H142&gt;50),AND(J142&gt;1,J142&lt;6,H142&gt;19,H142&lt;51),AND(J142&gt;5,H142&gt;0,H142&lt;20)),"Médio",IF(OR(AND(J142&gt;1,J142&lt;6,H142&gt;50),AND(J142&gt;5,H142&gt;19,H142&lt;51),AND(J142&gt;5,H142&gt;50)),"Complexo",""))),""))</f>
        <v/>
      </c>
      <c r="N142" s="85" t="str">
        <f aca="false">IF(L142="",M142,IF(M142="",L142,""))</f>
        <v/>
      </c>
      <c r="O142" s="86" t="n">
        <f aca="false">IF(AND(OR(G142="EE",G142="CE"),N142="Simples"),3, IF(AND(OR(G142="EE",G142="CE"),N142="Médio"),4, IF(AND(OR(G142="EE",G142="CE"),N142="Complexo"),6, IF(AND(G142="SE",N142="Simples"),4, IF(AND(G142="SE",N142="Médio"),5, IF(AND(G142="SE",N142="Complexo"),7,0))))))</f>
        <v>0</v>
      </c>
      <c r="P142" s="86" t="n">
        <f aca="false">IF(AND(G142="ALI",M142="Simples"),7, IF(AND(G142="ALI",M142="Médio"),10, IF(AND(G142="ALI",M142="Complexo"),15, IF(AND(G142="AIE",M142="Simples"),5, IF(AND(G142="AIE",M142="Médio"),7, IF(AND(G142="AIE",M142="Complexo"),10,0))))))</f>
        <v>0</v>
      </c>
      <c r="Q142" s="69" t="n">
        <f aca="false">IF(B142&lt;&gt;"Manutenção em interface",IF(B142&lt;&gt;"Desenv., Manutenção e Publicação de Páginas Estáticas",(O142+P142),C142),C142)</f>
        <v>0</v>
      </c>
      <c r="R142" s="85" t="n">
        <f aca="false">IF(B142&lt;&gt;"Manutenção em interface",IF(B142&lt;&gt;"Desenv., Manutenção e Publicação de Páginas Estáticas",(O142+P142)*C142,C142),C142)</f>
        <v>0</v>
      </c>
      <c r="S142" s="78"/>
      <c r="T142" s="87"/>
      <c r="U142" s="88"/>
      <c r="V142" s="76"/>
      <c r="W142" s="77" t="n">
        <f aca="false">IF(V142&lt;&gt;"",VLOOKUP(V142,'Manual EB'!$A$3:$B$407,2,0),0)</f>
        <v>0</v>
      </c>
      <c r="X142" s="78"/>
      <c r="Y142" s="80"/>
      <c r="Z142" s="81"/>
      <c r="AA142" s="82"/>
      <c r="AB142" s="83"/>
      <c r="AC142" s="84" t="str">
        <f aca="false">IF(X142="EE",IF(OR(AND(OR(AA142=1,AA142=0),Y142&gt;0,Y142&lt;5),AND(OR(AA142=1,AA142=0),Y142&gt;4,Y142&lt;16),AND(AA142=2,Y142&gt;0,Y142&lt;5)),"Simples",IF(OR(AND(OR(AA142=1,AA142=0),Y142&gt;15),AND(AA142=2,Y142&gt;4,Y142&lt;16),AND(AA142&gt;2,Y142&gt;0,Y142&lt;5)),"Médio",IF(OR(AND(AA142=2,Y142&gt;15),AND(AA142&gt;2,Y142&gt;4,Y142&lt;16),AND(AA142&gt;2,Y142&gt;15)),"Complexo",""))), IF(OR(X142="CE",X142="SE"),IF(OR(AND(OR(AA142=1,AA142=0),Y142&gt;0,Y142&lt;6),AND(OR(AA142=1,AA142=0),Y142&gt;5,Y142&lt;20),AND(AA142&gt;1,AA142&lt;4,Y142&gt;0,Y142&lt;6)),"Simples",IF(OR(AND(OR(AA142=1,AA142=0),Y142&gt;19),AND(AA142&gt;1,AA142&lt;4,Y142&gt;5,Y142&lt;20),AND(AA142&gt;3,Y142&gt;0,Y142&lt;6)),"Médio",IF(OR(AND(AA142&gt;1,AA142&lt;4,Y142&gt;19),AND(AA142&gt;3,Y142&gt;5,Y142&lt;20),AND(AA142&gt;3,Y142&gt;19)),"Complexo",""))),""))</f>
        <v/>
      </c>
      <c r="AD142" s="79" t="str">
        <f aca="false">IF(X142="ALI",IF(OR(AND(OR(AA142=1,AA142=0),Y142&gt;0,Y142&lt;20),AND(OR(AA142=1,AA142=0),Y142&gt;19,Y142&lt;51),AND(AA142&gt;1,AA142&lt;6,Y142&gt;0,Y142&lt;20)),"Simples",IF(OR(AND(OR(AA142=1,AA142=0),Y142&gt;50),AND(AA142&gt;1,AA142&lt;6,Y142&gt;19,Y142&lt;51),AND(AA142&gt;5,Y142&gt;0,Y142&lt;20)),"Médio",IF(OR(AND(AA142&gt;1,AA142&lt;6,Y142&gt;50),AND(AA142&gt;5,Y142&gt;19,Y142&lt;51),AND(AA142&gt;5,Y142&gt;50)),"Complexo",""))), IF(X142="AIE",IF(OR(AND(OR(AA142=1, AA142=0),Y142&gt;0,Y142&lt;20),AND(OR(AA142=1, AA142=0),Y142&gt;19,Y142&lt;51),AND(AA142&gt;1,AA142&lt;6,Y142&gt;0,Y142&lt;20)),"Simples",IF(OR(AND(OR(AA142=1, AA142=0),Y142&gt;50),AND(AA142&gt;1,AA142&lt;6,Y142&gt;19,Y142&lt;51),AND(AA142&gt;5,Y142&gt;0,Y142&lt;20)),"Médio",IF(OR(AND(AA142&gt;1,AA142&lt;6,Y142&gt;50),AND(AA142&gt;5,Y142&gt;19,Y142&lt;51),AND(AA142&gt;5,Y142&gt;50)),"Complexo",""))),""))</f>
        <v/>
      </c>
      <c r="AE142" s="85" t="str">
        <f aca="false">IF(AC142="",AD142,IF(AD142="",AC142,""))</f>
        <v/>
      </c>
      <c r="AF142" s="86" t="n">
        <f aca="false">IF(AND(OR(X142="EE",X142="CE"),AE142="Simples"),3, IF(AND(OR(X142="EE",X142="CE"),AE142="Médio"),4, IF(AND(OR(X142="EE",X142="CE"),AE142="Complexo"),6, IF(AND(X142="SE",AE142="Simples"),4, IF(AND(X142="SE",AE142="Médio"),5, IF(AND(X142="SE",AE142="Complexo"),7,0))))))</f>
        <v>0</v>
      </c>
      <c r="AG142" s="86" t="n">
        <f aca="false">IF(AND(X142="ALI",AD142="Simples"),7, IF(AND(X142="ALI",AD142="Médio"),10, IF(AND(X142="ALI",AD142="Complexo"),15, IF(AND(X142="AIE",AD142="Simples"),5, IF(AND(X142="AIE",AD142="Médio"),7, IF(AND(X142="AIE",AD142="Complexo"),10,0))))))</f>
        <v>0</v>
      </c>
      <c r="AH142" s="86" t="n">
        <f aca="false">IF(U142="",0,IF(U142="OK",SUM(O142:P142),SUM(AF142:AG142)))</f>
        <v>0</v>
      </c>
      <c r="AI142" s="89" t="n">
        <f aca="false">IF(U142="OK",R142,( IF(V142&lt;&gt;"Manutenção em interface",IF(V142&lt;&gt;"Desenv., Manutenção e Publicação de Páginas Estáticas",(AF142+AG142)*W142,W142),W142)))</f>
        <v>0</v>
      </c>
      <c r="AJ142" s="78"/>
      <c r="AK142" s="87"/>
      <c r="AL142" s="78"/>
      <c r="AM142" s="87"/>
      <c r="AN142" s="78"/>
      <c r="AO142" s="78" t="str">
        <f aca="false">IF(AI142=0,"",IF(AI142=R142,"OK","Divergente"))</f>
        <v/>
      </c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IF(B143&lt;&gt;"",VLOOKUP(B143,'Manual EB'!$A$3:$B$407,2,0),0)</f>
        <v>0</v>
      </c>
      <c r="D143" s="78"/>
      <c r="E143" s="78"/>
      <c r="F143" s="79"/>
      <c r="G143" s="78"/>
      <c r="H143" s="80"/>
      <c r="I143" s="81"/>
      <c r="J143" s="82"/>
      <c r="K143" s="83"/>
      <c r="L143" s="84" t="str">
        <f aca="false">IF(G143="EE",IF(OR(AND(OR(J143=1,J143=0),H143&gt;0,H143&lt;5),AND(OR(J143=1,J143=0),H143&gt;4,H143&lt;16),AND(J143=2,H143&gt;0,H143&lt;5)),"Simples",IF(OR(AND(OR(J143=1,J143=0),H143&gt;15),AND(J143=2,H143&gt;4,H143&lt;16),AND(J143&gt;2,H143&gt;0,H143&lt;5)),"Médio",IF(OR(AND(J143=2,H143&gt;15),AND(J143&gt;2,H143&gt;4,H143&lt;16),AND(J143&gt;2,H143&gt;15)),"Complexo",""))), IF(OR(G143="CE",G143="SE"),IF(OR(AND(OR(J143=1,J143=0),H143&gt;0,H143&lt;6),AND(OR(J143=1,J143=0),H143&gt;5,H143&lt;20),AND(J143&gt;1,J143&lt;4,H143&gt;0,H143&lt;6)),"Simples",IF(OR(AND(OR(J143=1,J143=0),H143&gt;19),AND(J143&gt;1,J143&lt;4,H143&gt;5,H143&lt;20),AND(J143&gt;3,H143&gt;0,H143&lt;6)),"Médio",IF(OR(AND(J143&gt;1,J143&lt;4,H143&gt;19),AND(J143&gt;3,H143&gt;5,H143&lt;20),AND(J143&gt;3,H143&gt;19)),"Complexo",""))),""))</f>
        <v/>
      </c>
      <c r="M143" s="79" t="str">
        <f aca="false">IF(G143="ALI",IF(OR(AND(OR(J143=1,J143=0),H143&gt;0,H143&lt;20),AND(OR(J143=1,J143=0),H143&gt;19,H143&lt;51),AND(J143&gt;1,J143&lt;6,H143&gt;0,H143&lt;20)),"Simples",IF(OR(AND(OR(J143=1,J143=0),H143&gt;50),AND(J143&gt;1,J143&lt;6,H143&gt;19,H143&lt;51),AND(J143&gt;5,H143&gt;0,H143&lt;20)),"Médio",IF(OR(AND(J143&gt;1,J143&lt;6,H143&gt;50),AND(J143&gt;5,H143&gt;19,H143&lt;51),AND(J143&gt;5,H143&gt;50)),"Complexo",""))), IF(G143="AIE",IF(OR(AND(OR(J143=1, J143=0),H143&gt;0,H143&lt;20),AND(OR(J143=1, J143=0),H143&gt;19,H143&lt;51),AND(J143&gt;1,J143&lt;6,H143&gt;0,H143&lt;20)),"Simples",IF(OR(AND(OR(J143=1, J143=0),H143&gt;50),AND(J143&gt;1,J143&lt;6,H143&gt;19,H143&lt;51),AND(J143&gt;5,H143&gt;0,H143&lt;20)),"Médio",IF(OR(AND(J143&gt;1,J143&lt;6,H143&gt;50),AND(J143&gt;5,H143&gt;19,H143&lt;51),AND(J143&gt;5,H143&gt;50)),"Complexo",""))),""))</f>
        <v/>
      </c>
      <c r="N143" s="85" t="str">
        <f aca="false">IF(L143="",M143,IF(M143="",L143,""))</f>
        <v/>
      </c>
      <c r="O143" s="86" t="n">
        <f aca="false">IF(AND(OR(G143="EE",G143="CE"),N143="Simples"),3, IF(AND(OR(G143="EE",G143="CE"),N143="Médio"),4, IF(AND(OR(G143="EE",G143="CE"),N143="Complexo"),6, IF(AND(G143="SE",N143="Simples"),4, IF(AND(G143="SE",N143="Médio"),5, IF(AND(G143="SE",N143="Complexo"),7,0))))))</f>
        <v>0</v>
      </c>
      <c r="P143" s="86" t="n">
        <f aca="false">IF(AND(G143="ALI",M143="Simples"),7, IF(AND(G143="ALI",M143="Médio"),10, IF(AND(G143="ALI",M143="Complexo"),15, IF(AND(G143="AIE",M143="Simples"),5, IF(AND(G143="AIE",M143="Médio"),7, IF(AND(G143="AIE",M143="Complexo"),10,0))))))</f>
        <v>0</v>
      </c>
      <c r="Q143" s="69" t="n">
        <f aca="false">IF(B143&lt;&gt;"Manutenção em interface",IF(B143&lt;&gt;"Desenv., Manutenção e Publicação de Páginas Estáticas",(O143+P143),C143),C143)</f>
        <v>0</v>
      </c>
      <c r="R143" s="85" t="n">
        <f aca="false">IF(B143&lt;&gt;"Manutenção em interface",IF(B143&lt;&gt;"Desenv., Manutenção e Publicação de Páginas Estáticas",(O143+P143)*C143,C143),C143)</f>
        <v>0</v>
      </c>
      <c r="S143" s="78"/>
      <c r="T143" s="87"/>
      <c r="U143" s="88"/>
      <c r="V143" s="76"/>
      <c r="W143" s="77" t="n">
        <f aca="false">IF(V143&lt;&gt;"",VLOOKUP(V143,'Manual EB'!$A$3:$B$407,2,0),0)</f>
        <v>0</v>
      </c>
      <c r="X143" s="78"/>
      <c r="Y143" s="80"/>
      <c r="Z143" s="81"/>
      <c r="AA143" s="82"/>
      <c r="AB143" s="83"/>
      <c r="AC143" s="84" t="str">
        <f aca="false">IF(X143="EE",IF(OR(AND(OR(AA143=1,AA143=0),Y143&gt;0,Y143&lt;5),AND(OR(AA143=1,AA143=0),Y143&gt;4,Y143&lt;16),AND(AA143=2,Y143&gt;0,Y143&lt;5)),"Simples",IF(OR(AND(OR(AA143=1,AA143=0),Y143&gt;15),AND(AA143=2,Y143&gt;4,Y143&lt;16),AND(AA143&gt;2,Y143&gt;0,Y143&lt;5)),"Médio",IF(OR(AND(AA143=2,Y143&gt;15),AND(AA143&gt;2,Y143&gt;4,Y143&lt;16),AND(AA143&gt;2,Y143&gt;15)),"Complexo",""))), IF(OR(X143="CE",X143="SE"),IF(OR(AND(OR(AA143=1,AA143=0),Y143&gt;0,Y143&lt;6),AND(OR(AA143=1,AA143=0),Y143&gt;5,Y143&lt;20),AND(AA143&gt;1,AA143&lt;4,Y143&gt;0,Y143&lt;6)),"Simples",IF(OR(AND(OR(AA143=1,AA143=0),Y143&gt;19),AND(AA143&gt;1,AA143&lt;4,Y143&gt;5,Y143&lt;20),AND(AA143&gt;3,Y143&gt;0,Y143&lt;6)),"Médio",IF(OR(AND(AA143&gt;1,AA143&lt;4,Y143&gt;19),AND(AA143&gt;3,Y143&gt;5,Y143&lt;20),AND(AA143&gt;3,Y143&gt;19)),"Complexo",""))),""))</f>
        <v/>
      </c>
      <c r="AD143" s="79" t="str">
        <f aca="false">IF(X143="ALI",IF(OR(AND(OR(AA143=1,AA143=0),Y143&gt;0,Y143&lt;20),AND(OR(AA143=1,AA143=0),Y143&gt;19,Y143&lt;51),AND(AA143&gt;1,AA143&lt;6,Y143&gt;0,Y143&lt;20)),"Simples",IF(OR(AND(OR(AA143=1,AA143=0),Y143&gt;50),AND(AA143&gt;1,AA143&lt;6,Y143&gt;19,Y143&lt;51),AND(AA143&gt;5,Y143&gt;0,Y143&lt;20)),"Médio",IF(OR(AND(AA143&gt;1,AA143&lt;6,Y143&gt;50),AND(AA143&gt;5,Y143&gt;19,Y143&lt;51),AND(AA143&gt;5,Y143&gt;50)),"Complexo",""))), IF(X143="AIE",IF(OR(AND(OR(AA143=1, AA143=0),Y143&gt;0,Y143&lt;20),AND(OR(AA143=1, AA143=0),Y143&gt;19,Y143&lt;51),AND(AA143&gt;1,AA143&lt;6,Y143&gt;0,Y143&lt;20)),"Simples",IF(OR(AND(OR(AA143=1, AA143=0),Y143&gt;50),AND(AA143&gt;1,AA143&lt;6,Y143&gt;19,Y143&lt;51),AND(AA143&gt;5,Y143&gt;0,Y143&lt;20)),"Médio",IF(OR(AND(AA143&gt;1,AA143&lt;6,Y143&gt;50),AND(AA143&gt;5,Y143&gt;19,Y143&lt;51),AND(AA143&gt;5,Y143&gt;50)),"Complexo",""))),""))</f>
        <v/>
      </c>
      <c r="AE143" s="85" t="str">
        <f aca="false">IF(AC143="",AD143,IF(AD143="",AC143,""))</f>
        <v/>
      </c>
      <c r="AF143" s="86" t="n">
        <f aca="false">IF(AND(OR(X143="EE",X143="CE"),AE143="Simples"),3, IF(AND(OR(X143="EE",X143="CE"),AE143="Médio"),4, IF(AND(OR(X143="EE",X143="CE"),AE143="Complexo"),6, IF(AND(X143="SE",AE143="Simples"),4, IF(AND(X143="SE",AE143="Médio"),5, IF(AND(X143="SE",AE143="Complexo"),7,0))))))</f>
        <v>0</v>
      </c>
      <c r="AG143" s="86" t="n">
        <f aca="false">IF(AND(X143="ALI",AD143="Simples"),7, IF(AND(X143="ALI",AD143="Médio"),10, IF(AND(X143="ALI",AD143="Complexo"),15, IF(AND(X143="AIE",AD143="Simples"),5, IF(AND(X143="AIE",AD143="Médio"),7, IF(AND(X143="AIE",AD143="Complexo"),10,0))))))</f>
        <v>0</v>
      </c>
      <c r="AH143" s="86" t="n">
        <f aca="false">IF(U143="",0,IF(U143="OK",SUM(O143:P143),SUM(AF143:AG143)))</f>
        <v>0</v>
      </c>
      <c r="AI143" s="89" t="n">
        <f aca="false">IF(U143="OK",R143,( IF(V143&lt;&gt;"Manutenção em interface",IF(V143&lt;&gt;"Desenv., Manutenção e Publicação de Páginas Estáticas",(AF143+AG143)*W143,W143),W143)))</f>
        <v>0</v>
      </c>
      <c r="AJ143" s="78"/>
      <c r="AK143" s="87"/>
      <c r="AL143" s="78"/>
      <c r="AM143" s="87"/>
      <c r="AN143" s="78"/>
      <c r="AO143" s="78" t="str">
        <f aca="false">IF(AI143=0,"",IF(AI143=R143,"OK","Divergente"))</f>
        <v/>
      </c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IF(B144&lt;&gt;"",VLOOKUP(B144,'Manual EB'!$A$3:$B$407,2,0),0)</f>
        <v>0</v>
      </c>
      <c r="D144" s="78"/>
      <c r="E144" s="78"/>
      <c r="F144" s="79"/>
      <c r="G144" s="78"/>
      <c r="H144" s="80"/>
      <c r="I144" s="81"/>
      <c r="J144" s="82"/>
      <c r="K144" s="83"/>
      <c r="L144" s="84" t="str">
        <f aca="false">IF(G144="EE",IF(OR(AND(OR(J144=1,J144=0),H144&gt;0,H144&lt;5),AND(OR(J144=1,J144=0),H144&gt;4,H144&lt;16),AND(J144=2,H144&gt;0,H144&lt;5)),"Simples",IF(OR(AND(OR(J144=1,J144=0),H144&gt;15),AND(J144=2,H144&gt;4,H144&lt;16),AND(J144&gt;2,H144&gt;0,H144&lt;5)),"Médio",IF(OR(AND(J144=2,H144&gt;15),AND(J144&gt;2,H144&gt;4,H144&lt;16),AND(J144&gt;2,H144&gt;15)),"Complexo",""))), IF(OR(G144="CE",G144="SE"),IF(OR(AND(OR(J144=1,J144=0),H144&gt;0,H144&lt;6),AND(OR(J144=1,J144=0),H144&gt;5,H144&lt;20),AND(J144&gt;1,J144&lt;4,H144&gt;0,H144&lt;6)),"Simples",IF(OR(AND(OR(J144=1,J144=0),H144&gt;19),AND(J144&gt;1,J144&lt;4,H144&gt;5,H144&lt;20),AND(J144&gt;3,H144&gt;0,H144&lt;6)),"Médio",IF(OR(AND(J144&gt;1,J144&lt;4,H144&gt;19),AND(J144&gt;3,H144&gt;5,H144&lt;20),AND(J144&gt;3,H144&gt;19)),"Complexo",""))),""))</f>
        <v/>
      </c>
      <c r="M144" s="79" t="str">
        <f aca="false">IF(G144="ALI",IF(OR(AND(OR(J144=1,J144=0),H144&gt;0,H144&lt;20),AND(OR(J144=1,J144=0),H144&gt;19,H144&lt;51),AND(J144&gt;1,J144&lt;6,H144&gt;0,H144&lt;20)),"Simples",IF(OR(AND(OR(J144=1,J144=0),H144&gt;50),AND(J144&gt;1,J144&lt;6,H144&gt;19,H144&lt;51),AND(J144&gt;5,H144&gt;0,H144&lt;20)),"Médio",IF(OR(AND(J144&gt;1,J144&lt;6,H144&gt;50),AND(J144&gt;5,H144&gt;19,H144&lt;51),AND(J144&gt;5,H144&gt;50)),"Complexo",""))), IF(G144="AIE",IF(OR(AND(OR(J144=1, J144=0),H144&gt;0,H144&lt;20),AND(OR(J144=1, J144=0),H144&gt;19,H144&lt;51),AND(J144&gt;1,J144&lt;6,H144&gt;0,H144&lt;20)),"Simples",IF(OR(AND(OR(J144=1, J144=0),H144&gt;50),AND(J144&gt;1,J144&lt;6,H144&gt;19,H144&lt;51),AND(J144&gt;5,H144&gt;0,H144&lt;20)),"Médio",IF(OR(AND(J144&gt;1,J144&lt;6,H144&gt;50),AND(J144&gt;5,H144&gt;19,H144&lt;51),AND(J144&gt;5,H144&gt;50)),"Complexo",""))),""))</f>
        <v/>
      </c>
      <c r="N144" s="85" t="str">
        <f aca="false">IF(L144="",M144,IF(M144="",L144,""))</f>
        <v/>
      </c>
      <c r="O144" s="86" t="n">
        <f aca="false">IF(AND(OR(G144="EE",G144="CE"),N144="Simples"),3, IF(AND(OR(G144="EE",G144="CE"),N144="Médio"),4, IF(AND(OR(G144="EE",G144="CE"),N144="Complexo"),6, IF(AND(G144="SE",N144="Simples"),4, IF(AND(G144="SE",N144="Médio"),5, IF(AND(G144="SE",N144="Complexo"),7,0))))))</f>
        <v>0</v>
      </c>
      <c r="P144" s="86" t="n">
        <f aca="false">IF(AND(G144="ALI",M144="Simples"),7, IF(AND(G144="ALI",M144="Médio"),10, IF(AND(G144="ALI",M144="Complexo"),15, IF(AND(G144="AIE",M144="Simples"),5, IF(AND(G144="AIE",M144="Médio"),7, IF(AND(G144="AIE",M144="Complexo"),10,0))))))</f>
        <v>0</v>
      </c>
      <c r="Q144" s="69" t="n">
        <f aca="false">IF(B144&lt;&gt;"Manutenção em interface",IF(B144&lt;&gt;"Desenv., Manutenção e Publicação de Páginas Estáticas",(O144+P144),C144),C144)</f>
        <v>0</v>
      </c>
      <c r="R144" s="85" t="n">
        <f aca="false">IF(B144&lt;&gt;"Manutenção em interface",IF(B144&lt;&gt;"Desenv., Manutenção e Publicação de Páginas Estáticas",(O144+P144)*C144,C144),C144)</f>
        <v>0</v>
      </c>
      <c r="S144" s="78"/>
      <c r="T144" s="87"/>
      <c r="U144" s="88"/>
      <c r="V144" s="76"/>
      <c r="W144" s="77" t="n">
        <f aca="false">IF(V144&lt;&gt;"",VLOOKUP(V144,'Manual EB'!$A$3:$B$407,2,0),0)</f>
        <v>0</v>
      </c>
      <c r="X144" s="78"/>
      <c r="Y144" s="80"/>
      <c r="Z144" s="81"/>
      <c r="AA144" s="82"/>
      <c r="AB144" s="83"/>
      <c r="AC144" s="84" t="str">
        <f aca="false">IF(X144="EE",IF(OR(AND(OR(AA144=1,AA144=0),Y144&gt;0,Y144&lt;5),AND(OR(AA144=1,AA144=0),Y144&gt;4,Y144&lt;16),AND(AA144=2,Y144&gt;0,Y144&lt;5)),"Simples",IF(OR(AND(OR(AA144=1,AA144=0),Y144&gt;15),AND(AA144=2,Y144&gt;4,Y144&lt;16),AND(AA144&gt;2,Y144&gt;0,Y144&lt;5)),"Médio",IF(OR(AND(AA144=2,Y144&gt;15),AND(AA144&gt;2,Y144&gt;4,Y144&lt;16),AND(AA144&gt;2,Y144&gt;15)),"Complexo",""))), IF(OR(X144="CE",X144="SE"),IF(OR(AND(OR(AA144=1,AA144=0),Y144&gt;0,Y144&lt;6),AND(OR(AA144=1,AA144=0),Y144&gt;5,Y144&lt;20),AND(AA144&gt;1,AA144&lt;4,Y144&gt;0,Y144&lt;6)),"Simples",IF(OR(AND(OR(AA144=1,AA144=0),Y144&gt;19),AND(AA144&gt;1,AA144&lt;4,Y144&gt;5,Y144&lt;20),AND(AA144&gt;3,Y144&gt;0,Y144&lt;6)),"Médio",IF(OR(AND(AA144&gt;1,AA144&lt;4,Y144&gt;19),AND(AA144&gt;3,Y144&gt;5,Y144&lt;20),AND(AA144&gt;3,Y144&gt;19)),"Complexo",""))),""))</f>
        <v/>
      </c>
      <c r="AD144" s="79" t="str">
        <f aca="false">IF(X144="ALI",IF(OR(AND(OR(AA144=1,AA144=0),Y144&gt;0,Y144&lt;20),AND(OR(AA144=1,AA144=0),Y144&gt;19,Y144&lt;51),AND(AA144&gt;1,AA144&lt;6,Y144&gt;0,Y144&lt;20)),"Simples",IF(OR(AND(OR(AA144=1,AA144=0),Y144&gt;50),AND(AA144&gt;1,AA144&lt;6,Y144&gt;19,Y144&lt;51),AND(AA144&gt;5,Y144&gt;0,Y144&lt;20)),"Médio",IF(OR(AND(AA144&gt;1,AA144&lt;6,Y144&gt;50),AND(AA144&gt;5,Y144&gt;19,Y144&lt;51),AND(AA144&gt;5,Y144&gt;50)),"Complexo",""))), IF(X144="AIE",IF(OR(AND(OR(AA144=1, AA144=0),Y144&gt;0,Y144&lt;20),AND(OR(AA144=1, AA144=0),Y144&gt;19,Y144&lt;51),AND(AA144&gt;1,AA144&lt;6,Y144&gt;0,Y144&lt;20)),"Simples",IF(OR(AND(OR(AA144=1, AA144=0),Y144&gt;50),AND(AA144&gt;1,AA144&lt;6,Y144&gt;19,Y144&lt;51),AND(AA144&gt;5,Y144&gt;0,Y144&lt;20)),"Médio",IF(OR(AND(AA144&gt;1,AA144&lt;6,Y144&gt;50),AND(AA144&gt;5,Y144&gt;19,Y144&lt;51),AND(AA144&gt;5,Y144&gt;50)),"Complexo",""))),""))</f>
        <v/>
      </c>
      <c r="AE144" s="85" t="str">
        <f aca="false">IF(AC144="",AD144,IF(AD144="",AC144,""))</f>
        <v/>
      </c>
      <c r="AF144" s="86" t="n">
        <f aca="false">IF(AND(OR(X144="EE",X144="CE"),AE144="Simples"),3, IF(AND(OR(X144="EE",X144="CE"),AE144="Médio"),4, IF(AND(OR(X144="EE",X144="CE"),AE144="Complexo"),6, IF(AND(X144="SE",AE144="Simples"),4, IF(AND(X144="SE",AE144="Médio"),5, IF(AND(X144="SE",AE144="Complexo"),7,0))))))</f>
        <v>0</v>
      </c>
      <c r="AG144" s="86" t="n">
        <f aca="false">IF(AND(X144="ALI",AD144="Simples"),7, IF(AND(X144="ALI",AD144="Médio"),10, IF(AND(X144="ALI",AD144="Complexo"),15, IF(AND(X144="AIE",AD144="Simples"),5, IF(AND(X144="AIE",AD144="Médio"),7, IF(AND(X144="AIE",AD144="Complexo"),10,0))))))</f>
        <v>0</v>
      </c>
      <c r="AH144" s="86" t="n">
        <f aca="false">IF(U144="",0,IF(U144="OK",SUM(O144:P144),SUM(AF144:AG144)))</f>
        <v>0</v>
      </c>
      <c r="AI144" s="89" t="n">
        <f aca="false">IF(U144="OK",R144,( IF(V144&lt;&gt;"Manutenção em interface",IF(V144&lt;&gt;"Desenv., Manutenção e Publicação de Páginas Estáticas",(AF144+AG144)*W144,W144),W144)))</f>
        <v>0</v>
      </c>
      <c r="AJ144" s="78"/>
      <c r="AK144" s="87"/>
      <c r="AL144" s="78"/>
      <c r="AM144" s="87"/>
      <c r="AN144" s="78"/>
      <c r="AO144" s="78" t="str">
        <f aca="false">IF(AI144=0,"",IF(AI144=R144,"OK","Divergente"))</f>
        <v/>
      </c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IF(B145&lt;&gt;"",VLOOKUP(B145,'Manual EB'!$A$3:$B$407,2,0),0)</f>
        <v>0</v>
      </c>
      <c r="D145" s="78"/>
      <c r="E145" s="78"/>
      <c r="F145" s="79"/>
      <c r="G145" s="78"/>
      <c r="H145" s="80"/>
      <c r="I145" s="81"/>
      <c r="J145" s="82"/>
      <c r="K145" s="83"/>
      <c r="L145" s="84" t="str">
        <f aca="false">IF(G145="EE",IF(OR(AND(OR(J145=1,J145=0),H145&gt;0,H145&lt;5),AND(OR(J145=1,J145=0),H145&gt;4,H145&lt;16),AND(J145=2,H145&gt;0,H145&lt;5)),"Simples",IF(OR(AND(OR(J145=1,J145=0),H145&gt;15),AND(J145=2,H145&gt;4,H145&lt;16),AND(J145&gt;2,H145&gt;0,H145&lt;5)),"Médio",IF(OR(AND(J145=2,H145&gt;15),AND(J145&gt;2,H145&gt;4,H145&lt;16),AND(J145&gt;2,H145&gt;15)),"Complexo",""))), IF(OR(G145="CE",G145="SE"),IF(OR(AND(OR(J145=1,J145=0),H145&gt;0,H145&lt;6),AND(OR(J145=1,J145=0),H145&gt;5,H145&lt;20),AND(J145&gt;1,J145&lt;4,H145&gt;0,H145&lt;6)),"Simples",IF(OR(AND(OR(J145=1,J145=0),H145&gt;19),AND(J145&gt;1,J145&lt;4,H145&gt;5,H145&lt;20),AND(J145&gt;3,H145&gt;0,H145&lt;6)),"Médio",IF(OR(AND(J145&gt;1,J145&lt;4,H145&gt;19),AND(J145&gt;3,H145&gt;5,H145&lt;20),AND(J145&gt;3,H145&gt;19)),"Complexo",""))),""))</f>
        <v/>
      </c>
      <c r="M145" s="79" t="str">
        <f aca="false">IF(G145="ALI",IF(OR(AND(OR(J145=1,J145=0),H145&gt;0,H145&lt;20),AND(OR(J145=1,J145=0),H145&gt;19,H145&lt;51),AND(J145&gt;1,J145&lt;6,H145&gt;0,H145&lt;20)),"Simples",IF(OR(AND(OR(J145=1,J145=0),H145&gt;50),AND(J145&gt;1,J145&lt;6,H145&gt;19,H145&lt;51),AND(J145&gt;5,H145&gt;0,H145&lt;20)),"Médio",IF(OR(AND(J145&gt;1,J145&lt;6,H145&gt;50),AND(J145&gt;5,H145&gt;19,H145&lt;51),AND(J145&gt;5,H145&gt;50)),"Complexo",""))), IF(G145="AIE",IF(OR(AND(OR(J145=1, J145=0),H145&gt;0,H145&lt;20),AND(OR(J145=1, J145=0),H145&gt;19,H145&lt;51),AND(J145&gt;1,J145&lt;6,H145&gt;0,H145&lt;20)),"Simples",IF(OR(AND(OR(J145=1, J145=0),H145&gt;50),AND(J145&gt;1,J145&lt;6,H145&gt;19,H145&lt;51),AND(J145&gt;5,H145&gt;0,H145&lt;20)),"Médio",IF(OR(AND(J145&gt;1,J145&lt;6,H145&gt;50),AND(J145&gt;5,H145&gt;19,H145&lt;51),AND(J145&gt;5,H145&gt;50)),"Complexo",""))),""))</f>
        <v/>
      </c>
      <c r="N145" s="85" t="str">
        <f aca="false">IF(L145="",M145,IF(M145="",L145,""))</f>
        <v/>
      </c>
      <c r="O145" s="86" t="n">
        <f aca="false">IF(AND(OR(G145="EE",G145="CE"),N145="Simples"),3, IF(AND(OR(G145="EE",G145="CE"),N145="Médio"),4, IF(AND(OR(G145="EE",G145="CE"),N145="Complexo"),6, IF(AND(G145="SE",N145="Simples"),4, IF(AND(G145="SE",N145="Médio"),5, IF(AND(G145="SE",N145="Complexo"),7,0))))))</f>
        <v>0</v>
      </c>
      <c r="P145" s="86" t="n">
        <f aca="false">IF(AND(G145="ALI",M145="Simples"),7, IF(AND(G145="ALI",M145="Médio"),10, IF(AND(G145="ALI",M145="Complexo"),15, IF(AND(G145="AIE",M145="Simples"),5, IF(AND(G145="AIE",M145="Médio"),7, IF(AND(G145="AIE",M145="Complexo"),10,0))))))</f>
        <v>0</v>
      </c>
      <c r="Q145" s="69" t="n">
        <f aca="false">IF(B145&lt;&gt;"Manutenção em interface",IF(B145&lt;&gt;"Desenv., Manutenção e Publicação de Páginas Estáticas",(O145+P145),C145),C145)</f>
        <v>0</v>
      </c>
      <c r="R145" s="85" t="n">
        <f aca="false">IF(B145&lt;&gt;"Manutenção em interface",IF(B145&lt;&gt;"Desenv., Manutenção e Publicação de Páginas Estáticas",(O145+P145)*C145,C145),C145)</f>
        <v>0</v>
      </c>
      <c r="S145" s="78"/>
      <c r="T145" s="87"/>
      <c r="U145" s="88"/>
      <c r="V145" s="76"/>
      <c r="W145" s="77" t="n">
        <f aca="false">IF(V145&lt;&gt;"",VLOOKUP(V145,'Manual EB'!$A$3:$B$407,2,0),0)</f>
        <v>0</v>
      </c>
      <c r="X145" s="78"/>
      <c r="Y145" s="80"/>
      <c r="Z145" s="81"/>
      <c r="AA145" s="82"/>
      <c r="AB145" s="83"/>
      <c r="AC145" s="84" t="str">
        <f aca="false">IF(X145="EE",IF(OR(AND(OR(AA145=1,AA145=0),Y145&gt;0,Y145&lt;5),AND(OR(AA145=1,AA145=0),Y145&gt;4,Y145&lt;16),AND(AA145=2,Y145&gt;0,Y145&lt;5)),"Simples",IF(OR(AND(OR(AA145=1,AA145=0),Y145&gt;15),AND(AA145=2,Y145&gt;4,Y145&lt;16),AND(AA145&gt;2,Y145&gt;0,Y145&lt;5)),"Médio",IF(OR(AND(AA145=2,Y145&gt;15),AND(AA145&gt;2,Y145&gt;4,Y145&lt;16),AND(AA145&gt;2,Y145&gt;15)),"Complexo",""))), IF(OR(X145="CE",X145="SE"),IF(OR(AND(OR(AA145=1,AA145=0),Y145&gt;0,Y145&lt;6),AND(OR(AA145=1,AA145=0),Y145&gt;5,Y145&lt;20),AND(AA145&gt;1,AA145&lt;4,Y145&gt;0,Y145&lt;6)),"Simples",IF(OR(AND(OR(AA145=1,AA145=0),Y145&gt;19),AND(AA145&gt;1,AA145&lt;4,Y145&gt;5,Y145&lt;20),AND(AA145&gt;3,Y145&gt;0,Y145&lt;6)),"Médio",IF(OR(AND(AA145&gt;1,AA145&lt;4,Y145&gt;19),AND(AA145&gt;3,Y145&gt;5,Y145&lt;20),AND(AA145&gt;3,Y145&gt;19)),"Complexo",""))),""))</f>
        <v/>
      </c>
      <c r="AD145" s="79" t="str">
        <f aca="false">IF(X145="ALI",IF(OR(AND(OR(AA145=1,AA145=0),Y145&gt;0,Y145&lt;20),AND(OR(AA145=1,AA145=0),Y145&gt;19,Y145&lt;51),AND(AA145&gt;1,AA145&lt;6,Y145&gt;0,Y145&lt;20)),"Simples",IF(OR(AND(OR(AA145=1,AA145=0),Y145&gt;50),AND(AA145&gt;1,AA145&lt;6,Y145&gt;19,Y145&lt;51),AND(AA145&gt;5,Y145&gt;0,Y145&lt;20)),"Médio",IF(OR(AND(AA145&gt;1,AA145&lt;6,Y145&gt;50),AND(AA145&gt;5,Y145&gt;19,Y145&lt;51),AND(AA145&gt;5,Y145&gt;50)),"Complexo",""))), IF(X145="AIE",IF(OR(AND(OR(AA145=1, AA145=0),Y145&gt;0,Y145&lt;20),AND(OR(AA145=1, AA145=0),Y145&gt;19,Y145&lt;51),AND(AA145&gt;1,AA145&lt;6,Y145&gt;0,Y145&lt;20)),"Simples",IF(OR(AND(OR(AA145=1, AA145=0),Y145&gt;50),AND(AA145&gt;1,AA145&lt;6,Y145&gt;19,Y145&lt;51),AND(AA145&gt;5,Y145&gt;0,Y145&lt;20)),"Médio",IF(OR(AND(AA145&gt;1,AA145&lt;6,Y145&gt;50),AND(AA145&gt;5,Y145&gt;19,Y145&lt;51),AND(AA145&gt;5,Y145&gt;50)),"Complexo",""))),""))</f>
        <v/>
      </c>
      <c r="AE145" s="85" t="str">
        <f aca="false">IF(AC145="",AD145,IF(AD145="",AC145,""))</f>
        <v/>
      </c>
      <c r="AF145" s="86" t="n">
        <f aca="false">IF(AND(OR(X145="EE",X145="CE"),AE145="Simples"),3, IF(AND(OR(X145="EE",X145="CE"),AE145="Médio"),4, IF(AND(OR(X145="EE",X145="CE"),AE145="Complexo"),6, IF(AND(X145="SE",AE145="Simples"),4, IF(AND(X145="SE",AE145="Médio"),5, IF(AND(X145="SE",AE145="Complexo"),7,0))))))</f>
        <v>0</v>
      </c>
      <c r="AG145" s="86" t="n">
        <f aca="false">IF(AND(X145="ALI",AD145="Simples"),7, IF(AND(X145="ALI",AD145="Médio"),10, IF(AND(X145="ALI",AD145="Complexo"),15, IF(AND(X145="AIE",AD145="Simples"),5, IF(AND(X145="AIE",AD145="Médio"),7, IF(AND(X145="AIE",AD145="Complexo"),10,0))))))</f>
        <v>0</v>
      </c>
      <c r="AH145" s="86" t="n">
        <f aca="false">IF(U145="",0,IF(U145="OK",SUM(O145:P145),SUM(AF145:AG145)))</f>
        <v>0</v>
      </c>
      <c r="AI145" s="89" t="n">
        <f aca="false">IF(U145="OK",R145,( IF(V145&lt;&gt;"Manutenção em interface",IF(V145&lt;&gt;"Desenv., Manutenção e Publicação de Páginas Estáticas",(AF145+AG145)*W145,W145),W145)))</f>
        <v>0</v>
      </c>
      <c r="AJ145" s="78"/>
      <c r="AK145" s="87"/>
      <c r="AL145" s="78"/>
      <c r="AM145" s="87"/>
      <c r="AN145" s="78"/>
      <c r="AO145" s="78" t="str">
        <f aca="false">IF(AI145=0,"",IF(AI145=R145,"OK","Divergente"))</f>
        <v/>
      </c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IF(B146&lt;&gt;"",VLOOKUP(B146,'Manual EB'!$A$3:$B$407,2,0),0)</f>
        <v>0</v>
      </c>
      <c r="D146" s="78"/>
      <c r="E146" s="78"/>
      <c r="F146" s="79"/>
      <c r="G146" s="78"/>
      <c r="H146" s="80"/>
      <c r="I146" s="81"/>
      <c r="J146" s="82"/>
      <c r="K146" s="83"/>
      <c r="L146" s="84" t="str">
        <f aca="false">IF(G146="EE",IF(OR(AND(OR(J146=1,J146=0),H146&gt;0,H146&lt;5),AND(OR(J146=1,J146=0),H146&gt;4,H146&lt;16),AND(J146=2,H146&gt;0,H146&lt;5)),"Simples",IF(OR(AND(OR(J146=1,J146=0),H146&gt;15),AND(J146=2,H146&gt;4,H146&lt;16),AND(J146&gt;2,H146&gt;0,H146&lt;5)),"Médio",IF(OR(AND(J146=2,H146&gt;15),AND(J146&gt;2,H146&gt;4,H146&lt;16),AND(J146&gt;2,H146&gt;15)),"Complexo",""))), IF(OR(G146="CE",G146="SE"),IF(OR(AND(OR(J146=1,J146=0),H146&gt;0,H146&lt;6),AND(OR(J146=1,J146=0),H146&gt;5,H146&lt;20),AND(J146&gt;1,J146&lt;4,H146&gt;0,H146&lt;6)),"Simples",IF(OR(AND(OR(J146=1,J146=0),H146&gt;19),AND(J146&gt;1,J146&lt;4,H146&gt;5,H146&lt;20),AND(J146&gt;3,H146&gt;0,H146&lt;6)),"Médio",IF(OR(AND(J146&gt;1,J146&lt;4,H146&gt;19),AND(J146&gt;3,H146&gt;5,H146&lt;20),AND(J146&gt;3,H146&gt;19)),"Complexo",""))),""))</f>
        <v/>
      </c>
      <c r="M146" s="79" t="str">
        <f aca="false">IF(G146="ALI",IF(OR(AND(OR(J146=1,J146=0),H146&gt;0,H146&lt;20),AND(OR(J146=1,J146=0),H146&gt;19,H146&lt;51),AND(J146&gt;1,J146&lt;6,H146&gt;0,H146&lt;20)),"Simples",IF(OR(AND(OR(J146=1,J146=0),H146&gt;50),AND(J146&gt;1,J146&lt;6,H146&gt;19,H146&lt;51),AND(J146&gt;5,H146&gt;0,H146&lt;20)),"Médio",IF(OR(AND(J146&gt;1,J146&lt;6,H146&gt;50),AND(J146&gt;5,H146&gt;19,H146&lt;51),AND(J146&gt;5,H146&gt;50)),"Complexo",""))), IF(G146="AIE",IF(OR(AND(OR(J146=1, J146=0),H146&gt;0,H146&lt;20),AND(OR(J146=1, J146=0),H146&gt;19,H146&lt;51),AND(J146&gt;1,J146&lt;6,H146&gt;0,H146&lt;20)),"Simples",IF(OR(AND(OR(J146=1, J146=0),H146&gt;50),AND(J146&gt;1,J146&lt;6,H146&gt;19,H146&lt;51),AND(J146&gt;5,H146&gt;0,H146&lt;20)),"Médio",IF(OR(AND(J146&gt;1,J146&lt;6,H146&gt;50),AND(J146&gt;5,H146&gt;19,H146&lt;51),AND(J146&gt;5,H146&gt;50)),"Complexo",""))),""))</f>
        <v/>
      </c>
      <c r="N146" s="85" t="str">
        <f aca="false">IF(L146="",M146,IF(M146="",L146,""))</f>
        <v/>
      </c>
      <c r="O146" s="86" t="n">
        <f aca="false">IF(AND(OR(G146="EE",G146="CE"),N146="Simples"),3, IF(AND(OR(G146="EE",G146="CE"),N146="Médio"),4, IF(AND(OR(G146="EE",G146="CE"),N146="Complexo"),6, IF(AND(G146="SE",N146="Simples"),4, IF(AND(G146="SE",N146="Médio"),5, IF(AND(G146="SE",N146="Complexo"),7,0))))))</f>
        <v>0</v>
      </c>
      <c r="P146" s="86" t="n">
        <f aca="false">IF(AND(G146="ALI",M146="Simples"),7, IF(AND(G146="ALI",M146="Médio"),10, IF(AND(G146="ALI",M146="Complexo"),15, IF(AND(G146="AIE",M146="Simples"),5, IF(AND(G146="AIE",M146="Médio"),7, IF(AND(G146="AIE",M146="Complexo"),10,0))))))</f>
        <v>0</v>
      </c>
      <c r="Q146" s="69" t="n">
        <f aca="false">IF(B146&lt;&gt;"Manutenção em interface",IF(B146&lt;&gt;"Desenv., Manutenção e Publicação de Páginas Estáticas",(O146+P146),C146),C146)</f>
        <v>0</v>
      </c>
      <c r="R146" s="85" t="n">
        <f aca="false">IF(B146&lt;&gt;"Manutenção em interface",IF(B146&lt;&gt;"Desenv., Manutenção e Publicação de Páginas Estáticas",(O146+P146)*C146,C146),C146)</f>
        <v>0</v>
      </c>
      <c r="S146" s="78"/>
      <c r="T146" s="87"/>
      <c r="U146" s="88"/>
      <c r="V146" s="76"/>
      <c r="W146" s="77" t="n">
        <f aca="false">IF(V146&lt;&gt;"",VLOOKUP(V146,'Manual EB'!$A$3:$B$407,2,0),0)</f>
        <v>0</v>
      </c>
      <c r="X146" s="78"/>
      <c r="Y146" s="80"/>
      <c r="Z146" s="81"/>
      <c r="AA146" s="82"/>
      <c r="AB146" s="83"/>
      <c r="AC146" s="84" t="str">
        <f aca="false">IF(X146="EE",IF(OR(AND(OR(AA146=1,AA146=0),Y146&gt;0,Y146&lt;5),AND(OR(AA146=1,AA146=0),Y146&gt;4,Y146&lt;16),AND(AA146=2,Y146&gt;0,Y146&lt;5)),"Simples",IF(OR(AND(OR(AA146=1,AA146=0),Y146&gt;15),AND(AA146=2,Y146&gt;4,Y146&lt;16),AND(AA146&gt;2,Y146&gt;0,Y146&lt;5)),"Médio",IF(OR(AND(AA146=2,Y146&gt;15),AND(AA146&gt;2,Y146&gt;4,Y146&lt;16),AND(AA146&gt;2,Y146&gt;15)),"Complexo",""))), IF(OR(X146="CE",X146="SE"),IF(OR(AND(OR(AA146=1,AA146=0),Y146&gt;0,Y146&lt;6),AND(OR(AA146=1,AA146=0),Y146&gt;5,Y146&lt;20),AND(AA146&gt;1,AA146&lt;4,Y146&gt;0,Y146&lt;6)),"Simples",IF(OR(AND(OR(AA146=1,AA146=0),Y146&gt;19),AND(AA146&gt;1,AA146&lt;4,Y146&gt;5,Y146&lt;20),AND(AA146&gt;3,Y146&gt;0,Y146&lt;6)),"Médio",IF(OR(AND(AA146&gt;1,AA146&lt;4,Y146&gt;19),AND(AA146&gt;3,Y146&gt;5,Y146&lt;20),AND(AA146&gt;3,Y146&gt;19)),"Complexo",""))),""))</f>
        <v/>
      </c>
      <c r="AD146" s="79" t="str">
        <f aca="false">IF(X146="ALI",IF(OR(AND(OR(AA146=1,AA146=0),Y146&gt;0,Y146&lt;20),AND(OR(AA146=1,AA146=0),Y146&gt;19,Y146&lt;51),AND(AA146&gt;1,AA146&lt;6,Y146&gt;0,Y146&lt;20)),"Simples",IF(OR(AND(OR(AA146=1,AA146=0),Y146&gt;50),AND(AA146&gt;1,AA146&lt;6,Y146&gt;19,Y146&lt;51),AND(AA146&gt;5,Y146&gt;0,Y146&lt;20)),"Médio",IF(OR(AND(AA146&gt;1,AA146&lt;6,Y146&gt;50),AND(AA146&gt;5,Y146&gt;19,Y146&lt;51),AND(AA146&gt;5,Y146&gt;50)),"Complexo",""))), IF(X146="AIE",IF(OR(AND(OR(AA146=1, AA146=0),Y146&gt;0,Y146&lt;20),AND(OR(AA146=1, AA146=0),Y146&gt;19,Y146&lt;51),AND(AA146&gt;1,AA146&lt;6,Y146&gt;0,Y146&lt;20)),"Simples",IF(OR(AND(OR(AA146=1, AA146=0),Y146&gt;50),AND(AA146&gt;1,AA146&lt;6,Y146&gt;19,Y146&lt;51),AND(AA146&gt;5,Y146&gt;0,Y146&lt;20)),"Médio",IF(OR(AND(AA146&gt;1,AA146&lt;6,Y146&gt;50),AND(AA146&gt;5,Y146&gt;19,Y146&lt;51),AND(AA146&gt;5,Y146&gt;50)),"Complexo",""))),""))</f>
        <v/>
      </c>
      <c r="AE146" s="85" t="str">
        <f aca="false">IF(AC146="",AD146,IF(AD146="",AC146,""))</f>
        <v/>
      </c>
      <c r="AF146" s="86" t="n">
        <f aca="false">IF(AND(OR(X146="EE",X146="CE"),AE146="Simples"),3, IF(AND(OR(X146="EE",X146="CE"),AE146="Médio"),4, IF(AND(OR(X146="EE",X146="CE"),AE146="Complexo"),6, IF(AND(X146="SE",AE146="Simples"),4, IF(AND(X146="SE",AE146="Médio"),5, IF(AND(X146="SE",AE146="Complexo"),7,0))))))</f>
        <v>0</v>
      </c>
      <c r="AG146" s="86" t="n">
        <f aca="false">IF(AND(X146="ALI",AD146="Simples"),7, IF(AND(X146="ALI",AD146="Médio"),10, IF(AND(X146="ALI",AD146="Complexo"),15, IF(AND(X146="AIE",AD146="Simples"),5, IF(AND(X146="AIE",AD146="Médio"),7, IF(AND(X146="AIE",AD146="Complexo"),10,0))))))</f>
        <v>0</v>
      </c>
      <c r="AH146" s="86" t="n">
        <f aca="false">IF(U146="",0,IF(U146="OK",SUM(O146:P146),SUM(AF146:AG146)))</f>
        <v>0</v>
      </c>
      <c r="AI146" s="89" t="n">
        <f aca="false">IF(U146="OK",R146,( IF(V146&lt;&gt;"Manutenção em interface",IF(V146&lt;&gt;"Desenv., Manutenção e Publicação de Páginas Estáticas",(AF146+AG146)*W146,W146),W146)))</f>
        <v>0</v>
      </c>
      <c r="AJ146" s="78"/>
      <c r="AK146" s="87"/>
      <c r="AL146" s="78"/>
      <c r="AM146" s="87"/>
      <c r="AN146" s="78"/>
      <c r="AO146" s="78" t="str">
        <f aca="false">IF(AI146=0,"",IF(AI146=R146,"OK","Divergente"))</f>
        <v/>
      </c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IF(B147&lt;&gt;"",VLOOKUP(B147,'Manual EB'!$A$3:$B$407,2,0),0)</f>
        <v>0</v>
      </c>
      <c r="D147" s="78"/>
      <c r="E147" s="78"/>
      <c r="F147" s="79"/>
      <c r="G147" s="78"/>
      <c r="H147" s="80"/>
      <c r="I147" s="81"/>
      <c r="J147" s="82"/>
      <c r="K147" s="83"/>
      <c r="L147" s="84" t="str">
        <f aca="false">IF(G147="EE",IF(OR(AND(OR(J147=1,J147=0),H147&gt;0,H147&lt;5),AND(OR(J147=1,J147=0),H147&gt;4,H147&lt;16),AND(J147=2,H147&gt;0,H147&lt;5)),"Simples",IF(OR(AND(OR(J147=1,J147=0),H147&gt;15),AND(J147=2,H147&gt;4,H147&lt;16),AND(J147&gt;2,H147&gt;0,H147&lt;5)),"Médio",IF(OR(AND(J147=2,H147&gt;15),AND(J147&gt;2,H147&gt;4,H147&lt;16),AND(J147&gt;2,H147&gt;15)),"Complexo",""))), IF(OR(G147="CE",G147="SE"),IF(OR(AND(OR(J147=1,J147=0),H147&gt;0,H147&lt;6),AND(OR(J147=1,J147=0),H147&gt;5,H147&lt;20),AND(J147&gt;1,J147&lt;4,H147&gt;0,H147&lt;6)),"Simples",IF(OR(AND(OR(J147=1,J147=0),H147&gt;19),AND(J147&gt;1,J147&lt;4,H147&gt;5,H147&lt;20),AND(J147&gt;3,H147&gt;0,H147&lt;6)),"Médio",IF(OR(AND(J147&gt;1,J147&lt;4,H147&gt;19),AND(J147&gt;3,H147&gt;5,H147&lt;20),AND(J147&gt;3,H147&gt;19)),"Complexo",""))),""))</f>
        <v/>
      </c>
      <c r="M147" s="79" t="str">
        <f aca="false">IF(G147="ALI",IF(OR(AND(OR(J147=1,J147=0),H147&gt;0,H147&lt;20),AND(OR(J147=1,J147=0),H147&gt;19,H147&lt;51),AND(J147&gt;1,J147&lt;6,H147&gt;0,H147&lt;20)),"Simples",IF(OR(AND(OR(J147=1,J147=0),H147&gt;50),AND(J147&gt;1,J147&lt;6,H147&gt;19,H147&lt;51),AND(J147&gt;5,H147&gt;0,H147&lt;20)),"Médio",IF(OR(AND(J147&gt;1,J147&lt;6,H147&gt;50),AND(J147&gt;5,H147&gt;19,H147&lt;51),AND(J147&gt;5,H147&gt;50)),"Complexo",""))), IF(G147="AIE",IF(OR(AND(OR(J147=1, J147=0),H147&gt;0,H147&lt;20),AND(OR(J147=1, J147=0),H147&gt;19,H147&lt;51),AND(J147&gt;1,J147&lt;6,H147&gt;0,H147&lt;20)),"Simples",IF(OR(AND(OR(J147=1, J147=0),H147&gt;50),AND(J147&gt;1,J147&lt;6,H147&gt;19,H147&lt;51),AND(J147&gt;5,H147&gt;0,H147&lt;20)),"Médio",IF(OR(AND(J147&gt;1,J147&lt;6,H147&gt;50),AND(J147&gt;5,H147&gt;19,H147&lt;51),AND(J147&gt;5,H147&gt;50)),"Complexo",""))),""))</f>
        <v/>
      </c>
      <c r="N147" s="85" t="str">
        <f aca="false">IF(L147="",M147,IF(M147="",L147,""))</f>
        <v/>
      </c>
      <c r="O147" s="86" t="n">
        <f aca="false">IF(AND(OR(G147="EE",G147="CE"),N147="Simples"),3, IF(AND(OR(G147="EE",G147="CE"),N147="Médio"),4, IF(AND(OR(G147="EE",G147="CE"),N147="Complexo"),6, IF(AND(G147="SE",N147="Simples"),4, IF(AND(G147="SE",N147="Médio"),5, IF(AND(G147="SE",N147="Complexo"),7,0))))))</f>
        <v>0</v>
      </c>
      <c r="P147" s="86" t="n">
        <f aca="false">IF(AND(G147="ALI",M147="Simples"),7, IF(AND(G147="ALI",M147="Médio"),10, IF(AND(G147="ALI",M147="Complexo"),15, IF(AND(G147="AIE",M147="Simples"),5, IF(AND(G147="AIE",M147="Médio"),7, IF(AND(G147="AIE",M147="Complexo"),10,0))))))</f>
        <v>0</v>
      </c>
      <c r="Q147" s="69" t="n">
        <f aca="false">IF(B147&lt;&gt;"Manutenção em interface",IF(B147&lt;&gt;"Desenv., Manutenção e Publicação de Páginas Estáticas",(O147+P147),C147),C147)</f>
        <v>0</v>
      </c>
      <c r="R147" s="85" t="n">
        <f aca="false">IF(B147&lt;&gt;"Manutenção em interface",IF(B147&lt;&gt;"Desenv., Manutenção e Publicação de Páginas Estáticas",(O147+P147)*C147,C147),C147)</f>
        <v>0</v>
      </c>
      <c r="S147" s="78"/>
      <c r="T147" s="87"/>
      <c r="U147" s="88"/>
      <c r="V147" s="76"/>
      <c r="W147" s="77" t="n">
        <f aca="false">IF(V147&lt;&gt;"",VLOOKUP(V147,'Manual EB'!$A$3:$B$407,2,0),0)</f>
        <v>0</v>
      </c>
      <c r="X147" s="78"/>
      <c r="Y147" s="80"/>
      <c r="Z147" s="81"/>
      <c r="AA147" s="82"/>
      <c r="AB147" s="83"/>
      <c r="AC147" s="84" t="str">
        <f aca="false">IF(X147="EE",IF(OR(AND(OR(AA147=1,AA147=0),Y147&gt;0,Y147&lt;5),AND(OR(AA147=1,AA147=0),Y147&gt;4,Y147&lt;16),AND(AA147=2,Y147&gt;0,Y147&lt;5)),"Simples",IF(OR(AND(OR(AA147=1,AA147=0),Y147&gt;15),AND(AA147=2,Y147&gt;4,Y147&lt;16),AND(AA147&gt;2,Y147&gt;0,Y147&lt;5)),"Médio",IF(OR(AND(AA147=2,Y147&gt;15),AND(AA147&gt;2,Y147&gt;4,Y147&lt;16),AND(AA147&gt;2,Y147&gt;15)),"Complexo",""))), IF(OR(X147="CE",X147="SE"),IF(OR(AND(OR(AA147=1,AA147=0),Y147&gt;0,Y147&lt;6),AND(OR(AA147=1,AA147=0),Y147&gt;5,Y147&lt;20),AND(AA147&gt;1,AA147&lt;4,Y147&gt;0,Y147&lt;6)),"Simples",IF(OR(AND(OR(AA147=1,AA147=0),Y147&gt;19),AND(AA147&gt;1,AA147&lt;4,Y147&gt;5,Y147&lt;20),AND(AA147&gt;3,Y147&gt;0,Y147&lt;6)),"Médio",IF(OR(AND(AA147&gt;1,AA147&lt;4,Y147&gt;19),AND(AA147&gt;3,Y147&gt;5,Y147&lt;20),AND(AA147&gt;3,Y147&gt;19)),"Complexo",""))),""))</f>
        <v/>
      </c>
      <c r="AD147" s="79" t="str">
        <f aca="false">IF(X147="ALI",IF(OR(AND(OR(AA147=1,AA147=0),Y147&gt;0,Y147&lt;20),AND(OR(AA147=1,AA147=0),Y147&gt;19,Y147&lt;51),AND(AA147&gt;1,AA147&lt;6,Y147&gt;0,Y147&lt;20)),"Simples",IF(OR(AND(OR(AA147=1,AA147=0),Y147&gt;50),AND(AA147&gt;1,AA147&lt;6,Y147&gt;19,Y147&lt;51),AND(AA147&gt;5,Y147&gt;0,Y147&lt;20)),"Médio",IF(OR(AND(AA147&gt;1,AA147&lt;6,Y147&gt;50),AND(AA147&gt;5,Y147&gt;19,Y147&lt;51),AND(AA147&gt;5,Y147&gt;50)),"Complexo",""))), IF(X147="AIE",IF(OR(AND(OR(AA147=1, AA147=0),Y147&gt;0,Y147&lt;20),AND(OR(AA147=1, AA147=0),Y147&gt;19,Y147&lt;51),AND(AA147&gt;1,AA147&lt;6,Y147&gt;0,Y147&lt;20)),"Simples",IF(OR(AND(OR(AA147=1, AA147=0),Y147&gt;50),AND(AA147&gt;1,AA147&lt;6,Y147&gt;19,Y147&lt;51),AND(AA147&gt;5,Y147&gt;0,Y147&lt;20)),"Médio",IF(OR(AND(AA147&gt;1,AA147&lt;6,Y147&gt;50),AND(AA147&gt;5,Y147&gt;19,Y147&lt;51),AND(AA147&gt;5,Y147&gt;50)),"Complexo",""))),""))</f>
        <v/>
      </c>
      <c r="AE147" s="85" t="str">
        <f aca="false">IF(AC147="",AD147,IF(AD147="",AC147,""))</f>
        <v/>
      </c>
      <c r="AF147" s="86" t="n">
        <f aca="false">IF(AND(OR(X147="EE",X147="CE"),AE147="Simples"),3, IF(AND(OR(X147="EE",X147="CE"),AE147="Médio"),4, IF(AND(OR(X147="EE",X147="CE"),AE147="Complexo"),6, IF(AND(X147="SE",AE147="Simples"),4, IF(AND(X147="SE",AE147="Médio"),5, IF(AND(X147="SE",AE147="Complexo"),7,0))))))</f>
        <v>0</v>
      </c>
      <c r="AG147" s="86" t="n">
        <f aca="false">IF(AND(X147="ALI",AD147="Simples"),7, IF(AND(X147="ALI",AD147="Médio"),10, IF(AND(X147="ALI",AD147="Complexo"),15, IF(AND(X147="AIE",AD147="Simples"),5, IF(AND(X147="AIE",AD147="Médio"),7, IF(AND(X147="AIE",AD147="Complexo"),10,0))))))</f>
        <v>0</v>
      </c>
      <c r="AH147" s="86" t="n">
        <f aca="false">IF(U147="",0,IF(U147="OK",SUM(O147:P147),SUM(AF147:AG147)))</f>
        <v>0</v>
      </c>
      <c r="AI147" s="89" t="n">
        <f aca="false">IF(U147="OK",R147,( IF(V147&lt;&gt;"Manutenção em interface",IF(V147&lt;&gt;"Desenv., Manutenção e Publicação de Páginas Estáticas",(AF147+AG147)*W147,W147),W147)))</f>
        <v>0</v>
      </c>
      <c r="AJ147" s="78"/>
      <c r="AK147" s="87"/>
      <c r="AL147" s="78"/>
      <c r="AM147" s="87"/>
      <c r="AN147" s="78"/>
      <c r="AO147" s="78" t="str">
        <f aca="false">IF(AI147=0,"",IF(AI147=R147,"OK","Divergente"))</f>
        <v/>
      </c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IF(B148&lt;&gt;"",VLOOKUP(B148,'Manual EB'!$A$3:$B$407,2,0),0)</f>
        <v>0</v>
      </c>
      <c r="D148" s="78"/>
      <c r="E148" s="78"/>
      <c r="F148" s="79"/>
      <c r="G148" s="78"/>
      <c r="H148" s="80"/>
      <c r="I148" s="81"/>
      <c r="J148" s="82"/>
      <c r="K148" s="83"/>
      <c r="L148" s="84" t="str">
        <f aca="false">IF(G148="EE",IF(OR(AND(OR(J148=1,J148=0),H148&gt;0,H148&lt;5),AND(OR(J148=1,J148=0),H148&gt;4,H148&lt;16),AND(J148=2,H148&gt;0,H148&lt;5)),"Simples",IF(OR(AND(OR(J148=1,J148=0),H148&gt;15),AND(J148=2,H148&gt;4,H148&lt;16),AND(J148&gt;2,H148&gt;0,H148&lt;5)),"Médio",IF(OR(AND(J148=2,H148&gt;15),AND(J148&gt;2,H148&gt;4,H148&lt;16),AND(J148&gt;2,H148&gt;15)),"Complexo",""))), IF(OR(G148="CE",G148="SE"),IF(OR(AND(OR(J148=1,J148=0),H148&gt;0,H148&lt;6),AND(OR(J148=1,J148=0),H148&gt;5,H148&lt;20),AND(J148&gt;1,J148&lt;4,H148&gt;0,H148&lt;6)),"Simples",IF(OR(AND(OR(J148=1,J148=0),H148&gt;19),AND(J148&gt;1,J148&lt;4,H148&gt;5,H148&lt;20),AND(J148&gt;3,H148&gt;0,H148&lt;6)),"Médio",IF(OR(AND(J148&gt;1,J148&lt;4,H148&gt;19),AND(J148&gt;3,H148&gt;5,H148&lt;20),AND(J148&gt;3,H148&gt;19)),"Complexo",""))),""))</f>
        <v/>
      </c>
      <c r="M148" s="79" t="str">
        <f aca="false">IF(G148="ALI",IF(OR(AND(OR(J148=1,J148=0),H148&gt;0,H148&lt;20),AND(OR(J148=1,J148=0),H148&gt;19,H148&lt;51),AND(J148&gt;1,J148&lt;6,H148&gt;0,H148&lt;20)),"Simples",IF(OR(AND(OR(J148=1,J148=0),H148&gt;50),AND(J148&gt;1,J148&lt;6,H148&gt;19,H148&lt;51),AND(J148&gt;5,H148&gt;0,H148&lt;20)),"Médio",IF(OR(AND(J148&gt;1,J148&lt;6,H148&gt;50),AND(J148&gt;5,H148&gt;19,H148&lt;51),AND(J148&gt;5,H148&gt;50)),"Complexo",""))), IF(G148="AIE",IF(OR(AND(OR(J148=1, J148=0),H148&gt;0,H148&lt;20),AND(OR(J148=1, J148=0),H148&gt;19,H148&lt;51),AND(J148&gt;1,J148&lt;6,H148&gt;0,H148&lt;20)),"Simples",IF(OR(AND(OR(J148=1, J148=0),H148&gt;50),AND(J148&gt;1,J148&lt;6,H148&gt;19,H148&lt;51),AND(J148&gt;5,H148&gt;0,H148&lt;20)),"Médio",IF(OR(AND(J148&gt;1,J148&lt;6,H148&gt;50),AND(J148&gt;5,H148&gt;19,H148&lt;51),AND(J148&gt;5,H148&gt;50)),"Complexo",""))),""))</f>
        <v/>
      </c>
      <c r="N148" s="85" t="str">
        <f aca="false">IF(L148="",M148,IF(M148="",L148,""))</f>
        <v/>
      </c>
      <c r="O148" s="86" t="n">
        <f aca="false">IF(AND(OR(G148="EE",G148="CE"),N148="Simples"),3, IF(AND(OR(G148="EE",G148="CE"),N148="Médio"),4, IF(AND(OR(G148="EE",G148="CE"),N148="Complexo"),6, IF(AND(G148="SE",N148="Simples"),4, IF(AND(G148="SE",N148="Médio"),5, IF(AND(G148="SE",N148="Complexo"),7,0))))))</f>
        <v>0</v>
      </c>
      <c r="P148" s="86" t="n">
        <f aca="false">IF(AND(G148="ALI",M148="Simples"),7, IF(AND(G148="ALI",M148="Médio"),10, IF(AND(G148="ALI",M148="Complexo"),15, IF(AND(G148="AIE",M148="Simples"),5, IF(AND(G148="AIE",M148="Médio"),7, IF(AND(G148="AIE",M148="Complexo"),10,0))))))</f>
        <v>0</v>
      </c>
      <c r="Q148" s="69" t="n">
        <f aca="false">IF(B148&lt;&gt;"Manutenção em interface",IF(B148&lt;&gt;"Desenv., Manutenção e Publicação de Páginas Estáticas",(O148+P148),C148),C148)</f>
        <v>0</v>
      </c>
      <c r="R148" s="85" t="n">
        <f aca="false">IF(B148&lt;&gt;"Manutenção em interface",IF(B148&lt;&gt;"Desenv., Manutenção e Publicação de Páginas Estáticas",(O148+P148)*C148,C148),C148)</f>
        <v>0</v>
      </c>
      <c r="S148" s="78"/>
      <c r="T148" s="87"/>
      <c r="U148" s="88"/>
      <c r="V148" s="76"/>
      <c r="W148" s="77" t="n">
        <f aca="false">IF(V148&lt;&gt;"",VLOOKUP(V148,'Manual EB'!$A$3:$B$407,2,0),0)</f>
        <v>0</v>
      </c>
      <c r="X148" s="78"/>
      <c r="Y148" s="80"/>
      <c r="Z148" s="81"/>
      <c r="AA148" s="82"/>
      <c r="AB148" s="83"/>
      <c r="AC148" s="84" t="str">
        <f aca="false">IF(X148="EE",IF(OR(AND(OR(AA148=1,AA148=0),Y148&gt;0,Y148&lt;5),AND(OR(AA148=1,AA148=0),Y148&gt;4,Y148&lt;16),AND(AA148=2,Y148&gt;0,Y148&lt;5)),"Simples",IF(OR(AND(OR(AA148=1,AA148=0),Y148&gt;15),AND(AA148=2,Y148&gt;4,Y148&lt;16),AND(AA148&gt;2,Y148&gt;0,Y148&lt;5)),"Médio",IF(OR(AND(AA148=2,Y148&gt;15),AND(AA148&gt;2,Y148&gt;4,Y148&lt;16),AND(AA148&gt;2,Y148&gt;15)),"Complexo",""))), IF(OR(X148="CE",X148="SE"),IF(OR(AND(OR(AA148=1,AA148=0),Y148&gt;0,Y148&lt;6),AND(OR(AA148=1,AA148=0),Y148&gt;5,Y148&lt;20),AND(AA148&gt;1,AA148&lt;4,Y148&gt;0,Y148&lt;6)),"Simples",IF(OR(AND(OR(AA148=1,AA148=0),Y148&gt;19),AND(AA148&gt;1,AA148&lt;4,Y148&gt;5,Y148&lt;20),AND(AA148&gt;3,Y148&gt;0,Y148&lt;6)),"Médio",IF(OR(AND(AA148&gt;1,AA148&lt;4,Y148&gt;19),AND(AA148&gt;3,Y148&gt;5,Y148&lt;20),AND(AA148&gt;3,Y148&gt;19)),"Complexo",""))),""))</f>
        <v/>
      </c>
      <c r="AD148" s="79" t="str">
        <f aca="false">IF(X148="ALI",IF(OR(AND(OR(AA148=1,AA148=0),Y148&gt;0,Y148&lt;20),AND(OR(AA148=1,AA148=0),Y148&gt;19,Y148&lt;51),AND(AA148&gt;1,AA148&lt;6,Y148&gt;0,Y148&lt;20)),"Simples",IF(OR(AND(OR(AA148=1,AA148=0),Y148&gt;50),AND(AA148&gt;1,AA148&lt;6,Y148&gt;19,Y148&lt;51),AND(AA148&gt;5,Y148&gt;0,Y148&lt;20)),"Médio",IF(OR(AND(AA148&gt;1,AA148&lt;6,Y148&gt;50),AND(AA148&gt;5,Y148&gt;19,Y148&lt;51),AND(AA148&gt;5,Y148&gt;50)),"Complexo",""))), IF(X148="AIE",IF(OR(AND(OR(AA148=1, AA148=0),Y148&gt;0,Y148&lt;20),AND(OR(AA148=1, AA148=0),Y148&gt;19,Y148&lt;51),AND(AA148&gt;1,AA148&lt;6,Y148&gt;0,Y148&lt;20)),"Simples",IF(OR(AND(OR(AA148=1, AA148=0),Y148&gt;50),AND(AA148&gt;1,AA148&lt;6,Y148&gt;19,Y148&lt;51),AND(AA148&gt;5,Y148&gt;0,Y148&lt;20)),"Médio",IF(OR(AND(AA148&gt;1,AA148&lt;6,Y148&gt;50),AND(AA148&gt;5,Y148&gt;19,Y148&lt;51),AND(AA148&gt;5,Y148&gt;50)),"Complexo",""))),""))</f>
        <v/>
      </c>
      <c r="AE148" s="85" t="str">
        <f aca="false">IF(AC148="",AD148,IF(AD148="",AC148,""))</f>
        <v/>
      </c>
      <c r="AF148" s="86" t="n">
        <f aca="false">IF(AND(OR(X148="EE",X148="CE"),AE148="Simples"),3, IF(AND(OR(X148="EE",X148="CE"),AE148="Médio"),4, IF(AND(OR(X148="EE",X148="CE"),AE148="Complexo"),6, IF(AND(X148="SE",AE148="Simples"),4, IF(AND(X148="SE",AE148="Médio"),5, IF(AND(X148="SE",AE148="Complexo"),7,0))))))</f>
        <v>0</v>
      </c>
      <c r="AG148" s="86" t="n">
        <f aca="false">IF(AND(X148="ALI",AD148="Simples"),7, IF(AND(X148="ALI",AD148="Médio"),10, IF(AND(X148="ALI",AD148="Complexo"),15, IF(AND(X148="AIE",AD148="Simples"),5, IF(AND(X148="AIE",AD148="Médio"),7, IF(AND(X148="AIE",AD148="Complexo"),10,0))))))</f>
        <v>0</v>
      </c>
      <c r="AH148" s="86" t="n">
        <f aca="false">IF(U148="",0,IF(U148="OK",SUM(O148:P148),SUM(AF148:AG148)))</f>
        <v>0</v>
      </c>
      <c r="AI148" s="89" t="n">
        <f aca="false">IF(U148="OK",R148,( IF(V148&lt;&gt;"Manutenção em interface",IF(V148&lt;&gt;"Desenv., Manutenção e Publicação de Páginas Estáticas",(AF148+AG148)*W148,W148),W148)))</f>
        <v>0</v>
      </c>
      <c r="AJ148" s="78"/>
      <c r="AK148" s="87"/>
      <c r="AL148" s="78"/>
      <c r="AM148" s="87"/>
      <c r="AN148" s="78"/>
      <c r="AO148" s="78" t="str">
        <f aca="false">IF(AI148=0,"",IF(AI148=R148,"OK","Divergente"))</f>
        <v/>
      </c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IF(B149&lt;&gt;"",VLOOKUP(B149,'Manual EB'!$A$3:$B$407,2,0),0)</f>
        <v>0</v>
      </c>
      <c r="D149" s="78"/>
      <c r="E149" s="78"/>
      <c r="F149" s="79"/>
      <c r="G149" s="78"/>
      <c r="H149" s="80"/>
      <c r="I149" s="81"/>
      <c r="J149" s="82"/>
      <c r="K149" s="83"/>
      <c r="L149" s="84" t="str">
        <f aca="false">IF(G149="EE",IF(OR(AND(OR(J149=1,J149=0),H149&gt;0,H149&lt;5),AND(OR(J149=1,J149=0),H149&gt;4,H149&lt;16),AND(J149=2,H149&gt;0,H149&lt;5)),"Simples",IF(OR(AND(OR(J149=1,J149=0),H149&gt;15),AND(J149=2,H149&gt;4,H149&lt;16),AND(J149&gt;2,H149&gt;0,H149&lt;5)),"Médio",IF(OR(AND(J149=2,H149&gt;15),AND(J149&gt;2,H149&gt;4,H149&lt;16),AND(J149&gt;2,H149&gt;15)),"Complexo",""))), IF(OR(G149="CE",G149="SE"),IF(OR(AND(OR(J149=1,J149=0),H149&gt;0,H149&lt;6),AND(OR(J149=1,J149=0),H149&gt;5,H149&lt;20),AND(J149&gt;1,J149&lt;4,H149&gt;0,H149&lt;6)),"Simples",IF(OR(AND(OR(J149=1,J149=0),H149&gt;19),AND(J149&gt;1,J149&lt;4,H149&gt;5,H149&lt;20),AND(J149&gt;3,H149&gt;0,H149&lt;6)),"Médio",IF(OR(AND(J149&gt;1,J149&lt;4,H149&gt;19),AND(J149&gt;3,H149&gt;5,H149&lt;20),AND(J149&gt;3,H149&gt;19)),"Complexo",""))),""))</f>
        <v/>
      </c>
      <c r="M149" s="79" t="str">
        <f aca="false">IF(G149="ALI",IF(OR(AND(OR(J149=1,J149=0),H149&gt;0,H149&lt;20),AND(OR(J149=1,J149=0),H149&gt;19,H149&lt;51),AND(J149&gt;1,J149&lt;6,H149&gt;0,H149&lt;20)),"Simples",IF(OR(AND(OR(J149=1,J149=0),H149&gt;50),AND(J149&gt;1,J149&lt;6,H149&gt;19,H149&lt;51),AND(J149&gt;5,H149&gt;0,H149&lt;20)),"Médio",IF(OR(AND(J149&gt;1,J149&lt;6,H149&gt;50),AND(J149&gt;5,H149&gt;19,H149&lt;51),AND(J149&gt;5,H149&gt;50)),"Complexo",""))), IF(G149="AIE",IF(OR(AND(OR(J149=1, J149=0),H149&gt;0,H149&lt;20),AND(OR(J149=1, J149=0),H149&gt;19,H149&lt;51),AND(J149&gt;1,J149&lt;6,H149&gt;0,H149&lt;20)),"Simples",IF(OR(AND(OR(J149=1, J149=0),H149&gt;50),AND(J149&gt;1,J149&lt;6,H149&gt;19,H149&lt;51),AND(J149&gt;5,H149&gt;0,H149&lt;20)),"Médio",IF(OR(AND(J149&gt;1,J149&lt;6,H149&gt;50),AND(J149&gt;5,H149&gt;19,H149&lt;51),AND(J149&gt;5,H149&gt;50)),"Complexo",""))),""))</f>
        <v/>
      </c>
      <c r="N149" s="85" t="str">
        <f aca="false">IF(L149="",M149,IF(M149="",L149,""))</f>
        <v/>
      </c>
      <c r="O149" s="86" t="n">
        <f aca="false">IF(AND(OR(G149="EE",G149="CE"),N149="Simples"),3, IF(AND(OR(G149="EE",G149="CE"),N149="Médio"),4, IF(AND(OR(G149="EE",G149="CE"),N149="Complexo"),6, IF(AND(G149="SE",N149="Simples"),4, IF(AND(G149="SE",N149="Médio"),5, IF(AND(G149="SE",N149="Complexo"),7,0))))))</f>
        <v>0</v>
      </c>
      <c r="P149" s="86" t="n">
        <f aca="false">IF(AND(G149="ALI",M149="Simples"),7, IF(AND(G149="ALI",M149="Médio"),10, IF(AND(G149="ALI",M149="Complexo"),15, IF(AND(G149="AIE",M149="Simples"),5, IF(AND(G149="AIE",M149="Médio"),7, IF(AND(G149="AIE",M149="Complexo"),10,0))))))</f>
        <v>0</v>
      </c>
      <c r="Q149" s="69" t="n">
        <f aca="false">IF(B149&lt;&gt;"Manutenção em interface",IF(B149&lt;&gt;"Desenv., Manutenção e Publicação de Páginas Estáticas",(O149+P149),C149),C149)</f>
        <v>0</v>
      </c>
      <c r="R149" s="85" t="n">
        <f aca="false">IF(B149&lt;&gt;"Manutenção em interface",IF(B149&lt;&gt;"Desenv., Manutenção e Publicação de Páginas Estáticas",(O149+P149)*C149,C149),C149)</f>
        <v>0</v>
      </c>
      <c r="S149" s="78"/>
      <c r="T149" s="87"/>
      <c r="U149" s="88"/>
      <c r="V149" s="76"/>
      <c r="W149" s="77" t="n">
        <f aca="false">IF(V149&lt;&gt;"",VLOOKUP(V149,'Manual EB'!$A$3:$B$407,2,0),0)</f>
        <v>0</v>
      </c>
      <c r="X149" s="78"/>
      <c r="Y149" s="80"/>
      <c r="Z149" s="81"/>
      <c r="AA149" s="82"/>
      <c r="AB149" s="83"/>
      <c r="AC149" s="84" t="str">
        <f aca="false">IF(X149="EE",IF(OR(AND(OR(AA149=1,AA149=0),Y149&gt;0,Y149&lt;5),AND(OR(AA149=1,AA149=0),Y149&gt;4,Y149&lt;16),AND(AA149=2,Y149&gt;0,Y149&lt;5)),"Simples",IF(OR(AND(OR(AA149=1,AA149=0),Y149&gt;15),AND(AA149=2,Y149&gt;4,Y149&lt;16),AND(AA149&gt;2,Y149&gt;0,Y149&lt;5)),"Médio",IF(OR(AND(AA149=2,Y149&gt;15),AND(AA149&gt;2,Y149&gt;4,Y149&lt;16),AND(AA149&gt;2,Y149&gt;15)),"Complexo",""))), IF(OR(X149="CE",X149="SE"),IF(OR(AND(OR(AA149=1,AA149=0),Y149&gt;0,Y149&lt;6),AND(OR(AA149=1,AA149=0),Y149&gt;5,Y149&lt;20),AND(AA149&gt;1,AA149&lt;4,Y149&gt;0,Y149&lt;6)),"Simples",IF(OR(AND(OR(AA149=1,AA149=0),Y149&gt;19),AND(AA149&gt;1,AA149&lt;4,Y149&gt;5,Y149&lt;20),AND(AA149&gt;3,Y149&gt;0,Y149&lt;6)),"Médio",IF(OR(AND(AA149&gt;1,AA149&lt;4,Y149&gt;19),AND(AA149&gt;3,Y149&gt;5,Y149&lt;20),AND(AA149&gt;3,Y149&gt;19)),"Complexo",""))),""))</f>
        <v/>
      </c>
      <c r="AD149" s="79" t="str">
        <f aca="false">IF(X149="ALI",IF(OR(AND(OR(AA149=1,AA149=0),Y149&gt;0,Y149&lt;20),AND(OR(AA149=1,AA149=0),Y149&gt;19,Y149&lt;51),AND(AA149&gt;1,AA149&lt;6,Y149&gt;0,Y149&lt;20)),"Simples",IF(OR(AND(OR(AA149=1,AA149=0),Y149&gt;50),AND(AA149&gt;1,AA149&lt;6,Y149&gt;19,Y149&lt;51),AND(AA149&gt;5,Y149&gt;0,Y149&lt;20)),"Médio",IF(OR(AND(AA149&gt;1,AA149&lt;6,Y149&gt;50),AND(AA149&gt;5,Y149&gt;19,Y149&lt;51),AND(AA149&gt;5,Y149&gt;50)),"Complexo",""))), IF(X149="AIE",IF(OR(AND(OR(AA149=1, AA149=0),Y149&gt;0,Y149&lt;20),AND(OR(AA149=1, AA149=0),Y149&gt;19,Y149&lt;51),AND(AA149&gt;1,AA149&lt;6,Y149&gt;0,Y149&lt;20)),"Simples",IF(OR(AND(OR(AA149=1, AA149=0),Y149&gt;50),AND(AA149&gt;1,AA149&lt;6,Y149&gt;19,Y149&lt;51),AND(AA149&gt;5,Y149&gt;0,Y149&lt;20)),"Médio",IF(OR(AND(AA149&gt;1,AA149&lt;6,Y149&gt;50),AND(AA149&gt;5,Y149&gt;19,Y149&lt;51),AND(AA149&gt;5,Y149&gt;50)),"Complexo",""))),""))</f>
        <v/>
      </c>
      <c r="AE149" s="85" t="str">
        <f aca="false">IF(AC149="",AD149,IF(AD149="",AC149,""))</f>
        <v/>
      </c>
      <c r="AF149" s="86" t="n">
        <f aca="false">IF(AND(OR(X149="EE",X149="CE"),AE149="Simples"),3, IF(AND(OR(X149="EE",X149="CE"),AE149="Médio"),4, IF(AND(OR(X149="EE",X149="CE"),AE149="Complexo"),6, IF(AND(X149="SE",AE149="Simples"),4, IF(AND(X149="SE",AE149="Médio"),5, IF(AND(X149="SE",AE149="Complexo"),7,0))))))</f>
        <v>0</v>
      </c>
      <c r="AG149" s="86" t="n">
        <f aca="false">IF(AND(X149="ALI",AD149="Simples"),7, IF(AND(X149="ALI",AD149="Médio"),10, IF(AND(X149="ALI",AD149="Complexo"),15, IF(AND(X149="AIE",AD149="Simples"),5, IF(AND(X149="AIE",AD149="Médio"),7, IF(AND(X149="AIE",AD149="Complexo"),10,0))))))</f>
        <v>0</v>
      </c>
      <c r="AH149" s="86" t="n">
        <f aca="false">IF(U149="",0,IF(U149="OK",SUM(O149:P149),SUM(AF149:AG149)))</f>
        <v>0</v>
      </c>
      <c r="AI149" s="89" t="n">
        <f aca="false">IF(U149="OK",R149,( IF(V149&lt;&gt;"Manutenção em interface",IF(V149&lt;&gt;"Desenv., Manutenção e Publicação de Páginas Estáticas",(AF149+AG149)*W149,W149),W149)))</f>
        <v>0</v>
      </c>
      <c r="AJ149" s="78"/>
      <c r="AK149" s="87"/>
      <c r="AL149" s="78"/>
      <c r="AM149" s="87"/>
      <c r="AN149" s="78"/>
      <c r="AO149" s="78" t="str">
        <f aca="false">IF(AI149=0,"",IF(AI149=R149,"OK","Divergente"))</f>
        <v/>
      </c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IF(B150&lt;&gt;"",VLOOKUP(B150,'Manual EB'!$A$3:$B$407,2,0),0)</f>
        <v>0</v>
      </c>
      <c r="D150" s="78"/>
      <c r="E150" s="78"/>
      <c r="F150" s="79"/>
      <c r="G150" s="78"/>
      <c r="H150" s="80"/>
      <c r="I150" s="81"/>
      <c r="J150" s="82"/>
      <c r="K150" s="83"/>
      <c r="L150" s="84" t="str">
        <f aca="false">IF(G150="EE",IF(OR(AND(OR(J150=1,J150=0),H150&gt;0,H150&lt;5),AND(OR(J150=1,J150=0),H150&gt;4,H150&lt;16),AND(J150=2,H150&gt;0,H150&lt;5)),"Simples",IF(OR(AND(OR(J150=1,J150=0),H150&gt;15),AND(J150=2,H150&gt;4,H150&lt;16),AND(J150&gt;2,H150&gt;0,H150&lt;5)),"Médio",IF(OR(AND(J150=2,H150&gt;15),AND(J150&gt;2,H150&gt;4,H150&lt;16),AND(J150&gt;2,H150&gt;15)),"Complexo",""))), IF(OR(G150="CE",G150="SE"),IF(OR(AND(OR(J150=1,J150=0),H150&gt;0,H150&lt;6),AND(OR(J150=1,J150=0),H150&gt;5,H150&lt;20),AND(J150&gt;1,J150&lt;4,H150&gt;0,H150&lt;6)),"Simples",IF(OR(AND(OR(J150=1,J150=0),H150&gt;19),AND(J150&gt;1,J150&lt;4,H150&gt;5,H150&lt;20),AND(J150&gt;3,H150&gt;0,H150&lt;6)),"Médio",IF(OR(AND(J150&gt;1,J150&lt;4,H150&gt;19),AND(J150&gt;3,H150&gt;5,H150&lt;20),AND(J150&gt;3,H150&gt;19)),"Complexo",""))),""))</f>
        <v/>
      </c>
      <c r="M150" s="79" t="str">
        <f aca="false">IF(G150="ALI",IF(OR(AND(OR(J150=1,J150=0),H150&gt;0,H150&lt;20),AND(OR(J150=1,J150=0),H150&gt;19,H150&lt;51),AND(J150&gt;1,J150&lt;6,H150&gt;0,H150&lt;20)),"Simples",IF(OR(AND(OR(J150=1,J150=0),H150&gt;50),AND(J150&gt;1,J150&lt;6,H150&gt;19,H150&lt;51),AND(J150&gt;5,H150&gt;0,H150&lt;20)),"Médio",IF(OR(AND(J150&gt;1,J150&lt;6,H150&gt;50),AND(J150&gt;5,H150&gt;19,H150&lt;51),AND(J150&gt;5,H150&gt;50)),"Complexo",""))), IF(G150="AIE",IF(OR(AND(OR(J150=1, J150=0),H150&gt;0,H150&lt;20),AND(OR(J150=1, J150=0),H150&gt;19,H150&lt;51),AND(J150&gt;1,J150&lt;6,H150&gt;0,H150&lt;20)),"Simples",IF(OR(AND(OR(J150=1, J150=0),H150&gt;50),AND(J150&gt;1,J150&lt;6,H150&gt;19,H150&lt;51),AND(J150&gt;5,H150&gt;0,H150&lt;20)),"Médio",IF(OR(AND(J150&gt;1,J150&lt;6,H150&gt;50),AND(J150&gt;5,H150&gt;19,H150&lt;51),AND(J150&gt;5,H150&gt;50)),"Complexo",""))),""))</f>
        <v/>
      </c>
      <c r="N150" s="85" t="str">
        <f aca="false">IF(L150="",M150,IF(M150="",L150,""))</f>
        <v/>
      </c>
      <c r="O150" s="86" t="n">
        <f aca="false">IF(AND(OR(G150="EE",G150="CE"),N150="Simples"),3, IF(AND(OR(G150="EE",G150="CE"),N150="Médio"),4, IF(AND(OR(G150="EE",G150="CE"),N150="Complexo"),6, IF(AND(G150="SE",N150="Simples"),4, IF(AND(G150="SE",N150="Médio"),5, IF(AND(G150="SE",N150="Complexo"),7,0))))))</f>
        <v>0</v>
      </c>
      <c r="P150" s="86" t="n">
        <f aca="false">IF(AND(G150="ALI",M150="Simples"),7, IF(AND(G150="ALI",M150="Médio"),10, IF(AND(G150="ALI",M150="Complexo"),15, IF(AND(G150="AIE",M150="Simples"),5, IF(AND(G150="AIE",M150="Médio"),7, IF(AND(G150="AIE",M150="Complexo"),10,0))))))</f>
        <v>0</v>
      </c>
      <c r="Q150" s="69" t="n">
        <f aca="false">IF(B150&lt;&gt;"Manutenção em interface",IF(B150&lt;&gt;"Desenv., Manutenção e Publicação de Páginas Estáticas",(O150+P150),C150),C150)</f>
        <v>0</v>
      </c>
      <c r="R150" s="85" t="n">
        <f aca="false">IF(B150&lt;&gt;"Manutenção em interface",IF(B150&lt;&gt;"Desenv., Manutenção e Publicação de Páginas Estáticas",(O150+P150)*C150,C150),C150)</f>
        <v>0</v>
      </c>
      <c r="S150" s="78"/>
      <c r="T150" s="87"/>
      <c r="U150" s="88"/>
      <c r="V150" s="76"/>
      <c r="W150" s="77" t="n">
        <f aca="false">IF(V150&lt;&gt;"",VLOOKUP(V150,'Manual EB'!$A$3:$B$407,2,0),0)</f>
        <v>0</v>
      </c>
      <c r="X150" s="78"/>
      <c r="Y150" s="80"/>
      <c r="Z150" s="81"/>
      <c r="AA150" s="82"/>
      <c r="AB150" s="83"/>
      <c r="AC150" s="84" t="str">
        <f aca="false">IF(X150="EE",IF(OR(AND(OR(AA150=1,AA150=0),Y150&gt;0,Y150&lt;5),AND(OR(AA150=1,AA150=0),Y150&gt;4,Y150&lt;16),AND(AA150=2,Y150&gt;0,Y150&lt;5)),"Simples",IF(OR(AND(OR(AA150=1,AA150=0),Y150&gt;15),AND(AA150=2,Y150&gt;4,Y150&lt;16),AND(AA150&gt;2,Y150&gt;0,Y150&lt;5)),"Médio",IF(OR(AND(AA150=2,Y150&gt;15),AND(AA150&gt;2,Y150&gt;4,Y150&lt;16),AND(AA150&gt;2,Y150&gt;15)),"Complexo",""))), IF(OR(X150="CE",X150="SE"),IF(OR(AND(OR(AA150=1,AA150=0),Y150&gt;0,Y150&lt;6),AND(OR(AA150=1,AA150=0),Y150&gt;5,Y150&lt;20),AND(AA150&gt;1,AA150&lt;4,Y150&gt;0,Y150&lt;6)),"Simples",IF(OR(AND(OR(AA150=1,AA150=0),Y150&gt;19),AND(AA150&gt;1,AA150&lt;4,Y150&gt;5,Y150&lt;20),AND(AA150&gt;3,Y150&gt;0,Y150&lt;6)),"Médio",IF(OR(AND(AA150&gt;1,AA150&lt;4,Y150&gt;19),AND(AA150&gt;3,Y150&gt;5,Y150&lt;20),AND(AA150&gt;3,Y150&gt;19)),"Complexo",""))),""))</f>
        <v/>
      </c>
      <c r="AD150" s="79" t="str">
        <f aca="false">IF(X150="ALI",IF(OR(AND(OR(AA150=1,AA150=0),Y150&gt;0,Y150&lt;20),AND(OR(AA150=1,AA150=0),Y150&gt;19,Y150&lt;51),AND(AA150&gt;1,AA150&lt;6,Y150&gt;0,Y150&lt;20)),"Simples",IF(OR(AND(OR(AA150=1,AA150=0),Y150&gt;50),AND(AA150&gt;1,AA150&lt;6,Y150&gt;19,Y150&lt;51),AND(AA150&gt;5,Y150&gt;0,Y150&lt;20)),"Médio",IF(OR(AND(AA150&gt;1,AA150&lt;6,Y150&gt;50),AND(AA150&gt;5,Y150&gt;19,Y150&lt;51),AND(AA150&gt;5,Y150&gt;50)),"Complexo",""))), IF(X150="AIE",IF(OR(AND(OR(AA150=1, AA150=0),Y150&gt;0,Y150&lt;20),AND(OR(AA150=1, AA150=0),Y150&gt;19,Y150&lt;51),AND(AA150&gt;1,AA150&lt;6,Y150&gt;0,Y150&lt;20)),"Simples",IF(OR(AND(OR(AA150=1, AA150=0),Y150&gt;50),AND(AA150&gt;1,AA150&lt;6,Y150&gt;19,Y150&lt;51),AND(AA150&gt;5,Y150&gt;0,Y150&lt;20)),"Médio",IF(OR(AND(AA150&gt;1,AA150&lt;6,Y150&gt;50),AND(AA150&gt;5,Y150&gt;19,Y150&lt;51),AND(AA150&gt;5,Y150&gt;50)),"Complexo",""))),""))</f>
        <v/>
      </c>
      <c r="AE150" s="85" t="str">
        <f aca="false">IF(AC150="",AD150,IF(AD150="",AC150,""))</f>
        <v/>
      </c>
      <c r="AF150" s="86" t="n">
        <f aca="false">IF(AND(OR(X150="EE",X150="CE"),AE150="Simples"),3, IF(AND(OR(X150="EE",X150="CE"),AE150="Médio"),4, IF(AND(OR(X150="EE",X150="CE"),AE150="Complexo"),6, IF(AND(X150="SE",AE150="Simples"),4, IF(AND(X150="SE",AE150="Médio"),5, IF(AND(X150="SE",AE150="Complexo"),7,0))))))</f>
        <v>0</v>
      </c>
      <c r="AG150" s="86" t="n">
        <f aca="false">IF(AND(X150="ALI",AD150="Simples"),7, IF(AND(X150="ALI",AD150="Médio"),10, IF(AND(X150="ALI",AD150="Complexo"),15, IF(AND(X150="AIE",AD150="Simples"),5, IF(AND(X150="AIE",AD150="Médio"),7, IF(AND(X150="AIE",AD150="Complexo"),10,0))))))</f>
        <v>0</v>
      </c>
      <c r="AH150" s="86" t="n">
        <f aca="false">IF(U150="",0,IF(U150="OK",SUM(O150:P150),SUM(AF150:AG150)))</f>
        <v>0</v>
      </c>
      <c r="AI150" s="89" t="n">
        <f aca="false">IF(U150="OK",R150,( IF(V150&lt;&gt;"Manutenção em interface",IF(V150&lt;&gt;"Desenv., Manutenção e Publicação de Páginas Estáticas",(AF150+AG150)*W150,W150),W150)))</f>
        <v>0</v>
      </c>
      <c r="AJ150" s="78"/>
      <c r="AK150" s="87"/>
      <c r="AL150" s="78"/>
      <c r="AM150" s="87"/>
      <c r="AN150" s="78"/>
      <c r="AO150" s="78" t="str">
        <f aca="false">IF(AI150=0,"",IF(AI150=R150,"OK","Divergente"))</f>
        <v/>
      </c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IF(B151&lt;&gt;"",VLOOKUP(B151,'Manual EB'!$A$3:$B$407,2,0),0)</f>
        <v>0</v>
      </c>
      <c r="D151" s="78"/>
      <c r="E151" s="78"/>
      <c r="F151" s="79"/>
      <c r="G151" s="78"/>
      <c r="H151" s="80"/>
      <c r="I151" s="81"/>
      <c r="J151" s="82"/>
      <c r="K151" s="83"/>
      <c r="L151" s="84" t="str">
        <f aca="false">IF(G151="EE",IF(OR(AND(OR(J151=1,J151=0),H151&gt;0,H151&lt;5),AND(OR(J151=1,J151=0),H151&gt;4,H151&lt;16),AND(J151=2,H151&gt;0,H151&lt;5)),"Simples",IF(OR(AND(OR(J151=1,J151=0),H151&gt;15),AND(J151=2,H151&gt;4,H151&lt;16),AND(J151&gt;2,H151&gt;0,H151&lt;5)),"Médio",IF(OR(AND(J151=2,H151&gt;15),AND(J151&gt;2,H151&gt;4,H151&lt;16),AND(J151&gt;2,H151&gt;15)),"Complexo",""))), IF(OR(G151="CE",G151="SE"),IF(OR(AND(OR(J151=1,J151=0),H151&gt;0,H151&lt;6),AND(OR(J151=1,J151=0),H151&gt;5,H151&lt;20),AND(J151&gt;1,J151&lt;4,H151&gt;0,H151&lt;6)),"Simples",IF(OR(AND(OR(J151=1,J151=0),H151&gt;19),AND(J151&gt;1,J151&lt;4,H151&gt;5,H151&lt;20),AND(J151&gt;3,H151&gt;0,H151&lt;6)),"Médio",IF(OR(AND(J151&gt;1,J151&lt;4,H151&gt;19),AND(J151&gt;3,H151&gt;5,H151&lt;20),AND(J151&gt;3,H151&gt;19)),"Complexo",""))),""))</f>
        <v/>
      </c>
      <c r="M151" s="79" t="str">
        <f aca="false">IF(G151="ALI",IF(OR(AND(OR(J151=1,J151=0),H151&gt;0,H151&lt;20),AND(OR(J151=1,J151=0),H151&gt;19,H151&lt;51),AND(J151&gt;1,J151&lt;6,H151&gt;0,H151&lt;20)),"Simples",IF(OR(AND(OR(J151=1,J151=0),H151&gt;50),AND(J151&gt;1,J151&lt;6,H151&gt;19,H151&lt;51),AND(J151&gt;5,H151&gt;0,H151&lt;20)),"Médio",IF(OR(AND(J151&gt;1,J151&lt;6,H151&gt;50),AND(J151&gt;5,H151&gt;19,H151&lt;51),AND(J151&gt;5,H151&gt;50)),"Complexo",""))), IF(G151="AIE",IF(OR(AND(OR(J151=1, J151=0),H151&gt;0,H151&lt;20),AND(OR(J151=1, J151=0),H151&gt;19,H151&lt;51),AND(J151&gt;1,J151&lt;6,H151&gt;0,H151&lt;20)),"Simples",IF(OR(AND(OR(J151=1, J151=0),H151&gt;50),AND(J151&gt;1,J151&lt;6,H151&gt;19,H151&lt;51),AND(J151&gt;5,H151&gt;0,H151&lt;20)),"Médio",IF(OR(AND(J151&gt;1,J151&lt;6,H151&gt;50),AND(J151&gt;5,H151&gt;19,H151&lt;51),AND(J151&gt;5,H151&gt;50)),"Complexo",""))),""))</f>
        <v/>
      </c>
      <c r="N151" s="85" t="str">
        <f aca="false">IF(L151="",M151,IF(M151="",L151,""))</f>
        <v/>
      </c>
      <c r="O151" s="86" t="n">
        <f aca="false">IF(AND(OR(G151="EE",G151="CE"),N151="Simples"),3, IF(AND(OR(G151="EE",G151="CE"),N151="Médio"),4, IF(AND(OR(G151="EE",G151="CE"),N151="Complexo"),6, IF(AND(G151="SE",N151="Simples"),4, IF(AND(G151="SE",N151="Médio"),5, IF(AND(G151="SE",N151="Complexo"),7,0))))))</f>
        <v>0</v>
      </c>
      <c r="P151" s="86" t="n">
        <f aca="false">IF(AND(G151="ALI",M151="Simples"),7, IF(AND(G151="ALI",M151="Médio"),10, IF(AND(G151="ALI",M151="Complexo"),15, IF(AND(G151="AIE",M151="Simples"),5, IF(AND(G151="AIE",M151="Médio"),7, IF(AND(G151="AIE",M151="Complexo"),10,0))))))</f>
        <v>0</v>
      </c>
      <c r="Q151" s="69" t="n">
        <f aca="false">IF(B151&lt;&gt;"Manutenção em interface",IF(B151&lt;&gt;"Desenv., Manutenção e Publicação de Páginas Estáticas",(O151+P151),C151),C151)</f>
        <v>0</v>
      </c>
      <c r="R151" s="85" t="n">
        <f aca="false">IF(B151&lt;&gt;"Manutenção em interface",IF(B151&lt;&gt;"Desenv., Manutenção e Publicação de Páginas Estáticas",(O151+P151)*C151,C151),C151)</f>
        <v>0</v>
      </c>
      <c r="S151" s="78"/>
      <c r="T151" s="87"/>
      <c r="U151" s="88"/>
      <c r="V151" s="76"/>
      <c r="W151" s="77" t="n">
        <f aca="false">IF(V151&lt;&gt;"",VLOOKUP(V151,'Manual EB'!$A$3:$B$407,2,0),0)</f>
        <v>0</v>
      </c>
      <c r="X151" s="78"/>
      <c r="Y151" s="80"/>
      <c r="Z151" s="81"/>
      <c r="AA151" s="82"/>
      <c r="AB151" s="83"/>
      <c r="AC151" s="84" t="str">
        <f aca="false">IF(X151="EE",IF(OR(AND(OR(AA151=1,AA151=0),Y151&gt;0,Y151&lt;5),AND(OR(AA151=1,AA151=0),Y151&gt;4,Y151&lt;16),AND(AA151=2,Y151&gt;0,Y151&lt;5)),"Simples",IF(OR(AND(OR(AA151=1,AA151=0),Y151&gt;15),AND(AA151=2,Y151&gt;4,Y151&lt;16),AND(AA151&gt;2,Y151&gt;0,Y151&lt;5)),"Médio",IF(OR(AND(AA151=2,Y151&gt;15),AND(AA151&gt;2,Y151&gt;4,Y151&lt;16),AND(AA151&gt;2,Y151&gt;15)),"Complexo",""))), IF(OR(X151="CE",X151="SE"),IF(OR(AND(OR(AA151=1,AA151=0),Y151&gt;0,Y151&lt;6),AND(OR(AA151=1,AA151=0),Y151&gt;5,Y151&lt;20),AND(AA151&gt;1,AA151&lt;4,Y151&gt;0,Y151&lt;6)),"Simples",IF(OR(AND(OR(AA151=1,AA151=0),Y151&gt;19),AND(AA151&gt;1,AA151&lt;4,Y151&gt;5,Y151&lt;20),AND(AA151&gt;3,Y151&gt;0,Y151&lt;6)),"Médio",IF(OR(AND(AA151&gt;1,AA151&lt;4,Y151&gt;19),AND(AA151&gt;3,Y151&gt;5,Y151&lt;20),AND(AA151&gt;3,Y151&gt;19)),"Complexo",""))),""))</f>
        <v/>
      </c>
      <c r="AD151" s="79" t="str">
        <f aca="false">IF(X151="ALI",IF(OR(AND(OR(AA151=1,AA151=0),Y151&gt;0,Y151&lt;20),AND(OR(AA151=1,AA151=0),Y151&gt;19,Y151&lt;51),AND(AA151&gt;1,AA151&lt;6,Y151&gt;0,Y151&lt;20)),"Simples",IF(OR(AND(OR(AA151=1,AA151=0),Y151&gt;50),AND(AA151&gt;1,AA151&lt;6,Y151&gt;19,Y151&lt;51),AND(AA151&gt;5,Y151&gt;0,Y151&lt;20)),"Médio",IF(OR(AND(AA151&gt;1,AA151&lt;6,Y151&gt;50),AND(AA151&gt;5,Y151&gt;19,Y151&lt;51),AND(AA151&gt;5,Y151&gt;50)),"Complexo",""))), IF(X151="AIE",IF(OR(AND(OR(AA151=1, AA151=0),Y151&gt;0,Y151&lt;20),AND(OR(AA151=1, AA151=0),Y151&gt;19,Y151&lt;51),AND(AA151&gt;1,AA151&lt;6,Y151&gt;0,Y151&lt;20)),"Simples",IF(OR(AND(OR(AA151=1, AA151=0),Y151&gt;50),AND(AA151&gt;1,AA151&lt;6,Y151&gt;19,Y151&lt;51),AND(AA151&gt;5,Y151&gt;0,Y151&lt;20)),"Médio",IF(OR(AND(AA151&gt;1,AA151&lt;6,Y151&gt;50),AND(AA151&gt;5,Y151&gt;19,Y151&lt;51),AND(AA151&gt;5,Y151&gt;50)),"Complexo",""))),""))</f>
        <v/>
      </c>
      <c r="AE151" s="85" t="str">
        <f aca="false">IF(AC151="",AD151,IF(AD151="",AC151,""))</f>
        <v/>
      </c>
      <c r="AF151" s="86" t="n">
        <f aca="false">IF(AND(OR(X151="EE",X151="CE"),AE151="Simples"),3, IF(AND(OR(X151="EE",X151="CE"),AE151="Médio"),4, IF(AND(OR(X151="EE",X151="CE"),AE151="Complexo"),6, IF(AND(X151="SE",AE151="Simples"),4, IF(AND(X151="SE",AE151="Médio"),5, IF(AND(X151="SE",AE151="Complexo"),7,0))))))</f>
        <v>0</v>
      </c>
      <c r="AG151" s="86" t="n">
        <f aca="false">IF(AND(X151="ALI",AD151="Simples"),7, IF(AND(X151="ALI",AD151="Médio"),10, IF(AND(X151="ALI",AD151="Complexo"),15, IF(AND(X151="AIE",AD151="Simples"),5, IF(AND(X151="AIE",AD151="Médio"),7, IF(AND(X151="AIE",AD151="Complexo"),10,0))))))</f>
        <v>0</v>
      </c>
      <c r="AH151" s="86" t="n">
        <f aca="false">IF(U151="",0,IF(U151="OK",SUM(O151:P151),SUM(AF151:AG151)))</f>
        <v>0</v>
      </c>
      <c r="AI151" s="89" t="n">
        <f aca="false">IF(U151="OK",R151,( IF(V151&lt;&gt;"Manutenção em interface",IF(V151&lt;&gt;"Desenv., Manutenção e Publicação de Páginas Estáticas",(AF151+AG151)*W151,W151),W151)))</f>
        <v>0</v>
      </c>
      <c r="AJ151" s="78"/>
      <c r="AK151" s="87"/>
      <c r="AL151" s="78"/>
      <c r="AM151" s="87"/>
      <c r="AN151" s="78"/>
      <c r="AO151" s="78" t="str">
        <f aca="false">IF(AI151=0,"",IF(AI151=R151,"OK","Divergente"))</f>
        <v/>
      </c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IF(B152&lt;&gt;"",VLOOKUP(B152,'Manual EB'!$A$3:$B$407,2,0),0)</f>
        <v>0</v>
      </c>
      <c r="D152" s="78"/>
      <c r="E152" s="78"/>
      <c r="F152" s="79"/>
      <c r="G152" s="78"/>
      <c r="H152" s="80"/>
      <c r="I152" s="81"/>
      <c r="J152" s="82"/>
      <c r="K152" s="83"/>
      <c r="L152" s="84" t="str">
        <f aca="false">IF(G152="EE",IF(OR(AND(OR(J152=1,J152=0),H152&gt;0,H152&lt;5),AND(OR(J152=1,J152=0),H152&gt;4,H152&lt;16),AND(J152=2,H152&gt;0,H152&lt;5)),"Simples",IF(OR(AND(OR(J152=1,J152=0),H152&gt;15),AND(J152=2,H152&gt;4,H152&lt;16),AND(J152&gt;2,H152&gt;0,H152&lt;5)),"Médio",IF(OR(AND(J152=2,H152&gt;15),AND(J152&gt;2,H152&gt;4,H152&lt;16),AND(J152&gt;2,H152&gt;15)),"Complexo",""))), IF(OR(G152="CE",G152="SE"),IF(OR(AND(OR(J152=1,J152=0),H152&gt;0,H152&lt;6),AND(OR(J152=1,J152=0),H152&gt;5,H152&lt;20),AND(J152&gt;1,J152&lt;4,H152&gt;0,H152&lt;6)),"Simples",IF(OR(AND(OR(J152=1,J152=0),H152&gt;19),AND(J152&gt;1,J152&lt;4,H152&gt;5,H152&lt;20),AND(J152&gt;3,H152&gt;0,H152&lt;6)),"Médio",IF(OR(AND(J152&gt;1,J152&lt;4,H152&gt;19),AND(J152&gt;3,H152&gt;5,H152&lt;20),AND(J152&gt;3,H152&gt;19)),"Complexo",""))),""))</f>
        <v/>
      </c>
      <c r="M152" s="79" t="str">
        <f aca="false">IF(G152="ALI",IF(OR(AND(OR(J152=1,J152=0),H152&gt;0,H152&lt;20),AND(OR(J152=1,J152=0),H152&gt;19,H152&lt;51),AND(J152&gt;1,J152&lt;6,H152&gt;0,H152&lt;20)),"Simples",IF(OR(AND(OR(J152=1,J152=0),H152&gt;50),AND(J152&gt;1,J152&lt;6,H152&gt;19,H152&lt;51),AND(J152&gt;5,H152&gt;0,H152&lt;20)),"Médio",IF(OR(AND(J152&gt;1,J152&lt;6,H152&gt;50),AND(J152&gt;5,H152&gt;19,H152&lt;51),AND(J152&gt;5,H152&gt;50)),"Complexo",""))), IF(G152="AIE",IF(OR(AND(OR(J152=1, J152=0),H152&gt;0,H152&lt;20),AND(OR(J152=1, J152=0),H152&gt;19,H152&lt;51),AND(J152&gt;1,J152&lt;6,H152&gt;0,H152&lt;20)),"Simples",IF(OR(AND(OR(J152=1, J152=0),H152&gt;50),AND(J152&gt;1,J152&lt;6,H152&gt;19,H152&lt;51),AND(J152&gt;5,H152&gt;0,H152&lt;20)),"Médio",IF(OR(AND(J152&gt;1,J152&lt;6,H152&gt;50),AND(J152&gt;5,H152&gt;19,H152&lt;51),AND(J152&gt;5,H152&gt;50)),"Complexo",""))),""))</f>
        <v/>
      </c>
      <c r="N152" s="85" t="str">
        <f aca="false">IF(L152="",M152,IF(M152="",L152,""))</f>
        <v/>
      </c>
      <c r="O152" s="86" t="n">
        <f aca="false">IF(AND(OR(G152="EE",G152="CE"),N152="Simples"),3, IF(AND(OR(G152="EE",G152="CE"),N152="Médio"),4, IF(AND(OR(G152="EE",G152="CE"),N152="Complexo"),6, IF(AND(G152="SE",N152="Simples"),4, IF(AND(G152="SE",N152="Médio"),5, IF(AND(G152="SE",N152="Complexo"),7,0))))))</f>
        <v>0</v>
      </c>
      <c r="P152" s="86" t="n">
        <f aca="false">IF(AND(G152="ALI",M152="Simples"),7, IF(AND(G152="ALI",M152="Médio"),10, IF(AND(G152="ALI",M152="Complexo"),15, IF(AND(G152="AIE",M152="Simples"),5, IF(AND(G152="AIE",M152="Médio"),7, IF(AND(G152="AIE",M152="Complexo"),10,0))))))</f>
        <v>0</v>
      </c>
      <c r="Q152" s="69" t="n">
        <f aca="false">IF(B152&lt;&gt;"Manutenção em interface",IF(B152&lt;&gt;"Desenv., Manutenção e Publicação de Páginas Estáticas",(O152+P152),C152),C152)</f>
        <v>0</v>
      </c>
      <c r="R152" s="85" t="n">
        <f aca="false">IF(B152&lt;&gt;"Manutenção em interface",IF(B152&lt;&gt;"Desenv., Manutenção e Publicação de Páginas Estáticas",(O152+P152)*C152,C152),C152)</f>
        <v>0</v>
      </c>
      <c r="S152" s="78"/>
      <c r="T152" s="87"/>
      <c r="U152" s="88"/>
      <c r="V152" s="76"/>
      <c r="W152" s="77" t="n">
        <f aca="false">IF(V152&lt;&gt;"",VLOOKUP(V152,'Manual EB'!$A$3:$B$407,2,0),0)</f>
        <v>0</v>
      </c>
      <c r="X152" s="78"/>
      <c r="Y152" s="80"/>
      <c r="Z152" s="81"/>
      <c r="AA152" s="82"/>
      <c r="AB152" s="83"/>
      <c r="AC152" s="84" t="str">
        <f aca="false">IF(X152="EE",IF(OR(AND(OR(AA152=1,AA152=0),Y152&gt;0,Y152&lt;5),AND(OR(AA152=1,AA152=0),Y152&gt;4,Y152&lt;16),AND(AA152=2,Y152&gt;0,Y152&lt;5)),"Simples",IF(OR(AND(OR(AA152=1,AA152=0),Y152&gt;15),AND(AA152=2,Y152&gt;4,Y152&lt;16),AND(AA152&gt;2,Y152&gt;0,Y152&lt;5)),"Médio",IF(OR(AND(AA152=2,Y152&gt;15),AND(AA152&gt;2,Y152&gt;4,Y152&lt;16),AND(AA152&gt;2,Y152&gt;15)),"Complexo",""))), IF(OR(X152="CE",X152="SE"),IF(OR(AND(OR(AA152=1,AA152=0),Y152&gt;0,Y152&lt;6),AND(OR(AA152=1,AA152=0),Y152&gt;5,Y152&lt;20),AND(AA152&gt;1,AA152&lt;4,Y152&gt;0,Y152&lt;6)),"Simples",IF(OR(AND(OR(AA152=1,AA152=0),Y152&gt;19),AND(AA152&gt;1,AA152&lt;4,Y152&gt;5,Y152&lt;20),AND(AA152&gt;3,Y152&gt;0,Y152&lt;6)),"Médio",IF(OR(AND(AA152&gt;1,AA152&lt;4,Y152&gt;19),AND(AA152&gt;3,Y152&gt;5,Y152&lt;20),AND(AA152&gt;3,Y152&gt;19)),"Complexo",""))),""))</f>
        <v/>
      </c>
      <c r="AD152" s="79" t="str">
        <f aca="false">IF(X152="ALI",IF(OR(AND(OR(AA152=1,AA152=0),Y152&gt;0,Y152&lt;20),AND(OR(AA152=1,AA152=0),Y152&gt;19,Y152&lt;51),AND(AA152&gt;1,AA152&lt;6,Y152&gt;0,Y152&lt;20)),"Simples",IF(OR(AND(OR(AA152=1,AA152=0),Y152&gt;50),AND(AA152&gt;1,AA152&lt;6,Y152&gt;19,Y152&lt;51),AND(AA152&gt;5,Y152&gt;0,Y152&lt;20)),"Médio",IF(OR(AND(AA152&gt;1,AA152&lt;6,Y152&gt;50),AND(AA152&gt;5,Y152&gt;19,Y152&lt;51),AND(AA152&gt;5,Y152&gt;50)),"Complexo",""))), IF(X152="AIE",IF(OR(AND(OR(AA152=1, AA152=0),Y152&gt;0,Y152&lt;20),AND(OR(AA152=1, AA152=0),Y152&gt;19,Y152&lt;51),AND(AA152&gt;1,AA152&lt;6,Y152&gt;0,Y152&lt;20)),"Simples",IF(OR(AND(OR(AA152=1, AA152=0),Y152&gt;50),AND(AA152&gt;1,AA152&lt;6,Y152&gt;19,Y152&lt;51),AND(AA152&gt;5,Y152&gt;0,Y152&lt;20)),"Médio",IF(OR(AND(AA152&gt;1,AA152&lt;6,Y152&gt;50),AND(AA152&gt;5,Y152&gt;19,Y152&lt;51),AND(AA152&gt;5,Y152&gt;50)),"Complexo",""))),""))</f>
        <v/>
      </c>
      <c r="AE152" s="85" t="str">
        <f aca="false">IF(AC152="",AD152,IF(AD152="",AC152,""))</f>
        <v/>
      </c>
      <c r="AF152" s="86" t="n">
        <f aca="false">IF(AND(OR(X152="EE",X152="CE"),AE152="Simples"),3, IF(AND(OR(X152="EE",X152="CE"),AE152="Médio"),4, IF(AND(OR(X152="EE",X152="CE"),AE152="Complexo"),6, IF(AND(X152="SE",AE152="Simples"),4, IF(AND(X152="SE",AE152="Médio"),5, IF(AND(X152="SE",AE152="Complexo"),7,0))))))</f>
        <v>0</v>
      </c>
      <c r="AG152" s="86" t="n">
        <f aca="false">IF(AND(X152="ALI",AD152="Simples"),7, IF(AND(X152="ALI",AD152="Médio"),10, IF(AND(X152="ALI",AD152="Complexo"),15, IF(AND(X152="AIE",AD152="Simples"),5, IF(AND(X152="AIE",AD152="Médio"),7, IF(AND(X152="AIE",AD152="Complexo"),10,0))))))</f>
        <v>0</v>
      </c>
      <c r="AH152" s="86" t="n">
        <f aca="false">IF(U152="",0,IF(U152="OK",SUM(O152:P152),SUM(AF152:AG152)))</f>
        <v>0</v>
      </c>
      <c r="AI152" s="89" t="n">
        <f aca="false">IF(U152="OK",R152,( IF(V152&lt;&gt;"Manutenção em interface",IF(V152&lt;&gt;"Desenv., Manutenção e Publicação de Páginas Estáticas",(AF152+AG152)*W152,W152),W152)))</f>
        <v>0</v>
      </c>
      <c r="AJ152" s="78"/>
      <c r="AK152" s="87"/>
      <c r="AL152" s="78"/>
      <c r="AM152" s="87"/>
      <c r="AN152" s="78"/>
      <c r="AO152" s="78" t="str">
        <f aca="false">IF(AI152=0,"",IF(AI152=R152,"OK","Divergente"))</f>
        <v/>
      </c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IF(B153&lt;&gt;"",VLOOKUP(B153,'Manual EB'!$A$3:$B$407,2,0),0)</f>
        <v>0</v>
      </c>
      <c r="D153" s="78"/>
      <c r="E153" s="78"/>
      <c r="F153" s="79"/>
      <c r="G153" s="78"/>
      <c r="H153" s="80"/>
      <c r="I153" s="81"/>
      <c r="J153" s="82"/>
      <c r="K153" s="83"/>
      <c r="L153" s="84" t="str">
        <f aca="false">IF(G153="EE",IF(OR(AND(OR(J153=1,J153=0),H153&gt;0,H153&lt;5),AND(OR(J153=1,J153=0),H153&gt;4,H153&lt;16),AND(J153=2,H153&gt;0,H153&lt;5)),"Simples",IF(OR(AND(OR(J153=1,J153=0),H153&gt;15),AND(J153=2,H153&gt;4,H153&lt;16),AND(J153&gt;2,H153&gt;0,H153&lt;5)),"Médio",IF(OR(AND(J153=2,H153&gt;15),AND(J153&gt;2,H153&gt;4,H153&lt;16),AND(J153&gt;2,H153&gt;15)),"Complexo",""))), IF(OR(G153="CE",G153="SE"),IF(OR(AND(OR(J153=1,J153=0),H153&gt;0,H153&lt;6),AND(OR(J153=1,J153=0),H153&gt;5,H153&lt;20),AND(J153&gt;1,J153&lt;4,H153&gt;0,H153&lt;6)),"Simples",IF(OR(AND(OR(J153=1,J153=0),H153&gt;19),AND(J153&gt;1,J153&lt;4,H153&gt;5,H153&lt;20),AND(J153&gt;3,H153&gt;0,H153&lt;6)),"Médio",IF(OR(AND(J153&gt;1,J153&lt;4,H153&gt;19),AND(J153&gt;3,H153&gt;5,H153&lt;20),AND(J153&gt;3,H153&gt;19)),"Complexo",""))),""))</f>
        <v/>
      </c>
      <c r="M153" s="79" t="str">
        <f aca="false">IF(G153="ALI",IF(OR(AND(OR(J153=1,J153=0),H153&gt;0,H153&lt;20),AND(OR(J153=1,J153=0),H153&gt;19,H153&lt;51),AND(J153&gt;1,J153&lt;6,H153&gt;0,H153&lt;20)),"Simples",IF(OR(AND(OR(J153=1,J153=0),H153&gt;50),AND(J153&gt;1,J153&lt;6,H153&gt;19,H153&lt;51),AND(J153&gt;5,H153&gt;0,H153&lt;20)),"Médio",IF(OR(AND(J153&gt;1,J153&lt;6,H153&gt;50),AND(J153&gt;5,H153&gt;19,H153&lt;51),AND(J153&gt;5,H153&gt;50)),"Complexo",""))), IF(G153="AIE",IF(OR(AND(OR(J153=1, J153=0),H153&gt;0,H153&lt;20),AND(OR(J153=1, J153=0),H153&gt;19,H153&lt;51),AND(J153&gt;1,J153&lt;6,H153&gt;0,H153&lt;20)),"Simples",IF(OR(AND(OR(J153=1, J153=0),H153&gt;50),AND(J153&gt;1,J153&lt;6,H153&gt;19,H153&lt;51),AND(J153&gt;5,H153&gt;0,H153&lt;20)),"Médio",IF(OR(AND(J153&gt;1,J153&lt;6,H153&gt;50),AND(J153&gt;5,H153&gt;19,H153&lt;51),AND(J153&gt;5,H153&gt;50)),"Complexo",""))),""))</f>
        <v/>
      </c>
      <c r="N153" s="85" t="str">
        <f aca="false">IF(L153="",M153,IF(M153="",L153,""))</f>
        <v/>
      </c>
      <c r="O153" s="86" t="n">
        <f aca="false">IF(AND(OR(G153="EE",G153="CE"),N153="Simples"),3, IF(AND(OR(G153="EE",G153="CE"),N153="Médio"),4, IF(AND(OR(G153="EE",G153="CE"),N153="Complexo"),6, IF(AND(G153="SE",N153="Simples"),4, IF(AND(G153="SE",N153="Médio"),5, IF(AND(G153="SE",N153="Complexo"),7,0))))))</f>
        <v>0</v>
      </c>
      <c r="P153" s="86" t="n">
        <f aca="false">IF(AND(G153="ALI",M153="Simples"),7, IF(AND(G153="ALI",M153="Médio"),10, IF(AND(G153="ALI",M153="Complexo"),15, IF(AND(G153="AIE",M153="Simples"),5, IF(AND(G153="AIE",M153="Médio"),7, IF(AND(G153="AIE",M153="Complexo"),10,0))))))</f>
        <v>0</v>
      </c>
      <c r="Q153" s="69" t="n">
        <f aca="false">IF(B153&lt;&gt;"Manutenção em interface",IF(B153&lt;&gt;"Desenv., Manutenção e Publicação de Páginas Estáticas",(O153+P153),C153),C153)</f>
        <v>0</v>
      </c>
      <c r="R153" s="85" t="n">
        <f aca="false">IF(B153&lt;&gt;"Manutenção em interface",IF(B153&lt;&gt;"Desenv., Manutenção e Publicação de Páginas Estáticas",(O153+P153)*C153,C153),C153)</f>
        <v>0</v>
      </c>
      <c r="S153" s="78"/>
      <c r="T153" s="87"/>
      <c r="U153" s="88"/>
      <c r="V153" s="76"/>
      <c r="W153" s="77" t="n">
        <f aca="false">IF(V153&lt;&gt;"",VLOOKUP(V153,'Manual EB'!$A$3:$B$407,2,0),0)</f>
        <v>0</v>
      </c>
      <c r="X153" s="78"/>
      <c r="Y153" s="80"/>
      <c r="Z153" s="81"/>
      <c r="AA153" s="82"/>
      <c r="AB153" s="83"/>
      <c r="AC153" s="84" t="str">
        <f aca="false">IF(X153="EE",IF(OR(AND(OR(AA153=1,AA153=0),Y153&gt;0,Y153&lt;5),AND(OR(AA153=1,AA153=0),Y153&gt;4,Y153&lt;16),AND(AA153=2,Y153&gt;0,Y153&lt;5)),"Simples",IF(OR(AND(OR(AA153=1,AA153=0),Y153&gt;15),AND(AA153=2,Y153&gt;4,Y153&lt;16),AND(AA153&gt;2,Y153&gt;0,Y153&lt;5)),"Médio",IF(OR(AND(AA153=2,Y153&gt;15),AND(AA153&gt;2,Y153&gt;4,Y153&lt;16),AND(AA153&gt;2,Y153&gt;15)),"Complexo",""))), IF(OR(X153="CE",X153="SE"),IF(OR(AND(OR(AA153=1,AA153=0),Y153&gt;0,Y153&lt;6),AND(OR(AA153=1,AA153=0),Y153&gt;5,Y153&lt;20),AND(AA153&gt;1,AA153&lt;4,Y153&gt;0,Y153&lt;6)),"Simples",IF(OR(AND(OR(AA153=1,AA153=0),Y153&gt;19),AND(AA153&gt;1,AA153&lt;4,Y153&gt;5,Y153&lt;20),AND(AA153&gt;3,Y153&gt;0,Y153&lt;6)),"Médio",IF(OR(AND(AA153&gt;1,AA153&lt;4,Y153&gt;19),AND(AA153&gt;3,Y153&gt;5,Y153&lt;20),AND(AA153&gt;3,Y153&gt;19)),"Complexo",""))),""))</f>
        <v/>
      </c>
      <c r="AD153" s="79" t="str">
        <f aca="false">IF(X153="ALI",IF(OR(AND(OR(AA153=1,AA153=0),Y153&gt;0,Y153&lt;20),AND(OR(AA153=1,AA153=0),Y153&gt;19,Y153&lt;51),AND(AA153&gt;1,AA153&lt;6,Y153&gt;0,Y153&lt;20)),"Simples",IF(OR(AND(OR(AA153=1,AA153=0),Y153&gt;50),AND(AA153&gt;1,AA153&lt;6,Y153&gt;19,Y153&lt;51),AND(AA153&gt;5,Y153&gt;0,Y153&lt;20)),"Médio",IF(OR(AND(AA153&gt;1,AA153&lt;6,Y153&gt;50),AND(AA153&gt;5,Y153&gt;19,Y153&lt;51),AND(AA153&gt;5,Y153&gt;50)),"Complexo",""))), IF(X153="AIE",IF(OR(AND(OR(AA153=1, AA153=0),Y153&gt;0,Y153&lt;20),AND(OR(AA153=1, AA153=0),Y153&gt;19,Y153&lt;51),AND(AA153&gt;1,AA153&lt;6,Y153&gt;0,Y153&lt;20)),"Simples",IF(OR(AND(OR(AA153=1, AA153=0),Y153&gt;50),AND(AA153&gt;1,AA153&lt;6,Y153&gt;19,Y153&lt;51),AND(AA153&gt;5,Y153&gt;0,Y153&lt;20)),"Médio",IF(OR(AND(AA153&gt;1,AA153&lt;6,Y153&gt;50),AND(AA153&gt;5,Y153&gt;19,Y153&lt;51),AND(AA153&gt;5,Y153&gt;50)),"Complexo",""))),""))</f>
        <v/>
      </c>
      <c r="AE153" s="85" t="str">
        <f aca="false">IF(AC153="",AD153,IF(AD153="",AC153,""))</f>
        <v/>
      </c>
      <c r="AF153" s="86" t="n">
        <f aca="false">IF(AND(OR(X153="EE",X153="CE"),AE153="Simples"),3, IF(AND(OR(X153="EE",X153="CE"),AE153="Médio"),4, IF(AND(OR(X153="EE",X153="CE"),AE153="Complexo"),6, IF(AND(X153="SE",AE153="Simples"),4, IF(AND(X153="SE",AE153="Médio"),5, IF(AND(X153="SE",AE153="Complexo"),7,0))))))</f>
        <v>0</v>
      </c>
      <c r="AG153" s="86" t="n">
        <f aca="false">IF(AND(X153="ALI",AD153="Simples"),7, IF(AND(X153="ALI",AD153="Médio"),10, IF(AND(X153="ALI",AD153="Complexo"),15, IF(AND(X153="AIE",AD153="Simples"),5, IF(AND(X153="AIE",AD153="Médio"),7, IF(AND(X153="AIE",AD153="Complexo"),10,0))))))</f>
        <v>0</v>
      </c>
      <c r="AH153" s="86" t="n">
        <f aca="false">IF(U153="",0,IF(U153="OK",SUM(O153:P153),SUM(AF153:AG153)))</f>
        <v>0</v>
      </c>
      <c r="AI153" s="89" t="n">
        <f aca="false">IF(U153="OK",R153,( IF(V153&lt;&gt;"Manutenção em interface",IF(V153&lt;&gt;"Desenv., Manutenção e Publicação de Páginas Estáticas",(AF153+AG153)*W153,W153),W153)))</f>
        <v>0</v>
      </c>
      <c r="AJ153" s="78"/>
      <c r="AK153" s="87"/>
      <c r="AL153" s="78"/>
      <c r="AM153" s="87"/>
      <c r="AN153" s="78"/>
      <c r="AO153" s="78" t="str">
        <f aca="false">IF(AI153=0,"",IF(AI153=R153,"OK","Divergente"))</f>
        <v/>
      </c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IF(B154&lt;&gt;"",VLOOKUP(B154,'Manual EB'!$A$3:$B$407,2,0),0)</f>
        <v>0</v>
      </c>
      <c r="D154" s="78"/>
      <c r="E154" s="78"/>
      <c r="F154" s="79"/>
      <c r="G154" s="78"/>
      <c r="H154" s="80"/>
      <c r="I154" s="81"/>
      <c r="J154" s="82"/>
      <c r="K154" s="83"/>
      <c r="L154" s="84" t="str">
        <f aca="false">IF(G154="EE",IF(OR(AND(OR(J154=1,J154=0),H154&gt;0,H154&lt;5),AND(OR(J154=1,J154=0),H154&gt;4,H154&lt;16),AND(J154=2,H154&gt;0,H154&lt;5)),"Simples",IF(OR(AND(OR(J154=1,J154=0),H154&gt;15),AND(J154=2,H154&gt;4,H154&lt;16),AND(J154&gt;2,H154&gt;0,H154&lt;5)),"Médio",IF(OR(AND(J154=2,H154&gt;15),AND(J154&gt;2,H154&gt;4,H154&lt;16),AND(J154&gt;2,H154&gt;15)),"Complexo",""))), IF(OR(G154="CE",G154="SE"),IF(OR(AND(OR(J154=1,J154=0),H154&gt;0,H154&lt;6),AND(OR(J154=1,J154=0),H154&gt;5,H154&lt;20),AND(J154&gt;1,J154&lt;4,H154&gt;0,H154&lt;6)),"Simples",IF(OR(AND(OR(J154=1,J154=0),H154&gt;19),AND(J154&gt;1,J154&lt;4,H154&gt;5,H154&lt;20),AND(J154&gt;3,H154&gt;0,H154&lt;6)),"Médio",IF(OR(AND(J154&gt;1,J154&lt;4,H154&gt;19),AND(J154&gt;3,H154&gt;5,H154&lt;20),AND(J154&gt;3,H154&gt;19)),"Complexo",""))),""))</f>
        <v/>
      </c>
      <c r="M154" s="79" t="str">
        <f aca="false">IF(G154="ALI",IF(OR(AND(OR(J154=1,J154=0),H154&gt;0,H154&lt;20),AND(OR(J154=1,J154=0),H154&gt;19,H154&lt;51),AND(J154&gt;1,J154&lt;6,H154&gt;0,H154&lt;20)),"Simples",IF(OR(AND(OR(J154=1,J154=0),H154&gt;50),AND(J154&gt;1,J154&lt;6,H154&gt;19,H154&lt;51),AND(J154&gt;5,H154&gt;0,H154&lt;20)),"Médio",IF(OR(AND(J154&gt;1,J154&lt;6,H154&gt;50),AND(J154&gt;5,H154&gt;19,H154&lt;51),AND(J154&gt;5,H154&gt;50)),"Complexo",""))), IF(G154="AIE",IF(OR(AND(OR(J154=1, J154=0),H154&gt;0,H154&lt;20),AND(OR(J154=1, J154=0),H154&gt;19,H154&lt;51),AND(J154&gt;1,J154&lt;6,H154&gt;0,H154&lt;20)),"Simples",IF(OR(AND(OR(J154=1, J154=0),H154&gt;50),AND(J154&gt;1,J154&lt;6,H154&gt;19,H154&lt;51),AND(J154&gt;5,H154&gt;0,H154&lt;20)),"Médio",IF(OR(AND(J154&gt;1,J154&lt;6,H154&gt;50),AND(J154&gt;5,H154&gt;19,H154&lt;51),AND(J154&gt;5,H154&gt;50)),"Complexo",""))),""))</f>
        <v/>
      </c>
      <c r="N154" s="85" t="str">
        <f aca="false">IF(L154="",M154,IF(M154="",L154,""))</f>
        <v/>
      </c>
      <c r="O154" s="86" t="n">
        <f aca="false">IF(AND(OR(G154="EE",G154="CE"),N154="Simples"),3, IF(AND(OR(G154="EE",G154="CE"),N154="Médio"),4, IF(AND(OR(G154="EE",G154="CE"),N154="Complexo"),6, IF(AND(G154="SE",N154="Simples"),4, IF(AND(G154="SE",N154="Médio"),5, IF(AND(G154="SE",N154="Complexo"),7,0))))))</f>
        <v>0</v>
      </c>
      <c r="P154" s="86" t="n">
        <f aca="false">IF(AND(G154="ALI",M154="Simples"),7, IF(AND(G154="ALI",M154="Médio"),10, IF(AND(G154="ALI",M154="Complexo"),15, IF(AND(G154="AIE",M154="Simples"),5, IF(AND(G154="AIE",M154="Médio"),7, IF(AND(G154="AIE",M154="Complexo"),10,0))))))</f>
        <v>0</v>
      </c>
      <c r="Q154" s="69" t="n">
        <f aca="false">IF(B154&lt;&gt;"Manutenção em interface",IF(B154&lt;&gt;"Desenv., Manutenção e Publicação de Páginas Estáticas",(O154+P154),C154),C154)</f>
        <v>0</v>
      </c>
      <c r="R154" s="85" t="n">
        <f aca="false">IF(B154&lt;&gt;"Manutenção em interface",IF(B154&lt;&gt;"Desenv., Manutenção e Publicação de Páginas Estáticas",(O154+P154)*C154,C154),C154)</f>
        <v>0</v>
      </c>
      <c r="S154" s="78"/>
      <c r="T154" s="87"/>
      <c r="U154" s="88"/>
      <c r="V154" s="76"/>
      <c r="W154" s="77" t="n">
        <f aca="false">IF(V154&lt;&gt;"",VLOOKUP(V154,'Manual EB'!$A$3:$B$407,2,0),0)</f>
        <v>0</v>
      </c>
      <c r="X154" s="78"/>
      <c r="Y154" s="80"/>
      <c r="Z154" s="81"/>
      <c r="AA154" s="82"/>
      <c r="AB154" s="83"/>
      <c r="AC154" s="84" t="str">
        <f aca="false">IF(X154="EE",IF(OR(AND(OR(AA154=1,AA154=0),Y154&gt;0,Y154&lt;5),AND(OR(AA154=1,AA154=0),Y154&gt;4,Y154&lt;16),AND(AA154=2,Y154&gt;0,Y154&lt;5)),"Simples",IF(OR(AND(OR(AA154=1,AA154=0),Y154&gt;15),AND(AA154=2,Y154&gt;4,Y154&lt;16),AND(AA154&gt;2,Y154&gt;0,Y154&lt;5)),"Médio",IF(OR(AND(AA154=2,Y154&gt;15),AND(AA154&gt;2,Y154&gt;4,Y154&lt;16),AND(AA154&gt;2,Y154&gt;15)),"Complexo",""))), IF(OR(X154="CE",X154="SE"),IF(OR(AND(OR(AA154=1,AA154=0),Y154&gt;0,Y154&lt;6),AND(OR(AA154=1,AA154=0),Y154&gt;5,Y154&lt;20),AND(AA154&gt;1,AA154&lt;4,Y154&gt;0,Y154&lt;6)),"Simples",IF(OR(AND(OR(AA154=1,AA154=0),Y154&gt;19),AND(AA154&gt;1,AA154&lt;4,Y154&gt;5,Y154&lt;20),AND(AA154&gt;3,Y154&gt;0,Y154&lt;6)),"Médio",IF(OR(AND(AA154&gt;1,AA154&lt;4,Y154&gt;19),AND(AA154&gt;3,Y154&gt;5,Y154&lt;20),AND(AA154&gt;3,Y154&gt;19)),"Complexo",""))),""))</f>
        <v/>
      </c>
      <c r="AD154" s="79" t="str">
        <f aca="false">IF(X154="ALI",IF(OR(AND(OR(AA154=1,AA154=0),Y154&gt;0,Y154&lt;20),AND(OR(AA154=1,AA154=0),Y154&gt;19,Y154&lt;51),AND(AA154&gt;1,AA154&lt;6,Y154&gt;0,Y154&lt;20)),"Simples",IF(OR(AND(OR(AA154=1,AA154=0),Y154&gt;50),AND(AA154&gt;1,AA154&lt;6,Y154&gt;19,Y154&lt;51),AND(AA154&gt;5,Y154&gt;0,Y154&lt;20)),"Médio",IF(OR(AND(AA154&gt;1,AA154&lt;6,Y154&gt;50),AND(AA154&gt;5,Y154&gt;19,Y154&lt;51),AND(AA154&gt;5,Y154&gt;50)),"Complexo",""))), IF(X154="AIE",IF(OR(AND(OR(AA154=1, AA154=0),Y154&gt;0,Y154&lt;20),AND(OR(AA154=1, AA154=0),Y154&gt;19,Y154&lt;51),AND(AA154&gt;1,AA154&lt;6,Y154&gt;0,Y154&lt;20)),"Simples",IF(OR(AND(OR(AA154=1, AA154=0),Y154&gt;50),AND(AA154&gt;1,AA154&lt;6,Y154&gt;19,Y154&lt;51),AND(AA154&gt;5,Y154&gt;0,Y154&lt;20)),"Médio",IF(OR(AND(AA154&gt;1,AA154&lt;6,Y154&gt;50),AND(AA154&gt;5,Y154&gt;19,Y154&lt;51),AND(AA154&gt;5,Y154&gt;50)),"Complexo",""))),""))</f>
        <v/>
      </c>
      <c r="AE154" s="85" t="str">
        <f aca="false">IF(AC154="",AD154,IF(AD154="",AC154,""))</f>
        <v/>
      </c>
      <c r="AF154" s="86" t="n">
        <f aca="false">IF(AND(OR(X154="EE",X154="CE"),AE154="Simples"),3, IF(AND(OR(X154="EE",X154="CE"),AE154="Médio"),4, IF(AND(OR(X154="EE",X154="CE"),AE154="Complexo"),6, IF(AND(X154="SE",AE154="Simples"),4, IF(AND(X154="SE",AE154="Médio"),5, IF(AND(X154="SE",AE154="Complexo"),7,0))))))</f>
        <v>0</v>
      </c>
      <c r="AG154" s="86" t="n">
        <f aca="false">IF(AND(X154="ALI",AD154="Simples"),7, IF(AND(X154="ALI",AD154="Médio"),10, IF(AND(X154="ALI",AD154="Complexo"),15, IF(AND(X154="AIE",AD154="Simples"),5, IF(AND(X154="AIE",AD154="Médio"),7, IF(AND(X154="AIE",AD154="Complexo"),10,0))))))</f>
        <v>0</v>
      </c>
      <c r="AH154" s="86" t="n">
        <f aca="false">IF(U154="",0,IF(U154="OK",SUM(O154:P154),SUM(AF154:AG154)))</f>
        <v>0</v>
      </c>
      <c r="AI154" s="89" t="n">
        <f aca="false">IF(U154="OK",R154,( IF(V154&lt;&gt;"Manutenção em interface",IF(V154&lt;&gt;"Desenv., Manutenção e Publicação de Páginas Estáticas",(AF154+AG154)*W154,W154),W154)))</f>
        <v>0</v>
      </c>
      <c r="AJ154" s="78"/>
      <c r="AK154" s="87"/>
      <c r="AL154" s="78"/>
      <c r="AM154" s="87"/>
      <c r="AN154" s="78"/>
      <c r="AO154" s="78" t="str">
        <f aca="false">IF(AI154=0,"",IF(AI154=R154,"OK","Divergente"))</f>
        <v/>
      </c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IF(B155&lt;&gt;"",VLOOKUP(B155,'Manual EB'!$A$3:$B$407,2,0),0)</f>
        <v>0</v>
      </c>
      <c r="D155" s="78"/>
      <c r="E155" s="78"/>
      <c r="F155" s="79"/>
      <c r="G155" s="78"/>
      <c r="H155" s="80"/>
      <c r="I155" s="81"/>
      <c r="J155" s="82"/>
      <c r="K155" s="83"/>
      <c r="L155" s="84" t="str">
        <f aca="false">IF(G155="EE",IF(OR(AND(OR(J155=1,J155=0),H155&gt;0,H155&lt;5),AND(OR(J155=1,J155=0),H155&gt;4,H155&lt;16),AND(J155=2,H155&gt;0,H155&lt;5)),"Simples",IF(OR(AND(OR(J155=1,J155=0),H155&gt;15),AND(J155=2,H155&gt;4,H155&lt;16),AND(J155&gt;2,H155&gt;0,H155&lt;5)),"Médio",IF(OR(AND(J155=2,H155&gt;15),AND(J155&gt;2,H155&gt;4,H155&lt;16),AND(J155&gt;2,H155&gt;15)),"Complexo",""))), IF(OR(G155="CE",G155="SE"),IF(OR(AND(OR(J155=1,J155=0),H155&gt;0,H155&lt;6),AND(OR(J155=1,J155=0),H155&gt;5,H155&lt;20),AND(J155&gt;1,J155&lt;4,H155&gt;0,H155&lt;6)),"Simples",IF(OR(AND(OR(J155=1,J155=0),H155&gt;19),AND(J155&gt;1,J155&lt;4,H155&gt;5,H155&lt;20),AND(J155&gt;3,H155&gt;0,H155&lt;6)),"Médio",IF(OR(AND(J155&gt;1,J155&lt;4,H155&gt;19),AND(J155&gt;3,H155&gt;5,H155&lt;20),AND(J155&gt;3,H155&gt;19)),"Complexo",""))),""))</f>
        <v/>
      </c>
      <c r="M155" s="79" t="str">
        <f aca="false">IF(G155="ALI",IF(OR(AND(OR(J155=1,J155=0),H155&gt;0,H155&lt;20),AND(OR(J155=1,J155=0),H155&gt;19,H155&lt;51),AND(J155&gt;1,J155&lt;6,H155&gt;0,H155&lt;20)),"Simples",IF(OR(AND(OR(J155=1,J155=0),H155&gt;50),AND(J155&gt;1,J155&lt;6,H155&gt;19,H155&lt;51),AND(J155&gt;5,H155&gt;0,H155&lt;20)),"Médio",IF(OR(AND(J155&gt;1,J155&lt;6,H155&gt;50),AND(J155&gt;5,H155&gt;19,H155&lt;51),AND(J155&gt;5,H155&gt;50)),"Complexo",""))), IF(G155="AIE",IF(OR(AND(OR(J155=1, J155=0),H155&gt;0,H155&lt;20),AND(OR(J155=1, J155=0),H155&gt;19,H155&lt;51),AND(J155&gt;1,J155&lt;6,H155&gt;0,H155&lt;20)),"Simples",IF(OR(AND(OR(J155=1, J155=0),H155&gt;50),AND(J155&gt;1,J155&lt;6,H155&gt;19,H155&lt;51),AND(J155&gt;5,H155&gt;0,H155&lt;20)),"Médio",IF(OR(AND(J155&gt;1,J155&lt;6,H155&gt;50),AND(J155&gt;5,H155&gt;19,H155&lt;51),AND(J155&gt;5,H155&gt;50)),"Complexo",""))),""))</f>
        <v/>
      </c>
      <c r="N155" s="85" t="str">
        <f aca="false">IF(L155="",M155,IF(M155="",L155,""))</f>
        <v/>
      </c>
      <c r="O155" s="86" t="n">
        <f aca="false">IF(AND(OR(G155="EE",G155="CE"),N155="Simples"),3, IF(AND(OR(G155="EE",G155="CE"),N155="Médio"),4, IF(AND(OR(G155="EE",G155="CE"),N155="Complexo"),6, IF(AND(G155="SE",N155="Simples"),4, IF(AND(G155="SE",N155="Médio"),5, IF(AND(G155="SE",N155="Complexo"),7,0))))))</f>
        <v>0</v>
      </c>
      <c r="P155" s="86" t="n">
        <f aca="false">IF(AND(G155="ALI",M155="Simples"),7, IF(AND(G155="ALI",M155="Médio"),10, IF(AND(G155="ALI",M155="Complexo"),15, IF(AND(G155="AIE",M155="Simples"),5, IF(AND(G155="AIE",M155="Médio"),7, IF(AND(G155="AIE",M155="Complexo"),10,0))))))</f>
        <v>0</v>
      </c>
      <c r="Q155" s="69" t="n">
        <f aca="false">IF(B155&lt;&gt;"Manutenção em interface",IF(B155&lt;&gt;"Desenv., Manutenção e Publicação de Páginas Estáticas",(O155+P155),C155),C155)</f>
        <v>0</v>
      </c>
      <c r="R155" s="85" t="n">
        <f aca="false">IF(B155&lt;&gt;"Manutenção em interface",IF(B155&lt;&gt;"Desenv., Manutenção e Publicação de Páginas Estáticas",(O155+P155)*C155,C155),C155)</f>
        <v>0</v>
      </c>
      <c r="S155" s="78"/>
      <c r="T155" s="87"/>
      <c r="U155" s="88"/>
      <c r="V155" s="76"/>
      <c r="W155" s="77" t="n">
        <f aca="false">IF(V155&lt;&gt;"",VLOOKUP(V155,'Manual EB'!$A$3:$B$407,2,0),0)</f>
        <v>0</v>
      </c>
      <c r="X155" s="78"/>
      <c r="Y155" s="80"/>
      <c r="Z155" s="81"/>
      <c r="AA155" s="82"/>
      <c r="AB155" s="83"/>
      <c r="AC155" s="84" t="str">
        <f aca="false">IF(X155="EE",IF(OR(AND(OR(AA155=1,AA155=0),Y155&gt;0,Y155&lt;5),AND(OR(AA155=1,AA155=0),Y155&gt;4,Y155&lt;16),AND(AA155=2,Y155&gt;0,Y155&lt;5)),"Simples",IF(OR(AND(OR(AA155=1,AA155=0),Y155&gt;15),AND(AA155=2,Y155&gt;4,Y155&lt;16),AND(AA155&gt;2,Y155&gt;0,Y155&lt;5)),"Médio",IF(OR(AND(AA155=2,Y155&gt;15),AND(AA155&gt;2,Y155&gt;4,Y155&lt;16),AND(AA155&gt;2,Y155&gt;15)),"Complexo",""))), IF(OR(X155="CE",X155="SE"),IF(OR(AND(OR(AA155=1,AA155=0),Y155&gt;0,Y155&lt;6),AND(OR(AA155=1,AA155=0),Y155&gt;5,Y155&lt;20),AND(AA155&gt;1,AA155&lt;4,Y155&gt;0,Y155&lt;6)),"Simples",IF(OR(AND(OR(AA155=1,AA155=0),Y155&gt;19),AND(AA155&gt;1,AA155&lt;4,Y155&gt;5,Y155&lt;20),AND(AA155&gt;3,Y155&gt;0,Y155&lt;6)),"Médio",IF(OR(AND(AA155&gt;1,AA155&lt;4,Y155&gt;19),AND(AA155&gt;3,Y155&gt;5,Y155&lt;20),AND(AA155&gt;3,Y155&gt;19)),"Complexo",""))),""))</f>
        <v/>
      </c>
      <c r="AD155" s="79" t="str">
        <f aca="false">IF(X155="ALI",IF(OR(AND(OR(AA155=1,AA155=0),Y155&gt;0,Y155&lt;20),AND(OR(AA155=1,AA155=0),Y155&gt;19,Y155&lt;51),AND(AA155&gt;1,AA155&lt;6,Y155&gt;0,Y155&lt;20)),"Simples",IF(OR(AND(OR(AA155=1,AA155=0),Y155&gt;50),AND(AA155&gt;1,AA155&lt;6,Y155&gt;19,Y155&lt;51),AND(AA155&gt;5,Y155&gt;0,Y155&lt;20)),"Médio",IF(OR(AND(AA155&gt;1,AA155&lt;6,Y155&gt;50),AND(AA155&gt;5,Y155&gt;19,Y155&lt;51),AND(AA155&gt;5,Y155&gt;50)),"Complexo",""))), IF(X155="AIE",IF(OR(AND(OR(AA155=1, AA155=0),Y155&gt;0,Y155&lt;20),AND(OR(AA155=1, AA155=0),Y155&gt;19,Y155&lt;51),AND(AA155&gt;1,AA155&lt;6,Y155&gt;0,Y155&lt;20)),"Simples",IF(OR(AND(OR(AA155=1, AA155=0),Y155&gt;50),AND(AA155&gt;1,AA155&lt;6,Y155&gt;19,Y155&lt;51),AND(AA155&gt;5,Y155&gt;0,Y155&lt;20)),"Médio",IF(OR(AND(AA155&gt;1,AA155&lt;6,Y155&gt;50),AND(AA155&gt;5,Y155&gt;19,Y155&lt;51),AND(AA155&gt;5,Y155&gt;50)),"Complexo",""))),""))</f>
        <v/>
      </c>
      <c r="AE155" s="85" t="str">
        <f aca="false">IF(AC155="",AD155,IF(AD155="",AC155,""))</f>
        <v/>
      </c>
      <c r="AF155" s="86" t="n">
        <f aca="false">IF(AND(OR(X155="EE",X155="CE"),AE155="Simples"),3, IF(AND(OR(X155="EE",X155="CE"),AE155="Médio"),4, IF(AND(OR(X155="EE",X155="CE"),AE155="Complexo"),6, IF(AND(X155="SE",AE155="Simples"),4, IF(AND(X155="SE",AE155="Médio"),5, IF(AND(X155="SE",AE155="Complexo"),7,0))))))</f>
        <v>0</v>
      </c>
      <c r="AG155" s="86" t="n">
        <f aca="false">IF(AND(X155="ALI",AD155="Simples"),7, IF(AND(X155="ALI",AD155="Médio"),10, IF(AND(X155="ALI",AD155="Complexo"),15, IF(AND(X155="AIE",AD155="Simples"),5, IF(AND(X155="AIE",AD155="Médio"),7, IF(AND(X155="AIE",AD155="Complexo"),10,0))))))</f>
        <v>0</v>
      </c>
      <c r="AH155" s="86" t="n">
        <f aca="false">IF(U155="",0,IF(U155="OK",SUM(O155:P155),SUM(AF155:AG155)))</f>
        <v>0</v>
      </c>
      <c r="AI155" s="89" t="n">
        <f aca="false">IF(U155="OK",R155,( IF(V155&lt;&gt;"Manutenção em interface",IF(V155&lt;&gt;"Desenv., Manutenção e Publicação de Páginas Estáticas",(AF155+AG155)*W155,W155),W155)))</f>
        <v>0</v>
      </c>
      <c r="AJ155" s="78"/>
      <c r="AK155" s="87"/>
      <c r="AL155" s="78"/>
      <c r="AM155" s="87"/>
      <c r="AN155" s="78"/>
      <c r="AO155" s="78" t="str">
        <f aca="false">IF(AI155=0,"",IF(AI155=R155,"OK","Divergente"))</f>
        <v/>
      </c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IF(B156&lt;&gt;"",VLOOKUP(B156,'Manual EB'!$A$3:$B$407,2,0),0)</f>
        <v>0</v>
      </c>
      <c r="D156" s="78"/>
      <c r="E156" s="78"/>
      <c r="F156" s="79"/>
      <c r="G156" s="78"/>
      <c r="H156" s="80"/>
      <c r="I156" s="81"/>
      <c r="J156" s="82"/>
      <c r="K156" s="83"/>
      <c r="L156" s="84" t="str">
        <f aca="false">IF(G156="EE",IF(OR(AND(OR(J156=1,J156=0),H156&gt;0,H156&lt;5),AND(OR(J156=1,J156=0),H156&gt;4,H156&lt;16),AND(J156=2,H156&gt;0,H156&lt;5)),"Simples",IF(OR(AND(OR(J156=1,J156=0),H156&gt;15),AND(J156=2,H156&gt;4,H156&lt;16),AND(J156&gt;2,H156&gt;0,H156&lt;5)),"Médio",IF(OR(AND(J156=2,H156&gt;15),AND(J156&gt;2,H156&gt;4,H156&lt;16),AND(J156&gt;2,H156&gt;15)),"Complexo",""))), IF(OR(G156="CE",G156="SE"),IF(OR(AND(OR(J156=1,J156=0),H156&gt;0,H156&lt;6),AND(OR(J156=1,J156=0),H156&gt;5,H156&lt;20),AND(J156&gt;1,J156&lt;4,H156&gt;0,H156&lt;6)),"Simples",IF(OR(AND(OR(J156=1,J156=0),H156&gt;19),AND(J156&gt;1,J156&lt;4,H156&gt;5,H156&lt;20),AND(J156&gt;3,H156&gt;0,H156&lt;6)),"Médio",IF(OR(AND(J156&gt;1,J156&lt;4,H156&gt;19),AND(J156&gt;3,H156&gt;5,H156&lt;20),AND(J156&gt;3,H156&gt;19)),"Complexo",""))),""))</f>
        <v/>
      </c>
      <c r="M156" s="79" t="str">
        <f aca="false">IF(G156="ALI",IF(OR(AND(OR(J156=1,J156=0),H156&gt;0,H156&lt;20),AND(OR(J156=1,J156=0),H156&gt;19,H156&lt;51),AND(J156&gt;1,J156&lt;6,H156&gt;0,H156&lt;20)),"Simples",IF(OR(AND(OR(J156=1,J156=0),H156&gt;50),AND(J156&gt;1,J156&lt;6,H156&gt;19,H156&lt;51),AND(J156&gt;5,H156&gt;0,H156&lt;20)),"Médio",IF(OR(AND(J156&gt;1,J156&lt;6,H156&gt;50),AND(J156&gt;5,H156&gt;19,H156&lt;51),AND(J156&gt;5,H156&gt;50)),"Complexo",""))), IF(G156="AIE",IF(OR(AND(OR(J156=1, J156=0),H156&gt;0,H156&lt;20),AND(OR(J156=1, J156=0),H156&gt;19,H156&lt;51),AND(J156&gt;1,J156&lt;6,H156&gt;0,H156&lt;20)),"Simples",IF(OR(AND(OR(J156=1, J156=0),H156&gt;50),AND(J156&gt;1,J156&lt;6,H156&gt;19,H156&lt;51),AND(J156&gt;5,H156&gt;0,H156&lt;20)),"Médio",IF(OR(AND(J156&gt;1,J156&lt;6,H156&gt;50),AND(J156&gt;5,H156&gt;19,H156&lt;51),AND(J156&gt;5,H156&gt;50)),"Complexo",""))),""))</f>
        <v/>
      </c>
      <c r="N156" s="85" t="str">
        <f aca="false">IF(L156="",M156,IF(M156="",L156,""))</f>
        <v/>
      </c>
      <c r="O156" s="86" t="n">
        <f aca="false">IF(AND(OR(G156="EE",G156="CE"),N156="Simples"),3, IF(AND(OR(G156="EE",G156="CE"),N156="Médio"),4, IF(AND(OR(G156="EE",G156="CE"),N156="Complexo"),6, IF(AND(G156="SE",N156="Simples"),4, IF(AND(G156="SE",N156="Médio"),5, IF(AND(G156="SE",N156="Complexo"),7,0))))))</f>
        <v>0</v>
      </c>
      <c r="P156" s="86" t="n">
        <f aca="false">IF(AND(G156="ALI",M156="Simples"),7, IF(AND(G156="ALI",M156="Médio"),10, IF(AND(G156="ALI",M156="Complexo"),15, IF(AND(G156="AIE",M156="Simples"),5, IF(AND(G156="AIE",M156="Médio"),7, IF(AND(G156="AIE",M156="Complexo"),10,0))))))</f>
        <v>0</v>
      </c>
      <c r="Q156" s="69" t="n">
        <f aca="false">IF(B156&lt;&gt;"Manutenção em interface",IF(B156&lt;&gt;"Desenv., Manutenção e Publicação de Páginas Estáticas",(O156+P156),C156),C156)</f>
        <v>0</v>
      </c>
      <c r="R156" s="85" t="n">
        <f aca="false">IF(B156&lt;&gt;"Manutenção em interface",IF(B156&lt;&gt;"Desenv., Manutenção e Publicação de Páginas Estáticas",(O156+P156)*C156,C156),C156)</f>
        <v>0</v>
      </c>
      <c r="S156" s="78"/>
      <c r="T156" s="87"/>
      <c r="U156" s="88"/>
      <c r="V156" s="76"/>
      <c r="W156" s="77" t="n">
        <f aca="false">IF(V156&lt;&gt;"",VLOOKUP(V156,'Manual EB'!$A$3:$B$407,2,0),0)</f>
        <v>0</v>
      </c>
      <c r="X156" s="78"/>
      <c r="Y156" s="80"/>
      <c r="Z156" s="81"/>
      <c r="AA156" s="82"/>
      <c r="AB156" s="83"/>
      <c r="AC156" s="84" t="str">
        <f aca="false">IF(X156="EE",IF(OR(AND(OR(AA156=1,AA156=0),Y156&gt;0,Y156&lt;5),AND(OR(AA156=1,AA156=0),Y156&gt;4,Y156&lt;16),AND(AA156=2,Y156&gt;0,Y156&lt;5)),"Simples",IF(OR(AND(OR(AA156=1,AA156=0),Y156&gt;15),AND(AA156=2,Y156&gt;4,Y156&lt;16),AND(AA156&gt;2,Y156&gt;0,Y156&lt;5)),"Médio",IF(OR(AND(AA156=2,Y156&gt;15),AND(AA156&gt;2,Y156&gt;4,Y156&lt;16),AND(AA156&gt;2,Y156&gt;15)),"Complexo",""))), IF(OR(X156="CE",X156="SE"),IF(OR(AND(OR(AA156=1,AA156=0),Y156&gt;0,Y156&lt;6),AND(OR(AA156=1,AA156=0),Y156&gt;5,Y156&lt;20),AND(AA156&gt;1,AA156&lt;4,Y156&gt;0,Y156&lt;6)),"Simples",IF(OR(AND(OR(AA156=1,AA156=0),Y156&gt;19),AND(AA156&gt;1,AA156&lt;4,Y156&gt;5,Y156&lt;20),AND(AA156&gt;3,Y156&gt;0,Y156&lt;6)),"Médio",IF(OR(AND(AA156&gt;1,AA156&lt;4,Y156&gt;19),AND(AA156&gt;3,Y156&gt;5,Y156&lt;20),AND(AA156&gt;3,Y156&gt;19)),"Complexo",""))),""))</f>
        <v/>
      </c>
      <c r="AD156" s="79" t="str">
        <f aca="false">IF(X156="ALI",IF(OR(AND(OR(AA156=1,AA156=0),Y156&gt;0,Y156&lt;20),AND(OR(AA156=1,AA156=0),Y156&gt;19,Y156&lt;51),AND(AA156&gt;1,AA156&lt;6,Y156&gt;0,Y156&lt;20)),"Simples",IF(OR(AND(OR(AA156=1,AA156=0),Y156&gt;50),AND(AA156&gt;1,AA156&lt;6,Y156&gt;19,Y156&lt;51),AND(AA156&gt;5,Y156&gt;0,Y156&lt;20)),"Médio",IF(OR(AND(AA156&gt;1,AA156&lt;6,Y156&gt;50),AND(AA156&gt;5,Y156&gt;19,Y156&lt;51),AND(AA156&gt;5,Y156&gt;50)),"Complexo",""))), IF(X156="AIE",IF(OR(AND(OR(AA156=1, AA156=0),Y156&gt;0,Y156&lt;20),AND(OR(AA156=1, AA156=0),Y156&gt;19,Y156&lt;51),AND(AA156&gt;1,AA156&lt;6,Y156&gt;0,Y156&lt;20)),"Simples",IF(OR(AND(OR(AA156=1, AA156=0),Y156&gt;50),AND(AA156&gt;1,AA156&lt;6,Y156&gt;19,Y156&lt;51),AND(AA156&gt;5,Y156&gt;0,Y156&lt;20)),"Médio",IF(OR(AND(AA156&gt;1,AA156&lt;6,Y156&gt;50),AND(AA156&gt;5,Y156&gt;19,Y156&lt;51),AND(AA156&gt;5,Y156&gt;50)),"Complexo",""))),""))</f>
        <v/>
      </c>
      <c r="AE156" s="85" t="str">
        <f aca="false">IF(AC156="",AD156,IF(AD156="",AC156,""))</f>
        <v/>
      </c>
      <c r="AF156" s="86" t="n">
        <f aca="false">IF(AND(OR(X156="EE",X156="CE"),AE156="Simples"),3, IF(AND(OR(X156="EE",X156="CE"),AE156="Médio"),4, IF(AND(OR(X156="EE",X156="CE"),AE156="Complexo"),6, IF(AND(X156="SE",AE156="Simples"),4, IF(AND(X156="SE",AE156="Médio"),5, IF(AND(X156="SE",AE156="Complexo"),7,0))))))</f>
        <v>0</v>
      </c>
      <c r="AG156" s="86" t="n">
        <f aca="false">IF(AND(X156="ALI",AD156="Simples"),7, IF(AND(X156="ALI",AD156="Médio"),10, IF(AND(X156="ALI",AD156="Complexo"),15, IF(AND(X156="AIE",AD156="Simples"),5, IF(AND(X156="AIE",AD156="Médio"),7, IF(AND(X156="AIE",AD156="Complexo"),10,0))))))</f>
        <v>0</v>
      </c>
      <c r="AH156" s="86" t="n">
        <f aca="false">IF(U156="",0,IF(U156="OK",SUM(O156:P156),SUM(AF156:AG156)))</f>
        <v>0</v>
      </c>
      <c r="AI156" s="89" t="n">
        <f aca="false">IF(U156="OK",R156,( IF(V156&lt;&gt;"Manutenção em interface",IF(V156&lt;&gt;"Desenv., Manutenção e Publicação de Páginas Estáticas",(AF156+AG156)*W156,W156),W156)))</f>
        <v>0</v>
      </c>
      <c r="AJ156" s="78"/>
      <c r="AK156" s="87"/>
      <c r="AL156" s="78"/>
      <c r="AM156" s="87"/>
      <c r="AN156" s="78"/>
      <c r="AO156" s="78" t="str">
        <f aca="false">IF(AI156=0,"",IF(AI156=R156,"OK","Divergente"))</f>
        <v/>
      </c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IF(B157&lt;&gt;"",VLOOKUP(B157,'Manual EB'!$A$3:$B$407,2,0),0)</f>
        <v>0</v>
      </c>
      <c r="D157" s="78"/>
      <c r="E157" s="78"/>
      <c r="F157" s="79"/>
      <c r="G157" s="78"/>
      <c r="H157" s="80"/>
      <c r="I157" s="81"/>
      <c r="J157" s="82"/>
      <c r="K157" s="83"/>
      <c r="L157" s="84" t="str">
        <f aca="false">IF(G157="EE",IF(OR(AND(OR(J157=1,J157=0),H157&gt;0,H157&lt;5),AND(OR(J157=1,J157=0),H157&gt;4,H157&lt;16),AND(J157=2,H157&gt;0,H157&lt;5)),"Simples",IF(OR(AND(OR(J157=1,J157=0),H157&gt;15),AND(J157=2,H157&gt;4,H157&lt;16),AND(J157&gt;2,H157&gt;0,H157&lt;5)),"Médio",IF(OR(AND(J157=2,H157&gt;15),AND(J157&gt;2,H157&gt;4,H157&lt;16),AND(J157&gt;2,H157&gt;15)),"Complexo",""))), IF(OR(G157="CE",G157="SE"),IF(OR(AND(OR(J157=1,J157=0),H157&gt;0,H157&lt;6),AND(OR(J157=1,J157=0),H157&gt;5,H157&lt;20),AND(J157&gt;1,J157&lt;4,H157&gt;0,H157&lt;6)),"Simples",IF(OR(AND(OR(J157=1,J157=0),H157&gt;19),AND(J157&gt;1,J157&lt;4,H157&gt;5,H157&lt;20),AND(J157&gt;3,H157&gt;0,H157&lt;6)),"Médio",IF(OR(AND(J157&gt;1,J157&lt;4,H157&gt;19),AND(J157&gt;3,H157&gt;5,H157&lt;20),AND(J157&gt;3,H157&gt;19)),"Complexo",""))),""))</f>
        <v/>
      </c>
      <c r="M157" s="79" t="str">
        <f aca="false">IF(G157="ALI",IF(OR(AND(OR(J157=1,J157=0),H157&gt;0,H157&lt;20),AND(OR(J157=1,J157=0),H157&gt;19,H157&lt;51),AND(J157&gt;1,J157&lt;6,H157&gt;0,H157&lt;20)),"Simples",IF(OR(AND(OR(J157=1,J157=0),H157&gt;50),AND(J157&gt;1,J157&lt;6,H157&gt;19,H157&lt;51),AND(J157&gt;5,H157&gt;0,H157&lt;20)),"Médio",IF(OR(AND(J157&gt;1,J157&lt;6,H157&gt;50),AND(J157&gt;5,H157&gt;19,H157&lt;51),AND(J157&gt;5,H157&gt;50)),"Complexo",""))), IF(G157="AIE",IF(OR(AND(OR(J157=1, J157=0),H157&gt;0,H157&lt;20),AND(OR(J157=1, J157=0),H157&gt;19,H157&lt;51),AND(J157&gt;1,J157&lt;6,H157&gt;0,H157&lt;20)),"Simples",IF(OR(AND(OR(J157=1, J157=0),H157&gt;50),AND(J157&gt;1,J157&lt;6,H157&gt;19,H157&lt;51),AND(J157&gt;5,H157&gt;0,H157&lt;20)),"Médio",IF(OR(AND(J157&gt;1,J157&lt;6,H157&gt;50),AND(J157&gt;5,H157&gt;19,H157&lt;51),AND(J157&gt;5,H157&gt;50)),"Complexo",""))),""))</f>
        <v/>
      </c>
      <c r="N157" s="85" t="str">
        <f aca="false">IF(L157="",M157,IF(M157="",L157,""))</f>
        <v/>
      </c>
      <c r="O157" s="86" t="n">
        <f aca="false">IF(AND(OR(G157="EE",G157="CE"),N157="Simples"),3, IF(AND(OR(G157="EE",G157="CE"),N157="Médio"),4, IF(AND(OR(G157="EE",G157="CE"),N157="Complexo"),6, IF(AND(G157="SE",N157="Simples"),4, IF(AND(G157="SE",N157="Médio"),5, IF(AND(G157="SE",N157="Complexo"),7,0))))))</f>
        <v>0</v>
      </c>
      <c r="P157" s="86" t="n">
        <f aca="false">IF(AND(G157="ALI",M157="Simples"),7, IF(AND(G157="ALI",M157="Médio"),10, IF(AND(G157="ALI",M157="Complexo"),15, IF(AND(G157="AIE",M157="Simples"),5, IF(AND(G157="AIE",M157="Médio"),7, IF(AND(G157="AIE",M157="Complexo"),10,0))))))</f>
        <v>0</v>
      </c>
      <c r="Q157" s="69" t="n">
        <f aca="false">IF(B157&lt;&gt;"Manutenção em interface",IF(B157&lt;&gt;"Desenv., Manutenção e Publicação de Páginas Estáticas",(O157+P157),C157),C157)</f>
        <v>0</v>
      </c>
      <c r="R157" s="85" t="n">
        <f aca="false">IF(B157&lt;&gt;"Manutenção em interface",IF(B157&lt;&gt;"Desenv., Manutenção e Publicação de Páginas Estáticas",(O157+P157)*C157,C157),C157)</f>
        <v>0</v>
      </c>
      <c r="S157" s="78"/>
      <c r="T157" s="87"/>
      <c r="U157" s="88"/>
      <c r="V157" s="76"/>
      <c r="W157" s="77" t="n">
        <f aca="false">IF(V157&lt;&gt;"",VLOOKUP(V157,'Manual EB'!$A$3:$B$407,2,0),0)</f>
        <v>0</v>
      </c>
      <c r="X157" s="78"/>
      <c r="Y157" s="80"/>
      <c r="Z157" s="81"/>
      <c r="AA157" s="82"/>
      <c r="AB157" s="83"/>
      <c r="AC157" s="84" t="str">
        <f aca="false">IF(X157="EE",IF(OR(AND(OR(AA157=1,AA157=0),Y157&gt;0,Y157&lt;5),AND(OR(AA157=1,AA157=0),Y157&gt;4,Y157&lt;16),AND(AA157=2,Y157&gt;0,Y157&lt;5)),"Simples",IF(OR(AND(OR(AA157=1,AA157=0),Y157&gt;15),AND(AA157=2,Y157&gt;4,Y157&lt;16),AND(AA157&gt;2,Y157&gt;0,Y157&lt;5)),"Médio",IF(OR(AND(AA157=2,Y157&gt;15),AND(AA157&gt;2,Y157&gt;4,Y157&lt;16),AND(AA157&gt;2,Y157&gt;15)),"Complexo",""))), IF(OR(X157="CE",X157="SE"),IF(OR(AND(OR(AA157=1,AA157=0),Y157&gt;0,Y157&lt;6),AND(OR(AA157=1,AA157=0),Y157&gt;5,Y157&lt;20),AND(AA157&gt;1,AA157&lt;4,Y157&gt;0,Y157&lt;6)),"Simples",IF(OR(AND(OR(AA157=1,AA157=0),Y157&gt;19),AND(AA157&gt;1,AA157&lt;4,Y157&gt;5,Y157&lt;20),AND(AA157&gt;3,Y157&gt;0,Y157&lt;6)),"Médio",IF(OR(AND(AA157&gt;1,AA157&lt;4,Y157&gt;19),AND(AA157&gt;3,Y157&gt;5,Y157&lt;20),AND(AA157&gt;3,Y157&gt;19)),"Complexo",""))),""))</f>
        <v/>
      </c>
      <c r="AD157" s="79" t="str">
        <f aca="false">IF(X157="ALI",IF(OR(AND(OR(AA157=1,AA157=0),Y157&gt;0,Y157&lt;20),AND(OR(AA157=1,AA157=0),Y157&gt;19,Y157&lt;51),AND(AA157&gt;1,AA157&lt;6,Y157&gt;0,Y157&lt;20)),"Simples",IF(OR(AND(OR(AA157=1,AA157=0),Y157&gt;50),AND(AA157&gt;1,AA157&lt;6,Y157&gt;19,Y157&lt;51),AND(AA157&gt;5,Y157&gt;0,Y157&lt;20)),"Médio",IF(OR(AND(AA157&gt;1,AA157&lt;6,Y157&gt;50),AND(AA157&gt;5,Y157&gt;19,Y157&lt;51),AND(AA157&gt;5,Y157&gt;50)),"Complexo",""))), IF(X157="AIE",IF(OR(AND(OR(AA157=1, AA157=0),Y157&gt;0,Y157&lt;20),AND(OR(AA157=1, AA157=0),Y157&gt;19,Y157&lt;51),AND(AA157&gt;1,AA157&lt;6,Y157&gt;0,Y157&lt;20)),"Simples",IF(OR(AND(OR(AA157=1, AA157=0),Y157&gt;50),AND(AA157&gt;1,AA157&lt;6,Y157&gt;19,Y157&lt;51),AND(AA157&gt;5,Y157&gt;0,Y157&lt;20)),"Médio",IF(OR(AND(AA157&gt;1,AA157&lt;6,Y157&gt;50),AND(AA157&gt;5,Y157&gt;19,Y157&lt;51),AND(AA157&gt;5,Y157&gt;50)),"Complexo",""))),""))</f>
        <v/>
      </c>
      <c r="AE157" s="85" t="str">
        <f aca="false">IF(AC157="",AD157,IF(AD157="",AC157,""))</f>
        <v/>
      </c>
      <c r="AF157" s="86" t="n">
        <f aca="false">IF(AND(OR(X157="EE",X157="CE"),AE157="Simples"),3, IF(AND(OR(X157="EE",X157="CE"),AE157="Médio"),4, IF(AND(OR(X157="EE",X157="CE"),AE157="Complexo"),6, IF(AND(X157="SE",AE157="Simples"),4, IF(AND(X157="SE",AE157="Médio"),5, IF(AND(X157="SE",AE157="Complexo"),7,0))))))</f>
        <v>0</v>
      </c>
      <c r="AG157" s="86" t="n">
        <f aca="false">IF(AND(X157="ALI",AD157="Simples"),7, IF(AND(X157="ALI",AD157="Médio"),10, IF(AND(X157="ALI",AD157="Complexo"),15, IF(AND(X157="AIE",AD157="Simples"),5, IF(AND(X157="AIE",AD157="Médio"),7, IF(AND(X157="AIE",AD157="Complexo"),10,0))))))</f>
        <v>0</v>
      </c>
      <c r="AH157" s="86" t="n">
        <f aca="false">IF(U157="",0,IF(U157="OK",SUM(O157:P157),SUM(AF157:AG157)))</f>
        <v>0</v>
      </c>
      <c r="AI157" s="89" t="n">
        <f aca="false">IF(U157="OK",R157,( IF(V157&lt;&gt;"Manutenção em interface",IF(V157&lt;&gt;"Desenv., Manutenção e Publicação de Páginas Estáticas",(AF157+AG157)*W157,W157),W157)))</f>
        <v>0</v>
      </c>
      <c r="AJ157" s="78"/>
      <c r="AK157" s="87"/>
      <c r="AL157" s="78"/>
      <c r="AM157" s="87"/>
      <c r="AN157" s="78"/>
      <c r="AO157" s="78" t="str">
        <f aca="false">IF(AI157=0,"",IF(AI157=R157,"OK","Divergente"))</f>
        <v/>
      </c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IF(B158&lt;&gt;"",VLOOKUP(B158,'Manual EB'!$A$3:$B$407,2,0),0)</f>
        <v>0</v>
      </c>
      <c r="D158" s="78"/>
      <c r="E158" s="78"/>
      <c r="F158" s="79"/>
      <c r="G158" s="78"/>
      <c r="H158" s="80"/>
      <c r="I158" s="81"/>
      <c r="J158" s="82"/>
      <c r="K158" s="83"/>
      <c r="L158" s="84" t="str">
        <f aca="false">IF(G158="EE",IF(OR(AND(OR(J158=1,J158=0),H158&gt;0,H158&lt;5),AND(OR(J158=1,J158=0),H158&gt;4,H158&lt;16),AND(J158=2,H158&gt;0,H158&lt;5)),"Simples",IF(OR(AND(OR(J158=1,J158=0),H158&gt;15),AND(J158=2,H158&gt;4,H158&lt;16),AND(J158&gt;2,H158&gt;0,H158&lt;5)),"Médio",IF(OR(AND(J158=2,H158&gt;15),AND(J158&gt;2,H158&gt;4,H158&lt;16),AND(J158&gt;2,H158&gt;15)),"Complexo",""))), IF(OR(G158="CE",G158="SE"),IF(OR(AND(OR(J158=1,J158=0),H158&gt;0,H158&lt;6),AND(OR(J158=1,J158=0),H158&gt;5,H158&lt;20),AND(J158&gt;1,J158&lt;4,H158&gt;0,H158&lt;6)),"Simples",IF(OR(AND(OR(J158=1,J158=0),H158&gt;19),AND(J158&gt;1,J158&lt;4,H158&gt;5,H158&lt;20),AND(J158&gt;3,H158&gt;0,H158&lt;6)),"Médio",IF(OR(AND(J158&gt;1,J158&lt;4,H158&gt;19),AND(J158&gt;3,H158&gt;5,H158&lt;20),AND(J158&gt;3,H158&gt;19)),"Complexo",""))),""))</f>
        <v/>
      </c>
      <c r="M158" s="79" t="str">
        <f aca="false">IF(G158="ALI",IF(OR(AND(OR(J158=1,J158=0),H158&gt;0,H158&lt;20),AND(OR(J158=1,J158=0),H158&gt;19,H158&lt;51),AND(J158&gt;1,J158&lt;6,H158&gt;0,H158&lt;20)),"Simples",IF(OR(AND(OR(J158=1,J158=0),H158&gt;50),AND(J158&gt;1,J158&lt;6,H158&gt;19,H158&lt;51),AND(J158&gt;5,H158&gt;0,H158&lt;20)),"Médio",IF(OR(AND(J158&gt;1,J158&lt;6,H158&gt;50),AND(J158&gt;5,H158&gt;19,H158&lt;51),AND(J158&gt;5,H158&gt;50)),"Complexo",""))), IF(G158="AIE",IF(OR(AND(OR(J158=1, J158=0),H158&gt;0,H158&lt;20),AND(OR(J158=1, J158=0),H158&gt;19,H158&lt;51),AND(J158&gt;1,J158&lt;6,H158&gt;0,H158&lt;20)),"Simples",IF(OR(AND(OR(J158=1, J158=0),H158&gt;50),AND(J158&gt;1,J158&lt;6,H158&gt;19,H158&lt;51),AND(J158&gt;5,H158&gt;0,H158&lt;20)),"Médio",IF(OR(AND(J158&gt;1,J158&lt;6,H158&gt;50),AND(J158&gt;5,H158&gt;19,H158&lt;51),AND(J158&gt;5,H158&gt;50)),"Complexo",""))),""))</f>
        <v/>
      </c>
      <c r="N158" s="85" t="str">
        <f aca="false">IF(L158="",M158,IF(M158="",L158,""))</f>
        <v/>
      </c>
      <c r="O158" s="86" t="n">
        <f aca="false">IF(AND(OR(G158="EE",G158="CE"),N158="Simples"),3, IF(AND(OR(G158="EE",G158="CE"),N158="Médio"),4, IF(AND(OR(G158="EE",G158="CE"),N158="Complexo"),6, IF(AND(G158="SE",N158="Simples"),4, IF(AND(G158="SE",N158="Médio"),5, IF(AND(G158="SE",N158="Complexo"),7,0))))))</f>
        <v>0</v>
      </c>
      <c r="P158" s="86" t="n">
        <f aca="false">IF(AND(G158="ALI",M158="Simples"),7, IF(AND(G158="ALI",M158="Médio"),10, IF(AND(G158="ALI",M158="Complexo"),15, IF(AND(G158="AIE",M158="Simples"),5, IF(AND(G158="AIE",M158="Médio"),7, IF(AND(G158="AIE",M158="Complexo"),10,0))))))</f>
        <v>0</v>
      </c>
      <c r="Q158" s="69" t="n">
        <f aca="false">IF(B158&lt;&gt;"Manutenção em interface",IF(B158&lt;&gt;"Desenv., Manutenção e Publicação de Páginas Estáticas",(O158+P158),C158),C158)</f>
        <v>0</v>
      </c>
      <c r="R158" s="85" t="n">
        <f aca="false">IF(B158&lt;&gt;"Manutenção em interface",IF(B158&lt;&gt;"Desenv., Manutenção e Publicação de Páginas Estáticas",(O158+P158)*C158,C158),C158)</f>
        <v>0</v>
      </c>
      <c r="S158" s="78"/>
      <c r="T158" s="87"/>
      <c r="U158" s="88"/>
      <c r="V158" s="76"/>
      <c r="W158" s="77" t="n">
        <f aca="false">IF(V158&lt;&gt;"",VLOOKUP(V158,'Manual EB'!$A$3:$B$407,2,0),0)</f>
        <v>0</v>
      </c>
      <c r="X158" s="78"/>
      <c r="Y158" s="80"/>
      <c r="Z158" s="81"/>
      <c r="AA158" s="82"/>
      <c r="AB158" s="83"/>
      <c r="AC158" s="84" t="str">
        <f aca="false">IF(X158="EE",IF(OR(AND(OR(AA158=1,AA158=0),Y158&gt;0,Y158&lt;5),AND(OR(AA158=1,AA158=0),Y158&gt;4,Y158&lt;16),AND(AA158=2,Y158&gt;0,Y158&lt;5)),"Simples",IF(OR(AND(OR(AA158=1,AA158=0),Y158&gt;15),AND(AA158=2,Y158&gt;4,Y158&lt;16),AND(AA158&gt;2,Y158&gt;0,Y158&lt;5)),"Médio",IF(OR(AND(AA158=2,Y158&gt;15),AND(AA158&gt;2,Y158&gt;4,Y158&lt;16),AND(AA158&gt;2,Y158&gt;15)),"Complexo",""))), IF(OR(X158="CE",X158="SE"),IF(OR(AND(OR(AA158=1,AA158=0),Y158&gt;0,Y158&lt;6),AND(OR(AA158=1,AA158=0),Y158&gt;5,Y158&lt;20),AND(AA158&gt;1,AA158&lt;4,Y158&gt;0,Y158&lt;6)),"Simples",IF(OR(AND(OR(AA158=1,AA158=0),Y158&gt;19),AND(AA158&gt;1,AA158&lt;4,Y158&gt;5,Y158&lt;20),AND(AA158&gt;3,Y158&gt;0,Y158&lt;6)),"Médio",IF(OR(AND(AA158&gt;1,AA158&lt;4,Y158&gt;19),AND(AA158&gt;3,Y158&gt;5,Y158&lt;20),AND(AA158&gt;3,Y158&gt;19)),"Complexo",""))),""))</f>
        <v/>
      </c>
      <c r="AD158" s="79" t="str">
        <f aca="false">IF(X158="ALI",IF(OR(AND(OR(AA158=1,AA158=0),Y158&gt;0,Y158&lt;20),AND(OR(AA158=1,AA158=0),Y158&gt;19,Y158&lt;51),AND(AA158&gt;1,AA158&lt;6,Y158&gt;0,Y158&lt;20)),"Simples",IF(OR(AND(OR(AA158=1,AA158=0),Y158&gt;50),AND(AA158&gt;1,AA158&lt;6,Y158&gt;19,Y158&lt;51),AND(AA158&gt;5,Y158&gt;0,Y158&lt;20)),"Médio",IF(OR(AND(AA158&gt;1,AA158&lt;6,Y158&gt;50),AND(AA158&gt;5,Y158&gt;19,Y158&lt;51),AND(AA158&gt;5,Y158&gt;50)),"Complexo",""))), IF(X158="AIE",IF(OR(AND(OR(AA158=1, AA158=0),Y158&gt;0,Y158&lt;20),AND(OR(AA158=1, AA158=0),Y158&gt;19,Y158&lt;51),AND(AA158&gt;1,AA158&lt;6,Y158&gt;0,Y158&lt;20)),"Simples",IF(OR(AND(OR(AA158=1, AA158=0),Y158&gt;50),AND(AA158&gt;1,AA158&lt;6,Y158&gt;19,Y158&lt;51),AND(AA158&gt;5,Y158&gt;0,Y158&lt;20)),"Médio",IF(OR(AND(AA158&gt;1,AA158&lt;6,Y158&gt;50),AND(AA158&gt;5,Y158&gt;19,Y158&lt;51),AND(AA158&gt;5,Y158&gt;50)),"Complexo",""))),""))</f>
        <v/>
      </c>
      <c r="AE158" s="85" t="str">
        <f aca="false">IF(AC158="",AD158,IF(AD158="",AC158,""))</f>
        <v/>
      </c>
      <c r="AF158" s="86" t="n">
        <f aca="false">IF(AND(OR(X158="EE",X158="CE"),AE158="Simples"),3, IF(AND(OR(X158="EE",X158="CE"),AE158="Médio"),4, IF(AND(OR(X158="EE",X158="CE"),AE158="Complexo"),6, IF(AND(X158="SE",AE158="Simples"),4, IF(AND(X158="SE",AE158="Médio"),5, IF(AND(X158="SE",AE158="Complexo"),7,0))))))</f>
        <v>0</v>
      </c>
      <c r="AG158" s="86" t="n">
        <f aca="false">IF(AND(X158="ALI",AD158="Simples"),7, IF(AND(X158="ALI",AD158="Médio"),10, IF(AND(X158="ALI",AD158="Complexo"),15, IF(AND(X158="AIE",AD158="Simples"),5, IF(AND(X158="AIE",AD158="Médio"),7, IF(AND(X158="AIE",AD158="Complexo"),10,0))))))</f>
        <v>0</v>
      </c>
      <c r="AH158" s="86" t="n">
        <f aca="false">IF(U158="",0,IF(U158="OK",SUM(O158:P158),SUM(AF158:AG158)))</f>
        <v>0</v>
      </c>
      <c r="AI158" s="89" t="n">
        <f aca="false">IF(U158="OK",R158,( IF(V158&lt;&gt;"Manutenção em interface",IF(V158&lt;&gt;"Desenv., Manutenção e Publicação de Páginas Estáticas",(AF158+AG158)*W158,W158),W158)))</f>
        <v>0</v>
      </c>
      <c r="AJ158" s="78"/>
      <c r="AK158" s="87"/>
      <c r="AL158" s="78"/>
      <c r="AM158" s="87"/>
      <c r="AN158" s="78"/>
      <c r="AO158" s="78" t="str">
        <f aca="false">IF(AI158=0,"",IF(AI158=R158,"OK","Divergente"))</f>
        <v/>
      </c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IF(B159&lt;&gt;"",VLOOKUP(B159,'Manual EB'!$A$3:$B$407,2,0),0)</f>
        <v>0</v>
      </c>
      <c r="D159" s="78"/>
      <c r="E159" s="78"/>
      <c r="F159" s="79"/>
      <c r="G159" s="78"/>
      <c r="H159" s="80"/>
      <c r="I159" s="81"/>
      <c r="J159" s="82"/>
      <c r="K159" s="83"/>
      <c r="L159" s="84" t="str">
        <f aca="false">IF(G159="EE",IF(OR(AND(OR(J159=1,J159=0),H159&gt;0,H159&lt;5),AND(OR(J159=1,J159=0),H159&gt;4,H159&lt;16),AND(J159=2,H159&gt;0,H159&lt;5)),"Simples",IF(OR(AND(OR(J159=1,J159=0),H159&gt;15),AND(J159=2,H159&gt;4,H159&lt;16),AND(J159&gt;2,H159&gt;0,H159&lt;5)),"Médio",IF(OR(AND(J159=2,H159&gt;15),AND(J159&gt;2,H159&gt;4,H159&lt;16),AND(J159&gt;2,H159&gt;15)),"Complexo",""))), IF(OR(G159="CE",G159="SE"),IF(OR(AND(OR(J159=1,J159=0),H159&gt;0,H159&lt;6),AND(OR(J159=1,J159=0),H159&gt;5,H159&lt;20),AND(J159&gt;1,J159&lt;4,H159&gt;0,H159&lt;6)),"Simples",IF(OR(AND(OR(J159=1,J159=0),H159&gt;19),AND(J159&gt;1,J159&lt;4,H159&gt;5,H159&lt;20),AND(J159&gt;3,H159&gt;0,H159&lt;6)),"Médio",IF(OR(AND(J159&gt;1,J159&lt;4,H159&gt;19),AND(J159&gt;3,H159&gt;5,H159&lt;20),AND(J159&gt;3,H159&gt;19)),"Complexo",""))),""))</f>
        <v/>
      </c>
      <c r="M159" s="79" t="str">
        <f aca="false">IF(G159="ALI",IF(OR(AND(OR(J159=1,J159=0),H159&gt;0,H159&lt;20),AND(OR(J159=1,J159=0),H159&gt;19,H159&lt;51),AND(J159&gt;1,J159&lt;6,H159&gt;0,H159&lt;20)),"Simples",IF(OR(AND(OR(J159=1,J159=0),H159&gt;50),AND(J159&gt;1,J159&lt;6,H159&gt;19,H159&lt;51),AND(J159&gt;5,H159&gt;0,H159&lt;20)),"Médio",IF(OR(AND(J159&gt;1,J159&lt;6,H159&gt;50),AND(J159&gt;5,H159&gt;19,H159&lt;51),AND(J159&gt;5,H159&gt;50)),"Complexo",""))), IF(G159="AIE",IF(OR(AND(OR(J159=1, J159=0),H159&gt;0,H159&lt;20),AND(OR(J159=1, J159=0),H159&gt;19,H159&lt;51),AND(J159&gt;1,J159&lt;6,H159&gt;0,H159&lt;20)),"Simples",IF(OR(AND(OR(J159=1, J159=0),H159&gt;50),AND(J159&gt;1,J159&lt;6,H159&gt;19,H159&lt;51),AND(J159&gt;5,H159&gt;0,H159&lt;20)),"Médio",IF(OR(AND(J159&gt;1,J159&lt;6,H159&gt;50),AND(J159&gt;5,H159&gt;19,H159&lt;51),AND(J159&gt;5,H159&gt;50)),"Complexo",""))),""))</f>
        <v/>
      </c>
      <c r="N159" s="85" t="str">
        <f aca="false">IF(L159="",M159,IF(M159="",L159,""))</f>
        <v/>
      </c>
      <c r="O159" s="86" t="n">
        <f aca="false">IF(AND(OR(G159="EE",G159="CE"),N159="Simples"),3, IF(AND(OR(G159="EE",G159="CE"),N159="Médio"),4, IF(AND(OR(G159="EE",G159="CE"),N159="Complexo"),6, IF(AND(G159="SE",N159="Simples"),4, IF(AND(G159="SE",N159="Médio"),5, IF(AND(G159="SE",N159="Complexo"),7,0))))))</f>
        <v>0</v>
      </c>
      <c r="P159" s="86" t="n">
        <f aca="false">IF(AND(G159="ALI",M159="Simples"),7, IF(AND(G159="ALI",M159="Médio"),10, IF(AND(G159="ALI",M159="Complexo"),15, IF(AND(G159="AIE",M159="Simples"),5, IF(AND(G159="AIE",M159="Médio"),7, IF(AND(G159="AIE",M159="Complexo"),10,0))))))</f>
        <v>0</v>
      </c>
      <c r="Q159" s="69" t="n">
        <f aca="false">IF(B159&lt;&gt;"Manutenção em interface",IF(B159&lt;&gt;"Desenv., Manutenção e Publicação de Páginas Estáticas",(O159+P159),C159),C159)</f>
        <v>0</v>
      </c>
      <c r="R159" s="85" t="n">
        <f aca="false">IF(B159&lt;&gt;"Manutenção em interface",IF(B159&lt;&gt;"Desenv., Manutenção e Publicação de Páginas Estáticas",(O159+P159)*C159,C159),C159)</f>
        <v>0</v>
      </c>
      <c r="S159" s="78"/>
      <c r="T159" s="87"/>
      <c r="U159" s="88"/>
      <c r="V159" s="76"/>
      <c r="W159" s="77" t="n">
        <f aca="false">IF(V159&lt;&gt;"",VLOOKUP(V159,'Manual EB'!$A$3:$B$407,2,0),0)</f>
        <v>0</v>
      </c>
      <c r="X159" s="78"/>
      <c r="Y159" s="80"/>
      <c r="Z159" s="81"/>
      <c r="AA159" s="82"/>
      <c r="AB159" s="83"/>
      <c r="AC159" s="84" t="str">
        <f aca="false">IF(X159="EE",IF(OR(AND(OR(AA159=1,AA159=0),Y159&gt;0,Y159&lt;5),AND(OR(AA159=1,AA159=0),Y159&gt;4,Y159&lt;16),AND(AA159=2,Y159&gt;0,Y159&lt;5)),"Simples",IF(OR(AND(OR(AA159=1,AA159=0),Y159&gt;15),AND(AA159=2,Y159&gt;4,Y159&lt;16),AND(AA159&gt;2,Y159&gt;0,Y159&lt;5)),"Médio",IF(OR(AND(AA159=2,Y159&gt;15),AND(AA159&gt;2,Y159&gt;4,Y159&lt;16),AND(AA159&gt;2,Y159&gt;15)),"Complexo",""))), IF(OR(X159="CE",X159="SE"),IF(OR(AND(OR(AA159=1,AA159=0),Y159&gt;0,Y159&lt;6),AND(OR(AA159=1,AA159=0),Y159&gt;5,Y159&lt;20),AND(AA159&gt;1,AA159&lt;4,Y159&gt;0,Y159&lt;6)),"Simples",IF(OR(AND(OR(AA159=1,AA159=0),Y159&gt;19),AND(AA159&gt;1,AA159&lt;4,Y159&gt;5,Y159&lt;20),AND(AA159&gt;3,Y159&gt;0,Y159&lt;6)),"Médio",IF(OR(AND(AA159&gt;1,AA159&lt;4,Y159&gt;19),AND(AA159&gt;3,Y159&gt;5,Y159&lt;20),AND(AA159&gt;3,Y159&gt;19)),"Complexo",""))),""))</f>
        <v/>
      </c>
      <c r="AD159" s="79" t="str">
        <f aca="false">IF(X159="ALI",IF(OR(AND(OR(AA159=1,AA159=0),Y159&gt;0,Y159&lt;20),AND(OR(AA159=1,AA159=0),Y159&gt;19,Y159&lt;51),AND(AA159&gt;1,AA159&lt;6,Y159&gt;0,Y159&lt;20)),"Simples",IF(OR(AND(OR(AA159=1,AA159=0),Y159&gt;50),AND(AA159&gt;1,AA159&lt;6,Y159&gt;19,Y159&lt;51),AND(AA159&gt;5,Y159&gt;0,Y159&lt;20)),"Médio",IF(OR(AND(AA159&gt;1,AA159&lt;6,Y159&gt;50),AND(AA159&gt;5,Y159&gt;19,Y159&lt;51),AND(AA159&gt;5,Y159&gt;50)),"Complexo",""))), IF(X159="AIE",IF(OR(AND(OR(AA159=1, AA159=0),Y159&gt;0,Y159&lt;20),AND(OR(AA159=1, AA159=0),Y159&gt;19,Y159&lt;51),AND(AA159&gt;1,AA159&lt;6,Y159&gt;0,Y159&lt;20)),"Simples",IF(OR(AND(OR(AA159=1, AA159=0),Y159&gt;50),AND(AA159&gt;1,AA159&lt;6,Y159&gt;19,Y159&lt;51),AND(AA159&gt;5,Y159&gt;0,Y159&lt;20)),"Médio",IF(OR(AND(AA159&gt;1,AA159&lt;6,Y159&gt;50),AND(AA159&gt;5,Y159&gt;19,Y159&lt;51),AND(AA159&gt;5,Y159&gt;50)),"Complexo",""))),""))</f>
        <v/>
      </c>
      <c r="AE159" s="85" t="str">
        <f aca="false">IF(AC159="",AD159,IF(AD159="",AC159,""))</f>
        <v/>
      </c>
      <c r="AF159" s="86" t="n">
        <f aca="false">IF(AND(OR(X159="EE",X159="CE"),AE159="Simples"),3, IF(AND(OR(X159="EE",X159="CE"),AE159="Médio"),4, IF(AND(OR(X159="EE",X159="CE"),AE159="Complexo"),6, IF(AND(X159="SE",AE159="Simples"),4, IF(AND(X159="SE",AE159="Médio"),5, IF(AND(X159="SE",AE159="Complexo"),7,0))))))</f>
        <v>0</v>
      </c>
      <c r="AG159" s="86" t="n">
        <f aca="false">IF(AND(X159="ALI",AD159="Simples"),7, IF(AND(X159="ALI",AD159="Médio"),10, IF(AND(X159="ALI",AD159="Complexo"),15, IF(AND(X159="AIE",AD159="Simples"),5, IF(AND(X159="AIE",AD159="Médio"),7, IF(AND(X159="AIE",AD159="Complexo"),10,0))))))</f>
        <v>0</v>
      </c>
      <c r="AH159" s="86" t="n">
        <f aca="false">IF(U159="",0,IF(U159="OK",SUM(O159:P159),SUM(AF159:AG159)))</f>
        <v>0</v>
      </c>
      <c r="AI159" s="89" t="n">
        <f aca="false">IF(U159="OK",R159,( IF(V159&lt;&gt;"Manutenção em interface",IF(V159&lt;&gt;"Desenv., Manutenção e Publicação de Páginas Estáticas",(AF159+AG159)*W159,W159),W159)))</f>
        <v>0</v>
      </c>
      <c r="AJ159" s="78"/>
      <c r="AK159" s="87"/>
      <c r="AL159" s="78"/>
      <c r="AM159" s="87"/>
      <c r="AN159" s="78"/>
      <c r="AO159" s="78" t="str">
        <f aca="false">IF(AI159=0,"",IF(AI159=R159,"OK","Divergente"))</f>
        <v/>
      </c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IF(B160&lt;&gt;"",VLOOKUP(B160,'Manual EB'!$A$3:$B$407,2,0),0)</f>
        <v>0</v>
      </c>
      <c r="D160" s="78"/>
      <c r="E160" s="78"/>
      <c r="F160" s="79"/>
      <c r="G160" s="78"/>
      <c r="H160" s="80"/>
      <c r="I160" s="81"/>
      <c r="J160" s="82"/>
      <c r="K160" s="83"/>
      <c r="L160" s="84" t="str">
        <f aca="false">IF(G160="EE",IF(OR(AND(OR(J160=1,J160=0),H160&gt;0,H160&lt;5),AND(OR(J160=1,J160=0),H160&gt;4,H160&lt;16),AND(J160=2,H160&gt;0,H160&lt;5)),"Simples",IF(OR(AND(OR(J160=1,J160=0),H160&gt;15),AND(J160=2,H160&gt;4,H160&lt;16),AND(J160&gt;2,H160&gt;0,H160&lt;5)),"Médio",IF(OR(AND(J160=2,H160&gt;15),AND(J160&gt;2,H160&gt;4,H160&lt;16),AND(J160&gt;2,H160&gt;15)),"Complexo",""))), IF(OR(G160="CE",G160="SE"),IF(OR(AND(OR(J160=1,J160=0),H160&gt;0,H160&lt;6),AND(OR(J160=1,J160=0),H160&gt;5,H160&lt;20),AND(J160&gt;1,J160&lt;4,H160&gt;0,H160&lt;6)),"Simples",IF(OR(AND(OR(J160=1,J160=0),H160&gt;19),AND(J160&gt;1,J160&lt;4,H160&gt;5,H160&lt;20),AND(J160&gt;3,H160&gt;0,H160&lt;6)),"Médio",IF(OR(AND(J160&gt;1,J160&lt;4,H160&gt;19),AND(J160&gt;3,H160&gt;5,H160&lt;20),AND(J160&gt;3,H160&gt;19)),"Complexo",""))),""))</f>
        <v/>
      </c>
      <c r="M160" s="79" t="str">
        <f aca="false">IF(G160="ALI",IF(OR(AND(OR(J160=1,J160=0),H160&gt;0,H160&lt;20),AND(OR(J160=1,J160=0),H160&gt;19,H160&lt;51),AND(J160&gt;1,J160&lt;6,H160&gt;0,H160&lt;20)),"Simples",IF(OR(AND(OR(J160=1,J160=0),H160&gt;50),AND(J160&gt;1,J160&lt;6,H160&gt;19,H160&lt;51),AND(J160&gt;5,H160&gt;0,H160&lt;20)),"Médio",IF(OR(AND(J160&gt;1,J160&lt;6,H160&gt;50),AND(J160&gt;5,H160&gt;19,H160&lt;51),AND(J160&gt;5,H160&gt;50)),"Complexo",""))), IF(G160="AIE",IF(OR(AND(OR(J160=1, J160=0),H160&gt;0,H160&lt;20),AND(OR(J160=1, J160=0),H160&gt;19,H160&lt;51),AND(J160&gt;1,J160&lt;6,H160&gt;0,H160&lt;20)),"Simples",IF(OR(AND(OR(J160=1, J160=0),H160&gt;50),AND(J160&gt;1,J160&lt;6,H160&gt;19,H160&lt;51),AND(J160&gt;5,H160&gt;0,H160&lt;20)),"Médio",IF(OR(AND(J160&gt;1,J160&lt;6,H160&gt;50),AND(J160&gt;5,H160&gt;19,H160&lt;51),AND(J160&gt;5,H160&gt;50)),"Complexo",""))),""))</f>
        <v/>
      </c>
      <c r="N160" s="85" t="str">
        <f aca="false">IF(L160="",M160,IF(M160="",L160,""))</f>
        <v/>
      </c>
      <c r="O160" s="86" t="n">
        <f aca="false">IF(AND(OR(G160="EE",G160="CE"),N160="Simples"),3, IF(AND(OR(G160="EE",G160="CE"),N160="Médio"),4, IF(AND(OR(G160="EE",G160="CE"),N160="Complexo"),6, IF(AND(G160="SE",N160="Simples"),4, IF(AND(G160="SE",N160="Médio"),5, IF(AND(G160="SE",N160="Complexo"),7,0))))))</f>
        <v>0</v>
      </c>
      <c r="P160" s="86" t="n">
        <f aca="false">IF(AND(G160="ALI",M160="Simples"),7, IF(AND(G160="ALI",M160="Médio"),10, IF(AND(G160="ALI",M160="Complexo"),15, IF(AND(G160="AIE",M160="Simples"),5, IF(AND(G160="AIE",M160="Médio"),7, IF(AND(G160="AIE",M160="Complexo"),10,0))))))</f>
        <v>0</v>
      </c>
      <c r="Q160" s="69" t="n">
        <f aca="false">IF(B160&lt;&gt;"Manutenção em interface",IF(B160&lt;&gt;"Desenv., Manutenção e Publicação de Páginas Estáticas",(O160+P160),C160),C160)</f>
        <v>0</v>
      </c>
      <c r="R160" s="85" t="n">
        <f aca="false">IF(B160&lt;&gt;"Manutenção em interface",IF(B160&lt;&gt;"Desenv., Manutenção e Publicação de Páginas Estáticas",(O160+P160)*C160,C160),C160)</f>
        <v>0</v>
      </c>
      <c r="S160" s="78"/>
      <c r="T160" s="87"/>
      <c r="U160" s="88"/>
      <c r="V160" s="76"/>
      <c r="W160" s="77" t="n">
        <f aca="false">IF(V160&lt;&gt;"",VLOOKUP(V160,'Manual EB'!$A$3:$B$407,2,0),0)</f>
        <v>0</v>
      </c>
      <c r="X160" s="78"/>
      <c r="Y160" s="80"/>
      <c r="Z160" s="81"/>
      <c r="AA160" s="82"/>
      <c r="AB160" s="83"/>
      <c r="AC160" s="84" t="str">
        <f aca="false">IF(X160="EE",IF(OR(AND(OR(AA160=1,AA160=0),Y160&gt;0,Y160&lt;5),AND(OR(AA160=1,AA160=0),Y160&gt;4,Y160&lt;16),AND(AA160=2,Y160&gt;0,Y160&lt;5)),"Simples",IF(OR(AND(OR(AA160=1,AA160=0),Y160&gt;15),AND(AA160=2,Y160&gt;4,Y160&lt;16),AND(AA160&gt;2,Y160&gt;0,Y160&lt;5)),"Médio",IF(OR(AND(AA160=2,Y160&gt;15),AND(AA160&gt;2,Y160&gt;4,Y160&lt;16),AND(AA160&gt;2,Y160&gt;15)),"Complexo",""))), IF(OR(X160="CE",X160="SE"),IF(OR(AND(OR(AA160=1,AA160=0),Y160&gt;0,Y160&lt;6),AND(OR(AA160=1,AA160=0),Y160&gt;5,Y160&lt;20),AND(AA160&gt;1,AA160&lt;4,Y160&gt;0,Y160&lt;6)),"Simples",IF(OR(AND(OR(AA160=1,AA160=0),Y160&gt;19),AND(AA160&gt;1,AA160&lt;4,Y160&gt;5,Y160&lt;20),AND(AA160&gt;3,Y160&gt;0,Y160&lt;6)),"Médio",IF(OR(AND(AA160&gt;1,AA160&lt;4,Y160&gt;19),AND(AA160&gt;3,Y160&gt;5,Y160&lt;20),AND(AA160&gt;3,Y160&gt;19)),"Complexo",""))),""))</f>
        <v/>
      </c>
      <c r="AD160" s="79" t="str">
        <f aca="false">IF(X160="ALI",IF(OR(AND(OR(AA160=1,AA160=0),Y160&gt;0,Y160&lt;20),AND(OR(AA160=1,AA160=0),Y160&gt;19,Y160&lt;51),AND(AA160&gt;1,AA160&lt;6,Y160&gt;0,Y160&lt;20)),"Simples",IF(OR(AND(OR(AA160=1,AA160=0),Y160&gt;50),AND(AA160&gt;1,AA160&lt;6,Y160&gt;19,Y160&lt;51),AND(AA160&gt;5,Y160&gt;0,Y160&lt;20)),"Médio",IF(OR(AND(AA160&gt;1,AA160&lt;6,Y160&gt;50),AND(AA160&gt;5,Y160&gt;19,Y160&lt;51),AND(AA160&gt;5,Y160&gt;50)),"Complexo",""))), IF(X160="AIE",IF(OR(AND(OR(AA160=1, AA160=0),Y160&gt;0,Y160&lt;20),AND(OR(AA160=1, AA160=0),Y160&gt;19,Y160&lt;51),AND(AA160&gt;1,AA160&lt;6,Y160&gt;0,Y160&lt;20)),"Simples",IF(OR(AND(OR(AA160=1, AA160=0),Y160&gt;50),AND(AA160&gt;1,AA160&lt;6,Y160&gt;19,Y160&lt;51),AND(AA160&gt;5,Y160&gt;0,Y160&lt;20)),"Médio",IF(OR(AND(AA160&gt;1,AA160&lt;6,Y160&gt;50),AND(AA160&gt;5,Y160&gt;19,Y160&lt;51),AND(AA160&gt;5,Y160&gt;50)),"Complexo",""))),""))</f>
        <v/>
      </c>
      <c r="AE160" s="85" t="str">
        <f aca="false">IF(AC160="",AD160,IF(AD160="",AC160,""))</f>
        <v/>
      </c>
      <c r="AF160" s="86" t="n">
        <f aca="false">IF(AND(OR(X160="EE",X160="CE"),AE160="Simples"),3, IF(AND(OR(X160="EE",X160="CE"),AE160="Médio"),4, IF(AND(OR(X160="EE",X160="CE"),AE160="Complexo"),6, IF(AND(X160="SE",AE160="Simples"),4, IF(AND(X160="SE",AE160="Médio"),5, IF(AND(X160="SE",AE160="Complexo"),7,0))))))</f>
        <v>0</v>
      </c>
      <c r="AG160" s="86" t="n">
        <f aca="false">IF(AND(X160="ALI",AD160="Simples"),7, IF(AND(X160="ALI",AD160="Médio"),10, IF(AND(X160="ALI",AD160="Complexo"),15, IF(AND(X160="AIE",AD160="Simples"),5, IF(AND(X160="AIE",AD160="Médio"),7, IF(AND(X160="AIE",AD160="Complexo"),10,0))))))</f>
        <v>0</v>
      </c>
      <c r="AH160" s="86" t="n">
        <f aca="false">IF(U160="",0,IF(U160="OK",SUM(O160:P160),SUM(AF160:AG160)))</f>
        <v>0</v>
      </c>
      <c r="AI160" s="89" t="n">
        <f aca="false">IF(U160="OK",R160,( IF(V160&lt;&gt;"Manutenção em interface",IF(V160&lt;&gt;"Desenv., Manutenção e Publicação de Páginas Estáticas",(AF160+AG160)*W160,W160),W160)))</f>
        <v>0</v>
      </c>
      <c r="AJ160" s="78"/>
      <c r="AK160" s="87"/>
      <c r="AL160" s="78"/>
      <c r="AM160" s="87"/>
      <c r="AN160" s="78"/>
      <c r="AO160" s="78" t="str">
        <f aca="false">IF(AI160=0,"",IF(AI160=R160,"OK","Divergente"))</f>
        <v/>
      </c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IF(B161&lt;&gt;"",VLOOKUP(B161,'Manual EB'!$A$3:$B$407,2,0),0)</f>
        <v>0</v>
      </c>
      <c r="D161" s="78"/>
      <c r="E161" s="78"/>
      <c r="F161" s="79"/>
      <c r="G161" s="78"/>
      <c r="H161" s="80"/>
      <c r="I161" s="81"/>
      <c r="J161" s="82"/>
      <c r="K161" s="83"/>
      <c r="L161" s="84" t="str">
        <f aca="false">IF(G161="EE",IF(OR(AND(OR(J161=1,J161=0),H161&gt;0,H161&lt;5),AND(OR(J161=1,J161=0),H161&gt;4,H161&lt;16),AND(J161=2,H161&gt;0,H161&lt;5)),"Simples",IF(OR(AND(OR(J161=1,J161=0),H161&gt;15),AND(J161=2,H161&gt;4,H161&lt;16),AND(J161&gt;2,H161&gt;0,H161&lt;5)),"Médio",IF(OR(AND(J161=2,H161&gt;15),AND(J161&gt;2,H161&gt;4,H161&lt;16),AND(J161&gt;2,H161&gt;15)),"Complexo",""))), IF(OR(G161="CE",G161="SE"),IF(OR(AND(OR(J161=1,J161=0),H161&gt;0,H161&lt;6),AND(OR(J161=1,J161=0),H161&gt;5,H161&lt;20),AND(J161&gt;1,J161&lt;4,H161&gt;0,H161&lt;6)),"Simples",IF(OR(AND(OR(J161=1,J161=0),H161&gt;19),AND(J161&gt;1,J161&lt;4,H161&gt;5,H161&lt;20),AND(J161&gt;3,H161&gt;0,H161&lt;6)),"Médio",IF(OR(AND(J161&gt;1,J161&lt;4,H161&gt;19),AND(J161&gt;3,H161&gt;5,H161&lt;20),AND(J161&gt;3,H161&gt;19)),"Complexo",""))),""))</f>
        <v/>
      </c>
      <c r="M161" s="79" t="str">
        <f aca="false">IF(G161="ALI",IF(OR(AND(OR(J161=1,J161=0),H161&gt;0,H161&lt;20),AND(OR(J161=1,J161=0),H161&gt;19,H161&lt;51),AND(J161&gt;1,J161&lt;6,H161&gt;0,H161&lt;20)),"Simples",IF(OR(AND(OR(J161=1,J161=0),H161&gt;50),AND(J161&gt;1,J161&lt;6,H161&gt;19,H161&lt;51),AND(J161&gt;5,H161&gt;0,H161&lt;20)),"Médio",IF(OR(AND(J161&gt;1,J161&lt;6,H161&gt;50),AND(J161&gt;5,H161&gt;19,H161&lt;51),AND(J161&gt;5,H161&gt;50)),"Complexo",""))), IF(G161="AIE",IF(OR(AND(OR(J161=1, J161=0),H161&gt;0,H161&lt;20),AND(OR(J161=1, J161=0),H161&gt;19,H161&lt;51),AND(J161&gt;1,J161&lt;6,H161&gt;0,H161&lt;20)),"Simples",IF(OR(AND(OR(J161=1, J161=0),H161&gt;50),AND(J161&gt;1,J161&lt;6,H161&gt;19,H161&lt;51),AND(J161&gt;5,H161&gt;0,H161&lt;20)),"Médio",IF(OR(AND(J161&gt;1,J161&lt;6,H161&gt;50),AND(J161&gt;5,H161&gt;19,H161&lt;51),AND(J161&gt;5,H161&gt;50)),"Complexo",""))),""))</f>
        <v/>
      </c>
      <c r="N161" s="85" t="str">
        <f aca="false">IF(L161="",M161,IF(M161="",L161,""))</f>
        <v/>
      </c>
      <c r="O161" s="86" t="n">
        <f aca="false">IF(AND(OR(G161="EE",G161="CE"),N161="Simples"),3, IF(AND(OR(G161="EE",G161="CE"),N161="Médio"),4, IF(AND(OR(G161="EE",G161="CE"),N161="Complexo"),6, IF(AND(G161="SE",N161="Simples"),4, IF(AND(G161="SE",N161="Médio"),5, IF(AND(G161="SE",N161="Complexo"),7,0))))))</f>
        <v>0</v>
      </c>
      <c r="P161" s="86" t="n">
        <f aca="false">IF(AND(G161="ALI",M161="Simples"),7, IF(AND(G161="ALI",M161="Médio"),10, IF(AND(G161="ALI",M161="Complexo"),15, IF(AND(G161="AIE",M161="Simples"),5, IF(AND(G161="AIE",M161="Médio"),7, IF(AND(G161="AIE",M161="Complexo"),10,0))))))</f>
        <v>0</v>
      </c>
      <c r="Q161" s="69" t="n">
        <f aca="false">IF(B161&lt;&gt;"Manutenção em interface",IF(B161&lt;&gt;"Desenv., Manutenção e Publicação de Páginas Estáticas",(O161+P161),C161),C161)</f>
        <v>0</v>
      </c>
      <c r="R161" s="85" t="n">
        <f aca="false">IF(B161&lt;&gt;"Manutenção em interface",IF(B161&lt;&gt;"Desenv., Manutenção e Publicação de Páginas Estáticas",(O161+P161)*C161,C161),C161)</f>
        <v>0</v>
      </c>
      <c r="S161" s="78"/>
      <c r="T161" s="87"/>
      <c r="U161" s="88"/>
      <c r="V161" s="76"/>
      <c r="W161" s="77" t="n">
        <f aca="false">IF(V161&lt;&gt;"",VLOOKUP(V161,'Manual EB'!$A$3:$B$407,2,0),0)</f>
        <v>0</v>
      </c>
      <c r="X161" s="78"/>
      <c r="Y161" s="80"/>
      <c r="Z161" s="81"/>
      <c r="AA161" s="82"/>
      <c r="AB161" s="83"/>
      <c r="AC161" s="84" t="str">
        <f aca="false">IF(X161="EE",IF(OR(AND(OR(AA161=1,AA161=0),Y161&gt;0,Y161&lt;5),AND(OR(AA161=1,AA161=0),Y161&gt;4,Y161&lt;16),AND(AA161=2,Y161&gt;0,Y161&lt;5)),"Simples",IF(OR(AND(OR(AA161=1,AA161=0),Y161&gt;15),AND(AA161=2,Y161&gt;4,Y161&lt;16),AND(AA161&gt;2,Y161&gt;0,Y161&lt;5)),"Médio",IF(OR(AND(AA161=2,Y161&gt;15),AND(AA161&gt;2,Y161&gt;4,Y161&lt;16),AND(AA161&gt;2,Y161&gt;15)),"Complexo",""))), IF(OR(X161="CE",X161="SE"),IF(OR(AND(OR(AA161=1,AA161=0),Y161&gt;0,Y161&lt;6),AND(OR(AA161=1,AA161=0),Y161&gt;5,Y161&lt;20),AND(AA161&gt;1,AA161&lt;4,Y161&gt;0,Y161&lt;6)),"Simples",IF(OR(AND(OR(AA161=1,AA161=0),Y161&gt;19),AND(AA161&gt;1,AA161&lt;4,Y161&gt;5,Y161&lt;20),AND(AA161&gt;3,Y161&gt;0,Y161&lt;6)),"Médio",IF(OR(AND(AA161&gt;1,AA161&lt;4,Y161&gt;19),AND(AA161&gt;3,Y161&gt;5,Y161&lt;20),AND(AA161&gt;3,Y161&gt;19)),"Complexo",""))),""))</f>
        <v/>
      </c>
      <c r="AD161" s="79" t="str">
        <f aca="false">IF(X161="ALI",IF(OR(AND(OR(AA161=1,AA161=0),Y161&gt;0,Y161&lt;20),AND(OR(AA161=1,AA161=0),Y161&gt;19,Y161&lt;51),AND(AA161&gt;1,AA161&lt;6,Y161&gt;0,Y161&lt;20)),"Simples",IF(OR(AND(OR(AA161=1,AA161=0),Y161&gt;50),AND(AA161&gt;1,AA161&lt;6,Y161&gt;19,Y161&lt;51),AND(AA161&gt;5,Y161&gt;0,Y161&lt;20)),"Médio",IF(OR(AND(AA161&gt;1,AA161&lt;6,Y161&gt;50),AND(AA161&gt;5,Y161&gt;19,Y161&lt;51),AND(AA161&gt;5,Y161&gt;50)),"Complexo",""))), IF(X161="AIE",IF(OR(AND(OR(AA161=1, AA161=0),Y161&gt;0,Y161&lt;20),AND(OR(AA161=1, AA161=0),Y161&gt;19,Y161&lt;51),AND(AA161&gt;1,AA161&lt;6,Y161&gt;0,Y161&lt;20)),"Simples",IF(OR(AND(OR(AA161=1, AA161=0),Y161&gt;50),AND(AA161&gt;1,AA161&lt;6,Y161&gt;19,Y161&lt;51),AND(AA161&gt;5,Y161&gt;0,Y161&lt;20)),"Médio",IF(OR(AND(AA161&gt;1,AA161&lt;6,Y161&gt;50),AND(AA161&gt;5,Y161&gt;19,Y161&lt;51),AND(AA161&gt;5,Y161&gt;50)),"Complexo",""))),""))</f>
        <v/>
      </c>
      <c r="AE161" s="85" t="str">
        <f aca="false">IF(AC161="",AD161,IF(AD161="",AC161,""))</f>
        <v/>
      </c>
      <c r="AF161" s="86" t="n">
        <f aca="false">IF(AND(OR(X161="EE",X161="CE"),AE161="Simples"),3, IF(AND(OR(X161="EE",X161="CE"),AE161="Médio"),4, IF(AND(OR(X161="EE",X161="CE"),AE161="Complexo"),6, IF(AND(X161="SE",AE161="Simples"),4, IF(AND(X161="SE",AE161="Médio"),5, IF(AND(X161="SE",AE161="Complexo"),7,0))))))</f>
        <v>0</v>
      </c>
      <c r="AG161" s="86" t="n">
        <f aca="false">IF(AND(X161="ALI",AD161="Simples"),7, IF(AND(X161="ALI",AD161="Médio"),10, IF(AND(X161="ALI",AD161="Complexo"),15, IF(AND(X161="AIE",AD161="Simples"),5, IF(AND(X161="AIE",AD161="Médio"),7, IF(AND(X161="AIE",AD161="Complexo"),10,0))))))</f>
        <v>0</v>
      </c>
      <c r="AH161" s="86" t="n">
        <f aca="false">IF(U161="",0,IF(U161="OK",SUM(O161:P161),SUM(AF161:AG161)))</f>
        <v>0</v>
      </c>
      <c r="AI161" s="89" t="n">
        <f aca="false">IF(U161="OK",R161,( IF(V161&lt;&gt;"Manutenção em interface",IF(V161&lt;&gt;"Desenv., Manutenção e Publicação de Páginas Estáticas",(AF161+AG161)*W161,W161),W161)))</f>
        <v>0</v>
      </c>
      <c r="AJ161" s="78"/>
      <c r="AK161" s="87"/>
      <c r="AL161" s="78"/>
      <c r="AM161" s="87"/>
      <c r="AN161" s="78"/>
      <c r="AO161" s="78" t="str">
        <f aca="false">IF(AI161=0,"",IF(AI161=R161,"OK","Divergente"))</f>
        <v/>
      </c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IF(B162&lt;&gt;"",VLOOKUP(B162,'Manual EB'!$A$3:$B$407,2,0),0)</f>
        <v>0</v>
      </c>
      <c r="D162" s="78"/>
      <c r="E162" s="78"/>
      <c r="F162" s="79"/>
      <c r="G162" s="78"/>
      <c r="H162" s="80"/>
      <c r="I162" s="81"/>
      <c r="J162" s="82"/>
      <c r="K162" s="83"/>
      <c r="L162" s="84" t="str">
        <f aca="false">IF(G162="EE",IF(OR(AND(OR(J162=1,J162=0),H162&gt;0,H162&lt;5),AND(OR(J162=1,J162=0),H162&gt;4,H162&lt;16),AND(J162=2,H162&gt;0,H162&lt;5)),"Simples",IF(OR(AND(OR(J162=1,J162=0),H162&gt;15),AND(J162=2,H162&gt;4,H162&lt;16),AND(J162&gt;2,H162&gt;0,H162&lt;5)),"Médio",IF(OR(AND(J162=2,H162&gt;15),AND(J162&gt;2,H162&gt;4,H162&lt;16),AND(J162&gt;2,H162&gt;15)),"Complexo",""))), IF(OR(G162="CE",G162="SE"),IF(OR(AND(OR(J162=1,J162=0),H162&gt;0,H162&lt;6),AND(OR(J162=1,J162=0),H162&gt;5,H162&lt;20),AND(J162&gt;1,J162&lt;4,H162&gt;0,H162&lt;6)),"Simples",IF(OR(AND(OR(J162=1,J162=0),H162&gt;19),AND(J162&gt;1,J162&lt;4,H162&gt;5,H162&lt;20),AND(J162&gt;3,H162&gt;0,H162&lt;6)),"Médio",IF(OR(AND(J162&gt;1,J162&lt;4,H162&gt;19),AND(J162&gt;3,H162&gt;5,H162&lt;20),AND(J162&gt;3,H162&gt;19)),"Complexo",""))),""))</f>
        <v/>
      </c>
      <c r="M162" s="79" t="str">
        <f aca="false">IF(G162="ALI",IF(OR(AND(OR(J162=1,J162=0),H162&gt;0,H162&lt;20),AND(OR(J162=1,J162=0),H162&gt;19,H162&lt;51),AND(J162&gt;1,J162&lt;6,H162&gt;0,H162&lt;20)),"Simples",IF(OR(AND(OR(J162=1,J162=0),H162&gt;50),AND(J162&gt;1,J162&lt;6,H162&gt;19,H162&lt;51),AND(J162&gt;5,H162&gt;0,H162&lt;20)),"Médio",IF(OR(AND(J162&gt;1,J162&lt;6,H162&gt;50),AND(J162&gt;5,H162&gt;19,H162&lt;51),AND(J162&gt;5,H162&gt;50)),"Complexo",""))), IF(G162="AIE",IF(OR(AND(OR(J162=1, J162=0),H162&gt;0,H162&lt;20),AND(OR(J162=1, J162=0),H162&gt;19,H162&lt;51),AND(J162&gt;1,J162&lt;6,H162&gt;0,H162&lt;20)),"Simples",IF(OR(AND(OR(J162=1, J162=0),H162&gt;50),AND(J162&gt;1,J162&lt;6,H162&gt;19,H162&lt;51),AND(J162&gt;5,H162&gt;0,H162&lt;20)),"Médio",IF(OR(AND(J162&gt;1,J162&lt;6,H162&gt;50),AND(J162&gt;5,H162&gt;19,H162&lt;51),AND(J162&gt;5,H162&gt;50)),"Complexo",""))),""))</f>
        <v/>
      </c>
      <c r="N162" s="85" t="str">
        <f aca="false">IF(L162="",M162,IF(M162="",L162,""))</f>
        <v/>
      </c>
      <c r="O162" s="86" t="n">
        <f aca="false">IF(AND(OR(G162="EE",G162="CE"),N162="Simples"),3, IF(AND(OR(G162="EE",G162="CE"),N162="Médio"),4, IF(AND(OR(G162="EE",G162="CE"),N162="Complexo"),6, IF(AND(G162="SE",N162="Simples"),4, IF(AND(G162="SE",N162="Médio"),5, IF(AND(G162="SE",N162="Complexo"),7,0))))))</f>
        <v>0</v>
      </c>
      <c r="P162" s="86" t="n">
        <f aca="false">IF(AND(G162="ALI",M162="Simples"),7, IF(AND(G162="ALI",M162="Médio"),10, IF(AND(G162="ALI",M162="Complexo"),15, IF(AND(G162="AIE",M162="Simples"),5, IF(AND(G162="AIE",M162="Médio"),7, IF(AND(G162="AIE",M162="Complexo"),10,0))))))</f>
        <v>0</v>
      </c>
      <c r="Q162" s="69" t="n">
        <f aca="false">IF(B162&lt;&gt;"Manutenção em interface",IF(B162&lt;&gt;"Desenv., Manutenção e Publicação de Páginas Estáticas",(O162+P162),C162),C162)</f>
        <v>0</v>
      </c>
      <c r="R162" s="85" t="n">
        <f aca="false">IF(B162&lt;&gt;"Manutenção em interface",IF(B162&lt;&gt;"Desenv., Manutenção e Publicação de Páginas Estáticas",(O162+P162)*C162,C162),C162)</f>
        <v>0</v>
      </c>
      <c r="S162" s="78"/>
      <c r="T162" s="87"/>
      <c r="U162" s="88"/>
      <c r="V162" s="76"/>
      <c r="W162" s="77" t="n">
        <f aca="false">IF(V162&lt;&gt;"",VLOOKUP(V162,'Manual EB'!$A$3:$B$407,2,0),0)</f>
        <v>0</v>
      </c>
      <c r="X162" s="78"/>
      <c r="Y162" s="80"/>
      <c r="Z162" s="81"/>
      <c r="AA162" s="82"/>
      <c r="AB162" s="83"/>
      <c r="AC162" s="84" t="str">
        <f aca="false">IF(X162="EE",IF(OR(AND(OR(AA162=1,AA162=0),Y162&gt;0,Y162&lt;5),AND(OR(AA162=1,AA162=0),Y162&gt;4,Y162&lt;16),AND(AA162=2,Y162&gt;0,Y162&lt;5)),"Simples",IF(OR(AND(OR(AA162=1,AA162=0),Y162&gt;15),AND(AA162=2,Y162&gt;4,Y162&lt;16),AND(AA162&gt;2,Y162&gt;0,Y162&lt;5)),"Médio",IF(OR(AND(AA162=2,Y162&gt;15),AND(AA162&gt;2,Y162&gt;4,Y162&lt;16),AND(AA162&gt;2,Y162&gt;15)),"Complexo",""))), IF(OR(X162="CE",X162="SE"),IF(OR(AND(OR(AA162=1,AA162=0),Y162&gt;0,Y162&lt;6),AND(OR(AA162=1,AA162=0),Y162&gt;5,Y162&lt;20),AND(AA162&gt;1,AA162&lt;4,Y162&gt;0,Y162&lt;6)),"Simples",IF(OR(AND(OR(AA162=1,AA162=0),Y162&gt;19),AND(AA162&gt;1,AA162&lt;4,Y162&gt;5,Y162&lt;20),AND(AA162&gt;3,Y162&gt;0,Y162&lt;6)),"Médio",IF(OR(AND(AA162&gt;1,AA162&lt;4,Y162&gt;19),AND(AA162&gt;3,Y162&gt;5,Y162&lt;20),AND(AA162&gt;3,Y162&gt;19)),"Complexo",""))),""))</f>
        <v/>
      </c>
      <c r="AD162" s="79" t="str">
        <f aca="false">IF(X162="ALI",IF(OR(AND(OR(AA162=1,AA162=0),Y162&gt;0,Y162&lt;20),AND(OR(AA162=1,AA162=0),Y162&gt;19,Y162&lt;51),AND(AA162&gt;1,AA162&lt;6,Y162&gt;0,Y162&lt;20)),"Simples",IF(OR(AND(OR(AA162=1,AA162=0),Y162&gt;50),AND(AA162&gt;1,AA162&lt;6,Y162&gt;19,Y162&lt;51),AND(AA162&gt;5,Y162&gt;0,Y162&lt;20)),"Médio",IF(OR(AND(AA162&gt;1,AA162&lt;6,Y162&gt;50),AND(AA162&gt;5,Y162&gt;19,Y162&lt;51),AND(AA162&gt;5,Y162&gt;50)),"Complexo",""))), IF(X162="AIE",IF(OR(AND(OR(AA162=1, AA162=0),Y162&gt;0,Y162&lt;20),AND(OR(AA162=1, AA162=0),Y162&gt;19,Y162&lt;51),AND(AA162&gt;1,AA162&lt;6,Y162&gt;0,Y162&lt;20)),"Simples",IF(OR(AND(OR(AA162=1, AA162=0),Y162&gt;50),AND(AA162&gt;1,AA162&lt;6,Y162&gt;19,Y162&lt;51),AND(AA162&gt;5,Y162&gt;0,Y162&lt;20)),"Médio",IF(OR(AND(AA162&gt;1,AA162&lt;6,Y162&gt;50),AND(AA162&gt;5,Y162&gt;19,Y162&lt;51),AND(AA162&gt;5,Y162&gt;50)),"Complexo",""))),""))</f>
        <v/>
      </c>
      <c r="AE162" s="85" t="str">
        <f aca="false">IF(AC162="",AD162,IF(AD162="",AC162,""))</f>
        <v/>
      </c>
      <c r="AF162" s="86" t="n">
        <f aca="false">IF(AND(OR(X162="EE",X162="CE"),AE162="Simples"),3, IF(AND(OR(X162="EE",X162="CE"),AE162="Médio"),4, IF(AND(OR(X162="EE",X162="CE"),AE162="Complexo"),6, IF(AND(X162="SE",AE162="Simples"),4, IF(AND(X162="SE",AE162="Médio"),5, IF(AND(X162="SE",AE162="Complexo"),7,0))))))</f>
        <v>0</v>
      </c>
      <c r="AG162" s="86" t="n">
        <f aca="false">IF(AND(X162="ALI",AD162="Simples"),7, IF(AND(X162="ALI",AD162="Médio"),10, IF(AND(X162="ALI",AD162="Complexo"),15, IF(AND(X162="AIE",AD162="Simples"),5, IF(AND(X162="AIE",AD162="Médio"),7, IF(AND(X162="AIE",AD162="Complexo"),10,0))))))</f>
        <v>0</v>
      </c>
      <c r="AH162" s="86" t="n">
        <f aca="false">IF(U162="",0,IF(U162="OK",SUM(O162:P162),SUM(AF162:AG162)))</f>
        <v>0</v>
      </c>
      <c r="AI162" s="89" t="n">
        <f aca="false">IF(U162="OK",R162,( IF(V162&lt;&gt;"Manutenção em interface",IF(V162&lt;&gt;"Desenv., Manutenção e Publicação de Páginas Estáticas",(AF162+AG162)*W162,W162),W162)))</f>
        <v>0</v>
      </c>
      <c r="AJ162" s="78"/>
      <c r="AK162" s="87"/>
      <c r="AL162" s="78"/>
      <c r="AM162" s="87"/>
      <c r="AN162" s="78"/>
      <c r="AO162" s="78" t="str">
        <f aca="false">IF(AI162=0,"",IF(AI162=R162,"OK","Divergente"))</f>
        <v/>
      </c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IF(B163&lt;&gt;"",VLOOKUP(B163,'Manual EB'!$A$3:$B$407,2,0),0)</f>
        <v>0</v>
      </c>
      <c r="D163" s="78"/>
      <c r="E163" s="78"/>
      <c r="F163" s="79"/>
      <c r="G163" s="78"/>
      <c r="H163" s="80"/>
      <c r="I163" s="81"/>
      <c r="J163" s="82"/>
      <c r="K163" s="83"/>
      <c r="L163" s="84" t="str">
        <f aca="false">IF(G163="EE",IF(OR(AND(OR(J163=1,J163=0),H163&gt;0,H163&lt;5),AND(OR(J163=1,J163=0),H163&gt;4,H163&lt;16),AND(J163=2,H163&gt;0,H163&lt;5)),"Simples",IF(OR(AND(OR(J163=1,J163=0),H163&gt;15),AND(J163=2,H163&gt;4,H163&lt;16),AND(J163&gt;2,H163&gt;0,H163&lt;5)),"Médio",IF(OR(AND(J163=2,H163&gt;15),AND(J163&gt;2,H163&gt;4,H163&lt;16),AND(J163&gt;2,H163&gt;15)),"Complexo",""))), IF(OR(G163="CE",G163="SE"),IF(OR(AND(OR(J163=1,J163=0),H163&gt;0,H163&lt;6),AND(OR(J163=1,J163=0),H163&gt;5,H163&lt;20),AND(J163&gt;1,J163&lt;4,H163&gt;0,H163&lt;6)),"Simples",IF(OR(AND(OR(J163=1,J163=0),H163&gt;19),AND(J163&gt;1,J163&lt;4,H163&gt;5,H163&lt;20),AND(J163&gt;3,H163&gt;0,H163&lt;6)),"Médio",IF(OR(AND(J163&gt;1,J163&lt;4,H163&gt;19),AND(J163&gt;3,H163&gt;5,H163&lt;20),AND(J163&gt;3,H163&gt;19)),"Complexo",""))),""))</f>
        <v/>
      </c>
      <c r="M163" s="79" t="str">
        <f aca="false">IF(G163="ALI",IF(OR(AND(OR(J163=1,J163=0),H163&gt;0,H163&lt;20),AND(OR(J163=1,J163=0),H163&gt;19,H163&lt;51),AND(J163&gt;1,J163&lt;6,H163&gt;0,H163&lt;20)),"Simples",IF(OR(AND(OR(J163=1,J163=0),H163&gt;50),AND(J163&gt;1,J163&lt;6,H163&gt;19,H163&lt;51),AND(J163&gt;5,H163&gt;0,H163&lt;20)),"Médio",IF(OR(AND(J163&gt;1,J163&lt;6,H163&gt;50),AND(J163&gt;5,H163&gt;19,H163&lt;51),AND(J163&gt;5,H163&gt;50)),"Complexo",""))), IF(G163="AIE",IF(OR(AND(OR(J163=1, J163=0),H163&gt;0,H163&lt;20),AND(OR(J163=1, J163=0),H163&gt;19,H163&lt;51),AND(J163&gt;1,J163&lt;6,H163&gt;0,H163&lt;20)),"Simples",IF(OR(AND(OR(J163=1, J163=0),H163&gt;50),AND(J163&gt;1,J163&lt;6,H163&gt;19,H163&lt;51),AND(J163&gt;5,H163&gt;0,H163&lt;20)),"Médio",IF(OR(AND(J163&gt;1,J163&lt;6,H163&gt;50),AND(J163&gt;5,H163&gt;19,H163&lt;51),AND(J163&gt;5,H163&gt;50)),"Complexo",""))),""))</f>
        <v/>
      </c>
      <c r="N163" s="85" t="str">
        <f aca="false">IF(L163="",M163,IF(M163="",L163,""))</f>
        <v/>
      </c>
      <c r="O163" s="86" t="n">
        <f aca="false">IF(AND(OR(G163="EE",G163="CE"),N163="Simples"),3, IF(AND(OR(G163="EE",G163="CE"),N163="Médio"),4, IF(AND(OR(G163="EE",G163="CE"),N163="Complexo"),6, IF(AND(G163="SE",N163="Simples"),4, IF(AND(G163="SE",N163="Médio"),5, IF(AND(G163="SE",N163="Complexo"),7,0))))))</f>
        <v>0</v>
      </c>
      <c r="P163" s="86" t="n">
        <f aca="false">IF(AND(G163="ALI",M163="Simples"),7, IF(AND(G163="ALI",M163="Médio"),10, IF(AND(G163="ALI",M163="Complexo"),15, IF(AND(G163="AIE",M163="Simples"),5, IF(AND(G163="AIE",M163="Médio"),7, IF(AND(G163="AIE",M163="Complexo"),10,0))))))</f>
        <v>0</v>
      </c>
      <c r="Q163" s="69" t="n">
        <f aca="false">IF(B163&lt;&gt;"Manutenção em interface",IF(B163&lt;&gt;"Desenv., Manutenção e Publicação de Páginas Estáticas",(O163+P163),C163),C163)</f>
        <v>0</v>
      </c>
      <c r="R163" s="85" t="n">
        <f aca="false">IF(B163&lt;&gt;"Manutenção em interface",IF(B163&lt;&gt;"Desenv., Manutenção e Publicação de Páginas Estáticas",(O163+P163)*C163,C163),C163)</f>
        <v>0</v>
      </c>
      <c r="S163" s="78"/>
      <c r="T163" s="87"/>
      <c r="U163" s="88"/>
      <c r="V163" s="76"/>
      <c r="W163" s="77" t="n">
        <f aca="false">IF(V163&lt;&gt;"",VLOOKUP(V163,'Manual EB'!$A$3:$B$407,2,0),0)</f>
        <v>0</v>
      </c>
      <c r="X163" s="78"/>
      <c r="Y163" s="80"/>
      <c r="Z163" s="81"/>
      <c r="AA163" s="82"/>
      <c r="AB163" s="83"/>
      <c r="AC163" s="84" t="str">
        <f aca="false">IF(X163="EE",IF(OR(AND(OR(AA163=1,AA163=0),Y163&gt;0,Y163&lt;5),AND(OR(AA163=1,AA163=0),Y163&gt;4,Y163&lt;16),AND(AA163=2,Y163&gt;0,Y163&lt;5)),"Simples",IF(OR(AND(OR(AA163=1,AA163=0),Y163&gt;15),AND(AA163=2,Y163&gt;4,Y163&lt;16),AND(AA163&gt;2,Y163&gt;0,Y163&lt;5)),"Médio",IF(OR(AND(AA163=2,Y163&gt;15),AND(AA163&gt;2,Y163&gt;4,Y163&lt;16),AND(AA163&gt;2,Y163&gt;15)),"Complexo",""))), IF(OR(X163="CE",X163="SE"),IF(OR(AND(OR(AA163=1,AA163=0),Y163&gt;0,Y163&lt;6),AND(OR(AA163=1,AA163=0),Y163&gt;5,Y163&lt;20),AND(AA163&gt;1,AA163&lt;4,Y163&gt;0,Y163&lt;6)),"Simples",IF(OR(AND(OR(AA163=1,AA163=0),Y163&gt;19),AND(AA163&gt;1,AA163&lt;4,Y163&gt;5,Y163&lt;20),AND(AA163&gt;3,Y163&gt;0,Y163&lt;6)),"Médio",IF(OR(AND(AA163&gt;1,AA163&lt;4,Y163&gt;19),AND(AA163&gt;3,Y163&gt;5,Y163&lt;20),AND(AA163&gt;3,Y163&gt;19)),"Complexo",""))),""))</f>
        <v/>
      </c>
      <c r="AD163" s="79" t="str">
        <f aca="false">IF(X163="ALI",IF(OR(AND(OR(AA163=1,AA163=0),Y163&gt;0,Y163&lt;20),AND(OR(AA163=1,AA163=0),Y163&gt;19,Y163&lt;51),AND(AA163&gt;1,AA163&lt;6,Y163&gt;0,Y163&lt;20)),"Simples",IF(OR(AND(OR(AA163=1,AA163=0),Y163&gt;50),AND(AA163&gt;1,AA163&lt;6,Y163&gt;19,Y163&lt;51),AND(AA163&gt;5,Y163&gt;0,Y163&lt;20)),"Médio",IF(OR(AND(AA163&gt;1,AA163&lt;6,Y163&gt;50),AND(AA163&gt;5,Y163&gt;19,Y163&lt;51),AND(AA163&gt;5,Y163&gt;50)),"Complexo",""))), IF(X163="AIE",IF(OR(AND(OR(AA163=1, AA163=0),Y163&gt;0,Y163&lt;20),AND(OR(AA163=1, AA163=0),Y163&gt;19,Y163&lt;51),AND(AA163&gt;1,AA163&lt;6,Y163&gt;0,Y163&lt;20)),"Simples",IF(OR(AND(OR(AA163=1, AA163=0),Y163&gt;50),AND(AA163&gt;1,AA163&lt;6,Y163&gt;19,Y163&lt;51),AND(AA163&gt;5,Y163&gt;0,Y163&lt;20)),"Médio",IF(OR(AND(AA163&gt;1,AA163&lt;6,Y163&gt;50),AND(AA163&gt;5,Y163&gt;19,Y163&lt;51),AND(AA163&gt;5,Y163&gt;50)),"Complexo",""))),""))</f>
        <v/>
      </c>
      <c r="AE163" s="85" t="str">
        <f aca="false">IF(AC163="",AD163,IF(AD163="",AC163,""))</f>
        <v/>
      </c>
      <c r="AF163" s="86" t="n">
        <f aca="false">IF(AND(OR(X163="EE",X163="CE"),AE163="Simples"),3, IF(AND(OR(X163="EE",X163="CE"),AE163="Médio"),4, IF(AND(OR(X163="EE",X163="CE"),AE163="Complexo"),6, IF(AND(X163="SE",AE163="Simples"),4, IF(AND(X163="SE",AE163="Médio"),5, IF(AND(X163="SE",AE163="Complexo"),7,0))))))</f>
        <v>0</v>
      </c>
      <c r="AG163" s="86" t="n">
        <f aca="false">IF(AND(X163="ALI",AD163="Simples"),7, IF(AND(X163="ALI",AD163="Médio"),10, IF(AND(X163="ALI",AD163="Complexo"),15, IF(AND(X163="AIE",AD163="Simples"),5, IF(AND(X163="AIE",AD163="Médio"),7, IF(AND(X163="AIE",AD163="Complexo"),10,0))))))</f>
        <v>0</v>
      </c>
      <c r="AH163" s="86" t="n">
        <f aca="false">IF(U163="",0,IF(U163="OK",SUM(O163:P163),SUM(AF163:AG163)))</f>
        <v>0</v>
      </c>
      <c r="AI163" s="89" t="n">
        <f aca="false">IF(U163="OK",R163,( IF(V163&lt;&gt;"Manutenção em interface",IF(V163&lt;&gt;"Desenv., Manutenção e Publicação de Páginas Estáticas",(AF163+AG163)*W163,W163),W163)))</f>
        <v>0</v>
      </c>
      <c r="AJ163" s="78"/>
      <c r="AK163" s="87"/>
      <c r="AL163" s="78"/>
      <c r="AM163" s="87"/>
      <c r="AN163" s="78"/>
      <c r="AO163" s="78" t="str">
        <f aca="false">IF(AI163=0,"",IF(AI163=R163,"OK","Divergente"))</f>
        <v/>
      </c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IF(B164&lt;&gt;"",VLOOKUP(B164,'Manual EB'!$A$3:$B$407,2,0),0)</f>
        <v>0</v>
      </c>
      <c r="D164" s="78"/>
      <c r="E164" s="78"/>
      <c r="F164" s="79"/>
      <c r="G164" s="78"/>
      <c r="H164" s="80"/>
      <c r="I164" s="81"/>
      <c r="J164" s="82"/>
      <c r="K164" s="83"/>
      <c r="L164" s="84" t="str">
        <f aca="false">IF(G164="EE",IF(OR(AND(OR(J164=1,J164=0),H164&gt;0,H164&lt;5),AND(OR(J164=1,J164=0),H164&gt;4,H164&lt;16),AND(J164=2,H164&gt;0,H164&lt;5)),"Simples",IF(OR(AND(OR(J164=1,J164=0),H164&gt;15),AND(J164=2,H164&gt;4,H164&lt;16),AND(J164&gt;2,H164&gt;0,H164&lt;5)),"Médio",IF(OR(AND(J164=2,H164&gt;15),AND(J164&gt;2,H164&gt;4,H164&lt;16),AND(J164&gt;2,H164&gt;15)),"Complexo",""))), IF(OR(G164="CE",G164="SE"),IF(OR(AND(OR(J164=1,J164=0),H164&gt;0,H164&lt;6),AND(OR(J164=1,J164=0),H164&gt;5,H164&lt;20),AND(J164&gt;1,J164&lt;4,H164&gt;0,H164&lt;6)),"Simples",IF(OR(AND(OR(J164=1,J164=0),H164&gt;19),AND(J164&gt;1,J164&lt;4,H164&gt;5,H164&lt;20),AND(J164&gt;3,H164&gt;0,H164&lt;6)),"Médio",IF(OR(AND(J164&gt;1,J164&lt;4,H164&gt;19),AND(J164&gt;3,H164&gt;5,H164&lt;20),AND(J164&gt;3,H164&gt;19)),"Complexo",""))),""))</f>
        <v/>
      </c>
      <c r="M164" s="79" t="str">
        <f aca="false">IF(G164="ALI",IF(OR(AND(OR(J164=1,J164=0),H164&gt;0,H164&lt;20),AND(OR(J164=1,J164=0),H164&gt;19,H164&lt;51),AND(J164&gt;1,J164&lt;6,H164&gt;0,H164&lt;20)),"Simples",IF(OR(AND(OR(J164=1,J164=0),H164&gt;50),AND(J164&gt;1,J164&lt;6,H164&gt;19,H164&lt;51),AND(J164&gt;5,H164&gt;0,H164&lt;20)),"Médio",IF(OR(AND(J164&gt;1,J164&lt;6,H164&gt;50),AND(J164&gt;5,H164&gt;19,H164&lt;51),AND(J164&gt;5,H164&gt;50)),"Complexo",""))), IF(G164="AIE",IF(OR(AND(OR(J164=1, J164=0),H164&gt;0,H164&lt;20),AND(OR(J164=1, J164=0),H164&gt;19,H164&lt;51),AND(J164&gt;1,J164&lt;6,H164&gt;0,H164&lt;20)),"Simples",IF(OR(AND(OR(J164=1, J164=0),H164&gt;50),AND(J164&gt;1,J164&lt;6,H164&gt;19,H164&lt;51),AND(J164&gt;5,H164&gt;0,H164&lt;20)),"Médio",IF(OR(AND(J164&gt;1,J164&lt;6,H164&gt;50),AND(J164&gt;5,H164&gt;19,H164&lt;51),AND(J164&gt;5,H164&gt;50)),"Complexo",""))),""))</f>
        <v/>
      </c>
      <c r="N164" s="85" t="str">
        <f aca="false">IF(L164="",M164,IF(M164="",L164,""))</f>
        <v/>
      </c>
      <c r="O164" s="86" t="n">
        <f aca="false">IF(AND(OR(G164="EE",G164="CE"),N164="Simples"),3, IF(AND(OR(G164="EE",G164="CE"),N164="Médio"),4, IF(AND(OR(G164="EE",G164="CE"),N164="Complexo"),6, IF(AND(G164="SE",N164="Simples"),4, IF(AND(G164="SE",N164="Médio"),5, IF(AND(G164="SE",N164="Complexo"),7,0))))))</f>
        <v>0</v>
      </c>
      <c r="P164" s="86" t="n">
        <f aca="false">IF(AND(G164="ALI",M164="Simples"),7, IF(AND(G164="ALI",M164="Médio"),10, IF(AND(G164="ALI",M164="Complexo"),15, IF(AND(G164="AIE",M164="Simples"),5, IF(AND(G164="AIE",M164="Médio"),7, IF(AND(G164="AIE",M164="Complexo"),10,0))))))</f>
        <v>0</v>
      </c>
      <c r="Q164" s="69" t="n">
        <f aca="false">IF(B164&lt;&gt;"Manutenção em interface",IF(B164&lt;&gt;"Desenv., Manutenção e Publicação de Páginas Estáticas",(O164+P164),C164),C164)</f>
        <v>0</v>
      </c>
      <c r="R164" s="85" t="n">
        <f aca="false">IF(B164&lt;&gt;"Manutenção em interface",IF(B164&lt;&gt;"Desenv., Manutenção e Publicação de Páginas Estáticas",(O164+P164)*C164,C164),C164)</f>
        <v>0</v>
      </c>
      <c r="S164" s="78"/>
      <c r="T164" s="87"/>
      <c r="U164" s="88"/>
      <c r="V164" s="76"/>
      <c r="W164" s="77" t="n">
        <f aca="false">IF(V164&lt;&gt;"",VLOOKUP(V164,'Manual EB'!$A$3:$B$407,2,0),0)</f>
        <v>0</v>
      </c>
      <c r="X164" s="78"/>
      <c r="Y164" s="80"/>
      <c r="Z164" s="81"/>
      <c r="AA164" s="82"/>
      <c r="AB164" s="83"/>
      <c r="AC164" s="84" t="str">
        <f aca="false">IF(X164="EE",IF(OR(AND(OR(AA164=1,AA164=0),Y164&gt;0,Y164&lt;5),AND(OR(AA164=1,AA164=0),Y164&gt;4,Y164&lt;16),AND(AA164=2,Y164&gt;0,Y164&lt;5)),"Simples",IF(OR(AND(OR(AA164=1,AA164=0),Y164&gt;15),AND(AA164=2,Y164&gt;4,Y164&lt;16),AND(AA164&gt;2,Y164&gt;0,Y164&lt;5)),"Médio",IF(OR(AND(AA164=2,Y164&gt;15),AND(AA164&gt;2,Y164&gt;4,Y164&lt;16),AND(AA164&gt;2,Y164&gt;15)),"Complexo",""))), IF(OR(X164="CE",X164="SE"),IF(OR(AND(OR(AA164=1,AA164=0),Y164&gt;0,Y164&lt;6),AND(OR(AA164=1,AA164=0),Y164&gt;5,Y164&lt;20),AND(AA164&gt;1,AA164&lt;4,Y164&gt;0,Y164&lt;6)),"Simples",IF(OR(AND(OR(AA164=1,AA164=0),Y164&gt;19),AND(AA164&gt;1,AA164&lt;4,Y164&gt;5,Y164&lt;20),AND(AA164&gt;3,Y164&gt;0,Y164&lt;6)),"Médio",IF(OR(AND(AA164&gt;1,AA164&lt;4,Y164&gt;19),AND(AA164&gt;3,Y164&gt;5,Y164&lt;20),AND(AA164&gt;3,Y164&gt;19)),"Complexo",""))),""))</f>
        <v/>
      </c>
      <c r="AD164" s="79" t="str">
        <f aca="false">IF(X164="ALI",IF(OR(AND(OR(AA164=1,AA164=0),Y164&gt;0,Y164&lt;20),AND(OR(AA164=1,AA164=0),Y164&gt;19,Y164&lt;51),AND(AA164&gt;1,AA164&lt;6,Y164&gt;0,Y164&lt;20)),"Simples",IF(OR(AND(OR(AA164=1,AA164=0),Y164&gt;50),AND(AA164&gt;1,AA164&lt;6,Y164&gt;19,Y164&lt;51),AND(AA164&gt;5,Y164&gt;0,Y164&lt;20)),"Médio",IF(OR(AND(AA164&gt;1,AA164&lt;6,Y164&gt;50),AND(AA164&gt;5,Y164&gt;19,Y164&lt;51),AND(AA164&gt;5,Y164&gt;50)),"Complexo",""))), IF(X164="AIE",IF(OR(AND(OR(AA164=1, AA164=0),Y164&gt;0,Y164&lt;20),AND(OR(AA164=1, AA164=0),Y164&gt;19,Y164&lt;51),AND(AA164&gt;1,AA164&lt;6,Y164&gt;0,Y164&lt;20)),"Simples",IF(OR(AND(OR(AA164=1, AA164=0),Y164&gt;50),AND(AA164&gt;1,AA164&lt;6,Y164&gt;19,Y164&lt;51),AND(AA164&gt;5,Y164&gt;0,Y164&lt;20)),"Médio",IF(OR(AND(AA164&gt;1,AA164&lt;6,Y164&gt;50),AND(AA164&gt;5,Y164&gt;19,Y164&lt;51),AND(AA164&gt;5,Y164&gt;50)),"Complexo",""))),""))</f>
        <v/>
      </c>
      <c r="AE164" s="85" t="str">
        <f aca="false">IF(AC164="",AD164,IF(AD164="",AC164,""))</f>
        <v/>
      </c>
      <c r="AF164" s="86" t="n">
        <f aca="false">IF(AND(OR(X164="EE",X164="CE"),AE164="Simples"),3, IF(AND(OR(X164="EE",X164="CE"),AE164="Médio"),4, IF(AND(OR(X164="EE",X164="CE"),AE164="Complexo"),6, IF(AND(X164="SE",AE164="Simples"),4, IF(AND(X164="SE",AE164="Médio"),5, IF(AND(X164="SE",AE164="Complexo"),7,0))))))</f>
        <v>0</v>
      </c>
      <c r="AG164" s="86" t="n">
        <f aca="false">IF(AND(X164="ALI",AD164="Simples"),7, IF(AND(X164="ALI",AD164="Médio"),10, IF(AND(X164="ALI",AD164="Complexo"),15, IF(AND(X164="AIE",AD164="Simples"),5, IF(AND(X164="AIE",AD164="Médio"),7, IF(AND(X164="AIE",AD164="Complexo"),10,0))))))</f>
        <v>0</v>
      </c>
      <c r="AH164" s="86" t="n">
        <f aca="false">IF(U164="",0,IF(U164="OK",SUM(O164:P164),SUM(AF164:AG164)))</f>
        <v>0</v>
      </c>
      <c r="AI164" s="89" t="n">
        <f aca="false">IF(U164="OK",R164,( IF(V164&lt;&gt;"Manutenção em interface",IF(V164&lt;&gt;"Desenv., Manutenção e Publicação de Páginas Estáticas",(AF164+AG164)*W164,W164),W164)))</f>
        <v>0</v>
      </c>
      <c r="AJ164" s="78"/>
      <c r="AK164" s="87"/>
      <c r="AL164" s="78"/>
      <c r="AM164" s="87"/>
      <c r="AN164" s="78"/>
      <c r="AO164" s="78" t="str">
        <f aca="false">IF(AI164=0,"",IF(AI164=R164,"OK","Divergente"))</f>
        <v/>
      </c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IF(B165&lt;&gt;"",VLOOKUP(B165,'Manual EB'!$A$3:$B$407,2,0),0)</f>
        <v>0</v>
      </c>
      <c r="D165" s="78"/>
      <c r="E165" s="78"/>
      <c r="F165" s="79"/>
      <c r="G165" s="78"/>
      <c r="H165" s="80"/>
      <c r="I165" s="81"/>
      <c r="J165" s="82"/>
      <c r="K165" s="83"/>
      <c r="L165" s="84" t="str">
        <f aca="false">IF(G165="EE",IF(OR(AND(OR(J165=1,J165=0),H165&gt;0,H165&lt;5),AND(OR(J165=1,J165=0),H165&gt;4,H165&lt;16),AND(J165=2,H165&gt;0,H165&lt;5)),"Simples",IF(OR(AND(OR(J165=1,J165=0),H165&gt;15),AND(J165=2,H165&gt;4,H165&lt;16),AND(J165&gt;2,H165&gt;0,H165&lt;5)),"Médio",IF(OR(AND(J165=2,H165&gt;15),AND(J165&gt;2,H165&gt;4,H165&lt;16),AND(J165&gt;2,H165&gt;15)),"Complexo",""))), IF(OR(G165="CE",G165="SE"),IF(OR(AND(OR(J165=1,J165=0),H165&gt;0,H165&lt;6),AND(OR(J165=1,J165=0),H165&gt;5,H165&lt;20),AND(J165&gt;1,J165&lt;4,H165&gt;0,H165&lt;6)),"Simples",IF(OR(AND(OR(J165=1,J165=0),H165&gt;19),AND(J165&gt;1,J165&lt;4,H165&gt;5,H165&lt;20),AND(J165&gt;3,H165&gt;0,H165&lt;6)),"Médio",IF(OR(AND(J165&gt;1,J165&lt;4,H165&gt;19),AND(J165&gt;3,H165&gt;5,H165&lt;20),AND(J165&gt;3,H165&gt;19)),"Complexo",""))),""))</f>
        <v/>
      </c>
      <c r="M165" s="79" t="str">
        <f aca="false">IF(G165="ALI",IF(OR(AND(OR(J165=1,J165=0),H165&gt;0,H165&lt;20),AND(OR(J165=1,J165=0),H165&gt;19,H165&lt;51),AND(J165&gt;1,J165&lt;6,H165&gt;0,H165&lt;20)),"Simples",IF(OR(AND(OR(J165=1,J165=0),H165&gt;50),AND(J165&gt;1,J165&lt;6,H165&gt;19,H165&lt;51),AND(J165&gt;5,H165&gt;0,H165&lt;20)),"Médio",IF(OR(AND(J165&gt;1,J165&lt;6,H165&gt;50),AND(J165&gt;5,H165&gt;19,H165&lt;51),AND(J165&gt;5,H165&gt;50)),"Complexo",""))), IF(G165="AIE",IF(OR(AND(OR(J165=1, J165=0),H165&gt;0,H165&lt;20),AND(OR(J165=1, J165=0),H165&gt;19,H165&lt;51),AND(J165&gt;1,J165&lt;6,H165&gt;0,H165&lt;20)),"Simples",IF(OR(AND(OR(J165=1, J165=0),H165&gt;50),AND(J165&gt;1,J165&lt;6,H165&gt;19,H165&lt;51),AND(J165&gt;5,H165&gt;0,H165&lt;20)),"Médio",IF(OR(AND(J165&gt;1,J165&lt;6,H165&gt;50),AND(J165&gt;5,H165&gt;19,H165&lt;51),AND(J165&gt;5,H165&gt;50)),"Complexo",""))),""))</f>
        <v/>
      </c>
      <c r="N165" s="85" t="str">
        <f aca="false">IF(L165="",M165,IF(M165="",L165,""))</f>
        <v/>
      </c>
      <c r="O165" s="86" t="n">
        <f aca="false">IF(AND(OR(G165="EE",G165="CE"),N165="Simples"),3, IF(AND(OR(G165="EE",G165="CE"),N165="Médio"),4, IF(AND(OR(G165="EE",G165="CE"),N165="Complexo"),6, IF(AND(G165="SE",N165="Simples"),4, IF(AND(G165="SE",N165="Médio"),5, IF(AND(G165="SE",N165="Complexo"),7,0))))))</f>
        <v>0</v>
      </c>
      <c r="P165" s="86" t="n">
        <f aca="false">IF(AND(G165="ALI",M165="Simples"),7, IF(AND(G165="ALI",M165="Médio"),10, IF(AND(G165="ALI",M165="Complexo"),15, IF(AND(G165="AIE",M165="Simples"),5, IF(AND(G165="AIE",M165="Médio"),7, IF(AND(G165="AIE",M165="Complexo"),10,0))))))</f>
        <v>0</v>
      </c>
      <c r="Q165" s="69" t="n">
        <f aca="false">IF(B165&lt;&gt;"Manutenção em interface",IF(B165&lt;&gt;"Desenv., Manutenção e Publicação de Páginas Estáticas",(O165+P165),C165),C165)</f>
        <v>0</v>
      </c>
      <c r="R165" s="85" t="n">
        <f aca="false">IF(B165&lt;&gt;"Manutenção em interface",IF(B165&lt;&gt;"Desenv., Manutenção e Publicação de Páginas Estáticas",(O165+P165)*C165,C165),C165)</f>
        <v>0</v>
      </c>
      <c r="S165" s="78"/>
      <c r="T165" s="87"/>
      <c r="U165" s="88"/>
      <c r="V165" s="76"/>
      <c r="W165" s="77" t="n">
        <f aca="false">IF(V165&lt;&gt;"",VLOOKUP(V165,'Manual EB'!$A$3:$B$407,2,0),0)</f>
        <v>0</v>
      </c>
      <c r="X165" s="78"/>
      <c r="Y165" s="80"/>
      <c r="Z165" s="81"/>
      <c r="AA165" s="82"/>
      <c r="AB165" s="83"/>
      <c r="AC165" s="84" t="str">
        <f aca="false">IF(X165="EE",IF(OR(AND(OR(AA165=1,AA165=0),Y165&gt;0,Y165&lt;5),AND(OR(AA165=1,AA165=0),Y165&gt;4,Y165&lt;16),AND(AA165=2,Y165&gt;0,Y165&lt;5)),"Simples",IF(OR(AND(OR(AA165=1,AA165=0),Y165&gt;15),AND(AA165=2,Y165&gt;4,Y165&lt;16),AND(AA165&gt;2,Y165&gt;0,Y165&lt;5)),"Médio",IF(OR(AND(AA165=2,Y165&gt;15),AND(AA165&gt;2,Y165&gt;4,Y165&lt;16),AND(AA165&gt;2,Y165&gt;15)),"Complexo",""))), IF(OR(X165="CE",X165="SE"),IF(OR(AND(OR(AA165=1,AA165=0),Y165&gt;0,Y165&lt;6),AND(OR(AA165=1,AA165=0),Y165&gt;5,Y165&lt;20),AND(AA165&gt;1,AA165&lt;4,Y165&gt;0,Y165&lt;6)),"Simples",IF(OR(AND(OR(AA165=1,AA165=0),Y165&gt;19),AND(AA165&gt;1,AA165&lt;4,Y165&gt;5,Y165&lt;20),AND(AA165&gt;3,Y165&gt;0,Y165&lt;6)),"Médio",IF(OR(AND(AA165&gt;1,AA165&lt;4,Y165&gt;19),AND(AA165&gt;3,Y165&gt;5,Y165&lt;20),AND(AA165&gt;3,Y165&gt;19)),"Complexo",""))),""))</f>
        <v/>
      </c>
      <c r="AD165" s="79" t="str">
        <f aca="false">IF(X165="ALI",IF(OR(AND(OR(AA165=1,AA165=0),Y165&gt;0,Y165&lt;20),AND(OR(AA165=1,AA165=0),Y165&gt;19,Y165&lt;51),AND(AA165&gt;1,AA165&lt;6,Y165&gt;0,Y165&lt;20)),"Simples",IF(OR(AND(OR(AA165=1,AA165=0),Y165&gt;50),AND(AA165&gt;1,AA165&lt;6,Y165&gt;19,Y165&lt;51),AND(AA165&gt;5,Y165&gt;0,Y165&lt;20)),"Médio",IF(OR(AND(AA165&gt;1,AA165&lt;6,Y165&gt;50),AND(AA165&gt;5,Y165&gt;19,Y165&lt;51),AND(AA165&gt;5,Y165&gt;50)),"Complexo",""))), IF(X165="AIE",IF(OR(AND(OR(AA165=1, AA165=0),Y165&gt;0,Y165&lt;20),AND(OR(AA165=1, AA165=0),Y165&gt;19,Y165&lt;51),AND(AA165&gt;1,AA165&lt;6,Y165&gt;0,Y165&lt;20)),"Simples",IF(OR(AND(OR(AA165=1, AA165=0),Y165&gt;50),AND(AA165&gt;1,AA165&lt;6,Y165&gt;19,Y165&lt;51),AND(AA165&gt;5,Y165&gt;0,Y165&lt;20)),"Médio",IF(OR(AND(AA165&gt;1,AA165&lt;6,Y165&gt;50),AND(AA165&gt;5,Y165&gt;19,Y165&lt;51),AND(AA165&gt;5,Y165&gt;50)),"Complexo",""))),""))</f>
        <v/>
      </c>
      <c r="AE165" s="85" t="str">
        <f aca="false">IF(AC165="",AD165,IF(AD165="",AC165,""))</f>
        <v/>
      </c>
      <c r="AF165" s="86" t="n">
        <f aca="false">IF(AND(OR(X165="EE",X165="CE"),AE165="Simples"),3, IF(AND(OR(X165="EE",X165="CE"),AE165="Médio"),4, IF(AND(OR(X165="EE",X165="CE"),AE165="Complexo"),6, IF(AND(X165="SE",AE165="Simples"),4, IF(AND(X165="SE",AE165="Médio"),5, IF(AND(X165="SE",AE165="Complexo"),7,0))))))</f>
        <v>0</v>
      </c>
      <c r="AG165" s="86" t="n">
        <f aca="false">IF(AND(X165="ALI",AD165="Simples"),7, IF(AND(X165="ALI",AD165="Médio"),10, IF(AND(X165="ALI",AD165="Complexo"),15, IF(AND(X165="AIE",AD165="Simples"),5, IF(AND(X165="AIE",AD165="Médio"),7, IF(AND(X165="AIE",AD165="Complexo"),10,0))))))</f>
        <v>0</v>
      </c>
      <c r="AH165" s="86" t="n">
        <f aca="false">IF(U165="",0,IF(U165="OK",SUM(O165:P165),SUM(AF165:AG165)))</f>
        <v>0</v>
      </c>
      <c r="AI165" s="89" t="n">
        <f aca="false">IF(U165="OK",R165,( IF(V165&lt;&gt;"Manutenção em interface",IF(V165&lt;&gt;"Desenv., Manutenção e Publicação de Páginas Estáticas",(AF165+AG165)*W165,W165),W165)))</f>
        <v>0</v>
      </c>
      <c r="AJ165" s="78"/>
      <c r="AK165" s="87"/>
      <c r="AL165" s="78"/>
      <c r="AM165" s="87"/>
      <c r="AN165" s="78"/>
      <c r="AO165" s="78" t="str">
        <f aca="false">IF(AI165=0,"",IF(AI165=R165,"OK","Divergente"))</f>
        <v/>
      </c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IF(B166&lt;&gt;"",VLOOKUP(B166,'Manual EB'!$A$3:$B$407,2,0),0)</f>
        <v>0</v>
      </c>
      <c r="D166" s="78"/>
      <c r="E166" s="78"/>
      <c r="F166" s="79"/>
      <c r="G166" s="78"/>
      <c r="H166" s="80"/>
      <c r="I166" s="81"/>
      <c r="J166" s="82"/>
      <c r="K166" s="83"/>
      <c r="L166" s="84" t="str">
        <f aca="false">IF(G166="EE",IF(OR(AND(OR(J166=1,J166=0),H166&gt;0,H166&lt;5),AND(OR(J166=1,J166=0),H166&gt;4,H166&lt;16),AND(J166=2,H166&gt;0,H166&lt;5)),"Simples",IF(OR(AND(OR(J166=1,J166=0),H166&gt;15),AND(J166=2,H166&gt;4,H166&lt;16),AND(J166&gt;2,H166&gt;0,H166&lt;5)),"Médio",IF(OR(AND(J166=2,H166&gt;15),AND(J166&gt;2,H166&gt;4,H166&lt;16),AND(J166&gt;2,H166&gt;15)),"Complexo",""))), IF(OR(G166="CE",G166="SE"),IF(OR(AND(OR(J166=1,J166=0),H166&gt;0,H166&lt;6),AND(OR(J166=1,J166=0),H166&gt;5,H166&lt;20),AND(J166&gt;1,J166&lt;4,H166&gt;0,H166&lt;6)),"Simples",IF(OR(AND(OR(J166=1,J166=0),H166&gt;19),AND(J166&gt;1,J166&lt;4,H166&gt;5,H166&lt;20),AND(J166&gt;3,H166&gt;0,H166&lt;6)),"Médio",IF(OR(AND(J166&gt;1,J166&lt;4,H166&gt;19),AND(J166&gt;3,H166&gt;5,H166&lt;20),AND(J166&gt;3,H166&gt;19)),"Complexo",""))),""))</f>
        <v/>
      </c>
      <c r="M166" s="79" t="str">
        <f aca="false">IF(G166="ALI",IF(OR(AND(OR(J166=1,J166=0),H166&gt;0,H166&lt;20),AND(OR(J166=1,J166=0),H166&gt;19,H166&lt;51),AND(J166&gt;1,J166&lt;6,H166&gt;0,H166&lt;20)),"Simples",IF(OR(AND(OR(J166=1,J166=0),H166&gt;50),AND(J166&gt;1,J166&lt;6,H166&gt;19,H166&lt;51),AND(J166&gt;5,H166&gt;0,H166&lt;20)),"Médio",IF(OR(AND(J166&gt;1,J166&lt;6,H166&gt;50),AND(J166&gt;5,H166&gt;19,H166&lt;51),AND(J166&gt;5,H166&gt;50)),"Complexo",""))), IF(G166="AIE",IF(OR(AND(OR(J166=1, J166=0),H166&gt;0,H166&lt;20),AND(OR(J166=1, J166=0),H166&gt;19,H166&lt;51),AND(J166&gt;1,J166&lt;6,H166&gt;0,H166&lt;20)),"Simples",IF(OR(AND(OR(J166=1, J166=0),H166&gt;50),AND(J166&gt;1,J166&lt;6,H166&gt;19,H166&lt;51),AND(J166&gt;5,H166&gt;0,H166&lt;20)),"Médio",IF(OR(AND(J166&gt;1,J166&lt;6,H166&gt;50),AND(J166&gt;5,H166&gt;19,H166&lt;51),AND(J166&gt;5,H166&gt;50)),"Complexo",""))),""))</f>
        <v/>
      </c>
      <c r="N166" s="85" t="str">
        <f aca="false">IF(L166="",M166,IF(M166="",L166,""))</f>
        <v/>
      </c>
      <c r="O166" s="86" t="n">
        <f aca="false">IF(AND(OR(G166="EE",G166="CE"),N166="Simples"),3, IF(AND(OR(G166="EE",G166="CE"),N166="Médio"),4, IF(AND(OR(G166="EE",G166="CE"),N166="Complexo"),6, IF(AND(G166="SE",N166="Simples"),4, IF(AND(G166="SE",N166="Médio"),5, IF(AND(G166="SE",N166="Complexo"),7,0))))))</f>
        <v>0</v>
      </c>
      <c r="P166" s="86" t="n">
        <f aca="false">IF(AND(G166="ALI",M166="Simples"),7, IF(AND(G166="ALI",M166="Médio"),10, IF(AND(G166="ALI",M166="Complexo"),15, IF(AND(G166="AIE",M166="Simples"),5, IF(AND(G166="AIE",M166="Médio"),7, IF(AND(G166="AIE",M166="Complexo"),10,0))))))</f>
        <v>0</v>
      </c>
      <c r="Q166" s="69" t="n">
        <f aca="false">IF(B166&lt;&gt;"Manutenção em interface",IF(B166&lt;&gt;"Desenv., Manutenção e Publicação de Páginas Estáticas",(O166+P166),C166),C166)</f>
        <v>0</v>
      </c>
      <c r="R166" s="85" t="n">
        <f aca="false">IF(B166&lt;&gt;"Manutenção em interface",IF(B166&lt;&gt;"Desenv., Manutenção e Publicação de Páginas Estáticas",(O166+P166)*C166,C166),C166)</f>
        <v>0</v>
      </c>
      <c r="S166" s="78"/>
      <c r="T166" s="87"/>
      <c r="U166" s="88"/>
      <c r="V166" s="76"/>
      <c r="W166" s="77" t="n">
        <f aca="false">IF(V166&lt;&gt;"",VLOOKUP(V166,'Manual EB'!$A$3:$B$407,2,0),0)</f>
        <v>0</v>
      </c>
      <c r="X166" s="78"/>
      <c r="Y166" s="80"/>
      <c r="Z166" s="81"/>
      <c r="AA166" s="82"/>
      <c r="AB166" s="83"/>
      <c r="AC166" s="84" t="str">
        <f aca="false">IF(X166="EE",IF(OR(AND(OR(AA166=1,AA166=0),Y166&gt;0,Y166&lt;5),AND(OR(AA166=1,AA166=0),Y166&gt;4,Y166&lt;16),AND(AA166=2,Y166&gt;0,Y166&lt;5)),"Simples",IF(OR(AND(OR(AA166=1,AA166=0),Y166&gt;15),AND(AA166=2,Y166&gt;4,Y166&lt;16),AND(AA166&gt;2,Y166&gt;0,Y166&lt;5)),"Médio",IF(OR(AND(AA166=2,Y166&gt;15),AND(AA166&gt;2,Y166&gt;4,Y166&lt;16),AND(AA166&gt;2,Y166&gt;15)),"Complexo",""))), IF(OR(X166="CE",X166="SE"),IF(OR(AND(OR(AA166=1,AA166=0),Y166&gt;0,Y166&lt;6),AND(OR(AA166=1,AA166=0),Y166&gt;5,Y166&lt;20),AND(AA166&gt;1,AA166&lt;4,Y166&gt;0,Y166&lt;6)),"Simples",IF(OR(AND(OR(AA166=1,AA166=0),Y166&gt;19),AND(AA166&gt;1,AA166&lt;4,Y166&gt;5,Y166&lt;20),AND(AA166&gt;3,Y166&gt;0,Y166&lt;6)),"Médio",IF(OR(AND(AA166&gt;1,AA166&lt;4,Y166&gt;19),AND(AA166&gt;3,Y166&gt;5,Y166&lt;20),AND(AA166&gt;3,Y166&gt;19)),"Complexo",""))),""))</f>
        <v/>
      </c>
      <c r="AD166" s="79" t="str">
        <f aca="false">IF(X166="ALI",IF(OR(AND(OR(AA166=1,AA166=0),Y166&gt;0,Y166&lt;20),AND(OR(AA166=1,AA166=0),Y166&gt;19,Y166&lt;51),AND(AA166&gt;1,AA166&lt;6,Y166&gt;0,Y166&lt;20)),"Simples",IF(OR(AND(OR(AA166=1,AA166=0),Y166&gt;50),AND(AA166&gt;1,AA166&lt;6,Y166&gt;19,Y166&lt;51),AND(AA166&gt;5,Y166&gt;0,Y166&lt;20)),"Médio",IF(OR(AND(AA166&gt;1,AA166&lt;6,Y166&gt;50),AND(AA166&gt;5,Y166&gt;19,Y166&lt;51),AND(AA166&gt;5,Y166&gt;50)),"Complexo",""))), IF(X166="AIE",IF(OR(AND(OR(AA166=1, AA166=0),Y166&gt;0,Y166&lt;20),AND(OR(AA166=1, AA166=0),Y166&gt;19,Y166&lt;51),AND(AA166&gt;1,AA166&lt;6,Y166&gt;0,Y166&lt;20)),"Simples",IF(OR(AND(OR(AA166=1, AA166=0),Y166&gt;50),AND(AA166&gt;1,AA166&lt;6,Y166&gt;19,Y166&lt;51),AND(AA166&gt;5,Y166&gt;0,Y166&lt;20)),"Médio",IF(OR(AND(AA166&gt;1,AA166&lt;6,Y166&gt;50),AND(AA166&gt;5,Y166&gt;19,Y166&lt;51),AND(AA166&gt;5,Y166&gt;50)),"Complexo",""))),""))</f>
        <v/>
      </c>
      <c r="AE166" s="85" t="str">
        <f aca="false">IF(AC166="",AD166,IF(AD166="",AC166,""))</f>
        <v/>
      </c>
      <c r="AF166" s="86" t="n">
        <f aca="false">IF(AND(OR(X166="EE",X166="CE"),AE166="Simples"),3, IF(AND(OR(X166="EE",X166="CE"),AE166="Médio"),4, IF(AND(OR(X166="EE",X166="CE"),AE166="Complexo"),6, IF(AND(X166="SE",AE166="Simples"),4, IF(AND(X166="SE",AE166="Médio"),5, IF(AND(X166="SE",AE166="Complexo"),7,0))))))</f>
        <v>0</v>
      </c>
      <c r="AG166" s="86" t="n">
        <f aca="false">IF(AND(X166="ALI",AD166="Simples"),7, IF(AND(X166="ALI",AD166="Médio"),10, IF(AND(X166="ALI",AD166="Complexo"),15, IF(AND(X166="AIE",AD166="Simples"),5, IF(AND(X166="AIE",AD166="Médio"),7, IF(AND(X166="AIE",AD166="Complexo"),10,0))))))</f>
        <v>0</v>
      </c>
      <c r="AH166" s="86" t="n">
        <f aca="false">IF(U166="",0,IF(U166="OK",SUM(O166:P166),SUM(AF166:AG166)))</f>
        <v>0</v>
      </c>
      <c r="AI166" s="89" t="n">
        <f aca="false">IF(U166="OK",R166,( IF(V166&lt;&gt;"Manutenção em interface",IF(V166&lt;&gt;"Desenv., Manutenção e Publicação de Páginas Estáticas",(AF166+AG166)*W166,W166),W166)))</f>
        <v>0</v>
      </c>
      <c r="AJ166" s="78"/>
      <c r="AK166" s="87"/>
      <c r="AL166" s="78"/>
      <c r="AM166" s="87"/>
      <c r="AN166" s="78"/>
      <c r="AO166" s="78" t="str">
        <f aca="false">IF(AI166=0,"",IF(AI166=R166,"OK","Divergente"))</f>
        <v/>
      </c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IF(B167&lt;&gt;"",VLOOKUP(B167,'Manual EB'!$A$3:$B$407,2,0),0)</f>
        <v>0</v>
      </c>
      <c r="D167" s="78"/>
      <c r="E167" s="78"/>
      <c r="F167" s="79"/>
      <c r="G167" s="78"/>
      <c r="H167" s="80"/>
      <c r="I167" s="81"/>
      <c r="J167" s="82"/>
      <c r="K167" s="83"/>
      <c r="L167" s="84" t="str">
        <f aca="false">IF(G167="EE",IF(OR(AND(OR(J167=1,J167=0),H167&gt;0,H167&lt;5),AND(OR(J167=1,J167=0),H167&gt;4,H167&lt;16),AND(J167=2,H167&gt;0,H167&lt;5)),"Simples",IF(OR(AND(OR(J167=1,J167=0),H167&gt;15),AND(J167=2,H167&gt;4,H167&lt;16),AND(J167&gt;2,H167&gt;0,H167&lt;5)),"Médio",IF(OR(AND(J167=2,H167&gt;15),AND(J167&gt;2,H167&gt;4,H167&lt;16),AND(J167&gt;2,H167&gt;15)),"Complexo",""))), IF(OR(G167="CE",G167="SE"),IF(OR(AND(OR(J167=1,J167=0),H167&gt;0,H167&lt;6),AND(OR(J167=1,J167=0),H167&gt;5,H167&lt;20),AND(J167&gt;1,J167&lt;4,H167&gt;0,H167&lt;6)),"Simples",IF(OR(AND(OR(J167=1,J167=0),H167&gt;19),AND(J167&gt;1,J167&lt;4,H167&gt;5,H167&lt;20),AND(J167&gt;3,H167&gt;0,H167&lt;6)),"Médio",IF(OR(AND(J167&gt;1,J167&lt;4,H167&gt;19),AND(J167&gt;3,H167&gt;5,H167&lt;20),AND(J167&gt;3,H167&gt;19)),"Complexo",""))),""))</f>
        <v/>
      </c>
      <c r="M167" s="79" t="str">
        <f aca="false">IF(G167="ALI",IF(OR(AND(OR(J167=1,J167=0),H167&gt;0,H167&lt;20),AND(OR(J167=1,J167=0),H167&gt;19,H167&lt;51),AND(J167&gt;1,J167&lt;6,H167&gt;0,H167&lt;20)),"Simples",IF(OR(AND(OR(J167=1,J167=0),H167&gt;50),AND(J167&gt;1,J167&lt;6,H167&gt;19,H167&lt;51),AND(J167&gt;5,H167&gt;0,H167&lt;20)),"Médio",IF(OR(AND(J167&gt;1,J167&lt;6,H167&gt;50),AND(J167&gt;5,H167&gt;19,H167&lt;51),AND(J167&gt;5,H167&gt;50)),"Complexo",""))), IF(G167="AIE",IF(OR(AND(OR(J167=1, J167=0),H167&gt;0,H167&lt;20),AND(OR(J167=1, J167=0),H167&gt;19,H167&lt;51),AND(J167&gt;1,J167&lt;6,H167&gt;0,H167&lt;20)),"Simples",IF(OR(AND(OR(J167=1, J167=0),H167&gt;50),AND(J167&gt;1,J167&lt;6,H167&gt;19,H167&lt;51),AND(J167&gt;5,H167&gt;0,H167&lt;20)),"Médio",IF(OR(AND(J167&gt;1,J167&lt;6,H167&gt;50),AND(J167&gt;5,H167&gt;19,H167&lt;51),AND(J167&gt;5,H167&gt;50)),"Complexo",""))),""))</f>
        <v/>
      </c>
      <c r="N167" s="85" t="str">
        <f aca="false">IF(L167="",M167,IF(M167="",L167,""))</f>
        <v/>
      </c>
      <c r="O167" s="86" t="n">
        <f aca="false">IF(AND(OR(G167="EE",G167="CE"),N167="Simples"),3, IF(AND(OR(G167="EE",G167="CE"),N167="Médio"),4, IF(AND(OR(G167="EE",G167="CE"),N167="Complexo"),6, IF(AND(G167="SE",N167="Simples"),4, IF(AND(G167="SE",N167="Médio"),5, IF(AND(G167="SE",N167="Complexo"),7,0))))))</f>
        <v>0</v>
      </c>
      <c r="P167" s="86" t="n">
        <f aca="false">IF(AND(G167="ALI",M167="Simples"),7, IF(AND(G167="ALI",M167="Médio"),10, IF(AND(G167="ALI",M167="Complexo"),15, IF(AND(G167="AIE",M167="Simples"),5, IF(AND(G167="AIE",M167="Médio"),7, IF(AND(G167="AIE",M167="Complexo"),10,0))))))</f>
        <v>0</v>
      </c>
      <c r="Q167" s="69" t="n">
        <f aca="false">IF(B167&lt;&gt;"Manutenção em interface",IF(B167&lt;&gt;"Desenv., Manutenção e Publicação de Páginas Estáticas",(O167+P167),C167),C167)</f>
        <v>0</v>
      </c>
      <c r="R167" s="85" t="n">
        <f aca="false">IF(B167&lt;&gt;"Manutenção em interface",IF(B167&lt;&gt;"Desenv., Manutenção e Publicação de Páginas Estáticas",(O167+P167)*C167,C167),C167)</f>
        <v>0</v>
      </c>
      <c r="S167" s="78"/>
      <c r="T167" s="87"/>
      <c r="U167" s="88"/>
      <c r="V167" s="76"/>
      <c r="W167" s="77" t="n">
        <f aca="false">IF(V167&lt;&gt;"",VLOOKUP(V167,'Manual EB'!$A$3:$B$407,2,0),0)</f>
        <v>0</v>
      </c>
      <c r="X167" s="78"/>
      <c r="Y167" s="80"/>
      <c r="Z167" s="81"/>
      <c r="AA167" s="82"/>
      <c r="AB167" s="83"/>
      <c r="AC167" s="84" t="str">
        <f aca="false">IF(X167="EE",IF(OR(AND(OR(AA167=1,AA167=0),Y167&gt;0,Y167&lt;5),AND(OR(AA167=1,AA167=0),Y167&gt;4,Y167&lt;16),AND(AA167=2,Y167&gt;0,Y167&lt;5)),"Simples",IF(OR(AND(OR(AA167=1,AA167=0),Y167&gt;15),AND(AA167=2,Y167&gt;4,Y167&lt;16),AND(AA167&gt;2,Y167&gt;0,Y167&lt;5)),"Médio",IF(OR(AND(AA167=2,Y167&gt;15),AND(AA167&gt;2,Y167&gt;4,Y167&lt;16),AND(AA167&gt;2,Y167&gt;15)),"Complexo",""))), IF(OR(X167="CE",X167="SE"),IF(OR(AND(OR(AA167=1,AA167=0),Y167&gt;0,Y167&lt;6),AND(OR(AA167=1,AA167=0),Y167&gt;5,Y167&lt;20),AND(AA167&gt;1,AA167&lt;4,Y167&gt;0,Y167&lt;6)),"Simples",IF(OR(AND(OR(AA167=1,AA167=0),Y167&gt;19),AND(AA167&gt;1,AA167&lt;4,Y167&gt;5,Y167&lt;20),AND(AA167&gt;3,Y167&gt;0,Y167&lt;6)),"Médio",IF(OR(AND(AA167&gt;1,AA167&lt;4,Y167&gt;19),AND(AA167&gt;3,Y167&gt;5,Y167&lt;20),AND(AA167&gt;3,Y167&gt;19)),"Complexo",""))),""))</f>
        <v/>
      </c>
      <c r="AD167" s="79" t="str">
        <f aca="false">IF(X167="ALI",IF(OR(AND(OR(AA167=1,AA167=0),Y167&gt;0,Y167&lt;20),AND(OR(AA167=1,AA167=0),Y167&gt;19,Y167&lt;51),AND(AA167&gt;1,AA167&lt;6,Y167&gt;0,Y167&lt;20)),"Simples",IF(OR(AND(OR(AA167=1,AA167=0),Y167&gt;50),AND(AA167&gt;1,AA167&lt;6,Y167&gt;19,Y167&lt;51),AND(AA167&gt;5,Y167&gt;0,Y167&lt;20)),"Médio",IF(OR(AND(AA167&gt;1,AA167&lt;6,Y167&gt;50),AND(AA167&gt;5,Y167&gt;19,Y167&lt;51),AND(AA167&gt;5,Y167&gt;50)),"Complexo",""))), IF(X167="AIE",IF(OR(AND(OR(AA167=1, AA167=0),Y167&gt;0,Y167&lt;20),AND(OR(AA167=1, AA167=0),Y167&gt;19,Y167&lt;51),AND(AA167&gt;1,AA167&lt;6,Y167&gt;0,Y167&lt;20)),"Simples",IF(OR(AND(OR(AA167=1, AA167=0),Y167&gt;50),AND(AA167&gt;1,AA167&lt;6,Y167&gt;19,Y167&lt;51),AND(AA167&gt;5,Y167&gt;0,Y167&lt;20)),"Médio",IF(OR(AND(AA167&gt;1,AA167&lt;6,Y167&gt;50),AND(AA167&gt;5,Y167&gt;19,Y167&lt;51),AND(AA167&gt;5,Y167&gt;50)),"Complexo",""))),""))</f>
        <v/>
      </c>
      <c r="AE167" s="85" t="str">
        <f aca="false">IF(AC167="",AD167,IF(AD167="",AC167,""))</f>
        <v/>
      </c>
      <c r="AF167" s="86" t="n">
        <f aca="false">IF(AND(OR(X167="EE",X167="CE"),AE167="Simples"),3, IF(AND(OR(X167="EE",X167="CE"),AE167="Médio"),4, IF(AND(OR(X167="EE",X167="CE"),AE167="Complexo"),6, IF(AND(X167="SE",AE167="Simples"),4, IF(AND(X167="SE",AE167="Médio"),5, IF(AND(X167="SE",AE167="Complexo"),7,0))))))</f>
        <v>0</v>
      </c>
      <c r="AG167" s="86" t="n">
        <f aca="false">IF(AND(X167="ALI",AD167="Simples"),7, IF(AND(X167="ALI",AD167="Médio"),10, IF(AND(X167="ALI",AD167="Complexo"),15, IF(AND(X167="AIE",AD167="Simples"),5, IF(AND(X167="AIE",AD167="Médio"),7, IF(AND(X167="AIE",AD167="Complexo"),10,0))))))</f>
        <v>0</v>
      </c>
      <c r="AH167" s="86" t="n">
        <f aca="false">IF(U167="",0,IF(U167="OK",SUM(O167:P167),SUM(AF167:AG167)))</f>
        <v>0</v>
      </c>
      <c r="AI167" s="89" t="n">
        <f aca="false">IF(U167="OK",R167,( IF(V167&lt;&gt;"Manutenção em interface",IF(V167&lt;&gt;"Desenv., Manutenção e Publicação de Páginas Estáticas",(AF167+AG167)*W167,W167),W167)))</f>
        <v>0</v>
      </c>
      <c r="AJ167" s="78"/>
      <c r="AK167" s="87"/>
      <c r="AL167" s="78"/>
      <c r="AM167" s="87"/>
      <c r="AN167" s="78"/>
      <c r="AO167" s="78" t="str">
        <f aca="false">IF(AI167=0,"",IF(AI167=R167,"OK","Divergente"))</f>
        <v/>
      </c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IF(B168&lt;&gt;"",VLOOKUP(B168,'Manual EB'!$A$3:$B$407,2,0),0)</f>
        <v>0</v>
      </c>
      <c r="D168" s="78"/>
      <c r="E168" s="78"/>
      <c r="F168" s="79"/>
      <c r="G168" s="78"/>
      <c r="H168" s="80"/>
      <c r="I168" s="81"/>
      <c r="J168" s="82"/>
      <c r="K168" s="83"/>
      <c r="L168" s="84" t="str">
        <f aca="false">IF(G168="EE",IF(OR(AND(OR(J168=1,J168=0),H168&gt;0,H168&lt;5),AND(OR(J168=1,J168=0),H168&gt;4,H168&lt;16),AND(J168=2,H168&gt;0,H168&lt;5)),"Simples",IF(OR(AND(OR(J168=1,J168=0),H168&gt;15),AND(J168=2,H168&gt;4,H168&lt;16),AND(J168&gt;2,H168&gt;0,H168&lt;5)),"Médio",IF(OR(AND(J168=2,H168&gt;15),AND(J168&gt;2,H168&gt;4,H168&lt;16),AND(J168&gt;2,H168&gt;15)),"Complexo",""))), IF(OR(G168="CE",G168="SE"),IF(OR(AND(OR(J168=1,J168=0),H168&gt;0,H168&lt;6),AND(OR(J168=1,J168=0),H168&gt;5,H168&lt;20),AND(J168&gt;1,J168&lt;4,H168&gt;0,H168&lt;6)),"Simples",IF(OR(AND(OR(J168=1,J168=0),H168&gt;19),AND(J168&gt;1,J168&lt;4,H168&gt;5,H168&lt;20),AND(J168&gt;3,H168&gt;0,H168&lt;6)),"Médio",IF(OR(AND(J168&gt;1,J168&lt;4,H168&gt;19),AND(J168&gt;3,H168&gt;5,H168&lt;20),AND(J168&gt;3,H168&gt;19)),"Complexo",""))),""))</f>
        <v/>
      </c>
      <c r="M168" s="79" t="str">
        <f aca="false">IF(G168="ALI",IF(OR(AND(OR(J168=1,J168=0),H168&gt;0,H168&lt;20),AND(OR(J168=1,J168=0),H168&gt;19,H168&lt;51),AND(J168&gt;1,J168&lt;6,H168&gt;0,H168&lt;20)),"Simples",IF(OR(AND(OR(J168=1,J168=0),H168&gt;50),AND(J168&gt;1,J168&lt;6,H168&gt;19,H168&lt;51),AND(J168&gt;5,H168&gt;0,H168&lt;20)),"Médio",IF(OR(AND(J168&gt;1,J168&lt;6,H168&gt;50),AND(J168&gt;5,H168&gt;19,H168&lt;51),AND(J168&gt;5,H168&gt;50)),"Complexo",""))), IF(G168="AIE",IF(OR(AND(OR(J168=1, J168=0),H168&gt;0,H168&lt;20),AND(OR(J168=1, J168=0),H168&gt;19,H168&lt;51),AND(J168&gt;1,J168&lt;6,H168&gt;0,H168&lt;20)),"Simples",IF(OR(AND(OR(J168=1, J168=0),H168&gt;50),AND(J168&gt;1,J168&lt;6,H168&gt;19,H168&lt;51),AND(J168&gt;5,H168&gt;0,H168&lt;20)),"Médio",IF(OR(AND(J168&gt;1,J168&lt;6,H168&gt;50),AND(J168&gt;5,H168&gt;19,H168&lt;51),AND(J168&gt;5,H168&gt;50)),"Complexo",""))),""))</f>
        <v/>
      </c>
      <c r="N168" s="85" t="str">
        <f aca="false">IF(L168="",M168,IF(M168="",L168,""))</f>
        <v/>
      </c>
      <c r="O168" s="86" t="n">
        <f aca="false">IF(AND(OR(G168="EE",G168="CE"),N168="Simples"),3, IF(AND(OR(G168="EE",G168="CE"),N168="Médio"),4, IF(AND(OR(G168="EE",G168="CE"),N168="Complexo"),6, IF(AND(G168="SE",N168="Simples"),4, IF(AND(G168="SE",N168="Médio"),5, IF(AND(G168="SE",N168="Complexo"),7,0))))))</f>
        <v>0</v>
      </c>
      <c r="P168" s="86" t="n">
        <f aca="false">IF(AND(G168="ALI",M168="Simples"),7, IF(AND(G168="ALI",M168="Médio"),10, IF(AND(G168="ALI",M168="Complexo"),15, IF(AND(G168="AIE",M168="Simples"),5, IF(AND(G168="AIE",M168="Médio"),7, IF(AND(G168="AIE",M168="Complexo"),10,0))))))</f>
        <v>0</v>
      </c>
      <c r="Q168" s="69" t="n">
        <f aca="false">IF(B168&lt;&gt;"Manutenção em interface",IF(B168&lt;&gt;"Desenv., Manutenção e Publicação de Páginas Estáticas",(O168+P168),C168),C168)</f>
        <v>0</v>
      </c>
      <c r="R168" s="85" t="n">
        <f aca="false">IF(B168&lt;&gt;"Manutenção em interface",IF(B168&lt;&gt;"Desenv., Manutenção e Publicação de Páginas Estáticas",(O168+P168)*C168,C168),C168)</f>
        <v>0</v>
      </c>
      <c r="S168" s="78"/>
      <c r="T168" s="87"/>
      <c r="U168" s="88"/>
      <c r="V168" s="76"/>
      <c r="W168" s="77" t="n">
        <f aca="false">IF(V168&lt;&gt;"",VLOOKUP(V168,'Manual EB'!$A$3:$B$407,2,0),0)</f>
        <v>0</v>
      </c>
      <c r="X168" s="78"/>
      <c r="Y168" s="80"/>
      <c r="Z168" s="81"/>
      <c r="AA168" s="82"/>
      <c r="AB168" s="83"/>
      <c r="AC168" s="84" t="str">
        <f aca="false">IF(X168="EE",IF(OR(AND(OR(AA168=1,AA168=0),Y168&gt;0,Y168&lt;5),AND(OR(AA168=1,AA168=0),Y168&gt;4,Y168&lt;16),AND(AA168=2,Y168&gt;0,Y168&lt;5)),"Simples",IF(OR(AND(OR(AA168=1,AA168=0),Y168&gt;15),AND(AA168=2,Y168&gt;4,Y168&lt;16),AND(AA168&gt;2,Y168&gt;0,Y168&lt;5)),"Médio",IF(OR(AND(AA168=2,Y168&gt;15),AND(AA168&gt;2,Y168&gt;4,Y168&lt;16),AND(AA168&gt;2,Y168&gt;15)),"Complexo",""))), IF(OR(X168="CE",X168="SE"),IF(OR(AND(OR(AA168=1,AA168=0),Y168&gt;0,Y168&lt;6),AND(OR(AA168=1,AA168=0),Y168&gt;5,Y168&lt;20),AND(AA168&gt;1,AA168&lt;4,Y168&gt;0,Y168&lt;6)),"Simples",IF(OR(AND(OR(AA168=1,AA168=0),Y168&gt;19),AND(AA168&gt;1,AA168&lt;4,Y168&gt;5,Y168&lt;20),AND(AA168&gt;3,Y168&gt;0,Y168&lt;6)),"Médio",IF(OR(AND(AA168&gt;1,AA168&lt;4,Y168&gt;19),AND(AA168&gt;3,Y168&gt;5,Y168&lt;20),AND(AA168&gt;3,Y168&gt;19)),"Complexo",""))),""))</f>
        <v/>
      </c>
      <c r="AD168" s="79" t="str">
        <f aca="false">IF(X168="ALI",IF(OR(AND(OR(AA168=1,AA168=0),Y168&gt;0,Y168&lt;20),AND(OR(AA168=1,AA168=0),Y168&gt;19,Y168&lt;51),AND(AA168&gt;1,AA168&lt;6,Y168&gt;0,Y168&lt;20)),"Simples",IF(OR(AND(OR(AA168=1,AA168=0),Y168&gt;50),AND(AA168&gt;1,AA168&lt;6,Y168&gt;19,Y168&lt;51),AND(AA168&gt;5,Y168&gt;0,Y168&lt;20)),"Médio",IF(OR(AND(AA168&gt;1,AA168&lt;6,Y168&gt;50),AND(AA168&gt;5,Y168&gt;19,Y168&lt;51),AND(AA168&gt;5,Y168&gt;50)),"Complexo",""))), IF(X168="AIE",IF(OR(AND(OR(AA168=1, AA168=0),Y168&gt;0,Y168&lt;20),AND(OR(AA168=1, AA168=0),Y168&gt;19,Y168&lt;51),AND(AA168&gt;1,AA168&lt;6,Y168&gt;0,Y168&lt;20)),"Simples",IF(OR(AND(OR(AA168=1, AA168=0),Y168&gt;50),AND(AA168&gt;1,AA168&lt;6,Y168&gt;19,Y168&lt;51),AND(AA168&gt;5,Y168&gt;0,Y168&lt;20)),"Médio",IF(OR(AND(AA168&gt;1,AA168&lt;6,Y168&gt;50),AND(AA168&gt;5,Y168&gt;19,Y168&lt;51),AND(AA168&gt;5,Y168&gt;50)),"Complexo",""))),""))</f>
        <v/>
      </c>
      <c r="AE168" s="85" t="str">
        <f aca="false">IF(AC168="",AD168,IF(AD168="",AC168,""))</f>
        <v/>
      </c>
      <c r="AF168" s="86" t="n">
        <f aca="false">IF(AND(OR(X168="EE",X168="CE"),AE168="Simples"),3, IF(AND(OR(X168="EE",X168="CE"),AE168="Médio"),4, IF(AND(OR(X168="EE",X168="CE"),AE168="Complexo"),6, IF(AND(X168="SE",AE168="Simples"),4, IF(AND(X168="SE",AE168="Médio"),5, IF(AND(X168="SE",AE168="Complexo"),7,0))))))</f>
        <v>0</v>
      </c>
      <c r="AG168" s="86" t="n">
        <f aca="false">IF(AND(X168="ALI",AD168="Simples"),7, IF(AND(X168="ALI",AD168="Médio"),10, IF(AND(X168="ALI",AD168="Complexo"),15, IF(AND(X168="AIE",AD168="Simples"),5, IF(AND(X168="AIE",AD168="Médio"),7, IF(AND(X168="AIE",AD168="Complexo"),10,0))))))</f>
        <v>0</v>
      </c>
      <c r="AH168" s="86" t="n">
        <f aca="false">IF(U168="",0,IF(U168="OK",SUM(O168:P168),SUM(AF168:AG168)))</f>
        <v>0</v>
      </c>
      <c r="AI168" s="89" t="n">
        <f aca="false">IF(U168="OK",R168,( IF(V168&lt;&gt;"Manutenção em interface",IF(V168&lt;&gt;"Desenv., Manutenção e Publicação de Páginas Estáticas",(AF168+AG168)*W168,W168),W168)))</f>
        <v>0</v>
      </c>
      <c r="AJ168" s="78"/>
      <c r="AK168" s="87"/>
      <c r="AL168" s="78"/>
      <c r="AM168" s="87"/>
      <c r="AN168" s="78"/>
      <c r="AO168" s="78" t="str">
        <f aca="false">IF(AI168=0,"",IF(AI168=R168,"OK","Divergente"))</f>
        <v/>
      </c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IF(B169&lt;&gt;"",VLOOKUP(B169,'Manual EB'!$A$3:$B$407,2,0),0)</f>
        <v>0</v>
      </c>
      <c r="D169" s="78"/>
      <c r="E169" s="78"/>
      <c r="F169" s="79"/>
      <c r="G169" s="78"/>
      <c r="H169" s="80"/>
      <c r="I169" s="81"/>
      <c r="J169" s="82"/>
      <c r="K169" s="83"/>
      <c r="L169" s="84" t="str">
        <f aca="false">IF(G169="EE",IF(OR(AND(OR(J169=1,J169=0),H169&gt;0,H169&lt;5),AND(OR(J169=1,J169=0),H169&gt;4,H169&lt;16),AND(J169=2,H169&gt;0,H169&lt;5)),"Simples",IF(OR(AND(OR(J169=1,J169=0),H169&gt;15),AND(J169=2,H169&gt;4,H169&lt;16),AND(J169&gt;2,H169&gt;0,H169&lt;5)),"Médio",IF(OR(AND(J169=2,H169&gt;15),AND(J169&gt;2,H169&gt;4,H169&lt;16),AND(J169&gt;2,H169&gt;15)),"Complexo",""))), IF(OR(G169="CE",G169="SE"),IF(OR(AND(OR(J169=1,J169=0),H169&gt;0,H169&lt;6),AND(OR(J169=1,J169=0),H169&gt;5,H169&lt;20),AND(J169&gt;1,J169&lt;4,H169&gt;0,H169&lt;6)),"Simples",IF(OR(AND(OR(J169=1,J169=0),H169&gt;19),AND(J169&gt;1,J169&lt;4,H169&gt;5,H169&lt;20),AND(J169&gt;3,H169&gt;0,H169&lt;6)),"Médio",IF(OR(AND(J169&gt;1,J169&lt;4,H169&gt;19),AND(J169&gt;3,H169&gt;5,H169&lt;20),AND(J169&gt;3,H169&gt;19)),"Complexo",""))),""))</f>
        <v/>
      </c>
      <c r="M169" s="79" t="str">
        <f aca="false">IF(G169="ALI",IF(OR(AND(OR(J169=1,J169=0),H169&gt;0,H169&lt;20),AND(OR(J169=1,J169=0),H169&gt;19,H169&lt;51),AND(J169&gt;1,J169&lt;6,H169&gt;0,H169&lt;20)),"Simples",IF(OR(AND(OR(J169=1,J169=0),H169&gt;50),AND(J169&gt;1,J169&lt;6,H169&gt;19,H169&lt;51),AND(J169&gt;5,H169&gt;0,H169&lt;20)),"Médio",IF(OR(AND(J169&gt;1,J169&lt;6,H169&gt;50),AND(J169&gt;5,H169&gt;19,H169&lt;51),AND(J169&gt;5,H169&gt;50)),"Complexo",""))), IF(G169="AIE",IF(OR(AND(OR(J169=1, J169=0),H169&gt;0,H169&lt;20),AND(OR(J169=1, J169=0),H169&gt;19,H169&lt;51),AND(J169&gt;1,J169&lt;6,H169&gt;0,H169&lt;20)),"Simples",IF(OR(AND(OR(J169=1, J169=0),H169&gt;50),AND(J169&gt;1,J169&lt;6,H169&gt;19,H169&lt;51),AND(J169&gt;5,H169&gt;0,H169&lt;20)),"Médio",IF(OR(AND(J169&gt;1,J169&lt;6,H169&gt;50),AND(J169&gt;5,H169&gt;19,H169&lt;51),AND(J169&gt;5,H169&gt;50)),"Complexo",""))),""))</f>
        <v/>
      </c>
      <c r="N169" s="85" t="str">
        <f aca="false">IF(L169="",M169,IF(M169="",L169,""))</f>
        <v/>
      </c>
      <c r="O169" s="86" t="n">
        <f aca="false">IF(AND(OR(G169="EE",G169="CE"),N169="Simples"),3, IF(AND(OR(G169="EE",G169="CE"),N169="Médio"),4, IF(AND(OR(G169="EE",G169="CE"),N169="Complexo"),6, IF(AND(G169="SE",N169="Simples"),4, IF(AND(G169="SE",N169="Médio"),5, IF(AND(G169="SE",N169="Complexo"),7,0))))))</f>
        <v>0</v>
      </c>
      <c r="P169" s="86" t="n">
        <f aca="false">IF(AND(G169="ALI",M169="Simples"),7, IF(AND(G169="ALI",M169="Médio"),10, IF(AND(G169="ALI",M169="Complexo"),15, IF(AND(G169="AIE",M169="Simples"),5, IF(AND(G169="AIE",M169="Médio"),7, IF(AND(G169="AIE",M169="Complexo"),10,0))))))</f>
        <v>0</v>
      </c>
      <c r="Q169" s="69" t="n">
        <f aca="false">IF(B169&lt;&gt;"Manutenção em interface",IF(B169&lt;&gt;"Desenv., Manutenção e Publicação de Páginas Estáticas",(O169+P169),C169),C169)</f>
        <v>0</v>
      </c>
      <c r="R169" s="85" t="n">
        <f aca="false">IF(B169&lt;&gt;"Manutenção em interface",IF(B169&lt;&gt;"Desenv., Manutenção e Publicação de Páginas Estáticas",(O169+P169)*C169,C169),C169)</f>
        <v>0</v>
      </c>
      <c r="S169" s="78"/>
      <c r="T169" s="87"/>
      <c r="U169" s="88"/>
      <c r="V169" s="76"/>
      <c r="W169" s="77" t="n">
        <f aca="false">IF(V169&lt;&gt;"",VLOOKUP(V169,'Manual EB'!$A$3:$B$407,2,0),0)</f>
        <v>0</v>
      </c>
      <c r="X169" s="78"/>
      <c r="Y169" s="80"/>
      <c r="Z169" s="81"/>
      <c r="AA169" s="82"/>
      <c r="AB169" s="83"/>
      <c r="AC169" s="84" t="str">
        <f aca="false">IF(X169="EE",IF(OR(AND(OR(AA169=1,AA169=0),Y169&gt;0,Y169&lt;5),AND(OR(AA169=1,AA169=0),Y169&gt;4,Y169&lt;16),AND(AA169=2,Y169&gt;0,Y169&lt;5)),"Simples",IF(OR(AND(OR(AA169=1,AA169=0),Y169&gt;15),AND(AA169=2,Y169&gt;4,Y169&lt;16),AND(AA169&gt;2,Y169&gt;0,Y169&lt;5)),"Médio",IF(OR(AND(AA169=2,Y169&gt;15),AND(AA169&gt;2,Y169&gt;4,Y169&lt;16),AND(AA169&gt;2,Y169&gt;15)),"Complexo",""))), IF(OR(X169="CE",X169="SE"),IF(OR(AND(OR(AA169=1,AA169=0),Y169&gt;0,Y169&lt;6),AND(OR(AA169=1,AA169=0),Y169&gt;5,Y169&lt;20),AND(AA169&gt;1,AA169&lt;4,Y169&gt;0,Y169&lt;6)),"Simples",IF(OR(AND(OR(AA169=1,AA169=0),Y169&gt;19),AND(AA169&gt;1,AA169&lt;4,Y169&gt;5,Y169&lt;20),AND(AA169&gt;3,Y169&gt;0,Y169&lt;6)),"Médio",IF(OR(AND(AA169&gt;1,AA169&lt;4,Y169&gt;19),AND(AA169&gt;3,Y169&gt;5,Y169&lt;20),AND(AA169&gt;3,Y169&gt;19)),"Complexo",""))),""))</f>
        <v/>
      </c>
      <c r="AD169" s="79" t="str">
        <f aca="false">IF(X169="ALI",IF(OR(AND(OR(AA169=1,AA169=0),Y169&gt;0,Y169&lt;20),AND(OR(AA169=1,AA169=0),Y169&gt;19,Y169&lt;51),AND(AA169&gt;1,AA169&lt;6,Y169&gt;0,Y169&lt;20)),"Simples",IF(OR(AND(OR(AA169=1,AA169=0),Y169&gt;50),AND(AA169&gt;1,AA169&lt;6,Y169&gt;19,Y169&lt;51),AND(AA169&gt;5,Y169&gt;0,Y169&lt;20)),"Médio",IF(OR(AND(AA169&gt;1,AA169&lt;6,Y169&gt;50),AND(AA169&gt;5,Y169&gt;19,Y169&lt;51),AND(AA169&gt;5,Y169&gt;50)),"Complexo",""))), IF(X169="AIE",IF(OR(AND(OR(AA169=1, AA169=0),Y169&gt;0,Y169&lt;20),AND(OR(AA169=1, AA169=0),Y169&gt;19,Y169&lt;51),AND(AA169&gt;1,AA169&lt;6,Y169&gt;0,Y169&lt;20)),"Simples",IF(OR(AND(OR(AA169=1, AA169=0),Y169&gt;50),AND(AA169&gt;1,AA169&lt;6,Y169&gt;19,Y169&lt;51),AND(AA169&gt;5,Y169&gt;0,Y169&lt;20)),"Médio",IF(OR(AND(AA169&gt;1,AA169&lt;6,Y169&gt;50),AND(AA169&gt;5,Y169&gt;19,Y169&lt;51),AND(AA169&gt;5,Y169&gt;50)),"Complexo",""))),""))</f>
        <v/>
      </c>
      <c r="AE169" s="85" t="str">
        <f aca="false">IF(AC169="",AD169,IF(AD169="",AC169,""))</f>
        <v/>
      </c>
      <c r="AF169" s="86" t="n">
        <f aca="false">IF(AND(OR(X169="EE",X169="CE"),AE169="Simples"),3, IF(AND(OR(X169="EE",X169="CE"),AE169="Médio"),4, IF(AND(OR(X169="EE",X169="CE"),AE169="Complexo"),6, IF(AND(X169="SE",AE169="Simples"),4, IF(AND(X169="SE",AE169="Médio"),5, IF(AND(X169="SE",AE169="Complexo"),7,0))))))</f>
        <v>0</v>
      </c>
      <c r="AG169" s="86" t="n">
        <f aca="false">IF(AND(X169="ALI",AD169="Simples"),7, IF(AND(X169="ALI",AD169="Médio"),10, IF(AND(X169="ALI",AD169="Complexo"),15, IF(AND(X169="AIE",AD169="Simples"),5, IF(AND(X169="AIE",AD169="Médio"),7, IF(AND(X169="AIE",AD169="Complexo"),10,0))))))</f>
        <v>0</v>
      </c>
      <c r="AH169" s="86" t="n">
        <f aca="false">IF(U169="",0,IF(U169="OK",SUM(O169:P169),SUM(AF169:AG169)))</f>
        <v>0</v>
      </c>
      <c r="AI169" s="89" t="n">
        <f aca="false">IF(U169="OK",R169,( IF(V169&lt;&gt;"Manutenção em interface",IF(V169&lt;&gt;"Desenv., Manutenção e Publicação de Páginas Estáticas",(AF169+AG169)*W169,W169),W169)))</f>
        <v>0</v>
      </c>
      <c r="AJ169" s="78"/>
      <c r="AK169" s="87"/>
      <c r="AL169" s="78"/>
      <c r="AM169" s="87"/>
      <c r="AN169" s="78"/>
      <c r="AO169" s="78" t="str">
        <f aca="false">IF(AI169=0,"",IF(AI169=R169,"OK","Divergente"))</f>
        <v/>
      </c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IF(B170&lt;&gt;"",VLOOKUP(B170,'Manual EB'!$A$3:$B$407,2,0),0)</f>
        <v>0</v>
      </c>
      <c r="D170" s="78"/>
      <c r="E170" s="78"/>
      <c r="F170" s="79"/>
      <c r="G170" s="78"/>
      <c r="H170" s="80"/>
      <c r="I170" s="81"/>
      <c r="J170" s="82"/>
      <c r="K170" s="83"/>
      <c r="L170" s="84" t="str">
        <f aca="false">IF(G170="EE",IF(OR(AND(OR(J170=1,J170=0),H170&gt;0,H170&lt;5),AND(OR(J170=1,J170=0),H170&gt;4,H170&lt;16),AND(J170=2,H170&gt;0,H170&lt;5)),"Simples",IF(OR(AND(OR(J170=1,J170=0),H170&gt;15),AND(J170=2,H170&gt;4,H170&lt;16),AND(J170&gt;2,H170&gt;0,H170&lt;5)),"Médio",IF(OR(AND(J170=2,H170&gt;15),AND(J170&gt;2,H170&gt;4,H170&lt;16),AND(J170&gt;2,H170&gt;15)),"Complexo",""))), IF(OR(G170="CE",G170="SE"),IF(OR(AND(OR(J170=1,J170=0),H170&gt;0,H170&lt;6),AND(OR(J170=1,J170=0),H170&gt;5,H170&lt;20),AND(J170&gt;1,J170&lt;4,H170&gt;0,H170&lt;6)),"Simples",IF(OR(AND(OR(J170=1,J170=0),H170&gt;19),AND(J170&gt;1,J170&lt;4,H170&gt;5,H170&lt;20),AND(J170&gt;3,H170&gt;0,H170&lt;6)),"Médio",IF(OR(AND(J170&gt;1,J170&lt;4,H170&gt;19),AND(J170&gt;3,H170&gt;5,H170&lt;20),AND(J170&gt;3,H170&gt;19)),"Complexo",""))),""))</f>
        <v/>
      </c>
      <c r="M170" s="79" t="str">
        <f aca="false">IF(G170="ALI",IF(OR(AND(OR(J170=1,J170=0),H170&gt;0,H170&lt;20),AND(OR(J170=1,J170=0),H170&gt;19,H170&lt;51),AND(J170&gt;1,J170&lt;6,H170&gt;0,H170&lt;20)),"Simples",IF(OR(AND(OR(J170=1,J170=0),H170&gt;50),AND(J170&gt;1,J170&lt;6,H170&gt;19,H170&lt;51),AND(J170&gt;5,H170&gt;0,H170&lt;20)),"Médio",IF(OR(AND(J170&gt;1,J170&lt;6,H170&gt;50),AND(J170&gt;5,H170&gt;19,H170&lt;51),AND(J170&gt;5,H170&gt;50)),"Complexo",""))), IF(G170="AIE",IF(OR(AND(OR(J170=1, J170=0),H170&gt;0,H170&lt;20),AND(OR(J170=1, J170=0),H170&gt;19,H170&lt;51),AND(J170&gt;1,J170&lt;6,H170&gt;0,H170&lt;20)),"Simples",IF(OR(AND(OR(J170=1, J170=0),H170&gt;50),AND(J170&gt;1,J170&lt;6,H170&gt;19,H170&lt;51),AND(J170&gt;5,H170&gt;0,H170&lt;20)),"Médio",IF(OR(AND(J170&gt;1,J170&lt;6,H170&gt;50),AND(J170&gt;5,H170&gt;19,H170&lt;51),AND(J170&gt;5,H170&gt;50)),"Complexo",""))),""))</f>
        <v/>
      </c>
      <c r="N170" s="85" t="str">
        <f aca="false">IF(L170="",M170,IF(M170="",L170,""))</f>
        <v/>
      </c>
      <c r="O170" s="86" t="n">
        <f aca="false">IF(AND(OR(G170="EE",G170="CE"),N170="Simples"),3, IF(AND(OR(G170="EE",G170="CE"),N170="Médio"),4, IF(AND(OR(G170="EE",G170="CE"),N170="Complexo"),6, IF(AND(G170="SE",N170="Simples"),4, IF(AND(G170="SE",N170="Médio"),5, IF(AND(G170="SE",N170="Complexo"),7,0))))))</f>
        <v>0</v>
      </c>
      <c r="P170" s="86" t="n">
        <f aca="false">IF(AND(G170="ALI",M170="Simples"),7, IF(AND(G170="ALI",M170="Médio"),10, IF(AND(G170="ALI",M170="Complexo"),15, IF(AND(G170="AIE",M170="Simples"),5, IF(AND(G170="AIE",M170="Médio"),7, IF(AND(G170="AIE",M170="Complexo"),10,0))))))</f>
        <v>0</v>
      </c>
      <c r="Q170" s="69" t="n">
        <f aca="false">IF(B170&lt;&gt;"Manutenção em interface",IF(B170&lt;&gt;"Desenv., Manutenção e Publicação de Páginas Estáticas",(O170+P170),C170),C170)</f>
        <v>0</v>
      </c>
      <c r="R170" s="85" t="n">
        <f aca="false">IF(B170&lt;&gt;"Manutenção em interface",IF(B170&lt;&gt;"Desenv., Manutenção e Publicação de Páginas Estáticas",(O170+P170)*C170,C170),C170)</f>
        <v>0</v>
      </c>
      <c r="S170" s="78"/>
      <c r="T170" s="87"/>
      <c r="U170" s="88"/>
      <c r="V170" s="76"/>
      <c r="W170" s="77" t="n">
        <f aca="false">IF(V170&lt;&gt;"",VLOOKUP(V170,'Manual EB'!$A$3:$B$407,2,0),0)</f>
        <v>0</v>
      </c>
      <c r="X170" s="78"/>
      <c r="Y170" s="80"/>
      <c r="Z170" s="81"/>
      <c r="AA170" s="82"/>
      <c r="AB170" s="83"/>
      <c r="AC170" s="84" t="str">
        <f aca="false">IF(X170="EE",IF(OR(AND(OR(AA170=1,AA170=0),Y170&gt;0,Y170&lt;5),AND(OR(AA170=1,AA170=0),Y170&gt;4,Y170&lt;16),AND(AA170=2,Y170&gt;0,Y170&lt;5)),"Simples",IF(OR(AND(OR(AA170=1,AA170=0),Y170&gt;15),AND(AA170=2,Y170&gt;4,Y170&lt;16),AND(AA170&gt;2,Y170&gt;0,Y170&lt;5)),"Médio",IF(OR(AND(AA170=2,Y170&gt;15),AND(AA170&gt;2,Y170&gt;4,Y170&lt;16),AND(AA170&gt;2,Y170&gt;15)),"Complexo",""))), IF(OR(X170="CE",X170="SE"),IF(OR(AND(OR(AA170=1,AA170=0),Y170&gt;0,Y170&lt;6),AND(OR(AA170=1,AA170=0),Y170&gt;5,Y170&lt;20),AND(AA170&gt;1,AA170&lt;4,Y170&gt;0,Y170&lt;6)),"Simples",IF(OR(AND(OR(AA170=1,AA170=0),Y170&gt;19),AND(AA170&gt;1,AA170&lt;4,Y170&gt;5,Y170&lt;20),AND(AA170&gt;3,Y170&gt;0,Y170&lt;6)),"Médio",IF(OR(AND(AA170&gt;1,AA170&lt;4,Y170&gt;19),AND(AA170&gt;3,Y170&gt;5,Y170&lt;20),AND(AA170&gt;3,Y170&gt;19)),"Complexo",""))),""))</f>
        <v/>
      </c>
      <c r="AD170" s="79" t="str">
        <f aca="false">IF(X170="ALI",IF(OR(AND(OR(AA170=1,AA170=0),Y170&gt;0,Y170&lt;20),AND(OR(AA170=1,AA170=0),Y170&gt;19,Y170&lt;51),AND(AA170&gt;1,AA170&lt;6,Y170&gt;0,Y170&lt;20)),"Simples",IF(OR(AND(OR(AA170=1,AA170=0),Y170&gt;50),AND(AA170&gt;1,AA170&lt;6,Y170&gt;19,Y170&lt;51),AND(AA170&gt;5,Y170&gt;0,Y170&lt;20)),"Médio",IF(OR(AND(AA170&gt;1,AA170&lt;6,Y170&gt;50),AND(AA170&gt;5,Y170&gt;19,Y170&lt;51),AND(AA170&gt;5,Y170&gt;50)),"Complexo",""))), IF(X170="AIE",IF(OR(AND(OR(AA170=1, AA170=0),Y170&gt;0,Y170&lt;20),AND(OR(AA170=1, AA170=0),Y170&gt;19,Y170&lt;51),AND(AA170&gt;1,AA170&lt;6,Y170&gt;0,Y170&lt;20)),"Simples",IF(OR(AND(OR(AA170=1, AA170=0),Y170&gt;50),AND(AA170&gt;1,AA170&lt;6,Y170&gt;19,Y170&lt;51),AND(AA170&gt;5,Y170&gt;0,Y170&lt;20)),"Médio",IF(OR(AND(AA170&gt;1,AA170&lt;6,Y170&gt;50),AND(AA170&gt;5,Y170&gt;19,Y170&lt;51),AND(AA170&gt;5,Y170&gt;50)),"Complexo",""))),""))</f>
        <v/>
      </c>
      <c r="AE170" s="85" t="str">
        <f aca="false">IF(AC170="",AD170,IF(AD170="",AC170,""))</f>
        <v/>
      </c>
      <c r="AF170" s="86" t="n">
        <f aca="false">IF(AND(OR(X170="EE",X170="CE"),AE170="Simples"),3, IF(AND(OR(X170="EE",X170="CE"),AE170="Médio"),4, IF(AND(OR(X170="EE",X170="CE"),AE170="Complexo"),6, IF(AND(X170="SE",AE170="Simples"),4, IF(AND(X170="SE",AE170="Médio"),5, IF(AND(X170="SE",AE170="Complexo"),7,0))))))</f>
        <v>0</v>
      </c>
      <c r="AG170" s="86" t="n">
        <f aca="false">IF(AND(X170="ALI",AD170="Simples"),7, IF(AND(X170="ALI",AD170="Médio"),10, IF(AND(X170="ALI",AD170="Complexo"),15, IF(AND(X170="AIE",AD170="Simples"),5, IF(AND(X170="AIE",AD170="Médio"),7, IF(AND(X170="AIE",AD170="Complexo"),10,0))))))</f>
        <v>0</v>
      </c>
      <c r="AH170" s="86" t="n">
        <f aca="false">IF(U170="",0,IF(U170="OK",SUM(O170:P170),SUM(AF170:AG170)))</f>
        <v>0</v>
      </c>
      <c r="AI170" s="89" t="n">
        <f aca="false">IF(U170="OK",R170,( IF(V170&lt;&gt;"Manutenção em interface",IF(V170&lt;&gt;"Desenv., Manutenção e Publicação de Páginas Estáticas",(AF170+AG170)*W170,W170),W170)))</f>
        <v>0</v>
      </c>
      <c r="AJ170" s="78"/>
      <c r="AK170" s="87"/>
      <c r="AL170" s="78"/>
      <c r="AM170" s="87"/>
      <c r="AN170" s="78"/>
      <c r="AO170" s="78" t="str">
        <f aca="false">IF(AI170=0,"",IF(AI170=R170,"OK","Divergente"))</f>
        <v/>
      </c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IF(B171&lt;&gt;"",VLOOKUP(B171,'Manual EB'!$A$3:$B$407,2,0),0)</f>
        <v>0</v>
      </c>
      <c r="D171" s="78"/>
      <c r="E171" s="78"/>
      <c r="F171" s="79"/>
      <c r="G171" s="78"/>
      <c r="H171" s="80"/>
      <c r="I171" s="81"/>
      <c r="J171" s="82"/>
      <c r="K171" s="83"/>
      <c r="L171" s="84" t="str">
        <f aca="false">IF(G171="EE",IF(OR(AND(OR(J171=1,J171=0),H171&gt;0,H171&lt;5),AND(OR(J171=1,J171=0),H171&gt;4,H171&lt;16),AND(J171=2,H171&gt;0,H171&lt;5)),"Simples",IF(OR(AND(OR(J171=1,J171=0),H171&gt;15),AND(J171=2,H171&gt;4,H171&lt;16),AND(J171&gt;2,H171&gt;0,H171&lt;5)),"Médio",IF(OR(AND(J171=2,H171&gt;15),AND(J171&gt;2,H171&gt;4,H171&lt;16),AND(J171&gt;2,H171&gt;15)),"Complexo",""))), IF(OR(G171="CE",G171="SE"),IF(OR(AND(OR(J171=1,J171=0),H171&gt;0,H171&lt;6),AND(OR(J171=1,J171=0),H171&gt;5,H171&lt;20),AND(J171&gt;1,J171&lt;4,H171&gt;0,H171&lt;6)),"Simples",IF(OR(AND(OR(J171=1,J171=0),H171&gt;19),AND(J171&gt;1,J171&lt;4,H171&gt;5,H171&lt;20),AND(J171&gt;3,H171&gt;0,H171&lt;6)),"Médio",IF(OR(AND(J171&gt;1,J171&lt;4,H171&gt;19),AND(J171&gt;3,H171&gt;5,H171&lt;20),AND(J171&gt;3,H171&gt;19)),"Complexo",""))),""))</f>
        <v/>
      </c>
      <c r="M171" s="79" t="str">
        <f aca="false">IF(G171="ALI",IF(OR(AND(OR(J171=1,J171=0),H171&gt;0,H171&lt;20),AND(OR(J171=1,J171=0),H171&gt;19,H171&lt;51),AND(J171&gt;1,J171&lt;6,H171&gt;0,H171&lt;20)),"Simples",IF(OR(AND(OR(J171=1,J171=0),H171&gt;50),AND(J171&gt;1,J171&lt;6,H171&gt;19,H171&lt;51),AND(J171&gt;5,H171&gt;0,H171&lt;20)),"Médio",IF(OR(AND(J171&gt;1,J171&lt;6,H171&gt;50),AND(J171&gt;5,H171&gt;19,H171&lt;51),AND(J171&gt;5,H171&gt;50)),"Complexo",""))), IF(G171="AIE",IF(OR(AND(OR(J171=1, J171=0),H171&gt;0,H171&lt;20),AND(OR(J171=1, J171=0),H171&gt;19,H171&lt;51),AND(J171&gt;1,J171&lt;6,H171&gt;0,H171&lt;20)),"Simples",IF(OR(AND(OR(J171=1, J171=0),H171&gt;50),AND(J171&gt;1,J171&lt;6,H171&gt;19,H171&lt;51),AND(J171&gt;5,H171&gt;0,H171&lt;20)),"Médio",IF(OR(AND(J171&gt;1,J171&lt;6,H171&gt;50),AND(J171&gt;5,H171&gt;19,H171&lt;51),AND(J171&gt;5,H171&gt;50)),"Complexo",""))),""))</f>
        <v/>
      </c>
      <c r="N171" s="85" t="str">
        <f aca="false">IF(L171="",M171,IF(M171="",L171,""))</f>
        <v/>
      </c>
      <c r="O171" s="86" t="n">
        <f aca="false">IF(AND(OR(G171="EE",G171="CE"),N171="Simples"),3, IF(AND(OR(G171="EE",G171="CE"),N171="Médio"),4, IF(AND(OR(G171="EE",G171="CE"),N171="Complexo"),6, IF(AND(G171="SE",N171="Simples"),4, IF(AND(G171="SE",N171="Médio"),5, IF(AND(G171="SE",N171="Complexo"),7,0))))))</f>
        <v>0</v>
      </c>
      <c r="P171" s="86" t="n">
        <f aca="false">IF(AND(G171="ALI",M171="Simples"),7, IF(AND(G171="ALI",M171="Médio"),10, IF(AND(G171="ALI",M171="Complexo"),15, IF(AND(G171="AIE",M171="Simples"),5, IF(AND(G171="AIE",M171="Médio"),7, IF(AND(G171="AIE",M171="Complexo"),10,0))))))</f>
        <v>0</v>
      </c>
      <c r="Q171" s="69" t="n">
        <f aca="false">IF(B171&lt;&gt;"Manutenção em interface",IF(B171&lt;&gt;"Desenv., Manutenção e Publicação de Páginas Estáticas",(O171+P171),C171),C171)</f>
        <v>0</v>
      </c>
      <c r="R171" s="85" t="n">
        <f aca="false">IF(B171&lt;&gt;"Manutenção em interface",IF(B171&lt;&gt;"Desenv., Manutenção e Publicação de Páginas Estáticas",(O171+P171)*C171,C171),C171)</f>
        <v>0</v>
      </c>
      <c r="S171" s="78"/>
      <c r="T171" s="87"/>
      <c r="U171" s="88"/>
      <c r="V171" s="76"/>
      <c r="W171" s="77" t="n">
        <f aca="false">IF(V171&lt;&gt;"",VLOOKUP(V171,'Manual EB'!$A$3:$B$407,2,0),0)</f>
        <v>0</v>
      </c>
      <c r="X171" s="78"/>
      <c r="Y171" s="80"/>
      <c r="Z171" s="81"/>
      <c r="AA171" s="82"/>
      <c r="AB171" s="83"/>
      <c r="AC171" s="84" t="str">
        <f aca="false">IF(X171="EE",IF(OR(AND(OR(AA171=1,AA171=0),Y171&gt;0,Y171&lt;5),AND(OR(AA171=1,AA171=0),Y171&gt;4,Y171&lt;16),AND(AA171=2,Y171&gt;0,Y171&lt;5)),"Simples",IF(OR(AND(OR(AA171=1,AA171=0),Y171&gt;15),AND(AA171=2,Y171&gt;4,Y171&lt;16),AND(AA171&gt;2,Y171&gt;0,Y171&lt;5)),"Médio",IF(OR(AND(AA171=2,Y171&gt;15),AND(AA171&gt;2,Y171&gt;4,Y171&lt;16),AND(AA171&gt;2,Y171&gt;15)),"Complexo",""))), IF(OR(X171="CE",X171="SE"),IF(OR(AND(OR(AA171=1,AA171=0),Y171&gt;0,Y171&lt;6),AND(OR(AA171=1,AA171=0),Y171&gt;5,Y171&lt;20),AND(AA171&gt;1,AA171&lt;4,Y171&gt;0,Y171&lt;6)),"Simples",IF(OR(AND(OR(AA171=1,AA171=0),Y171&gt;19),AND(AA171&gt;1,AA171&lt;4,Y171&gt;5,Y171&lt;20),AND(AA171&gt;3,Y171&gt;0,Y171&lt;6)),"Médio",IF(OR(AND(AA171&gt;1,AA171&lt;4,Y171&gt;19),AND(AA171&gt;3,Y171&gt;5,Y171&lt;20),AND(AA171&gt;3,Y171&gt;19)),"Complexo",""))),""))</f>
        <v/>
      </c>
      <c r="AD171" s="79" t="str">
        <f aca="false">IF(X171="ALI",IF(OR(AND(OR(AA171=1,AA171=0),Y171&gt;0,Y171&lt;20),AND(OR(AA171=1,AA171=0),Y171&gt;19,Y171&lt;51),AND(AA171&gt;1,AA171&lt;6,Y171&gt;0,Y171&lt;20)),"Simples",IF(OR(AND(OR(AA171=1,AA171=0),Y171&gt;50),AND(AA171&gt;1,AA171&lt;6,Y171&gt;19,Y171&lt;51),AND(AA171&gt;5,Y171&gt;0,Y171&lt;20)),"Médio",IF(OR(AND(AA171&gt;1,AA171&lt;6,Y171&gt;50),AND(AA171&gt;5,Y171&gt;19,Y171&lt;51),AND(AA171&gt;5,Y171&gt;50)),"Complexo",""))), IF(X171="AIE",IF(OR(AND(OR(AA171=1, AA171=0),Y171&gt;0,Y171&lt;20),AND(OR(AA171=1, AA171=0),Y171&gt;19,Y171&lt;51),AND(AA171&gt;1,AA171&lt;6,Y171&gt;0,Y171&lt;20)),"Simples",IF(OR(AND(OR(AA171=1, AA171=0),Y171&gt;50),AND(AA171&gt;1,AA171&lt;6,Y171&gt;19,Y171&lt;51),AND(AA171&gt;5,Y171&gt;0,Y171&lt;20)),"Médio",IF(OR(AND(AA171&gt;1,AA171&lt;6,Y171&gt;50),AND(AA171&gt;5,Y171&gt;19,Y171&lt;51),AND(AA171&gt;5,Y171&gt;50)),"Complexo",""))),""))</f>
        <v/>
      </c>
      <c r="AE171" s="85" t="str">
        <f aca="false">IF(AC171="",AD171,IF(AD171="",AC171,""))</f>
        <v/>
      </c>
      <c r="AF171" s="86" t="n">
        <f aca="false">IF(AND(OR(X171="EE",X171="CE"),AE171="Simples"),3, IF(AND(OR(X171="EE",X171="CE"),AE171="Médio"),4, IF(AND(OR(X171="EE",X171="CE"),AE171="Complexo"),6, IF(AND(X171="SE",AE171="Simples"),4, IF(AND(X171="SE",AE171="Médio"),5, IF(AND(X171="SE",AE171="Complexo"),7,0))))))</f>
        <v>0</v>
      </c>
      <c r="AG171" s="86" t="n">
        <f aca="false">IF(AND(X171="ALI",AD171="Simples"),7, IF(AND(X171="ALI",AD171="Médio"),10, IF(AND(X171="ALI",AD171="Complexo"),15, IF(AND(X171="AIE",AD171="Simples"),5, IF(AND(X171="AIE",AD171="Médio"),7, IF(AND(X171="AIE",AD171="Complexo"),10,0))))))</f>
        <v>0</v>
      </c>
      <c r="AH171" s="86" t="n">
        <f aca="false">IF(U171="",0,IF(U171="OK",SUM(O171:P171),SUM(AF171:AG171)))</f>
        <v>0</v>
      </c>
      <c r="AI171" s="89" t="n">
        <f aca="false">IF(U171="OK",R171,( IF(V171&lt;&gt;"Manutenção em interface",IF(V171&lt;&gt;"Desenv., Manutenção e Publicação de Páginas Estáticas",(AF171+AG171)*W171,W171),W171)))</f>
        <v>0</v>
      </c>
      <c r="AJ171" s="78"/>
      <c r="AK171" s="87"/>
      <c r="AL171" s="78"/>
      <c r="AM171" s="87"/>
      <c r="AN171" s="78"/>
      <c r="AO171" s="78" t="str">
        <f aca="false">IF(AI171=0,"",IF(AI171=R171,"OK","Divergente"))</f>
        <v/>
      </c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IF(B172&lt;&gt;"",VLOOKUP(B172,'Manual EB'!$A$3:$B$407,2,0),0)</f>
        <v>0</v>
      </c>
      <c r="D172" s="78"/>
      <c r="E172" s="78"/>
      <c r="F172" s="79"/>
      <c r="G172" s="78"/>
      <c r="H172" s="80"/>
      <c r="I172" s="81"/>
      <c r="J172" s="82"/>
      <c r="K172" s="83"/>
      <c r="L172" s="84" t="str">
        <f aca="false">IF(G172="EE",IF(OR(AND(OR(J172=1,J172=0),H172&gt;0,H172&lt;5),AND(OR(J172=1,J172=0),H172&gt;4,H172&lt;16),AND(J172=2,H172&gt;0,H172&lt;5)),"Simples",IF(OR(AND(OR(J172=1,J172=0),H172&gt;15),AND(J172=2,H172&gt;4,H172&lt;16),AND(J172&gt;2,H172&gt;0,H172&lt;5)),"Médio",IF(OR(AND(J172=2,H172&gt;15),AND(J172&gt;2,H172&gt;4,H172&lt;16),AND(J172&gt;2,H172&gt;15)),"Complexo",""))), IF(OR(G172="CE",G172="SE"),IF(OR(AND(OR(J172=1,J172=0),H172&gt;0,H172&lt;6),AND(OR(J172=1,J172=0),H172&gt;5,H172&lt;20),AND(J172&gt;1,J172&lt;4,H172&gt;0,H172&lt;6)),"Simples",IF(OR(AND(OR(J172=1,J172=0),H172&gt;19),AND(J172&gt;1,J172&lt;4,H172&gt;5,H172&lt;20),AND(J172&gt;3,H172&gt;0,H172&lt;6)),"Médio",IF(OR(AND(J172&gt;1,J172&lt;4,H172&gt;19),AND(J172&gt;3,H172&gt;5,H172&lt;20),AND(J172&gt;3,H172&gt;19)),"Complexo",""))),""))</f>
        <v/>
      </c>
      <c r="M172" s="79" t="str">
        <f aca="false">IF(G172="ALI",IF(OR(AND(OR(J172=1,J172=0),H172&gt;0,H172&lt;20),AND(OR(J172=1,J172=0),H172&gt;19,H172&lt;51),AND(J172&gt;1,J172&lt;6,H172&gt;0,H172&lt;20)),"Simples",IF(OR(AND(OR(J172=1,J172=0),H172&gt;50),AND(J172&gt;1,J172&lt;6,H172&gt;19,H172&lt;51),AND(J172&gt;5,H172&gt;0,H172&lt;20)),"Médio",IF(OR(AND(J172&gt;1,J172&lt;6,H172&gt;50),AND(J172&gt;5,H172&gt;19,H172&lt;51),AND(J172&gt;5,H172&gt;50)),"Complexo",""))), IF(G172="AIE",IF(OR(AND(OR(J172=1, J172=0),H172&gt;0,H172&lt;20),AND(OR(J172=1, J172=0),H172&gt;19,H172&lt;51),AND(J172&gt;1,J172&lt;6,H172&gt;0,H172&lt;20)),"Simples",IF(OR(AND(OR(J172=1, J172=0),H172&gt;50),AND(J172&gt;1,J172&lt;6,H172&gt;19,H172&lt;51),AND(J172&gt;5,H172&gt;0,H172&lt;20)),"Médio",IF(OR(AND(J172&gt;1,J172&lt;6,H172&gt;50),AND(J172&gt;5,H172&gt;19,H172&lt;51),AND(J172&gt;5,H172&gt;50)),"Complexo",""))),""))</f>
        <v/>
      </c>
      <c r="N172" s="85" t="str">
        <f aca="false">IF(L172="",M172,IF(M172="",L172,""))</f>
        <v/>
      </c>
      <c r="O172" s="86" t="n">
        <f aca="false">IF(AND(OR(G172="EE",G172="CE"),N172="Simples"),3, IF(AND(OR(G172="EE",G172="CE"),N172="Médio"),4, IF(AND(OR(G172="EE",G172="CE"),N172="Complexo"),6, IF(AND(G172="SE",N172="Simples"),4, IF(AND(G172="SE",N172="Médio"),5, IF(AND(G172="SE",N172="Complexo"),7,0))))))</f>
        <v>0</v>
      </c>
      <c r="P172" s="86" t="n">
        <f aca="false">IF(AND(G172="ALI",M172="Simples"),7, IF(AND(G172="ALI",M172="Médio"),10, IF(AND(G172="ALI",M172="Complexo"),15, IF(AND(G172="AIE",M172="Simples"),5, IF(AND(G172="AIE",M172="Médio"),7, IF(AND(G172="AIE",M172="Complexo"),10,0))))))</f>
        <v>0</v>
      </c>
      <c r="Q172" s="69" t="n">
        <f aca="false">IF(B172&lt;&gt;"Manutenção em interface",IF(B172&lt;&gt;"Desenv., Manutenção e Publicação de Páginas Estáticas",(O172+P172),C172),C172)</f>
        <v>0</v>
      </c>
      <c r="R172" s="85" t="n">
        <f aca="false">IF(B172&lt;&gt;"Manutenção em interface",IF(B172&lt;&gt;"Desenv., Manutenção e Publicação de Páginas Estáticas",(O172+P172)*C172,C172),C172)</f>
        <v>0</v>
      </c>
      <c r="S172" s="78"/>
      <c r="T172" s="87"/>
      <c r="U172" s="88"/>
      <c r="V172" s="76"/>
      <c r="W172" s="77" t="n">
        <f aca="false">IF(V172&lt;&gt;"",VLOOKUP(V172,'Manual EB'!$A$3:$B$407,2,0),0)</f>
        <v>0</v>
      </c>
      <c r="X172" s="78"/>
      <c r="Y172" s="80"/>
      <c r="Z172" s="81"/>
      <c r="AA172" s="82"/>
      <c r="AB172" s="83"/>
      <c r="AC172" s="84" t="str">
        <f aca="false">IF(X172="EE",IF(OR(AND(OR(AA172=1,AA172=0),Y172&gt;0,Y172&lt;5),AND(OR(AA172=1,AA172=0),Y172&gt;4,Y172&lt;16),AND(AA172=2,Y172&gt;0,Y172&lt;5)),"Simples",IF(OR(AND(OR(AA172=1,AA172=0),Y172&gt;15),AND(AA172=2,Y172&gt;4,Y172&lt;16),AND(AA172&gt;2,Y172&gt;0,Y172&lt;5)),"Médio",IF(OR(AND(AA172=2,Y172&gt;15),AND(AA172&gt;2,Y172&gt;4,Y172&lt;16),AND(AA172&gt;2,Y172&gt;15)),"Complexo",""))), IF(OR(X172="CE",X172="SE"),IF(OR(AND(OR(AA172=1,AA172=0),Y172&gt;0,Y172&lt;6),AND(OR(AA172=1,AA172=0),Y172&gt;5,Y172&lt;20),AND(AA172&gt;1,AA172&lt;4,Y172&gt;0,Y172&lt;6)),"Simples",IF(OR(AND(OR(AA172=1,AA172=0),Y172&gt;19),AND(AA172&gt;1,AA172&lt;4,Y172&gt;5,Y172&lt;20),AND(AA172&gt;3,Y172&gt;0,Y172&lt;6)),"Médio",IF(OR(AND(AA172&gt;1,AA172&lt;4,Y172&gt;19),AND(AA172&gt;3,Y172&gt;5,Y172&lt;20),AND(AA172&gt;3,Y172&gt;19)),"Complexo",""))),""))</f>
        <v/>
      </c>
      <c r="AD172" s="79" t="str">
        <f aca="false">IF(X172="ALI",IF(OR(AND(OR(AA172=1,AA172=0),Y172&gt;0,Y172&lt;20),AND(OR(AA172=1,AA172=0),Y172&gt;19,Y172&lt;51),AND(AA172&gt;1,AA172&lt;6,Y172&gt;0,Y172&lt;20)),"Simples",IF(OR(AND(OR(AA172=1,AA172=0),Y172&gt;50),AND(AA172&gt;1,AA172&lt;6,Y172&gt;19,Y172&lt;51),AND(AA172&gt;5,Y172&gt;0,Y172&lt;20)),"Médio",IF(OR(AND(AA172&gt;1,AA172&lt;6,Y172&gt;50),AND(AA172&gt;5,Y172&gt;19,Y172&lt;51),AND(AA172&gt;5,Y172&gt;50)),"Complexo",""))), IF(X172="AIE",IF(OR(AND(OR(AA172=1, AA172=0),Y172&gt;0,Y172&lt;20),AND(OR(AA172=1, AA172=0),Y172&gt;19,Y172&lt;51),AND(AA172&gt;1,AA172&lt;6,Y172&gt;0,Y172&lt;20)),"Simples",IF(OR(AND(OR(AA172=1, AA172=0),Y172&gt;50),AND(AA172&gt;1,AA172&lt;6,Y172&gt;19,Y172&lt;51),AND(AA172&gt;5,Y172&gt;0,Y172&lt;20)),"Médio",IF(OR(AND(AA172&gt;1,AA172&lt;6,Y172&gt;50),AND(AA172&gt;5,Y172&gt;19,Y172&lt;51),AND(AA172&gt;5,Y172&gt;50)),"Complexo",""))),""))</f>
        <v/>
      </c>
      <c r="AE172" s="85" t="str">
        <f aca="false">IF(AC172="",AD172,IF(AD172="",AC172,""))</f>
        <v/>
      </c>
      <c r="AF172" s="86" t="n">
        <f aca="false">IF(AND(OR(X172="EE",X172="CE"),AE172="Simples"),3, IF(AND(OR(X172="EE",X172="CE"),AE172="Médio"),4, IF(AND(OR(X172="EE",X172="CE"),AE172="Complexo"),6, IF(AND(X172="SE",AE172="Simples"),4, IF(AND(X172="SE",AE172="Médio"),5, IF(AND(X172="SE",AE172="Complexo"),7,0))))))</f>
        <v>0</v>
      </c>
      <c r="AG172" s="86" t="n">
        <f aca="false">IF(AND(X172="ALI",AD172="Simples"),7, IF(AND(X172="ALI",AD172="Médio"),10, IF(AND(X172="ALI",AD172="Complexo"),15, IF(AND(X172="AIE",AD172="Simples"),5, IF(AND(X172="AIE",AD172="Médio"),7, IF(AND(X172="AIE",AD172="Complexo"),10,0))))))</f>
        <v>0</v>
      </c>
      <c r="AH172" s="86" t="n">
        <f aca="false">IF(U172="",0,IF(U172="OK",SUM(O172:P172),SUM(AF172:AG172)))</f>
        <v>0</v>
      </c>
      <c r="AI172" s="89" t="n">
        <f aca="false">IF(U172="OK",R172,( IF(V172&lt;&gt;"Manutenção em interface",IF(V172&lt;&gt;"Desenv., Manutenção e Publicação de Páginas Estáticas",(AF172+AG172)*W172,W172),W172)))</f>
        <v>0</v>
      </c>
      <c r="AJ172" s="78"/>
      <c r="AK172" s="87"/>
      <c r="AL172" s="78"/>
      <c r="AM172" s="87"/>
      <c r="AN172" s="78"/>
      <c r="AO172" s="78" t="str">
        <f aca="false">IF(AI172=0,"",IF(AI172=R172,"OK","Divergente"))</f>
        <v/>
      </c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IF(B173&lt;&gt;"",VLOOKUP(B173,'Manual EB'!$A$3:$B$407,2,0),0)</f>
        <v>0</v>
      </c>
      <c r="D173" s="78"/>
      <c r="E173" s="78"/>
      <c r="F173" s="79"/>
      <c r="G173" s="78"/>
      <c r="H173" s="80"/>
      <c r="I173" s="81"/>
      <c r="J173" s="82"/>
      <c r="K173" s="83"/>
      <c r="L173" s="84" t="str">
        <f aca="false">IF(G173="EE",IF(OR(AND(OR(J173=1,J173=0),H173&gt;0,H173&lt;5),AND(OR(J173=1,J173=0),H173&gt;4,H173&lt;16),AND(J173=2,H173&gt;0,H173&lt;5)),"Simples",IF(OR(AND(OR(J173=1,J173=0),H173&gt;15),AND(J173=2,H173&gt;4,H173&lt;16),AND(J173&gt;2,H173&gt;0,H173&lt;5)),"Médio",IF(OR(AND(J173=2,H173&gt;15),AND(J173&gt;2,H173&gt;4,H173&lt;16),AND(J173&gt;2,H173&gt;15)),"Complexo",""))), IF(OR(G173="CE",G173="SE"),IF(OR(AND(OR(J173=1,J173=0),H173&gt;0,H173&lt;6),AND(OR(J173=1,J173=0),H173&gt;5,H173&lt;20),AND(J173&gt;1,J173&lt;4,H173&gt;0,H173&lt;6)),"Simples",IF(OR(AND(OR(J173=1,J173=0),H173&gt;19),AND(J173&gt;1,J173&lt;4,H173&gt;5,H173&lt;20),AND(J173&gt;3,H173&gt;0,H173&lt;6)),"Médio",IF(OR(AND(J173&gt;1,J173&lt;4,H173&gt;19),AND(J173&gt;3,H173&gt;5,H173&lt;20),AND(J173&gt;3,H173&gt;19)),"Complexo",""))),""))</f>
        <v/>
      </c>
      <c r="M173" s="79" t="str">
        <f aca="false">IF(G173="ALI",IF(OR(AND(OR(J173=1,J173=0),H173&gt;0,H173&lt;20),AND(OR(J173=1,J173=0),H173&gt;19,H173&lt;51),AND(J173&gt;1,J173&lt;6,H173&gt;0,H173&lt;20)),"Simples",IF(OR(AND(OR(J173=1,J173=0),H173&gt;50),AND(J173&gt;1,J173&lt;6,H173&gt;19,H173&lt;51),AND(J173&gt;5,H173&gt;0,H173&lt;20)),"Médio",IF(OR(AND(J173&gt;1,J173&lt;6,H173&gt;50),AND(J173&gt;5,H173&gt;19,H173&lt;51),AND(J173&gt;5,H173&gt;50)),"Complexo",""))), IF(G173="AIE",IF(OR(AND(OR(J173=1, J173=0),H173&gt;0,H173&lt;20),AND(OR(J173=1, J173=0),H173&gt;19,H173&lt;51),AND(J173&gt;1,J173&lt;6,H173&gt;0,H173&lt;20)),"Simples",IF(OR(AND(OR(J173=1, J173=0),H173&gt;50),AND(J173&gt;1,J173&lt;6,H173&gt;19,H173&lt;51),AND(J173&gt;5,H173&gt;0,H173&lt;20)),"Médio",IF(OR(AND(J173&gt;1,J173&lt;6,H173&gt;50),AND(J173&gt;5,H173&gt;19,H173&lt;51),AND(J173&gt;5,H173&gt;50)),"Complexo",""))),""))</f>
        <v/>
      </c>
      <c r="N173" s="85" t="str">
        <f aca="false">IF(L173="",M173,IF(M173="",L173,""))</f>
        <v/>
      </c>
      <c r="O173" s="86" t="n">
        <f aca="false">IF(AND(OR(G173="EE",G173="CE"),N173="Simples"),3, IF(AND(OR(G173="EE",G173="CE"),N173="Médio"),4, IF(AND(OR(G173="EE",G173="CE"),N173="Complexo"),6, IF(AND(G173="SE",N173="Simples"),4, IF(AND(G173="SE",N173="Médio"),5, IF(AND(G173="SE",N173="Complexo"),7,0))))))</f>
        <v>0</v>
      </c>
      <c r="P173" s="86" t="n">
        <f aca="false">IF(AND(G173="ALI",M173="Simples"),7, IF(AND(G173="ALI",M173="Médio"),10, IF(AND(G173="ALI",M173="Complexo"),15, IF(AND(G173="AIE",M173="Simples"),5, IF(AND(G173="AIE",M173="Médio"),7, IF(AND(G173="AIE",M173="Complexo"),10,0))))))</f>
        <v>0</v>
      </c>
      <c r="Q173" s="69" t="n">
        <f aca="false">IF(B173&lt;&gt;"Manutenção em interface",IF(B173&lt;&gt;"Desenv., Manutenção e Publicação de Páginas Estáticas",(O173+P173),C173),C173)</f>
        <v>0</v>
      </c>
      <c r="R173" s="85" t="n">
        <f aca="false">IF(B173&lt;&gt;"Manutenção em interface",IF(B173&lt;&gt;"Desenv., Manutenção e Publicação de Páginas Estáticas",(O173+P173)*C173,C173),C173)</f>
        <v>0</v>
      </c>
      <c r="S173" s="78"/>
      <c r="T173" s="87"/>
      <c r="U173" s="88"/>
      <c r="V173" s="76"/>
      <c r="W173" s="77" t="n">
        <f aca="false">IF(V173&lt;&gt;"",VLOOKUP(V173,'Manual EB'!$A$3:$B$407,2,0),0)</f>
        <v>0</v>
      </c>
      <c r="X173" s="78"/>
      <c r="Y173" s="80"/>
      <c r="Z173" s="81"/>
      <c r="AA173" s="82"/>
      <c r="AB173" s="83"/>
      <c r="AC173" s="84" t="str">
        <f aca="false">IF(X173="EE",IF(OR(AND(OR(AA173=1,AA173=0),Y173&gt;0,Y173&lt;5),AND(OR(AA173=1,AA173=0),Y173&gt;4,Y173&lt;16),AND(AA173=2,Y173&gt;0,Y173&lt;5)),"Simples",IF(OR(AND(OR(AA173=1,AA173=0),Y173&gt;15),AND(AA173=2,Y173&gt;4,Y173&lt;16),AND(AA173&gt;2,Y173&gt;0,Y173&lt;5)),"Médio",IF(OR(AND(AA173=2,Y173&gt;15),AND(AA173&gt;2,Y173&gt;4,Y173&lt;16),AND(AA173&gt;2,Y173&gt;15)),"Complexo",""))), IF(OR(X173="CE",X173="SE"),IF(OR(AND(OR(AA173=1,AA173=0),Y173&gt;0,Y173&lt;6),AND(OR(AA173=1,AA173=0),Y173&gt;5,Y173&lt;20),AND(AA173&gt;1,AA173&lt;4,Y173&gt;0,Y173&lt;6)),"Simples",IF(OR(AND(OR(AA173=1,AA173=0),Y173&gt;19),AND(AA173&gt;1,AA173&lt;4,Y173&gt;5,Y173&lt;20),AND(AA173&gt;3,Y173&gt;0,Y173&lt;6)),"Médio",IF(OR(AND(AA173&gt;1,AA173&lt;4,Y173&gt;19),AND(AA173&gt;3,Y173&gt;5,Y173&lt;20),AND(AA173&gt;3,Y173&gt;19)),"Complexo",""))),""))</f>
        <v/>
      </c>
      <c r="AD173" s="79" t="str">
        <f aca="false">IF(X173="ALI",IF(OR(AND(OR(AA173=1,AA173=0),Y173&gt;0,Y173&lt;20),AND(OR(AA173=1,AA173=0),Y173&gt;19,Y173&lt;51),AND(AA173&gt;1,AA173&lt;6,Y173&gt;0,Y173&lt;20)),"Simples",IF(OR(AND(OR(AA173=1,AA173=0),Y173&gt;50),AND(AA173&gt;1,AA173&lt;6,Y173&gt;19,Y173&lt;51),AND(AA173&gt;5,Y173&gt;0,Y173&lt;20)),"Médio",IF(OR(AND(AA173&gt;1,AA173&lt;6,Y173&gt;50),AND(AA173&gt;5,Y173&gt;19,Y173&lt;51),AND(AA173&gt;5,Y173&gt;50)),"Complexo",""))), IF(X173="AIE",IF(OR(AND(OR(AA173=1, AA173=0),Y173&gt;0,Y173&lt;20),AND(OR(AA173=1, AA173=0),Y173&gt;19,Y173&lt;51),AND(AA173&gt;1,AA173&lt;6,Y173&gt;0,Y173&lt;20)),"Simples",IF(OR(AND(OR(AA173=1, AA173=0),Y173&gt;50),AND(AA173&gt;1,AA173&lt;6,Y173&gt;19,Y173&lt;51),AND(AA173&gt;5,Y173&gt;0,Y173&lt;20)),"Médio",IF(OR(AND(AA173&gt;1,AA173&lt;6,Y173&gt;50),AND(AA173&gt;5,Y173&gt;19,Y173&lt;51),AND(AA173&gt;5,Y173&gt;50)),"Complexo",""))),""))</f>
        <v/>
      </c>
      <c r="AE173" s="85" t="str">
        <f aca="false">IF(AC173="",AD173,IF(AD173="",AC173,""))</f>
        <v/>
      </c>
      <c r="AF173" s="86" t="n">
        <f aca="false">IF(AND(OR(X173="EE",X173="CE"),AE173="Simples"),3, IF(AND(OR(X173="EE",X173="CE"),AE173="Médio"),4, IF(AND(OR(X173="EE",X173="CE"),AE173="Complexo"),6, IF(AND(X173="SE",AE173="Simples"),4, IF(AND(X173="SE",AE173="Médio"),5, IF(AND(X173="SE",AE173="Complexo"),7,0))))))</f>
        <v>0</v>
      </c>
      <c r="AG173" s="86" t="n">
        <f aca="false">IF(AND(X173="ALI",AD173="Simples"),7, IF(AND(X173="ALI",AD173="Médio"),10, IF(AND(X173="ALI",AD173="Complexo"),15, IF(AND(X173="AIE",AD173="Simples"),5, IF(AND(X173="AIE",AD173="Médio"),7, IF(AND(X173="AIE",AD173="Complexo"),10,0))))))</f>
        <v>0</v>
      </c>
      <c r="AH173" s="86" t="n">
        <f aca="false">IF(U173="",0,IF(U173="OK",SUM(O173:P173),SUM(AF173:AG173)))</f>
        <v>0</v>
      </c>
      <c r="AI173" s="89" t="n">
        <f aca="false">IF(U173="OK",R173,( IF(V173&lt;&gt;"Manutenção em interface",IF(V173&lt;&gt;"Desenv., Manutenção e Publicação de Páginas Estáticas",(AF173+AG173)*W173,W173),W173)))</f>
        <v>0</v>
      </c>
      <c r="AJ173" s="78"/>
      <c r="AK173" s="87"/>
      <c r="AL173" s="78"/>
      <c r="AM173" s="87"/>
      <c r="AN173" s="78"/>
      <c r="AO173" s="78" t="str">
        <f aca="false">IF(AI173=0,"",IF(AI173=R173,"OK","Divergente"))</f>
        <v/>
      </c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IF(B174&lt;&gt;"",VLOOKUP(B174,'Manual EB'!$A$3:$B$407,2,0),0)</f>
        <v>0</v>
      </c>
      <c r="D174" s="78"/>
      <c r="E174" s="78"/>
      <c r="F174" s="79"/>
      <c r="G174" s="78"/>
      <c r="H174" s="80"/>
      <c r="I174" s="81"/>
      <c r="J174" s="82"/>
      <c r="K174" s="83"/>
      <c r="L174" s="84" t="str">
        <f aca="false">IF(G174="EE",IF(OR(AND(OR(J174=1,J174=0),H174&gt;0,H174&lt;5),AND(OR(J174=1,J174=0),H174&gt;4,H174&lt;16),AND(J174=2,H174&gt;0,H174&lt;5)),"Simples",IF(OR(AND(OR(J174=1,J174=0),H174&gt;15),AND(J174=2,H174&gt;4,H174&lt;16),AND(J174&gt;2,H174&gt;0,H174&lt;5)),"Médio",IF(OR(AND(J174=2,H174&gt;15),AND(J174&gt;2,H174&gt;4,H174&lt;16),AND(J174&gt;2,H174&gt;15)),"Complexo",""))), IF(OR(G174="CE",G174="SE"),IF(OR(AND(OR(J174=1,J174=0),H174&gt;0,H174&lt;6),AND(OR(J174=1,J174=0),H174&gt;5,H174&lt;20),AND(J174&gt;1,J174&lt;4,H174&gt;0,H174&lt;6)),"Simples",IF(OR(AND(OR(J174=1,J174=0),H174&gt;19),AND(J174&gt;1,J174&lt;4,H174&gt;5,H174&lt;20),AND(J174&gt;3,H174&gt;0,H174&lt;6)),"Médio",IF(OR(AND(J174&gt;1,J174&lt;4,H174&gt;19),AND(J174&gt;3,H174&gt;5,H174&lt;20),AND(J174&gt;3,H174&gt;19)),"Complexo",""))),""))</f>
        <v/>
      </c>
      <c r="M174" s="79" t="str">
        <f aca="false">IF(G174="ALI",IF(OR(AND(OR(J174=1,J174=0),H174&gt;0,H174&lt;20),AND(OR(J174=1,J174=0),H174&gt;19,H174&lt;51),AND(J174&gt;1,J174&lt;6,H174&gt;0,H174&lt;20)),"Simples",IF(OR(AND(OR(J174=1,J174=0),H174&gt;50),AND(J174&gt;1,J174&lt;6,H174&gt;19,H174&lt;51),AND(J174&gt;5,H174&gt;0,H174&lt;20)),"Médio",IF(OR(AND(J174&gt;1,J174&lt;6,H174&gt;50),AND(J174&gt;5,H174&gt;19,H174&lt;51),AND(J174&gt;5,H174&gt;50)),"Complexo",""))), IF(G174="AIE",IF(OR(AND(OR(J174=1, J174=0),H174&gt;0,H174&lt;20),AND(OR(J174=1, J174=0),H174&gt;19,H174&lt;51),AND(J174&gt;1,J174&lt;6,H174&gt;0,H174&lt;20)),"Simples",IF(OR(AND(OR(J174=1, J174=0),H174&gt;50),AND(J174&gt;1,J174&lt;6,H174&gt;19,H174&lt;51),AND(J174&gt;5,H174&gt;0,H174&lt;20)),"Médio",IF(OR(AND(J174&gt;1,J174&lt;6,H174&gt;50),AND(J174&gt;5,H174&gt;19,H174&lt;51),AND(J174&gt;5,H174&gt;50)),"Complexo",""))),""))</f>
        <v/>
      </c>
      <c r="N174" s="85" t="str">
        <f aca="false">IF(L174="",M174,IF(M174="",L174,""))</f>
        <v/>
      </c>
      <c r="O174" s="86" t="n">
        <f aca="false">IF(AND(OR(G174="EE",G174="CE"),N174="Simples"),3, IF(AND(OR(G174="EE",G174="CE"),N174="Médio"),4, IF(AND(OR(G174="EE",G174="CE"),N174="Complexo"),6, IF(AND(G174="SE",N174="Simples"),4, IF(AND(G174="SE",N174="Médio"),5, IF(AND(G174="SE",N174="Complexo"),7,0))))))</f>
        <v>0</v>
      </c>
      <c r="P174" s="86" t="n">
        <f aca="false">IF(AND(G174="ALI",M174="Simples"),7, IF(AND(G174="ALI",M174="Médio"),10, IF(AND(G174="ALI",M174="Complexo"),15, IF(AND(G174="AIE",M174="Simples"),5, IF(AND(G174="AIE",M174="Médio"),7, IF(AND(G174="AIE",M174="Complexo"),10,0))))))</f>
        <v>0</v>
      </c>
      <c r="Q174" s="69" t="n">
        <f aca="false">IF(B174&lt;&gt;"Manutenção em interface",IF(B174&lt;&gt;"Desenv., Manutenção e Publicação de Páginas Estáticas",(O174+P174),C174),C174)</f>
        <v>0</v>
      </c>
      <c r="R174" s="85" t="n">
        <f aca="false">IF(B174&lt;&gt;"Manutenção em interface",IF(B174&lt;&gt;"Desenv., Manutenção e Publicação de Páginas Estáticas",(O174+P174)*C174,C174),C174)</f>
        <v>0</v>
      </c>
      <c r="S174" s="78"/>
      <c r="T174" s="87"/>
      <c r="U174" s="88"/>
      <c r="V174" s="76"/>
      <c r="W174" s="77" t="n">
        <f aca="false">IF(V174&lt;&gt;"",VLOOKUP(V174,'Manual EB'!$A$3:$B$407,2,0),0)</f>
        <v>0</v>
      </c>
      <c r="X174" s="78"/>
      <c r="Y174" s="80"/>
      <c r="Z174" s="81"/>
      <c r="AA174" s="82"/>
      <c r="AB174" s="83"/>
      <c r="AC174" s="84" t="str">
        <f aca="false">IF(X174="EE",IF(OR(AND(OR(AA174=1,AA174=0),Y174&gt;0,Y174&lt;5),AND(OR(AA174=1,AA174=0),Y174&gt;4,Y174&lt;16),AND(AA174=2,Y174&gt;0,Y174&lt;5)),"Simples",IF(OR(AND(OR(AA174=1,AA174=0),Y174&gt;15),AND(AA174=2,Y174&gt;4,Y174&lt;16),AND(AA174&gt;2,Y174&gt;0,Y174&lt;5)),"Médio",IF(OR(AND(AA174=2,Y174&gt;15),AND(AA174&gt;2,Y174&gt;4,Y174&lt;16),AND(AA174&gt;2,Y174&gt;15)),"Complexo",""))), IF(OR(X174="CE",X174="SE"),IF(OR(AND(OR(AA174=1,AA174=0),Y174&gt;0,Y174&lt;6),AND(OR(AA174=1,AA174=0),Y174&gt;5,Y174&lt;20),AND(AA174&gt;1,AA174&lt;4,Y174&gt;0,Y174&lt;6)),"Simples",IF(OR(AND(OR(AA174=1,AA174=0),Y174&gt;19),AND(AA174&gt;1,AA174&lt;4,Y174&gt;5,Y174&lt;20),AND(AA174&gt;3,Y174&gt;0,Y174&lt;6)),"Médio",IF(OR(AND(AA174&gt;1,AA174&lt;4,Y174&gt;19),AND(AA174&gt;3,Y174&gt;5,Y174&lt;20),AND(AA174&gt;3,Y174&gt;19)),"Complexo",""))),""))</f>
        <v/>
      </c>
      <c r="AD174" s="79" t="str">
        <f aca="false">IF(X174="ALI",IF(OR(AND(OR(AA174=1,AA174=0),Y174&gt;0,Y174&lt;20),AND(OR(AA174=1,AA174=0),Y174&gt;19,Y174&lt;51),AND(AA174&gt;1,AA174&lt;6,Y174&gt;0,Y174&lt;20)),"Simples",IF(OR(AND(OR(AA174=1,AA174=0),Y174&gt;50),AND(AA174&gt;1,AA174&lt;6,Y174&gt;19,Y174&lt;51),AND(AA174&gt;5,Y174&gt;0,Y174&lt;20)),"Médio",IF(OR(AND(AA174&gt;1,AA174&lt;6,Y174&gt;50),AND(AA174&gt;5,Y174&gt;19,Y174&lt;51),AND(AA174&gt;5,Y174&gt;50)),"Complexo",""))), IF(X174="AIE",IF(OR(AND(OR(AA174=1, AA174=0),Y174&gt;0,Y174&lt;20),AND(OR(AA174=1, AA174=0),Y174&gt;19,Y174&lt;51),AND(AA174&gt;1,AA174&lt;6,Y174&gt;0,Y174&lt;20)),"Simples",IF(OR(AND(OR(AA174=1, AA174=0),Y174&gt;50),AND(AA174&gt;1,AA174&lt;6,Y174&gt;19,Y174&lt;51),AND(AA174&gt;5,Y174&gt;0,Y174&lt;20)),"Médio",IF(OR(AND(AA174&gt;1,AA174&lt;6,Y174&gt;50),AND(AA174&gt;5,Y174&gt;19,Y174&lt;51),AND(AA174&gt;5,Y174&gt;50)),"Complexo",""))),""))</f>
        <v/>
      </c>
      <c r="AE174" s="85" t="str">
        <f aca="false">IF(AC174="",AD174,IF(AD174="",AC174,""))</f>
        <v/>
      </c>
      <c r="AF174" s="86" t="n">
        <f aca="false">IF(AND(OR(X174="EE",X174="CE"),AE174="Simples"),3, IF(AND(OR(X174="EE",X174="CE"),AE174="Médio"),4, IF(AND(OR(X174="EE",X174="CE"),AE174="Complexo"),6, IF(AND(X174="SE",AE174="Simples"),4, IF(AND(X174="SE",AE174="Médio"),5, IF(AND(X174="SE",AE174="Complexo"),7,0))))))</f>
        <v>0</v>
      </c>
      <c r="AG174" s="86" t="n">
        <f aca="false">IF(AND(X174="ALI",AD174="Simples"),7, IF(AND(X174="ALI",AD174="Médio"),10, IF(AND(X174="ALI",AD174="Complexo"),15, IF(AND(X174="AIE",AD174="Simples"),5, IF(AND(X174="AIE",AD174="Médio"),7, IF(AND(X174="AIE",AD174="Complexo"),10,0))))))</f>
        <v>0</v>
      </c>
      <c r="AH174" s="86" t="n">
        <f aca="false">IF(U174="",0,IF(U174="OK",SUM(O174:P174),SUM(AF174:AG174)))</f>
        <v>0</v>
      </c>
      <c r="AI174" s="89" t="n">
        <f aca="false">IF(U174="OK",R174,( IF(V174&lt;&gt;"Manutenção em interface",IF(V174&lt;&gt;"Desenv., Manutenção e Publicação de Páginas Estáticas",(AF174+AG174)*W174,W174),W174)))</f>
        <v>0</v>
      </c>
      <c r="AJ174" s="78"/>
      <c r="AK174" s="87"/>
      <c r="AL174" s="78"/>
      <c r="AM174" s="87"/>
      <c r="AN174" s="78"/>
      <c r="AO174" s="78" t="str">
        <f aca="false">IF(AI174=0,"",IF(AI174=R174,"OK","Divergente"))</f>
        <v/>
      </c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IF(B175&lt;&gt;"",VLOOKUP(B175,'Manual EB'!$A$3:$B$407,2,0),0)</f>
        <v>0</v>
      </c>
      <c r="D175" s="78"/>
      <c r="E175" s="78"/>
      <c r="F175" s="79"/>
      <c r="G175" s="78"/>
      <c r="H175" s="80"/>
      <c r="I175" s="81"/>
      <c r="J175" s="82"/>
      <c r="K175" s="83"/>
      <c r="L175" s="84" t="str">
        <f aca="false">IF(G175="EE",IF(OR(AND(OR(J175=1,J175=0),H175&gt;0,H175&lt;5),AND(OR(J175=1,J175=0),H175&gt;4,H175&lt;16),AND(J175=2,H175&gt;0,H175&lt;5)),"Simples",IF(OR(AND(OR(J175=1,J175=0),H175&gt;15),AND(J175=2,H175&gt;4,H175&lt;16),AND(J175&gt;2,H175&gt;0,H175&lt;5)),"Médio",IF(OR(AND(J175=2,H175&gt;15),AND(J175&gt;2,H175&gt;4,H175&lt;16),AND(J175&gt;2,H175&gt;15)),"Complexo",""))), IF(OR(G175="CE",G175="SE"),IF(OR(AND(OR(J175=1,J175=0),H175&gt;0,H175&lt;6),AND(OR(J175=1,J175=0),H175&gt;5,H175&lt;20),AND(J175&gt;1,J175&lt;4,H175&gt;0,H175&lt;6)),"Simples",IF(OR(AND(OR(J175=1,J175=0),H175&gt;19),AND(J175&gt;1,J175&lt;4,H175&gt;5,H175&lt;20),AND(J175&gt;3,H175&gt;0,H175&lt;6)),"Médio",IF(OR(AND(J175&gt;1,J175&lt;4,H175&gt;19),AND(J175&gt;3,H175&gt;5,H175&lt;20),AND(J175&gt;3,H175&gt;19)),"Complexo",""))),""))</f>
        <v/>
      </c>
      <c r="M175" s="79" t="str">
        <f aca="false">IF(G175="ALI",IF(OR(AND(OR(J175=1,J175=0),H175&gt;0,H175&lt;20),AND(OR(J175=1,J175=0),H175&gt;19,H175&lt;51),AND(J175&gt;1,J175&lt;6,H175&gt;0,H175&lt;20)),"Simples",IF(OR(AND(OR(J175=1,J175=0),H175&gt;50),AND(J175&gt;1,J175&lt;6,H175&gt;19,H175&lt;51),AND(J175&gt;5,H175&gt;0,H175&lt;20)),"Médio",IF(OR(AND(J175&gt;1,J175&lt;6,H175&gt;50),AND(J175&gt;5,H175&gt;19,H175&lt;51),AND(J175&gt;5,H175&gt;50)),"Complexo",""))), IF(G175="AIE",IF(OR(AND(OR(J175=1, J175=0),H175&gt;0,H175&lt;20),AND(OR(J175=1, J175=0),H175&gt;19,H175&lt;51),AND(J175&gt;1,J175&lt;6,H175&gt;0,H175&lt;20)),"Simples",IF(OR(AND(OR(J175=1, J175=0),H175&gt;50),AND(J175&gt;1,J175&lt;6,H175&gt;19,H175&lt;51),AND(J175&gt;5,H175&gt;0,H175&lt;20)),"Médio",IF(OR(AND(J175&gt;1,J175&lt;6,H175&gt;50),AND(J175&gt;5,H175&gt;19,H175&lt;51),AND(J175&gt;5,H175&gt;50)),"Complexo",""))),""))</f>
        <v/>
      </c>
      <c r="N175" s="85" t="str">
        <f aca="false">IF(L175="",M175,IF(M175="",L175,""))</f>
        <v/>
      </c>
      <c r="O175" s="86" t="n">
        <f aca="false">IF(AND(OR(G175="EE",G175="CE"),N175="Simples"),3, IF(AND(OR(G175="EE",G175="CE"),N175="Médio"),4, IF(AND(OR(G175="EE",G175="CE"),N175="Complexo"),6, IF(AND(G175="SE",N175="Simples"),4, IF(AND(G175="SE",N175="Médio"),5, IF(AND(G175="SE",N175="Complexo"),7,0))))))</f>
        <v>0</v>
      </c>
      <c r="P175" s="86" t="n">
        <f aca="false">IF(AND(G175="ALI",M175="Simples"),7, IF(AND(G175="ALI",M175="Médio"),10, IF(AND(G175="ALI",M175="Complexo"),15, IF(AND(G175="AIE",M175="Simples"),5, IF(AND(G175="AIE",M175="Médio"),7, IF(AND(G175="AIE",M175="Complexo"),10,0))))))</f>
        <v>0</v>
      </c>
      <c r="Q175" s="69" t="n">
        <f aca="false">IF(B175&lt;&gt;"Manutenção em interface",IF(B175&lt;&gt;"Desenv., Manutenção e Publicação de Páginas Estáticas",(O175+P175),C175),C175)</f>
        <v>0</v>
      </c>
      <c r="R175" s="85" t="n">
        <f aca="false">IF(B175&lt;&gt;"Manutenção em interface",IF(B175&lt;&gt;"Desenv., Manutenção e Publicação de Páginas Estáticas",(O175+P175)*C175,C175),C175)</f>
        <v>0</v>
      </c>
      <c r="S175" s="78"/>
      <c r="T175" s="87"/>
      <c r="U175" s="88"/>
      <c r="V175" s="76"/>
      <c r="W175" s="77" t="n">
        <f aca="false">IF(V175&lt;&gt;"",VLOOKUP(V175,'Manual EB'!$A$3:$B$407,2,0),0)</f>
        <v>0</v>
      </c>
      <c r="X175" s="78"/>
      <c r="Y175" s="80"/>
      <c r="Z175" s="81"/>
      <c r="AA175" s="82"/>
      <c r="AB175" s="83"/>
      <c r="AC175" s="84" t="str">
        <f aca="false">IF(X175="EE",IF(OR(AND(OR(AA175=1,AA175=0),Y175&gt;0,Y175&lt;5),AND(OR(AA175=1,AA175=0),Y175&gt;4,Y175&lt;16),AND(AA175=2,Y175&gt;0,Y175&lt;5)),"Simples",IF(OR(AND(OR(AA175=1,AA175=0),Y175&gt;15),AND(AA175=2,Y175&gt;4,Y175&lt;16),AND(AA175&gt;2,Y175&gt;0,Y175&lt;5)),"Médio",IF(OR(AND(AA175=2,Y175&gt;15),AND(AA175&gt;2,Y175&gt;4,Y175&lt;16),AND(AA175&gt;2,Y175&gt;15)),"Complexo",""))), IF(OR(X175="CE",X175="SE"),IF(OR(AND(OR(AA175=1,AA175=0),Y175&gt;0,Y175&lt;6),AND(OR(AA175=1,AA175=0),Y175&gt;5,Y175&lt;20),AND(AA175&gt;1,AA175&lt;4,Y175&gt;0,Y175&lt;6)),"Simples",IF(OR(AND(OR(AA175=1,AA175=0),Y175&gt;19),AND(AA175&gt;1,AA175&lt;4,Y175&gt;5,Y175&lt;20),AND(AA175&gt;3,Y175&gt;0,Y175&lt;6)),"Médio",IF(OR(AND(AA175&gt;1,AA175&lt;4,Y175&gt;19),AND(AA175&gt;3,Y175&gt;5,Y175&lt;20),AND(AA175&gt;3,Y175&gt;19)),"Complexo",""))),""))</f>
        <v/>
      </c>
      <c r="AD175" s="79" t="str">
        <f aca="false">IF(X175="ALI",IF(OR(AND(OR(AA175=1,AA175=0),Y175&gt;0,Y175&lt;20),AND(OR(AA175=1,AA175=0),Y175&gt;19,Y175&lt;51),AND(AA175&gt;1,AA175&lt;6,Y175&gt;0,Y175&lt;20)),"Simples",IF(OR(AND(OR(AA175=1,AA175=0),Y175&gt;50),AND(AA175&gt;1,AA175&lt;6,Y175&gt;19,Y175&lt;51),AND(AA175&gt;5,Y175&gt;0,Y175&lt;20)),"Médio",IF(OR(AND(AA175&gt;1,AA175&lt;6,Y175&gt;50),AND(AA175&gt;5,Y175&gt;19,Y175&lt;51),AND(AA175&gt;5,Y175&gt;50)),"Complexo",""))), IF(X175="AIE",IF(OR(AND(OR(AA175=1, AA175=0),Y175&gt;0,Y175&lt;20),AND(OR(AA175=1, AA175=0),Y175&gt;19,Y175&lt;51),AND(AA175&gt;1,AA175&lt;6,Y175&gt;0,Y175&lt;20)),"Simples",IF(OR(AND(OR(AA175=1, AA175=0),Y175&gt;50),AND(AA175&gt;1,AA175&lt;6,Y175&gt;19,Y175&lt;51),AND(AA175&gt;5,Y175&gt;0,Y175&lt;20)),"Médio",IF(OR(AND(AA175&gt;1,AA175&lt;6,Y175&gt;50),AND(AA175&gt;5,Y175&gt;19,Y175&lt;51),AND(AA175&gt;5,Y175&gt;50)),"Complexo",""))),""))</f>
        <v/>
      </c>
      <c r="AE175" s="85" t="str">
        <f aca="false">IF(AC175="",AD175,IF(AD175="",AC175,""))</f>
        <v/>
      </c>
      <c r="AF175" s="86" t="n">
        <f aca="false">IF(AND(OR(X175="EE",X175="CE"),AE175="Simples"),3, IF(AND(OR(X175="EE",X175="CE"),AE175="Médio"),4, IF(AND(OR(X175="EE",X175="CE"),AE175="Complexo"),6, IF(AND(X175="SE",AE175="Simples"),4, IF(AND(X175="SE",AE175="Médio"),5, IF(AND(X175="SE",AE175="Complexo"),7,0))))))</f>
        <v>0</v>
      </c>
      <c r="AG175" s="86" t="n">
        <f aca="false">IF(AND(X175="ALI",AD175="Simples"),7, IF(AND(X175="ALI",AD175="Médio"),10, IF(AND(X175="ALI",AD175="Complexo"),15, IF(AND(X175="AIE",AD175="Simples"),5, IF(AND(X175="AIE",AD175="Médio"),7, IF(AND(X175="AIE",AD175="Complexo"),10,0))))))</f>
        <v>0</v>
      </c>
      <c r="AH175" s="86" t="n">
        <f aca="false">IF(U175="",0,IF(U175="OK",SUM(O175:P175),SUM(AF175:AG175)))</f>
        <v>0</v>
      </c>
      <c r="AI175" s="89" t="n">
        <f aca="false">IF(U175="OK",R175,( IF(V175&lt;&gt;"Manutenção em interface",IF(V175&lt;&gt;"Desenv., Manutenção e Publicação de Páginas Estáticas",(AF175+AG175)*W175,W175),W175)))</f>
        <v>0</v>
      </c>
      <c r="AJ175" s="78"/>
      <c r="AK175" s="87"/>
      <c r="AL175" s="78"/>
      <c r="AM175" s="87"/>
      <c r="AN175" s="78"/>
      <c r="AO175" s="78" t="str">
        <f aca="false">IF(AI175=0,"",IF(AI175=R175,"OK","Divergente"))</f>
        <v/>
      </c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IF(B176&lt;&gt;"",VLOOKUP(B176,'Manual EB'!$A$3:$B$407,2,0),0)</f>
        <v>0</v>
      </c>
      <c r="D176" s="78"/>
      <c r="E176" s="78"/>
      <c r="F176" s="79"/>
      <c r="G176" s="78"/>
      <c r="H176" s="80"/>
      <c r="I176" s="81"/>
      <c r="J176" s="82"/>
      <c r="K176" s="83"/>
      <c r="L176" s="84" t="str">
        <f aca="false">IF(G176="EE",IF(OR(AND(OR(J176=1,J176=0),H176&gt;0,H176&lt;5),AND(OR(J176=1,J176=0),H176&gt;4,H176&lt;16),AND(J176=2,H176&gt;0,H176&lt;5)),"Simples",IF(OR(AND(OR(J176=1,J176=0),H176&gt;15),AND(J176=2,H176&gt;4,H176&lt;16),AND(J176&gt;2,H176&gt;0,H176&lt;5)),"Médio",IF(OR(AND(J176=2,H176&gt;15),AND(J176&gt;2,H176&gt;4,H176&lt;16),AND(J176&gt;2,H176&gt;15)),"Complexo",""))), IF(OR(G176="CE",G176="SE"),IF(OR(AND(OR(J176=1,J176=0),H176&gt;0,H176&lt;6),AND(OR(J176=1,J176=0),H176&gt;5,H176&lt;20),AND(J176&gt;1,J176&lt;4,H176&gt;0,H176&lt;6)),"Simples",IF(OR(AND(OR(J176=1,J176=0),H176&gt;19),AND(J176&gt;1,J176&lt;4,H176&gt;5,H176&lt;20),AND(J176&gt;3,H176&gt;0,H176&lt;6)),"Médio",IF(OR(AND(J176&gt;1,J176&lt;4,H176&gt;19),AND(J176&gt;3,H176&gt;5,H176&lt;20),AND(J176&gt;3,H176&gt;19)),"Complexo",""))),""))</f>
        <v/>
      </c>
      <c r="M176" s="79" t="str">
        <f aca="false">IF(G176="ALI",IF(OR(AND(OR(J176=1,J176=0),H176&gt;0,H176&lt;20),AND(OR(J176=1,J176=0),H176&gt;19,H176&lt;51),AND(J176&gt;1,J176&lt;6,H176&gt;0,H176&lt;20)),"Simples",IF(OR(AND(OR(J176=1,J176=0),H176&gt;50),AND(J176&gt;1,J176&lt;6,H176&gt;19,H176&lt;51),AND(J176&gt;5,H176&gt;0,H176&lt;20)),"Médio",IF(OR(AND(J176&gt;1,J176&lt;6,H176&gt;50),AND(J176&gt;5,H176&gt;19,H176&lt;51),AND(J176&gt;5,H176&gt;50)),"Complexo",""))), IF(G176="AIE",IF(OR(AND(OR(J176=1, J176=0),H176&gt;0,H176&lt;20),AND(OR(J176=1, J176=0),H176&gt;19,H176&lt;51),AND(J176&gt;1,J176&lt;6,H176&gt;0,H176&lt;20)),"Simples",IF(OR(AND(OR(J176=1, J176=0),H176&gt;50),AND(J176&gt;1,J176&lt;6,H176&gt;19,H176&lt;51),AND(J176&gt;5,H176&gt;0,H176&lt;20)),"Médio",IF(OR(AND(J176&gt;1,J176&lt;6,H176&gt;50),AND(J176&gt;5,H176&gt;19,H176&lt;51),AND(J176&gt;5,H176&gt;50)),"Complexo",""))),""))</f>
        <v/>
      </c>
      <c r="N176" s="85" t="str">
        <f aca="false">IF(L176="",M176,IF(M176="",L176,""))</f>
        <v/>
      </c>
      <c r="O176" s="86" t="n">
        <f aca="false">IF(AND(OR(G176="EE",G176="CE"),N176="Simples"),3, IF(AND(OR(G176="EE",G176="CE"),N176="Médio"),4, IF(AND(OR(G176="EE",G176="CE"),N176="Complexo"),6, IF(AND(G176="SE",N176="Simples"),4, IF(AND(G176="SE",N176="Médio"),5, IF(AND(G176="SE",N176="Complexo"),7,0))))))</f>
        <v>0</v>
      </c>
      <c r="P176" s="86" t="n">
        <f aca="false">IF(AND(G176="ALI",M176="Simples"),7, IF(AND(G176="ALI",M176="Médio"),10, IF(AND(G176="ALI",M176="Complexo"),15, IF(AND(G176="AIE",M176="Simples"),5, IF(AND(G176="AIE",M176="Médio"),7, IF(AND(G176="AIE",M176="Complexo"),10,0))))))</f>
        <v>0</v>
      </c>
      <c r="Q176" s="69" t="n">
        <f aca="false">IF(B176&lt;&gt;"Manutenção em interface",IF(B176&lt;&gt;"Desenv., Manutenção e Publicação de Páginas Estáticas",(O176+P176),C176),C176)</f>
        <v>0</v>
      </c>
      <c r="R176" s="85" t="n">
        <f aca="false">IF(B176&lt;&gt;"Manutenção em interface",IF(B176&lt;&gt;"Desenv., Manutenção e Publicação de Páginas Estáticas",(O176+P176)*C176,C176),C176)</f>
        <v>0</v>
      </c>
      <c r="S176" s="78"/>
      <c r="T176" s="87"/>
      <c r="U176" s="88"/>
      <c r="V176" s="76"/>
      <c r="W176" s="77" t="n">
        <f aca="false">IF(V176&lt;&gt;"",VLOOKUP(V176,'Manual EB'!$A$3:$B$407,2,0),0)</f>
        <v>0</v>
      </c>
      <c r="X176" s="78"/>
      <c r="Y176" s="80"/>
      <c r="Z176" s="81"/>
      <c r="AA176" s="82"/>
      <c r="AB176" s="83"/>
      <c r="AC176" s="84" t="str">
        <f aca="false">IF(X176="EE",IF(OR(AND(OR(AA176=1,AA176=0),Y176&gt;0,Y176&lt;5),AND(OR(AA176=1,AA176=0),Y176&gt;4,Y176&lt;16),AND(AA176=2,Y176&gt;0,Y176&lt;5)),"Simples",IF(OR(AND(OR(AA176=1,AA176=0),Y176&gt;15),AND(AA176=2,Y176&gt;4,Y176&lt;16),AND(AA176&gt;2,Y176&gt;0,Y176&lt;5)),"Médio",IF(OR(AND(AA176=2,Y176&gt;15),AND(AA176&gt;2,Y176&gt;4,Y176&lt;16),AND(AA176&gt;2,Y176&gt;15)),"Complexo",""))), IF(OR(X176="CE",X176="SE"),IF(OR(AND(OR(AA176=1,AA176=0),Y176&gt;0,Y176&lt;6),AND(OR(AA176=1,AA176=0),Y176&gt;5,Y176&lt;20),AND(AA176&gt;1,AA176&lt;4,Y176&gt;0,Y176&lt;6)),"Simples",IF(OR(AND(OR(AA176=1,AA176=0),Y176&gt;19),AND(AA176&gt;1,AA176&lt;4,Y176&gt;5,Y176&lt;20),AND(AA176&gt;3,Y176&gt;0,Y176&lt;6)),"Médio",IF(OR(AND(AA176&gt;1,AA176&lt;4,Y176&gt;19),AND(AA176&gt;3,Y176&gt;5,Y176&lt;20),AND(AA176&gt;3,Y176&gt;19)),"Complexo",""))),""))</f>
        <v/>
      </c>
      <c r="AD176" s="79" t="str">
        <f aca="false">IF(X176="ALI",IF(OR(AND(OR(AA176=1,AA176=0),Y176&gt;0,Y176&lt;20),AND(OR(AA176=1,AA176=0),Y176&gt;19,Y176&lt;51),AND(AA176&gt;1,AA176&lt;6,Y176&gt;0,Y176&lt;20)),"Simples",IF(OR(AND(OR(AA176=1,AA176=0),Y176&gt;50),AND(AA176&gt;1,AA176&lt;6,Y176&gt;19,Y176&lt;51),AND(AA176&gt;5,Y176&gt;0,Y176&lt;20)),"Médio",IF(OR(AND(AA176&gt;1,AA176&lt;6,Y176&gt;50),AND(AA176&gt;5,Y176&gt;19,Y176&lt;51),AND(AA176&gt;5,Y176&gt;50)),"Complexo",""))), IF(X176="AIE",IF(OR(AND(OR(AA176=1, AA176=0),Y176&gt;0,Y176&lt;20),AND(OR(AA176=1, AA176=0),Y176&gt;19,Y176&lt;51),AND(AA176&gt;1,AA176&lt;6,Y176&gt;0,Y176&lt;20)),"Simples",IF(OR(AND(OR(AA176=1, AA176=0),Y176&gt;50),AND(AA176&gt;1,AA176&lt;6,Y176&gt;19,Y176&lt;51),AND(AA176&gt;5,Y176&gt;0,Y176&lt;20)),"Médio",IF(OR(AND(AA176&gt;1,AA176&lt;6,Y176&gt;50),AND(AA176&gt;5,Y176&gt;19,Y176&lt;51),AND(AA176&gt;5,Y176&gt;50)),"Complexo",""))),""))</f>
        <v/>
      </c>
      <c r="AE176" s="85" t="str">
        <f aca="false">IF(AC176="",AD176,IF(AD176="",AC176,""))</f>
        <v/>
      </c>
      <c r="AF176" s="86" t="n">
        <f aca="false">IF(AND(OR(X176="EE",X176="CE"),AE176="Simples"),3, IF(AND(OR(X176="EE",X176="CE"),AE176="Médio"),4, IF(AND(OR(X176="EE",X176="CE"),AE176="Complexo"),6, IF(AND(X176="SE",AE176="Simples"),4, IF(AND(X176="SE",AE176="Médio"),5, IF(AND(X176="SE",AE176="Complexo"),7,0))))))</f>
        <v>0</v>
      </c>
      <c r="AG176" s="86" t="n">
        <f aca="false">IF(AND(X176="ALI",AD176="Simples"),7, IF(AND(X176="ALI",AD176="Médio"),10, IF(AND(X176="ALI",AD176="Complexo"),15, IF(AND(X176="AIE",AD176="Simples"),5, IF(AND(X176="AIE",AD176="Médio"),7, IF(AND(X176="AIE",AD176="Complexo"),10,0))))))</f>
        <v>0</v>
      </c>
      <c r="AH176" s="86" t="n">
        <f aca="false">IF(U176="",0,IF(U176="OK",SUM(O176:P176),SUM(AF176:AG176)))</f>
        <v>0</v>
      </c>
      <c r="AI176" s="89" t="n">
        <f aca="false">IF(U176="OK",R176,( IF(V176&lt;&gt;"Manutenção em interface",IF(V176&lt;&gt;"Desenv., Manutenção e Publicação de Páginas Estáticas",(AF176+AG176)*W176,W176),W176)))</f>
        <v>0</v>
      </c>
      <c r="AJ176" s="78"/>
      <c r="AK176" s="87"/>
      <c r="AL176" s="78"/>
      <c r="AM176" s="87"/>
      <c r="AN176" s="78"/>
      <c r="AO176" s="78" t="str">
        <f aca="false">IF(AI176=0,"",IF(AI176=R176,"OK","Divergente"))</f>
        <v/>
      </c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IF(B177&lt;&gt;"",VLOOKUP(B177,'Manual EB'!$A$3:$B$407,2,0),0)</f>
        <v>0</v>
      </c>
      <c r="D177" s="78"/>
      <c r="E177" s="78"/>
      <c r="F177" s="79"/>
      <c r="G177" s="78"/>
      <c r="H177" s="80"/>
      <c r="I177" s="81"/>
      <c r="J177" s="82"/>
      <c r="K177" s="83"/>
      <c r="L177" s="84" t="str">
        <f aca="false">IF(G177="EE",IF(OR(AND(OR(J177=1,J177=0),H177&gt;0,H177&lt;5),AND(OR(J177=1,J177=0),H177&gt;4,H177&lt;16),AND(J177=2,H177&gt;0,H177&lt;5)),"Simples",IF(OR(AND(OR(J177=1,J177=0),H177&gt;15),AND(J177=2,H177&gt;4,H177&lt;16),AND(J177&gt;2,H177&gt;0,H177&lt;5)),"Médio",IF(OR(AND(J177=2,H177&gt;15),AND(J177&gt;2,H177&gt;4,H177&lt;16),AND(J177&gt;2,H177&gt;15)),"Complexo",""))), IF(OR(G177="CE",G177="SE"),IF(OR(AND(OR(J177=1,J177=0),H177&gt;0,H177&lt;6),AND(OR(J177=1,J177=0),H177&gt;5,H177&lt;20),AND(J177&gt;1,J177&lt;4,H177&gt;0,H177&lt;6)),"Simples",IF(OR(AND(OR(J177=1,J177=0),H177&gt;19),AND(J177&gt;1,J177&lt;4,H177&gt;5,H177&lt;20),AND(J177&gt;3,H177&gt;0,H177&lt;6)),"Médio",IF(OR(AND(J177&gt;1,J177&lt;4,H177&gt;19),AND(J177&gt;3,H177&gt;5,H177&lt;20),AND(J177&gt;3,H177&gt;19)),"Complexo",""))),""))</f>
        <v/>
      </c>
      <c r="M177" s="79" t="str">
        <f aca="false">IF(G177="ALI",IF(OR(AND(OR(J177=1,J177=0),H177&gt;0,H177&lt;20),AND(OR(J177=1,J177=0),H177&gt;19,H177&lt;51),AND(J177&gt;1,J177&lt;6,H177&gt;0,H177&lt;20)),"Simples",IF(OR(AND(OR(J177=1,J177=0),H177&gt;50),AND(J177&gt;1,J177&lt;6,H177&gt;19,H177&lt;51),AND(J177&gt;5,H177&gt;0,H177&lt;20)),"Médio",IF(OR(AND(J177&gt;1,J177&lt;6,H177&gt;50),AND(J177&gt;5,H177&gt;19,H177&lt;51),AND(J177&gt;5,H177&gt;50)),"Complexo",""))), IF(G177="AIE",IF(OR(AND(OR(J177=1, J177=0),H177&gt;0,H177&lt;20),AND(OR(J177=1, J177=0),H177&gt;19,H177&lt;51),AND(J177&gt;1,J177&lt;6,H177&gt;0,H177&lt;20)),"Simples",IF(OR(AND(OR(J177=1, J177=0),H177&gt;50),AND(J177&gt;1,J177&lt;6,H177&gt;19,H177&lt;51),AND(J177&gt;5,H177&gt;0,H177&lt;20)),"Médio",IF(OR(AND(J177&gt;1,J177&lt;6,H177&gt;50),AND(J177&gt;5,H177&gt;19,H177&lt;51),AND(J177&gt;5,H177&gt;50)),"Complexo",""))),""))</f>
        <v/>
      </c>
      <c r="N177" s="85" t="str">
        <f aca="false">IF(L177="",M177,IF(M177="",L177,""))</f>
        <v/>
      </c>
      <c r="O177" s="86" t="n">
        <f aca="false">IF(AND(OR(G177="EE",G177="CE"),N177="Simples"),3, IF(AND(OR(G177="EE",G177="CE"),N177="Médio"),4, IF(AND(OR(G177="EE",G177="CE"),N177="Complexo"),6, IF(AND(G177="SE",N177="Simples"),4, IF(AND(G177="SE",N177="Médio"),5, IF(AND(G177="SE",N177="Complexo"),7,0))))))</f>
        <v>0</v>
      </c>
      <c r="P177" s="86" t="n">
        <f aca="false">IF(AND(G177="ALI",M177="Simples"),7, IF(AND(G177="ALI",M177="Médio"),10, IF(AND(G177="ALI",M177="Complexo"),15, IF(AND(G177="AIE",M177="Simples"),5, IF(AND(G177="AIE",M177="Médio"),7, IF(AND(G177="AIE",M177="Complexo"),10,0))))))</f>
        <v>0</v>
      </c>
      <c r="Q177" s="69" t="n">
        <f aca="false">IF(B177&lt;&gt;"Manutenção em interface",IF(B177&lt;&gt;"Desenv., Manutenção e Publicação de Páginas Estáticas",(O177+P177),C177),C177)</f>
        <v>0</v>
      </c>
      <c r="R177" s="85" t="n">
        <f aca="false">IF(B177&lt;&gt;"Manutenção em interface",IF(B177&lt;&gt;"Desenv., Manutenção e Publicação de Páginas Estáticas",(O177+P177)*C177,C177),C177)</f>
        <v>0</v>
      </c>
      <c r="S177" s="78"/>
      <c r="T177" s="87"/>
      <c r="U177" s="88"/>
      <c r="V177" s="76"/>
      <c r="W177" s="77" t="n">
        <f aca="false">IF(V177&lt;&gt;"",VLOOKUP(V177,'Manual EB'!$A$3:$B$407,2,0),0)</f>
        <v>0</v>
      </c>
      <c r="X177" s="78"/>
      <c r="Y177" s="80"/>
      <c r="Z177" s="81"/>
      <c r="AA177" s="82"/>
      <c r="AB177" s="83"/>
      <c r="AC177" s="84" t="str">
        <f aca="false">IF(X177="EE",IF(OR(AND(OR(AA177=1,AA177=0),Y177&gt;0,Y177&lt;5),AND(OR(AA177=1,AA177=0),Y177&gt;4,Y177&lt;16),AND(AA177=2,Y177&gt;0,Y177&lt;5)),"Simples",IF(OR(AND(OR(AA177=1,AA177=0),Y177&gt;15),AND(AA177=2,Y177&gt;4,Y177&lt;16),AND(AA177&gt;2,Y177&gt;0,Y177&lt;5)),"Médio",IF(OR(AND(AA177=2,Y177&gt;15),AND(AA177&gt;2,Y177&gt;4,Y177&lt;16),AND(AA177&gt;2,Y177&gt;15)),"Complexo",""))), IF(OR(X177="CE",X177="SE"),IF(OR(AND(OR(AA177=1,AA177=0),Y177&gt;0,Y177&lt;6),AND(OR(AA177=1,AA177=0),Y177&gt;5,Y177&lt;20),AND(AA177&gt;1,AA177&lt;4,Y177&gt;0,Y177&lt;6)),"Simples",IF(OR(AND(OR(AA177=1,AA177=0),Y177&gt;19),AND(AA177&gt;1,AA177&lt;4,Y177&gt;5,Y177&lt;20),AND(AA177&gt;3,Y177&gt;0,Y177&lt;6)),"Médio",IF(OR(AND(AA177&gt;1,AA177&lt;4,Y177&gt;19),AND(AA177&gt;3,Y177&gt;5,Y177&lt;20),AND(AA177&gt;3,Y177&gt;19)),"Complexo",""))),""))</f>
        <v/>
      </c>
      <c r="AD177" s="79" t="str">
        <f aca="false">IF(X177="ALI",IF(OR(AND(OR(AA177=1,AA177=0),Y177&gt;0,Y177&lt;20),AND(OR(AA177=1,AA177=0),Y177&gt;19,Y177&lt;51),AND(AA177&gt;1,AA177&lt;6,Y177&gt;0,Y177&lt;20)),"Simples",IF(OR(AND(OR(AA177=1,AA177=0),Y177&gt;50),AND(AA177&gt;1,AA177&lt;6,Y177&gt;19,Y177&lt;51),AND(AA177&gt;5,Y177&gt;0,Y177&lt;20)),"Médio",IF(OR(AND(AA177&gt;1,AA177&lt;6,Y177&gt;50),AND(AA177&gt;5,Y177&gt;19,Y177&lt;51),AND(AA177&gt;5,Y177&gt;50)),"Complexo",""))), IF(X177="AIE",IF(OR(AND(OR(AA177=1, AA177=0),Y177&gt;0,Y177&lt;20),AND(OR(AA177=1, AA177=0),Y177&gt;19,Y177&lt;51),AND(AA177&gt;1,AA177&lt;6,Y177&gt;0,Y177&lt;20)),"Simples",IF(OR(AND(OR(AA177=1, AA177=0),Y177&gt;50),AND(AA177&gt;1,AA177&lt;6,Y177&gt;19,Y177&lt;51),AND(AA177&gt;5,Y177&gt;0,Y177&lt;20)),"Médio",IF(OR(AND(AA177&gt;1,AA177&lt;6,Y177&gt;50),AND(AA177&gt;5,Y177&gt;19,Y177&lt;51),AND(AA177&gt;5,Y177&gt;50)),"Complexo",""))),""))</f>
        <v/>
      </c>
      <c r="AE177" s="85" t="str">
        <f aca="false">IF(AC177="",AD177,IF(AD177="",AC177,""))</f>
        <v/>
      </c>
      <c r="AF177" s="86" t="n">
        <f aca="false">IF(AND(OR(X177="EE",X177="CE"),AE177="Simples"),3, IF(AND(OR(X177="EE",X177="CE"),AE177="Médio"),4, IF(AND(OR(X177="EE",X177="CE"),AE177="Complexo"),6, IF(AND(X177="SE",AE177="Simples"),4, IF(AND(X177="SE",AE177="Médio"),5, IF(AND(X177="SE",AE177="Complexo"),7,0))))))</f>
        <v>0</v>
      </c>
      <c r="AG177" s="86" t="n">
        <f aca="false">IF(AND(X177="ALI",AD177="Simples"),7, IF(AND(X177="ALI",AD177="Médio"),10, IF(AND(X177="ALI",AD177="Complexo"),15, IF(AND(X177="AIE",AD177="Simples"),5, IF(AND(X177="AIE",AD177="Médio"),7, IF(AND(X177="AIE",AD177="Complexo"),10,0))))))</f>
        <v>0</v>
      </c>
      <c r="AH177" s="86" t="n">
        <f aca="false">IF(U177="",0,IF(U177="OK",SUM(O177:P177),SUM(AF177:AG177)))</f>
        <v>0</v>
      </c>
      <c r="AI177" s="89" t="n">
        <f aca="false">IF(U177="OK",R177,( IF(V177&lt;&gt;"Manutenção em interface",IF(V177&lt;&gt;"Desenv., Manutenção e Publicação de Páginas Estáticas",(AF177+AG177)*W177,W177),W177)))</f>
        <v>0</v>
      </c>
      <c r="AJ177" s="78"/>
      <c r="AK177" s="87"/>
      <c r="AL177" s="78"/>
      <c r="AM177" s="87"/>
      <c r="AN177" s="78"/>
      <c r="AO177" s="78" t="str">
        <f aca="false">IF(AI177=0,"",IF(AI177=R177,"OK","Divergente"))</f>
        <v/>
      </c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IF(B178&lt;&gt;"",VLOOKUP(B178,'Manual EB'!$A$3:$B$407,2,0),0)</f>
        <v>0</v>
      </c>
      <c r="D178" s="78"/>
      <c r="E178" s="78"/>
      <c r="F178" s="79"/>
      <c r="G178" s="78"/>
      <c r="H178" s="80"/>
      <c r="I178" s="81"/>
      <c r="J178" s="82"/>
      <c r="K178" s="83"/>
      <c r="L178" s="84" t="str">
        <f aca="false">IF(G178="EE",IF(OR(AND(OR(J178=1,J178=0),H178&gt;0,H178&lt;5),AND(OR(J178=1,J178=0),H178&gt;4,H178&lt;16),AND(J178=2,H178&gt;0,H178&lt;5)),"Simples",IF(OR(AND(OR(J178=1,J178=0),H178&gt;15),AND(J178=2,H178&gt;4,H178&lt;16),AND(J178&gt;2,H178&gt;0,H178&lt;5)),"Médio",IF(OR(AND(J178=2,H178&gt;15),AND(J178&gt;2,H178&gt;4,H178&lt;16),AND(J178&gt;2,H178&gt;15)),"Complexo",""))), IF(OR(G178="CE",G178="SE"),IF(OR(AND(OR(J178=1,J178=0),H178&gt;0,H178&lt;6),AND(OR(J178=1,J178=0),H178&gt;5,H178&lt;20),AND(J178&gt;1,J178&lt;4,H178&gt;0,H178&lt;6)),"Simples",IF(OR(AND(OR(J178=1,J178=0),H178&gt;19),AND(J178&gt;1,J178&lt;4,H178&gt;5,H178&lt;20),AND(J178&gt;3,H178&gt;0,H178&lt;6)),"Médio",IF(OR(AND(J178&gt;1,J178&lt;4,H178&gt;19),AND(J178&gt;3,H178&gt;5,H178&lt;20),AND(J178&gt;3,H178&gt;19)),"Complexo",""))),""))</f>
        <v/>
      </c>
      <c r="M178" s="79" t="str">
        <f aca="false">IF(G178="ALI",IF(OR(AND(OR(J178=1,J178=0),H178&gt;0,H178&lt;20),AND(OR(J178=1,J178=0),H178&gt;19,H178&lt;51),AND(J178&gt;1,J178&lt;6,H178&gt;0,H178&lt;20)),"Simples",IF(OR(AND(OR(J178=1,J178=0),H178&gt;50),AND(J178&gt;1,J178&lt;6,H178&gt;19,H178&lt;51),AND(J178&gt;5,H178&gt;0,H178&lt;20)),"Médio",IF(OR(AND(J178&gt;1,J178&lt;6,H178&gt;50),AND(J178&gt;5,H178&gt;19,H178&lt;51),AND(J178&gt;5,H178&gt;50)),"Complexo",""))), IF(G178="AIE",IF(OR(AND(OR(J178=1, J178=0),H178&gt;0,H178&lt;20),AND(OR(J178=1, J178=0),H178&gt;19,H178&lt;51),AND(J178&gt;1,J178&lt;6,H178&gt;0,H178&lt;20)),"Simples",IF(OR(AND(OR(J178=1, J178=0),H178&gt;50),AND(J178&gt;1,J178&lt;6,H178&gt;19,H178&lt;51),AND(J178&gt;5,H178&gt;0,H178&lt;20)),"Médio",IF(OR(AND(J178&gt;1,J178&lt;6,H178&gt;50),AND(J178&gt;5,H178&gt;19,H178&lt;51),AND(J178&gt;5,H178&gt;50)),"Complexo",""))),""))</f>
        <v/>
      </c>
      <c r="N178" s="85" t="str">
        <f aca="false">IF(L178="",M178,IF(M178="",L178,""))</f>
        <v/>
      </c>
      <c r="O178" s="86" t="n">
        <f aca="false">IF(AND(OR(G178="EE",G178="CE"),N178="Simples"),3, IF(AND(OR(G178="EE",G178="CE"),N178="Médio"),4, IF(AND(OR(G178="EE",G178="CE"),N178="Complexo"),6, IF(AND(G178="SE",N178="Simples"),4, IF(AND(G178="SE",N178="Médio"),5, IF(AND(G178="SE",N178="Complexo"),7,0))))))</f>
        <v>0</v>
      </c>
      <c r="P178" s="86" t="n">
        <f aca="false">IF(AND(G178="ALI",M178="Simples"),7, IF(AND(G178="ALI",M178="Médio"),10, IF(AND(G178="ALI",M178="Complexo"),15, IF(AND(G178="AIE",M178="Simples"),5, IF(AND(G178="AIE",M178="Médio"),7, IF(AND(G178="AIE",M178="Complexo"),10,0))))))</f>
        <v>0</v>
      </c>
      <c r="Q178" s="69" t="n">
        <f aca="false">IF(B178&lt;&gt;"Manutenção em interface",IF(B178&lt;&gt;"Desenv., Manutenção e Publicação de Páginas Estáticas",(O178+P178),C178),C178)</f>
        <v>0</v>
      </c>
      <c r="R178" s="85" t="n">
        <f aca="false">IF(B178&lt;&gt;"Manutenção em interface",IF(B178&lt;&gt;"Desenv., Manutenção e Publicação de Páginas Estáticas",(O178+P178)*C178,C178),C178)</f>
        <v>0</v>
      </c>
      <c r="S178" s="78"/>
      <c r="T178" s="87"/>
      <c r="U178" s="88"/>
      <c r="V178" s="76"/>
      <c r="W178" s="77" t="n">
        <f aca="false">IF(V178&lt;&gt;"",VLOOKUP(V178,'Manual EB'!$A$3:$B$407,2,0),0)</f>
        <v>0</v>
      </c>
      <c r="X178" s="78"/>
      <c r="Y178" s="80"/>
      <c r="Z178" s="81"/>
      <c r="AA178" s="82"/>
      <c r="AB178" s="83"/>
      <c r="AC178" s="84" t="str">
        <f aca="false">IF(X178="EE",IF(OR(AND(OR(AA178=1,AA178=0),Y178&gt;0,Y178&lt;5),AND(OR(AA178=1,AA178=0),Y178&gt;4,Y178&lt;16),AND(AA178=2,Y178&gt;0,Y178&lt;5)),"Simples",IF(OR(AND(OR(AA178=1,AA178=0),Y178&gt;15),AND(AA178=2,Y178&gt;4,Y178&lt;16),AND(AA178&gt;2,Y178&gt;0,Y178&lt;5)),"Médio",IF(OR(AND(AA178=2,Y178&gt;15),AND(AA178&gt;2,Y178&gt;4,Y178&lt;16),AND(AA178&gt;2,Y178&gt;15)),"Complexo",""))), IF(OR(X178="CE",X178="SE"),IF(OR(AND(OR(AA178=1,AA178=0),Y178&gt;0,Y178&lt;6),AND(OR(AA178=1,AA178=0),Y178&gt;5,Y178&lt;20),AND(AA178&gt;1,AA178&lt;4,Y178&gt;0,Y178&lt;6)),"Simples",IF(OR(AND(OR(AA178=1,AA178=0),Y178&gt;19),AND(AA178&gt;1,AA178&lt;4,Y178&gt;5,Y178&lt;20),AND(AA178&gt;3,Y178&gt;0,Y178&lt;6)),"Médio",IF(OR(AND(AA178&gt;1,AA178&lt;4,Y178&gt;19),AND(AA178&gt;3,Y178&gt;5,Y178&lt;20),AND(AA178&gt;3,Y178&gt;19)),"Complexo",""))),""))</f>
        <v/>
      </c>
      <c r="AD178" s="79" t="str">
        <f aca="false">IF(X178="ALI",IF(OR(AND(OR(AA178=1,AA178=0),Y178&gt;0,Y178&lt;20),AND(OR(AA178=1,AA178=0),Y178&gt;19,Y178&lt;51),AND(AA178&gt;1,AA178&lt;6,Y178&gt;0,Y178&lt;20)),"Simples",IF(OR(AND(OR(AA178=1,AA178=0),Y178&gt;50),AND(AA178&gt;1,AA178&lt;6,Y178&gt;19,Y178&lt;51),AND(AA178&gt;5,Y178&gt;0,Y178&lt;20)),"Médio",IF(OR(AND(AA178&gt;1,AA178&lt;6,Y178&gt;50),AND(AA178&gt;5,Y178&gt;19,Y178&lt;51),AND(AA178&gt;5,Y178&gt;50)),"Complexo",""))), IF(X178="AIE",IF(OR(AND(OR(AA178=1, AA178=0),Y178&gt;0,Y178&lt;20),AND(OR(AA178=1, AA178=0),Y178&gt;19,Y178&lt;51),AND(AA178&gt;1,AA178&lt;6,Y178&gt;0,Y178&lt;20)),"Simples",IF(OR(AND(OR(AA178=1, AA178=0),Y178&gt;50),AND(AA178&gt;1,AA178&lt;6,Y178&gt;19,Y178&lt;51),AND(AA178&gt;5,Y178&gt;0,Y178&lt;20)),"Médio",IF(OR(AND(AA178&gt;1,AA178&lt;6,Y178&gt;50),AND(AA178&gt;5,Y178&gt;19,Y178&lt;51),AND(AA178&gt;5,Y178&gt;50)),"Complexo",""))),""))</f>
        <v/>
      </c>
      <c r="AE178" s="85" t="str">
        <f aca="false">IF(AC178="",AD178,IF(AD178="",AC178,""))</f>
        <v/>
      </c>
      <c r="AF178" s="86" t="n">
        <f aca="false">IF(AND(OR(X178="EE",X178="CE"),AE178="Simples"),3, IF(AND(OR(X178="EE",X178="CE"),AE178="Médio"),4, IF(AND(OR(X178="EE",X178="CE"),AE178="Complexo"),6, IF(AND(X178="SE",AE178="Simples"),4, IF(AND(X178="SE",AE178="Médio"),5, IF(AND(X178="SE",AE178="Complexo"),7,0))))))</f>
        <v>0</v>
      </c>
      <c r="AG178" s="86" t="n">
        <f aca="false">IF(AND(X178="ALI",AD178="Simples"),7, IF(AND(X178="ALI",AD178="Médio"),10, IF(AND(X178="ALI",AD178="Complexo"),15, IF(AND(X178="AIE",AD178="Simples"),5, IF(AND(X178="AIE",AD178="Médio"),7, IF(AND(X178="AIE",AD178="Complexo"),10,0))))))</f>
        <v>0</v>
      </c>
      <c r="AH178" s="86" t="n">
        <f aca="false">IF(U178="",0,IF(U178="OK",SUM(O178:P178),SUM(AF178:AG178)))</f>
        <v>0</v>
      </c>
      <c r="AI178" s="89" t="n">
        <f aca="false">IF(U178="OK",R178,( IF(V178&lt;&gt;"Manutenção em interface",IF(V178&lt;&gt;"Desenv., Manutenção e Publicação de Páginas Estáticas",(AF178+AG178)*W178,W178),W178)))</f>
        <v>0</v>
      </c>
      <c r="AJ178" s="78"/>
      <c r="AK178" s="87"/>
      <c r="AL178" s="78"/>
      <c r="AM178" s="87"/>
      <c r="AN178" s="78"/>
      <c r="AO178" s="78" t="str">
        <f aca="false">IF(AI178=0,"",IF(AI178=R178,"OK","Divergente"))</f>
        <v/>
      </c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IF(B179&lt;&gt;"",VLOOKUP(B179,'Manual EB'!$A$3:$B$407,2,0),0)</f>
        <v>0</v>
      </c>
      <c r="D179" s="78"/>
      <c r="E179" s="78"/>
      <c r="F179" s="79"/>
      <c r="G179" s="78"/>
      <c r="H179" s="80"/>
      <c r="I179" s="81"/>
      <c r="J179" s="82"/>
      <c r="K179" s="83"/>
      <c r="L179" s="84" t="str">
        <f aca="false">IF(G179="EE",IF(OR(AND(OR(J179=1,J179=0),H179&gt;0,H179&lt;5),AND(OR(J179=1,J179=0),H179&gt;4,H179&lt;16),AND(J179=2,H179&gt;0,H179&lt;5)),"Simples",IF(OR(AND(OR(J179=1,J179=0),H179&gt;15),AND(J179=2,H179&gt;4,H179&lt;16),AND(J179&gt;2,H179&gt;0,H179&lt;5)),"Médio",IF(OR(AND(J179=2,H179&gt;15),AND(J179&gt;2,H179&gt;4,H179&lt;16),AND(J179&gt;2,H179&gt;15)),"Complexo",""))), IF(OR(G179="CE",G179="SE"),IF(OR(AND(OR(J179=1,J179=0),H179&gt;0,H179&lt;6),AND(OR(J179=1,J179=0),H179&gt;5,H179&lt;20),AND(J179&gt;1,J179&lt;4,H179&gt;0,H179&lt;6)),"Simples",IF(OR(AND(OR(J179=1,J179=0),H179&gt;19),AND(J179&gt;1,J179&lt;4,H179&gt;5,H179&lt;20),AND(J179&gt;3,H179&gt;0,H179&lt;6)),"Médio",IF(OR(AND(J179&gt;1,J179&lt;4,H179&gt;19),AND(J179&gt;3,H179&gt;5,H179&lt;20),AND(J179&gt;3,H179&gt;19)),"Complexo",""))),""))</f>
        <v/>
      </c>
      <c r="M179" s="79" t="str">
        <f aca="false">IF(G179="ALI",IF(OR(AND(OR(J179=1,J179=0),H179&gt;0,H179&lt;20),AND(OR(J179=1,J179=0),H179&gt;19,H179&lt;51),AND(J179&gt;1,J179&lt;6,H179&gt;0,H179&lt;20)),"Simples",IF(OR(AND(OR(J179=1,J179=0),H179&gt;50),AND(J179&gt;1,J179&lt;6,H179&gt;19,H179&lt;51),AND(J179&gt;5,H179&gt;0,H179&lt;20)),"Médio",IF(OR(AND(J179&gt;1,J179&lt;6,H179&gt;50),AND(J179&gt;5,H179&gt;19,H179&lt;51),AND(J179&gt;5,H179&gt;50)),"Complexo",""))), IF(G179="AIE",IF(OR(AND(OR(J179=1, J179=0),H179&gt;0,H179&lt;20),AND(OR(J179=1, J179=0),H179&gt;19,H179&lt;51),AND(J179&gt;1,J179&lt;6,H179&gt;0,H179&lt;20)),"Simples",IF(OR(AND(OR(J179=1, J179=0),H179&gt;50),AND(J179&gt;1,J179&lt;6,H179&gt;19,H179&lt;51),AND(J179&gt;5,H179&gt;0,H179&lt;20)),"Médio",IF(OR(AND(J179&gt;1,J179&lt;6,H179&gt;50),AND(J179&gt;5,H179&gt;19,H179&lt;51),AND(J179&gt;5,H179&gt;50)),"Complexo",""))),""))</f>
        <v/>
      </c>
      <c r="N179" s="85" t="str">
        <f aca="false">IF(L179="",M179,IF(M179="",L179,""))</f>
        <v/>
      </c>
      <c r="O179" s="86" t="n">
        <f aca="false">IF(AND(OR(G179="EE",G179="CE"),N179="Simples"),3, IF(AND(OR(G179="EE",G179="CE"),N179="Médio"),4, IF(AND(OR(G179="EE",G179="CE"),N179="Complexo"),6, IF(AND(G179="SE",N179="Simples"),4, IF(AND(G179="SE",N179="Médio"),5, IF(AND(G179="SE",N179="Complexo"),7,0))))))</f>
        <v>0</v>
      </c>
      <c r="P179" s="86" t="n">
        <f aca="false">IF(AND(G179="ALI",M179="Simples"),7, IF(AND(G179="ALI",M179="Médio"),10, IF(AND(G179="ALI",M179="Complexo"),15, IF(AND(G179="AIE",M179="Simples"),5, IF(AND(G179="AIE",M179="Médio"),7, IF(AND(G179="AIE",M179="Complexo"),10,0))))))</f>
        <v>0</v>
      </c>
      <c r="Q179" s="69" t="n">
        <f aca="false">IF(B179&lt;&gt;"Manutenção em interface",IF(B179&lt;&gt;"Desenv., Manutenção e Publicação de Páginas Estáticas",(O179+P179),C179),C179)</f>
        <v>0</v>
      </c>
      <c r="R179" s="85" t="n">
        <f aca="false">IF(B179&lt;&gt;"Manutenção em interface",IF(B179&lt;&gt;"Desenv., Manutenção e Publicação de Páginas Estáticas",(O179+P179)*C179,C179),C179)</f>
        <v>0</v>
      </c>
      <c r="S179" s="78"/>
      <c r="T179" s="87"/>
      <c r="U179" s="88"/>
      <c r="V179" s="76"/>
      <c r="W179" s="77" t="n">
        <f aca="false">IF(V179&lt;&gt;"",VLOOKUP(V179,'Manual EB'!$A$3:$B$407,2,0),0)</f>
        <v>0</v>
      </c>
      <c r="X179" s="78"/>
      <c r="Y179" s="80"/>
      <c r="Z179" s="81"/>
      <c r="AA179" s="82"/>
      <c r="AB179" s="83"/>
      <c r="AC179" s="84" t="str">
        <f aca="false">IF(X179="EE",IF(OR(AND(OR(AA179=1,AA179=0),Y179&gt;0,Y179&lt;5),AND(OR(AA179=1,AA179=0),Y179&gt;4,Y179&lt;16),AND(AA179=2,Y179&gt;0,Y179&lt;5)),"Simples",IF(OR(AND(OR(AA179=1,AA179=0),Y179&gt;15),AND(AA179=2,Y179&gt;4,Y179&lt;16),AND(AA179&gt;2,Y179&gt;0,Y179&lt;5)),"Médio",IF(OR(AND(AA179=2,Y179&gt;15),AND(AA179&gt;2,Y179&gt;4,Y179&lt;16),AND(AA179&gt;2,Y179&gt;15)),"Complexo",""))), IF(OR(X179="CE",X179="SE"),IF(OR(AND(OR(AA179=1,AA179=0),Y179&gt;0,Y179&lt;6),AND(OR(AA179=1,AA179=0),Y179&gt;5,Y179&lt;20),AND(AA179&gt;1,AA179&lt;4,Y179&gt;0,Y179&lt;6)),"Simples",IF(OR(AND(OR(AA179=1,AA179=0),Y179&gt;19),AND(AA179&gt;1,AA179&lt;4,Y179&gt;5,Y179&lt;20),AND(AA179&gt;3,Y179&gt;0,Y179&lt;6)),"Médio",IF(OR(AND(AA179&gt;1,AA179&lt;4,Y179&gt;19),AND(AA179&gt;3,Y179&gt;5,Y179&lt;20),AND(AA179&gt;3,Y179&gt;19)),"Complexo",""))),""))</f>
        <v/>
      </c>
      <c r="AD179" s="79" t="str">
        <f aca="false">IF(X179="ALI",IF(OR(AND(OR(AA179=1,AA179=0),Y179&gt;0,Y179&lt;20),AND(OR(AA179=1,AA179=0),Y179&gt;19,Y179&lt;51),AND(AA179&gt;1,AA179&lt;6,Y179&gt;0,Y179&lt;20)),"Simples",IF(OR(AND(OR(AA179=1,AA179=0),Y179&gt;50),AND(AA179&gt;1,AA179&lt;6,Y179&gt;19,Y179&lt;51),AND(AA179&gt;5,Y179&gt;0,Y179&lt;20)),"Médio",IF(OR(AND(AA179&gt;1,AA179&lt;6,Y179&gt;50),AND(AA179&gt;5,Y179&gt;19,Y179&lt;51),AND(AA179&gt;5,Y179&gt;50)),"Complexo",""))), IF(X179="AIE",IF(OR(AND(OR(AA179=1, AA179=0),Y179&gt;0,Y179&lt;20),AND(OR(AA179=1, AA179=0),Y179&gt;19,Y179&lt;51),AND(AA179&gt;1,AA179&lt;6,Y179&gt;0,Y179&lt;20)),"Simples",IF(OR(AND(OR(AA179=1, AA179=0),Y179&gt;50),AND(AA179&gt;1,AA179&lt;6,Y179&gt;19,Y179&lt;51),AND(AA179&gt;5,Y179&gt;0,Y179&lt;20)),"Médio",IF(OR(AND(AA179&gt;1,AA179&lt;6,Y179&gt;50),AND(AA179&gt;5,Y179&gt;19,Y179&lt;51),AND(AA179&gt;5,Y179&gt;50)),"Complexo",""))),""))</f>
        <v/>
      </c>
      <c r="AE179" s="85" t="str">
        <f aca="false">IF(AC179="",AD179,IF(AD179="",AC179,""))</f>
        <v/>
      </c>
      <c r="AF179" s="86" t="n">
        <f aca="false">IF(AND(OR(X179="EE",X179="CE"),AE179="Simples"),3, IF(AND(OR(X179="EE",X179="CE"),AE179="Médio"),4, IF(AND(OR(X179="EE",X179="CE"),AE179="Complexo"),6, IF(AND(X179="SE",AE179="Simples"),4, IF(AND(X179="SE",AE179="Médio"),5, IF(AND(X179="SE",AE179="Complexo"),7,0))))))</f>
        <v>0</v>
      </c>
      <c r="AG179" s="86" t="n">
        <f aca="false">IF(AND(X179="ALI",AD179="Simples"),7, IF(AND(X179="ALI",AD179="Médio"),10, IF(AND(X179="ALI",AD179="Complexo"),15, IF(AND(X179="AIE",AD179="Simples"),5, IF(AND(X179="AIE",AD179="Médio"),7, IF(AND(X179="AIE",AD179="Complexo"),10,0))))))</f>
        <v>0</v>
      </c>
      <c r="AH179" s="86" t="n">
        <f aca="false">IF(U179="",0,IF(U179="OK",SUM(O179:P179),SUM(AF179:AG179)))</f>
        <v>0</v>
      </c>
      <c r="AI179" s="89" t="n">
        <f aca="false">IF(U179="OK",R179,( IF(V179&lt;&gt;"Manutenção em interface",IF(V179&lt;&gt;"Desenv., Manutenção e Publicação de Páginas Estáticas",(AF179+AG179)*W179,W179),W179)))</f>
        <v>0</v>
      </c>
      <c r="AJ179" s="78"/>
      <c r="AK179" s="87"/>
      <c r="AL179" s="78"/>
      <c r="AM179" s="87"/>
      <c r="AN179" s="78"/>
      <c r="AO179" s="78" t="str">
        <f aca="false">IF(AI179=0,"",IF(AI179=R179,"OK","Divergente"))</f>
        <v/>
      </c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IF(B180&lt;&gt;"",VLOOKUP(B180,'Manual EB'!$A$3:$B$407,2,0),0)</f>
        <v>0</v>
      </c>
      <c r="D180" s="78"/>
      <c r="E180" s="78"/>
      <c r="F180" s="79"/>
      <c r="G180" s="78"/>
      <c r="H180" s="80"/>
      <c r="I180" s="81"/>
      <c r="J180" s="82"/>
      <c r="K180" s="83"/>
      <c r="L180" s="84" t="str">
        <f aca="false">IF(G180="EE",IF(OR(AND(OR(J180=1,J180=0),H180&gt;0,H180&lt;5),AND(OR(J180=1,J180=0),H180&gt;4,H180&lt;16),AND(J180=2,H180&gt;0,H180&lt;5)),"Simples",IF(OR(AND(OR(J180=1,J180=0),H180&gt;15),AND(J180=2,H180&gt;4,H180&lt;16),AND(J180&gt;2,H180&gt;0,H180&lt;5)),"Médio",IF(OR(AND(J180=2,H180&gt;15),AND(J180&gt;2,H180&gt;4,H180&lt;16),AND(J180&gt;2,H180&gt;15)),"Complexo",""))), IF(OR(G180="CE",G180="SE"),IF(OR(AND(OR(J180=1,J180=0),H180&gt;0,H180&lt;6),AND(OR(J180=1,J180=0),H180&gt;5,H180&lt;20),AND(J180&gt;1,J180&lt;4,H180&gt;0,H180&lt;6)),"Simples",IF(OR(AND(OR(J180=1,J180=0),H180&gt;19),AND(J180&gt;1,J180&lt;4,H180&gt;5,H180&lt;20),AND(J180&gt;3,H180&gt;0,H180&lt;6)),"Médio",IF(OR(AND(J180&gt;1,J180&lt;4,H180&gt;19),AND(J180&gt;3,H180&gt;5,H180&lt;20),AND(J180&gt;3,H180&gt;19)),"Complexo",""))),""))</f>
        <v/>
      </c>
      <c r="M180" s="79" t="str">
        <f aca="false">IF(G180="ALI",IF(OR(AND(OR(J180=1,J180=0),H180&gt;0,H180&lt;20),AND(OR(J180=1,J180=0),H180&gt;19,H180&lt;51),AND(J180&gt;1,J180&lt;6,H180&gt;0,H180&lt;20)),"Simples",IF(OR(AND(OR(J180=1,J180=0),H180&gt;50),AND(J180&gt;1,J180&lt;6,H180&gt;19,H180&lt;51),AND(J180&gt;5,H180&gt;0,H180&lt;20)),"Médio",IF(OR(AND(J180&gt;1,J180&lt;6,H180&gt;50),AND(J180&gt;5,H180&gt;19,H180&lt;51),AND(J180&gt;5,H180&gt;50)),"Complexo",""))), IF(G180="AIE",IF(OR(AND(OR(J180=1, J180=0),H180&gt;0,H180&lt;20),AND(OR(J180=1, J180=0),H180&gt;19,H180&lt;51),AND(J180&gt;1,J180&lt;6,H180&gt;0,H180&lt;20)),"Simples",IF(OR(AND(OR(J180=1, J180=0),H180&gt;50),AND(J180&gt;1,J180&lt;6,H180&gt;19,H180&lt;51),AND(J180&gt;5,H180&gt;0,H180&lt;20)),"Médio",IF(OR(AND(J180&gt;1,J180&lt;6,H180&gt;50),AND(J180&gt;5,H180&gt;19,H180&lt;51),AND(J180&gt;5,H180&gt;50)),"Complexo",""))),""))</f>
        <v/>
      </c>
      <c r="N180" s="85" t="str">
        <f aca="false">IF(L180="",M180,IF(M180="",L180,""))</f>
        <v/>
      </c>
      <c r="O180" s="86" t="n">
        <f aca="false">IF(AND(OR(G180="EE",G180="CE"),N180="Simples"),3, IF(AND(OR(G180="EE",G180="CE"),N180="Médio"),4, IF(AND(OR(G180="EE",G180="CE"),N180="Complexo"),6, IF(AND(G180="SE",N180="Simples"),4, IF(AND(G180="SE",N180="Médio"),5, IF(AND(G180="SE",N180="Complexo"),7,0))))))</f>
        <v>0</v>
      </c>
      <c r="P180" s="86" t="n">
        <f aca="false">IF(AND(G180="ALI",M180="Simples"),7, IF(AND(G180="ALI",M180="Médio"),10, IF(AND(G180="ALI",M180="Complexo"),15, IF(AND(G180="AIE",M180="Simples"),5, IF(AND(G180="AIE",M180="Médio"),7, IF(AND(G180="AIE",M180="Complexo"),10,0))))))</f>
        <v>0</v>
      </c>
      <c r="Q180" s="69" t="n">
        <f aca="false">IF(B180&lt;&gt;"Manutenção em interface",IF(B180&lt;&gt;"Desenv., Manutenção e Publicação de Páginas Estáticas",(O180+P180),C180),C180)</f>
        <v>0</v>
      </c>
      <c r="R180" s="85" t="n">
        <f aca="false">IF(B180&lt;&gt;"Manutenção em interface",IF(B180&lt;&gt;"Desenv., Manutenção e Publicação de Páginas Estáticas",(O180+P180)*C180,C180),C180)</f>
        <v>0</v>
      </c>
      <c r="S180" s="78"/>
      <c r="T180" s="87"/>
      <c r="U180" s="88"/>
      <c r="V180" s="76"/>
      <c r="W180" s="77" t="n">
        <f aca="false">IF(V180&lt;&gt;"",VLOOKUP(V180,'Manual EB'!$A$3:$B$407,2,0),0)</f>
        <v>0</v>
      </c>
      <c r="X180" s="78"/>
      <c r="Y180" s="80"/>
      <c r="Z180" s="81"/>
      <c r="AA180" s="82"/>
      <c r="AB180" s="83"/>
      <c r="AC180" s="84" t="str">
        <f aca="false">IF(X180="EE",IF(OR(AND(OR(AA180=1,AA180=0),Y180&gt;0,Y180&lt;5),AND(OR(AA180=1,AA180=0),Y180&gt;4,Y180&lt;16),AND(AA180=2,Y180&gt;0,Y180&lt;5)),"Simples",IF(OR(AND(OR(AA180=1,AA180=0),Y180&gt;15),AND(AA180=2,Y180&gt;4,Y180&lt;16),AND(AA180&gt;2,Y180&gt;0,Y180&lt;5)),"Médio",IF(OR(AND(AA180=2,Y180&gt;15),AND(AA180&gt;2,Y180&gt;4,Y180&lt;16),AND(AA180&gt;2,Y180&gt;15)),"Complexo",""))), IF(OR(X180="CE",X180="SE"),IF(OR(AND(OR(AA180=1,AA180=0),Y180&gt;0,Y180&lt;6),AND(OR(AA180=1,AA180=0),Y180&gt;5,Y180&lt;20),AND(AA180&gt;1,AA180&lt;4,Y180&gt;0,Y180&lt;6)),"Simples",IF(OR(AND(OR(AA180=1,AA180=0),Y180&gt;19),AND(AA180&gt;1,AA180&lt;4,Y180&gt;5,Y180&lt;20),AND(AA180&gt;3,Y180&gt;0,Y180&lt;6)),"Médio",IF(OR(AND(AA180&gt;1,AA180&lt;4,Y180&gt;19),AND(AA180&gt;3,Y180&gt;5,Y180&lt;20),AND(AA180&gt;3,Y180&gt;19)),"Complexo",""))),""))</f>
        <v/>
      </c>
      <c r="AD180" s="79" t="str">
        <f aca="false">IF(X180="ALI",IF(OR(AND(OR(AA180=1,AA180=0),Y180&gt;0,Y180&lt;20),AND(OR(AA180=1,AA180=0),Y180&gt;19,Y180&lt;51),AND(AA180&gt;1,AA180&lt;6,Y180&gt;0,Y180&lt;20)),"Simples",IF(OR(AND(OR(AA180=1,AA180=0),Y180&gt;50),AND(AA180&gt;1,AA180&lt;6,Y180&gt;19,Y180&lt;51),AND(AA180&gt;5,Y180&gt;0,Y180&lt;20)),"Médio",IF(OR(AND(AA180&gt;1,AA180&lt;6,Y180&gt;50),AND(AA180&gt;5,Y180&gt;19,Y180&lt;51),AND(AA180&gt;5,Y180&gt;50)),"Complexo",""))), IF(X180="AIE",IF(OR(AND(OR(AA180=1, AA180=0),Y180&gt;0,Y180&lt;20),AND(OR(AA180=1, AA180=0),Y180&gt;19,Y180&lt;51),AND(AA180&gt;1,AA180&lt;6,Y180&gt;0,Y180&lt;20)),"Simples",IF(OR(AND(OR(AA180=1, AA180=0),Y180&gt;50),AND(AA180&gt;1,AA180&lt;6,Y180&gt;19,Y180&lt;51),AND(AA180&gt;5,Y180&gt;0,Y180&lt;20)),"Médio",IF(OR(AND(AA180&gt;1,AA180&lt;6,Y180&gt;50),AND(AA180&gt;5,Y180&gt;19,Y180&lt;51),AND(AA180&gt;5,Y180&gt;50)),"Complexo",""))),""))</f>
        <v/>
      </c>
      <c r="AE180" s="85" t="str">
        <f aca="false">IF(AC180="",AD180,IF(AD180="",AC180,""))</f>
        <v/>
      </c>
      <c r="AF180" s="86" t="n">
        <f aca="false">IF(AND(OR(X180="EE",X180="CE"),AE180="Simples"),3, IF(AND(OR(X180="EE",X180="CE"),AE180="Médio"),4, IF(AND(OR(X180="EE",X180="CE"),AE180="Complexo"),6, IF(AND(X180="SE",AE180="Simples"),4, IF(AND(X180="SE",AE180="Médio"),5, IF(AND(X180="SE",AE180="Complexo"),7,0))))))</f>
        <v>0</v>
      </c>
      <c r="AG180" s="86" t="n">
        <f aca="false">IF(AND(X180="ALI",AD180="Simples"),7, IF(AND(X180="ALI",AD180="Médio"),10, IF(AND(X180="ALI",AD180="Complexo"),15, IF(AND(X180="AIE",AD180="Simples"),5, IF(AND(X180="AIE",AD180="Médio"),7, IF(AND(X180="AIE",AD180="Complexo"),10,0))))))</f>
        <v>0</v>
      </c>
      <c r="AH180" s="86" t="n">
        <f aca="false">IF(U180="",0,IF(U180="OK",SUM(O180:P180),SUM(AF180:AG180)))</f>
        <v>0</v>
      </c>
      <c r="AI180" s="89" t="n">
        <f aca="false">IF(U180="OK",R180,( IF(V180&lt;&gt;"Manutenção em interface",IF(V180&lt;&gt;"Desenv., Manutenção e Publicação de Páginas Estáticas",(AF180+AG180)*W180,W180),W180)))</f>
        <v>0</v>
      </c>
      <c r="AJ180" s="78"/>
      <c r="AK180" s="87"/>
      <c r="AL180" s="78"/>
      <c r="AM180" s="87"/>
      <c r="AN180" s="78"/>
      <c r="AO180" s="78" t="str">
        <f aca="false">IF(AI180=0,"",IF(AI180=R180,"OK","Divergente"))</f>
        <v/>
      </c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IF(B181&lt;&gt;"",VLOOKUP(B181,'Manual EB'!$A$3:$B$407,2,0),0)</f>
        <v>0</v>
      </c>
      <c r="D181" s="78"/>
      <c r="E181" s="78"/>
      <c r="F181" s="79"/>
      <c r="G181" s="78"/>
      <c r="H181" s="80"/>
      <c r="I181" s="81"/>
      <c r="J181" s="82"/>
      <c r="K181" s="83"/>
      <c r="L181" s="84" t="str">
        <f aca="false">IF(G181="EE",IF(OR(AND(OR(J181=1,J181=0),H181&gt;0,H181&lt;5),AND(OR(J181=1,J181=0),H181&gt;4,H181&lt;16),AND(J181=2,H181&gt;0,H181&lt;5)),"Simples",IF(OR(AND(OR(J181=1,J181=0),H181&gt;15),AND(J181=2,H181&gt;4,H181&lt;16),AND(J181&gt;2,H181&gt;0,H181&lt;5)),"Médio",IF(OR(AND(J181=2,H181&gt;15),AND(J181&gt;2,H181&gt;4,H181&lt;16),AND(J181&gt;2,H181&gt;15)),"Complexo",""))), IF(OR(G181="CE",G181="SE"),IF(OR(AND(OR(J181=1,J181=0),H181&gt;0,H181&lt;6),AND(OR(J181=1,J181=0),H181&gt;5,H181&lt;20),AND(J181&gt;1,J181&lt;4,H181&gt;0,H181&lt;6)),"Simples",IF(OR(AND(OR(J181=1,J181=0),H181&gt;19),AND(J181&gt;1,J181&lt;4,H181&gt;5,H181&lt;20),AND(J181&gt;3,H181&gt;0,H181&lt;6)),"Médio",IF(OR(AND(J181&gt;1,J181&lt;4,H181&gt;19),AND(J181&gt;3,H181&gt;5,H181&lt;20),AND(J181&gt;3,H181&gt;19)),"Complexo",""))),""))</f>
        <v/>
      </c>
      <c r="M181" s="79" t="str">
        <f aca="false">IF(G181="ALI",IF(OR(AND(OR(J181=1,J181=0),H181&gt;0,H181&lt;20),AND(OR(J181=1,J181=0),H181&gt;19,H181&lt;51),AND(J181&gt;1,J181&lt;6,H181&gt;0,H181&lt;20)),"Simples",IF(OR(AND(OR(J181=1,J181=0),H181&gt;50),AND(J181&gt;1,J181&lt;6,H181&gt;19,H181&lt;51),AND(J181&gt;5,H181&gt;0,H181&lt;20)),"Médio",IF(OR(AND(J181&gt;1,J181&lt;6,H181&gt;50),AND(J181&gt;5,H181&gt;19,H181&lt;51),AND(J181&gt;5,H181&gt;50)),"Complexo",""))), IF(G181="AIE",IF(OR(AND(OR(J181=1, J181=0),H181&gt;0,H181&lt;20),AND(OR(J181=1, J181=0),H181&gt;19,H181&lt;51),AND(J181&gt;1,J181&lt;6,H181&gt;0,H181&lt;20)),"Simples",IF(OR(AND(OR(J181=1, J181=0),H181&gt;50),AND(J181&gt;1,J181&lt;6,H181&gt;19,H181&lt;51),AND(J181&gt;5,H181&gt;0,H181&lt;20)),"Médio",IF(OR(AND(J181&gt;1,J181&lt;6,H181&gt;50),AND(J181&gt;5,H181&gt;19,H181&lt;51),AND(J181&gt;5,H181&gt;50)),"Complexo",""))),""))</f>
        <v/>
      </c>
      <c r="N181" s="85" t="str">
        <f aca="false">IF(L181="",M181,IF(M181="",L181,""))</f>
        <v/>
      </c>
      <c r="O181" s="86" t="n">
        <f aca="false">IF(AND(OR(G181="EE",G181="CE"),N181="Simples"),3, IF(AND(OR(G181="EE",G181="CE"),N181="Médio"),4, IF(AND(OR(G181="EE",G181="CE"),N181="Complexo"),6, IF(AND(G181="SE",N181="Simples"),4, IF(AND(G181="SE",N181="Médio"),5, IF(AND(G181="SE",N181="Complexo"),7,0))))))</f>
        <v>0</v>
      </c>
      <c r="P181" s="86" t="n">
        <f aca="false">IF(AND(G181="ALI",M181="Simples"),7, IF(AND(G181="ALI",M181="Médio"),10, IF(AND(G181="ALI",M181="Complexo"),15, IF(AND(G181="AIE",M181="Simples"),5, IF(AND(G181="AIE",M181="Médio"),7, IF(AND(G181="AIE",M181="Complexo"),10,0))))))</f>
        <v>0</v>
      </c>
      <c r="Q181" s="69" t="n">
        <f aca="false">IF(B181&lt;&gt;"Manutenção em interface",IF(B181&lt;&gt;"Desenv., Manutenção e Publicação de Páginas Estáticas",(O181+P181),C181),C181)</f>
        <v>0</v>
      </c>
      <c r="R181" s="85" t="n">
        <f aca="false">IF(B181&lt;&gt;"Manutenção em interface",IF(B181&lt;&gt;"Desenv., Manutenção e Publicação de Páginas Estáticas",(O181+P181)*C181,C181),C181)</f>
        <v>0</v>
      </c>
      <c r="S181" s="78"/>
      <c r="T181" s="87"/>
      <c r="U181" s="88"/>
      <c r="V181" s="76"/>
      <c r="W181" s="77" t="n">
        <f aca="false">IF(V181&lt;&gt;"",VLOOKUP(V181,'Manual EB'!$A$3:$B$407,2,0),0)</f>
        <v>0</v>
      </c>
      <c r="X181" s="78"/>
      <c r="Y181" s="80"/>
      <c r="Z181" s="81"/>
      <c r="AA181" s="82"/>
      <c r="AB181" s="83"/>
      <c r="AC181" s="84" t="str">
        <f aca="false">IF(X181="EE",IF(OR(AND(OR(AA181=1,AA181=0),Y181&gt;0,Y181&lt;5),AND(OR(AA181=1,AA181=0),Y181&gt;4,Y181&lt;16),AND(AA181=2,Y181&gt;0,Y181&lt;5)),"Simples",IF(OR(AND(OR(AA181=1,AA181=0),Y181&gt;15),AND(AA181=2,Y181&gt;4,Y181&lt;16),AND(AA181&gt;2,Y181&gt;0,Y181&lt;5)),"Médio",IF(OR(AND(AA181=2,Y181&gt;15),AND(AA181&gt;2,Y181&gt;4,Y181&lt;16),AND(AA181&gt;2,Y181&gt;15)),"Complexo",""))), IF(OR(X181="CE",X181="SE"),IF(OR(AND(OR(AA181=1,AA181=0),Y181&gt;0,Y181&lt;6),AND(OR(AA181=1,AA181=0),Y181&gt;5,Y181&lt;20),AND(AA181&gt;1,AA181&lt;4,Y181&gt;0,Y181&lt;6)),"Simples",IF(OR(AND(OR(AA181=1,AA181=0),Y181&gt;19),AND(AA181&gt;1,AA181&lt;4,Y181&gt;5,Y181&lt;20),AND(AA181&gt;3,Y181&gt;0,Y181&lt;6)),"Médio",IF(OR(AND(AA181&gt;1,AA181&lt;4,Y181&gt;19),AND(AA181&gt;3,Y181&gt;5,Y181&lt;20),AND(AA181&gt;3,Y181&gt;19)),"Complexo",""))),""))</f>
        <v/>
      </c>
      <c r="AD181" s="79" t="str">
        <f aca="false">IF(X181="ALI",IF(OR(AND(OR(AA181=1,AA181=0),Y181&gt;0,Y181&lt;20),AND(OR(AA181=1,AA181=0),Y181&gt;19,Y181&lt;51),AND(AA181&gt;1,AA181&lt;6,Y181&gt;0,Y181&lt;20)),"Simples",IF(OR(AND(OR(AA181=1,AA181=0),Y181&gt;50),AND(AA181&gt;1,AA181&lt;6,Y181&gt;19,Y181&lt;51),AND(AA181&gt;5,Y181&gt;0,Y181&lt;20)),"Médio",IF(OR(AND(AA181&gt;1,AA181&lt;6,Y181&gt;50),AND(AA181&gt;5,Y181&gt;19,Y181&lt;51),AND(AA181&gt;5,Y181&gt;50)),"Complexo",""))), IF(X181="AIE",IF(OR(AND(OR(AA181=1, AA181=0),Y181&gt;0,Y181&lt;20),AND(OR(AA181=1, AA181=0),Y181&gt;19,Y181&lt;51),AND(AA181&gt;1,AA181&lt;6,Y181&gt;0,Y181&lt;20)),"Simples",IF(OR(AND(OR(AA181=1, AA181=0),Y181&gt;50),AND(AA181&gt;1,AA181&lt;6,Y181&gt;19,Y181&lt;51),AND(AA181&gt;5,Y181&gt;0,Y181&lt;20)),"Médio",IF(OR(AND(AA181&gt;1,AA181&lt;6,Y181&gt;50),AND(AA181&gt;5,Y181&gt;19,Y181&lt;51),AND(AA181&gt;5,Y181&gt;50)),"Complexo",""))),""))</f>
        <v/>
      </c>
      <c r="AE181" s="85" t="str">
        <f aca="false">IF(AC181="",AD181,IF(AD181="",AC181,""))</f>
        <v/>
      </c>
      <c r="AF181" s="86" t="n">
        <f aca="false">IF(AND(OR(X181="EE",X181="CE"),AE181="Simples"),3, IF(AND(OR(X181="EE",X181="CE"),AE181="Médio"),4, IF(AND(OR(X181="EE",X181="CE"),AE181="Complexo"),6, IF(AND(X181="SE",AE181="Simples"),4, IF(AND(X181="SE",AE181="Médio"),5, IF(AND(X181="SE",AE181="Complexo"),7,0))))))</f>
        <v>0</v>
      </c>
      <c r="AG181" s="86" t="n">
        <f aca="false">IF(AND(X181="ALI",AD181="Simples"),7, IF(AND(X181="ALI",AD181="Médio"),10, IF(AND(X181="ALI",AD181="Complexo"),15, IF(AND(X181="AIE",AD181="Simples"),5, IF(AND(X181="AIE",AD181="Médio"),7, IF(AND(X181="AIE",AD181="Complexo"),10,0))))))</f>
        <v>0</v>
      </c>
      <c r="AH181" s="86" t="n">
        <f aca="false">IF(U181="",0,IF(U181="OK",SUM(O181:P181),SUM(AF181:AG181)))</f>
        <v>0</v>
      </c>
      <c r="AI181" s="89" t="n">
        <f aca="false">IF(U181="OK",R181,( IF(V181&lt;&gt;"Manutenção em interface",IF(V181&lt;&gt;"Desenv., Manutenção e Publicação de Páginas Estáticas",(AF181+AG181)*W181,W181),W181)))</f>
        <v>0</v>
      </c>
      <c r="AJ181" s="78"/>
      <c r="AK181" s="87"/>
      <c r="AL181" s="78"/>
      <c r="AM181" s="87"/>
      <c r="AN181" s="78"/>
      <c r="AO181" s="78" t="str">
        <f aca="false">IF(AI181=0,"",IF(AI181=R181,"OK","Divergente"))</f>
        <v/>
      </c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IF(B182&lt;&gt;"",VLOOKUP(B182,'Manual EB'!$A$3:$B$407,2,0),0)</f>
        <v>0</v>
      </c>
      <c r="D182" s="78"/>
      <c r="E182" s="78"/>
      <c r="F182" s="79"/>
      <c r="G182" s="78"/>
      <c r="H182" s="80"/>
      <c r="I182" s="81"/>
      <c r="J182" s="82"/>
      <c r="K182" s="83"/>
      <c r="L182" s="84" t="str">
        <f aca="false">IF(G182="EE",IF(OR(AND(OR(J182=1,J182=0),H182&gt;0,H182&lt;5),AND(OR(J182=1,J182=0),H182&gt;4,H182&lt;16),AND(J182=2,H182&gt;0,H182&lt;5)),"Simples",IF(OR(AND(OR(J182=1,J182=0),H182&gt;15),AND(J182=2,H182&gt;4,H182&lt;16),AND(J182&gt;2,H182&gt;0,H182&lt;5)),"Médio",IF(OR(AND(J182=2,H182&gt;15),AND(J182&gt;2,H182&gt;4,H182&lt;16),AND(J182&gt;2,H182&gt;15)),"Complexo",""))), IF(OR(G182="CE",G182="SE"),IF(OR(AND(OR(J182=1,J182=0),H182&gt;0,H182&lt;6),AND(OR(J182=1,J182=0),H182&gt;5,H182&lt;20),AND(J182&gt;1,J182&lt;4,H182&gt;0,H182&lt;6)),"Simples",IF(OR(AND(OR(J182=1,J182=0),H182&gt;19),AND(J182&gt;1,J182&lt;4,H182&gt;5,H182&lt;20),AND(J182&gt;3,H182&gt;0,H182&lt;6)),"Médio",IF(OR(AND(J182&gt;1,J182&lt;4,H182&gt;19),AND(J182&gt;3,H182&gt;5,H182&lt;20),AND(J182&gt;3,H182&gt;19)),"Complexo",""))),""))</f>
        <v/>
      </c>
      <c r="M182" s="79" t="str">
        <f aca="false">IF(G182="ALI",IF(OR(AND(OR(J182=1,J182=0),H182&gt;0,H182&lt;20),AND(OR(J182=1,J182=0),H182&gt;19,H182&lt;51),AND(J182&gt;1,J182&lt;6,H182&gt;0,H182&lt;20)),"Simples",IF(OR(AND(OR(J182=1,J182=0),H182&gt;50),AND(J182&gt;1,J182&lt;6,H182&gt;19,H182&lt;51),AND(J182&gt;5,H182&gt;0,H182&lt;20)),"Médio",IF(OR(AND(J182&gt;1,J182&lt;6,H182&gt;50),AND(J182&gt;5,H182&gt;19,H182&lt;51),AND(J182&gt;5,H182&gt;50)),"Complexo",""))), IF(G182="AIE",IF(OR(AND(OR(J182=1, J182=0),H182&gt;0,H182&lt;20),AND(OR(J182=1, J182=0),H182&gt;19,H182&lt;51),AND(J182&gt;1,J182&lt;6,H182&gt;0,H182&lt;20)),"Simples",IF(OR(AND(OR(J182=1, J182=0),H182&gt;50),AND(J182&gt;1,J182&lt;6,H182&gt;19,H182&lt;51),AND(J182&gt;5,H182&gt;0,H182&lt;20)),"Médio",IF(OR(AND(J182&gt;1,J182&lt;6,H182&gt;50),AND(J182&gt;5,H182&gt;19,H182&lt;51),AND(J182&gt;5,H182&gt;50)),"Complexo",""))),""))</f>
        <v/>
      </c>
      <c r="N182" s="85" t="str">
        <f aca="false">IF(L182="",M182,IF(M182="",L182,""))</f>
        <v/>
      </c>
      <c r="O182" s="86" t="n">
        <f aca="false">IF(AND(OR(G182="EE",G182="CE"),N182="Simples"),3, IF(AND(OR(G182="EE",G182="CE"),N182="Médio"),4, IF(AND(OR(G182="EE",G182="CE"),N182="Complexo"),6, IF(AND(G182="SE",N182="Simples"),4, IF(AND(G182="SE",N182="Médio"),5, IF(AND(G182="SE",N182="Complexo"),7,0))))))</f>
        <v>0</v>
      </c>
      <c r="P182" s="86" t="n">
        <f aca="false">IF(AND(G182="ALI",M182="Simples"),7, IF(AND(G182="ALI",M182="Médio"),10, IF(AND(G182="ALI",M182="Complexo"),15, IF(AND(G182="AIE",M182="Simples"),5, IF(AND(G182="AIE",M182="Médio"),7, IF(AND(G182="AIE",M182="Complexo"),10,0))))))</f>
        <v>0</v>
      </c>
      <c r="Q182" s="69" t="n">
        <f aca="false">IF(B182&lt;&gt;"Manutenção em interface",IF(B182&lt;&gt;"Desenv., Manutenção e Publicação de Páginas Estáticas",(O182+P182),C182),C182)</f>
        <v>0</v>
      </c>
      <c r="R182" s="85" t="n">
        <f aca="false">IF(B182&lt;&gt;"Manutenção em interface",IF(B182&lt;&gt;"Desenv., Manutenção e Publicação de Páginas Estáticas",(O182+P182)*C182,C182),C182)</f>
        <v>0</v>
      </c>
      <c r="S182" s="78"/>
      <c r="T182" s="87"/>
      <c r="U182" s="88"/>
      <c r="V182" s="76"/>
      <c r="W182" s="77" t="n">
        <f aca="false">IF(V182&lt;&gt;"",VLOOKUP(V182,'Manual EB'!$A$3:$B$407,2,0),0)</f>
        <v>0</v>
      </c>
      <c r="X182" s="78"/>
      <c r="Y182" s="80"/>
      <c r="Z182" s="81"/>
      <c r="AA182" s="82"/>
      <c r="AB182" s="83"/>
      <c r="AC182" s="84" t="str">
        <f aca="false">IF(X182="EE",IF(OR(AND(OR(AA182=1,AA182=0),Y182&gt;0,Y182&lt;5),AND(OR(AA182=1,AA182=0),Y182&gt;4,Y182&lt;16),AND(AA182=2,Y182&gt;0,Y182&lt;5)),"Simples",IF(OR(AND(OR(AA182=1,AA182=0),Y182&gt;15),AND(AA182=2,Y182&gt;4,Y182&lt;16),AND(AA182&gt;2,Y182&gt;0,Y182&lt;5)),"Médio",IF(OR(AND(AA182=2,Y182&gt;15),AND(AA182&gt;2,Y182&gt;4,Y182&lt;16),AND(AA182&gt;2,Y182&gt;15)),"Complexo",""))), IF(OR(X182="CE",X182="SE"),IF(OR(AND(OR(AA182=1,AA182=0),Y182&gt;0,Y182&lt;6),AND(OR(AA182=1,AA182=0),Y182&gt;5,Y182&lt;20),AND(AA182&gt;1,AA182&lt;4,Y182&gt;0,Y182&lt;6)),"Simples",IF(OR(AND(OR(AA182=1,AA182=0),Y182&gt;19),AND(AA182&gt;1,AA182&lt;4,Y182&gt;5,Y182&lt;20),AND(AA182&gt;3,Y182&gt;0,Y182&lt;6)),"Médio",IF(OR(AND(AA182&gt;1,AA182&lt;4,Y182&gt;19),AND(AA182&gt;3,Y182&gt;5,Y182&lt;20),AND(AA182&gt;3,Y182&gt;19)),"Complexo",""))),""))</f>
        <v/>
      </c>
      <c r="AD182" s="79" t="str">
        <f aca="false">IF(X182="ALI",IF(OR(AND(OR(AA182=1,AA182=0),Y182&gt;0,Y182&lt;20),AND(OR(AA182=1,AA182=0),Y182&gt;19,Y182&lt;51),AND(AA182&gt;1,AA182&lt;6,Y182&gt;0,Y182&lt;20)),"Simples",IF(OR(AND(OR(AA182=1,AA182=0),Y182&gt;50),AND(AA182&gt;1,AA182&lt;6,Y182&gt;19,Y182&lt;51),AND(AA182&gt;5,Y182&gt;0,Y182&lt;20)),"Médio",IF(OR(AND(AA182&gt;1,AA182&lt;6,Y182&gt;50),AND(AA182&gt;5,Y182&gt;19,Y182&lt;51),AND(AA182&gt;5,Y182&gt;50)),"Complexo",""))), IF(X182="AIE",IF(OR(AND(OR(AA182=1, AA182=0),Y182&gt;0,Y182&lt;20),AND(OR(AA182=1, AA182=0),Y182&gt;19,Y182&lt;51),AND(AA182&gt;1,AA182&lt;6,Y182&gt;0,Y182&lt;20)),"Simples",IF(OR(AND(OR(AA182=1, AA182=0),Y182&gt;50),AND(AA182&gt;1,AA182&lt;6,Y182&gt;19,Y182&lt;51),AND(AA182&gt;5,Y182&gt;0,Y182&lt;20)),"Médio",IF(OR(AND(AA182&gt;1,AA182&lt;6,Y182&gt;50),AND(AA182&gt;5,Y182&gt;19,Y182&lt;51),AND(AA182&gt;5,Y182&gt;50)),"Complexo",""))),""))</f>
        <v/>
      </c>
      <c r="AE182" s="85" t="str">
        <f aca="false">IF(AC182="",AD182,IF(AD182="",AC182,""))</f>
        <v/>
      </c>
      <c r="AF182" s="86" t="n">
        <f aca="false">IF(AND(OR(X182="EE",X182="CE"),AE182="Simples"),3, IF(AND(OR(X182="EE",X182="CE"),AE182="Médio"),4, IF(AND(OR(X182="EE",X182="CE"),AE182="Complexo"),6, IF(AND(X182="SE",AE182="Simples"),4, IF(AND(X182="SE",AE182="Médio"),5, IF(AND(X182="SE",AE182="Complexo"),7,0))))))</f>
        <v>0</v>
      </c>
      <c r="AG182" s="86" t="n">
        <f aca="false">IF(AND(X182="ALI",AD182="Simples"),7, IF(AND(X182="ALI",AD182="Médio"),10, IF(AND(X182="ALI",AD182="Complexo"),15, IF(AND(X182="AIE",AD182="Simples"),5, IF(AND(X182="AIE",AD182="Médio"),7, IF(AND(X182="AIE",AD182="Complexo"),10,0))))))</f>
        <v>0</v>
      </c>
      <c r="AH182" s="86" t="n">
        <f aca="false">IF(U182="",0,IF(U182="OK",SUM(O182:P182),SUM(AF182:AG182)))</f>
        <v>0</v>
      </c>
      <c r="AI182" s="89" t="n">
        <f aca="false">IF(U182="OK",R182,( IF(V182&lt;&gt;"Manutenção em interface",IF(V182&lt;&gt;"Desenv., Manutenção e Publicação de Páginas Estáticas",(AF182+AG182)*W182,W182),W182)))</f>
        <v>0</v>
      </c>
      <c r="AJ182" s="78"/>
      <c r="AK182" s="87"/>
      <c r="AL182" s="78"/>
      <c r="AM182" s="87"/>
      <c r="AN182" s="78"/>
      <c r="AO182" s="78" t="str">
        <f aca="false">IF(AI182=0,"",IF(AI182=R182,"OK","Divergente"))</f>
        <v/>
      </c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IF(B183&lt;&gt;"",VLOOKUP(B183,'Manual EB'!$A$3:$B$407,2,0),0)</f>
        <v>0</v>
      </c>
      <c r="D183" s="78"/>
      <c r="E183" s="78"/>
      <c r="F183" s="79"/>
      <c r="G183" s="78"/>
      <c r="H183" s="80"/>
      <c r="I183" s="81"/>
      <c r="J183" s="82"/>
      <c r="K183" s="83"/>
      <c r="L183" s="84" t="str">
        <f aca="false">IF(G183="EE",IF(OR(AND(OR(J183=1,J183=0),H183&gt;0,H183&lt;5),AND(OR(J183=1,J183=0),H183&gt;4,H183&lt;16),AND(J183=2,H183&gt;0,H183&lt;5)),"Simples",IF(OR(AND(OR(J183=1,J183=0),H183&gt;15),AND(J183=2,H183&gt;4,H183&lt;16),AND(J183&gt;2,H183&gt;0,H183&lt;5)),"Médio",IF(OR(AND(J183=2,H183&gt;15),AND(J183&gt;2,H183&gt;4,H183&lt;16),AND(J183&gt;2,H183&gt;15)),"Complexo",""))), IF(OR(G183="CE",G183="SE"),IF(OR(AND(OR(J183=1,J183=0),H183&gt;0,H183&lt;6),AND(OR(J183=1,J183=0),H183&gt;5,H183&lt;20),AND(J183&gt;1,J183&lt;4,H183&gt;0,H183&lt;6)),"Simples",IF(OR(AND(OR(J183=1,J183=0),H183&gt;19),AND(J183&gt;1,J183&lt;4,H183&gt;5,H183&lt;20),AND(J183&gt;3,H183&gt;0,H183&lt;6)),"Médio",IF(OR(AND(J183&gt;1,J183&lt;4,H183&gt;19),AND(J183&gt;3,H183&gt;5,H183&lt;20),AND(J183&gt;3,H183&gt;19)),"Complexo",""))),""))</f>
        <v/>
      </c>
      <c r="M183" s="79" t="str">
        <f aca="false">IF(G183="ALI",IF(OR(AND(OR(J183=1,J183=0),H183&gt;0,H183&lt;20),AND(OR(J183=1,J183=0),H183&gt;19,H183&lt;51),AND(J183&gt;1,J183&lt;6,H183&gt;0,H183&lt;20)),"Simples",IF(OR(AND(OR(J183=1,J183=0),H183&gt;50),AND(J183&gt;1,J183&lt;6,H183&gt;19,H183&lt;51),AND(J183&gt;5,H183&gt;0,H183&lt;20)),"Médio",IF(OR(AND(J183&gt;1,J183&lt;6,H183&gt;50),AND(J183&gt;5,H183&gt;19,H183&lt;51),AND(J183&gt;5,H183&gt;50)),"Complexo",""))), IF(G183="AIE",IF(OR(AND(OR(J183=1, J183=0),H183&gt;0,H183&lt;20),AND(OR(J183=1, J183=0),H183&gt;19,H183&lt;51),AND(J183&gt;1,J183&lt;6,H183&gt;0,H183&lt;20)),"Simples",IF(OR(AND(OR(J183=1, J183=0),H183&gt;50),AND(J183&gt;1,J183&lt;6,H183&gt;19,H183&lt;51),AND(J183&gt;5,H183&gt;0,H183&lt;20)),"Médio",IF(OR(AND(J183&gt;1,J183&lt;6,H183&gt;50),AND(J183&gt;5,H183&gt;19,H183&lt;51),AND(J183&gt;5,H183&gt;50)),"Complexo",""))),""))</f>
        <v/>
      </c>
      <c r="N183" s="85" t="str">
        <f aca="false">IF(L183="",M183,IF(M183="",L183,""))</f>
        <v/>
      </c>
      <c r="O183" s="86" t="n">
        <f aca="false">IF(AND(OR(G183="EE",G183="CE"),N183="Simples"),3, IF(AND(OR(G183="EE",G183="CE"),N183="Médio"),4, IF(AND(OR(G183="EE",G183="CE"),N183="Complexo"),6, IF(AND(G183="SE",N183="Simples"),4, IF(AND(G183="SE",N183="Médio"),5, IF(AND(G183="SE",N183="Complexo"),7,0))))))</f>
        <v>0</v>
      </c>
      <c r="P183" s="86" t="n">
        <f aca="false">IF(AND(G183="ALI",M183="Simples"),7, IF(AND(G183="ALI",M183="Médio"),10, IF(AND(G183="ALI",M183="Complexo"),15, IF(AND(G183="AIE",M183="Simples"),5, IF(AND(G183="AIE",M183="Médio"),7, IF(AND(G183="AIE",M183="Complexo"),10,0))))))</f>
        <v>0</v>
      </c>
      <c r="Q183" s="69" t="n">
        <f aca="false">IF(B183&lt;&gt;"Manutenção em interface",IF(B183&lt;&gt;"Desenv., Manutenção e Publicação de Páginas Estáticas",(O183+P183),C183),C183)</f>
        <v>0</v>
      </c>
      <c r="R183" s="85" t="n">
        <f aca="false">IF(B183&lt;&gt;"Manutenção em interface",IF(B183&lt;&gt;"Desenv., Manutenção e Publicação de Páginas Estáticas",(O183+P183)*C183,C183),C183)</f>
        <v>0</v>
      </c>
      <c r="S183" s="78"/>
      <c r="T183" s="87"/>
      <c r="U183" s="88"/>
      <c r="V183" s="76"/>
      <c r="W183" s="77" t="n">
        <f aca="false">IF(V183&lt;&gt;"",VLOOKUP(V183,'Manual EB'!$A$3:$B$407,2,0),0)</f>
        <v>0</v>
      </c>
      <c r="X183" s="78"/>
      <c r="Y183" s="80"/>
      <c r="Z183" s="81"/>
      <c r="AA183" s="82"/>
      <c r="AB183" s="83"/>
      <c r="AC183" s="84" t="str">
        <f aca="false">IF(X183="EE",IF(OR(AND(OR(AA183=1,AA183=0),Y183&gt;0,Y183&lt;5),AND(OR(AA183=1,AA183=0),Y183&gt;4,Y183&lt;16),AND(AA183=2,Y183&gt;0,Y183&lt;5)),"Simples",IF(OR(AND(OR(AA183=1,AA183=0),Y183&gt;15),AND(AA183=2,Y183&gt;4,Y183&lt;16),AND(AA183&gt;2,Y183&gt;0,Y183&lt;5)),"Médio",IF(OR(AND(AA183=2,Y183&gt;15),AND(AA183&gt;2,Y183&gt;4,Y183&lt;16),AND(AA183&gt;2,Y183&gt;15)),"Complexo",""))), IF(OR(X183="CE",X183="SE"),IF(OR(AND(OR(AA183=1,AA183=0),Y183&gt;0,Y183&lt;6),AND(OR(AA183=1,AA183=0),Y183&gt;5,Y183&lt;20),AND(AA183&gt;1,AA183&lt;4,Y183&gt;0,Y183&lt;6)),"Simples",IF(OR(AND(OR(AA183=1,AA183=0),Y183&gt;19),AND(AA183&gt;1,AA183&lt;4,Y183&gt;5,Y183&lt;20),AND(AA183&gt;3,Y183&gt;0,Y183&lt;6)),"Médio",IF(OR(AND(AA183&gt;1,AA183&lt;4,Y183&gt;19),AND(AA183&gt;3,Y183&gt;5,Y183&lt;20),AND(AA183&gt;3,Y183&gt;19)),"Complexo",""))),""))</f>
        <v/>
      </c>
      <c r="AD183" s="79" t="str">
        <f aca="false">IF(X183="ALI",IF(OR(AND(OR(AA183=1,AA183=0),Y183&gt;0,Y183&lt;20),AND(OR(AA183=1,AA183=0),Y183&gt;19,Y183&lt;51),AND(AA183&gt;1,AA183&lt;6,Y183&gt;0,Y183&lt;20)),"Simples",IF(OR(AND(OR(AA183=1,AA183=0),Y183&gt;50),AND(AA183&gt;1,AA183&lt;6,Y183&gt;19,Y183&lt;51),AND(AA183&gt;5,Y183&gt;0,Y183&lt;20)),"Médio",IF(OR(AND(AA183&gt;1,AA183&lt;6,Y183&gt;50),AND(AA183&gt;5,Y183&gt;19,Y183&lt;51),AND(AA183&gt;5,Y183&gt;50)),"Complexo",""))), IF(X183="AIE",IF(OR(AND(OR(AA183=1, AA183=0),Y183&gt;0,Y183&lt;20),AND(OR(AA183=1, AA183=0),Y183&gt;19,Y183&lt;51),AND(AA183&gt;1,AA183&lt;6,Y183&gt;0,Y183&lt;20)),"Simples",IF(OR(AND(OR(AA183=1, AA183=0),Y183&gt;50),AND(AA183&gt;1,AA183&lt;6,Y183&gt;19,Y183&lt;51),AND(AA183&gt;5,Y183&gt;0,Y183&lt;20)),"Médio",IF(OR(AND(AA183&gt;1,AA183&lt;6,Y183&gt;50),AND(AA183&gt;5,Y183&gt;19,Y183&lt;51),AND(AA183&gt;5,Y183&gt;50)),"Complexo",""))),""))</f>
        <v/>
      </c>
      <c r="AE183" s="85" t="str">
        <f aca="false">IF(AC183="",AD183,IF(AD183="",AC183,""))</f>
        <v/>
      </c>
      <c r="AF183" s="86" t="n">
        <f aca="false">IF(AND(OR(X183="EE",X183="CE"),AE183="Simples"),3, IF(AND(OR(X183="EE",X183="CE"),AE183="Médio"),4, IF(AND(OR(X183="EE",X183="CE"),AE183="Complexo"),6, IF(AND(X183="SE",AE183="Simples"),4, IF(AND(X183="SE",AE183="Médio"),5, IF(AND(X183="SE",AE183="Complexo"),7,0))))))</f>
        <v>0</v>
      </c>
      <c r="AG183" s="86" t="n">
        <f aca="false">IF(AND(X183="ALI",AD183="Simples"),7, IF(AND(X183="ALI",AD183="Médio"),10, IF(AND(X183="ALI",AD183="Complexo"),15, IF(AND(X183="AIE",AD183="Simples"),5, IF(AND(X183="AIE",AD183="Médio"),7, IF(AND(X183="AIE",AD183="Complexo"),10,0))))))</f>
        <v>0</v>
      </c>
      <c r="AH183" s="86" t="n">
        <f aca="false">IF(U183="",0,IF(U183="OK",SUM(O183:P183),SUM(AF183:AG183)))</f>
        <v>0</v>
      </c>
      <c r="AI183" s="89" t="n">
        <f aca="false">IF(U183="OK",R183,( IF(V183&lt;&gt;"Manutenção em interface",IF(V183&lt;&gt;"Desenv., Manutenção e Publicação de Páginas Estáticas",(AF183+AG183)*W183,W183),W183)))</f>
        <v>0</v>
      </c>
      <c r="AJ183" s="78"/>
      <c r="AK183" s="87"/>
      <c r="AL183" s="78"/>
      <c r="AM183" s="87"/>
      <c r="AN183" s="78"/>
      <c r="AO183" s="78" t="str">
        <f aca="false">IF(AI183=0,"",IF(AI183=R183,"OK","Divergente"))</f>
        <v/>
      </c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IF(B184&lt;&gt;"",VLOOKUP(B184,'Manual EB'!$A$3:$B$407,2,0),0)</f>
        <v>0</v>
      </c>
      <c r="D184" s="78"/>
      <c r="E184" s="78"/>
      <c r="F184" s="79"/>
      <c r="G184" s="78"/>
      <c r="H184" s="80"/>
      <c r="I184" s="81"/>
      <c r="J184" s="82"/>
      <c r="K184" s="83"/>
      <c r="L184" s="84" t="str">
        <f aca="false">IF(G184="EE",IF(OR(AND(OR(J184=1,J184=0),H184&gt;0,H184&lt;5),AND(OR(J184=1,J184=0),H184&gt;4,H184&lt;16),AND(J184=2,H184&gt;0,H184&lt;5)),"Simples",IF(OR(AND(OR(J184=1,J184=0),H184&gt;15),AND(J184=2,H184&gt;4,H184&lt;16),AND(J184&gt;2,H184&gt;0,H184&lt;5)),"Médio",IF(OR(AND(J184=2,H184&gt;15),AND(J184&gt;2,H184&gt;4,H184&lt;16),AND(J184&gt;2,H184&gt;15)),"Complexo",""))), IF(OR(G184="CE",G184="SE"),IF(OR(AND(OR(J184=1,J184=0),H184&gt;0,H184&lt;6),AND(OR(J184=1,J184=0),H184&gt;5,H184&lt;20),AND(J184&gt;1,J184&lt;4,H184&gt;0,H184&lt;6)),"Simples",IF(OR(AND(OR(J184=1,J184=0),H184&gt;19),AND(J184&gt;1,J184&lt;4,H184&gt;5,H184&lt;20),AND(J184&gt;3,H184&gt;0,H184&lt;6)),"Médio",IF(OR(AND(J184&gt;1,J184&lt;4,H184&gt;19),AND(J184&gt;3,H184&gt;5,H184&lt;20),AND(J184&gt;3,H184&gt;19)),"Complexo",""))),""))</f>
        <v/>
      </c>
      <c r="M184" s="79" t="str">
        <f aca="false">IF(G184="ALI",IF(OR(AND(OR(J184=1,J184=0),H184&gt;0,H184&lt;20),AND(OR(J184=1,J184=0),H184&gt;19,H184&lt;51),AND(J184&gt;1,J184&lt;6,H184&gt;0,H184&lt;20)),"Simples",IF(OR(AND(OR(J184=1,J184=0),H184&gt;50),AND(J184&gt;1,J184&lt;6,H184&gt;19,H184&lt;51),AND(J184&gt;5,H184&gt;0,H184&lt;20)),"Médio",IF(OR(AND(J184&gt;1,J184&lt;6,H184&gt;50),AND(J184&gt;5,H184&gt;19,H184&lt;51),AND(J184&gt;5,H184&gt;50)),"Complexo",""))), IF(G184="AIE",IF(OR(AND(OR(J184=1, J184=0),H184&gt;0,H184&lt;20),AND(OR(J184=1, J184=0),H184&gt;19,H184&lt;51),AND(J184&gt;1,J184&lt;6,H184&gt;0,H184&lt;20)),"Simples",IF(OR(AND(OR(J184=1, J184=0),H184&gt;50),AND(J184&gt;1,J184&lt;6,H184&gt;19,H184&lt;51),AND(J184&gt;5,H184&gt;0,H184&lt;20)),"Médio",IF(OR(AND(J184&gt;1,J184&lt;6,H184&gt;50),AND(J184&gt;5,H184&gt;19,H184&lt;51),AND(J184&gt;5,H184&gt;50)),"Complexo",""))),""))</f>
        <v/>
      </c>
      <c r="N184" s="85" t="str">
        <f aca="false">IF(L184="",M184,IF(M184="",L184,""))</f>
        <v/>
      </c>
      <c r="O184" s="86" t="n">
        <f aca="false">IF(AND(OR(G184="EE",G184="CE"),N184="Simples"),3, IF(AND(OR(G184="EE",G184="CE"),N184="Médio"),4, IF(AND(OR(G184="EE",G184="CE"),N184="Complexo"),6, IF(AND(G184="SE",N184="Simples"),4, IF(AND(G184="SE",N184="Médio"),5, IF(AND(G184="SE",N184="Complexo"),7,0))))))</f>
        <v>0</v>
      </c>
      <c r="P184" s="86" t="n">
        <f aca="false">IF(AND(G184="ALI",M184="Simples"),7, IF(AND(G184="ALI",M184="Médio"),10, IF(AND(G184="ALI",M184="Complexo"),15, IF(AND(G184="AIE",M184="Simples"),5, IF(AND(G184="AIE",M184="Médio"),7, IF(AND(G184="AIE",M184="Complexo"),10,0))))))</f>
        <v>0</v>
      </c>
      <c r="Q184" s="69" t="n">
        <f aca="false">IF(B184&lt;&gt;"Manutenção em interface",IF(B184&lt;&gt;"Desenv., Manutenção e Publicação de Páginas Estáticas",(O184+P184),C184),C184)</f>
        <v>0</v>
      </c>
      <c r="R184" s="85" t="n">
        <f aca="false">IF(B184&lt;&gt;"Manutenção em interface",IF(B184&lt;&gt;"Desenv., Manutenção e Publicação de Páginas Estáticas",(O184+P184)*C184,C184),C184)</f>
        <v>0</v>
      </c>
      <c r="S184" s="78"/>
      <c r="T184" s="87"/>
      <c r="U184" s="88"/>
      <c r="V184" s="76"/>
      <c r="W184" s="77" t="n">
        <f aca="false">IF(V184&lt;&gt;"",VLOOKUP(V184,'Manual EB'!$A$3:$B$407,2,0),0)</f>
        <v>0</v>
      </c>
      <c r="X184" s="78"/>
      <c r="Y184" s="80"/>
      <c r="Z184" s="81"/>
      <c r="AA184" s="82"/>
      <c r="AB184" s="83"/>
      <c r="AC184" s="84" t="str">
        <f aca="false">IF(X184="EE",IF(OR(AND(OR(AA184=1,AA184=0),Y184&gt;0,Y184&lt;5),AND(OR(AA184=1,AA184=0),Y184&gt;4,Y184&lt;16),AND(AA184=2,Y184&gt;0,Y184&lt;5)),"Simples",IF(OR(AND(OR(AA184=1,AA184=0),Y184&gt;15),AND(AA184=2,Y184&gt;4,Y184&lt;16),AND(AA184&gt;2,Y184&gt;0,Y184&lt;5)),"Médio",IF(OR(AND(AA184=2,Y184&gt;15),AND(AA184&gt;2,Y184&gt;4,Y184&lt;16),AND(AA184&gt;2,Y184&gt;15)),"Complexo",""))), IF(OR(X184="CE",X184="SE"),IF(OR(AND(OR(AA184=1,AA184=0),Y184&gt;0,Y184&lt;6),AND(OR(AA184=1,AA184=0),Y184&gt;5,Y184&lt;20),AND(AA184&gt;1,AA184&lt;4,Y184&gt;0,Y184&lt;6)),"Simples",IF(OR(AND(OR(AA184=1,AA184=0),Y184&gt;19),AND(AA184&gt;1,AA184&lt;4,Y184&gt;5,Y184&lt;20),AND(AA184&gt;3,Y184&gt;0,Y184&lt;6)),"Médio",IF(OR(AND(AA184&gt;1,AA184&lt;4,Y184&gt;19),AND(AA184&gt;3,Y184&gt;5,Y184&lt;20),AND(AA184&gt;3,Y184&gt;19)),"Complexo",""))),""))</f>
        <v/>
      </c>
      <c r="AD184" s="79" t="str">
        <f aca="false">IF(X184="ALI",IF(OR(AND(OR(AA184=1,AA184=0),Y184&gt;0,Y184&lt;20),AND(OR(AA184=1,AA184=0),Y184&gt;19,Y184&lt;51),AND(AA184&gt;1,AA184&lt;6,Y184&gt;0,Y184&lt;20)),"Simples",IF(OR(AND(OR(AA184=1,AA184=0),Y184&gt;50),AND(AA184&gt;1,AA184&lt;6,Y184&gt;19,Y184&lt;51),AND(AA184&gt;5,Y184&gt;0,Y184&lt;20)),"Médio",IF(OR(AND(AA184&gt;1,AA184&lt;6,Y184&gt;50),AND(AA184&gt;5,Y184&gt;19,Y184&lt;51),AND(AA184&gt;5,Y184&gt;50)),"Complexo",""))), IF(X184="AIE",IF(OR(AND(OR(AA184=1, AA184=0),Y184&gt;0,Y184&lt;20),AND(OR(AA184=1, AA184=0),Y184&gt;19,Y184&lt;51),AND(AA184&gt;1,AA184&lt;6,Y184&gt;0,Y184&lt;20)),"Simples",IF(OR(AND(OR(AA184=1, AA184=0),Y184&gt;50),AND(AA184&gt;1,AA184&lt;6,Y184&gt;19,Y184&lt;51),AND(AA184&gt;5,Y184&gt;0,Y184&lt;20)),"Médio",IF(OR(AND(AA184&gt;1,AA184&lt;6,Y184&gt;50),AND(AA184&gt;5,Y184&gt;19,Y184&lt;51),AND(AA184&gt;5,Y184&gt;50)),"Complexo",""))),""))</f>
        <v/>
      </c>
      <c r="AE184" s="85" t="str">
        <f aca="false">IF(AC184="",AD184,IF(AD184="",AC184,""))</f>
        <v/>
      </c>
      <c r="AF184" s="86" t="n">
        <f aca="false">IF(AND(OR(X184="EE",X184="CE"),AE184="Simples"),3, IF(AND(OR(X184="EE",X184="CE"),AE184="Médio"),4, IF(AND(OR(X184="EE",X184="CE"),AE184="Complexo"),6, IF(AND(X184="SE",AE184="Simples"),4, IF(AND(X184="SE",AE184="Médio"),5, IF(AND(X184="SE",AE184="Complexo"),7,0))))))</f>
        <v>0</v>
      </c>
      <c r="AG184" s="86" t="n">
        <f aca="false">IF(AND(X184="ALI",AD184="Simples"),7, IF(AND(X184="ALI",AD184="Médio"),10, IF(AND(X184="ALI",AD184="Complexo"),15, IF(AND(X184="AIE",AD184="Simples"),5, IF(AND(X184="AIE",AD184="Médio"),7, IF(AND(X184="AIE",AD184="Complexo"),10,0))))))</f>
        <v>0</v>
      </c>
      <c r="AH184" s="86" t="n">
        <f aca="false">IF(U184="",0,IF(U184="OK",SUM(O184:P184),SUM(AF184:AG184)))</f>
        <v>0</v>
      </c>
      <c r="AI184" s="89" t="n">
        <f aca="false">IF(U184="OK",R184,( IF(V184&lt;&gt;"Manutenção em interface",IF(V184&lt;&gt;"Desenv., Manutenção e Publicação de Páginas Estáticas",(AF184+AG184)*W184,W184),W184)))</f>
        <v>0</v>
      </c>
      <c r="AJ184" s="78"/>
      <c r="AK184" s="87"/>
      <c r="AL184" s="78"/>
      <c r="AM184" s="87"/>
      <c r="AN184" s="78"/>
      <c r="AO184" s="78" t="str">
        <f aca="false">IF(AI184=0,"",IF(AI184=R184,"OK","Divergente"))</f>
        <v/>
      </c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IF(B185&lt;&gt;"",VLOOKUP(B185,'Manual EB'!$A$3:$B$407,2,0),0)</f>
        <v>0</v>
      </c>
      <c r="D185" s="78"/>
      <c r="E185" s="78"/>
      <c r="F185" s="79"/>
      <c r="G185" s="78"/>
      <c r="H185" s="80"/>
      <c r="I185" s="81"/>
      <c r="J185" s="82"/>
      <c r="K185" s="83"/>
      <c r="L185" s="84" t="str">
        <f aca="false">IF(G185="EE",IF(OR(AND(OR(J185=1,J185=0),H185&gt;0,H185&lt;5),AND(OR(J185=1,J185=0),H185&gt;4,H185&lt;16),AND(J185=2,H185&gt;0,H185&lt;5)),"Simples",IF(OR(AND(OR(J185=1,J185=0),H185&gt;15),AND(J185=2,H185&gt;4,H185&lt;16),AND(J185&gt;2,H185&gt;0,H185&lt;5)),"Médio",IF(OR(AND(J185=2,H185&gt;15),AND(J185&gt;2,H185&gt;4,H185&lt;16),AND(J185&gt;2,H185&gt;15)),"Complexo",""))), IF(OR(G185="CE",G185="SE"),IF(OR(AND(OR(J185=1,J185=0),H185&gt;0,H185&lt;6),AND(OR(J185=1,J185=0),H185&gt;5,H185&lt;20),AND(J185&gt;1,J185&lt;4,H185&gt;0,H185&lt;6)),"Simples",IF(OR(AND(OR(J185=1,J185=0),H185&gt;19),AND(J185&gt;1,J185&lt;4,H185&gt;5,H185&lt;20),AND(J185&gt;3,H185&gt;0,H185&lt;6)),"Médio",IF(OR(AND(J185&gt;1,J185&lt;4,H185&gt;19),AND(J185&gt;3,H185&gt;5,H185&lt;20),AND(J185&gt;3,H185&gt;19)),"Complexo",""))),""))</f>
        <v/>
      </c>
      <c r="M185" s="79" t="str">
        <f aca="false">IF(G185="ALI",IF(OR(AND(OR(J185=1,J185=0),H185&gt;0,H185&lt;20),AND(OR(J185=1,J185=0),H185&gt;19,H185&lt;51),AND(J185&gt;1,J185&lt;6,H185&gt;0,H185&lt;20)),"Simples",IF(OR(AND(OR(J185=1,J185=0),H185&gt;50),AND(J185&gt;1,J185&lt;6,H185&gt;19,H185&lt;51),AND(J185&gt;5,H185&gt;0,H185&lt;20)),"Médio",IF(OR(AND(J185&gt;1,J185&lt;6,H185&gt;50),AND(J185&gt;5,H185&gt;19,H185&lt;51),AND(J185&gt;5,H185&gt;50)),"Complexo",""))), IF(G185="AIE",IF(OR(AND(OR(J185=1, J185=0),H185&gt;0,H185&lt;20),AND(OR(J185=1, J185=0),H185&gt;19,H185&lt;51),AND(J185&gt;1,J185&lt;6,H185&gt;0,H185&lt;20)),"Simples",IF(OR(AND(OR(J185=1, J185=0),H185&gt;50),AND(J185&gt;1,J185&lt;6,H185&gt;19,H185&lt;51),AND(J185&gt;5,H185&gt;0,H185&lt;20)),"Médio",IF(OR(AND(J185&gt;1,J185&lt;6,H185&gt;50),AND(J185&gt;5,H185&gt;19,H185&lt;51),AND(J185&gt;5,H185&gt;50)),"Complexo",""))),""))</f>
        <v/>
      </c>
      <c r="N185" s="85" t="str">
        <f aca="false">IF(L185="",M185,IF(M185="",L185,""))</f>
        <v/>
      </c>
      <c r="O185" s="86" t="n">
        <f aca="false">IF(AND(OR(G185="EE",G185="CE"),N185="Simples"),3, IF(AND(OR(G185="EE",G185="CE"),N185="Médio"),4, IF(AND(OR(G185="EE",G185="CE"),N185="Complexo"),6, IF(AND(G185="SE",N185="Simples"),4, IF(AND(G185="SE",N185="Médio"),5, IF(AND(G185="SE",N185="Complexo"),7,0))))))</f>
        <v>0</v>
      </c>
      <c r="P185" s="86" t="n">
        <f aca="false">IF(AND(G185="ALI",M185="Simples"),7, IF(AND(G185="ALI",M185="Médio"),10, IF(AND(G185="ALI",M185="Complexo"),15, IF(AND(G185="AIE",M185="Simples"),5, IF(AND(G185="AIE",M185="Médio"),7, IF(AND(G185="AIE",M185="Complexo"),10,0))))))</f>
        <v>0</v>
      </c>
      <c r="Q185" s="69" t="n">
        <f aca="false">IF(B185&lt;&gt;"Manutenção em interface",IF(B185&lt;&gt;"Desenv., Manutenção e Publicação de Páginas Estáticas",(O185+P185),C185),C185)</f>
        <v>0</v>
      </c>
      <c r="R185" s="85" t="n">
        <f aca="false">IF(B185&lt;&gt;"Manutenção em interface",IF(B185&lt;&gt;"Desenv., Manutenção e Publicação de Páginas Estáticas",(O185+P185)*C185,C185),C185)</f>
        <v>0</v>
      </c>
      <c r="S185" s="78"/>
      <c r="T185" s="87"/>
      <c r="U185" s="88"/>
      <c r="V185" s="76"/>
      <c r="W185" s="77" t="n">
        <f aca="false">IF(V185&lt;&gt;"",VLOOKUP(V185,'Manual EB'!$A$3:$B$407,2,0),0)</f>
        <v>0</v>
      </c>
      <c r="X185" s="78"/>
      <c r="Y185" s="80"/>
      <c r="Z185" s="81"/>
      <c r="AA185" s="82"/>
      <c r="AB185" s="83"/>
      <c r="AC185" s="84" t="str">
        <f aca="false">IF(X185="EE",IF(OR(AND(OR(AA185=1,AA185=0),Y185&gt;0,Y185&lt;5),AND(OR(AA185=1,AA185=0),Y185&gt;4,Y185&lt;16),AND(AA185=2,Y185&gt;0,Y185&lt;5)),"Simples",IF(OR(AND(OR(AA185=1,AA185=0),Y185&gt;15),AND(AA185=2,Y185&gt;4,Y185&lt;16),AND(AA185&gt;2,Y185&gt;0,Y185&lt;5)),"Médio",IF(OR(AND(AA185=2,Y185&gt;15),AND(AA185&gt;2,Y185&gt;4,Y185&lt;16),AND(AA185&gt;2,Y185&gt;15)),"Complexo",""))), IF(OR(X185="CE",X185="SE"),IF(OR(AND(OR(AA185=1,AA185=0),Y185&gt;0,Y185&lt;6),AND(OR(AA185=1,AA185=0),Y185&gt;5,Y185&lt;20),AND(AA185&gt;1,AA185&lt;4,Y185&gt;0,Y185&lt;6)),"Simples",IF(OR(AND(OR(AA185=1,AA185=0),Y185&gt;19),AND(AA185&gt;1,AA185&lt;4,Y185&gt;5,Y185&lt;20),AND(AA185&gt;3,Y185&gt;0,Y185&lt;6)),"Médio",IF(OR(AND(AA185&gt;1,AA185&lt;4,Y185&gt;19),AND(AA185&gt;3,Y185&gt;5,Y185&lt;20),AND(AA185&gt;3,Y185&gt;19)),"Complexo",""))),""))</f>
        <v/>
      </c>
      <c r="AD185" s="79" t="str">
        <f aca="false">IF(X185="ALI",IF(OR(AND(OR(AA185=1,AA185=0),Y185&gt;0,Y185&lt;20),AND(OR(AA185=1,AA185=0),Y185&gt;19,Y185&lt;51),AND(AA185&gt;1,AA185&lt;6,Y185&gt;0,Y185&lt;20)),"Simples",IF(OR(AND(OR(AA185=1,AA185=0),Y185&gt;50),AND(AA185&gt;1,AA185&lt;6,Y185&gt;19,Y185&lt;51),AND(AA185&gt;5,Y185&gt;0,Y185&lt;20)),"Médio",IF(OR(AND(AA185&gt;1,AA185&lt;6,Y185&gt;50),AND(AA185&gt;5,Y185&gt;19,Y185&lt;51),AND(AA185&gt;5,Y185&gt;50)),"Complexo",""))), IF(X185="AIE",IF(OR(AND(OR(AA185=1, AA185=0),Y185&gt;0,Y185&lt;20),AND(OR(AA185=1, AA185=0),Y185&gt;19,Y185&lt;51),AND(AA185&gt;1,AA185&lt;6,Y185&gt;0,Y185&lt;20)),"Simples",IF(OR(AND(OR(AA185=1, AA185=0),Y185&gt;50),AND(AA185&gt;1,AA185&lt;6,Y185&gt;19,Y185&lt;51),AND(AA185&gt;5,Y185&gt;0,Y185&lt;20)),"Médio",IF(OR(AND(AA185&gt;1,AA185&lt;6,Y185&gt;50),AND(AA185&gt;5,Y185&gt;19,Y185&lt;51),AND(AA185&gt;5,Y185&gt;50)),"Complexo",""))),""))</f>
        <v/>
      </c>
      <c r="AE185" s="85" t="str">
        <f aca="false">IF(AC185="",AD185,IF(AD185="",AC185,""))</f>
        <v/>
      </c>
      <c r="AF185" s="86" t="n">
        <f aca="false">IF(AND(OR(X185="EE",X185="CE"),AE185="Simples"),3, IF(AND(OR(X185="EE",X185="CE"),AE185="Médio"),4, IF(AND(OR(X185="EE",X185="CE"),AE185="Complexo"),6, IF(AND(X185="SE",AE185="Simples"),4, IF(AND(X185="SE",AE185="Médio"),5, IF(AND(X185="SE",AE185="Complexo"),7,0))))))</f>
        <v>0</v>
      </c>
      <c r="AG185" s="86" t="n">
        <f aca="false">IF(AND(X185="ALI",AD185="Simples"),7, IF(AND(X185="ALI",AD185="Médio"),10, IF(AND(X185="ALI",AD185="Complexo"),15, IF(AND(X185="AIE",AD185="Simples"),5, IF(AND(X185="AIE",AD185="Médio"),7, IF(AND(X185="AIE",AD185="Complexo"),10,0))))))</f>
        <v>0</v>
      </c>
      <c r="AH185" s="86" t="n">
        <f aca="false">IF(U185="",0,IF(U185="OK",SUM(O185:P185),SUM(AF185:AG185)))</f>
        <v>0</v>
      </c>
      <c r="AI185" s="89" t="n">
        <f aca="false">IF(U185="OK",R185,( IF(V185&lt;&gt;"Manutenção em interface",IF(V185&lt;&gt;"Desenv., Manutenção e Publicação de Páginas Estáticas",(AF185+AG185)*W185,W185),W185)))</f>
        <v>0</v>
      </c>
      <c r="AJ185" s="78"/>
      <c r="AK185" s="87"/>
      <c r="AL185" s="78"/>
      <c r="AM185" s="87"/>
      <c r="AN185" s="78"/>
      <c r="AO185" s="78" t="str">
        <f aca="false">IF(AI185=0,"",IF(AI185=R185,"OK","Divergente"))</f>
        <v/>
      </c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IF(B186&lt;&gt;"",VLOOKUP(B186,'Manual EB'!$A$3:$B$407,2,0),0)</f>
        <v>0</v>
      </c>
      <c r="D186" s="78"/>
      <c r="E186" s="78"/>
      <c r="F186" s="79"/>
      <c r="G186" s="78"/>
      <c r="H186" s="80"/>
      <c r="I186" s="81"/>
      <c r="J186" s="82"/>
      <c r="K186" s="83"/>
      <c r="L186" s="84" t="str">
        <f aca="false">IF(G186="EE",IF(OR(AND(OR(J186=1,J186=0),H186&gt;0,H186&lt;5),AND(OR(J186=1,J186=0),H186&gt;4,H186&lt;16),AND(J186=2,H186&gt;0,H186&lt;5)),"Simples",IF(OR(AND(OR(J186=1,J186=0),H186&gt;15),AND(J186=2,H186&gt;4,H186&lt;16),AND(J186&gt;2,H186&gt;0,H186&lt;5)),"Médio",IF(OR(AND(J186=2,H186&gt;15),AND(J186&gt;2,H186&gt;4,H186&lt;16),AND(J186&gt;2,H186&gt;15)),"Complexo",""))), IF(OR(G186="CE",G186="SE"),IF(OR(AND(OR(J186=1,J186=0),H186&gt;0,H186&lt;6),AND(OR(J186=1,J186=0),H186&gt;5,H186&lt;20),AND(J186&gt;1,J186&lt;4,H186&gt;0,H186&lt;6)),"Simples",IF(OR(AND(OR(J186=1,J186=0),H186&gt;19),AND(J186&gt;1,J186&lt;4,H186&gt;5,H186&lt;20),AND(J186&gt;3,H186&gt;0,H186&lt;6)),"Médio",IF(OR(AND(J186&gt;1,J186&lt;4,H186&gt;19),AND(J186&gt;3,H186&gt;5,H186&lt;20),AND(J186&gt;3,H186&gt;19)),"Complexo",""))),""))</f>
        <v/>
      </c>
      <c r="M186" s="79" t="str">
        <f aca="false">IF(G186="ALI",IF(OR(AND(OR(J186=1,J186=0),H186&gt;0,H186&lt;20),AND(OR(J186=1,J186=0),H186&gt;19,H186&lt;51),AND(J186&gt;1,J186&lt;6,H186&gt;0,H186&lt;20)),"Simples",IF(OR(AND(OR(J186=1,J186=0),H186&gt;50),AND(J186&gt;1,J186&lt;6,H186&gt;19,H186&lt;51),AND(J186&gt;5,H186&gt;0,H186&lt;20)),"Médio",IF(OR(AND(J186&gt;1,J186&lt;6,H186&gt;50),AND(J186&gt;5,H186&gt;19,H186&lt;51),AND(J186&gt;5,H186&gt;50)),"Complexo",""))), IF(G186="AIE",IF(OR(AND(OR(J186=1, J186=0),H186&gt;0,H186&lt;20),AND(OR(J186=1, J186=0),H186&gt;19,H186&lt;51),AND(J186&gt;1,J186&lt;6,H186&gt;0,H186&lt;20)),"Simples",IF(OR(AND(OR(J186=1, J186=0),H186&gt;50),AND(J186&gt;1,J186&lt;6,H186&gt;19,H186&lt;51),AND(J186&gt;5,H186&gt;0,H186&lt;20)),"Médio",IF(OR(AND(J186&gt;1,J186&lt;6,H186&gt;50),AND(J186&gt;5,H186&gt;19,H186&lt;51),AND(J186&gt;5,H186&gt;50)),"Complexo",""))),""))</f>
        <v/>
      </c>
      <c r="N186" s="85" t="str">
        <f aca="false">IF(L186="",M186,IF(M186="",L186,""))</f>
        <v/>
      </c>
      <c r="O186" s="86" t="n">
        <f aca="false">IF(AND(OR(G186="EE",G186="CE"),N186="Simples"),3, IF(AND(OR(G186="EE",G186="CE"),N186="Médio"),4, IF(AND(OR(G186="EE",G186="CE"),N186="Complexo"),6, IF(AND(G186="SE",N186="Simples"),4, IF(AND(G186="SE",N186="Médio"),5, IF(AND(G186="SE",N186="Complexo"),7,0))))))</f>
        <v>0</v>
      </c>
      <c r="P186" s="86" t="n">
        <f aca="false">IF(AND(G186="ALI",M186="Simples"),7, IF(AND(G186="ALI",M186="Médio"),10, IF(AND(G186="ALI",M186="Complexo"),15, IF(AND(G186="AIE",M186="Simples"),5, IF(AND(G186="AIE",M186="Médio"),7, IF(AND(G186="AIE",M186="Complexo"),10,0))))))</f>
        <v>0</v>
      </c>
      <c r="Q186" s="69" t="n">
        <f aca="false">IF(B186&lt;&gt;"Manutenção em interface",IF(B186&lt;&gt;"Desenv., Manutenção e Publicação de Páginas Estáticas",(O186+P186),C186),C186)</f>
        <v>0</v>
      </c>
      <c r="R186" s="85" t="n">
        <f aca="false">IF(B186&lt;&gt;"Manutenção em interface",IF(B186&lt;&gt;"Desenv., Manutenção e Publicação de Páginas Estáticas",(O186+P186)*C186,C186),C186)</f>
        <v>0</v>
      </c>
      <c r="S186" s="78"/>
      <c r="T186" s="87"/>
      <c r="U186" s="88"/>
      <c r="V186" s="76"/>
      <c r="W186" s="77" t="n">
        <f aca="false">IF(V186&lt;&gt;"",VLOOKUP(V186,'Manual EB'!$A$3:$B$407,2,0),0)</f>
        <v>0</v>
      </c>
      <c r="X186" s="78"/>
      <c r="Y186" s="80"/>
      <c r="Z186" s="81"/>
      <c r="AA186" s="82"/>
      <c r="AB186" s="83"/>
      <c r="AC186" s="84" t="str">
        <f aca="false">IF(X186="EE",IF(OR(AND(OR(AA186=1,AA186=0),Y186&gt;0,Y186&lt;5),AND(OR(AA186=1,AA186=0),Y186&gt;4,Y186&lt;16),AND(AA186=2,Y186&gt;0,Y186&lt;5)),"Simples",IF(OR(AND(OR(AA186=1,AA186=0),Y186&gt;15),AND(AA186=2,Y186&gt;4,Y186&lt;16),AND(AA186&gt;2,Y186&gt;0,Y186&lt;5)),"Médio",IF(OR(AND(AA186=2,Y186&gt;15),AND(AA186&gt;2,Y186&gt;4,Y186&lt;16),AND(AA186&gt;2,Y186&gt;15)),"Complexo",""))), IF(OR(X186="CE",X186="SE"),IF(OR(AND(OR(AA186=1,AA186=0),Y186&gt;0,Y186&lt;6),AND(OR(AA186=1,AA186=0),Y186&gt;5,Y186&lt;20),AND(AA186&gt;1,AA186&lt;4,Y186&gt;0,Y186&lt;6)),"Simples",IF(OR(AND(OR(AA186=1,AA186=0),Y186&gt;19),AND(AA186&gt;1,AA186&lt;4,Y186&gt;5,Y186&lt;20),AND(AA186&gt;3,Y186&gt;0,Y186&lt;6)),"Médio",IF(OR(AND(AA186&gt;1,AA186&lt;4,Y186&gt;19),AND(AA186&gt;3,Y186&gt;5,Y186&lt;20),AND(AA186&gt;3,Y186&gt;19)),"Complexo",""))),""))</f>
        <v/>
      </c>
      <c r="AD186" s="79" t="str">
        <f aca="false">IF(X186="ALI",IF(OR(AND(OR(AA186=1,AA186=0),Y186&gt;0,Y186&lt;20),AND(OR(AA186=1,AA186=0),Y186&gt;19,Y186&lt;51),AND(AA186&gt;1,AA186&lt;6,Y186&gt;0,Y186&lt;20)),"Simples",IF(OR(AND(OR(AA186=1,AA186=0),Y186&gt;50),AND(AA186&gt;1,AA186&lt;6,Y186&gt;19,Y186&lt;51),AND(AA186&gt;5,Y186&gt;0,Y186&lt;20)),"Médio",IF(OR(AND(AA186&gt;1,AA186&lt;6,Y186&gt;50),AND(AA186&gt;5,Y186&gt;19,Y186&lt;51),AND(AA186&gt;5,Y186&gt;50)),"Complexo",""))), IF(X186="AIE",IF(OR(AND(OR(AA186=1, AA186=0),Y186&gt;0,Y186&lt;20),AND(OR(AA186=1, AA186=0),Y186&gt;19,Y186&lt;51),AND(AA186&gt;1,AA186&lt;6,Y186&gt;0,Y186&lt;20)),"Simples",IF(OR(AND(OR(AA186=1, AA186=0),Y186&gt;50),AND(AA186&gt;1,AA186&lt;6,Y186&gt;19,Y186&lt;51),AND(AA186&gt;5,Y186&gt;0,Y186&lt;20)),"Médio",IF(OR(AND(AA186&gt;1,AA186&lt;6,Y186&gt;50),AND(AA186&gt;5,Y186&gt;19,Y186&lt;51),AND(AA186&gt;5,Y186&gt;50)),"Complexo",""))),""))</f>
        <v/>
      </c>
      <c r="AE186" s="85" t="str">
        <f aca="false">IF(AC186="",AD186,IF(AD186="",AC186,""))</f>
        <v/>
      </c>
      <c r="AF186" s="86" t="n">
        <f aca="false">IF(AND(OR(X186="EE",X186="CE"),AE186="Simples"),3, IF(AND(OR(X186="EE",X186="CE"),AE186="Médio"),4, IF(AND(OR(X186="EE",X186="CE"),AE186="Complexo"),6, IF(AND(X186="SE",AE186="Simples"),4, IF(AND(X186="SE",AE186="Médio"),5, IF(AND(X186="SE",AE186="Complexo"),7,0))))))</f>
        <v>0</v>
      </c>
      <c r="AG186" s="86" t="n">
        <f aca="false">IF(AND(X186="ALI",AD186="Simples"),7, IF(AND(X186="ALI",AD186="Médio"),10, IF(AND(X186="ALI",AD186="Complexo"),15, IF(AND(X186="AIE",AD186="Simples"),5, IF(AND(X186="AIE",AD186="Médio"),7, IF(AND(X186="AIE",AD186="Complexo"),10,0))))))</f>
        <v>0</v>
      </c>
      <c r="AH186" s="86" t="n">
        <f aca="false">IF(U186="",0,IF(U186="OK",SUM(O186:P186),SUM(AF186:AG186)))</f>
        <v>0</v>
      </c>
      <c r="AI186" s="89" t="n">
        <f aca="false">IF(U186="OK",R186,( IF(V186&lt;&gt;"Manutenção em interface",IF(V186&lt;&gt;"Desenv., Manutenção e Publicação de Páginas Estáticas",(AF186+AG186)*W186,W186),W186)))</f>
        <v>0</v>
      </c>
      <c r="AJ186" s="78"/>
      <c r="AK186" s="87"/>
      <c r="AL186" s="78"/>
      <c r="AM186" s="87"/>
      <c r="AN186" s="78"/>
      <c r="AO186" s="78" t="str">
        <f aca="false">IF(AI186=0,"",IF(AI186=R186,"OK","Divergente"))</f>
        <v/>
      </c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IF(B187&lt;&gt;"",VLOOKUP(B187,'Manual EB'!$A$3:$B$407,2,0),0)</f>
        <v>0</v>
      </c>
      <c r="D187" s="78"/>
      <c r="E187" s="78"/>
      <c r="F187" s="79"/>
      <c r="G187" s="78"/>
      <c r="H187" s="80"/>
      <c r="I187" s="81"/>
      <c r="J187" s="82"/>
      <c r="K187" s="83"/>
      <c r="L187" s="84" t="str">
        <f aca="false">IF(G187="EE",IF(OR(AND(OR(J187=1,J187=0),H187&gt;0,H187&lt;5),AND(OR(J187=1,J187=0),H187&gt;4,H187&lt;16),AND(J187=2,H187&gt;0,H187&lt;5)),"Simples",IF(OR(AND(OR(J187=1,J187=0),H187&gt;15),AND(J187=2,H187&gt;4,H187&lt;16),AND(J187&gt;2,H187&gt;0,H187&lt;5)),"Médio",IF(OR(AND(J187=2,H187&gt;15),AND(J187&gt;2,H187&gt;4,H187&lt;16),AND(J187&gt;2,H187&gt;15)),"Complexo",""))), IF(OR(G187="CE",G187="SE"),IF(OR(AND(OR(J187=1,J187=0),H187&gt;0,H187&lt;6),AND(OR(J187=1,J187=0),H187&gt;5,H187&lt;20),AND(J187&gt;1,J187&lt;4,H187&gt;0,H187&lt;6)),"Simples",IF(OR(AND(OR(J187=1,J187=0),H187&gt;19),AND(J187&gt;1,J187&lt;4,H187&gt;5,H187&lt;20),AND(J187&gt;3,H187&gt;0,H187&lt;6)),"Médio",IF(OR(AND(J187&gt;1,J187&lt;4,H187&gt;19),AND(J187&gt;3,H187&gt;5,H187&lt;20),AND(J187&gt;3,H187&gt;19)),"Complexo",""))),""))</f>
        <v/>
      </c>
      <c r="M187" s="79" t="str">
        <f aca="false">IF(G187="ALI",IF(OR(AND(OR(J187=1,J187=0),H187&gt;0,H187&lt;20),AND(OR(J187=1,J187=0),H187&gt;19,H187&lt;51),AND(J187&gt;1,J187&lt;6,H187&gt;0,H187&lt;20)),"Simples",IF(OR(AND(OR(J187=1,J187=0),H187&gt;50),AND(J187&gt;1,J187&lt;6,H187&gt;19,H187&lt;51),AND(J187&gt;5,H187&gt;0,H187&lt;20)),"Médio",IF(OR(AND(J187&gt;1,J187&lt;6,H187&gt;50),AND(J187&gt;5,H187&gt;19,H187&lt;51),AND(J187&gt;5,H187&gt;50)),"Complexo",""))), IF(G187="AIE",IF(OR(AND(OR(J187=1, J187=0),H187&gt;0,H187&lt;20),AND(OR(J187=1, J187=0),H187&gt;19,H187&lt;51),AND(J187&gt;1,J187&lt;6,H187&gt;0,H187&lt;20)),"Simples",IF(OR(AND(OR(J187=1, J187=0),H187&gt;50),AND(J187&gt;1,J187&lt;6,H187&gt;19,H187&lt;51),AND(J187&gt;5,H187&gt;0,H187&lt;20)),"Médio",IF(OR(AND(J187&gt;1,J187&lt;6,H187&gt;50),AND(J187&gt;5,H187&gt;19,H187&lt;51),AND(J187&gt;5,H187&gt;50)),"Complexo",""))),""))</f>
        <v/>
      </c>
      <c r="N187" s="85" t="str">
        <f aca="false">IF(L187="",M187,IF(M187="",L187,""))</f>
        <v/>
      </c>
      <c r="O187" s="86" t="n">
        <f aca="false">IF(AND(OR(G187="EE",G187="CE"),N187="Simples"),3, IF(AND(OR(G187="EE",G187="CE"),N187="Médio"),4, IF(AND(OR(G187="EE",G187="CE"),N187="Complexo"),6, IF(AND(G187="SE",N187="Simples"),4, IF(AND(G187="SE",N187="Médio"),5, IF(AND(G187="SE",N187="Complexo"),7,0))))))</f>
        <v>0</v>
      </c>
      <c r="P187" s="86" t="n">
        <f aca="false">IF(AND(G187="ALI",M187="Simples"),7, IF(AND(G187="ALI",M187="Médio"),10, IF(AND(G187="ALI",M187="Complexo"),15, IF(AND(G187="AIE",M187="Simples"),5, IF(AND(G187="AIE",M187="Médio"),7, IF(AND(G187="AIE",M187="Complexo"),10,0))))))</f>
        <v>0</v>
      </c>
      <c r="Q187" s="69" t="n">
        <f aca="false">IF(B187&lt;&gt;"Manutenção em interface",IF(B187&lt;&gt;"Desenv., Manutenção e Publicação de Páginas Estáticas",(O187+P187),C187),C187)</f>
        <v>0</v>
      </c>
      <c r="R187" s="85" t="n">
        <f aca="false">IF(B187&lt;&gt;"Manutenção em interface",IF(B187&lt;&gt;"Desenv., Manutenção e Publicação de Páginas Estáticas",(O187+P187)*C187,C187),C187)</f>
        <v>0</v>
      </c>
      <c r="S187" s="78"/>
      <c r="T187" s="87"/>
      <c r="U187" s="88"/>
      <c r="V187" s="76"/>
      <c r="W187" s="77" t="n">
        <f aca="false">IF(V187&lt;&gt;"",VLOOKUP(V187,'Manual EB'!$A$3:$B$407,2,0),0)</f>
        <v>0</v>
      </c>
      <c r="X187" s="78"/>
      <c r="Y187" s="80"/>
      <c r="Z187" s="81"/>
      <c r="AA187" s="82"/>
      <c r="AB187" s="83"/>
      <c r="AC187" s="84" t="str">
        <f aca="false">IF(X187="EE",IF(OR(AND(OR(AA187=1,AA187=0),Y187&gt;0,Y187&lt;5),AND(OR(AA187=1,AA187=0),Y187&gt;4,Y187&lt;16),AND(AA187=2,Y187&gt;0,Y187&lt;5)),"Simples",IF(OR(AND(OR(AA187=1,AA187=0),Y187&gt;15),AND(AA187=2,Y187&gt;4,Y187&lt;16),AND(AA187&gt;2,Y187&gt;0,Y187&lt;5)),"Médio",IF(OR(AND(AA187=2,Y187&gt;15),AND(AA187&gt;2,Y187&gt;4,Y187&lt;16),AND(AA187&gt;2,Y187&gt;15)),"Complexo",""))), IF(OR(X187="CE",X187="SE"),IF(OR(AND(OR(AA187=1,AA187=0),Y187&gt;0,Y187&lt;6),AND(OR(AA187=1,AA187=0),Y187&gt;5,Y187&lt;20),AND(AA187&gt;1,AA187&lt;4,Y187&gt;0,Y187&lt;6)),"Simples",IF(OR(AND(OR(AA187=1,AA187=0),Y187&gt;19),AND(AA187&gt;1,AA187&lt;4,Y187&gt;5,Y187&lt;20),AND(AA187&gt;3,Y187&gt;0,Y187&lt;6)),"Médio",IF(OR(AND(AA187&gt;1,AA187&lt;4,Y187&gt;19),AND(AA187&gt;3,Y187&gt;5,Y187&lt;20),AND(AA187&gt;3,Y187&gt;19)),"Complexo",""))),""))</f>
        <v/>
      </c>
      <c r="AD187" s="79" t="str">
        <f aca="false">IF(X187="ALI",IF(OR(AND(OR(AA187=1,AA187=0),Y187&gt;0,Y187&lt;20),AND(OR(AA187=1,AA187=0),Y187&gt;19,Y187&lt;51),AND(AA187&gt;1,AA187&lt;6,Y187&gt;0,Y187&lt;20)),"Simples",IF(OR(AND(OR(AA187=1,AA187=0),Y187&gt;50),AND(AA187&gt;1,AA187&lt;6,Y187&gt;19,Y187&lt;51),AND(AA187&gt;5,Y187&gt;0,Y187&lt;20)),"Médio",IF(OR(AND(AA187&gt;1,AA187&lt;6,Y187&gt;50),AND(AA187&gt;5,Y187&gt;19,Y187&lt;51),AND(AA187&gt;5,Y187&gt;50)),"Complexo",""))), IF(X187="AIE",IF(OR(AND(OR(AA187=1, AA187=0),Y187&gt;0,Y187&lt;20),AND(OR(AA187=1, AA187=0),Y187&gt;19,Y187&lt;51),AND(AA187&gt;1,AA187&lt;6,Y187&gt;0,Y187&lt;20)),"Simples",IF(OR(AND(OR(AA187=1, AA187=0),Y187&gt;50),AND(AA187&gt;1,AA187&lt;6,Y187&gt;19,Y187&lt;51),AND(AA187&gt;5,Y187&gt;0,Y187&lt;20)),"Médio",IF(OR(AND(AA187&gt;1,AA187&lt;6,Y187&gt;50),AND(AA187&gt;5,Y187&gt;19,Y187&lt;51),AND(AA187&gt;5,Y187&gt;50)),"Complexo",""))),""))</f>
        <v/>
      </c>
      <c r="AE187" s="85" t="str">
        <f aca="false">IF(AC187="",AD187,IF(AD187="",AC187,""))</f>
        <v/>
      </c>
      <c r="AF187" s="86" t="n">
        <f aca="false">IF(AND(OR(X187="EE",X187="CE"),AE187="Simples"),3, IF(AND(OR(X187="EE",X187="CE"),AE187="Médio"),4, IF(AND(OR(X187="EE",X187="CE"),AE187="Complexo"),6, IF(AND(X187="SE",AE187="Simples"),4, IF(AND(X187="SE",AE187="Médio"),5, IF(AND(X187="SE",AE187="Complexo"),7,0))))))</f>
        <v>0</v>
      </c>
      <c r="AG187" s="86" t="n">
        <f aca="false">IF(AND(X187="ALI",AD187="Simples"),7, IF(AND(X187="ALI",AD187="Médio"),10, IF(AND(X187="ALI",AD187="Complexo"),15, IF(AND(X187="AIE",AD187="Simples"),5, IF(AND(X187="AIE",AD187="Médio"),7, IF(AND(X187="AIE",AD187="Complexo"),10,0))))))</f>
        <v>0</v>
      </c>
      <c r="AH187" s="86" t="n">
        <f aca="false">IF(U187="",0,IF(U187="OK",SUM(O187:P187),SUM(AF187:AG187)))</f>
        <v>0</v>
      </c>
      <c r="AI187" s="89" t="n">
        <f aca="false">IF(U187="OK",R187,( IF(V187&lt;&gt;"Manutenção em interface",IF(V187&lt;&gt;"Desenv., Manutenção e Publicação de Páginas Estáticas",(AF187+AG187)*W187,W187),W187)))</f>
        <v>0</v>
      </c>
      <c r="AJ187" s="78"/>
      <c r="AK187" s="87"/>
      <c r="AL187" s="78"/>
      <c r="AM187" s="87"/>
      <c r="AN187" s="78"/>
      <c r="AO187" s="78" t="str">
        <f aca="false">IF(AI187=0,"",IF(AI187=R187,"OK","Divergente"))</f>
        <v/>
      </c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IF(B188&lt;&gt;"",VLOOKUP(B188,'Manual EB'!$A$3:$B$407,2,0),0)</f>
        <v>0</v>
      </c>
      <c r="D188" s="78"/>
      <c r="E188" s="78"/>
      <c r="F188" s="79"/>
      <c r="G188" s="78"/>
      <c r="H188" s="80"/>
      <c r="I188" s="81"/>
      <c r="J188" s="82"/>
      <c r="K188" s="83"/>
      <c r="L188" s="84" t="str">
        <f aca="false">IF(G188="EE",IF(OR(AND(OR(J188=1,J188=0),H188&gt;0,H188&lt;5),AND(OR(J188=1,J188=0),H188&gt;4,H188&lt;16),AND(J188=2,H188&gt;0,H188&lt;5)),"Simples",IF(OR(AND(OR(J188=1,J188=0),H188&gt;15),AND(J188=2,H188&gt;4,H188&lt;16),AND(J188&gt;2,H188&gt;0,H188&lt;5)),"Médio",IF(OR(AND(J188=2,H188&gt;15),AND(J188&gt;2,H188&gt;4,H188&lt;16),AND(J188&gt;2,H188&gt;15)),"Complexo",""))), IF(OR(G188="CE",G188="SE"),IF(OR(AND(OR(J188=1,J188=0),H188&gt;0,H188&lt;6),AND(OR(J188=1,J188=0),H188&gt;5,H188&lt;20),AND(J188&gt;1,J188&lt;4,H188&gt;0,H188&lt;6)),"Simples",IF(OR(AND(OR(J188=1,J188=0),H188&gt;19),AND(J188&gt;1,J188&lt;4,H188&gt;5,H188&lt;20),AND(J188&gt;3,H188&gt;0,H188&lt;6)),"Médio",IF(OR(AND(J188&gt;1,J188&lt;4,H188&gt;19),AND(J188&gt;3,H188&gt;5,H188&lt;20),AND(J188&gt;3,H188&gt;19)),"Complexo",""))),""))</f>
        <v/>
      </c>
      <c r="M188" s="79" t="str">
        <f aca="false">IF(G188="ALI",IF(OR(AND(OR(J188=1,J188=0),H188&gt;0,H188&lt;20),AND(OR(J188=1,J188=0),H188&gt;19,H188&lt;51),AND(J188&gt;1,J188&lt;6,H188&gt;0,H188&lt;20)),"Simples",IF(OR(AND(OR(J188=1,J188=0),H188&gt;50),AND(J188&gt;1,J188&lt;6,H188&gt;19,H188&lt;51),AND(J188&gt;5,H188&gt;0,H188&lt;20)),"Médio",IF(OR(AND(J188&gt;1,J188&lt;6,H188&gt;50),AND(J188&gt;5,H188&gt;19,H188&lt;51),AND(J188&gt;5,H188&gt;50)),"Complexo",""))), IF(G188="AIE",IF(OR(AND(OR(J188=1, J188=0),H188&gt;0,H188&lt;20),AND(OR(J188=1, J188=0),H188&gt;19,H188&lt;51),AND(J188&gt;1,J188&lt;6,H188&gt;0,H188&lt;20)),"Simples",IF(OR(AND(OR(J188=1, J188=0),H188&gt;50),AND(J188&gt;1,J188&lt;6,H188&gt;19,H188&lt;51),AND(J188&gt;5,H188&gt;0,H188&lt;20)),"Médio",IF(OR(AND(J188&gt;1,J188&lt;6,H188&gt;50),AND(J188&gt;5,H188&gt;19,H188&lt;51),AND(J188&gt;5,H188&gt;50)),"Complexo",""))),""))</f>
        <v/>
      </c>
      <c r="N188" s="85" t="str">
        <f aca="false">IF(L188="",M188,IF(M188="",L188,""))</f>
        <v/>
      </c>
      <c r="O188" s="86" t="n">
        <f aca="false">IF(AND(OR(G188="EE",G188="CE"),N188="Simples"),3, IF(AND(OR(G188="EE",G188="CE"),N188="Médio"),4, IF(AND(OR(G188="EE",G188="CE"),N188="Complexo"),6, IF(AND(G188="SE",N188="Simples"),4, IF(AND(G188="SE",N188="Médio"),5, IF(AND(G188="SE",N188="Complexo"),7,0))))))</f>
        <v>0</v>
      </c>
      <c r="P188" s="86" t="n">
        <f aca="false">IF(AND(G188="ALI",M188="Simples"),7, IF(AND(G188="ALI",M188="Médio"),10, IF(AND(G188="ALI",M188="Complexo"),15, IF(AND(G188="AIE",M188="Simples"),5, IF(AND(G188="AIE",M188="Médio"),7, IF(AND(G188="AIE",M188="Complexo"),10,0))))))</f>
        <v>0</v>
      </c>
      <c r="Q188" s="69" t="n">
        <f aca="false">IF(B188&lt;&gt;"Manutenção em interface",IF(B188&lt;&gt;"Desenv., Manutenção e Publicação de Páginas Estáticas",(O188+P188),C188),C188)</f>
        <v>0</v>
      </c>
      <c r="R188" s="85" t="n">
        <f aca="false">IF(B188&lt;&gt;"Manutenção em interface",IF(B188&lt;&gt;"Desenv., Manutenção e Publicação de Páginas Estáticas",(O188+P188)*C188,C188),C188)</f>
        <v>0</v>
      </c>
      <c r="S188" s="78"/>
      <c r="T188" s="87"/>
      <c r="U188" s="88"/>
      <c r="V188" s="76"/>
      <c r="W188" s="77" t="n">
        <f aca="false">IF(V188&lt;&gt;"",VLOOKUP(V188,'Manual EB'!$A$3:$B$407,2,0),0)</f>
        <v>0</v>
      </c>
      <c r="X188" s="78"/>
      <c r="Y188" s="80"/>
      <c r="Z188" s="81"/>
      <c r="AA188" s="82"/>
      <c r="AB188" s="83"/>
      <c r="AC188" s="84" t="str">
        <f aca="false">IF(X188="EE",IF(OR(AND(OR(AA188=1,AA188=0),Y188&gt;0,Y188&lt;5),AND(OR(AA188=1,AA188=0),Y188&gt;4,Y188&lt;16),AND(AA188=2,Y188&gt;0,Y188&lt;5)),"Simples",IF(OR(AND(OR(AA188=1,AA188=0),Y188&gt;15),AND(AA188=2,Y188&gt;4,Y188&lt;16),AND(AA188&gt;2,Y188&gt;0,Y188&lt;5)),"Médio",IF(OR(AND(AA188=2,Y188&gt;15),AND(AA188&gt;2,Y188&gt;4,Y188&lt;16),AND(AA188&gt;2,Y188&gt;15)),"Complexo",""))), IF(OR(X188="CE",X188="SE"),IF(OR(AND(OR(AA188=1,AA188=0),Y188&gt;0,Y188&lt;6),AND(OR(AA188=1,AA188=0),Y188&gt;5,Y188&lt;20),AND(AA188&gt;1,AA188&lt;4,Y188&gt;0,Y188&lt;6)),"Simples",IF(OR(AND(OR(AA188=1,AA188=0),Y188&gt;19),AND(AA188&gt;1,AA188&lt;4,Y188&gt;5,Y188&lt;20),AND(AA188&gt;3,Y188&gt;0,Y188&lt;6)),"Médio",IF(OR(AND(AA188&gt;1,AA188&lt;4,Y188&gt;19),AND(AA188&gt;3,Y188&gt;5,Y188&lt;20),AND(AA188&gt;3,Y188&gt;19)),"Complexo",""))),""))</f>
        <v/>
      </c>
      <c r="AD188" s="79" t="str">
        <f aca="false">IF(X188="ALI",IF(OR(AND(OR(AA188=1,AA188=0),Y188&gt;0,Y188&lt;20),AND(OR(AA188=1,AA188=0),Y188&gt;19,Y188&lt;51),AND(AA188&gt;1,AA188&lt;6,Y188&gt;0,Y188&lt;20)),"Simples",IF(OR(AND(OR(AA188=1,AA188=0),Y188&gt;50),AND(AA188&gt;1,AA188&lt;6,Y188&gt;19,Y188&lt;51),AND(AA188&gt;5,Y188&gt;0,Y188&lt;20)),"Médio",IF(OR(AND(AA188&gt;1,AA188&lt;6,Y188&gt;50),AND(AA188&gt;5,Y188&gt;19,Y188&lt;51),AND(AA188&gt;5,Y188&gt;50)),"Complexo",""))), IF(X188="AIE",IF(OR(AND(OR(AA188=1, AA188=0),Y188&gt;0,Y188&lt;20),AND(OR(AA188=1, AA188=0),Y188&gt;19,Y188&lt;51),AND(AA188&gt;1,AA188&lt;6,Y188&gt;0,Y188&lt;20)),"Simples",IF(OR(AND(OR(AA188=1, AA188=0),Y188&gt;50),AND(AA188&gt;1,AA188&lt;6,Y188&gt;19,Y188&lt;51),AND(AA188&gt;5,Y188&gt;0,Y188&lt;20)),"Médio",IF(OR(AND(AA188&gt;1,AA188&lt;6,Y188&gt;50),AND(AA188&gt;5,Y188&gt;19,Y188&lt;51),AND(AA188&gt;5,Y188&gt;50)),"Complexo",""))),""))</f>
        <v/>
      </c>
      <c r="AE188" s="85" t="str">
        <f aca="false">IF(AC188="",AD188,IF(AD188="",AC188,""))</f>
        <v/>
      </c>
      <c r="AF188" s="86" t="n">
        <f aca="false">IF(AND(OR(X188="EE",X188="CE"),AE188="Simples"),3, IF(AND(OR(X188="EE",X188="CE"),AE188="Médio"),4, IF(AND(OR(X188="EE",X188="CE"),AE188="Complexo"),6, IF(AND(X188="SE",AE188="Simples"),4, IF(AND(X188="SE",AE188="Médio"),5, IF(AND(X188="SE",AE188="Complexo"),7,0))))))</f>
        <v>0</v>
      </c>
      <c r="AG188" s="86" t="n">
        <f aca="false">IF(AND(X188="ALI",AD188="Simples"),7, IF(AND(X188="ALI",AD188="Médio"),10, IF(AND(X188="ALI",AD188="Complexo"),15, IF(AND(X188="AIE",AD188="Simples"),5, IF(AND(X188="AIE",AD188="Médio"),7, IF(AND(X188="AIE",AD188="Complexo"),10,0))))))</f>
        <v>0</v>
      </c>
      <c r="AH188" s="86" t="n">
        <f aca="false">IF(U188="",0,IF(U188="OK",SUM(O188:P188),SUM(AF188:AG188)))</f>
        <v>0</v>
      </c>
      <c r="AI188" s="89" t="n">
        <f aca="false">IF(U188="OK",R188,( IF(V188&lt;&gt;"Manutenção em interface",IF(V188&lt;&gt;"Desenv., Manutenção e Publicação de Páginas Estáticas",(AF188+AG188)*W188,W188),W188)))</f>
        <v>0</v>
      </c>
      <c r="AJ188" s="78"/>
      <c r="AK188" s="87"/>
      <c r="AL188" s="78"/>
      <c r="AM188" s="87"/>
      <c r="AN188" s="78"/>
      <c r="AO188" s="78" t="str">
        <f aca="false">IF(AI188=0,"",IF(AI188=R188,"OK","Divergente"))</f>
        <v/>
      </c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IF(B189&lt;&gt;"",VLOOKUP(B189,'Manual EB'!$A$3:$B$407,2,0),0)</f>
        <v>0</v>
      </c>
      <c r="D189" s="78"/>
      <c r="E189" s="78"/>
      <c r="F189" s="79"/>
      <c r="G189" s="78"/>
      <c r="H189" s="80"/>
      <c r="I189" s="81"/>
      <c r="J189" s="82"/>
      <c r="K189" s="83"/>
      <c r="L189" s="84" t="str">
        <f aca="false">IF(G189="EE",IF(OR(AND(OR(J189=1,J189=0),H189&gt;0,H189&lt;5),AND(OR(J189=1,J189=0),H189&gt;4,H189&lt;16),AND(J189=2,H189&gt;0,H189&lt;5)),"Simples",IF(OR(AND(OR(J189=1,J189=0),H189&gt;15),AND(J189=2,H189&gt;4,H189&lt;16),AND(J189&gt;2,H189&gt;0,H189&lt;5)),"Médio",IF(OR(AND(J189=2,H189&gt;15),AND(J189&gt;2,H189&gt;4,H189&lt;16),AND(J189&gt;2,H189&gt;15)),"Complexo",""))), IF(OR(G189="CE",G189="SE"),IF(OR(AND(OR(J189=1,J189=0),H189&gt;0,H189&lt;6),AND(OR(J189=1,J189=0),H189&gt;5,H189&lt;20),AND(J189&gt;1,J189&lt;4,H189&gt;0,H189&lt;6)),"Simples",IF(OR(AND(OR(J189=1,J189=0),H189&gt;19),AND(J189&gt;1,J189&lt;4,H189&gt;5,H189&lt;20),AND(J189&gt;3,H189&gt;0,H189&lt;6)),"Médio",IF(OR(AND(J189&gt;1,J189&lt;4,H189&gt;19),AND(J189&gt;3,H189&gt;5,H189&lt;20),AND(J189&gt;3,H189&gt;19)),"Complexo",""))),""))</f>
        <v/>
      </c>
      <c r="M189" s="79" t="str">
        <f aca="false">IF(G189="ALI",IF(OR(AND(OR(J189=1,J189=0),H189&gt;0,H189&lt;20),AND(OR(J189=1,J189=0),H189&gt;19,H189&lt;51),AND(J189&gt;1,J189&lt;6,H189&gt;0,H189&lt;20)),"Simples",IF(OR(AND(OR(J189=1,J189=0),H189&gt;50),AND(J189&gt;1,J189&lt;6,H189&gt;19,H189&lt;51),AND(J189&gt;5,H189&gt;0,H189&lt;20)),"Médio",IF(OR(AND(J189&gt;1,J189&lt;6,H189&gt;50),AND(J189&gt;5,H189&gt;19,H189&lt;51),AND(J189&gt;5,H189&gt;50)),"Complexo",""))), IF(G189="AIE",IF(OR(AND(OR(J189=1, J189=0),H189&gt;0,H189&lt;20),AND(OR(J189=1, J189=0),H189&gt;19,H189&lt;51),AND(J189&gt;1,J189&lt;6,H189&gt;0,H189&lt;20)),"Simples",IF(OR(AND(OR(J189=1, J189=0),H189&gt;50),AND(J189&gt;1,J189&lt;6,H189&gt;19,H189&lt;51),AND(J189&gt;5,H189&gt;0,H189&lt;20)),"Médio",IF(OR(AND(J189&gt;1,J189&lt;6,H189&gt;50),AND(J189&gt;5,H189&gt;19,H189&lt;51),AND(J189&gt;5,H189&gt;50)),"Complexo",""))),""))</f>
        <v/>
      </c>
      <c r="N189" s="85" t="str">
        <f aca="false">IF(L189="",M189,IF(M189="",L189,""))</f>
        <v/>
      </c>
      <c r="O189" s="86" t="n">
        <f aca="false">IF(AND(OR(G189="EE",G189="CE"),N189="Simples"),3, IF(AND(OR(G189="EE",G189="CE"),N189="Médio"),4, IF(AND(OR(G189="EE",G189="CE"),N189="Complexo"),6, IF(AND(G189="SE",N189="Simples"),4, IF(AND(G189="SE",N189="Médio"),5, IF(AND(G189="SE",N189="Complexo"),7,0))))))</f>
        <v>0</v>
      </c>
      <c r="P189" s="86" t="n">
        <f aca="false">IF(AND(G189="ALI",M189="Simples"),7, IF(AND(G189="ALI",M189="Médio"),10, IF(AND(G189="ALI",M189="Complexo"),15, IF(AND(G189="AIE",M189="Simples"),5, IF(AND(G189="AIE",M189="Médio"),7, IF(AND(G189="AIE",M189="Complexo"),10,0))))))</f>
        <v>0</v>
      </c>
      <c r="Q189" s="69" t="n">
        <f aca="false">IF(B189&lt;&gt;"Manutenção em interface",IF(B189&lt;&gt;"Desenv., Manutenção e Publicação de Páginas Estáticas",(O189+P189),C189),C189)</f>
        <v>0</v>
      </c>
      <c r="R189" s="85" t="n">
        <f aca="false">IF(B189&lt;&gt;"Manutenção em interface",IF(B189&lt;&gt;"Desenv., Manutenção e Publicação de Páginas Estáticas",(O189+P189)*C189,C189),C189)</f>
        <v>0</v>
      </c>
      <c r="S189" s="78"/>
      <c r="T189" s="87"/>
      <c r="U189" s="88"/>
      <c r="V189" s="76"/>
      <c r="W189" s="77" t="n">
        <f aca="false">IF(V189&lt;&gt;"",VLOOKUP(V189,'Manual EB'!$A$3:$B$407,2,0),0)</f>
        <v>0</v>
      </c>
      <c r="X189" s="78"/>
      <c r="Y189" s="80"/>
      <c r="Z189" s="81"/>
      <c r="AA189" s="82"/>
      <c r="AB189" s="83"/>
      <c r="AC189" s="84" t="str">
        <f aca="false">IF(X189="EE",IF(OR(AND(OR(AA189=1,AA189=0),Y189&gt;0,Y189&lt;5),AND(OR(AA189=1,AA189=0),Y189&gt;4,Y189&lt;16),AND(AA189=2,Y189&gt;0,Y189&lt;5)),"Simples",IF(OR(AND(OR(AA189=1,AA189=0),Y189&gt;15),AND(AA189=2,Y189&gt;4,Y189&lt;16),AND(AA189&gt;2,Y189&gt;0,Y189&lt;5)),"Médio",IF(OR(AND(AA189=2,Y189&gt;15),AND(AA189&gt;2,Y189&gt;4,Y189&lt;16),AND(AA189&gt;2,Y189&gt;15)),"Complexo",""))), IF(OR(X189="CE",X189="SE"),IF(OR(AND(OR(AA189=1,AA189=0),Y189&gt;0,Y189&lt;6),AND(OR(AA189=1,AA189=0),Y189&gt;5,Y189&lt;20),AND(AA189&gt;1,AA189&lt;4,Y189&gt;0,Y189&lt;6)),"Simples",IF(OR(AND(OR(AA189=1,AA189=0),Y189&gt;19),AND(AA189&gt;1,AA189&lt;4,Y189&gt;5,Y189&lt;20),AND(AA189&gt;3,Y189&gt;0,Y189&lt;6)),"Médio",IF(OR(AND(AA189&gt;1,AA189&lt;4,Y189&gt;19),AND(AA189&gt;3,Y189&gt;5,Y189&lt;20),AND(AA189&gt;3,Y189&gt;19)),"Complexo",""))),""))</f>
        <v/>
      </c>
      <c r="AD189" s="79" t="str">
        <f aca="false">IF(X189="ALI",IF(OR(AND(OR(AA189=1,AA189=0),Y189&gt;0,Y189&lt;20),AND(OR(AA189=1,AA189=0),Y189&gt;19,Y189&lt;51),AND(AA189&gt;1,AA189&lt;6,Y189&gt;0,Y189&lt;20)),"Simples",IF(OR(AND(OR(AA189=1,AA189=0),Y189&gt;50),AND(AA189&gt;1,AA189&lt;6,Y189&gt;19,Y189&lt;51),AND(AA189&gt;5,Y189&gt;0,Y189&lt;20)),"Médio",IF(OR(AND(AA189&gt;1,AA189&lt;6,Y189&gt;50),AND(AA189&gt;5,Y189&gt;19,Y189&lt;51),AND(AA189&gt;5,Y189&gt;50)),"Complexo",""))), IF(X189="AIE",IF(OR(AND(OR(AA189=1, AA189=0),Y189&gt;0,Y189&lt;20),AND(OR(AA189=1, AA189=0),Y189&gt;19,Y189&lt;51),AND(AA189&gt;1,AA189&lt;6,Y189&gt;0,Y189&lt;20)),"Simples",IF(OR(AND(OR(AA189=1, AA189=0),Y189&gt;50),AND(AA189&gt;1,AA189&lt;6,Y189&gt;19,Y189&lt;51),AND(AA189&gt;5,Y189&gt;0,Y189&lt;20)),"Médio",IF(OR(AND(AA189&gt;1,AA189&lt;6,Y189&gt;50),AND(AA189&gt;5,Y189&gt;19,Y189&lt;51),AND(AA189&gt;5,Y189&gt;50)),"Complexo",""))),""))</f>
        <v/>
      </c>
      <c r="AE189" s="85" t="str">
        <f aca="false">IF(AC189="",AD189,IF(AD189="",AC189,""))</f>
        <v/>
      </c>
      <c r="AF189" s="86" t="n">
        <f aca="false">IF(AND(OR(X189="EE",X189="CE"),AE189="Simples"),3, IF(AND(OR(X189="EE",X189="CE"),AE189="Médio"),4, IF(AND(OR(X189="EE",X189="CE"),AE189="Complexo"),6, IF(AND(X189="SE",AE189="Simples"),4, IF(AND(X189="SE",AE189="Médio"),5, IF(AND(X189="SE",AE189="Complexo"),7,0))))))</f>
        <v>0</v>
      </c>
      <c r="AG189" s="86" t="n">
        <f aca="false">IF(AND(X189="ALI",AD189="Simples"),7, IF(AND(X189="ALI",AD189="Médio"),10, IF(AND(X189="ALI",AD189="Complexo"),15, IF(AND(X189="AIE",AD189="Simples"),5, IF(AND(X189="AIE",AD189="Médio"),7, IF(AND(X189="AIE",AD189="Complexo"),10,0))))))</f>
        <v>0</v>
      </c>
      <c r="AH189" s="86" t="n">
        <f aca="false">IF(U189="",0,IF(U189="OK",SUM(O189:P189),SUM(AF189:AG189)))</f>
        <v>0</v>
      </c>
      <c r="AI189" s="89" t="n">
        <f aca="false">IF(U189="OK",R189,( IF(V189&lt;&gt;"Manutenção em interface",IF(V189&lt;&gt;"Desenv., Manutenção e Publicação de Páginas Estáticas",(AF189+AG189)*W189,W189),W189)))</f>
        <v>0</v>
      </c>
      <c r="AJ189" s="78"/>
      <c r="AK189" s="87"/>
      <c r="AL189" s="78"/>
      <c r="AM189" s="87"/>
      <c r="AN189" s="78"/>
      <c r="AO189" s="78" t="str">
        <f aca="false">IF(AI189=0,"",IF(AI189=R189,"OK","Divergente"))</f>
        <v/>
      </c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IF(B190&lt;&gt;"",VLOOKUP(B190,'Manual EB'!$A$3:$B$407,2,0),0)</f>
        <v>0</v>
      </c>
      <c r="D190" s="78"/>
      <c r="E190" s="78"/>
      <c r="F190" s="79"/>
      <c r="G190" s="78"/>
      <c r="H190" s="80"/>
      <c r="I190" s="81"/>
      <c r="J190" s="82"/>
      <c r="K190" s="83"/>
      <c r="L190" s="84" t="str">
        <f aca="false">IF(G190="EE",IF(OR(AND(OR(J190=1,J190=0),H190&gt;0,H190&lt;5),AND(OR(J190=1,J190=0),H190&gt;4,H190&lt;16),AND(J190=2,H190&gt;0,H190&lt;5)),"Simples",IF(OR(AND(OR(J190=1,J190=0),H190&gt;15),AND(J190=2,H190&gt;4,H190&lt;16),AND(J190&gt;2,H190&gt;0,H190&lt;5)),"Médio",IF(OR(AND(J190=2,H190&gt;15),AND(J190&gt;2,H190&gt;4,H190&lt;16),AND(J190&gt;2,H190&gt;15)),"Complexo",""))), IF(OR(G190="CE",G190="SE"),IF(OR(AND(OR(J190=1,J190=0),H190&gt;0,H190&lt;6),AND(OR(J190=1,J190=0),H190&gt;5,H190&lt;20),AND(J190&gt;1,J190&lt;4,H190&gt;0,H190&lt;6)),"Simples",IF(OR(AND(OR(J190=1,J190=0),H190&gt;19),AND(J190&gt;1,J190&lt;4,H190&gt;5,H190&lt;20),AND(J190&gt;3,H190&gt;0,H190&lt;6)),"Médio",IF(OR(AND(J190&gt;1,J190&lt;4,H190&gt;19),AND(J190&gt;3,H190&gt;5,H190&lt;20),AND(J190&gt;3,H190&gt;19)),"Complexo",""))),""))</f>
        <v/>
      </c>
      <c r="M190" s="79" t="str">
        <f aca="false">IF(G190="ALI",IF(OR(AND(OR(J190=1,J190=0),H190&gt;0,H190&lt;20),AND(OR(J190=1,J190=0),H190&gt;19,H190&lt;51),AND(J190&gt;1,J190&lt;6,H190&gt;0,H190&lt;20)),"Simples",IF(OR(AND(OR(J190=1,J190=0),H190&gt;50),AND(J190&gt;1,J190&lt;6,H190&gt;19,H190&lt;51),AND(J190&gt;5,H190&gt;0,H190&lt;20)),"Médio",IF(OR(AND(J190&gt;1,J190&lt;6,H190&gt;50),AND(J190&gt;5,H190&gt;19,H190&lt;51),AND(J190&gt;5,H190&gt;50)),"Complexo",""))), IF(G190="AIE",IF(OR(AND(OR(J190=1, J190=0),H190&gt;0,H190&lt;20),AND(OR(J190=1, J190=0),H190&gt;19,H190&lt;51),AND(J190&gt;1,J190&lt;6,H190&gt;0,H190&lt;20)),"Simples",IF(OR(AND(OR(J190=1, J190=0),H190&gt;50),AND(J190&gt;1,J190&lt;6,H190&gt;19,H190&lt;51),AND(J190&gt;5,H190&gt;0,H190&lt;20)),"Médio",IF(OR(AND(J190&gt;1,J190&lt;6,H190&gt;50),AND(J190&gt;5,H190&gt;19,H190&lt;51),AND(J190&gt;5,H190&gt;50)),"Complexo",""))),""))</f>
        <v/>
      </c>
      <c r="N190" s="85" t="str">
        <f aca="false">IF(L190="",M190,IF(M190="",L190,""))</f>
        <v/>
      </c>
      <c r="O190" s="86" t="n">
        <f aca="false">IF(AND(OR(G190="EE",G190="CE"),N190="Simples"),3, IF(AND(OR(G190="EE",G190="CE"),N190="Médio"),4, IF(AND(OR(G190="EE",G190="CE"),N190="Complexo"),6, IF(AND(G190="SE",N190="Simples"),4, IF(AND(G190="SE",N190="Médio"),5, IF(AND(G190="SE",N190="Complexo"),7,0))))))</f>
        <v>0</v>
      </c>
      <c r="P190" s="86" t="n">
        <f aca="false">IF(AND(G190="ALI",M190="Simples"),7, IF(AND(G190="ALI",M190="Médio"),10, IF(AND(G190="ALI",M190="Complexo"),15, IF(AND(G190="AIE",M190="Simples"),5, IF(AND(G190="AIE",M190="Médio"),7, IF(AND(G190="AIE",M190="Complexo"),10,0))))))</f>
        <v>0</v>
      </c>
      <c r="Q190" s="69" t="n">
        <f aca="false">IF(B190&lt;&gt;"Manutenção em interface",IF(B190&lt;&gt;"Desenv., Manutenção e Publicação de Páginas Estáticas",(O190+P190),C190),C190)</f>
        <v>0</v>
      </c>
      <c r="R190" s="85" t="n">
        <f aca="false">IF(B190&lt;&gt;"Manutenção em interface",IF(B190&lt;&gt;"Desenv., Manutenção e Publicação de Páginas Estáticas",(O190+P190)*C190,C190),C190)</f>
        <v>0</v>
      </c>
      <c r="S190" s="78"/>
      <c r="T190" s="87"/>
      <c r="U190" s="88"/>
      <c r="V190" s="76"/>
      <c r="W190" s="77" t="n">
        <f aca="false">IF(V190&lt;&gt;"",VLOOKUP(V190,'Manual EB'!$A$3:$B$407,2,0),0)</f>
        <v>0</v>
      </c>
      <c r="X190" s="78"/>
      <c r="Y190" s="80"/>
      <c r="Z190" s="81"/>
      <c r="AA190" s="82"/>
      <c r="AB190" s="83"/>
      <c r="AC190" s="84" t="str">
        <f aca="false">IF(X190="EE",IF(OR(AND(OR(AA190=1,AA190=0),Y190&gt;0,Y190&lt;5),AND(OR(AA190=1,AA190=0),Y190&gt;4,Y190&lt;16),AND(AA190=2,Y190&gt;0,Y190&lt;5)),"Simples",IF(OR(AND(OR(AA190=1,AA190=0),Y190&gt;15),AND(AA190=2,Y190&gt;4,Y190&lt;16),AND(AA190&gt;2,Y190&gt;0,Y190&lt;5)),"Médio",IF(OR(AND(AA190=2,Y190&gt;15),AND(AA190&gt;2,Y190&gt;4,Y190&lt;16),AND(AA190&gt;2,Y190&gt;15)),"Complexo",""))), IF(OR(X190="CE",X190="SE"),IF(OR(AND(OR(AA190=1,AA190=0),Y190&gt;0,Y190&lt;6),AND(OR(AA190=1,AA190=0),Y190&gt;5,Y190&lt;20),AND(AA190&gt;1,AA190&lt;4,Y190&gt;0,Y190&lt;6)),"Simples",IF(OR(AND(OR(AA190=1,AA190=0),Y190&gt;19),AND(AA190&gt;1,AA190&lt;4,Y190&gt;5,Y190&lt;20),AND(AA190&gt;3,Y190&gt;0,Y190&lt;6)),"Médio",IF(OR(AND(AA190&gt;1,AA190&lt;4,Y190&gt;19),AND(AA190&gt;3,Y190&gt;5,Y190&lt;20),AND(AA190&gt;3,Y190&gt;19)),"Complexo",""))),""))</f>
        <v/>
      </c>
      <c r="AD190" s="79" t="str">
        <f aca="false">IF(X190="ALI",IF(OR(AND(OR(AA190=1,AA190=0),Y190&gt;0,Y190&lt;20),AND(OR(AA190=1,AA190=0),Y190&gt;19,Y190&lt;51),AND(AA190&gt;1,AA190&lt;6,Y190&gt;0,Y190&lt;20)),"Simples",IF(OR(AND(OR(AA190=1,AA190=0),Y190&gt;50),AND(AA190&gt;1,AA190&lt;6,Y190&gt;19,Y190&lt;51),AND(AA190&gt;5,Y190&gt;0,Y190&lt;20)),"Médio",IF(OR(AND(AA190&gt;1,AA190&lt;6,Y190&gt;50),AND(AA190&gt;5,Y190&gt;19,Y190&lt;51),AND(AA190&gt;5,Y190&gt;50)),"Complexo",""))), IF(X190="AIE",IF(OR(AND(OR(AA190=1, AA190=0),Y190&gt;0,Y190&lt;20),AND(OR(AA190=1, AA190=0),Y190&gt;19,Y190&lt;51),AND(AA190&gt;1,AA190&lt;6,Y190&gt;0,Y190&lt;20)),"Simples",IF(OR(AND(OR(AA190=1, AA190=0),Y190&gt;50),AND(AA190&gt;1,AA190&lt;6,Y190&gt;19,Y190&lt;51),AND(AA190&gt;5,Y190&gt;0,Y190&lt;20)),"Médio",IF(OR(AND(AA190&gt;1,AA190&lt;6,Y190&gt;50),AND(AA190&gt;5,Y190&gt;19,Y190&lt;51),AND(AA190&gt;5,Y190&gt;50)),"Complexo",""))),""))</f>
        <v/>
      </c>
      <c r="AE190" s="85" t="str">
        <f aca="false">IF(AC190="",AD190,IF(AD190="",AC190,""))</f>
        <v/>
      </c>
      <c r="AF190" s="86" t="n">
        <f aca="false">IF(AND(OR(X190="EE",X190="CE"),AE190="Simples"),3, IF(AND(OR(X190="EE",X190="CE"),AE190="Médio"),4, IF(AND(OR(X190="EE",X190="CE"),AE190="Complexo"),6, IF(AND(X190="SE",AE190="Simples"),4, IF(AND(X190="SE",AE190="Médio"),5, IF(AND(X190="SE",AE190="Complexo"),7,0))))))</f>
        <v>0</v>
      </c>
      <c r="AG190" s="86" t="n">
        <f aca="false">IF(AND(X190="ALI",AD190="Simples"),7, IF(AND(X190="ALI",AD190="Médio"),10, IF(AND(X190="ALI",AD190="Complexo"),15, IF(AND(X190="AIE",AD190="Simples"),5, IF(AND(X190="AIE",AD190="Médio"),7, IF(AND(X190="AIE",AD190="Complexo"),10,0))))))</f>
        <v>0</v>
      </c>
      <c r="AH190" s="86" t="n">
        <f aca="false">IF(U190="",0,IF(U190="OK",SUM(O190:P190),SUM(AF190:AG190)))</f>
        <v>0</v>
      </c>
      <c r="AI190" s="89" t="n">
        <f aca="false">IF(U190="OK",R190,( IF(V190&lt;&gt;"Manutenção em interface",IF(V190&lt;&gt;"Desenv., Manutenção e Publicação de Páginas Estáticas",(AF190+AG190)*W190,W190),W190)))</f>
        <v>0</v>
      </c>
      <c r="AJ190" s="78"/>
      <c r="AK190" s="87"/>
      <c r="AL190" s="78"/>
      <c r="AM190" s="87"/>
      <c r="AN190" s="78"/>
      <c r="AO190" s="78" t="str">
        <f aca="false">IF(AI190=0,"",IF(AI190=R190,"OK","Divergente"))</f>
        <v/>
      </c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IF(B191&lt;&gt;"",VLOOKUP(B191,'Manual EB'!$A$3:$B$407,2,0),0)</f>
        <v>0</v>
      </c>
      <c r="D191" s="78"/>
      <c r="E191" s="78"/>
      <c r="F191" s="79"/>
      <c r="G191" s="78"/>
      <c r="H191" s="80"/>
      <c r="I191" s="81"/>
      <c r="J191" s="82"/>
      <c r="K191" s="83"/>
      <c r="L191" s="84" t="str">
        <f aca="false">IF(G191="EE",IF(OR(AND(OR(J191=1,J191=0),H191&gt;0,H191&lt;5),AND(OR(J191=1,J191=0),H191&gt;4,H191&lt;16),AND(J191=2,H191&gt;0,H191&lt;5)),"Simples",IF(OR(AND(OR(J191=1,J191=0),H191&gt;15),AND(J191=2,H191&gt;4,H191&lt;16),AND(J191&gt;2,H191&gt;0,H191&lt;5)),"Médio",IF(OR(AND(J191=2,H191&gt;15),AND(J191&gt;2,H191&gt;4,H191&lt;16),AND(J191&gt;2,H191&gt;15)),"Complexo",""))), IF(OR(G191="CE",G191="SE"),IF(OR(AND(OR(J191=1,J191=0),H191&gt;0,H191&lt;6),AND(OR(J191=1,J191=0),H191&gt;5,H191&lt;20),AND(J191&gt;1,J191&lt;4,H191&gt;0,H191&lt;6)),"Simples",IF(OR(AND(OR(J191=1,J191=0),H191&gt;19),AND(J191&gt;1,J191&lt;4,H191&gt;5,H191&lt;20),AND(J191&gt;3,H191&gt;0,H191&lt;6)),"Médio",IF(OR(AND(J191&gt;1,J191&lt;4,H191&gt;19),AND(J191&gt;3,H191&gt;5,H191&lt;20),AND(J191&gt;3,H191&gt;19)),"Complexo",""))),""))</f>
        <v/>
      </c>
      <c r="M191" s="79" t="str">
        <f aca="false">IF(G191="ALI",IF(OR(AND(OR(J191=1,J191=0),H191&gt;0,H191&lt;20),AND(OR(J191=1,J191=0),H191&gt;19,H191&lt;51),AND(J191&gt;1,J191&lt;6,H191&gt;0,H191&lt;20)),"Simples",IF(OR(AND(OR(J191=1,J191=0),H191&gt;50),AND(J191&gt;1,J191&lt;6,H191&gt;19,H191&lt;51),AND(J191&gt;5,H191&gt;0,H191&lt;20)),"Médio",IF(OR(AND(J191&gt;1,J191&lt;6,H191&gt;50),AND(J191&gt;5,H191&gt;19,H191&lt;51),AND(J191&gt;5,H191&gt;50)),"Complexo",""))), IF(G191="AIE",IF(OR(AND(OR(J191=1, J191=0),H191&gt;0,H191&lt;20),AND(OR(J191=1, J191=0),H191&gt;19,H191&lt;51),AND(J191&gt;1,J191&lt;6,H191&gt;0,H191&lt;20)),"Simples",IF(OR(AND(OR(J191=1, J191=0),H191&gt;50),AND(J191&gt;1,J191&lt;6,H191&gt;19,H191&lt;51),AND(J191&gt;5,H191&gt;0,H191&lt;20)),"Médio",IF(OR(AND(J191&gt;1,J191&lt;6,H191&gt;50),AND(J191&gt;5,H191&gt;19,H191&lt;51),AND(J191&gt;5,H191&gt;50)),"Complexo",""))),""))</f>
        <v/>
      </c>
      <c r="N191" s="85" t="str">
        <f aca="false">IF(L191="",M191,IF(M191="",L191,""))</f>
        <v/>
      </c>
      <c r="O191" s="86" t="n">
        <f aca="false">IF(AND(OR(G191="EE",G191="CE"),N191="Simples"),3, IF(AND(OR(G191="EE",G191="CE"),N191="Médio"),4, IF(AND(OR(G191="EE",G191="CE"),N191="Complexo"),6, IF(AND(G191="SE",N191="Simples"),4, IF(AND(G191="SE",N191="Médio"),5, IF(AND(G191="SE",N191="Complexo"),7,0))))))</f>
        <v>0</v>
      </c>
      <c r="P191" s="86" t="n">
        <f aca="false">IF(AND(G191="ALI",M191="Simples"),7, IF(AND(G191="ALI",M191="Médio"),10, IF(AND(G191="ALI",M191="Complexo"),15, IF(AND(G191="AIE",M191="Simples"),5, IF(AND(G191="AIE",M191="Médio"),7, IF(AND(G191="AIE",M191="Complexo"),10,0))))))</f>
        <v>0</v>
      </c>
      <c r="Q191" s="69" t="n">
        <f aca="false">IF(B191&lt;&gt;"Manutenção em interface",IF(B191&lt;&gt;"Desenv., Manutenção e Publicação de Páginas Estáticas",(O191+P191),C191),C191)</f>
        <v>0</v>
      </c>
      <c r="R191" s="85" t="n">
        <f aca="false">IF(B191&lt;&gt;"Manutenção em interface",IF(B191&lt;&gt;"Desenv., Manutenção e Publicação de Páginas Estáticas",(O191+P191)*C191,C191),C191)</f>
        <v>0</v>
      </c>
      <c r="S191" s="78"/>
      <c r="T191" s="87"/>
      <c r="U191" s="88"/>
      <c r="V191" s="76"/>
      <c r="W191" s="77" t="n">
        <f aca="false">IF(V191&lt;&gt;"",VLOOKUP(V191,'Manual EB'!$A$3:$B$407,2,0),0)</f>
        <v>0</v>
      </c>
      <c r="X191" s="78"/>
      <c r="Y191" s="80"/>
      <c r="Z191" s="81"/>
      <c r="AA191" s="82"/>
      <c r="AB191" s="83"/>
      <c r="AC191" s="84" t="str">
        <f aca="false">IF(X191="EE",IF(OR(AND(OR(AA191=1,AA191=0),Y191&gt;0,Y191&lt;5),AND(OR(AA191=1,AA191=0),Y191&gt;4,Y191&lt;16),AND(AA191=2,Y191&gt;0,Y191&lt;5)),"Simples",IF(OR(AND(OR(AA191=1,AA191=0),Y191&gt;15),AND(AA191=2,Y191&gt;4,Y191&lt;16),AND(AA191&gt;2,Y191&gt;0,Y191&lt;5)),"Médio",IF(OR(AND(AA191=2,Y191&gt;15),AND(AA191&gt;2,Y191&gt;4,Y191&lt;16),AND(AA191&gt;2,Y191&gt;15)),"Complexo",""))), IF(OR(X191="CE",X191="SE"),IF(OR(AND(OR(AA191=1,AA191=0),Y191&gt;0,Y191&lt;6),AND(OR(AA191=1,AA191=0),Y191&gt;5,Y191&lt;20),AND(AA191&gt;1,AA191&lt;4,Y191&gt;0,Y191&lt;6)),"Simples",IF(OR(AND(OR(AA191=1,AA191=0),Y191&gt;19),AND(AA191&gt;1,AA191&lt;4,Y191&gt;5,Y191&lt;20),AND(AA191&gt;3,Y191&gt;0,Y191&lt;6)),"Médio",IF(OR(AND(AA191&gt;1,AA191&lt;4,Y191&gt;19),AND(AA191&gt;3,Y191&gt;5,Y191&lt;20),AND(AA191&gt;3,Y191&gt;19)),"Complexo",""))),""))</f>
        <v/>
      </c>
      <c r="AD191" s="79" t="str">
        <f aca="false">IF(X191="ALI",IF(OR(AND(OR(AA191=1,AA191=0),Y191&gt;0,Y191&lt;20),AND(OR(AA191=1,AA191=0),Y191&gt;19,Y191&lt;51),AND(AA191&gt;1,AA191&lt;6,Y191&gt;0,Y191&lt;20)),"Simples",IF(OR(AND(OR(AA191=1,AA191=0),Y191&gt;50),AND(AA191&gt;1,AA191&lt;6,Y191&gt;19,Y191&lt;51),AND(AA191&gt;5,Y191&gt;0,Y191&lt;20)),"Médio",IF(OR(AND(AA191&gt;1,AA191&lt;6,Y191&gt;50),AND(AA191&gt;5,Y191&gt;19,Y191&lt;51),AND(AA191&gt;5,Y191&gt;50)),"Complexo",""))), IF(X191="AIE",IF(OR(AND(OR(AA191=1, AA191=0),Y191&gt;0,Y191&lt;20),AND(OR(AA191=1, AA191=0),Y191&gt;19,Y191&lt;51),AND(AA191&gt;1,AA191&lt;6,Y191&gt;0,Y191&lt;20)),"Simples",IF(OR(AND(OR(AA191=1, AA191=0),Y191&gt;50),AND(AA191&gt;1,AA191&lt;6,Y191&gt;19,Y191&lt;51),AND(AA191&gt;5,Y191&gt;0,Y191&lt;20)),"Médio",IF(OR(AND(AA191&gt;1,AA191&lt;6,Y191&gt;50),AND(AA191&gt;5,Y191&gt;19,Y191&lt;51),AND(AA191&gt;5,Y191&gt;50)),"Complexo",""))),""))</f>
        <v/>
      </c>
      <c r="AE191" s="85" t="str">
        <f aca="false">IF(AC191="",AD191,IF(AD191="",AC191,""))</f>
        <v/>
      </c>
      <c r="AF191" s="86" t="n">
        <f aca="false">IF(AND(OR(X191="EE",X191="CE"),AE191="Simples"),3, IF(AND(OR(X191="EE",X191="CE"),AE191="Médio"),4, IF(AND(OR(X191="EE",X191="CE"),AE191="Complexo"),6, IF(AND(X191="SE",AE191="Simples"),4, IF(AND(X191="SE",AE191="Médio"),5, IF(AND(X191="SE",AE191="Complexo"),7,0))))))</f>
        <v>0</v>
      </c>
      <c r="AG191" s="86" t="n">
        <f aca="false">IF(AND(X191="ALI",AD191="Simples"),7, IF(AND(X191="ALI",AD191="Médio"),10, IF(AND(X191="ALI",AD191="Complexo"),15, IF(AND(X191="AIE",AD191="Simples"),5, IF(AND(X191="AIE",AD191="Médio"),7, IF(AND(X191="AIE",AD191="Complexo"),10,0))))))</f>
        <v>0</v>
      </c>
      <c r="AH191" s="86" t="n">
        <f aca="false">IF(U191="",0,IF(U191="OK",SUM(O191:P191),SUM(AF191:AG191)))</f>
        <v>0</v>
      </c>
      <c r="AI191" s="89" t="n">
        <f aca="false">IF(U191="OK",R191,( IF(V191&lt;&gt;"Manutenção em interface",IF(V191&lt;&gt;"Desenv., Manutenção e Publicação de Páginas Estáticas",(AF191+AG191)*W191,W191),W191)))</f>
        <v>0</v>
      </c>
      <c r="AJ191" s="78"/>
      <c r="AK191" s="87"/>
      <c r="AL191" s="78"/>
      <c r="AM191" s="87"/>
      <c r="AN191" s="78"/>
      <c r="AO191" s="78" t="str">
        <f aca="false">IF(AI191=0,"",IF(AI191=R191,"OK","Divergente"))</f>
        <v/>
      </c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IF(B192&lt;&gt;"",VLOOKUP(B192,'Manual EB'!$A$3:$B$407,2,0),0)</f>
        <v>0</v>
      </c>
      <c r="D192" s="78"/>
      <c r="E192" s="78"/>
      <c r="F192" s="79"/>
      <c r="G192" s="78"/>
      <c r="H192" s="80"/>
      <c r="I192" s="81"/>
      <c r="J192" s="82"/>
      <c r="K192" s="83"/>
      <c r="L192" s="84" t="str">
        <f aca="false">IF(G192="EE",IF(OR(AND(OR(J192=1,J192=0),H192&gt;0,H192&lt;5),AND(OR(J192=1,J192=0),H192&gt;4,H192&lt;16),AND(J192=2,H192&gt;0,H192&lt;5)),"Simples",IF(OR(AND(OR(J192=1,J192=0),H192&gt;15),AND(J192=2,H192&gt;4,H192&lt;16),AND(J192&gt;2,H192&gt;0,H192&lt;5)),"Médio",IF(OR(AND(J192=2,H192&gt;15),AND(J192&gt;2,H192&gt;4,H192&lt;16),AND(J192&gt;2,H192&gt;15)),"Complexo",""))), IF(OR(G192="CE",G192="SE"),IF(OR(AND(OR(J192=1,J192=0),H192&gt;0,H192&lt;6),AND(OR(J192=1,J192=0),H192&gt;5,H192&lt;20),AND(J192&gt;1,J192&lt;4,H192&gt;0,H192&lt;6)),"Simples",IF(OR(AND(OR(J192=1,J192=0),H192&gt;19),AND(J192&gt;1,J192&lt;4,H192&gt;5,H192&lt;20),AND(J192&gt;3,H192&gt;0,H192&lt;6)),"Médio",IF(OR(AND(J192&gt;1,J192&lt;4,H192&gt;19),AND(J192&gt;3,H192&gt;5,H192&lt;20),AND(J192&gt;3,H192&gt;19)),"Complexo",""))),""))</f>
        <v/>
      </c>
      <c r="M192" s="79" t="str">
        <f aca="false">IF(G192="ALI",IF(OR(AND(OR(J192=1,J192=0),H192&gt;0,H192&lt;20),AND(OR(J192=1,J192=0),H192&gt;19,H192&lt;51),AND(J192&gt;1,J192&lt;6,H192&gt;0,H192&lt;20)),"Simples",IF(OR(AND(OR(J192=1,J192=0),H192&gt;50),AND(J192&gt;1,J192&lt;6,H192&gt;19,H192&lt;51),AND(J192&gt;5,H192&gt;0,H192&lt;20)),"Médio",IF(OR(AND(J192&gt;1,J192&lt;6,H192&gt;50),AND(J192&gt;5,H192&gt;19,H192&lt;51),AND(J192&gt;5,H192&gt;50)),"Complexo",""))), IF(G192="AIE",IF(OR(AND(OR(J192=1, J192=0),H192&gt;0,H192&lt;20),AND(OR(J192=1, J192=0),H192&gt;19,H192&lt;51),AND(J192&gt;1,J192&lt;6,H192&gt;0,H192&lt;20)),"Simples",IF(OR(AND(OR(J192=1, J192=0),H192&gt;50),AND(J192&gt;1,J192&lt;6,H192&gt;19,H192&lt;51),AND(J192&gt;5,H192&gt;0,H192&lt;20)),"Médio",IF(OR(AND(J192&gt;1,J192&lt;6,H192&gt;50),AND(J192&gt;5,H192&gt;19,H192&lt;51),AND(J192&gt;5,H192&gt;50)),"Complexo",""))),""))</f>
        <v/>
      </c>
      <c r="N192" s="85" t="str">
        <f aca="false">IF(L192="",M192,IF(M192="",L192,""))</f>
        <v/>
      </c>
      <c r="O192" s="86" t="n">
        <f aca="false">IF(AND(OR(G192="EE",G192="CE"),N192="Simples"),3, IF(AND(OR(G192="EE",G192="CE"),N192="Médio"),4, IF(AND(OR(G192="EE",G192="CE"),N192="Complexo"),6, IF(AND(G192="SE",N192="Simples"),4, IF(AND(G192="SE",N192="Médio"),5, IF(AND(G192="SE",N192="Complexo"),7,0))))))</f>
        <v>0</v>
      </c>
      <c r="P192" s="86" t="n">
        <f aca="false">IF(AND(G192="ALI",M192="Simples"),7, IF(AND(G192="ALI",M192="Médio"),10, IF(AND(G192="ALI",M192="Complexo"),15, IF(AND(G192="AIE",M192="Simples"),5, IF(AND(G192="AIE",M192="Médio"),7, IF(AND(G192="AIE",M192="Complexo"),10,0))))))</f>
        <v>0</v>
      </c>
      <c r="Q192" s="69" t="n">
        <f aca="false">IF(B192&lt;&gt;"Manutenção em interface",IF(B192&lt;&gt;"Desenv., Manutenção e Publicação de Páginas Estáticas",(O192+P192),C192),C192)</f>
        <v>0</v>
      </c>
      <c r="R192" s="85" t="n">
        <f aca="false">IF(B192&lt;&gt;"Manutenção em interface",IF(B192&lt;&gt;"Desenv., Manutenção e Publicação de Páginas Estáticas",(O192+P192)*C192,C192),C192)</f>
        <v>0</v>
      </c>
      <c r="S192" s="78"/>
      <c r="T192" s="87"/>
      <c r="U192" s="88"/>
      <c r="V192" s="76"/>
      <c r="W192" s="77" t="n">
        <f aca="false">IF(V192&lt;&gt;"",VLOOKUP(V192,'Manual EB'!$A$3:$B$407,2,0),0)</f>
        <v>0</v>
      </c>
      <c r="X192" s="78"/>
      <c r="Y192" s="80"/>
      <c r="Z192" s="81"/>
      <c r="AA192" s="82"/>
      <c r="AB192" s="83"/>
      <c r="AC192" s="84" t="str">
        <f aca="false">IF(X192="EE",IF(OR(AND(OR(AA192=1,AA192=0),Y192&gt;0,Y192&lt;5),AND(OR(AA192=1,AA192=0),Y192&gt;4,Y192&lt;16),AND(AA192=2,Y192&gt;0,Y192&lt;5)),"Simples",IF(OR(AND(OR(AA192=1,AA192=0),Y192&gt;15),AND(AA192=2,Y192&gt;4,Y192&lt;16),AND(AA192&gt;2,Y192&gt;0,Y192&lt;5)),"Médio",IF(OR(AND(AA192=2,Y192&gt;15),AND(AA192&gt;2,Y192&gt;4,Y192&lt;16),AND(AA192&gt;2,Y192&gt;15)),"Complexo",""))), IF(OR(X192="CE",X192="SE"),IF(OR(AND(OR(AA192=1,AA192=0),Y192&gt;0,Y192&lt;6),AND(OR(AA192=1,AA192=0),Y192&gt;5,Y192&lt;20),AND(AA192&gt;1,AA192&lt;4,Y192&gt;0,Y192&lt;6)),"Simples",IF(OR(AND(OR(AA192=1,AA192=0),Y192&gt;19),AND(AA192&gt;1,AA192&lt;4,Y192&gt;5,Y192&lt;20),AND(AA192&gt;3,Y192&gt;0,Y192&lt;6)),"Médio",IF(OR(AND(AA192&gt;1,AA192&lt;4,Y192&gt;19),AND(AA192&gt;3,Y192&gt;5,Y192&lt;20),AND(AA192&gt;3,Y192&gt;19)),"Complexo",""))),""))</f>
        <v/>
      </c>
      <c r="AD192" s="79" t="str">
        <f aca="false">IF(X192="ALI",IF(OR(AND(OR(AA192=1,AA192=0),Y192&gt;0,Y192&lt;20),AND(OR(AA192=1,AA192=0),Y192&gt;19,Y192&lt;51),AND(AA192&gt;1,AA192&lt;6,Y192&gt;0,Y192&lt;20)),"Simples",IF(OR(AND(OR(AA192=1,AA192=0),Y192&gt;50),AND(AA192&gt;1,AA192&lt;6,Y192&gt;19,Y192&lt;51),AND(AA192&gt;5,Y192&gt;0,Y192&lt;20)),"Médio",IF(OR(AND(AA192&gt;1,AA192&lt;6,Y192&gt;50),AND(AA192&gt;5,Y192&gt;19,Y192&lt;51),AND(AA192&gt;5,Y192&gt;50)),"Complexo",""))), IF(X192="AIE",IF(OR(AND(OR(AA192=1, AA192=0),Y192&gt;0,Y192&lt;20),AND(OR(AA192=1, AA192=0),Y192&gt;19,Y192&lt;51),AND(AA192&gt;1,AA192&lt;6,Y192&gt;0,Y192&lt;20)),"Simples",IF(OR(AND(OR(AA192=1, AA192=0),Y192&gt;50),AND(AA192&gt;1,AA192&lt;6,Y192&gt;19,Y192&lt;51),AND(AA192&gt;5,Y192&gt;0,Y192&lt;20)),"Médio",IF(OR(AND(AA192&gt;1,AA192&lt;6,Y192&gt;50),AND(AA192&gt;5,Y192&gt;19,Y192&lt;51),AND(AA192&gt;5,Y192&gt;50)),"Complexo",""))),""))</f>
        <v/>
      </c>
      <c r="AE192" s="85" t="str">
        <f aca="false">IF(AC192="",AD192,IF(AD192="",AC192,""))</f>
        <v/>
      </c>
      <c r="AF192" s="86" t="n">
        <f aca="false">IF(AND(OR(X192="EE",X192="CE"),AE192="Simples"),3, IF(AND(OR(X192="EE",X192="CE"),AE192="Médio"),4, IF(AND(OR(X192="EE",X192="CE"),AE192="Complexo"),6, IF(AND(X192="SE",AE192="Simples"),4, IF(AND(X192="SE",AE192="Médio"),5, IF(AND(X192="SE",AE192="Complexo"),7,0))))))</f>
        <v>0</v>
      </c>
      <c r="AG192" s="86" t="n">
        <f aca="false">IF(AND(X192="ALI",AD192="Simples"),7, IF(AND(X192="ALI",AD192="Médio"),10, IF(AND(X192="ALI",AD192="Complexo"),15, IF(AND(X192="AIE",AD192="Simples"),5, IF(AND(X192="AIE",AD192="Médio"),7, IF(AND(X192="AIE",AD192="Complexo"),10,0))))))</f>
        <v>0</v>
      </c>
      <c r="AH192" s="86" t="n">
        <f aca="false">IF(U192="",0,IF(U192="OK",SUM(O192:P192),SUM(AF192:AG192)))</f>
        <v>0</v>
      </c>
      <c r="AI192" s="89" t="n">
        <f aca="false">IF(U192="OK",R192,( IF(V192&lt;&gt;"Manutenção em interface",IF(V192&lt;&gt;"Desenv., Manutenção e Publicação de Páginas Estáticas",(AF192+AG192)*W192,W192),W192)))</f>
        <v>0</v>
      </c>
      <c r="AJ192" s="78"/>
      <c r="AK192" s="87"/>
      <c r="AL192" s="78"/>
      <c r="AM192" s="87"/>
      <c r="AN192" s="78"/>
      <c r="AO192" s="78" t="str">
        <f aca="false">IF(AI192=0,"",IF(AI192=R192,"OK","Divergente"))</f>
        <v/>
      </c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IF(B193&lt;&gt;"",VLOOKUP(B193,'Manual EB'!$A$3:$B$407,2,0),0)</f>
        <v>0</v>
      </c>
      <c r="D193" s="78"/>
      <c r="E193" s="78"/>
      <c r="F193" s="79"/>
      <c r="G193" s="78"/>
      <c r="H193" s="80"/>
      <c r="I193" s="81"/>
      <c r="J193" s="82"/>
      <c r="K193" s="83"/>
      <c r="L193" s="84" t="str">
        <f aca="false">IF(G193="EE",IF(OR(AND(OR(J193=1,J193=0),H193&gt;0,H193&lt;5),AND(OR(J193=1,J193=0),H193&gt;4,H193&lt;16),AND(J193=2,H193&gt;0,H193&lt;5)),"Simples",IF(OR(AND(OR(J193=1,J193=0),H193&gt;15),AND(J193=2,H193&gt;4,H193&lt;16),AND(J193&gt;2,H193&gt;0,H193&lt;5)),"Médio",IF(OR(AND(J193=2,H193&gt;15),AND(J193&gt;2,H193&gt;4,H193&lt;16),AND(J193&gt;2,H193&gt;15)),"Complexo",""))), IF(OR(G193="CE",G193="SE"),IF(OR(AND(OR(J193=1,J193=0),H193&gt;0,H193&lt;6),AND(OR(J193=1,J193=0),H193&gt;5,H193&lt;20),AND(J193&gt;1,J193&lt;4,H193&gt;0,H193&lt;6)),"Simples",IF(OR(AND(OR(J193=1,J193=0),H193&gt;19),AND(J193&gt;1,J193&lt;4,H193&gt;5,H193&lt;20),AND(J193&gt;3,H193&gt;0,H193&lt;6)),"Médio",IF(OR(AND(J193&gt;1,J193&lt;4,H193&gt;19),AND(J193&gt;3,H193&gt;5,H193&lt;20),AND(J193&gt;3,H193&gt;19)),"Complexo",""))),""))</f>
        <v/>
      </c>
      <c r="M193" s="79" t="str">
        <f aca="false">IF(G193="ALI",IF(OR(AND(OR(J193=1,J193=0),H193&gt;0,H193&lt;20),AND(OR(J193=1,J193=0),H193&gt;19,H193&lt;51),AND(J193&gt;1,J193&lt;6,H193&gt;0,H193&lt;20)),"Simples",IF(OR(AND(OR(J193=1,J193=0),H193&gt;50),AND(J193&gt;1,J193&lt;6,H193&gt;19,H193&lt;51),AND(J193&gt;5,H193&gt;0,H193&lt;20)),"Médio",IF(OR(AND(J193&gt;1,J193&lt;6,H193&gt;50),AND(J193&gt;5,H193&gt;19,H193&lt;51),AND(J193&gt;5,H193&gt;50)),"Complexo",""))), IF(G193="AIE",IF(OR(AND(OR(J193=1, J193=0),H193&gt;0,H193&lt;20),AND(OR(J193=1, J193=0),H193&gt;19,H193&lt;51),AND(J193&gt;1,J193&lt;6,H193&gt;0,H193&lt;20)),"Simples",IF(OR(AND(OR(J193=1, J193=0),H193&gt;50),AND(J193&gt;1,J193&lt;6,H193&gt;19,H193&lt;51),AND(J193&gt;5,H193&gt;0,H193&lt;20)),"Médio",IF(OR(AND(J193&gt;1,J193&lt;6,H193&gt;50),AND(J193&gt;5,H193&gt;19,H193&lt;51),AND(J193&gt;5,H193&gt;50)),"Complexo",""))),""))</f>
        <v/>
      </c>
      <c r="N193" s="85" t="str">
        <f aca="false">IF(L193="",M193,IF(M193="",L193,""))</f>
        <v/>
      </c>
      <c r="O193" s="86" t="n">
        <f aca="false">IF(AND(OR(G193="EE",G193="CE"),N193="Simples"),3, IF(AND(OR(G193="EE",G193="CE"),N193="Médio"),4, IF(AND(OR(G193="EE",G193="CE"),N193="Complexo"),6, IF(AND(G193="SE",N193="Simples"),4, IF(AND(G193="SE",N193="Médio"),5, IF(AND(G193="SE",N193="Complexo"),7,0))))))</f>
        <v>0</v>
      </c>
      <c r="P193" s="86" t="n">
        <f aca="false">IF(AND(G193="ALI",M193="Simples"),7, IF(AND(G193="ALI",M193="Médio"),10, IF(AND(G193="ALI",M193="Complexo"),15, IF(AND(G193="AIE",M193="Simples"),5, IF(AND(G193="AIE",M193="Médio"),7, IF(AND(G193="AIE",M193="Complexo"),10,0))))))</f>
        <v>0</v>
      </c>
      <c r="Q193" s="69" t="n">
        <f aca="false">IF(B193&lt;&gt;"Manutenção em interface",IF(B193&lt;&gt;"Desenv., Manutenção e Publicação de Páginas Estáticas",(O193+P193),C193),C193)</f>
        <v>0</v>
      </c>
      <c r="R193" s="85" t="n">
        <f aca="false">IF(B193&lt;&gt;"Manutenção em interface",IF(B193&lt;&gt;"Desenv., Manutenção e Publicação de Páginas Estáticas",(O193+P193)*C193,C193),C193)</f>
        <v>0</v>
      </c>
      <c r="S193" s="78"/>
      <c r="T193" s="87"/>
      <c r="U193" s="88"/>
      <c r="V193" s="76"/>
      <c r="W193" s="77" t="n">
        <f aca="false">IF(V193&lt;&gt;"",VLOOKUP(V193,'Manual EB'!$A$3:$B$407,2,0),0)</f>
        <v>0</v>
      </c>
      <c r="X193" s="78"/>
      <c r="Y193" s="80"/>
      <c r="Z193" s="81"/>
      <c r="AA193" s="82"/>
      <c r="AB193" s="83"/>
      <c r="AC193" s="84" t="str">
        <f aca="false">IF(X193="EE",IF(OR(AND(OR(AA193=1,AA193=0),Y193&gt;0,Y193&lt;5),AND(OR(AA193=1,AA193=0),Y193&gt;4,Y193&lt;16),AND(AA193=2,Y193&gt;0,Y193&lt;5)),"Simples",IF(OR(AND(OR(AA193=1,AA193=0),Y193&gt;15),AND(AA193=2,Y193&gt;4,Y193&lt;16),AND(AA193&gt;2,Y193&gt;0,Y193&lt;5)),"Médio",IF(OR(AND(AA193=2,Y193&gt;15),AND(AA193&gt;2,Y193&gt;4,Y193&lt;16),AND(AA193&gt;2,Y193&gt;15)),"Complexo",""))), IF(OR(X193="CE",X193="SE"),IF(OR(AND(OR(AA193=1,AA193=0),Y193&gt;0,Y193&lt;6),AND(OR(AA193=1,AA193=0),Y193&gt;5,Y193&lt;20),AND(AA193&gt;1,AA193&lt;4,Y193&gt;0,Y193&lt;6)),"Simples",IF(OR(AND(OR(AA193=1,AA193=0),Y193&gt;19),AND(AA193&gt;1,AA193&lt;4,Y193&gt;5,Y193&lt;20),AND(AA193&gt;3,Y193&gt;0,Y193&lt;6)),"Médio",IF(OR(AND(AA193&gt;1,AA193&lt;4,Y193&gt;19),AND(AA193&gt;3,Y193&gt;5,Y193&lt;20),AND(AA193&gt;3,Y193&gt;19)),"Complexo",""))),""))</f>
        <v/>
      </c>
      <c r="AD193" s="79" t="str">
        <f aca="false">IF(X193="ALI",IF(OR(AND(OR(AA193=1,AA193=0),Y193&gt;0,Y193&lt;20),AND(OR(AA193=1,AA193=0),Y193&gt;19,Y193&lt;51),AND(AA193&gt;1,AA193&lt;6,Y193&gt;0,Y193&lt;20)),"Simples",IF(OR(AND(OR(AA193=1,AA193=0),Y193&gt;50),AND(AA193&gt;1,AA193&lt;6,Y193&gt;19,Y193&lt;51),AND(AA193&gt;5,Y193&gt;0,Y193&lt;20)),"Médio",IF(OR(AND(AA193&gt;1,AA193&lt;6,Y193&gt;50),AND(AA193&gt;5,Y193&gt;19,Y193&lt;51),AND(AA193&gt;5,Y193&gt;50)),"Complexo",""))), IF(X193="AIE",IF(OR(AND(OR(AA193=1, AA193=0),Y193&gt;0,Y193&lt;20),AND(OR(AA193=1, AA193=0),Y193&gt;19,Y193&lt;51),AND(AA193&gt;1,AA193&lt;6,Y193&gt;0,Y193&lt;20)),"Simples",IF(OR(AND(OR(AA193=1, AA193=0),Y193&gt;50),AND(AA193&gt;1,AA193&lt;6,Y193&gt;19,Y193&lt;51),AND(AA193&gt;5,Y193&gt;0,Y193&lt;20)),"Médio",IF(OR(AND(AA193&gt;1,AA193&lt;6,Y193&gt;50),AND(AA193&gt;5,Y193&gt;19,Y193&lt;51),AND(AA193&gt;5,Y193&gt;50)),"Complexo",""))),""))</f>
        <v/>
      </c>
      <c r="AE193" s="85" t="str">
        <f aca="false">IF(AC193="",AD193,IF(AD193="",AC193,""))</f>
        <v/>
      </c>
      <c r="AF193" s="86" t="n">
        <f aca="false">IF(AND(OR(X193="EE",X193="CE"),AE193="Simples"),3, IF(AND(OR(X193="EE",X193="CE"),AE193="Médio"),4, IF(AND(OR(X193="EE",X193="CE"),AE193="Complexo"),6, IF(AND(X193="SE",AE193="Simples"),4, IF(AND(X193="SE",AE193="Médio"),5, IF(AND(X193="SE",AE193="Complexo"),7,0))))))</f>
        <v>0</v>
      </c>
      <c r="AG193" s="86" t="n">
        <f aca="false">IF(AND(X193="ALI",AD193="Simples"),7, IF(AND(X193="ALI",AD193="Médio"),10, IF(AND(X193="ALI",AD193="Complexo"),15, IF(AND(X193="AIE",AD193="Simples"),5, IF(AND(X193="AIE",AD193="Médio"),7, IF(AND(X193="AIE",AD193="Complexo"),10,0))))))</f>
        <v>0</v>
      </c>
      <c r="AH193" s="86" t="n">
        <f aca="false">IF(U193="",0,IF(U193="OK",SUM(O193:P193),SUM(AF193:AG193)))</f>
        <v>0</v>
      </c>
      <c r="AI193" s="89" t="n">
        <f aca="false">IF(U193="OK",R193,( IF(V193&lt;&gt;"Manutenção em interface",IF(V193&lt;&gt;"Desenv., Manutenção e Publicação de Páginas Estáticas",(AF193+AG193)*W193,W193),W193)))</f>
        <v>0</v>
      </c>
      <c r="AJ193" s="78"/>
      <c r="AK193" s="87"/>
      <c r="AL193" s="78"/>
      <c r="AM193" s="87"/>
      <c r="AN193" s="78"/>
      <c r="AO193" s="78" t="str">
        <f aca="false">IF(AI193=0,"",IF(AI193=R193,"OK","Divergente"))</f>
        <v/>
      </c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IF(B194&lt;&gt;"",VLOOKUP(B194,'Manual EB'!$A$3:$B$407,2,0),0)</f>
        <v>0</v>
      </c>
      <c r="D194" s="78"/>
      <c r="E194" s="78"/>
      <c r="F194" s="79"/>
      <c r="G194" s="78"/>
      <c r="H194" s="80"/>
      <c r="I194" s="81"/>
      <c r="J194" s="82"/>
      <c r="K194" s="83"/>
      <c r="L194" s="84" t="str">
        <f aca="false">IF(G194="EE",IF(OR(AND(OR(J194=1,J194=0),H194&gt;0,H194&lt;5),AND(OR(J194=1,J194=0),H194&gt;4,H194&lt;16),AND(J194=2,H194&gt;0,H194&lt;5)),"Simples",IF(OR(AND(OR(J194=1,J194=0),H194&gt;15),AND(J194=2,H194&gt;4,H194&lt;16),AND(J194&gt;2,H194&gt;0,H194&lt;5)),"Médio",IF(OR(AND(J194=2,H194&gt;15),AND(J194&gt;2,H194&gt;4,H194&lt;16),AND(J194&gt;2,H194&gt;15)),"Complexo",""))), IF(OR(G194="CE",G194="SE"),IF(OR(AND(OR(J194=1,J194=0),H194&gt;0,H194&lt;6),AND(OR(J194=1,J194=0),H194&gt;5,H194&lt;20),AND(J194&gt;1,J194&lt;4,H194&gt;0,H194&lt;6)),"Simples",IF(OR(AND(OR(J194=1,J194=0),H194&gt;19),AND(J194&gt;1,J194&lt;4,H194&gt;5,H194&lt;20),AND(J194&gt;3,H194&gt;0,H194&lt;6)),"Médio",IF(OR(AND(J194&gt;1,J194&lt;4,H194&gt;19),AND(J194&gt;3,H194&gt;5,H194&lt;20),AND(J194&gt;3,H194&gt;19)),"Complexo",""))),""))</f>
        <v/>
      </c>
      <c r="M194" s="79" t="str">
        <f aca="false">IF(G194="ALI",IF(OR(AND(OR(J194=1,J194=0),H194&gt;0,H194&lt;20),AND(OR(J194=1,J194=0),H194&gt;19,H194&lt;51),AND(J194&gt;1,J194&lt;6,H194&gt;0,H194&lt;20)),"Simples",IF(OR(AND(OR(J194=1,J194=0),H194&gt;50),AND(J194&gt;1,J194&lt;6,H194&gt;19,H194&lt;51),AND(J194&gt;5,H194&gt;0,H194&lt;20)),"Médio",IF(OR(AND(J194&gt;1,J194&lt;6,H194&gt;50),AND(J194&gt;5,H194&gt;19,H194&lt;51),AND(J194&gt;5,H194&gt;50)),"Complexo",""))), IF(G194="AIE",IF(OR(AND(OR(J194=1, J194=0),H194&gt;0,H194&lt;20),AND(OR(J194=1, J194=0),H194&gt;19,H194&lt;51),AND(J194&gt;1,J194&lt;6,H194&gt;0,H194&lt;20)),"Simples",IF(OR(AND(OR(J194=1, J194=0),H194&gt;50),AND(J194&gt;1,J194&lt;6,H194&gt;19,H194&lt;51),AND(J194&gt;5,H194&gt;0,H194&lt;20)),"Médio",IF(OR(AND(J194&gt;1,J194&lt;6,H194&gt;50),AND(J194&gt;5,H194&gt;19,H194&lt;51),AND(J194&gt;5,H194&gt;50)),"Complexo",""))),""))</f>
        <v/>
      </c>
      <c r="N194" s="85" t="str">
        <f aca="false">IF(L194="",M194,IF(M194="",L194,""))</f>
        <v/>
      </c>
      <c r="O194" s="86" t="n">
        <f aca="false">IF(AND(OR(G194="EE",G194="CE"),N194="Simples"),3, IF(AND(OR(G194="EE",G194="CE"),N194="Médio"),4, IF(AND(OR(G194="EE",G194="CE"),N194="Complexo"),6, IF(AND(G194="SE",N194="Simples"),4, IF(AND(G194="SE",N194="Médio"),5, IF(AND(G194="SE",N194="Complexo"),7,0))))))</f>
        <v>0</v>
      </c>
      <c r="P194" s="86" t="n">
        <f aca="false">IF(AND(G194="ALI",M194="Simples"),7, IF(AND(G194="ALI",M194="Médio"),10, IF(AND(G194="ALI",M194="Complexo"),15, IF(AND(G194="AIE",M194="Simples"),5, IF(AND(G194="AIE",M194="Médio"),7, IF(AND(G194="AIE",M194="Complexo"),10,0))))))</f>
        <v>0</v>
      </c>
      <c r="Q194" s="69" t="n">
        <f aca="false">IF(B194&lt;&gt;"Manutenção em interface",IF(B194&lt;&gt;"Desenv., Manutenção e Publicação de Páginas Estáticas",(O194+P194),C194),C194)</f>
        <v>0</v>
      </c>
      <c r="R194" s="85" t="n">
        <f aca="false">IF(B194&lt;&gt;"Manutenção em interface",IF(B194&lt;&gt;"Desenv., Manutenção e Publicação de Páginas Estáticas",(O194+P194)*C194,C194),C194)</f>
        <v>0</v>
      </c>
      <c r="S194" s="78"/>
      <c r="T194" s="87"/>
      <c r="U194" s="88"/>
      <c r="V194" s="76"/>
      <c r="W194" s="77" t="n">
        <f aca="false">IF(V194&lt;&gt;"",VLOOKUP(V194,'Manual EB'!$A$3:$B$407,2,0),0)</f>
        <v>0</v>
      </c>
      <c r="X194" s="78"/>
      <c r="Y194" s="80"/>
      <c r="Z194" s="81"/>
      <c r="AA194" s="82"/>
      <c r="AB194" s="83"/>
      <c r="AC194" s="84" t="str">
        <f aca="false">IF(X194="EE",IF(OR(AND(OR(AA194=1,AA194=0),Y194&gt;0,Y194&lt;5),AND(OR(AA194=1,AA194=0),Y194&gt;4,Y194&lt;16),AND(AA194=2,Y194&gt;0,Y194&lt;5)),"Simples",IF(OR(AND(OR(AA194=1,AA194=0),Y194&gt;15),AND(AA194=2,Y194&gt;4,Y194&lt;16),AND(AA194&gt;2,Y194&gt;0,Y194&lt;5)),"Médio",IF(OR(AND(AA194=2,Y194&gt;15),AND(AA194&gt;2,Y194&gt;4,Y194&lt;16),AND(AA194&gt;2,Y194&gt;15)),"Complexo",""))), IF(OR(X194="CE",X194="SE"),IF(OR(AND(OR(AA194=1,AA194=0),Y194&gt;0,Y194&lt;6),AND(OR(AA194=1,AA194=0),Y194&gt;5,Y194&lt;20),AND(AA194&gt;1,AA194&lt;4,Y194&gt;0,Y194&lt;6)),"Simples",IF(OR(AND(OR(AA194=1,AA194=0),Y194&gt;19),AND(AA194&gt;1,AA194&lt;4,Y194&gt;5,Y194&lt;20),AND(AA194&gt;3,Y194&gt;0,Y194&lt;6)),"Médio",IF(OR(AND(AA194&gt;1,AA194&lt;4,Y194&gt;19),AND(AA194&gt;3,Y194&gt;5,Y194&lt;20),AND(AA194&gt;3,Y194&gt;19)),"Complexo",""))),""))</f>
        <v/>
      </c>
      <c r="AD194" s="79" t="str">
        <f aca="false">IF(X194="ALI",IF(OR(AND(OR(AA194=1,AA194=0),Y194&gt;0,Y194&lt;20),AND(OR(AA194=1,AA194=0),Y194&gt;19,Y194&lt;51),AND(AA194&gt;1,AA194&lt;6,Y194&gt;0,Y194&lt;20)),"Simples",IF(OR(AND(OR(AA194=1,AA194=0),Y194&gt;50),AND(AA194&gt;1,AA194&lt;6,Y194&gt;19,Y194&lt;51),AND(AA194&gt;5,Y194&gt;0,Y194&lt;20)),"Médio",IF(OR(AND(AA194&gt;1,AA194&lt;6,Y194&gt;50),AND(AA194&gt;5,Y194&gt;19,Y194&lt;51),AND(AA194&gt;5,Y194&gt;50)),"Complexo",""))), IF(X194="AIE",IF(OR(AND(OR(AA194=1, AA194=0),Y194&gt;0,Y194&lt;20),AND(OR(AA194=1, AA194=0),Y194&gt;19,Y194&lt;51),AND(AA194&gt;1,AA194&lt;6,Y194&gt;0,Y194&lt;20)),"Simples",IF(OR(AND(OR(AA194=1, AA194=0),Y194&gt;50),AND(AA194&gt;1,AA194&lt;6,Y194&gt;19,Y194&lt;51),AND(AA194&gt;5,Y194&gt;0,Y194&lt;20)),"Médio",IF(OR(AND(AA194&gt;1,AA194&lt;6,Y194&gt;50),AND(AA194&gt;5,Y194&gt;19,Y194&lt;51),AND(AA194&gt;5,Y194&gt;50)),"Complexo",""))),""))</f>
        <v/>
      </c>
      <c r="AE194" s="85" t="str">
        <f aca="false">IF(AC194="",AD194,IF(AD194="",AC194,""))</f>
        <v/>
      </c>
      <c r="AF194" s="86" t="n">
        <f aca="false">IF(AND(OR(X194="EE",X194="CE"),AE194="Simples"),3, IF(AND(OR(X194="EE",X194="CE"),AE194="Médio"),4, IF(AND(OR(X194="EE",X194="CE"),AE194="Complexo"),6, IF(AND(X194="SE",AE194="Simples"),4, IF(AND(X194="SE",AE194="Médio"),5, IF(AND(X194="SE",AE194="Complexo"),7,0))))))</f>
        <v>0</v>
      </c>
      <c r="AG194" s="86" t="n">
        <f aca="false">IF(AND(X194="ALI",AD194="Simples"),7, IF(AND(X194="ALI",AD194="Médio"),10, IF(AND(X194="ALI",AD194="Complexo"),15, IF(AND(X194="AIE",AD194="Simples"),5, IF(AND(X194="AIE",AD194="Médio"),7, IF(AND(X194="AIE",AD194="Complexo"),10,0))))))</f>
        <v>0</v>
      </c>
      <c r="AH194" s="86" t="n">
        <f aca="false">IF(U194="",0,IF(U194="OK",SUM(O194:P194),SUM(AF194:AG194)))</f>
        <v>0</v>
      </c>
      <c r="AI194" s="89" t="n">
        <f aca="false">IF(U194="OK",R194,( IF(V194&lt;&gt;"Manutenção em interface",IF(V194&lt;&gt;"Desenv., Manutenção e Publicação de Páginas Estáticas",(AF194+AG194)*W194,W194),W194)))</f>
        <v>0</v>
      </c>
      <c r="AJ194" s="78"/>
      <c r="AK194" s="87"/>
      <c r="AL194" s="78"/>
      <c r="AM194" s="87"/>
      <c r="AN194" s="78"/>
      <c r="AO194" s="78" t="str">
        <f aca="false">IF(AI194=0,"",IF(AI194=R194,"OK","Divergente"))</f>
        <v/>
      </c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IF(B195&lt;&gt;"",VLOOKUP(B195,'Manual EB'!$A$3:$B$407,2,0),0)</f>
        <v>0</v>
      </c>
      <c r="D195" s="78"/>
      <c r="E195" s="78"/>
      <c r="F195" s="79"/>
      <c r="G195" s="78"/>
      <c r="H195" s="80"/>
      <c r="I195" s="81"/>
      <c r="J195" s="82"/>
      <c r="K195" s="83"/>
      <c r="L195" s="84" t="str">
        <f aca="false">IF(G195="EE",IF(OR(AND(OR(J195=1,J195=0),H195&gt;0,H195&lt;5),AND(OR(J195=1,J195=0),H195&gt;4,H195&lt;16),AND(J195=2,H195&gt;0,H195&lt;5)),"Simples",IF(OR(AND(OR(J195=1,J195=0),H195&gt;15),AND(J195=2,H195&gt;4,H195&lt;16),AND(J195&gt;2,H195&gt;0,H195&lt;5)),"Médio",IF(OR(AND(J195=2,H195&gt;15),AND(J195&gt;2,H195&gt;4,H195&lt;16),AND(J195&gt;2,H195&gt;15)),"Complexo",""))), IF(OR(G195="CE",G195="SE"),IF(OR(AND(OR(J195=1,J195=0),H195&gt;0,H195&lt;6),AND(OR(J195=1,J195=0),H195&gt;5,H195&lt;20),AND(J195&gt;1,J195&lt;4,H195&gt;0,H195&lt;6)),"Simples",IF(OR(AND(OR(J195=1,J195=0),H195&gt;19),AND(J195&gt;1,J195&lt;4,H195&gt;5,H195&lt;20),AND(J195&gt;3,H195&gt;0,H195&lt;6)),"Médio",IF(OR(AND(J195&gt;1,J195&lt;4,H195&gt;19),AND(J195&gt;3,H195&gt;5,H195&lt;20),AND(J195&gt;3,H195&gt;19)),"Complexo",""))),""))</f>
        <v/>
      </c>
      <c r="M195" s="79" t="str">
        <f aca="false">IF(G195="ALI",IF(OR(AND(OR(J195=1,J195=0),H195&gt;0,H195&lt;20),AND(OR(J195=1,J195=0),H195&gt;19,H195&lt;51),AND(J195&gt;1,J195&lt;6,H195&gt;0,H195&lt;20)),"Simples",IF(OR(AND(OR(J195=1,J195=0),H195&gt;50),AND(J195&gt;1,J195&lt;6,H195&gt;19,H195&lt;51),AND(J195&gt;5,H195&gt;0,H195&lt;20)),"Médio",IF(OR(AND(J195&gt;1,J195&lt;6,H195&gt;50),AND(J195&gt;5,H195&gt;19,H195&lt;51),AND(J195&gt;5,H195&gt;50)),"Complexo",""))), IF(G195="AIE",IF(OR(AND(OR(J195=1, J195=0),H195&gt;0,H195&lt;20),AND(OR(J195=1, J195=0),H195&gt;19,H195&lt;51),AND(J195&gt;1,J195&lt;6,H195&gt;0,H195&lt;20)),"Simples",IF(OR(AND(OR(J195=1, J195=0),H195&gt;50),AND(J195&gt;1,J195&lt;6,H195&gt;19,H195&lt;51),AND(J195&gt;5,H195&gt;0,H195&lt;20)),"Médio",IF(OR(AND(J195&gt;1,J195&lt;6,H195&gt;50),AND(J195&gt;5,H195&gt;19,H195&lt;51),AND(J195&gt;5,H195&gt;50)),"Complexo",""))),""))</f>
        <v/>
      </c>
      <c r="N195" s="85" t="str">
        <f aca="false">IF(L195="",M195,IF(M195="",L195,""))</f>
        <v/>
      </c>
      <c r="O195" s="86" t="n">
        <f aca="false">IF(AND(OR(G195="EE",G195="CE"),N195="Simples"),3, IF(AND(OR(G195="EE",G195="CE"),N195="Médio"),4, IF(AND(OR(G195="EE",G195="CE"),N195="Complexo"),6, IF(AND(G195="SE",N195="Simples"),4, IF(AND(G195="SE",N195="Médio"),5, IF(AND(G195="SE",N195="Complexo"),7,0))))))</f>
        <v>0</v>
      </c>
      <c r="P195" s="86" t="n">
        <f aca="false">IF(AND(G195="ALI",M195="Simples"),7, IF(AND(G195="ALI",M195="Médio"),10, IF(AND(G195="ALI",M195="Complexo"),15, IF(AND(G195="AIE",M195="Simples"),5, IF(AND(G195="AIE",M195="Médio"),7, IF(AND(G195="AIE",M195="Complexo"),10,0))))))</f>
        <v>0</v>
      </c>
      <c r="Q195" s="69" t="n">
        <f aca="false">IF(B195&lt;&gt;"Manutenção em interface",IF(B195&lt;&gt;"Desenv., Manutenção e Publicação de Páginas Estáticas",(O195+P195),C195),C195)</f>
        <v>0</v>
      </c>
      <c r="R195" s="85" t="n">
        <f aca="false">IF(B195&lt;&gt;"Manutenção em interface",IF(B195&lt;&gt;"Desenv., Manutenção e Publicação de Páginas Estáticas",(O195+P195)*C195,C195),C195)</f>
        <v>0</v>
      </c>
      <c r="S195" s="78"/>
      <c r="T195" s="87"/>
      <c r="U195" s="88"/>
      <c r="V195" s="76"/>
      <c r="W195" s="77" t="n">
        <f aca="false">IF(V195&lt;&gt;"",VLOOKUP(V195,'Manual EB'!$A$3:$B$407,2,0),0)</f>
        <v>0</v>
      </c>
      <c r="X195" s="78"/>
      <c r="Y195" s="80"/>
      <c r="Z195" s="81"/>
      <c r="AA195" s="82"/>
      <c r="AB195" s="83"/>
      <c r="AC195" s="84" t="str">
        <f aca="false">IF(X195="EE",IF(OR(AND(OR(AA195=1,AA195=0),Y195&gt;0,Y195&lt;5),AND(OR(AA195=1,AA195=0),Y195&gt;4,Y195&lt;16),AND(AA195=2,Y195&gt;0,Y195&lt;5)),"Simples",IF(OR(AND(OR(AA195=1,AA195=0),Y195&gt;15),AND(AA195=2,Y195&gt;4,Y195&lt;16),AND(AA195&gt;2,Y195&gt;0,Y195&lt;5)),"Médio",IF(OR(AND(AA195=2,Y195&gt;15),AND(AA195&gt;2,Y195&gt;4,Y195&lt;16),AND(AA195&gt;2,Y195&gt;15)),"Complexo",""))), IF(OR(X195="CE",X195="SE"),IF(OR(AND(OR(AA195=1,AA195=0),Y195&gt;0,Y195&lt;6),AND(OR(AA195=1,AA195=0),Y195&gt;5,Y195&lt;20),AND(AA195&gt;1,AA195&lt;4,Y195&gt;0,Y195&lt;6)),"Simples",IF(OR(AND(OR(AA195=1,AA195=0),Y195&gt;19),AND(AA195&gt;1,AA195&lt;4,Y195&gt;5,Y195&lt;20),AND(AA195&gt;3,Y195&gt;0,Y195&lt;6)),"Médio",IF(OR(AND(AA195&gt;1,AA195&lt;4,Y195&gt;19),AND(AA195&gt;3,Y195&gt;5,Y195&lt;20),AND(AA195&gt;3,Y195&gt;19)),"Complexo",""))),""))</f>
        <v/>
      </c>
      <c r="AD195" s="79" t="str">
        <f aca="false">IF(X195="ALI",IF(OR(AND(OR(AA195=1,AA195=0),Y195&gt;0,Y195&lt;20),AND(OR(AA195=1,AA195=0),Y195&gt;19,Y195&lt;51),AND(AA195&gt;1,AA195&lt;6,Y195&gt;0,Y195&lt;20)),"Simples",IF(OR(AND(OR(AA195=1,AA195=0),Y195&gt;50),AND(AA195&gt;1,AA195&lt;6,Y195&gt;19,Y195&lt;51),AND(AA195&gt;5,Y195&gt;0,Y195&lt;20)),"Médio",IF(OR(AND(AA195&gt;1,AA195&lt;6,Y195&gt;50),AND(AA195&gt;5,Y195&gt;19,Y195&lt;51),AND(AA195&gt;5,Y195&gt;50)),"Complexo",""))), IF(X195="AIE",IF(OR(AND(OR(AA195=1, AA195=0),Y195&gt;0,Y195&lt;20),AND(OR(AA195=1, AA195=0),Y195&gt;19,Y195&lt;51),AND(AA195&gt;1,AA195&lt;6,Y195&gt;0,Y195&lt;20)),"Simples",IF(OR(AND(OR(AA195=1, AA195=0),Y195&gt;50),AND(AA195&gt;1,AA195&lt;6,Y195&gt;19,Y195&lt;51),AND(AA195&gt;5,Y195&gt;0,Y195&lt;20)),"Médio",IF(OR(AND(AA195&gt;1,AA195&lt;6,Y195&gt;50),AND(AA195&gt;5,Y195&gt;19,Y195&lt;51),AND(AA195&gt;5,Y195&gt;50)),"Complexo",""))),""))</f>
        <v/>
      </c>
      <c r="AE195" s="85" t="str">
        <f aca="false">IF(AC195="",AD195,IF(AD195="",AC195,""))</f>
        <v/>
      </c>
      <c r="AF195" s="86" t="n">
        <f aca="false">IF(AND(OR(X195="EE",X195="CE"),AE195="Simples"),3, IF(AND(OR(X195="EE",X195="CE"),AE195="Médio"),4, IF(AND(OR(X195="EE",X195="CE"),AE195="Complexo"),6, IF(AND(X195="SE",AE195="Simples"),4, IF(AND(X195="SE",AE195="Médio"),5, IF(AND(X195="SE",AE195="Complexo"),7,0))))))</f>
        <v>0</v>
      </c>
      <c r="AG195" s="86" t="n">
        <f aca="false">IF(AND(X195="ALI",AD195="Simples"),7, IF(AND(X195="ALI",AD195="Médio"),10, IF(AND(X195="ALI",AD195="Complexo"),15, IF(AND(X195="AIE",AD195="Simples"),5, IF(AND(X195="AIE",AD195="Médio"),7, IF(AND(X195="AIE",AD195="Complexo"),10,0))))))</f>
        <v>0</v>
      </c>
      <c r="AH195" s="86" t="n">
        <f aca="false">IF(U195="",0,IF(U195="OK",SUM(O195:P195),SUM(AF195:AG195)))</f>
        <v>0</v>
      </c>
      <c r="AI195" s="89" t="n">
        <f aca="false">IF(U195="OK",R195,( IF(V195&lt;&gt;"Manutenção em interface",IF(V195&lt;&gt;"Desenv., Manutenção e Publicação de Páginas Estáticas",(AF195+AG195)*W195,W195),W195)))</f>
        <v>0</v>
      </c>
      <c r="AJ195" s="78"/>
      <c r="AK195" s="87"/>
      <c r="AL195" s="78"/>
      <c r="AM195" s="87"/>
      <c r="AN195" s="78"/>
      <c r="AO195" s="78" t="str">
        <f aca="false">IF(AI195=0,"",IF(AI195=R195,"OK","Divergente"))</f>
        <v/>
      </c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IF(B196&lt;&gt;"",VLOOKUP(B196,'Manual EB'!$A$3:$B$407,2,0),0)</f>
        <v>0</v>
      </c>
      <c r="D196" s="78"/>
      <c r="E196" s="78"/>
      <c r="F196" s="79"/>
      <c r="G196" s="78"/>
      <c r="H196" s="80"/>
      <c r="I196" s="81"/>
      <c r="J196" s="82"/>
      <c r="K196" s="83"/>
      <c r="L196" s="84" t="str">
        <f aca="false">IF(G196="EE",IF(OR(AND(OR(J196=1,J196=0),H196&gt;0,H196&lt;5),AND(OR(J196=1,J196=0),H196&gt;4,H196&lt;16),AND(J196=2,H196&gt;0,H196&lt;5)),"Simples",IF(OR(AND(OR(J196=1,J196=0),H196&gt;15),AND(J196=2,H196&gt;4,H196&lt;16),AND(J196&gt;2,H196&gt;0,H196&lt;5)),"Médio",IF(OR(AND(J196=2,H196&gt;15),AND(J196&gt;2,H196&gt;4,H196&lt;16),AND(J196&gt;2,H196&gt;15)),"Complexo",""))), IF(OR(G196="CE",G196="SE"),IF(OR(AND(OR(J196=1,J196=0),H196&gt;0,H196&lt;6),AND(OR(J196=1,J196=0),H196&gt;5,H196&lt;20),AND(J196&gt;1,J196&lt;4,H196&gt;0,H196&lt;6)),"Simples",IF(OR(AND(OR(J196=1,J196=0),H196&gt;19),AND(J196&gt;1,J196&lt;4,H196&gt;5,H196&lt;20),AND(J196&gt;3,H196&gt;0,H196&lt;6)),"Médio",IF(OR(AND(J196&gt;1,J196&lt;4,H196&gt;19),AND(J196&gt;3,H196&gt;5,H196&lt;20),AND(J196&gt;3,H196&gt;19)),"Complexo",""))),""))</f>
        <v/>
      </c>
      <c r="M196" s="79" t="str">
        <f aca="false">IF(G196="ALI",IF(OR(AND(OR(J196=1,J196=0),H196&gt;0,H196&lt;20),AND(OR(J196=1,J196=0),H196&gt;19,H196&lt;51),AND(J196&gt;1,J196&lt;6,H196&gt;0,H196&lt;20)),"Simples",IF(OR(AND(OR(J196=1,J196=0),H196&gt;50),AND(J196&gt;1,J196&lt;6,H196&gt;19,H196&lt;51),AND(J196&gt;5,H196&gt;0,H196&lt;20)),"Médio",IF(OR(AND(J196&gt;1,J196&lt;6,H196&gt;50),AND(J196&gt;5,H196&gt;19,H196&lt;51),AND(J196&gt;5,H196&gt;50)),"Complexo",""))), IF(G196="AIE",IF(OR(AND(OR(J196=1, J196=0),H196&gt;0,H196&lt;20),AND(OR(J196=1, J196=0),H196&gt;19,H196&lt;51),AND(J196&gt;1,J196&lt;6,H196&gt;0,H196&lt;20)),"Simples",IF(OR(AND(OR(J196=1, J196=0),H196&gt;50),AND(J196&gt;1,J196&lt;6,H196&gt;19,H196&lt;51),AND(J196&gt;5,H196&gt;0,H196&lt;20)),"Médio",IF(OR(AND(J196&gt;1,J196&lt;6,H196&gt;50),AND(J196&gt;5,H196&gt;19,H196&lt;51),AND(J196&gt;5,H196&gt;50)),"Complexo",""))),""))</f>
        <v/>
      </c>
      <c r="N196" s="85" t="str">
        <f aca="false">IF(L196="",M196,IF(M196="",L196,""))</f>
        <v/>
      </c>
      <c r="O196" s="86" t="n">
        <f aca="false">IF(AND(OR(G196="EE",G196="CE"),N196="Simples"),3, IF(AND(OR(G196="EE",G196="CE"),N196="Médio"),4, IF(AND(OR(G196="EE",G196="CE"),N196="Complexo"),6, IF(AND(G196="SE",N196="Simples"),4, IF(AND(G196="SE",N196="Médio"),5, IF(AND(G196="SE",N196="Complexo"),7,0))))))</f>
        <v>0</v>
      </c>
      <c r="P196" s="86" t="n">
        <f aca="false">IF(AND(G196="ALI",M196="Simples"),7, IF(AND(G196="ALI",M196="Médio"),10, IF(AND(G196="ALI",M196="Complexo"),15, IF(AND(G196="AIE",M196="Simples"),5, IF(AND(G196="AIE",M196="Médio"),7, IF(AND(G196="AIE",M196="Complexo"),10,0))))))</f>
        <v>0</v>
      </c>
      <c r="Q196" s="69" t="n">
        <f aca="false">IF(B196&lt;&gt;"Manutenção em interface",IF(B196&lt;&gt;"Desenv., Manutenção e Publicação de Páginas Estáticas",(O196+P196),C196),C196)</f>
        <v>0</v>
      </c>
      <c r="R196" s="85" t="n">
        <f aca="false">IF(B196&lt;&gt;"Manutenção em interface",IF(B196&lt;&gt;"Desenv., Manutenção e Publicação de Páginas Estáticas",(O196+P196)*C196,C196),C196)</f>
        <v>0</v>
      </c>
      <c r="S196" s="78"/>
      <c r="T196" s="87"/>
      <c r="U196" s="88"/>
      <c r="V196" s="76"/>
      <c r="W196" s="77" t="n">
        <f aca="false">IF(V196&lt;&gt;"",VLOOKUP(V196,'Manual EB'!$A$3:$B$407,2,0),0)</f>
        <v>0</v>
      </c>
      <c r="X196" s="78"/>
      <c r="Y196" s="80"/>
      <c r="Z196" s="81"/>
      <c r="AA196" s="82"/>
      <c r="AB196" s="83"/>
      <c r="AC196" s="84" t="str">
        <f aca="false">IF(X196="EE",IF(OR(AND(OR(AA196=1,AA196=0),Y196&gt;0,Y196&lt;5),AND(OR(AA196=1,AA196=0),Y196&gt;4,Y196&lt;16),AND(AA196=2,Y196&gt;0,Y196&lt;5)),"Simples",IF(OR(AND(OR(AA196=1,AA196=0),Y196&gt;15),AND(AA196=2,Y196&gt;4,Y196&lt;16),AND(AA196&gt;2,Y196&gt;0,Y196&lt;5)),"Médio",IF(OR(AND(AA196=2,Y196&gt;15),AND(AA196&gt;2,Y196&gt;4,Y196&lt;16),AND(AA196&gt;2,Y196&gt;15)),"Complexo",""))), IF(OR(X196="CE",X196="SE"),IF(OR(AND(OR(AA196=1,AA196=0),Y196&gt;0,Y196&lt;6),AND(OR(AA196=1,AA196=0),Y196&gt;5,Y196&lt;20),AND(AA196&gt;1,AA196&lt;4,Y196&gt;0,Y196&lt;6)),"Simples",IF(OR(AND(OR(AA196=1,AA196=0),Y196&gt;19),AND(AA196&gt;1,AA196&lt;4,Y196&gt;5,Y196&lt;20),AND(AA196&gt;3,Y196&gt;0,Y196&lt;6)),"Médio",IF(OR(AND(AA196&gt;1,AA196&lt;4,Y196&gt;19),AND(AA196&gt;3,Y196&gt;5,Y196&lt;20),AND(AA196&gt;3,Y196&gt;19)),"Complexo",""))),""))</f>
        <v/>
      </c>
      <c r="AD196" s="79" t="str">
        <f aca="false">IF(X196="ALI",IF(OR(AND(OR(AA196=1,AA196=0),Y196&gt;0,Y196&lt;20),AND(OR(AA196=1,AA196=0),Y196&gt;19,Y196&lt;51),AND(AA196&gt;1,AA196&lt;6,Y196&gt;0,Y196&lt;20)),"Simples",IF(OR(AND(OR(AA196=1,AA196=0),Y196&gt;50),AND(AA196&gt;1,AA196&lt;6,Y196&gt;19,Y196&lt;51),AND(AA196&gt;5,Y196&gt;0,Y196&lt;20)),"Médio",IF(OR(AND(AA196&gt;1,AA196&lt;6,Y196&gt;50),AND(AA196&gt;5,Y196&gt;19,Y196&lt;51),AND(AA196&gt;5,Y196&gt;50)),"Complexo",""))), IF(X196="AIE",IF(OR(AND(OR(AA196=1, AA196=0),Y196&gt;0,Y196&lt;20),AND(OR(AA196=1, AA196=0),Y196&gt;19,Y196&lt;51),AND(AA196&gt;1,AA196&lt;6,Y196&gt;0,Y196&lt;20)),"Simples",IF(OR(AND(OR(AA196=1, AA196=0),Y196&gt;50),AND(AA196&gt;1,AA196&lt;6,Y196&gt;19,Y196&lt;51),AND(AA196&gt;5,Y196&gt;0,Y196&lt;20)),"Médio",IF(OR(AND(AA196&gt;1,AA196&lt;6,Y196&gt;50),AND(AA196&gt;5,Y196&gt;19,Y196&lt;51),AND(AA196&gt;5,Y196&gt;50)),"Complexo",""))),""))</f>
        <v/>
      </c>
      <c r="AE196" s="85" t="str">
        <f aca="false">IF(AC196="",AD196,IF(AD196="",AC196,""))</f>
        <v/>
      </c>
      <c r="AF196" s="86" t="n">
        <f aca="false">IF(AND(OR(X196="EE",X196="CE"),AE196="Simples"),3, IF(AND(OR(X196="EE",X196="CE"),AE196="Médio"),4, IF(AND(OR(X196="EE",X196="CE"),AE196="Complexo"),6, IF(AND(X196="SE",AE196="Simples"),4, IF(AND(X196="SE",AE196="Médio"),5, IF(AND(X196="SE",AE196="Complexo"),7,0))))))</f>
        <v>0</v>
      </c>
      <c r="AG196" s="86" t="n">
        <f aca="false">IF(AND(X196="ALI",AD196="Simples"),7, IF(AND(X196="ALI",AD196="Médio"),10, IF(AND(X196="ALI",AD196="Complexo"),15, IF(AND(X196="AIE",AD196="Simples"),5, IF(AND(X196="AIE",AD196="Médio"),7, IF(AND(X196="AIE",AD196="Complexo"),10,0))))))</f>
        <v>0</v>
      </c>
      <c r="AH196" s="86" t="n">
        <f aca="false">IF(U196="",0,IF(U196="OK",SUM(O196:P196),SUM(AF196:AG196)))</f>
        <v>0</v>
      </c>
      <c r="AI196" s="89" t="n">
        <f aca="false">IF(U196="OK",R196,( IF(V196&lt;&gt;"Manutenção em interface",IF(V196&lt;&gt;"Desenv., Manutenção e Publicação de Páginas Estáticas",(AF196+AG196)*W196,W196),W196)))</f>
        <v>0</v>
      </c>
      <c r="AJ196" s="78"/>
      <c r="AK196" s="87"/>
      <c r="AL196" s="78"/>
      <c r="AM196" s="87"/>
      <c r="AN196" s="78"/>
      <c r="AO196" s="78" t="str">
        <f aca="false">IF(AI196=0,"",IF(AI196=R196,"OK","Divergente"))</f>
        <v/>
      </c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IF(B197&lt;&gt;"",VLOOKUP(B197,'Manual EB'!$A$3:$B$407,2,0),0)</f>
        <v>0</v>
      </c>
      <c r="D197" s="78"/>
      <c r="E197" s="78"/>
      <c r="F197" s="79"/>
      <c r="G197" s="78"/>
      <c r="H197" s="80"/>
      <c r="I197" s="81"/>
      <c r="J197" s="82"/>
      <c r="K197" s="83"/>
      <c r="L197" s="84" t="str">
        <f aca="false">IF(G197="EE",IF(OR(AND(OR(J197=1,J197=0),H197&gt;0,H197&lt;5),AND(OR(J197=1,J197=0),H197&gt;4,H197&lt;16),AND(J197=2,H197&gt;0,H197&lt;5)),"Simples",IF(OR(AND(OR(J197=1,J197=0),H197&gt;15),AND(J197=2,H197&gt;4,H197&lt;16),AND(J197&gt;2,H197&gt;0,H197&lt;5)),"Médio",IF(OR(AND(J197=2,H197&gt;15),AND(J197&gt;2,H197&gt;4,H197&lt;16),AND(J197&gt;2,H197&gt;15)),"Complexo",""))), IF(OR(G197="CE",G197="SE"),IF(OR(AND(OR(J197=1,J197=0),H197&gt;0,H197&lt;6),AND(OR(J197=1,J197=0),H197&gt;5,H197&lt;20),AND(J197&gt;1,J197&lt;4,H197&gt;0,H197&lt;6)),"Simples",IF(OR(AND(OR(J197=1,J197=0),H197&gt;19),AND(J197&gt;1,J197&lt;4,H197&gt;5,H197&lt;20),AND(J197&gt;3,H197&gt;0,H197&lt;6)),"Médio",IF(OR(AND(J197&gt;1,J197&lt;4,H197&gt;19),AND(J197&gt;3,H197&gt;5,H197&lt;20),AND(J197&gt;3,H197&gt;19)),"Complexo",""))),""))</f>
        <v/>
      </c>
      <c r="M197" s="79" t="str">
        <f aca="false">IF(G197="ALI",IF(OR(AND(OR(J197=1,J197=0),H197&gt;0,H197&lt;20),AND(OR(J197=1,J197=0),H197&gt;19,H197&lt;51),AND(J197&gt;1,J197&lt;6,H197&gt;0,H197&lt;20)),"Simples",IF(OR(AND(OR(J197=1,J197=0),H197&gt;50),AND(J197&gt;1,J197&lt;6,H197&gt;19,H197&lt;51),AND(J197&gt;5,H197&gt;0,H197&lt;20)),"Médio",IF(OR(AND(J197&gt;1,J197&lt;6,H197&gt;50),AND(J197&gt;5,H197&gt;19,H197&lt;51),AND(J197&gt;5,H197&gt;50)),"Complexo",""))), IF(G197="AIE",IF(OR(AND(OR(J197=1, J197=0),H197&gt;0,H197&lt;20),AND(OR(J197=1, J197=0),H197&gt;19,H197&lt;51),AND(J197&gt;1,J197&lt;6,H197&gt;0,H197&lt;20)),"Simples",IF(OR(AND(OR(J197=1, J197=0),H197&gt;50),AND(J197&gt;1,J197&lt;6,H197&gt;19,H197&lt;51),AND(J197&gt;5,H197&gt;0,H197&lt;20)),"Médio",IF(OR(AND(J197&gt;1,J197&lt;6,H197&gt;50),AND(J197&gt;5,H197&gt;19,H197&lt;51),AND(J197&gt;5,H197&gt;50)),"Complexo",""))),""))</f>
        <v/>
      </c>
      <c r="N197" s="85" t="str">
        <f aca="false">IF(L197="",M197,IF(M197="",L197,""))</f>
        <v/>
      </c>
      <c r="O197" s="86" t="n">
        <f aca="false">IF(AND(OR(G197="EE",G197="CE"),N197="Simples"),3, IF(AND(OR(G197="EE",G197="CE"),N197="Médio"),4, IF(AND(OR(G197="EE",G197="CE"),N197="Complexo"),6, IF(AND(G197="SE",N197="Simples"),4, IF(AND(G197="SE",N197="Médio"),5, IF(AND(G197="SE",N197="Complexo"),7,0))))))</f>
        <v>0</v>
      </c>
      <c r="P197" s="86" t="n">
        <f aca="false">IF(AND(G197="ALI",M197="Simples"),7, IF(AND(G197="ALI",M197="Médio"),10, IF(AND(G197="ALI",M197="Complexo"),15, IF(AND(G197="AIE",M197="Simples"),5, IF(AND(G197="AIE",M197="Médio"),7, IF(AND(G197="AIE",M197="Complexo"),10,0))))))</f>
        <v>0</v>
      </c>
      <c r="Q197" s="69" t="n">
        <f aca="false">IF(B197&lt;&gt;"Manutenção em interface",IF(B197&lt;&gt;"Desenv., Manutenção e Publicação de Páginas Estáticas",(O197+P197),C197),C197)</f>
        <v>0</v>
      </c>
      <c r="R197" s="85" t="n">
        <f aca="false">IF(B197&lt;&gt;"Manutenção em interface",IF(B197&lt;&gt;"Desenv., Manutenção e Publicação de Páginas Estáticas",(O197+P197)*C197,C197),C197)</f>
        <v>0</v>
      </c>
      <c r="S197" s="78"/>
      <c r="T197" s="87"/>
      <c r="U197" s="88"/>
      <c r="V197" s="76"/>
      <c r="W197" s="77" t="n">
        <f aca="false">IF(V197&lt;&gt;"",VLOOKUP(V197,'Manual EB'!$A$3:$B$407,2,0),0)</f>
        <v>0</v>
      </c>
      <c r="X197" s="78"/>
      <c r="Y197" s="80"/>
      <c r="Z197" s="81"/>
      <c r="AA197" s="82"/>
      <c r="AB197" s="83"/>
      <c r="AC197" s="84" t="str">
        <f aca="false">IF(X197="EE",IF(OR(AND(OR(AA197=1,AA197=0),Y197&gt;0,Y197&lt;5),AND(OR(AA197=1,AA197=0),Y197&gt;4,Y197&lt;16),AND(AA197=2,Y197&gt;0,Y197&lt;5)),"Simples",IF(OR(AND(OR(AA197=1,AA197=0),Y197&gt;15),AND(AA197=2,Y197&gt;4,Y197&lt;16),AND(AA197&gt;2,Y197&gt;0,Y197&lt;5)),"Médio",IF(OR(AND(AA197=2,Y197&gt;15),AND(AA197&gt;2,Y197&gt;4,Y197&lt;16),AND(AA197&gt;2,Y197&gt;15)),"Complexo",""))), IF(OR(X197="CE",X197="SE"),IF(OR(AND(OR(AA197=1,AA197=0),Y197&gt;0,Y197&lt;6),AND(OR(AA197=1,AA197=0),Y197&gt;5,Y197&lt;20),AND(AA197&gt;1,AA197&lt;4,Y197&gt;0,Y197&lt;6)),"Simples",IF(OR(AND(OR(AA197=1,AA197=0),Y197&gt;19),AND(AA197&gt;1,AA197&lt;4,Y197&gt;5,Y197&lt;20),AND(AA197&gt;3,Y197&gt;0,Y197&lt;6)),"Médio",IF(OR(AND(AA197&gt;1,AA197&lt;4,Y197&gt;19),AND(AA197&gt;3,Y197&gt;5,Y197&lt;20),AND(AA197&gt;3,Y197&gt;19)),"Complexo",""))),""))</f>
        <v/>
      </c>
      <c r="AD197" s="79" t="str">
        <f aca="false">IF(X197="ALI",IF(OR(AND(OR(AA197=1,AA197=0),Y197&gt;0,Y197&lt;20),AND(OR(AA197=1,AA197=0),Y197&gt;19,Y197&lt;51),AND(AA197&gt;1,AA197&lt;6,Y197&gt;0,Y197&lt;20)),"Simples",IF(OR(AND(OR(AA197=1,AA197=0),Y197&gt;50),AND(AA197&gt;1,AA197&lt;6,Y197&gt;19,Y197&lt;51),AND(AA197&gt;5,Y197&gt;0,Y197&lt;20)),"Médio",IF(OR(AND(AA197&gt;1,AA197&lt;6,Y197&gt;50),AND(AA197&gt;5,Y197&gt;19,Y197&lt;51),AND(AA197&gt;5,Y197&gt;50)),"Complexo",""))), IF(X197="AIE",IF(OR(AND(OR(AA197=1, AA197=0),Y197&gt;0,Y197&lt;20),AND(OR(AA197=1, AA197=0),Y197&gt;19,Y197&lt;51),AND(AA197&gt;1,AA197&lt;6,Y197&gt;0,Y197&lt;20)),"Simples",IF(OR(AND(OR(AA197=1, AA197=0),Y197&gt;50),AND(AA197&gt;1,AA197&lt;6,Y197&gt;19,Y197&lt;51),AND(AA197&gt;5,Y197&gt;0,Y197&lt;20)),"Médio",IF(OR(AND(AA197&gt;1,AA197&lt;6,Y197&gt;50),AND(AA197&gt;5,Y197&gt;19,Y197&lt;51),AND(AA197&gt;5,Y197&gt;50)),"Complexo",""))),""))</f>
        <v/>
      </c>
      <c r="AE197" s="85" t="str">
        <f aca="false">IF(AC197="",AD197,IF(AD197="",AC197,""))</f>
        <v/>
      </c>
      <c r="AF197" s="86" t="n">
        <f aca="false">IF(AND(OR(X197="EE",X197="CE"),AE197="Simples"),3, IF(AND(OR(X197="EE",X197="CE"),AE197="Médio"),4, IF(AND(OR(X197="EE",X197="CE"),AE197="Complexo"),6, IF(AND(X197="SE",AE197="Simples"),4, IF(AND(X197="SE",AE197="Médio"),5, IF(AND(X197="SE",AE197="Complexo"),7,0))))))</f>
        <v>0</v>
      </c>
      <c r="AG197" s="86" t="n">
        <f aca="false">IF(AND(X197="ALI",AD197="Simples"),7, IF(AND(X197="ALI",AD197="Médio"),10, IF(AND(X197="ALI",AD197="Complexo"),15, IF(AND(X197="AIE",AD197="Simples"),5, IF(AND(X197="AIE",AD197="Médio"),7, IF(AND(X197="AIE",AD197="Complexo"),10,0))))))</f>
        <v>0</v>
      </c>
      <c r="AH197" s="86" t="n">
        <f aca="false">IF(U197="",0,IF(U197="OK",SUM(O197:P197),SUM(AF197:AG197)))</f>
        <v>0</v>
      </c>
      <c r="AI197" s="89" t="n">
        <f aca="false">IF(U197="OK",R197,( IF(V197&lt;&gt;"Manutenção em interface",IF(V197&lt;&gt;"Desenv., Manutenção e Publicação de Páginas Estáticas",(AF197+AG197)*W197,W197),W197)))</f>
        <v>0</v>
      </c>
      <c r="AJ197" s="78"/>
      <c r="AK197" s="87"/>
      <c r="AL197" s="78"/>
      <c r="AM197" s="87"/>
      <c r="AN197" s="78"/>
      <c r="AO197" s="78" t="str">
        <f aca="false">IF(AI197=0,"",IF(AI197=R197,"OK","Divergente"))</f>
        <v/>
      </c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IF(B198&lt;&gt;"",VLOOKUP(B198,'Manual EB'!$A$3:$B$407,2,0),0)</f>
        <v>0</v>
      </c>
      <c r="D198" s="78"/>
      <c r="E198" s="78"/>
      <c r="F198" s="79"/>
      <c r="G198" s="78"/>
      <c r="H198" s="80"/>
      <c r="I198" s="81"/>
      <c r="J198" s="82"/>
      <c r="K198" s="83"/>
      <c r="L198" s="84" t="str">
        <f aca="false">IF(G198="EE",IF(OR(AND(OR(J198=1,J198=0),H198&gt;0,H198&lt;5),AND(OR(J198=1,J198=0),H198&gt;4,H198&lt;16),AND(J198=2,H198&gt;0,H198&lt;5)),"Simples",IF(OR(AND(OR(J198=1,J198=0),H198&gt;15),AND(J198=2,H198&gt;4,H198&lt;16),AND(J198&gt;2,H198&gt;0,H198&lt;5)),"Médio",IF(OR(AND(J198=2,H198&gt;15),AND(J198&gt;2,H198&gt;4,H198&lt;16),AND(J198&gt;2,H198&gt;15)),"Complexo",""))), IF(OR(G198="CE",G198="SE"),IF(OR(AND(OR(J198=1,J198=0),H198&gt;0,H198&lt;6),AND(OR(J198=1,J198=0),H198&gt;5,H198&lt;20),AND(J198&gt;1,J198&lt;4,H198&gt;0,H198&lt;6)),"Simples",IF(OR(AND(OR(J198=1,J198=0),H198&gt;19),AND(J198&gt;1,J198&lt;4,H198&gt;5,H198&lt;20),AND(J198&gt;3,H198&gt;0,H198&lt;6)),"Médio",IF(OR(AND(J198&gt;1,J198&lt;4,H198&gt;19),AND(J198&gt;3,H198&gt;5,H198&lt;20),AND(J198&gt;3,H198&gt;19)),"Complexo",""))),""))</f>
        <v/>
      </c>
      <c r="M198" s="79" t="str">
        <f aca="false">IF(G198="ALI",IF(OR(AND(OR(J198=1,J198=0),H198&gt;0,H198&lt;20),AND(OR(J198=1,J198=0),H198&gt;19,H198&lt;51),AND(J198&gt;1,J198&lt;6,H198&gt;0,H198&lt;20)),"Simples",IF(OR(AND(OR(J198=1,J198=0),H198&gt;50),AND(J198&gt;1,J198&lt;6,H198&gt;19,H198&lt;51),AND(J198&gt;5,H198&gt;0,H198&lt;20)),"Médio",IF(OR(AND(J198&gt;1,J198&lt;6,H198&gt;50),AND(J198&gt;5,H198&gt;19,H198&lt;51),AND(J198&gt;5,H198&gt;50)),"Complexo",""))), IF(G198="AIE",IF(OR(AND(OR(J198=1, J198=0),H198&gt;0,H198&lt;20),AND(OR(J198=1, J198=0),H198&gt;19,H198&lt;51),AND(J198&gt;1,J198&lt;6,H198&gt;0,H198&lt;20)),"Simples",IF(OR(AND(OR(J198=1, J198=0),H198&gt;50),AND(J198&gt;1,J198&lt;6,H198&gt;19,H198&lt;51),AND(J198&gt;5,H198&gt;0,H198&lt;20)),"Médio",IF(OR(AND(J198&gt;1,J198&lt;6,H198&gt;50),AND(J198&gt;5,H198&gt;19,H198&lt;51),AND(J198&gt;5,H198&gt;50)),"Complexo",""))),""))</f>
        <v/>
      </c>
      <c r="N198" s="85" t="str">
        <f aca="false">IF(L198="",M198,IF(M198="",L198,""))</f>
        <v/>
      </c>
      <c r="O198" s="86" t="n">
        <f aca="false">IF(AND(OR(G198="EE",G198="CE"),N198="Simples"),3, IF(AND(OR(G198="EE",G198="CE"),N198="Médio"),4, IF(AND(OR(G198="EE",G198="CE"),N198="Complexo"),6, IF(AND(G198="SE",N198="Simples"),4, IF(AND(G198="SE",N198="Médio"),5, IF(AND(G198="SE",N198="Complexo"),7,0))))))</f>
        <v>0</v>
      </c>
      <c r="P198" s="86" t="n">
        <f aca="false">IF(AND(G198="ALI",M198="Simples"),7, IF(AND(G198="ALI",M198="Médio"),10, IF(AND(G198="ALI",M198="Complexo"),15, IF(AND(G198="AIE",M198="Simples"),5, IF(AND(G198="AIE",M198="Médio"),7, IF(AND(G198="AIE",M198="Complexo"),10,0))))))</f>
        <v>0</v>
      </c>
      <c r="Q198" s="69" t="n">
        <f aca="false">IF(B198&lt;&gt;"Manutenção em interface",IF(B198&lt;&gt;"Desenv., Manutenção e Publicação de Páginas Estáticas",(O198+P198),C198),C198)</f>
        <v>0</v>
      </c>
      <c r="R198" s="85" t="n">
        <f aca="false">IF(B198&lt;&gt;"Manutenção em interface",IF(B198&lt;&gt;"Desenv., Manutenção e Publicação de Páginas Estáticas",(O198+P198)*C198,C198),C198)</f>
        <v>0</v>
      </c>
      <c r="S198" s="78"/>
      <c r="T198" s="87"/>
      <c r="U198" s="88"/>
      <c r="V198" s="76"/>
      <c r="W198" s="77" t="n">
        <f aca="false">IF(V198&lt;&gt;"",VLOOKUP(V198,'Manual EB'!$A$3:$B$407,2,0),0)</f>
        <v>0</v>
      </c>
      <c r="X198" s="78"/>
      <c r="Y198" s="80"/>
      <c r="Z198" s="81"/>
      <c r="AA198" s="82"/>
      <c r="AB198" s="83"/>
      <c r="AC198" s="84" t="str">
        <f aca="false">IF(X198="EE",IF(OR(AND(OR(AA198=1,AA198=0),Y198&gt;0,Y198&lt;5),AND(OR(AA198=1,AA198=0),Y198&gt;4,Y198&lt;16),AND(AA198=2,Y198&gt;0,Y198&lt;5)),"Simples",IF(OR(AND(OR(AA198=1,AA198=0),Y198&gt;15),AND(AA198=2,Y198&gt;4,Y198&lt;16),AND(AA198&gt;2,Y198&gt;0,Y198&lt;5)),"Médio",IF(OR(AND(AA198=2,Y198&gt;15),AND(AA198&gt;2,Y198&gt;4,Y198&lt;16),AND(AA198&gt;2,Y198&gt;15)),"Complexo",""))), IF(OR(X198="CE",X198="SE"),IF(OR(AND(OR(AA198=1,AA198=0),Y198&gt;0,Y198&lt;6),AND(OR(AA198=1,AA198=0),Y198&gt;5,Y198&lt;20),AND(AA198&gt;1,AA198&lt;4,Y198&gt;0,Y198&lt;6)),"Simples",IF(OR(AND(OR(AA198=1,AA198=0),Y198&gt;19),AND(AA198&gt;1,AA198&lt;4,Y198&gt;5,Y198&lt;20),AND(AA198&gt;3,Y198&gt;0,Y198&lt;6)),"Médio",IF(OR(AND(AA198&gt;1,AA198&lt;4,Y198&gt;19),AND(AA198&gt;3,Y198&gt;5,Y198&lt;20),AND(AA198&gt;3,Y198&gt;19)),"Complexo",""))),""))</f>
        <v/>
      </c>
      <c r="AD198" s="79" t="str">
        <f aca="false">IF(X198="ALI",IF(OR(AND(OR(AA198=1,AA198=0),Y198&gt;0,Y198&lt;20),AND(OR(AA198=1,AA198=0),Y198&gt;19,Y198&lt;51),AND(AA198&gt;1,AA198&lt;6,Y198&gt;0,Y198&lt;20)),"Simples",IF(OR(AND(OR(AA198=1,AA198=0),Y198&gt;50),AND(AA198&gt;1,AA198&lt;6,Y198&gt;19,Y198&lt;51),AND(AA198&gt;5,Y198&gt;0,Y198&lt;20)),"Médio",IF(OR(AND(AA198&gt;1,AA198&lt;6,Y198&gt;50),AND(AA198&gt;5,Y198&gt;19,Y198&lt;51),AND(AA198&gt;5,Y198&gt;50)),"Complexo",""))), IF(X198="AIE",IF(OR(AND(OR(AA198=1, AA198=0),Y198&gt;0,Y198&lt;20),AND(OR(AA198=1, AA198=0),Y198&gt;19,Y198&lt;51),AND(AA198&gt;1,AA198&lt;6,Y198&gt;0,Y198&lt;20)),"Simples",IF(OR(AND(OR(AA198=1, AA198=0),Y198&gt;50),AND(AA198&gt;1,AA198&lt;6,Y198&gt;19,Y198&lt;51),AND(AA198&gt;5,Y198&gt;0,Y198&lt;20)),"Médio",IF(OR(AND(AA198&gt;1,AA198&lt;6,Y198&gt;50),AND(AA198&gt;5,Y198&gt;19,Y198&lt;51),AND(AA198&gt;5,Y198&gt;50)),"Complexo",""))),""))</f>
        <v/>
      </c>
      <c r="AE198" s="85" t="str">
        <f aca="false">IF(AC198="",AD198,IF(AD198="",AC198,""))</f>
        <v/>
      </c>
      <c r="AF198" s="86" t="n">
        <f aca="false">IF(AND(OR(X198="EE",X198="CE"),AE198="Simples"),3, IF(AND(OR(X198="EE",X198="CE"),AE198="Médio"),4, IF(AND(OR(X198="EE",X198="CE"),AE198="Complexo"),6, IF(AND(X198="SE",AE198="Simples"),4, IF(AND(X198="SE",AE198="Médio"),5, IF(AND(X198="SE",AE198="Complexo"),7,0))))))</f>
        <v>0</v>
      </c>
      <c r="AG198" s="86" t="n">
        <f aca="false">IF(AND(X198="ALI",AD198="Simples"),7, IF(AND(X198="ALI",AD198="Médio"),10, IF(AND(X198="ALI",AD198="Complexo"),15, IF(AND(X198="AIE",AD198="Simples"),5, IF(AND(X198="AIE",AD198="Médio"),7, IF(AND(X198="AIE",AD198="Complexo"),10,0))))))</f>
        <v>0</v>
      </c>
      <c r="AH198" s="86" t="n">
        <f aca="false">IF(U198="",0,IF(U198="OK",SUM(O198:P198),SUM(AF198:AG198)))</f>
        <v>0</v>
      </c>
      <c r="AI198" s="89" t="n">
        <f aca="false">IF(U198="OK",R198,( IF(V198&lt;&gt;"Manutenção em interface",IF(V198&lt;&gt;"Desenv., Manutenção e Publicação de Páginas Estáticas",(AF198+AG198)*W198,W198),W198)))</f>
        <v>0</v>
      </c>
      <c r="AJ198" s="78"/>
      <c r="AK198" s="87"/>
      <c r="AL198" s="78"/>
      <c r="AM198" s="87"/>
      <c r="AN198" s="78"/>
      <c r="AO198" s="78" t="str">
        <f aca="false">IF(AI198=0,"",IF(AI198=R198,"OK","Divergente"))</f>
        <v/>
      </c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IF(B199&lt;&gt;"",VLOOKUP(B199,'Manual EB'!$A$3:$B$407,2,0),0)</f>
        <v>0</v>
      </c>
      <c r="D199" s="78"/>
      <c r="E199" s="78"/>
      <c r="F199" s="79"/>
      <c r="G199" s="78"/>
      <c r="H199" s="80"/>
      <c r="I199" s="81"/>
      <c r="J199" s="82"/>
      <c r="K199" s="83"/>
      <c r="L199" s="84" t="str">
        <f aca="false">IF(G199="EE",IF(OR(AND(OR(J199=1,J199=0),H199&gt;0,H199&lt;5),AND(OR(J199=1,J199=0),H199&gt;4,H199&lt;16),AND(J199=2,H199&gt;0,H199&lt;5)),"Simples",IF(OR(AND(OR(J199=1,J199=0),H199&gt;15),AND(J199=2,H199&gt;4,H199&lt;16),AND(J199&gt;2,H199&gt;0,H199&lt;5)),"Médio",IF(OR(AND(J199=2,H199&gt;15),AND(J199&gt;2,H199&gt;4,H199&lt;16),AND(J199&gt;2,H199&gt;15)),"Complexo",""))), IF(OR(G199="CE",G199="SE"),IF(OR(AND(OR(J199=1,J199=0),H199&gt;0,H199&lt;6),AND(OR(J199=1,J199=0),H199&gt;5,H199&lt;20),AND(J199&gt;1,J199&lt;4,H199&gt;0,H199&lt;6)),"Simples",IF(OR(AND(OR(J199=1,J199=0),H199&gt;19),AND(J199&gt;1,J199&lt;4,H199&gt;5,H199&lt;20),AND(J199&gt;3,H199&gt;0,H199&lt;6)),"Médio",IF(OR(AND(J199&gt;1,J199&lt;4,H199&gt;19),AND(J199&gt;3,H199&gt;5,H199&lt;20),AND(J199&gt;3,H199&gt;19)),"Complexo",""))),""))</f>
        <v/>
      </c>
      <c r="M199" s="79" t="str">
        <f aca="false">IF(G199="ALI",IF(OR(AND(OR(J199=1,J199=0),H199&gt;0,H199&lt;20),AND(OR(J199=1,J199=0),H199&gt;19,H199&lt;51),AND(J199&gt;1,J199&lt;6,H199&gt;0,H199&lt;20)),"Simples",IF(OR(AND(OR(J199=1,J199=0),H199&gt;50),AND(J199&gt;1,J199&lt;6,H199&gt;19,H199&lt;51),AND(J199&gt;5,H199&gt;0,H199&lt;20)),"Médio",IF(OR(AND(J199&gt;1,J199&lt;6,H199&gt;50),AND(J199&gt;5,H199&gt;19,H199&lt;51),AND(J199&gt;5,H199&gt;50)),"Complexo",""))), IF(G199="AIE",IF(OR(AND(OR(J199=1, J199=0),H199&gt;0,H199&lt;20),AND(OR(J199=1, J199=0),H199&gt;19,H199&lt;51),AND(J199&gt;1,J199&lt;6,H199&gt;0,H199&lt;20)),"Simples",IF(OR(AND(OR(J199=1, J199=0),H199&gt;50),AND(J199&gt;1,J199&lt;6,H199&gt;19,H199&lt;51),AND(J199&gt;5,H199&gt;0,H199&lt;20)),"Médio",IF(OR(AND(J199&gt;1,J199&lt;6,H199&gt;50),AND(J199&gt;5,H199&gt;19,H199&lt;51),AND(J199&gt;5,H199&gt;50)),"Complexo",""))),""))</f>
        <v/>
      </c>
      <c r="N199" s="85" t="str">
        <f aca="false">IF(L199="",M199,IF(M199="",L199,""))</f>
        <v/>
      </c>
      <c r="O199" s="86" t="n">
        <f aca="false">IF(AND(OR(G199="EE",G199="CE"),N199="Simples"),3, IF(AND(OR(G199="EE",G199="CE"),N199="Médio"),4, IF(AND(OR(G199="EE",G199="CE"),N199="Complexo"),6, IF(AND(G199="SE",N199="Simples"),4, IF(AND(G199="SE",N199="Médio"),5, IF(AND(G199="SE",N199="Complexo"),7,0))))))</f>
        <v>0</v>
      </c>
      <c r="P199" s="86" t="n">
        <f aca="false">IF(AND(G199="ALI",M199="Simples"),7, IF(AND(G199="ALI",M199="Médio"),10, IF(AND(G199="ALI",M199="Complexo"),15, IF(AND(G199="AIE",M199="Simples"),5, IF(AND(G199="AIE",M199="Médio"),7, IF(AND(G199="AIE",M199="Complexo"),10,0))))))</f>
        <v>0</v>
      </c>
      <c r="Q199" s="69" t="n">
        <f aca="false">IF(B199&lt;&gt;"Manutenção em interface",IF(B199&lt;&gt;"Desenv., Manutenção e Publicação de Páginas Estáticas",(O199+P199),C199),C199)</f>
        <v>0</v>
      </c>
      <c r="R199" s="85" t="n">
        <f aca="false">IF(B199&lt;&gt;"Manutenção em interface",IF(B199&lt;&gt;"Desenv., Manutenção e Publicação de Páginas Estáticas",(O199+P199)*C199,C199),C199)</f>
        <v>0</v>
      </c>
      <c r="S199" s="78"/>
      <c r="T199" s="87"/>
      <c r="U199" s="88"/>
      <c r="V199" s="76"/>
      <c r="W199" s="77" t="n">
        <f aca="false">IF(V199&lt;&gt;"",VLOOKUP(V199,'Manual EB'!$A$3:$B$407,2,0),0)</f>
        <v>0</v>
      </c>
      <c r="X199" s="78"/>
      <c r="Y199" s="80"/>
      <c r="Z199" s="81"/>
      <c r="AA199" s="82"/>
      <c r="AB199" s="83"/>
      <c r="AC199" s="84" t="str">
        <f aca="false">IF(X199="EE",IF(OR(AND(OR(AA199=1,AA199=0),Y199&gt;0,Y199&lt;5),AND(OR(AA199=1,AA199=0),Y199&gt;4,Y199&lt;16),AND(AA199=2,Y199&gt;0,Y199&lt;5)),"Simples",IF(OR(AND(OR(AA199=1,AA199=0),Y199&gt;15),AND(AA199=2,Y199&gt;4,Y199&lt;16),AND(AA199&gt;2,Y199&gt;0,Y199&lt;5)),"Médio",IF(OR(AND(AA199=2,Y199&gt;15),AND(AA199&gt;2,Y199&gt;4,Y199&lt;16),AND(AA199&gt;2,Y199&gt;15)),"Complexo",""))), IF(OR(X199="CE",X199="SE"),IF(OR(AND(OR(AA199=1,AA199=0),Y199&gt;0,Y199&lt;6),AND(OR(AA199=1,AA199=0),Y199&gt;5,Y199&lt;20),AND(AA199&gt;1,AA199&lt;4,Y199&gt;0,Y199&lt;6)),"Simples",IF(OR(AND(OR(AA199=1,AA199=0),Y199&gt;19),AND(AA199&gt;1,AA199&lt;4,Y199&gt;5,Y199&lt;20),AND(AA199&gt;3,Y199&gt;0,Y199&lt;6)),"Médio",IF(OR(AND(AA199&gt;1,AA199&lt;4,Y199&gt;19),AND(AA199&gt;3,Y199&gt;5,Y199&lt;20),AND(AA199&gt;3,Y199&gt;19)),"Complexo",""))),""))</f>
        <v/>
      </c>
      <c r="AD199" s="79" t="str">
        <f aca="false">IF(X199="ALI",IF(OR(AND(OR(AA199=1,AA199=0),Y199&gt;0,Y199&lt;20),AND(OR(AA199=1,AA199=0),Y199&gt;19,Y199&lt;51),AND(AA199&gt;1,AA199&lt;6,Y199&gt;0,Y199&lt;20)),"Simples",IF(OR(AND(OR(AA199=1,AA199=0),Y199&gt;50),AND(AA199&gt;1,AA199&lt;6,Y199&gt;19,Y199&lt;51),AND(AA199&gt;5,Y199&gt;0,Y199&lt;20)),"Médio",IF(OR(AND(AA199&gt;1,AA199&lt;6,Y199&gt;50),AND(AA199&gt;5,Y199&gt;19,Y199&lt;51),AND(AA199&gt;5,Y199&gt;50)),"Complexo",""))), IF(X199="AIE",IF(OR(AND(OR(AA199=1, AA199=0),Y199&gt;0,Y199&lt;20),AND(OR(AA199=1, AA199=0),Y199&gt;19,Y199&lt;51),AND(AA199&gt;1,AA199&lt;6,Y199&gt;0,Y199&lt;20)),"Simples",IF(OR(AND(OR(AA199=1, AA199=0),Y199&gt;50),AND(AA199&gt;1,AA199&lt;6,Y199&gt;19,Y199&lt;51),AND(AA199&gt;5,Y199&gt;0,Y199&lt;20)),"Médio",IF(OR(AND(AA199&gt;1,AA199&lt;6,Y199&gt;50),AND(AA199&gt;5,Y199&gt;19,Y199&lt;51),AND(AA199&gt;5,Y199&gt;50)),"Complexo",""))),""))</f>
        <v/>
      </c>
      <c r="AE199" s="85" t="str">
        <f aca="false">IF(AC199="",AD199,IF(AD199="",AC199,""))</f>
        <v/>
      </c>
      <c r="AF199" s="86" t="n">
        <f aca="false">IF(AND(OR(X199="EE",X199="CE"),AE199="Simples"),3, IF(AND(OR(X199="EE",X199="CE"),AE199="Médio"),4, IF(AND(OR(X199="EE",X199="CE"),AE199="Complexo"),6, IF(AND(X199="SE",AE199="Simples"),4, IF(AND(X199="SE",AE199="Médio"),5, IF(AND(X199="SE",AE199="Complexo"),7,0))))))</f>
        <v>0</v>
      </c>
      <c r="AG199" s="86" t="n">
        <f aca="false">IF(AND(X199="ALI",AD199="Simples"),7, IF(AND(X199="ALI",AD199="Médio"),10, IF(AND(X199="ALI",AD199="Complexo"),15, IF(AND(X199="AIE",AD199="Simples"),5, IF(AND(X199="AIE",AD199="Médio"),7, IF(AND(X199="AIE",AD199="Complexo"),10,0))))))</f>
        <v>0</v>
      </c>
      <c r="AH199" s="86" t="n">
        <f aca="false">IF(U199="",0,IF(U199="OK",SUM(O199:P199),SUM(AF199:AG199)))</f>
        <v>0</v>
      </c>
      <c r="AI199" s="89" t="n">
        <f aca="false">IF(U199="OK",R199,( IF(V199&lt;&gt;"Manutenção em interface",IF(V199&lt;&gt;"Desenv., Manutenção e Publicação de Páginas Estáticas",(AF199+AG199)*W199,W199),W199)))</f>
        <v>0</v>
      </c>
      <c r="AJ199" s="78"/>
      <c r="AK199" s="87"/>
      <c r="AL199" s="78"/>
      <c r="AM199" s="87"/>
      <c r="AN199" s="78"/>
      <c r="AO199" s="78" t="str">
        <f aca="false">IF(AI199=0,"",IF(AI199=R199,"OK","Divergente"))</f>
        <v/>
      </c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IF(B200&lt;&gt;"",VLOOKUP(B200,'Manual EB'!$A$3:$B$407,2,0),0)</f>
        <v>0</v>
      </c>
      <c r="D200" s="78"/>
      <c r="E200" s="78"/>
      <c r="F200" s="79"/>
      <c r="G200" s="78"/>
      <c r="H200" s="80"/>
      <c r="I200" s="81"/>
      <c r="J200" s="82"/>
      <c r="K200" s="83"/>
      <c r="L200" s="84" t="str">
        <f aca="false">IF(G200="EE",IF(OR(AND(OR(J200=1,J200=0),H200&gt;0,H200&lt;5),AND(OR(J200=1,J200=0),H200&gt;4,H200&lt;16),AND(J200=2,H200&gt;0,H200&lt;5)),"Simples",IF(OR(AND(OR(J200=1,J200=0),H200&gt;15),AND(J200=2,H200&gt;4,H200&lt;16),AND(J200&gt;2,H200&gt;0,H200&lt;5)),"Médio",IF(OR(AND(J200=2,H200&gt;15),AND(J200&gt;2,H200&gt;4,H200&lt;16),AND(J200&gt;2,H200&gt;15)),"Complexo",""))), IF(OR(G200="CE",G200="SE"),IF(OR(AND(OR(J200=1,J200=0),H200&gt;0,H200&lt;6),AND(OR(J200=1,J200=0),H200&gt;5,H200&lt;20),AND(J200&gt;1,J200&lt;4,H200&gt;0,H200&lt;6)),"Simples",IF(OR(AND(OR(J200=1,J200=0),H200&gt;19),AND(J200&gt;1,J200&lt;4,H200&gt;5,H200&lt;20),AND(J200&gt;3,H200&gt;0,H200&lt;6)),"Médio",IF(OR(AND(J200&gt;1,J200&lt;4,H200&gt;19),AND(J200&gt;3,H200&gt;5,H200&lt;20),AND(J200&gt;3,H200&gt;19)),"Complexo",""))),""))</f>
        <v/>
      </c>
      <c r="M200" s="79" t="str">
        <f aca="false">IF(G200="ALI",IF(OR(AND(OR(J200=1,J200=0),H200&gt;0,H200&lt;20),AND(OR(J200=1,J200=0),H200&gt;19,H200&lt;51),AND(J200&gt;1,J200&lt;6,H200&gt;0,H200&lt;20)),"Simples",IF(OR(AND(OR(J200=1,J200=0),H200&gt;50),AND(J200&gt;1,J200&lt;6,H200&gt;19,H200&lt;51),AND(J200&gt;5,H200&gt;0,H200&lt;20)),"Médio",IF(OR(AND(J200&gt;1,J200&lt;6,H200&gt;50),AND(J200&gt;5,H200&gt;19,H200&lt;51),AND(J200&gt;5,H200&gt;50)),"Complexo",""))), IF(G200="AIE",IF(OR(AND(OR(J200=1, J200=0),H200&gt;0,H200&lt;20),AND(OR(J200=1, J200=0),H200&gt;19,H200&lt;51),AND(J200&gt;1,J200&lt;6,H200&gt;0,H200&lt;20)),"Simples",IF(OR(AND(OR(J200=1, J200=0),H200&gt;50),AND(J200&gt;1,J200&lt;6,H200&gt;19,H200&lt;51),AND(J200&gt;5,H200&gt;0,H200&lt;20)),"Médio",IF(OR(AND(J200&gt;1,J200&lt;6,H200&gt;50),AND(J200&gt;5,H200&gt;19,H200&lt;51),AND(J200&gt;5,H200&gt;50)),"Complexo",""))),""))</f>
        <v/>
      </c>
      <c r="N200" s="85" t="str">
        <f aca="false">IF(L200="",M200,IF(M200="",L200,""))</f>
        <v/>
      </c>
      <c r="O200" s="86" t="n">
        <f aca="false">IF(AND(OR(G200="EE",G200="CE"),N200="Simples"),3, IF(AND(OR(G200="EE",G200="CE"),N200="Médio"),4, IF(AND(OR(G200="EE",G200="CE"),N200="Complexo"),6, IF(AND(G200="SE",N200="Simples"),4, IF(AND(G200="SE",N200="Médio"),5, IF(AND(G200="SE",N200="Complexo"),7,0))))))</f>
        <v>0</v>
      </c>
      <c r="P200" s="86" t="n">
        <f aca="false">IF(AND(G200="ALI",M200="Simples"),7, IF(AND(G200="ALI",M200="Médio"),10, IF(AND(G200="ALI",M200="Complexo"),15, IF(AND(G200="AIE",M200="Simples"),5, IF(AND(G200="AIE",M200="Médio"),7, IF(AND(G200="AIE",M200="Complexo"),10,0))))))</f>
        <v>0</v>
      </c>
      <c r="Q200" s="69" t="n">
        <f aca="false">IF(B200&lt;&gt;"Manutenção em interface",IF(B200&lt;&gt;"Desenv., Manutenção e Publicação de Páginas Estáticas",(O200+P200),C200),C200)</f>
        <v>0</v>
      </c>
      <c r="R200" s="85" t="n">
        <f aca="false">IF(B200&lt;&gt;"Manutenção em interface",IF(B200&lt;&gt;"Desenv., Manutenção e Publicação de Páginas Estáticas",(O200+P200)*C200,C200),C200)</f>
        <v>0</v>
      </c>
      <c r="S200" s="78"/>
      <c r="T200" s="87"/>
      <c r="U200" s="88"/>
      <c r="V200" s="76"/>
      <c r="W200" s="77" t="n">
        <f aca="false">IF(V200&lt;&gt;"",VLOOKUP(V200,'Manual EB'!$A$3:$B$407,2,0),0)</f>
        <v>0</v>
      </c>
      <c r="X200" s="78"/>
      <c r="Y200" s="80"/>
      <c r="Z200" s="81"/>
      <c r="AA200" s="82"/>
      <c r="AB200" s="83"/>
      <c r="AC200" s="84" t="str">
        <f aca="false">IF(X200="EE",IF(OR(AND(OR(AA200=1,AA200=0),Y200&gt;0,Y200&lt;5),AND(OR(AA200=1,AA200=0),Y200&gt;4,Y200&lt;16),AND(AA200=2,Y200&gt;0,Y200&lt;5)),"Simples",IF(OR(AND(OR(AA200=1,AA200=0),Y200&gt;15),AND(AA200=2,Y200&gt;4,Y200&lt;16),AND(AA200&gt;2,Y200&gt;0,Y200&lt;5)),"Médio",IF(OR(AND(AA200=2,Y200&gt;15),AND(AA200&gt;2,Y200&gt;4,Y200&lt;16),AND(AA200&gt;2,Y200&gt;15)),"Complexo",""))), IF(OR(X200="CE",X200="SE"),IF(OR(AND(OR(AA200=1,AA200=0),Y200&gt;0,Y200&lt;6),AND(OR(AA200=1,AA200=0),Y200&gt;5,Y200&lt;20),AND(AA200&gt;1,AA200&lt;4,Y200&gt;0,Y200&lt;6)),"Simples",IF(OR(AND(OR(AA200=1,AA200=0),Y200&gt;19),AND(AA200&gt;1,AA200&lt;4,Y200&gt;5,Y200&lt;20),AND(AA200&gt;3,Y200&gt;0,Y200&lt;6)),"Médio",IF(OR(AND(AA200&gt;1,AA200&lt;4,Y200&gt;19),AND(AA200&gt;3,Y200&gt;5,Y200&lt;20),AND(AA200&gt;3,Y200&gt;19)),"Complexo",""))),""))</f>
        <v/>
      </c>
      <c r="AD200" s="79" t="str">
        <f aca="false">IF(X200="ALI",IF(OR(AND(OR(AA200=1,AA200=0),Y200&gt;0,Y200&lt;20),AND(OR(AA200=1,AA200=0),Y200&gt;19,Y200&lt;51),AND(AA200&gt;1,AA200&lt;6,Y200&gt;0,Y200&lt;20)),"Simples",IF(OR(AND(OR(AA200=1,AA200=0),Y200&gt;50),AND(AA200&gt;1,AA200&lt;6,Y200&gt;19,Y200&lt;51),AND(AA200&gt;5,Y200&gt;0,Y200&lt;20)),"Médio",IF(OR(AND(AA200&gt;1,AA200&lt;6,Y200&gt;50),AND(AA200&gt;5,Y200&gt;19,Y200&lt;51),AND(AA200&gt;5,Y200&gt;50)),"Complexo",""))), IF(X200="AIE",IF(OR(AND(OR(AA200=1, AA200=0),Y200&gt;0,Y200&lt;20),AND(OR(AA200=1, AA200=0),Y200&gt;19,Y200&lt;51),AND(AA200&gt;1,AA200&lt;6,Y200&gt;0,Y200&lt;20)),"Simples",IF(OR(AND(OR(AA200=1, AA200=0),Y200&gt;50),AND(AA200&gt;1,AA200&lt;6,Y200&gt;19,Y200&lt;51),AND(AA200&gt;5,Y200&gt;0,Y200&lt;20)),"Médio",IF(OR(AND(AA200&gt;1,AA200&lt;6,Y200&gt;50),AND(AA200&gt;5,Y200&gt;19,Y200&lt;51),AND(AA200&gt;5,Y200&gt;50)),"Complexo",""))),""))</f>
        <v/>
      </c>
      <c r="AE200" s="85" t="str">
        <f aca="false">IF(AC200="",AD200,IF(AD200="",AC200,""))</f>
        <v/>
      </c>
      <c r="AF200" s="86" t="n">
        <f aca="false">IF(AND(OR(X200="EE",X200="CE"),AE200="Simples"),3, IF(AND(OR(X200="EE",X200="CE"),AE200="Médio"),4, IF(AND(OR(X200="EE",X200="CE"),AE200="Complexo"),6, IF(AND(X200="SE",AE200="Simples"),4, IF(AND(X200="SE",AE200="Médio"),5, IF(AND(X200="SE",AE200="Complexo"),7,0))))))</f>
        <v>0</v>
      </c>
      <c r="AG200" s="86" t="n">
        <f aca="false">IF(AND(X200="ALI",AD200="Simples"),7, IF(AND(X200="ALI",AD200="Médio"),10, IF(AND(X200="ALI",AD200="Complexo"),15, IF(AND(X200="AIE",AD200="Simples"),5, IF(AND(X200="AIE",AD200="Médio"),7, IF(AND(X200="AIE",AD200="Complexo"),10,0))))))</f>
        <v>0</v>
      </c>
      <c r="AH200" s="86" t="n">
        <f aca="false">IF(U200="",0,IF(U200="OK",SUM(O200:P200),SUM(AF200:AG200)))</f>
        <v>0</v>
      </c>
      <c r="AI200" s="89" t="n">
        <f aca="false">IF(U200="OK",R200,( IF(V200&lt;&gt;"Manutenção em interface",IF(V200&lt;&gt;"Desenv., Manutenção e Publicação de Páginas Estáticas",(AF200+AG200)*W200,W200),W200)))</f>
        <v>0</v>
      </c>
      <c r="AJ200" s="78"/>
      <c r="AK200" s="87"/>
      <c r="AL200" s="78"/>
      <c r="AM200" s="87"/>
      <c r="AN200" s="78"/>
      <c r="AO200" s="78" t="str">
        <f aca="false">IF(AI200=0,"",IF(AI200=R200,"OK","Divergente"))</f>
        <v/>
      </c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IF(B201&lt;&gt;"",VLOOKUP(B201,'Manual EB'!$A$3:$B$407,2,0),0)</f>
        <v>0</v>
      </c>
      <c r="D201" s="78"/>
      <c r="E201" s="78"/>
      <c r="F201" s="79"/>
      <c r="G201" s="78"/>
      <c r="H201" s="80"/>
      <c r="I201" s="81"/>
      <c r="J201" s="82"/>
      <c r="K201" s="83"/>
      <c r="L201" s="84" t="str">
        <f aca="false">IF(G201="EE",IF(OR(AND(OR(J201=1,J201=0),H201&gt;0,H201&lt;5),AND(OR(J201=1,J201=0),H201&gt;4,H201&lt;16),AND(J201=2,H201&gt;0,H201&lt;5)),"Simples",IF(OR(AND(OR(J201=1,J201=0),H201&gt;15),AND(J201=2,H201&gt;4,H201&lt;16),AND(J201&gt;2,H201&gt;0,H201&lt;5)),"Médio",IF(OR(AND(J201=2,H201&gt;15),AND(J201&gt;2,H201&gt;4,H201&lt;16),AND(J201&gt;2,H201&gt;15)),"Complexo",""))), IF(OR(G201="CE",G201="SE"),IF(OR(AND(OR(J201=1,J201=0),H201&gt;0,H201&lt;6),AND(OR(J201=1,J201=0),H201&gt;5,H201&lt;20),AND(J201&gt;1,J201&lt;4,H201&gt;0,H201&lt;6)),"Simples",IF(OR(AND(OR(J201=1,J201=0),H201&gt;19),AND(J201&gt;1,J201&lt;4,H201&gt;5,H201&lt;20),AND(J201&gt;3,H201&gt;0,H201&lt;6)),"Médio",IF(OR(AND(J201&gt;1,J201&lt;4,H201&gt;19),AND(J201&gt;3,H201&gt;5,H201&lt;20),AND(J201&gt;3,H201&gt;19)),"Complexo",""))),""))</f>
        <v/>
      </c>
      <c r="M201" s="79" t="str">
        <f aca="false">IF(G201="ALI",IF(OR(AND(OR(J201=1,J201=0),H201&gt;0,H201&lt;20),AND(OR(J201=1,J201=0),H201&gt;19,H201&lt;51),AND(J201&gt;1,J201&lt;6,H201&gt;0,H201&lt;20)),"Simples",IF(OR(AND(OR(J201=1,J201=0),H201&gt;50),AND(J201&gt;1,J201&lt;6,H201&gt;19,H201&lt;51),AND(J201&gt;5,H201&gt;0,H201&lt;20)),"Médio",IF(OR(AND(J201&gt;1,J201&lt;6,H201&gt;50),AND(J201&gt;5,H201&gt;19,H201&lt;51),AND(J201&gt;5,H201&gt;50)),"Complexo",""))), IF(G201="AIE",IF(OR(AND(OR(J201=1, J201=0),H201&gt;0,H201&lt;20),AND(OR(J201=1, J201=0),H201&gt;19,H201&lt;51),AND(J201&gt;1,J201&lt;6,H201&gt;0,H201&lt;20)),"Simples",IF(OR(AND(OR(J201=1, J201=0),H201&gt;50),AND(J201&gt;1,J201&lt;6,H201&gt;19,H201&lt;51),AND(J201&gt;5,H201&gt;0,H201&lt;20)),"Médio",IF(OR(AND(J201&gt;1,J201&lt;6,H201&gt;50),AND(J201&gt;5,H201&gt;19,H201&lt;51),AND(J201&gt;5,H201&gt;50)),"Complexo",""))),""))</f>
        <v/>
      </c>
      <c r="N201" s="85" t="str">
        <f aca="false">IF(L201="",M201,IF(M201="",L201,""))</f>
        <v/>
      </c>
      <c r="O201" s="86" t="n">
        <f aca="false">IF(AND(OR(G201="EE",G201="CE"),N201="Simples"),3, IF(AND(OR(G201="EE",G201="CE"),N201="Médio"),4, IF(AND(OR(G201="EE",G201="CE"),N201="Complexo"),6, IF(AND(G201="SE",N201="Simples"),4, IF(AND(G201="SE",N201="Médio"),5, IF(AND(G201="SE",N201="Complexo"),7,0))))))</f>
        <v>0</v>
      </c>
      <c r="P201" s="86" t="n">
        <f aca="false">IF(AND(G201="ALI",M201="Simples"),7, IF(AND(G201="ALI",M201="Médio"),10, IF(AND(G201="ALI",M201="Complexo"),15, IF(AND(G201="AIE",M201="Simples"),5, IF(AND(G201="AIE",M201="Médio"),7, IF(AND(G201="AIE",M201="Complexo"),10,0))))))</f>
        <v>0</v>
      </c>
      <c r="Q201" s="69" t="n">
        <f aca="false">IF(B201&lt;&gt;"Manutenção em interface",IF(B201&lt;&gt;"Desenv., Manutenção e Publicação de Páginas Estáticas",(O201+P201),C201),C201)</f>
        <v>0</v>
      </c>
      <c r="R201" s="85" t="n">
        <f aca="false">IF(B201&lt;&gt;"Manutenção em interface",IF(B201&lt;&gt;"Desenv., Manutenção e Publicação de Páginas Estáticas",(O201+P201)*C201,C201),C201)</f>
        <v>0</v>
      </c>
      <c r="S201" s="78"/>
      <c r="T201" s="87"/>
      <c r="U201" s="88"/>
      <c r="V201" s="76"/>
      <c r="W201" s="77" t="n">
        <f aca="false">IF(V201&lt;&gt;"",VLOOKUP(V201,'Manual EB'!$A$3:$B$407,2,0),0)</f>
        <v>0</v>
      </c>
      <c r="X201" s="78"/>
      <c r="Y201" s="80"/>
      <c r="Z201" s="81"/>
      <c r="AA201" s="82"/>
      <c r="AB201" s="83"/>
      <c r="AC201" s="84" t="str">
        <f aca="false">IF(X201="EE",IF(OR(AND(OR(AA201=1,AA201=0),Y201&gt;0,Y201&lt;5),AND(OR(AA201=1,AA201=0),Y201&gt;4,Y201&lt;16),AND(AA201=2,Y201&gt;0,Y201&lt;5)),"Simples",IF(OR(AND(OR(AA201=1,AA201=0),Y201&gt;15),AND(AA201=2,Y201&gt;4,Y201&lt;16),AND(AA201&gt;2,Y201&gt;0,Y201&lt;5)),"Médio",IF(OR(AND(AA201=2,Y201&gt;15),AND(AA201&gt;2,Y201&gt;4,Y201&lt;16),AND(AA201&gt;2,Y201&gt;15)),"Complexo",""))), IF(OR(X201="CE",X201="SE"),IF(OR(AND(OR(AA201=1,AA201=0),Y201&gt;0,Y201&lt;6),AND(OR(AA201=1,AA201=0),Y201&gt;5,Y201&lt;20),AND(AA201&gt;1,AA201&lt;4,Y201&gt;0,Y201&lt;6)),"Simples",IF(OR(AND(OR(AA201=1,AA201=0),Y201&gt;19),AND(AA201&gt;1,AA201&lt;4,Y201&gt;5,Y201&lt;20),AND(AA201&gt;3,Y201&gt;0,Y201&lt;6)),"Médio",IF(OR(AND(AA201&gt;1,AA201&lt;4,Y201&gt;19),AND(AA201&gt;3,Y201&gt;5,Y201&lt;20),AND(AA201&gt;3,Y201&gt;19)),"Complexo",""))),""))</f>
        <v/>
      </c>
      <c r="AD201" s="79" t="str">
        <f aca="false">IF(X201="ALI",IF(OR(AND(OR(AA201=1,AA201=0),Y201&gt;0,Y201&lt;20),AND(OR(AA201=1,AA201=0),Y201&gt;19,Y201&lt;51),AND(AA201&gt;1,AA201&lt;6,Y201&gt;0,Y201&lt;20)),"Simples",IF(OR(AND(OR(AA201=1,AA201=0),Y201&gt;50),AND(AA201&gt;1,AA201&lt;6,Y201&gt;19,Y201&lt;51),AND(AA201&gt;5,Y201&gt;0,Y201&lt;20)),"Médio",IF(OR(AND(AA201&gt;1,AA201&lt;6,Y201&gt;50),AND(AA201&gt;5,Y201&gt;19,Y201&lt;51),AND(AA201&gt;5,Y201&gt;50)),"Complexo",""))), IF(X201="AIE",IF(OR(AND(OR(AA201=1, AA201=0),Y201&gt;0,Y201&lt;20),AND(OR(AA201=1, AA201=0),Y201&gt;19,Y201&lt;51),AND(AA201&gt;1,AA201&lt;6,Y201&gt;0,Y201&lt;20)),"Simples",IF(OR(AND(OR(AA201=1, AA201=0),Y201&gt;50),AND(AA201&gt;1,AA201&lt;6,Y201&gt;19,Y201&lt;51),AND(AA201&gt;5,Y201&gt;0,Y201&lt;20)),"Médio",IF(OR(AND(AA201&gt;1,AA201&lt;6,Y201&gt;50),AND(AA201&gt;5,Y201&gt;19,Y201&lt;51),AND(AA201&gt;5,Y201&gt;50)),"Complexo",""))),""))</f>
        <v/>
      </c>
      <c r="AE201" s="85" t="str">
        <f aca="false">IF(AC201="",AD201,IF(AD201="",AC201,""))</f>
        <v/>
      </c>
      <c r="AF201" s="86" t="n">
        <f aca="false">IF(AND(OR(X201="EE",X201="CE"),AE201="Simples"),3, IF(AND(OR(X201="EE",X201="CE"),AE201="Médio"),4, IF(AND(OR(X201="EE",X201="CE"),AE201="Complexo"),6, IF(AND(X201="SE",AE201="Simples"),4, IF(AND(X201="SE",AE201="Médio"),5, IF(AND(X201="SE",AE201="Complexo"),7,0))))))</f>
        <v>0</v>
      </c>
      <c r="AG201" s="86" t="n">
        <f aca="false">IF(AND(X201="ALI",AD201="Simples"),7, IF(AND(X201="ALI",AD201="Médio"),10, IF(AND(X201="ALI",AD201="Complexo"),15, IF(AND(X201="AIE",AD201="Simples"),5, IF(AND(X201="AIE",AD201="Médio"),7, IF(AND(X201="AIE",AD201="Complexo"),10,0))))))</f>
        <v>0</v>
      </c>
      <c r="AH201" s="86" t="n">
        <f aca="false">IF(U201="",0,IF(U201="OK",SUM(O201:P201),SUM(AF201:AG201)))</f>
        <v>0</v>
      </c>
      <c r="AI201" s="89" t="n">
        <f aca="false">IF(U201="OK",R201,( IF(V201&lt;&gt;"Manutenção em interface",IF(V201&lt;&gt;"Desenv., Manutenção e Publicação de Páginas Estáticas",(AF201+AG201)*W201,W201),W201)))</f>
        <v>0</v>
      </c>
      <c r="AJ201" s="78"/>
      <c r="AK201" s="87"/>
      <c r="AL201" s="78"/>
      <c r="AM201" s="87"/>
      <c r="AN201" s="78"/>
      <c r="AO201" s="78" t="str">
        <f aca="false">IF(AI201=0,"",IF(AI201=R201,"OK","Divergente"))</f>
        <v/>
      </c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IF(B202&lt;&gt;"",VLOOKUP(B202,'Manual EB'!$A$3:$B$407,2,0),0)</f>
        <v>0</v>
      </c>
      <c r="D202" s="78"/>
      <c r="E202" s="78"/>
      <c r="F202" s="79"/>
      <c r="G202" s="78"/>
      <c r="H202" s="80"/>
      <c r="I202" s="81"/>
      <c r="J202" s="82"/>
      <c r="K202" s="83"/>
      <c r="L202" s="84" t="str">
        <f aca="false">IF(G202="EE",IF(OR(AND(OR(J202=1,J202=0),H202&gt;0,H202&lt;5),AND(OR(J202=1,J202=0),H202&gt;4,H202&lt;16),AND(J202=2,H202&gt;0,H202&lt;5)),"Simples",IF(OR(AND(OR(J202=1,J202=0),H202&gt;15),AND(J202=2,H202&gt;4,H202&lt;16),AND(J202&gt;2,H202&gt;0,H202&lt;5)),"Médio",IF(OR(AND(J202=2,H202&gt;15),AND(J202&gt;2,H202&gt;4,H202&lt;16),AND(J202&gt;2,H202&gt;15)),"Complexo",""))), IF(OR(G202="CE",G202="SE"),IF(OR(AND(OR(J202=1,J202=0),H202&gt;0,H202&lt;6),AND(OR(J202=1,J202=0),H202&gt;5,H202&lt;20),AND(J202&gt;1,J202&lt;4,H202&gt;0,H202&lt;6)),"Simples",IF(OR(AND(OR(J202=1,J202=0),H202&gt;19),AND(J202&gt;1,J202&lt;4,H202&gt;5,H202&lt;20),AND(J202&gt;3,H202&gt;0,H202&lt;6)),"Médio",IF(OR(AND(J202&gt;1,J202&lt;4,H202&gt;19),AND(J202&gt;3,H202&gt;5,H202&lt;20),AND(J202&gt;3,H202&gt;19)),"Complexo",""))),""))</f>
        <v/>
      </c>
      <c r="M202" s="79" t="str">
        <f aca="false">IF(G202="ALI",IF(OR(AND(OR(J202=1,J202=0),H202&gt;0,H202&lt;20),AND(OR(J202=1,J202=0),H202&gt;19,H202&lt;51),AND(J202&gt;1,J202&lt;6,H202&gt;0,H202&lt;20)),"Simples",IF(OR(AND(OR(J202=1,J202=0),H202&gt;50),AND(J202&gt;1,J202&lt;6,H202&gt;19,H202&lt;51),AND(J202&gt;5,H202&gt;0,H202&lt;20)),"Médio",IF(OR(AND(J202&gt;1,J202&lt;6,H202&gt;50),AND(J202&gt;5,H202&gt;19,H202&lt;51),AND(J202&gt;5,H202&gt;50)),"Complexo",""))), IF(G202="AIE",IF(OR(AND(OR(J202=1, J202=0),H202&gt;0,H202&lt;20),AND(OR(J202=1, J202=0),H202&gt;19,H202&lt;51),AND(J202&gt;1,J202&lt;6,H202&gt;0,H202&lt;20)),"Simples",IF(OR(AND(OR(J202=1, J202=0),H202&gt;50),AND(J202&gt;1,J202&lt;6,H202&gt;19,H202&lt;51),AND(J202&gt;5,H202&gt;0,H202&lt;20)),"Médio",IF(OR(AND(J202&gt;1,J202&lt;6,H202&gt;50),AND(J202&gt;5,H202&gt;19,H202&lt;51),AND(J202&gt;5,H202&gt;50)),"Complexo",""))),""))</f>
        <v/>
      </c>
      <c r="N202" s="85" t="str">
        <f aca="false">IF(L202="",M202,IF(M202="",L202,""))</f>
        <v/>
      </c>
      <c r="O202" s="86" t="n">
        <f aca="false">IF(AND(OR(G202="EE",G202="CE"),N202="Simples"),3, IF(AND(OR(G202="EE",G202="CE"),N202="Médio"),4, IF(AND(OR(G202="EE",G202="CE"),N202="Complexo"),6, IF(AND(G202="SE",N202="Simples"),4, IF(AND(G202="SE",N202="Médio"),5, IF(AND(G202="SE",N202="Complexo"),7,0))))))</f>
        <v>0</v>
      </c>
      <c r="P202" s="86" t="n">
        <f aca="false">IF(AND(G202="ALI",M202="Simples"),7, IF(AND(G202="ALI",M202="Médio"),10, IF(AND(G202="ALI",M202="Complexo"),15, IF(AND(G202="AIE",M202="Simples"),5, IF(AND(G202="AIE",M202="Médio"),7, IF(AND(G202="AIE",M202="Complexo"),10,0))))))</f>
        <v>0</v>
      </c>
      <c r="Q202" s="69" t="n">
        <f aca="false">IF(B202&lt;&gt;"Manutenção em interface",IF(B202&lt;&gt;"Desenv., Manutenção e Publicação de Páginas Estáticas",(O202+P202),C202),C202)</f>
        <v>0</v>
      </c>
      <c r="R202" s="85" t="n">
        <f aca="false">IF(B202&lt;&gt;"Manutenção em interface",IF(B202&lt;&gt;"Desenv., Manutenção e Publicação de Páginas Estáticas",(O202+P202)*C202,C202),C202)</f>
        <v>0</v>
      </c>
      <c r="S202" s="78"/>
      <c r="T202" s="87"/>
      <c r="U202" s="88"/>
      <c r="V202" s="76"/>
      <c r="W202" s="77" t="n">
        <f aca="false">IF(V202&lt;&gt;"",VLOOKUP(V202,'Manual EB'!$A$3:$B$407,2,0),0)</f>
        <v>0</v>
      </c>
      <c r="X202" s="78"/>
      <c r="Y202" s="80"/>
      <c r="Z202" s="81"/>
      <c r="AA202" s="82"/>
      <c r="AB202" s="83"/>
      <c r="AC202" s="84" t="str">
        <f aca="false">IF(X202="EE",IF(OR(AND(OR(AA202=1,AA202=0),Y202&gt;0,Y202&lt;5),AND(OR(AA202=1,AA202=0),Y202&gt;4,Y202&lt;16),AND(AA202=2,Y202&gt;0,Y202&lt;5)),"Simples",IF(OR(AND(OR(AA202=1,AA202=0),Y202&gt;15),AND(AA202=2,Y202&gt;4,Y202&lt;16),AND(AA202&gt;2,Y202&gt;0,Y202&lt;5)),"Médio",IF(OR(AND(AA202=2,Y202&gt;15),AND(AA202&gt;2,Y202&gt;4,Y202&lt;16),AND(AA202&gt;2,Y202&gt;15)),"Complexo",""))), IF(OR(X202="CE",X202="SE"),IF(OR(AND(OR(AA202=1,AA202=0),Y202&gt;0,Y202&lt;6),AND(OR(AA202=1,AA202=0),Y202&gt;5,Y202&lt;20),AND(AA202&gt;1,AA202&lt;4,Y202&gt;0,Y202&lt;6)),"Simples",IF(OR(AND(OR(AA202=1,AA202=0),Y202&gt;19),AND(AA202&gt;1,AA202&lt;4,Y202&gt;5,Y202&lt;20),AND(AA202&gt;3,Y202&gt;0,Y202&lt;6)),"Médio",IF(OR(AND(AA202&gt;1,AA202&lt;4,Y202&gt;19),AND(AA202&gt;3,Y202&gt;5,Y202&lt;20),AND(AA202&gt;3,Y202&gt;19)),"Complexo",""))),""))</f>
        <v/>
      </c>
      <c r="AD202" s="79" t="str">
        <f aca="false">IF(X202="ALI",IF(OR(AND(OR(AA202=1,AA202=0),Y202&gt;0,Y202&lt;20),AND(OR(AA202=1,AA202=0),Y202&gt;19,Y202&lt;51),AND(AA202&gt;1,AA202&lt;6,Y202&gt;0,Y202&lt;20)),"Simples",IF(OR(AND(OR(AA202=1,AA202=0),Y202&gt;50),AND(AA202&gt;1,AA202&lt;6,Y202&gt;19,Y202&lt;51),AND(AA202&gt;5,Y202&gt;0,Y202&lt;20)),"Médio",IF(OR(AND(AA202&gt;1,AA202&lt;6,Y202&gt;50),AND(AA202&gt;5,Y202&gt;19,Y202&lt;51),AND(AA202&gt;5,Y202&gt;50)),"Complexo",""))), IF(X202="AIE",IF(OR(AND(OR(AA202=1, AA202=0),Y202&gt;0,Y202&lt;20),AND(OR(AA202=1, AA202=0),Y202&gt;19,Y202&lt;51),AND(AA202&gt;1,AA202&lt;6,Y202&gt;0,Y202&lt;20)),"Simples",IF(OR(AND(OR(AA202=1, AA202=0),Y202&gt;50),AND(AA202&gt;1,AA202&lt;6,Y202&gt;19,Y202&lt;51),AND(AA202&gt;5,Y202&gt;0,Y202&lt;20)),"Médio",IF(OR(AND(AA202&gt;1,AA202&lt;6,Y202&gt;50),AND(AA202&gt;5,Y202&gt;19,Y202&lt;51),AND(AA202&gt;5,Y202&gt;50)),"Complexo",""))),""))</f>
        <v/>
      </c>
      <c r="AE202" s="85" t="str">
        <f aca="false">IF(AC202="",AD202,IF(AD202="",AC202,""))</f>
        <v/>
      </c>
      <c r="AF202" s="86" t="n">
        <f aca="false">IF(AND(OR(X202="EE",X202="CE"),AE202="Simples"),3, IF(AND(OR(X202="EE",X202="CE"),AE202="Médio"),4, IF(AND(OR(X202="EE",X202="CE"),AE202="Complexo"),6, IF(AND(X202="SE",AE202="Simples"),4, IF(AND(X202="SE",AE202="Médio"),5, IF(AND(X202="SE",AE202="Complexo"),7,0))))))</f>
        <v>0</v>
      </c>
      <c r="AG202" s="86" t="n">
        <f aca="false">IF(AND(X202="ALI",AD202="Simples"),7, IF(AND(X202="ALI",AD202="Médio"),10, IF(AND(X202="ALI",AD202="Complexo"),15, IF(AND(X202="AIE",AD202="Simples"),5, IF(AND(X202="AIE",AD202="Médio"),7, IF(AND(X202="AIE",AD202="Complexo"),10,0))))))</f>
        <v>0</v>
      </c>
      <c r="AH202" s="86" t="n">
        <f aca="false">IF(U202="",0,IF(U202="OK",SUM(O202:P202),SUM(AF202:AG202)))</f>
        <v>0</v>
      </c>
      <c r="AI202" s="89" t="n">
        <f aca="false">IF(U202="OK",R202,( IF(V202&lt;&gt;"Manutenção em interface",IF(V202&lt;&gt;"Desenv., Manutenção e Publicação de Páginas Estáticas",(AF202+AG202)*W202,W202),W202)))</f>
        <v>0</v>
      </c>
      <c r="AJ202" s="78"/>
      <c r="AK202" s="87"/>
      <c r="AL202" s="78"/>
      <c r="AM202" s="87"/>
      <c r="AN202" s="78"/>
      <c r="AO202" s="78" t="str">
        <f aca="false">IF(AI202=0,"",IF(AI202=R202,"OK","Divergente"))</f>
        <v/>
      </c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IF(B203&lt;&gt;"",VLOOKUP(B203,'Manual EB'!$A$3:$B$407,2,0),0)</f>
        <v>0</v>
      </c>
      <c r="D203" s="78"/>
      <c r="E203" s="78"/>
      <c r="F203" s="79"/>
      <c r="G203" s="78"/>
      <c r="H203" s="80"/>
      <c r="I203" s="81"/>
      <c r="J203" s="82"/>
      <c r="K203" s="83"/>
      <c r="L203" s="84" t="str">
        <f aca="false">IF(G203="EE",IF(OR(AND(OR(J203=1,J203=0),H203&gt;0,H203&lt;5),AND(OR(J203=1,J203=0),H203&gt;4,H203&lt;16),AND(J203=2,H203&gt;0,H203&lt;5)),"Simples",IF(OR(AND(OR(J203=1,J203=0),H203&gt;15),AND(J203=2,H203&gt;4,H203&lt;16),AND(J203&gt;2,H203&gt;0,H203&lt;5)),"Médio",IF(OR(AND(J203=2,H203&gt;15),AND(J203&gt;2,H203&gt;4,H203&lt;16),AND(J203&gt;2,H203&gt;15)),"Complexo",""))), IF(OR(G203="CE",G203="SE"),IF(OR(AND(OR(J203=1,J203=0),H203&gt;0,H203&lt;6),AND(OR(J203=1,J203=0),H203&gt;5,H203&lt;20),AND(J203&gt;1,J203&lt;4,H203&gt;0,H203&lt;6)),"Simples",IF(OR(AND(OR(J203=1,J203=0),H203&gt;19),AND(J203&gt;1,J203&lt;4,H203&gt;5,H203&lt;20),AND(J203&gt;3,H203&gt;0,H203&lt;6)),"Médio",IF(OR(AND(J203&gt;1,J203&lt;4,H203&gt;19),AND(J203&gt;3,H203&gt;5,H203&lt;20),AND(J203&gt;3,H203&gt;19)),"Complexo",""))),""))</f>
        <v/>
      </c>
      <c r="M203" s="79" t="str">
        <f aca="false">IF(G203="ALI",IF(OR(AND(OR(J203=1,J203=0),H203&gt;0,H203&lt;20),AND(OR(J203=1,J203=0),H203&gt;19,H203&lt;51),AND(J203&gt;1,J203&lt;6,H203&gt;0,H203&lt;20)),"Simples",IF(OR(AND(OR(J203=1,J203=0),H203&gt;50),AND(J203&gt;1,J203&lt;6,H203&gt;19,H203&lt;51),AND(J203&gt;5,H203&gt;0,H203&lt;20)),"Médio",IF(OR(AND(J203&gt;1,J203&lt;6,H203&gt;50),AND(J203&gt;5,H203&gt;19,H203&lt;51),AND(J203&gt;5,H203&gt;50)),"Complexo",""))), IF(G203="AIE",IF(OR(AND(OR(J203=1, J203=0),H203&gt;0,H203&lt;20),AND(OR(J203=1, J203=0),H203&gt;19,H203&lt;51),AND(J203&gt;1,J203&lt;6,H203&gt;0,H203&lt;20)),"Simples",IF(OR(AND(OR(J203=1, J203=0),H203&gt;50),AND(J203&gt;1,J203&lt;6,H203&gt;19,H203&lt;51),AND(J203&gt;5,H203&gt;0,H203&lt;20)),"Médio",IF(OR(AND(J203&gt;1,J203&lt;6,H203&gt;50),AND(J203&gt;5,H203&gt;19,H203&lt;51),AND(J203&gt;5,H203&gt;50)),"Complexo",""))),""))</f>
        <v/>
      </c>
      <c r="N203" s="85" t="str">
        <f aca="false">IF(L203="",M203,IF(M203="",L203,""))</f>
        <v/>
      </c>
      <c r="O203" s="86" t="n">
        <f aca="false">IF(AND(OR(G203="EE",G203="CE"),N203="Simples"),3, IF(AND(OR(G203="EE",G203="CE"),N203="Médio"),4, IF(AND(OR(G203="EE",G203="CE"),N203="Complexo"),6, IF(AND(G203="SE",N203="Simples"),4, IF(AND(G203="SE",N203="Médio"),5, IF(AND(G203="SE",N203="Complexo"),7,0))))))</f>
        <v>0</v>
      </c>
      <c r="P203" s="86" t="n">
        <f aca="false">IF(AND(G203="ALI",M203="Simples"),7, IF(AND(G203="ALI",M203="Médio"),10, IF(AND(G203="ALI",M203="Complexo"),15, IF(AND(G203="AIE",M203="Simples"),5, IF(AND(G203="AIE",M203="Médio"),7, IF(AND(G203="AIE",M203="Complexo"),10,0))))))</f>
        <v>0</v>
      </c>
      <c r="Q203" s="69" t="n">
        <f aca="false">IF(B203&lt;&gt;"Manutenção em interface",IF(B203&lt;&gt;"Desenv., Manutenção e Publicação de Páginas Estáticas",(O203+P203),C203),C203)</f>
        <v>0</v>
      </c>
      <c r="R203" s="85" t="n">
        <f aca="false">IF(B203&lt;&gt;"Manutenção em interface",IF(B203&lt;&gt;"Desenv., Manutenção e Publicação de Páginas Estáticas",(O203+P203)*C203,C203),C203)</f>
        <v>0</v>
      </c>
      <c r="S203" s="78"/>
      <c r="T203" s="87"/>
      <c r="U203" s="88"/>
      <c r="V203" s="76"/>
      <c r="W203" s="77" t="n">
        <f aca="false">IF(V203&lt;&gt;"",VLOOKUP(V203,'Manual EB'!$A$3:$B$407,2,0),0)</f>
        <v>0</v>
      </c>
      <c r="X203" s="78"/>
      <c r="Y203" s="80"/>
      <c r="Z203" s="81"/>
      <c r="AA203" s="82"/>
      <c r="AB203" s="83"/>
      <c r="AC203" s="84" t="str">
        <f aca="false">IF(X203="EE",IF(OR(AND(OR(AA203=1,AA203=0),Y203&gt;0,Y203&lt;5),AND(OR(AA203=1,AA203=0),Y203&gt;4,Y203&lt;16),AND(AA203=2,Y203&gt;0,Y203&lt;5)),"Simples",IF(OR(AND(OR(AA203=1,AA203=0),Y203&gt;15),AND(AA203=2,Y203&gt;4,Y203&lt;16),AND(AA203&gt;2,Y203&gt;0,Y203&lt;5)),"Médio",IF(OR(AND(AA203=2,Y203&gt;15),AND(AA203&gt;2,Y203&gt;4,Y203&lt;16),AND(AA203&gt;2,Y203&gt;15)),"Complexo",""))), IF(OR(X203="CE",X203="SE"),IF(OR(AND(OR(AA203=1,AA203=0),Y203&gt;0,Y203&lt;6),AND(OR(AA203=1,AA203=0),Y203&gt;5,Y203&lt;20),AND(AA203&gt;1,AA203&lt;4,Y203&gt;0,Y203&lt;6)),"Simples",IF(OR(AND(OR(AA203=1,AA203=0),Y203&gt;19),AND(AA203&gt;1,AA203&lt;4,Y203&gt;5,Y203&lt;20),AND(AA203&gt;3,Y203&gt;0,Y203&lt;6)),"Médio",IF(OR(AND(AA203&gt;1,AA203&lt;4,Y203&gt;19),AND(AA203&gt;3,Y203&gt;5,Y203&lt;20),AND(AA203&gt;3,Y203&gt;19)),"Complexo",""))),""))</f>
        <v/>
      </c>
      <c r="AD203" s="79" t="str">
        <f aca="false">IF(X203="ALI",IF(OR(AND(OR(AA203=1,AA203=0),Y203&gt;0,Y203&lt;20),AND(OR(AA203=1,AA203=0),Y203&gt;19,Y203&lt;51),AND(AA203&gt;1,AA203&lt;6,Y203&gt;0,Y203&lt;20)),"Simples",IF(OR(AND(OR(AA203=1,AA203=0),Y203&gt;50),AND(AA203&gt;1,AA203&lt;6,Y203&gt;19,Y203&lt;51),AND(AA203&gt;5,Y203&gt;0,Y203&lt;20)),"Médio",IF(OR(AND(AA203&gt;1,AA203&lt;6,Y203&gt;50),AND(AA203&gt;5,Y203&gt;19,Y203&lt;51),AND(AA203&gt;5,Y203&gt;50)),"Complexo",""))), IF(X203="AIE",IF(OR(AND(OR(AA203=1, AA203=0),Y203&gt;0,Y203&lt;20),AND(OR(AA203=1, AA203=0),Y203&gt;19,Y203&lt;51),AND(AA203&gt;1,AA203&lt;6,Y203&gt;0,Y203&lt;20)),"Simples",IF(OR(AND(OR(AA203=1, AA203=0),Y203&gt;50),AND(AA203&gt;1,AA203&lt;6,Y203&gt;19,Y203&lt;51),AND(AA203&gt;5,Y203&gt;0,Y203&lt;20)),"Médio",IF(OR(AND(AA203&gt;1,AA203&lt;6,Y203&gt;50),AND(AA203&gt;5,Y203&gt;19,Y203&lt;51),AND(AA203&gt;5,Y203&gt;50)),"Complexo",""))),""))</f>
        <v/>
      </c>
      <c r="AE203" s="85" t="str">
        <f aca="false">IF(AC203="",AD203,IF(AD203="",AC203,""))</f>
        <v/>
      </c>
      <c r="AF203" s="86" t="n">
        <f aca="false">IF(AND(OR(X203="EE",X203="CE"),AE203="Simples"),3, IF(AND(OR(X203="EE",X203="CE"),AE203="Médio"),4, IF(AND(OR(X203="EE",X203="CE"),AE203="Complexo"),6, IF(AND(X203="SE",AE203="Simples"),4, IF(AND(X203="SE",AE203="Médio"),5, IF(AND(X203="SE",AE203="Complexo"),7,0))))))</f>
        <v>0</v>
      </c>
      <c r="AG203" s="86" t="n">
        <f aca="false">IF(AND(X203="ALI",AD203="Simples"),7, IF(AND(X203="ALI",AD203="Médio"),10, IF(AND(X203="ALI",AD203="Complexo"),15, IF(AND(X203="AIE",AD203="Simples"),5, IF(AND(X203="AIE",AD203="Médio"),7, IF(AND(X203="AIE",AD203="Complexo"),10,0))))))</f>
        <v>0</v>
      </c>
      <c r="AH203" s="86" t="n">
        <f aca="false">IF(U203="",0,IF(U203="OK",SUM(O203:P203),SUM(AF203:AG203)))</f>
        <v>0</v>
      </c>
      <c r="AI203" s="89" t="n">
        <f aca="false">IF(U203="OK",R203,( IF(V203&lt;&gt;"Manutenção em interface",IF(V203&lt;&gt;"Desenv., Manutenção e Publicação de Páginas Estáticas",(AF203+AG203)*W203,W203),W203)))</f>
        <v>0</v>
      </c>
      <c r="AJ203" s="78"/>
      <c r="AK203" s="87"/>
      <c r="AL203" s="78"/>
      <c r="AM203" s="87"/>
      <c r="AN203" s="78"/>
      <c r="AO203" s="78" t="str">
        <f aca="false">IF(AI203=0,"",IF(AI203=R203,"OK","Divergente"))</f>
        <v/>
      </c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IF(B204&lt;&gt;"",VLOOKUP(B204,'Manual EB'!$A$3:$B$407,2,0),0)</f>
        <v>0</v>
      </c>
      <c r="D204" s="78"/>
      <c r="E204" s="78"/>
      <c r="F204" s="79"/>
      <c r="G204" s="78"/>
      <c r="H204" s="80"/>
      <c r="I204" s="81"/>
      <c r="J204" s="82"/>
      <c r="K204" s="83"/>
      <c r="L204" s="84" t="str">
        <f aca="false">IF(G204="EE",IF(OR(AND(OR(J204=1,J204=0),H204&gt;0,H204&lt;5),AND(OR(J204=1,J204=0),H204&gt;4,H204&lt;16),AND(J204=2,H204&gt;0,H204&lt;5)),"Simples",IF(OR(AND(OR(J204=1,J204=0),H204&gt;15),AND(J204=2,H204&gt;4,H204&lt;16),AND(J204&gt;2,H204&gt;0,H204&lt;5)),"Médio",IF(OR(AND(J204=2,H204&gt;15),AND(J204&gt;2,H204&gt;4,H204&lt;16),AND(J204&gt;2,H204&gt;15)),"Complexo",""))), IF(OR(G204="CE",G204="SE"),IF(OR(AND(OR(J204=1,J204=0),H204&gt;0,H204&lt;6),AND(OR(J204=1,J204=0),H204&gt;5,H204&lt;20),AND(J204&gt;1,J204&lt;4,H204&gt;0,H204&lt;6)),"Simples",IF(OR(AND(OR(J204=1,J204=0),H204&gt;19),AND(J204&gt;1,J204&lt;4,H204&gt;5,H204&lt;20),AND(J204&gt;3,H204&gt;0,H204&lt;6)),"Médio",IF(OR(AND(J204&gt;1,J204&lt;4,H204&gt;19),AND(J204&gt;3,H204&gt;5,H204&lt;20),AND(J204&gt;3,H204&gt;19)),"Complexo",""))),""))</f>
        <v/>
      </c>
      <c r="M204" s="79" t="str">
        <f aca="false">IF(G204="ALI",IF(OR(AND(OR(J204=1,J204=0),H204&gt;0,H204&lt;20),AND(OR(J204=1,J204=0),H204&gt;19,H204&lt;51),AND(J204&gt;1,J204&lt;6,H204&gt;0,H204&lt;20)),"Simples",IF(OR(AND(OR(J204=1,J204=0),H204&gt;50),AND(J204&gt;1,J204&lt;6,H204&gt;19,H204&lt;51),AND(J204&gt;5,H204&gt;0,H204&lt;20)),"Médio",IF(OR(AND(J204&gt;1,J204&lt;6,H204&gt;50),AND(J204&gt;5,H204&gt;19,H204&lt;51),AND(J204&gt;5,H204&gt;50)),"Complexo",""))), IF(G204="AIE",IF(OR(AND(OR(J204=1, J204=0),H204&gt;0,H204&lt;20),AND(OR(J204=1, J204=0),H204&gt;19,H204&lt;51),AND(J204&gt;1,J204&lt;6,H204&gt;0,H204&lt;20)),"Simples",IF(OR(AND(OR(J204=1, J204=0),H204&gt;50),AND(J204&gt;1,J204&lt;6,H204&gt;19,H204&lt;51),AND(J204&gt;5,H204&gt;0,H204&lt;20)),"Médio",IF(OR(AND(J204&gt;1,J204&lt;6,H204&gt;50),AND(J204&gt;5,H204&gt;19,H204&lt;51),AND(J204&gt;5,H204&gt;50)),"Complexo",""))),""))</f>
        <v/>
      </c>
      <c r="N204" s="85" t="str">
        <f aca="false">IF(L204="",M204,IF(M204="",L204,""))</f>
        <v/>
      </c>
      <c r="O204" s="86" t="n">
        <f aca="false">IF(AND(OR(G204="EE",G204="CE"),N204="Simples"),3, IF(AND(OR(G204="EE",G204="CE"),N204="Médio"),4, IF(AND(OR(G204="EE",G204="CE"),N204="Complexo"),6, IF(AND(G204="SE",N204="Simples"),4, IF(AND(G204="SE",N204="Médio"),5, IF(AND(G204="SE",N204="Complexo"),7,0))))))</f>
        <v>0</v>
      </c>
      <c r="P204" s="86" t="n">
        <f aca="false">IF(AND(G204="ALI",M204="Simples"),7, IF(AND(G204="ALI",M204="Médio"),10, IF(AND(G204="ALI",M204="Complexo"),15, IF(AND(G204="AIE",M204="Simples"),5, IF(AND(G204="AIE",M204="Médio"),7, IF(AND(G204="AIE",M204="Complexo"),10,0))))))</f>
        <v>0</v>
      </c>
      <c r="Q204" s="69" t="n">
        <f aca="false">IF(B204&lt;&gt;"Manutenção em interface",IF(B204&lt;&gt;"Desenv., Manutenção e Publicação de Páginas Estáticas",(O204+P204),C204),C204)</f>
        <v>0</v>
      </c>
      <c r="R204" s="85" t="n">
        <f aca="false">IF(B204&lt;&gt;"Manutenção em interface",IF(B204&lt;&gt;"Desenv., Manutenção e Publicação de Páginas Estáticas",(O204+P204)*C204,C204),C204)</f>
        <v>0</v>
      </c>
      <c r="S204" s="78"/>
      <c r="T204" s="87"/>
      <c r="U204" s="88"/>
      <c r="V204" s="76"/>
      <c r="W204" s="77" t="n">
        <f aca="false">IF(V204&lt;&gt;"",VLOOKUP(V204,'Manual EB'!$A$3:$B$407,2,0),0)</f>
        <v>0</v>
      </c>
      <c r="X204" s="78"/>
      <c r="Y204" s="80"/>
      <c r="Z204" s="81"/>
      <c r="AA204" s="82"/>
      <c r="AB204" s="83"/>
      <c r="AC204" s="84" t="str">
        <f aca="false">IF(X204="EE",IF(OR(AND(OR(AA204=1,AA204=0),Y204&gt;0,Y204&lt;5),AND(OR(AA204=1,AA204=0),Y204&gt;4,Y204&lt;16),AND(AA204=2,Y204&gt;0,Y204&lt;5)),"Simples",IF(OR(AND(OR(AA204=1,AA204=0),Y204&gt;15),AND(AA204=2,Y204&gt;4,Y204&lt;16),AND(AA204&gt;2,Y204&gt;0,Y204&lt;5)),"Médio",IF(OR(AND(AA204=2,Y204&gt;15),AND(AA204&gt;2,Y204&gt;4,Y204&lt;16),AND(AA204&gt;2,Y204&gt;15)),"Complexo",""))), IF(OR(X204="CE",X204="SE"),IF(OR(AND(OR(AA204=1,AA204=0),Y204&gt;0,Y204&lt;6),AND(OR(AA204=1,AA204=0),Y204&gt;5,Y204&lt;20),AND(AA204&gt;1,AA204&lt;4,Y204&gt;0,Y204&lt;6)),"Simples",IF(OR(AND(OR(AA204=1,AA204=0),Y204&gt;19),AND(AA204&gt;1,AA204&lt;4,Y204&gt;5,Y204&lt;20),AND(AA204&gt;3,Y204&gt;0,Y204&lt;6)),"Médio",IF(OR(AND(AA204&gt;1,AA204&lt;4,Y204&gt;19),AND(AA204&gt;3,Y204&gt;5,Y204&lt;20),AND(AA204&gt;3,Y204&gt;19)),"Complexo",""))),""))</f>
        <v/>
      </c>
      <c r="AD204" s="79" t="str">
        <f aca="false">IF(X204="ALI",IF(OR(AND(OR(AA204=1,AA204=0),Y204&gt;0,Y204&lt;20),AND(OR(AA204=1,AA204=0),Y204&gt;19,Y204&lt;51),AND(AA204&gt;1,AA204&lt;6,Y204&gt;0,Y204&lt;20)),"Simples",IF(OR(AND(OR(AA204=1,AA204=0),Y204&gt;50),AND(AA204&gt;1,AA204&lt;6,Y204&gt;19,Y204&lt;51),AND(AA204&gt;5,Y204&gt;0,Y204&lt;20)),"Médio",IF(OR(AND(AA204&gt;1,AA204&lt;6,Y204&gt;50),AND(AA204&gt;5,Y204&gt;19,Y204&lt;51),AND(AA204&gt;5,Y204&gt;50)),"Complexo",""))), IF(X204="AIE",IF(OR(AND(OR(AA204=1, AA204=0),Y204&gt;0,Y204&lt;20),AND(OR(AA204=1, AA204=0),Y204&gt;19,Y204&lt;51),AND(AA204&gt;1,AA204&lt;6,Y204&gt;0,Y204&lt;20)),"Simples",IF(OR(AND(OR(AA204=1, AA204=0),Y204&gt;50),AND(AA204&gt;1,AA204&lt;6,Y204&gt;19,Y204&lt;51),AND(AA204&gt;5,Y204&gt;0,Y204&lt;20)),"Médio",IF(OR(AND(AA204&gt;1,AA204&lt;6,Y204&gt;50),AND(AA204&gt;5,Y204&gt;19,Y204&lt;51),AND(AA204&gt;5,Y204&gt;50)),"Complexo",""))),""))</f>
        <v/>
      </c>
      <c r="AE204" s="85" t="str">
        <f aca="false">IF(AC204="",AD204,IF(AD204="",AC204,""))</f>
        <v/>
      </c>
      <c r="AF204" s="86" t="n">
        <f aca="false">IF(AND(OR(X204="EE",X204="CE"),AE204="Simples"),3, IF(AND(OR(X204="EE",X204="CE"),AE204="Médio"),4, IF(AND(OR(X204="EE",X204="CE"),AE204="Complexo"),6, IF(AND(X204="SE",AE204="Simples"),4, IF(AND(X204="SE",AE204="Médio"),5, IF(AND(X204="SE",AE204="Complexo"),7,0))))))</f>
        <v>0</v>
      </c>
      <c r="AG204" s="86" t="n">
        <f aca="false">IF(AND(X204="ALI",AD204="Simples"),7, IF(AND(X204="ALI",AD204="Médio"),10, IF(AND(X204="ALI",AD204="Complexo"),15, IF(AND(X204="AIE",AD204="Simples"),5, IF(AND(X204="AIE",AD204="Médio"),7, IF(AND(X204="AIE",AD204="Complexo"),10,0))))))</f>
        <v>0</v>
      </c>
      <c r="AH204" s="86" t="n">
        <f aca="false">IF(U204="",0,IF(U204="OK",SUM(O204:P204),SUM(AF204:AG204)))</f>
        <v>0</v>
      </c>
      <c r="AI204" s="89" t="n">
        <f aca="false">IF(U204="OK",R204,( IF(V204&lt;&gt;"Manutenção em interface",IF(V204&lt;&gt;"Desenv., Manutenção e Publicação de Páginas Estáticas",(AF204+AG204)*W204,W204),W204)))</f>
        <v>0</v>
      </c>
      <c r="AJ204" s="78"/>
      <c r="AK204" s="87"/>
      <c r="AL204" s="78"/>
      <c r="AM204" s="87"/>
      <c r="AN204" s="78"/>
      <c r="AO204" s="78" t="str">
        <f aca="false">IF(AI204=0,"",IF(AI204=R204,"OK","Divergente"))</f>
        <v/>
      </c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IF(B205&lt;&gt;"",VLOOKUP(B205,'Manual EB'!$A$3:$B$407,2,0),0)</f>
        <v>0</v>
      </c>
      <c r="D205" s="78"/>
      <c r="E205" s="78"/>
      <c r="F205" s="79"/>
      <c r="G205" s="78"/>
      <c r="H205" s="80"/>
      <c r="I205" s="81"/>
      <c r="J205" s="82"/>
      <c r="K205" s="83"/>
      <c r="L205" s="84" t="str">
        <f aca="false">IF(G205="EE",IF(OR(AND(OR(J205=1,J205=0),H205&gt;0,H205&lt;5),AND(OR(J205=1,J205=0),H205&gt;4,H205&lt;16),AND(J205=2,H205&gt;0,H205&lt;5)),"Simples",IF(OR(AND(OR(J205=1,J205=0),H205&gt;15),AND(J205=2,H205&gt;4,H205&lt;16),AND(J205&gt;2,H205&gt;0,H205&lt;5)),"Médio",IF(OR(AND(J205=2,H205&gt;15),AND(J205&gt;2,H205&gt;4,H205&lt;16),AND(J205&gt;2,H205&gt;15)),"Complexo",""))), IF(OR(G205="CE",G205="SE"),IF(OR(AND(OR(J205=1,J205=0),H205&gt;0,H205&lt;6),AND(OR(J205=1,J205=0),H205&gt;5,H205&lt;20),AND(J205&gt;1,J205&lt;4,H205&gt;0,H205&lt;6)),"Simples",IF(OR(AND(OR(J205=1,J205=0),H205&gt;19),AND(J205&gt;1,J205&lt;4,H205&gt;5,H205&lt;20),AND(J205&gt;3,H205&gt;0,H205&lt;6)),"Médio",IF(OR(AND(J205&gt;1,J205&lt;4,H205&gt;19),AND(J205&gt;3,H205&gt;5,H205&lt;20),AND(J205&gt;3,H205&gt;19)),"Complexo",""))),""))</f>
        <v/>
      </c>
      <c r="M205" s="79" t="str">
        <f aca="false">IF(G205="ALI",IF(OR(AND(OR(J205=1,J205=0),H205&gt;0,H205&lt;20),AND(OR(J205=1,J205=0),H205&gt;19,H205&lt;51),AND(J205&gt;1,J205&lt;6,H205&gt;0,H205&lt;20)),"Simples",IF(OR(AND(OR(J205=1,J205=0),H205&gt;50),AND(J205&gt;1,J205&lt;6,H205&gt;19,H205&lt;51),AND(J205&gt;5,H205&gt;0,H205&lt;20)),"Médio",IF(OR(AND(J205&gt;1,J205&lt;6,H205&gt;50),AND(J205&gt;5,H205&gt;19,H205&lt;51),AND(J205&gt;5,H205&gt;50)),"Complexo",""))), IF(G205="AIE",IF(OR(AND(OR(J205=1, J205=0),H205&gt;0,H205&lt;20),AND(OR(J205=1, J205=0),H205&gt;19,H205&lt;51),AND(J205&gt;1,J205&lt;6,H205&gt;0,H205&lt;20)),"Simples",IF(OR(AND(OR(J205=1, J205=0),H205&gt;50),AND(J205&gt;1,J205&lt;6,H205&gt;19,H205&lt;51),AND(J205&gt;5,H205&gt;0,H205&lt;20)),"Médio",IF(OR(AND(J205&gt;1,J205&lt;6,H205&gt;50),AND(J205&gt;5,H205&gt;19,H205&lt;51),AND(J205&gt;5,H205&gt;50)),"Complexo",""))),""))</f>
        <v/>
      </c>
      <c r="N205" s="85" t="str">
        <f aca="false">IF(L205="",M205,IF(M205="",L205,""))</f>
        <v/>
      </c>
      <c r="O205" s="86" t="n">
        <f aca="false">IF(AND(OR(G205="EE",G205="CE"),N205="Simples"),3, IF(AND(OR(G205="EE",G205="CE"),N205="Médio"),4, IF(AND(OR(G205="EE",G205="CE"),N205="Complexo"),6, IF(AND(G205="SE",N205="Simples"),4, IF(AND(G205="SE",N205="Médio"),5, IF(AND(G205="SE",N205="Complexo"),7,0))))))</f>
        <v>0</v>
      </c>
      <c r="P205" s="86" t="n">
        <f aca="false">IF(AND(G205="ALI",M205="Simples"),7, IF(AND(G205="ALI",M205="Médio"),10, IF(AND(G205="ALI",M205="Complexo"),15, IF(AND(G205="AIE",M205="Simples"),5, IF(AND(G205="AIE",M205="Médio"),7, IF(AND(G205="AIE",M205="Complexo"),10,0))))))</f>
        <v>0</v>
      </c>
      <c r="Q205" s="69" t="n">
        <f aca="false">IF(B205&lt;&gt;"Manutenção em interface",IF(B205&lt;&gt;"Desenv., Manutenção e Publicação de Páginas Estáticas",(O205+P205),C205),C205)</f>
        <v>0</v>
      </c>
      <c r="R205" s="85" t="n">
        <f aca="false">IF(B205&lt;&gt;"Manutenção em interface",IF(B205&lt;&gt;"Desenv., Manutenção e Publicação de Páginas Estáticas",(O205+P205)*C205,C205),C205)</f>
        <v>0</v>
      </c>
      <c r="S205" s="78"/>
      <c r="T205" s="87"/>
      <c r="U205" s="88"/>
      <c r="V205" s="76"/>
      <c r="W205" s="77" t="n">
        <f aca="false">IF(V205&lt;&gt;"",VLOOKUP(V205,'Manual EB'!$A$3:$B$407,2,0),0)</f>
        <v>0</v>
      </c>
      <c r="X205" s="78"/>
      <c r="Y205" s="80"/>
      <c r="Z205" s="81"/>
      <c r="AA205" s="82"/>
      <c r="AB205" s="83"/>
      <c r="AC205" s="84" t="str">
        <f aca="false">IF(X205="EE",IF(OR(AND(OR(AA205=1,AA205=0),Y205&gt;0,Y205&lt;5),AND(OR(AA205=1,AA205=0),Y205&gt;4,Y205&lt;16),AND(AA205=2,Y205&gt;0,Y205&lt;5)),"Simples",IF(OR(AND(OR(AA205=1,AA205=0),Y205&gt;15),AND(AA205=2,Y205&gt;4,Y205&lt;16),AND(AA205&gt;2,Y205&gt;0,Y205&lt;5)),"Médio",IF(OR(AND(AA205=2,Y205&gt;15),AND(AA205&gt;2,Y205&gt;4,Y205&lt;16),AND(AA205&gt;2,Y205&gt;15)),"Complexo",""))), IF(OR(X205="CE",X205="SE"),IF(OR(AND(OR(AA205=1,AA205=0),Y205&gt;0,Y205&lt;6),AND(OR(AA205=1,AA205=0),Y205&gt;5,Y205&lt;20),AND(AA205&gt;1,AA205&lt;4,Y205&gt;0,Y205&lt;6)),"Simples",IF(OR(AND(OR(AA205=1,AA205=0),Y205&gt;19),AND(AA205&gt;1,AA205&lt;4,Y205&gt;5,Y205&lt;20),AND(AA205&gt;3,Y205&gt;0,Y205&lt;6)),"Médio",IF(OR(AND(AA205&gt;1,AA205&lt;4,Y205&gt;19),AND(AA205&gt;3,Y205&gt;5,Y205&lt;20),AND(AA205&gt;3,Y205&gt;19)),"Complexo",""))),""))</f>
        <v/>
      </c>
      <c r="AD205" s="79" t="str">
        <f aca="false">IF(X205="ALI",IF(OR(AND(OR(AA205=1,AA205=0),Y205&gt;0,Y205&lt;20),AND(OR(AA205=1,AA205=0),Y205&gt;19,Y205&lt;51),AND(AA205&gt;1,AA205&lt;6,Y205&gt;0,Y205&lt;20)),"Simples",IF(OR(AND(OR(AA205=1,AA205=0),Y205&gt;50),AND(AA205&gt;1,AA205&lt;6,Y205&gt;19,Y205&lt;51),AND(AA205&gt;5,Y205&gt;0,Y205&lt;20)),"Médio",IF(OR(AND(AA205&gt;1,AA205&lt;6,Y205&gt;50),AND(AA205&gt;5,Y205&gt;19,Y205&lt;51),AND(AA205&gt;5,Y205&gt;50)),"Complexo",""))), IF(X205="AIE",IF(OR(AND(OR(AA205=1, AA205=0),Y205&gt;0,Y205&lt;20),AND(OR(AA205=1, AA205=0),Y205&gt;19,Y205&lt;51),AND(AA205&gt;1,AA205&lt;6,Y205&gt;0,Y205&lt;20)),"Simples",IF(OR(AND(OR(AA205=1, AA205=0),Y205&gt;50),AND(AA205&gt;1,AA205&lt;6,Y205&gt;19,Y205&lt;51),AND(AA205&gt;5,Y205&gt;0,Y205&lt;20)),"Médio",IF(OR(AND(AA205&gt;1,AA205&lt;6,Y205&gt;50),AND(AA205&gt;5,Y205&gt;19,Y205&lt;51),AND(AA205&gt;5,Y205&gt;50)),"Complexo",""))),""))</f>
        <v/>
      </c>
      <c r="AE205" s="85" t="str">
        <f aca="false">IF(AC205="",AD205,IF(AD205="",AC205,""))</f>
        <v/>
      </c>
      <c r="AF205" s="86" t="n">
        <f aca="false">IF(AND(OR(X205="EE",X205="CE"),AE205="Simples"),3, IF(AND(OR(X205="EE",X205="CE"),AE205="Médio"),4, IF(AND(OR(X205="EE",X205="CE"),AE205="Complexo"),6, IF(AND(X205="SE",AE205="Simples"),4, IF(AND(X205="SE",AE205="Médio"),5, IF(AND(X205="SE",AE205="Complexo"),7,0))))))</f>
        <v>0</v>
      </c>
      <c r="AG205" s="86" t="n">
        <f aca="false">IF(AND(X205="ALI",AD205="Simples"),7, IF(AND(X205="ALI",AD205="Médio"),10, IF(AND(X205="ALI",AD205="Complexo"),15, IF(AND(X205="AIE",AD205="Simples"),5, IF(AND(X205="AIE",AD205="Médio"),7, IF(AND(X205="AIE",AD205="Complexo"),10,0))))))</f>
        <v>0</v>
      </c>
      <c r="AH205" s="86" t="n">
        <f aca="false">IF(U205="",0,IF(U205="OK",SUM(O205:P205),SUM(AF205:AG205)))</f>
        <v>0</v>
      </c>
      <c r="AI205" s="89" t="n">
        <f aca="false">IF(U205="OK",R205,( IF(V205&lt;&gt;"Manutenção em interface",IF(V205&lt;&gt;"Desenv., Manutenção e Publicação de Páginas Estáticas",(AF205+AG205)*W205,W205),W205)))</f>
        <v>0</v>
      </c>
      <c r="AJ205" s="78"/>
      <c r="AK205" s="87"/>
      <c r="AL205" s="78"/>
      <c r="AM205" s="87"/>
      <c r="AN205" s="78"/>
      <c r="AO205" s="78" t="str">
        <f aca="false">IF(AI205=0,"",IF(AI205=R205,"OK","Divergente"))</f>
        <v/>
      </c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IF(B206&lt;&gt;"",VLOOKUP(B206,'Manual EB'!$A$3:$B$407,2,0),0)</f>
        <v>0</v>
      </c>
      <c r="D206" s="78"/>
      <c r="E206" s="78"/>
      <c r="F206" s="79"/>
      <c r="G206" s="78"/>
      <c r="H206" s="80"/>
      <c r="I206" s="81"/>
      <c r="J206" s="82"/>
      <c r="K206" s="83"/>
      <c r="L206" s="84" t="str">
        <f aca="false">IF(G206="EE",IF(OR(AND(OR(J206=1,J206=0),H206&gt;0,H206&lt;5),AND(OR(J206=1,J206=0),H206&gt;4,H206&lt;16),AND(J206=2,H206&gt;0,H206&lt;5)),"Simples",IF(OR(AND(OR(J206=1,J206=0),H206&gt;15),AND(J206=2,H206&gt;4,H206&lt;16),AND(J206&gt;2,H206&gt;0,H206&lt;5)),"Médio",IF(OR(AND(J206=2,H206&gt;15),AND(J206&gt;2,H206&gt;4,H206&lt;16),AND(J206&gt;2,H206&gt;15)),"Complexo",""))), IF(OR(G206="CE",G206="SE"),IF(OR(AND(OR(J206=1,J206=0),H206&gt;0,H206&lt;6),AND(OR(J206=1,J206=0),H206&gt;5,H206&lt;20),AND(J206&gt;1,J206&lt;4,H206&gt;0,H206&lt;6)),"Simples",IF(OR(AND(OR(J206=1,J206=0),H206&gt;19),AND(J206&gt;1,J206&lt;4,H206&gt;5,H206&lt;20),AND(J206&gt;3,H206&gt;0,H206&lt;6)),"Médio",IF(OR(AND(J206&gt;1,J206&lt;4,H206&gt;19),AND(J206&gt;3,H206&gt;5,H206&lt;20),AND(J206&gt;3,H206&gt;19)),"Complexo",""))),""))</f>
        <v/>
      </c>
      <c r="M206" s="79" t="str">
        <f aca="false">IF(G206="ALI",IF(OR(AND(OR(J206=1,J206=0),H206&gt;0,H206&lt;20),AND(OR(J206=1,J206=0),H206&gt;19,H206&lt;51),AND(J206&gt;1,J206&lt;6,H206&gt;0,H206&lt;20)),"Simples",IF(OR(AND(OR(J206=1,J206=0),H206&gt;50),AND(J206&gt;1,J206&lt;6,H206&gt;19,H206&lt;51),AND(J206&gt;5,H206&gt;0,H206&lt;20)),"Médio",IF(OR(AND(J206&gt;1,J206&lt;6,H206&gt;50),AND(J206&gt;5,H206&gt;19,H206&lt;51),AND(J206&gt;5,H206&gt;50)),"Complexo",""))), IF(G206="AIE",IF(OR(AND(OR(J206=1, J206=0),H206&gt;0,H206&lt;20),AND(OR(J206=1, J206=0),H206&gt;19,H206&lt;51),AND(J206&gt;1,J206&lt;6,H206&gt;0,H206&lt;20)),"Simples",IF(OR(AND(OR(J206=1, J206=0),H206&gt;50),AND(J206&gt;1,J206&lt;6,H206&gt;19,H206&lt;51),AND(J206&gt;5,H206&gt;0,H206&lt;20)),"Médio",IF(OR(AND(J206&gt;1,J206&lt;6,H206&gt;50),AND(J206&gt;5,H206&gt;19,H206&lt;51),AND(J206&gt;5,H206&gt;50)),"Complexo",""))),""))</f>
        <v/>
      </c>
      <c r="N206" s="85" t="str">
        <f aca="false">IF(L206="",M206,IF(M206="",L206,""))</f>
        <v/>
      </c>
      <c r="O206" s="86" t="n">
        <f aca="false">IF(AND(OR(G206="EE",G206="CE"),N206="Simples"),3, IF(AND(OR(G206="EE",G206="CE"),N206="Médio"),4, IF(AND(OR(G206="EE",G206="CE"),N206="Complexo"),6, IF(AND(G206="SE",N206="Simples"),4, IF(AND(G206="SE",N206="Médio"),5, IF(AND(G206="SE",N206="Complexo"),7,0))))))</f>
        <v>0</v>
      </c>
      <c r="P206" s="86" t="n">
        <f aca="false">IF(AND(G206="ALI",M206="Simples"),7, IF(AND(G206="ALI",M206="Médio"),10, IF(AND(G206="ALI",M206="Complexo"),15, IF(AND(G206="AIE",M206="Simples"),5, IF(AND(G206="AIE",M206="Médio"),7, IF(AND(G206="AIE",M206="Complexo"),10,0))))))</f>
        <v>0</v>
      </c>
      <c r="Q206" s="69" t="n">
        <f aca="false">IF(B206&lt;&gt;"Manutenção em interface",IF(B206&lt;&gt;"Desenv., Manutenção e Publicação de Páginas Estáticas",(O206+P206),C206),C206)</f>
        <v>0</v>
      </c>
      <c r="R206" s="85" t="n">
        <f aca="false">IF(B206&lt;&gt;"Manutenção em interface",IF(B206&lt;&gt;"Desenv., Manutenção e Publicação de Páginas Estáticas",(O206+P206)*C206,C206),C206)</f>
        <v>0</v>
      </c>
      <c r="S206" s="78"/>
      <c r="T206" s="87"/>
      <c r="U206" s="88"/>
      <c r="V206" s="76"/>
      <c r="W206" s="77" t="n">
        <f aca="false">IF(V206&lt;&gt;"",VLOOKUP(V206,'Manual EB'!$A$3:$B$407,2,0),0)</f>
        <v>0</v>
      </c>
      <c r="X206" s="78"/>
      <c r="Y206" s="80"/>
      <c r="Z206" s="81"/>
      <c r="AA206" s="82"/>
      <c r="AB206" s="83"/>
      <c r="AC206" s="84" t="str">
        <f aca="false">IF(X206="EE",IF(OR(AND(OR(AA206=1,AA206=0),Y206&gt;0,Y206&lt;5),AND(OR(AA206=1,AA206=0),Y206&gt;4,Y206&lt;16),AND(AA206=2,Y206&gt;0,Y206&lt;5)),"Simples",IF(OR(AND(OR(AA206=1,AA206=0),Y206&gt;15),AND(AA206=2,Y206&gt;4,Y206&lt;16),AND(AA206&gt;2,Y206&gt;0,Y206&lt;5)),"Médio",IF(OR(AND(AA206=2,Y206&gt;15),AND(AA206&gt;2,Y206&gt;4,Y206&lt;16),AND(AA206&gt;2,Y206&gt;15)),"Complexo",""))), IF(OR(X206="CE",X206="SE"),IF(OR(AND(OR(AA206=1,AA206=0),Y206&gt;0,Y206&lt;6),AND(OR(AA206=1,AA206=0),Y206&gt;5,Y206&lt;20),AND(AA206&gt;1,AA206&lt;4,Y206&gt;0,Y206&lt;6)),"Simples",IF(OR(AND(OR(AA206=1,AA206=0),Y206&gt;19),AND(AA206&gt;1,AA206&lt;4,Y206&gt;5,Y206&lt;20),AND(AA206&gt;3,Y206&gt;0,Y206&lt;6)),"Médio",IF(OR(AND(AA206&gt;1,AA206&lt;4,Y206&gt;19),AND(AA206&gt;3,Y206&gt;5,Y206&lt;20),AND(AA206&gt;3,Y206&gt;19)),"Complexo",""))),""))</f>
        <v/>
      </c>
      <c r="AD206" s="79" t="str">
        <f aca="false">IF(X206="ALI",IF(OR(AND(OR(AA206=1,AA206=0),Y206&gt;0,Y206&lt;20),AND(OR(AA206=1,AA206=0),Y206&gt;19,Y206&lt;51),AND(AA206&gt;1,AA206&lt;6,Y206&gt;0,Y206&lt;20)),"Simples",IF(OR(AND(OR(AA206=1,AA206=0),Y206&gt;50),AND(AA206&gt;1,AA206&lt;6,Y206&gt;19,Y206&lt;51),AND(AA206&gt;5,Y206&gt;0,Y206&lt;20)),"Médio",IF(OR(AND(AA206&gt;1,AA206&lt;6,Y206&gt;50),AND(AA206&gt;5,Y206&gt;19,Y206&lt;51),AND(AA206&gt;5,Y206&gt;50)),"Complexo",""))), IF(X206="AIE",IF(OR(AND(OR(AA206=1, AA206=0),Y206&gt;0,Y206&lt;20),AND(OR(AA206=1, AA206=0),Y206&gt;19,Y206&lt;51),AND(AA206&gt;1,AA206&lt;6,Y206&gt;0,Y206&lt;20)),"Simples",IF(OR(AND(OR(AA206=1, AA206=0),Y206&gt;50),AND(AA206&gt;1,AA206&lt;6,Y206&gt;19,Y206&lt;51),AND(AA206&gt;5,Y206&gt;0,Y206&lt;20)),"Médio",IF(OR(AND(AA206&gt;1,AA206&lt;6,Y206&gt;50),AND(AA206&gt;5,Y206&gt;19,Y206&lt;51),AND(AA206&gt;5,Y206&gt;50)),"Complexo",""))),""))</f>
        <v/>
      </c>
      <c r="AE206" s="85" t="str">
        <f aca="false">IF(AC206="",AD206,IF(AD206="",AC206,""))</f>
        <v/>
      </c>
      <c r="AF206" s="86" t="n">
        <f aca="false">IF(AND(OR(X206="EE",X206="CE"),AE206="Simples"),3, IF(AND(OR(X206="EE",X206="CE"),AE206="Médio"),4, IF(AND(OR(X206="EE",X206="CE"),AE206="Complexo"),6, IF(AND(X206="SE",AE206="Simples"),4, IF(AND(X206="SE",AE206="Médio"),5, IF(AND(X206="SE",AE206="Complexo"),7,0))))))</f>
        <v>0</v>
      </c>
      <c r="AG206" s="86" t="n">
        <f aca="false">IF(AND(X206="ALI",AD206="Simples"),7, IF(AND(X206="ALI",AD206="Médio"),10, IF(AND(X206="ALI",AD206="Complexo"),15, IF(AND(X206="AIE",AD206="Simples"),5, IF(AND(X206="AIE",AD206="Médio"),7, IF(AND(X206="AIE",AD206="Complexo"),10,0))))))</f>
        <v>0</v>
      </c>
      <c r="AH206" s="86" t="n">
        <f aca="false">IF(U206="",0,IF(U206="OK",SUM(O206:P206),SUM(AF206:AG206)))</f>
        <v>0</v>
      </c>
      <c r="AI206" s="89" t="n">
        <f aca="false">IF(U206="OK",R206,( IF(V206&lt;&gt;"Manutenção em interface",IF(V206&lt;&gt;"Desenv., Manutenção e Publicação de Páginas Estáticas",(AF206+AG206)*W206,W206),W206)))</f>
        <v>0</v>
      </c>
      <c r="AJ206" s="78"/>
      <c r="AK206" s="87"/>
      <c r="AL206" s="78"/>
      <c r="AM206" s="87"/>
      <c r="AN206" s="78"/>
      <c r="AO206" s="78" t="str">
        <f aca="false">IF(AI206=0,"",IF(AI206=R206,"OK","Divergente"))</f>
        <v/>
      </c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IF(B207&lt;&gt;"",VLOOKUP(B207,'Manual EB'!$A$3:$B$407,2,0),0)</f>
        <v>0</v>
      </c>
      <c r="D207" s="78"/>
      <c r="E207" s="78"/>
      <c r="F207" s="79"/>
      <c r="G207" s="78"/>
      <c r="H207" s="80"/>
      <c r="I207" s="81"/>
      <c r="J207" s="82"/>
      <c r="K207" s="83"/>
      <c r="L207" s="84" t="str">
        <f aca="false">IF(G207="EE",IF(OR(AND(OR(J207=1,J207=0),H207&gt;0,H207&lt;5),AND(OR(J207=1,J207=0),H207&gt;4,H207&lt;16),AND(J207=2,H207&gt;0,H207&lt;5)),"Simples",IF(OR(AND(OR(J207=1,J207=0),H207&gt;15),AND(J207=2,H207&gt;4,H207&lt;16),AND(J207&gt;2,H207&gt;0,H207&lt;5)),"Médio",IF(OR(AND(J207=2,H207&gt;15),AND(J207&gt;2,H207&gt;4,H207&lt;16),AND(J207&gt;2,H207&gt;15)),"Complexo",""))), IF(OR(G207="CE",G207="SE"),IF(OR(AND(OR(J207=1,J207=0),H207&gt;0,H207&lt;6),AND(OR(J207=1,J207=0),H207&gt;5,H207&lt;20),AND(J207&gt;1,J207&lt;4,H207&gt;0,H207&lt;6)),"Simples",IF(OR(AND(OR(J207=1,J207=0),H207&gt;19),AND(J207&gt;1,J207&lt;4,H207&gt;5,H207&lt;20),AND(J207&gt;3,H207&gt;0,H207&lt;6)),"Médio",IF(OR(AND(J207&gt;1,J207&lt;4,H207&gt;19),AND(J207&gt;3,H207&gt;5,H207&lt;20),AND(J207&gt;3,H207&gt;19)),"Complexo",""))),""))</f>
        <v/>
      </c>
      <c r="M207" s="79" t="str">
        <f aca="false">IF(G207="ALI",IF(OR(AND(OR(J207=1,J207=0),H207&gt;0,H207&lt;20),AND(OR(J207=1,J207=0),H207&gt;19,H207&lt;51),AND(J207&gt;1,J207&lt;6,H207&gt;0,H207&lt;20)),"Simples",IF(OR(AND(OR(J207=1,J207=0),H207&gt;50),AND(J207&gt;1,J207&lt;6,H207&gt;19,H207&lt;51),AND(J207&gt;5,H207&gt;0,H207&lt;20)),"Médio",IF(OR(AND(J207&gt;1,J207&lt;6,H207&gt;50),AND(J207&gt;5,H207&gt;19,H207&lt;51),AND(J207&gt;5,H207&gt;50)),"Complexo",""))), IF(G207="AIE",IF(OR(AND(OR(J207=1, J207=0),H207&gt;0,H207&lt;20),AND(OR(J207=1, J207=0),H207&gt;19,H207&lt;51),AND(J207&gt;1,J207&lt;6,H207&gt;0,H207&lt;20)),"Simples",IF(OR(AND(OR(J207=1, J207=0),H207&gt;50),AND(J207&gt;1,J207&lt;6,H207&gt;19,H207&lt;51),AND(J207&gt;5,H207&gt;0,H207&lt;20)),"Médio",IF(OR(AND(J207&gt;1,J207&lt;6,H207&gt;50),AND(J207&gt;5,H207&gt;19,H207&lt;51),AND(J207&gt;5,H207&gt;50)),"Complexo",""))),""))</f>
        <v/>
      </c>
      <c r="N207" s="85" t="str">
        <f aca="false">IF(L207="",M207,IF(M207="",L207,""))</f>
        <v/>
      </c>
      <c r="O207" s="86" t="n">
        <f aca="false">IF(AND(OR(G207="EE",G207="CE"),N207="Simples"),3, IF(AND(OR(G207="EE",G207="CE"),N207="Médio"),4, IF(AND(OR(G207="EE",G207="CE"),N207="Complexo"),6, IF(AND(G207="SE",N207="Simples"),4, IF(AND(G207="SE",N207="Médio"),5, IF(AND(G207="SE",N207="Complexo"),7,0))))))</f>
        <v>0</v>
      </c>
      <c r="P207" s="86" t="n">
        <f aca="false">IF(AND(G207="ALI",M207="Simples"),7, IF(AND(G207="ALI",M207="Médio"),10, IF(AND(G207="ALI",M207="Complexo"),15, IF(AND(G207="AIE",M207="Simples"),5, IF(AND(G207="AIE",M207="Médio"),7, IF(AND(G207="AIE",M207="Complexo"),10,0))))))</f>
        <v>0</v>
      </c>
      <c r="Q207" s="69" t="n">
        <f aca="false">IF(B207&lt;&gt;"Manutenção em interface",IF(B207&lt;&gt;"Desenv., Manutenção e Publicação de Páginas Estáticas",(O207+P207),C207),C207)</f>
        <v>0</v>
      </c>
      <c r="R207" s="85" t="n">
        <f aca="false">IF(B207&lt;&gt;"Manutenção em interface",IF(B207&lt;&gt;"Desenv., Manutenção e Publicação de Páginas Estáticas",(O207+P207)*C207,C207),C207)</f>
        <v>0</v>
      </c>
      <c r="S207" s="78"/>
      <c r="T207" s="87"/>
      <c r="U207" s="88"/>
      <c r="V207" s="76"/>
      <c r="W207" s="77" t="n">
        <f aca="false">IF(V207&lt;&gt;"",VLOOKUP(V207,'Manual EB'!$A$3:$B$407,2,0),0)</f>
        <v>0</v>
      </c>
      <c r="X207" s="78"/>
      <c r="Y207" s="80"/>
      <c r="Z207" s="81"/>
      <c r="AA207" s="82"/>
      <c r="AB207" s="83"/>
      <c r="AC207" s="84" t="str">
        <f aca="false">IF(X207="EE",IF(OR(AND(OR(AA207=1,AA207=0),Y207&gt;0,Y207&lt;5),AND(OR(AA207=1,AA207=0),Y207&gt;4,Y207&lt;16),AND(AA207=2,Y207&gt;0,Y207&lt;5)),"Simples",IF(OR(AND(OR(AA207=1,AA207=0),Y207&gt;15),AND(AA207=2,Y207&gt;4,Y207&lt;16),AND(AA207&gt;2,Y207&gt;0,Y207&lt;5)),"Médio",IF(OR(AND(AA207=2,Y207&gt;15),AND(AA207&gt;2,Y207&gt;4,Y207&lt;16),AND(AA207&gt;2,Y207&gt;15)),"Complexo",""))), IF(OR(X207="CE",X207="SE"),IF(OR(AND(OR(AA207=1,AA207=0),Y207&gt;0,Y207&lt;6),AND(OR(AA207=1,AA207=0),Y207&gt;5,Y207&lt;20),AND(AA207&gt;1,AA207&lt;4,Y207&gt;0,Y207&lt;6)),"Simples",IF(OR(AND(OR(AA207=1,AA207=0),Y207&gt;19),AND(AA207&gt;1,AA207&lt;4,Y207&gt;5,Y207&lt;20),AND(AA207&gt;3,Y207&gt;0,Y207&lt;6)),"Médio",IF(OR(AND(AA207&gt;1,AA207&lt;4,Y207&gt;19),AND(AA207&gt;3,Y207&gt;5,Y207&lt;20),AND(AA207&gt;3,Y207&gt;19)),"Complexo",""))),""))</f>
        <v/>
      </c>
      <c r="AD207" s="79" t="str">
        <f aca="false">IF(X207="ALI",IF(OR(AND(OR(AA207=1,AA207=0),Y207&gt;0,Y207&lt;20),AND(OR(AA207=1,AA207=0),Y207&gt;19,Y207&lt;51),AND(AA207&gt;1,AA207&lt;6,Y207&gt;0,Y207&lt;20)),"Simples",IF(OR(AND(OR(AA207=1,AA207=0),Y207&gt;50),AND(AA207&gt;1,AA207&lt;6,Y207&gt;19,Y207&lt;51),AND(AA207&gt;5,Y207&gt;0,Y207&lt;20)),"Médio",IF(OR(AND(AA207&gt;1,AA207&lt;6,Y207&gt;50),AND(AA207&gt;5,Y207&gt;19,Y207&lt;51),AND(AA207&gt;5,Y207&gt;50)),"Complexo",""))), IF(X207="AIE",IF(OR(AND(OR(AA207=1, AA207=0),Y207&gt;0,Y207&lt;20),AND(OR(AA207=1, AA207=0),Y207&gt;19,Y207&lt;51),AND(AA207&gt;1,AA207&lt;6,Y207&gt;0,Y207&lt;20)),"Simples",IF(OR(AND(OR(AA207=1, AA207=0),Y207&gt;50),AND(AA207&gt;1,AA207&lt;6,Y207&gt;19,Y207&lt;51),AND(AA207&gt;5,Y207&gt;0,Y207&lt;20)),"Médio",IF(OR(AND(AA207&gt;1,AA207&lt;6,Y207&gt;50),AND(AA207&gt;5,Y207&gt;19,Y207&lt;51),AND(AA207&gt;5,Y207&gt;50)),"Complexo",""))),""))</f>
        <v/>
      </c>
      <c r="AE207" s="85" t="str">
        <f aca="false">IF(AC207="",AD207,IF(AD207="",AC207,""))</f>
        <v/>
      </c>
      <c r="AF207" s="86" t="n">
        <f aca="false">IF(AND(OR(X207="EE",X207="CE"),AE207="Simples"),3, IF(AND(OR(X207="EE",X207="CE"),AE207="Médio"),4, IF(AND(OR(X207="EE",X207="CE"),AE207="Complexo"),6, IF(AND(X207="SE",AE207="Simples"),4, IF(AND(X207="SE",AE207="Médio"),5, IF(AND(X207="SE",AE207="Complexo"),7,0))))))</f>
        <v>0</v>
      </c>
      <c r="AG207" s="86" t="n">
        <f aca="false">IF(AND(X207="ALI",AD207="Simples"),7, IF(AND(X207="ALI",AD207="Médio"),10, IF(AND(X207="ALI",AD207="Complexo"),15, IF(AND(X207="AIE",AD207="Simples"),5, IF(AND(X207="AIE",AD207="Médio"),7, IF(AND(X207="AIE",AD207="Complexo"),10,0))))))</f>
        <v>0</v>
      </c>
      <c r="AH207" s="86" t="n">
        <f aca="false">IF(U207="",0,IF(U207="OK",SUM(O207:P207),SUM(AF207:AG207)))</f>
        <v>0</v>
      </c>
      <c r="AI207" s="89" t="n">
        <f aca="false">IF(U207="OK",R207,( IF(V207&lt;&gt;"Manutenção em interface",IF(V207&lt;&gt;"Desenv., Manutenção e Publicação de Páginas Estáticas",(AF207+AG207)*W207,W207),W207)))</f>
        <v>0</v>
      </c>
      <c r="AJ207" s="78"/>
      <c r="AK207" s="87"/>
      <c r="AL207" s="78"/>
      <c r="AM207" s="87"/>
      <c r="AN207" s="78"/>
      <c r="AO207" s="78" t="str">
        <f aca="false">IF(AI207=0,"",IF(AI207=R207,"OK","Divergente"))</f>
        <v/>
      </c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IF(B208&lt;&gt;"",VLOOKUP(B208,'Manual EB'!$A$3:$B$407,2,0),0)</f>
        <v>0</v>
      </c>
      <c r="D208" s="78"/>
      <c r="E208" s="78"/>
      <c r="F208" s="79"/>
      <c r="G208" s="78"/>
      <c r="H208" s="80"/>
      <c r="I208" s="81"/>
      <c r="J208" s="82"/>
      <c r="K208" s="83"/>
      <c r="L208" s="84" t="str">
        <f aca="false">IF(G208="EE",IF(OR(AND(OR(J208=1,J208=0),H208&gt;0,H208&lt;5),AND(OR(J208=1,J208=0),H208&gt;4,H208&lt;16),AND(J208=2,H208&gt;0,H208&lt;5)),"Simples",IF(OR(AND(OR(J208=1,J208=0),H208&gt;15),AND(J208=2,H208&gt;4,H208&lt;16),AND(J208&gt;2,H208&gt;0,H208&lt;5)),"Médio",IF(OR(AND(J208=2,H208&gt;15),AND(J208&gt;2,H208&gt;4,H208&lt;16),AND(J208&gt;2,H208&gt;15)),"Complexo",""))), IF(OR(G208="CE",G208="SE"),IF(OR(AND(OR(J208=1,J208=0),H208&gt;0,H208&lt;6),AND(OR(J208=1,J208=0),H208&gt;5,H208&lt;20),AND(J208&gt;1,J208&lt;4,H208&gt;0,H208&lt;6)),"Simples",IF(OR(AND(OR(J208=1,J208=0),H208&gt;19),AND(J208&gt;1,J208&lt;4,H208&gt;5,H208&lt;20),AND(J208&gt;3,H208&gt;0,H208&lt;6)),"Médio",IF(OR(AND(J208&gt;1,J208&lt;4,H208&gt;19),AND(J208&gt;3,H208&gt;5,H208&lt;20),AND(J208&gt;3,H208&gt;19)),"Complexo",""))),""))</f>
        <v/>
      </c>
      <c r="M208" s="79" t="str">
        <f aca="false">IF(G208="ALI",IF(OR(AND(OR(J208=1,J208=0),H208&gt;0,H208&lt;20),AND(OR(J208=1,J208=0),H208&gt;19,H208&lt;51),AND(J208&gt;1,J208&lt;6,H208&gt;0,H208&lt;20)),"Simples",IF(OR(AND(OR(J208=1,J208=0),H208&gt;50),AND(J208&gt;1,J208&lt;6,H208&gt;19,H208&lt;51),AND(J208&gt;5,H208&gt;0,H208&lt;20)),"Médio",IF(OR(AND(J208&gt;1,J208&lt;6,H208&gt;50),AND(J208&gt;5,H208&gt;19,H208&lt;51),AND(J208&gt;5,H208&gt;50)),"Complexo",""))), IF(G208="AIE",IF(OR(AND(OR(J208=1, J208=0),H208&gt;0,H208&lt;20),AND(OR(J208=1, J208=0),H208&gt;19,H208&lt;51),AND(J208&gt;1,J208&lt;6,H208&gt;0,H208&lt;20)),"Simples",IF(OR(AND(OR(J208=1, J208=0),H208&gt;50),AND(J208&gt;1,J208&lt;6,H208&gt;19,H208&lt;51),AND(J208&gt;5,H208&gt;0,H208&lt;20)),"Médio",IF(OR(AND(J208&gt;1,J208&lt;6,H208&gt;50),AND(J208&gt;5,H208&gt;19,H208&lt;51),AND(J208&gt;5,H208&gt;50)),"Complexo",""))),""))</f>
        <v/>
      </c>
      <c r="N208" s="85" t="str">
        <f aca="false">IF(L208="",M208,IF(M208="",L208,""))</f>
        <v/>
      </c>
      <c r="O208" s="86" t="n">
        <f aca="false">IF(AND(OR(G208="EE",G208="CE"),N208="Simples"),3, IF(AND(OR(G208="EE",G208="CE"),N208="Médio"),4, IF(AND(OR(G208="EE",G208="CE"),N208="Complexo"),6, IF(AND(G208="SE",N208="Simples"),4, IF(AND(G208="SE",N208="Médio"),5, IF(AND(G208="SE",N208="Complexo"),7,0))))))</f>
        <v>0</v>
      </c>
      <c r="P208" s="86" t="n">
        <f aca="false">IF(AND(G208="ALI",M208="Simples"),7, IF(AND(G208="ALI",M208="Médio"),10, IF(AND(G208="ALI",M208="Complexo"),15, IF(AND(G208="AIE",M208="Simples"),5, IF(AND(G208="AIE",M208="Médio"),7, IF(AND(G208="AIE",M208="Complexo"),10,0))))))</f>
        <v>0</v>
      </c>
      <c r="Q208" s="69" t="n">
        <f aca="false">IF(B208&lt;&gt;"Manutenção em interface",IF(B208&lt;&gt;"Desenv., Manutenção e Publicação de Páginas Estáticas",(O208+P208),C208),C208)</f>
        <v>0</v>
      </c>
      <c r="R208" s="85" t="n">
        <f aca="false">IF(B208&lt;&gt;"Manutenção em interface",IF(B208&lt;&gt;"Desenv., Manutenção e Publicação de Páginas Estáticas",(O208+P208)*C208,C208),C208)</f>
        <v>0</v>
      </c>
      <c r="S208" s="78"/>
      <c r="T208" s="87"/>
      <c r="U208" s="88"/>
      <c r="V208" s="76"/>
      <c r="W208" s="77" t="n">
        <f aca="false">IF(V208&lt;&gt;"",VLOOKUP(V208,'Manual EB'!$A$3:$B$407,2,0),0)</f>
        <v>0</v>
      </c>
      <c r="X208" s="78"/>
      <c r="Y208" s="80"/>
      <c r="Z208" s="81"/>
      <c r="AA208" s="82"/>
      <c r="AB208" s="83"/>
      <c r="AC208" s="84" t="str">
        <f aca="false">IF(X208="EE",IF(OR(AND(OR(AA208=1,AA208=0),Y208&gt;0,Y208&lt;5),AND(OR(AA208=1,AA208=0),Y208&gt;4,Y208&lt;16),AND(AA208=2,Y208&gt;0,Y208&lt;5)),"Simples",IF(OR(AND(OR(AA208=1,AA208=0),Y208&gt;15),AND(AA208=2,Y208&gt;4,Y208&lt;16),AND(AA208&gt;2,Y208&gt;0,Y208&lt;5)),"Médio",IF(OR(AND(AA208=2,Y208&gt;15),AND(AA208&gt;2,Y208&gt;4,Y208&lt;16),AND(AA208&gt;2,Y208&gt;15)),"Complexo",""))), IF(OR(X208="CE",X208="SE"),IF(OR(AND(OR(AA208=1,AA208=0),Y208&gt;0,Y208&lt;6),AND(OR(AA208=1,AA208=0),Y208&gt;5,Y208&lt;20),AND(AA208&gt;1,AA208&lt;4,Y208&gt;0,Y208&lt;6)),"Simples",IF(OR(AND(OR(AA208=1,AA208=0),Y208&gt;19),AND(AA208&gt;1,AA208&lt;4,Y208&gt;5,Y208&lt;20),AND(AA208&gt;3,Y208&gt;0,Y208&lt;6)),"Médio",IF(OR(AND(AA208&gt;1,AA208&lt;4,Y208&gt;19),AND(AA208&gt;3,Y208&gt;5,Y208&lt;20),AND(AA208&gt;3,Y208&gt;19)),"Complexo",""))),""))</f>
        <v/>
      </c>
      <c r="AD208" s="79" t="str">
        <f aca="false">IF(X208="ALI",IF(OR(AND(OR(AA208=1,AA208=0),Y208&gt;0,Y208&lt;20),AND(OR(AA208=1,AA208=0),Y208&gt;19,Y208&lt;51),AND(AA208&gt;1,AA208&lt;6,Y208&gt;0,Y208&lt;20)),"Simples",IF(OR(AND(OR(AA208=1,AA208=0),Y208&gt;50),AND(AA208&gt;1,AA208&lt;6,Y208&gt;19,Y208&lt;51),AND(AA208&gt;5,Y208&gt;0,Y208&lt;20)),"Médio",IF(OR(AND(AA208&gt;1,AA208&lt;6,Y208&gt;50),AND(AA208&gt;5,Y208&gt;19,Y208&lt;51),AND(AA208&gt;5,Y208&gt;50)),"Complexo",""))), IF(X208="AIE",IF(OR(AND(OR(AA208=1, AA208=0),Y208&gt;0,Y208&lt;20),AND(OR(AA208=1, AA208=0),Y208&gt;19,Y208&lt;51),AND(AA208&gt;1,AA208&lt;6,Y208&gt;0,Y208&lt;20)),"Simples",IF(OR(AND(OR(AA208=1, AA208=0),Y208&gt;50),AND(AA208&gt;1,AA208&lt;6,Y208&gt;19,Y208&lt;51),AND(AA208&gt;5,Y208&gt;0,Y208&lt;20)),"Médio",IF(OR(AND(AA208&gt;1,AA208&lt;6,Y208&gt;50),AND(AA208&gt;5,Y208&gt;19,Y208&lt;51),AND(AA208&gt;5,Y208&gt;50)),"Complexo",""))),""))</f>
        <v/>
      </c>
      <c r="AE208" s="85" t="str">
        <f aca="false">IF(AC208="",AD208,IF(AD208="",AC208,""))</f>
        <v/>
      </c>
      <c r="AF208" s="86" t="n">
        <f aca="false">IF(AND(OR(X208="EE",X208="CE"),AE208="Simples"),3, IF(AND(OR(X208="EE",X208="CE"),AE208="Médio"),4, IF(AND(OR(X208="EE",X208="CE"),AE208="Complexo"),6, IF(AND(X208="SE",AE208="Simples"),4, IF(AND(X208="SE",AE208="Médio"),5, IF(AND(X208="SE",AE208="Complexo"),7,0))))))</f>
        <v>0</v>
      </c>
      <c r="AG208" s="86" t="n">
        <f aca="false">IF(AND(X208="ALI",AD208="Simples"),7, IF(AND(X208="ALI",AD208="Médio"),10, IF(AND(X208="ALI",AD208="Complexo"),15, IF(AND(X208="AIE",AD208="Simples"),5, IF(AND(X208="AIE",AD208="Médio"),7, IF(AND(X208="AIE",AD208="Complexo"),10,0))))))</f>
        <v>0</v>
      </c>
      <c r="AH208" s="86" t="n">
        <f aca="false">IF(U208="",0,IF(U208="OK",SUM(O208:P208),SUM(AF208:AG208)))</f>
        <v>0</v>
      </c>
      <c r="AI208" s="89" t="n">
        <f aca="false">IF(U208="OK",R208,( IF(V208&lt;&gt;"Manutenção em interface",IF(V208&lt;&gt;"Desenv., Manutenção e Publicação de Páginas Estáticas",(AF208+AG208)*W208,W208),W208)))</f>
        <v>0</v>
      </c>
      <c r="AJ208" s="78"/>
      <c r="AK208" s="87"/>
      <c r="AL208" s="78"/>
      <c r="AM208" s="87"/>
      <c r="AN208" s="78"/>
      <c r="AO208" s="78" t="str">
        <f aca="false">IF(AI208=0,"",IF(AI208=R208,"OK","Divergente"))</f>
        <v/>
      </c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IF(B209&lt;&gt;"",VLOOKUP(B209,'Manual EB'!$A$3:$B$407,2,0),0)</f>
        <v>0</v>
      </c>
      <c r="D209" s="78"/>
      <c r="E209" s="78"/>
      <c r="F209" s="79"/>
      <c r="G209" s="78"/>
      <c r="H209" s="80"/>
      <c r="I209" s="81"/>
      <c r="J209" s="82"/>
      <c r="K209" s="83"/>
      <c r="L209" s="84" t="str">
        <f aca="false">IF(G209="EE",IF(OR(AND(OR(J209=1,J209=0),H209&gt;0,H209&lt;5),AND(OR(J209=1,J209=0),H209&gt;4,H209&lt;16),AND(J209=2,H209&gt;0,H209&lt;5)),"Simples",IF(OR(AND(OR(J209=1,J209=0),H209&gt;15),AND(J209=2,H209&gt;4,H209&lt;16),AND(J209&gt;2,H209&gt;0,H209&lt;5)),"Médio",IF(OR(AND(J209=2,H209&gt;15),AND(J209&gt;2,H209&gt;4,H209&lt;16),AND(J209&gt;2,H209&gt;15)),"Complexo",""))), IF(OR(G209="CE",G209="SE"),IF(OR(AND(OR(J209=1,J209=0),H209&gt;0,H209&lt;6),AND(OR(J209=1,J209=0),H209&gt;5,H209&lt;20),AND(J209&gt;1,J209&lt;4,H209&gt;0,H209&lt;6)),"Simples",IF(OR(AND(OR(J209=1,J209=0),H209&gt;19),AND(J209&gt;1,J209&lt;4,H209&gt;5,H209&lt;20),AND(J209&gt;3,H209&gt;0,H209&lt;6)),"Médio",IF(OR(AND(J209&gt;1,J209&lt;4,H209&gt;19),AND(J209&gt;3,H209&gt;5,H209&lt;20),AND(J209&gt;3,H209&gt;19)),"Complexo",""))),""))</f>
        <v/>
      </c>
      <c r="M209" s="79" t="str">
        <f aca="false">IF(G209="ALI",IF(OR(AND(OR(J209=1,J209=0),H209&gt;0,H209&lt;20),AND(OR(J209=1,J209=0),H209&gt;19,H209&lt;51),AND(J209&gt;1,J209&lt;6,H209&gt;0,H209&lt;20)),"Simples",IF(OR(AND(OR(J209=1,J209=0),H209&gt;50),AND(J209&gt;1,J209&lt;6,H209&gt;19,H209&lt;51),AND(J209&gt;5,H209&gt;0,H209&lt;20)),"Médio",IF(OR(AND(J209&gt;1,J209&lt;6,H209&gt;50),AND(J209&gt;5,H209&gt;19,H209&lt;51),AND(J209&gt;5,H209&gt;50)),"Complexo",""))), IF(G209="AIE",IF(OR(AND(OR(J209=1, J209=0),H209&gt;0,H209&lt;20),AND(OR(J209=1, J209=0),H209&gt;19,H209&lt;51),AND(J209&gt;1,J209&lt;6,H209&gt;0,H209&lt;20)),"Simples",IF(OR(AND(OR(J209=1, J209=0),H209&gt;50),AND(J209&gt;1,J209&lt;6,H209&gt;19,H209&lt;51),AND(J209&gt;5,H209&gt;0,H209&lt;20)),"Médio",IF(OR(AND(J209&gt;1,J209&lt;6,H209&gt;50),AND(J209&gt;5,H209&gt;19,H209&lt;51),AND(J209&gt;5,H209&gt;50)),"Complexo",""))),""))</f>
        <v/>
      </c>
      <c r="N209" s="85" t="str">
        <f aca="false">IF(L209="",M209,IF(M209="",L209,""))</f>
        <v/>
      </c>
      <c r="O209" s="86" t="n">
        <f aca="false">IF(AND(OR(G209="EE",G209="CE"),N209="Simples"),3, IF(AND(OR(G209="EE",G209="CE"),N209="Médio"),4, IF(AND(OR(G209="EE",G209="CE"),N209="Complexo"),6, IF(AND(G209="SE",N209="Simples"),4, IF(AND(G209="SE",N209="Médio"),5, IF(AND(G209="SE",N209="Complexo"),7,0))))))</f>
        <v>0</v>
      </c>
      <c r="P209" s="86" t="n">
        <f aca="false">IF(AND(G209="ALI",M209="Simples"),7, IF(AND(G209="ALI",M209="Médio"),10, IF(AND(G209="ALI",M209="Complexo"),15, IF(AND(G209="AIE",M209="Simples"),5, IF(AND(G209="AIE",M209="Médio"),7, IF(AND(G209="AIE",M209="Complexo"),10,0))))))</f>
        <v>0</v>
      </c>
      <c r="Q209" s="69" t="n">
        <f aca="false">IF(B209&lt;&gt;"Manutenção em interface",IF(B209&lt;&gt;"Desenv., Manutenção e Publicação de Páginas Estáticas",(O209+P209),C209),C209)</f>
        <v>0</v>
      </c>
      <c r="R209" s="85" t="n">
        <f aca="false">IF(B209&lt;&gt;"Manutenção em interface",IF(B209&lt;&gt;"Desenv., Manutenção e Publicação de Páginas Estáticas",(O209+P209)*C209,C209),C209)</f>
        <v>0</v>
      </c>
      <c r="S209" s="78"/>
      <c r="T209" s="87"/>
      <c r="U209" s="88"/>
      <c r="V209" s="76"/>
      <c r="W209" s="77" t="n">
        <f aca="false">IF(V209&lt;&gt;"",VLOOKUP(V209,'Manual EB'!$A$3:$B$407,2,0),0)</f>
        <v>0</v>
      </c>
      <c r="X209" s="78"/>
      <c r="Y209" s="80"/>
      <c r="Z209" s="81"/>
      <c r="AA209" s="82"/>
      <c r="AB209" s="83"/>
      <c r="AC209" s="84" t="str">
        <f aca="false">IF(X209="EE",IF(OR(AND(OR(AA209=1,AA209=0),Y209&gt;0,Y209&lt;5),AND(OR(AA209=1,AA209=0),Y209&gt;4,Y209&lt;16),AND(AA209=2,Y209&gt;0,Y209&lt;5)),"Simples",IF(OR(AND(OR(AA209=1,AA209=0),Y209&gt;15),AND(AA209=2,Y209&gt;4,Y209&lt;16),AND(AA209&gt;2,Y209&gt;0,Y209&lt;5)),"Médio",IF(OR(AND(AA209=2,Y209&gt;15),AND(AA209&gt;2,Y209&gt;4,Y209&lt;16),AND(AA209&gt;2,Y209&gt;15)),"Complexo",""))), IF(OR(X209="CE",X209="SE"),IF(OR(AND(OR(AA209=1,AA209=0),Y209&gt;0,Y209&lt;6),AND(OR(AA209=1,AA209=0),Y209&gt;5,Y209&lt;20),AND(AA209&gt;1,AA209&lt;4,Y209&gt;0,Y209&lt;6)),"Simples",IF(OR(AND(OR(AA209=1,AA209=0),Y209&gt;19),AND(AA209&gt;1,AA209&lt;4,Y209&gt;5,Y209&lt;20),AND(AA209&gt;3,Y209&gt;0,Y209&lt;6)),"Médio",IF(OR(AND(AA209&gt;1,AA209&lt;4,Y209&gt;19),AND(AA209&gt;3,Y209&gt;5,Y209&lt;20),AND(AA209&gt;3,Y209&gt;19)),"Complexo",""))),""))</f>
        <v/>
      </c>
      <c r="AD209" s="79" t="str">
        <f aca="false">IF(X209="ALI",IF(OR(AND(OR(AA209=1,AA209=0),Y209&gt;0,Y209&lt;20),AND(OR(AA209=1,AA209=0),Y209&gt;19,Y209&lt;51),AND(AA209&gt;1,AA209&lt;6,Y209&gt;0,Y209&lt;20)),"Simples",IF(OR(AND(OR(AA209=1,AA209=0),Y209&gt;50),AND(AA209&gt;1,AA209&lt;6,Y209&gt;19,Y209&lt;51),AND(AA209&gt;5,Y209&gt;0,Y209&lt;20)),"Médio",IF(OR(AND(AA209&gt;1,AA209&lt;6,Y209&gt;50),AND(AA209&gt;5,Y209&gt;19,Y209&lt;51),AND(AA209&gt;5,Y209&gt;50)),"Complexo",""))), IF(X209="AIE",IF(OR(AND(OR(AA209=1, AA209=0),Y209&gt;0,Y209&lt;20),AND(OR(AA209=1, AA209=0),Y209&gt;19,Y209&lt;51),AND(AA209&gt;1,AA209&lt;6,Y209&gt;0,Y209&lt;20)),"Simples",IF(OR(AND(OR(AA209=1, AA209=0),Y209&gt;50),AND(AA209&gt;1,AA209&lt;6,Y209&gt;19,Y209&lt;51),AND(AA209&gt;5,Y209&gt;0,Y209&lt;20)),"Médio",IF(OR(AND(AA209&gt;1,AA209&lt;6,Y209&gt;50),AND(AA209&gt;5,Y209&gt;19,Y209&lt;51),AND(AA209&gt;5,Y209&gt;50)),"Complexo",""))),""))</f>
        <v/>
      </c>
      <c r="AE209" s="85" t="str">
        <f aca="false">IF(AC209="",AD209,IF(AD209="",AC209,""))</f>
        <v/>
      </c>
      <c r="AF209" s="86" t="n">
        <f aca="false">IF(AND(OR(X209="EE",X209="CE"),AE209="Simples"),3, IF(AND(OR(X209="EE",X209="CE"),AE209="Médio"),4, IF(AND(OR(X209="EE",X209="CE"),AE209="Complexo"),6, IF(AND(X209="SE",AE209="Simples"),4, IF(AND(X209="SE",AE209="Médio"),5, IF(AND(X209="SE",AE209="Complexo"),7,0))))))</f>
        <v>0</v>
      </c>
      <c r="AG209" s="86" t="n">
        <f aca="false">IF(AND(X209="ALI",AD209="Simples"),7, IF(AND(X209="ALI",AD209="Médio"),10, IF(AND(X209="ALI",AD209="Complexo"),15, IF(AND(X209="AIE",AD209="Simples"),5, IF(AND(X209="AIE",AD209="Médio"),7, IF(AND(X209="AIE",AD209="Complexo"),10,0))))))</f>
        <v>0</v>
      </c>
      <c r="AH209" s="86" t="n">
        <f aca="false">IF(U209="",0,IF(U209="OK",SUM(O209:P209),SUM(AF209:AG209)))</f>
        <v>0</v>
      </c>
      <c r="AI209" s="89" t="n">
        <f aca="false">IF(U209="OK",R209,( IF(V209&lt;&gt;"Manutenção em interface",IF(V209&lt;&gt;"Desenv., Manutenção e Publicação de Páginas Estáticas",(AF209+AG209)*W209,W209),W209)))</f>
        <v>0</v>
      </c>
      <c r="AJ209" s="78"/>
      <c r="AK209" s="87"/>
      <c r="AL209" s="78"/>
      <c r="AM209" s="87"/>
      <c r="AN209" s="78"/>
      <c r="AO209" s="78" t="str">
        <f aca="false">IF(AI209=0,"",IF(AI209=R209,"OK","Divergente"))</f>
        <v/>
      </c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IF(B210&lt;&gt;"",VLOOKUP(B210,'Manual EB'!$A$3:$B$407,2,0),0)</f>
        <v>0</v>
      </c>
      <c r="D210" s="78"/>
      <c r="E210" s="78"/>
      <c r="F210" s="79"/>
      <c r="G210" s="78"/>
      <c r="H210" s="80"/>
      <c r="I210" s="81"/>
      <c r="J210" s="82"/>
      <c r="K210" s="83"/>
      <c r="L210" s="84" t="str">
        <f aca="false">IF(G210="EE",IF(OR(AND(OR(J210=1,J210=0),H210&gt;0,H210&lt;5),AND(OR(J210=1,J210=0),H210&gt;4,H210&lt;16),AND(J210=2,H210&gt;0,H210&lt;5)),"Simples",IF(OR(AND(OR(J210=1,J210=0),H210&gt;15),AND(J210=2,H210&gt;4,H210&lt;16),AND(J210&gt;2,H210&gt;0,H210&lt;5)),"Médio",IF(OR(AND(J210=2,H210&gt;15),AND(J210&gt;2,H210&gt;4,H210&lt;16),AND(J210&gt;2,H210&gt;15)),"Complexo",""))), IF(OR(G210="CE",G210="SE"),IF(OR(AND(OR(J210=1,J210=0),H210&gt;0,H210&lt;6),AND(OR(J210=1,J210=0),H210&gt;5,H210&lt;20),AND(J210&gt;1,J210&lt;4,H210&gt;0,H210&lt;6)),"Simples",IF(OR(AND(OR(J210=1,J210=0),H210&gt;19),AND(J210&gt;1,J210&lt;4,H210&gt;5,H210&lt;20),AND(J210&gt;3,H210&gt;0,H210&lt;6)),"Médio",IF(OR(AND(J210&gt;1,J210&lt;4,H210&gt;19),AND(J210&gt;3,H210&gt;5,H210&lt;20),AND(J210&gt;3,H210&gt;19)),"Complexo",""))),""))</f>
        <v/>
      </c>
      <c r="M210" s="79" t="str">
        <f aca="false">IF(G210="ALI",IF(OR(AND(OR(J210=1,J210=0),H210&gt;0,H210&lt;20),AND(OR(J210=1,J210=0),H210&gt;19,H210&lt;51),AND(J210&gt;1,J210&lt;6,H210&gt;0,H210&lt;20)),"Simples",IF(OR(AND(OR(J210=1,J210=0),H210&gt;50),AND(J210&gt;1,J210&lt;6,H210&gt;19,H210&lt;51),AND(J210&gt;5,H210&gt;0,H210&lt;20)),"Médio",IF(OR(AND(J210&gt;1,J210&lt;6,H210&gt;50),AND(J210&gt;5,H210&gt;19,H210&lt;51),AND(J210&gt;5,H210&gt;50)),"Complexo",""))), IF(G210="AIE",IF(OR(AND(OR(J210=1, J210=0),H210&gt;0,H210&lt;20),AND(OR(J210=1, J210=0),H210&gt;19,H210&lt;51),AND(J210&gt;1,J210&lt;6,H210&gt;0,H210&lt;20)),"Simples",IF(OR(AND(OR(J210=1, J210=0),H210&gt;50),AND(J210&gt;1,J210&lt;6,H210&gt;19,H210&lt;51),AND(J210&gt;5,H210&gt;0,H210&lt;20)),"Médio",IF(OR(AND(J210&gt;1,J210&lt;6,H210&gt;50),AND(J210&gt;5,H210&gt;19,H210&lt;51),AND(J210&gt;5,H210&gt;50)),"Complexo",""))),""))</f>
        <v/>
      </c>
      <c r="N210" s="85" t="str">
        <f aca="false">IF(L210="",M210,IF(M210="",L210,""))</f>
        <v/>
      </c>
      <c r="O210" s="86" t="n">
        <f aca="false">IF(AND(OR(G210="EE",G210="CE"),N210="Simples"),3, IF(AND(OR(G210="EE",G210="CE"),N210="Médio"),4, IF(AND(OR(G210="EE",G210="CE"),N210="Complexo"),6, IF(AND(G210="SE",N210="Simples"),4, IF(AND(G210="SE",N210="Médio"),5, IF(AND(G210="SE",N210="Complexo"),7,0))))))</f>
        <v>0</v>
      </c>
      <c r="P210" s="86" t="n">
        <f aca="false">IF(AND(G210="ALI",M210="Simples"),7, IF(AND(G210="ALI",M210="Médio"),10, IF(AND(G210="ALI",M210="Complexo"),15, IF(AND(G210="AIE",M210="Simples"),5, IF(AND(G210="AIE",M210="Médio"),7, IF(AND(G210="AIE",M210="Complexo"),10,0))))))</f>
        <v>0</v>
      </c>
      <c r="Q210" s="69" t="n">
        <f aca="false">IF(B210&lt;&gt;"Manutenção em interface",IF(B210&lt;&gt;"Desenv., Manutenção e Publicação de Páginas Estáticas",(O210+P210),C210),C210)</f>
        <v>0</v>
      </c>
      <c r="R210" s="85" t="n">
        <f aca="false">IF(B210&lt;&gt;"Manutenção em interface",IF(B210&lt;&gt;"Desenv., Manutenção e Publicação de Páginas Estáticas",(O210+P210)*C210,C210),C210)</f>
        <v>0</v>
      </c>
      <c r="S210" s="78"/>
      <c r="T210" s="87"/>
      <c r="U210" s="88"/>
      <c r="V210" s="76"/>
      <c r="W210" s="77" t="n">
        <f aca="false">IF(V210&lt;&gt;"",VLOOKUP(V210,'Manual EB'!$A$3:$B$407,2,0),0)</f>
        <v>0</v>
      </c>
      <c r="X210" s="78"/>
      <c r="Y210" s="80"/>
      <c r="Z210" s="81"/>
      <c r="AA210" s="82"/>
      <c r="AB210" s="83"/>
      <c r="AC210" s="84" t="str">
        <f aca="false">IF(X210="EE",IF(OR(AND(OR(AA210=1,AA210=0),Y210&gt;0,Y210&lt;5),AND(OR(AA210=1,AA210=0),Y210&gt;4,Y210&lt;16),AND(AA210=2,Y210&gt;0,Y210&lt;5)),"Simples",IF(OR(AND(OR(AA210=1,AA210=0),Y210&gt;15),AND(AA210=2,Y210&gt;4,Y210&lt;16),AND(AA210&gt;2,Y210&gt;0,Y210&lt;5)),"Médio",IF(OR(AND(AA210=2,Y210&gt;15),AND(AA210&gt;2,Y210&gt;4,Y210&lt;16),AND(AA210&gt;2,Y210&gt;15)),"Complexo",""))), IF(OR(X210="CE",X210="SE"),IF(OR(AND(OR(AA210=1,AA210=0),Y210&gt;0,Y210&lt;6),AND(OR(AA210=1,AA210=0),Y210&gt;5,Y210&lt;20),AND(AA210&gt;1,AA210&lt;4,Y210&gt;0,Y210&lt;6)),"Simples",IF(OR(AND(OR(AA210=1,AA210=0),Y210&gt;19),AND(AA210&gt;1,AA210&lt;4,Y210&gt;5,Y210&lt;20),AND(AA210&gt;3,Y210&gt;0,Y210&lt;6)),"Médio",IF(OR(AND(AA210&gt;1,AA210&lt;4,Y210&gt;19),AND(AA210&gt;3,Y210&gt;5,Y210&lt;20),AND(AA210&gt;3,Y210&gt;19)),"Complexo",""))),""))</f>
        <v/>
      </c>
      <c r="AD210" s="79" t="str">
        <f aca="false">IF(X210="ALI",IF(OR(AND(OR(AA210=1,AA210=0),Y210&gt;0,Y210&lt;20),AND(OR(AA210=1,AA210=0),Y210&gt;19,Y210&lt;51),AND(AA210&gt;1,AA210&lt;6,Y210&gt;0,Y210&lt;20)),"Simples",IF(OR(AND(OR(AA210=1,AA210=0),Y210&gt;50),AND(AA210&gt;1,AA210&lt;6,Y210&gt;19,Y210&lt;51),AND(AA210&gt;5,Y210&gt;0,Y210&lt;20)),"Médio",IF(OR(AND(AA210&gt;1,AA210&lt;6,Y210&gt;50),AND(AA210&gt;5,Y210&gt;19,Y210&lt;51),AND(AA210&gt;5,Y210&gt;50)),"Complexo",""))), IF(X210="AIE",IF(OR(AND(OR(AA210=1, AA210=0),Y210&gt;0,Y210&lt;20),AND(OR(AA210=1, AA210=0),Y210&gt;19,Y210&lt;51),AND(AA210&gt;1,AA210&lt;6,Y210&gt;0,Y210&lt;20)),"Simples",IF(OR(AND(OR(AA210=1, AA210=0),Y210&gt;50),AND(AA210&gt;1,AA210&lt;6,Y210&gt;19,Y210&lt;51),AND(AA210&gt;5,Y210&gt;0,Y210&lt;20)),"Médio",IF(OR(AND(AA210&gt;1,AA210&lt;6,Y210&gt;50),AND(AA210&gt;5,Y210&gt;19,Y210&lt;51),AND(AA210&gt;5,Y210&gt;50)),"Complexo",""))),""))</f>
        <v/>
      </c>
      <c r="AE210" s="85" t="str">
        <f aca="false">IF(AC210="",AD210,IF(AD210="",AC210,""))</f>
        <v/>
      </c>
      <c r="AF210" s="86" t="n">
        <f aca="false">IF(AND(OR(X210="EE",X210="CE"),AE210="Simples"),3, IF(AND(OR(X210="EE",X210="CE"),AE210="Médio"),4, IF(AND(OR(X210="EE",X210="CE"),AE210="Complexo"),6, IF(AND(X210="SE",AE210="Simples"),4, IF(AND(X210="SE",AE210="Médio"),5, IF(AND(X210="SE",AE210="Complexo"),7,0))))))</f>
        <v>0</v>
      </c>
      <c r="AG210" s="86" t="n">
        <f aca="false">IF(AND(X210="ALI",AD210="Simples"),7, IF(AND(X210="ALI",AD210="Médio"),10, IF(AND(X210="ALI",AD210="Complexo"),15, IF(AND(X210="AIE",AD210="Simples"),5, IF(AND(X210="AIE",AD210="Médio"),7, IF(AND(X210="AIE",AD210="Complexo"),10,0))))))</f>
        <v>0</v>
      </c>
      <c r="AH210" s="86" t="n">
        <f aca="false">IF(U210="",0,IF(U210="OK",SUM(O210:P210),SUM(AF210:AG210)))</f>
        <v>0</v>
      </c>
      <c r="AI210" s="89" t="n">
        <f aca="false">IF(U210="OK",R210,( IF(V210&lt;&gt;"Manutenção em interface",IF(V210&lt;&gt;"Desenv., Manutenção e Publicação de Páginas Estáticas",(AF210+AG210)*W210,W210),W210)))</f>
        <v>0</v>
      </c>
      <c r="AJ210" s="78"/>
      <c r="AK210" s="87"/>
      <c r="AL210" s="78"/>
      <c r="AM210" s="87"/>
      <c r="AN210" s="78"/>
      <c r="AO210" s="78" t="str">
        <f aca="false">IF(AI210=0,"",IF(AI210=R210,"OK","Divergente"))</f>
        <v/>
      </c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IF(B211&lt;&gt;"",VLOOKUP(B211,'Manual EB'!$A$3:$B$407,2,0),0)</f>
        <v>0</v>
      </c>
      <c r="D211" s="78"/>
      <c r="E211" s="78"/>
      <c r="F211" s="79"/>
      <c r="G211" s="78"/>
      <c r="H211" s="80"/>
      <c r="I211" s="81"/>
      <c r="J211" s="82"/>
      <c r="K211" s="83"/>
      <c r="L211" s="84" t="str">
        <f aca="false">IF(G211="EE",IF(OR(AND(OR(J211=1,J211=0),H211&gt;0,H211&lt;5),AND(OR(J211=1,J211=0),H211&gt;4,H211&lt;16),AND(J211=2,H211&gt;0,H211&lt;5)),"Simples",IF(OR(AND(OR(J211=1,J211=0),H211&gt;15),AND(J211=2,H211&gt;4,H211&lt;16),AND(J211&gt;2,H211&gt;0,H211&lt;5)),"Médio",IF(OR(AND(J211=2,H211&gt;15),AND(J211&gt;2,H211&gt;4,H211&lt;16),AND(J211&gt;2,H211&gt;15)),"Complexo",""))), IF(OR(G211="CE",G211="SE"),IF(OR(AND(OR(J211=1,J211=0),H211&gt;0,H211&lt;6),AND(OR(J211=1,J211=0),H211&gt;5,H211&lt;20),AND(J211&gt;1,J211&lt;4,H211&gt;0,H211&lt;6)),"Simples",IF(OR(AND(OR(J211=1,J211=0),H211&gt;19),AND(J211&gt;1,J211&lt;4,H211&gt;5,H211&lt;20),AND(J211&gt;3,H211&gt;0,H211&lt;6)),"Médio",IF(OR(AND(J211&gt;1,J211&lt;4,H211&gt;19),AND(J211&gt;3,H211&gt;5,H211&lt;20),AND(J211&gt;3,H211&gt;19)),"Complexo",""))),""))</f>
        <v/>
      </c>
      <c r="M211" s="79" t="str">
        <f aca="false">IF(G211="ALI",IF(OR(AND(OR(J211=1,J211=0),H211&gt;0,H211&lt;20),AND(OR(J211=1,J211=0),H211&gt;19,H211&lt;51),AND(J211&gt;1,J211&lt;6,H211&gt;0,H211&lt;20)),"Simples",IF(OR(AND(OR(J211=1,J211=0),H211&gt;50),AND(J211&gt;1,J211&lt;6,H211&gt;19,H211&lt;51),AND(J211&gt;5,H211&gt;0,H211&lt;20)),"Médio",IF(OR(AND(J211&gt;1,J211&lt;6,H211&gt;50),AND(J211&gt;5,H211&gt;19,H211&lt;51),AND(J211&gt;5,H211&gt;50)),"Complexo",""))), IF(G211="AIE",IF(OR(AND(OR(J211=1, J211=0),H211&gt;0,H211&lt;20),AND(OR(J211=1, J211=0),H211&gt;19,H211&lt;51),AND(J211&gt;1,J211&lt;6,H211&gt;0,H211&lt;20)),"Simples",IF(OR(AND(OR(J211=1, J211=0),H211&gt;50),AND(J211&gt;1,J211&lt;6,H211&gt;19,H211&lt;51),AND(J211&gt;5,H211&gt;0,H211&lt;20)),"Médio",IF(OR(AND(J211&gt;1,J211&lt;6,H211&gt;50),AND(J211&gt;5,H211&gt;19,H211&lt;51),AND(J211&gt;5,H211&gt;50)),"Complexo",""))),""))</f>
        <v/>
      </c>
      <c r="N211" s="85" t="str">
        <f aca="false">IF(L211="",M211,IF(M211="",L211,""))</f>
        <v/>
      </c>
      <c r="O211" s="86" t="n">
        <f aca="false">IF(AND(OR(G211="EE",G211="CE"),N211="Simples"),3, IF(AND(OR(G211="EE",G211="CE"),N211="Médio"),4, IF(AND(OR(G211="EE",G211="CE"),N211="Complexo"),6, IF(AND(G211="SE",N211="Simples"),4, IF(AND(G211="SE",N211="Médio"),5, IF(AND(G211="SE",N211="Complexo"),7,0))))))</f>
        <v>0</v>
      </c>
      <c r="P211" s="86" t="n">
        <f aca="false">IF(AND(G211="ALI",M211="Simples"),7, IF(AND(G211="ALI",M211="Médio"),10, IF(AND(G211="ALI",M211="Complexo"),15, IF(AND(G211="AIE",M211="Simples"),5, IF(AND(G211="AIE",M211="Médio"),7, IF(AND(G211="AIE",M211="Complexo"),10,0))))))</f>
        <v>0</v>
      </c>
      <c r="Q211" s="69" t="n">
        <f aca="false">IF(B211&lt;&gt;"Manutenção em interface",IF(B211&lt;&gt;"Desenv., Manutenção e Publicação de Páginas Estáticas",(O211+P211),C211),C211)</f>
        <v>0</v>
      </c>
      <c r="R211" s="85" t="n">
        <f aca="false">IF(B211&lt;&gt;"Manutenção em interface",IF(B211&lt;&gt;"Desenv., Manutenção e Publicação de Páginas Estáticas",(O211+P211)*C211,C211),C211)</f>
        <v>0</v>
      </c>
      <c r="S211" s="78"/>
      <c r="T211" s="87"/>
      <c r="U211" s="88"/>
      <c r="V211" s="76"/>
      <c r="W211" s="77" t="n">
        <f aca="false">IF(V211&lt;&gt;"",VLOOKUP(V211,'Manual EB'!$A$3:$B$407,2,0),0)</f>
        <v>0</v>
      </c>
      <c r="X211" s="78"/>
      <c r="Y211" s="80"/>
      <c r="Z211" s="81"/>
      <c r="AA211" s="82"/>
      <c r="AB211" s="83"/>
      <c r="AC211" s="84" t="str">
        <f aca="false">IF(X211="EE",IF(OR(AND(OR(AA211=1,AA211=0),Y211&gt;0,Y211&lt;5),AND(OR(AA211=1,AA211=0),Y211&gt;4,Y211&lt;16),AND(AA211=2,Y211&gt;0,Y211&lt;5)),"Simples",IF(OR(AND(OR(AA211=1,AA211=0),Y211&gt;15),AND(AA211=2,Y211&gt;4,Y211&lt;16),AND(AA211&gt;2,Y211&gt;0,Y211&lt;5)),"Médio",IF(OR(AND(AA211=2,Y211&gt;15),AND(AA211&gt;2,Y211&gt;4,Y211&lt;16),AND(AA211&gt;2,Y211&gt;15)),"Complexo",""))), IF(OR(X211="CE",X211="SE"),IF(OR(AND(OR(AA211=1,AA211=0),Y211&gt;0,Y211&lt;6),AND(OR(AA211=1,AA211=0),Y211&gt;5,Y211&lt;20),AND(AA211&gt;1,AA211&lt;4,Y211&gt;0,Y211&lt;6)),"Simples",IF(OR(AND(OR(AA211=1,AA211=0),Y211&gt;19),AND(AA211&gt;1,AA211&lt;4,Y211&gt;5,Y211&lt;20),AND(AA211&gt;3,Y211&gt;0,Y211&lt;6)),"Médio",IF(OR(AND(AA211&gt;1,AA211&lt;4,Y211&gt;19),AND(AA211&gt;3,Y211&gt;5,Y211&lt;20),AND(AA211&gt;3,Y211&gt;19)),"Complexo",""))),""))</f>
        <v/>
      </c>
      <c r="AD211" s="79" t="str">
        <f aca="false">IF(X211="ALI",IF(OR(AND(OR(AA211=1,AA211=0),Y211&gt;0,Y211&lt;20),AND(OR(AA211=1,AA211=0),Y211&gt;19,Y211&lt;51),AND(AA211&gt;1,AA211&lt;6,Y211&gt;0,Y211&lt;20)),"Simples",IF(OR(AND(OR(AA211=1,AA211=0),Y211&gt;50),AND(AA211&gt;1,AA211&lt;6,Y211&gt;19,Y211&lt;51),AND(AA211&gt;5,Y211&gt;0,Y211&lt;20)),"Médio",IF(OR(AND(AA211&gt;1,AA211&lt;6,Y211&gt;50),AND(AA211&gt;5,Y211&gt;19,Y211&lt;51),AND(AA211&gt;5,Y211&gt;50)),"Complexo",""))), IF(X211="AIE",IF(OR(AND(OR(AA211=1, AA211=0),Y211&gt;0,Y211&lt;20),AND(OR(AA211=1, AA211=0),Y211&gt;19,Y211&lt;51),AND(AA211&gt;1,AA211&lt;6,Y211&gt;0,Y211&lt;20)),"Simples",IF(OR(AND(OR(AA211=1, AA211=0),Y211&gt;50),AND(AA211&gt;1,AA211&lt;6,Y211&gt;19,Y211&lt;51),AND(AA211&gt;5,Y211&gt;0,Y211&lt;20)),"Médio",IF(OR(AND(AA211&gt;1,AA211&lt;6,Y211&gt;50),AND(AA211&gt;5,Y211&gt;19,Y211&lt;51),AND(AA211&gt;5,Y211&gt;50)),"Complexo",""))),""))</f>
        <v/>
      </c>
      <c r="AE211" s="85" t="str">
        <f aca="false">IF(AC211="",AD211,IF(AD211="",AC211,""))</f>
        <v/>
      </c>
      <c r="AF211" s="86" t="n">
        <f aca="false">IF(AND(OR(X211="EE",X211="CE"),AE211="Simples"),3, IF(AND(OR(X211="EE",X211="CE"),AE211="Médio"),4, IF(AND(OR(X211="EE",X211="CE"),AE211="Complexo"),6, IF(AND(X211="SE",AE211="Simples"),4, IF(AND(X211="SE",AE211="Médio"),5, IF(AND(X211="SE",AE211="Complexo"),7,0))))))</f>
        <v>0</v>
      </c>
      <c r="AG211" s="86" t="n">
        <f aca="false">IF(AND(X211="ALI",AD211="Simples"),7, IF(AND(X211="ALI",AD211="Médio"),10, IF(AND(X211="ALI",AD211="Complexo"),15, IF(AND(X211="AIE",AD211="Simples"),5, IF(AND(X211="AIE",AD211="Médio"),7, IF(AND(X211="AIE",AD211="Complexo"),10,0))))))</f>
        <v>0</v>
      </c>
      <c r="AH211" s="86" t="n">
        <f aca="false">IF(U211="",0,IF(U211="OK",SUM(O211:P211),SUM(AF211:AG211)))</f>
        <v>0</v>
      </c>
      <c r="AI211" s="89" t="n">
        <f aca="false">IF(U211="OK",R211,( IF(V211&lt;&gt;"Manutenção em interface",IF(V211&lt;&gt;"Desenv., Manutenção e Publicação de Páginas Estáticas",(AF211+AG211)*W211,W211),W211)))</f>
        <v>0</v>
      </c>
      <c r="AJ211" s="78"/>
      <c r="AK211" s="87"/>
      <c r="AL211" s="78"/>
      <c r="AM211" s="87"/>
      <c r="AN211" s="78"/>
      <c r="AO211" s="78" t="str">
        <f aca="false">IF(AI211=0,"",IF(AI211=R211,"OK","Divergente"))</f>
        <v/>
      </c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IF(B212&lt;&gt;"",VLOOKUP(B212,'Manual EB'!$A$3:$B$407,2,0),0)</f>
        <v>0</v>
      </c>
      <c r="D212" s="78"/>
      <c r="E212" s="78"/>
      <c r="F212" s="79"/>
      <c r="G212" s="78"/>
      <c r="H212" s="80"/>
      <c r="I212" s="81"/>
      <c r="J212" s="82"/>
      <c r="K212" s="83"/>
      <c r="L212" s="84" t="str">
        <f aca="false">IF(G212="EE",IF(OR(AND(OR(J212=1,J212=0),H212&gt;0,H212&lt;5),AND(OR(J212=1,J212=0),H212&gt;4,H212&lt;16),AND(J212=2,H212&gt;0,H212&lt;5)),"Simples",IF(OR(AND(OR(J212=1,J212=0),H212&gt;15),AND(J212=2,H212&gt;4,H212&lt;16),AND(J212&gt;2,H212&gt;0,H212&lt;5)),"Médio",IF(OR(AND(J212=2,H212&gt;15),AND(J212&gt;2,H212&gt;4,H212&lt;16),AND(J212&gt;2,H212&gt;15)),"Complexo",""))), IF(OR(G212="CE",G212="SE"),IF(OR(AND(OR(J212=1,J212=0),H212&gt;0,H212&lt;6),AND(OR(J212=1,J212=0),H212&gt;5,H212&lt;20),AND(J212&gt;1,J212&lt;4,H212&gt;0,H212&lt;6)),"Simples",IF(OR(AND(OR(J212=1,J212=0),H212&gt;19),AND(J212&gt;1,J212&lt;4,H212&gt;5,H212&lt;20),AND(J212&gt;3,H212&gt;0,H212&lt;6)),"Médio",IF(OR(AND(J212&gt;1,J212&lt;4,H212&gt;19),AND(J212&gt;3,H212&gt;5,H212&lt;20),AND(J212&gt;3,H212&gt;19)),"Complexo",""))),""))</f>
        <v/>
      </c>
      <c r="M212" s="79" t="str">
        <f aca="false">IF(G212="ALI",IF(OR(AND(OR(J212=1,J212=0),H212&gt;0,H212&lt;20),AND(OR(J212=1,J212=0),H212&gt;19,H212&lt;51),AND(J212&gt;1,J212&lt;6,H212&gt;0,H212&lt;20)),"Simples",IF(OR(AND(OR(J212=1,J212=0),H212&gt;50),AND(J212&gt;1,J212&lt;6,H212&gt;19,H212&lt;51),AND(J212&gt;5,H212&gt;0,H212&lt;20)),"Médio",IF(OR(AND(J212&gt;1,J212&lt;6,H212&gt;50),AND(J212&gt;5,H212&gt;19,H212&lt;51),AND(J212&gt;5,H212&gt;50)),"Complexo",""))), IF(G212="AIE",IF(OR(AND(OR(J212=1, J212=0),H212&gt;0,H212&lt;20),AND(OR(J212=1, J212=0),H212&gt;19,H212&lt;51),AND(J212&gt;1,J212&lt;6,H212&gt;0,H212&lt;20)),"Simples",IF(OR(AND(OR(J212=1, J212=0),H212&gt;50),AND(J212&gt;1,J212&lt;6,H212&gt;19,H212&lt;51),AND(J212&gt;5,H212&gt;0,H212&lt;20)),"Médio",IF(OR(AND(J212&gt;1,J212&lt;6,H212&gt;50),AND(J212&gt;5,H212&gt;19,H212&lt;51),AND(J212&gt;5,H212&gt;50)),"Complexo",""))),""))</f>
        <v/>
      </c>
      <c r="N212" s="85" t="str">
        <f aca="false">IF(L212="",M212,IF(M212="",L212,""))</f>
        <v/>
      </c>
      <c r="O212" s="86" t="n">
        <f aca="false">IF(AND(OR(G212="EE",G212="CE"),N212="Simples"),3, IF(AND(OR(G212="EE",G212="CE"),N212="Médio"),4, IF(AND(OR(G212="EE",G212="CE"),N212="Complexo"),6, IF(AND(G212="SE",N212="Simples"),4, IF(AND(G212="SE",N212="Médio"),5, IF(AND(G212="SE",N212="Complexo"),7,0))))))</f>
        <v>0</v>
      </c>
      <c r="P212" s="86" t="n">
        <f aca="false">IF(AND(G212="ALI",M212="Simples"),7, IF(AND(G212="ALI",M212="Médio"),10, IF(AND(G212="ALI",M212="Complexo"),15, IF(AND(G212="AIE",M212="Simples"),5, IF(AND(G212="AIE",M212="Médio"),7, IF(AND(G212="AIE",M212="Complexo"),10,0))))))</f>
        <v>0</v>
      </c>
      <c r="Q212" s="69" t="n">
        <f aca="false">IF(B212&lt;&gt;"Manutenção em interface",IF(B212&lt;&gt;"Desenv., Manutenção e Publicação de Páginas Estáticas",(O212+P212),C212),C212)</f>
        <v>0</v>
      </c>
      <c r="R212" s="85" t="n">
        <f aca="false">IF(B212&lt;&gt;"Manutenção em interface",IF(B212&lt;&gt;"Desenv., Manutenção e Publicação de Páginas Estáticas",(O212+P212)*C212,C212),C212)</f>
        <v>0</v>
      </c>
      <c r="S212" s="78"/>
      <c r="T212" s="87"/>
      <c r="U212" s="88"/>
      <c r="V212" s="76"/>
      <c r="W212" s="77" t="n">
        <f aca="false">IF(V212&lt;&gt;"",VLOOKUP(V212,'Manual EB'!$A$3:$B$407,2,0),0)</f>
        <v>0</v>
      </c>
      <c r="X212" s="78"/>
      <c r="Y212" s="80"/>
      <c r="Z212" s="81"/>
      <c r="AA212" s="82"/>
      <c r="AB212" s="83"/>
      <c r="AC212" s="84" t="str">
        <f aca="false">IF(X212="EE",IF(OR(AND(OR(AA212=1,AA212=0),Y212&gt;0,Y212&lt;5),AND(OR(AA212=1,AA212=0),Y212&gt;4,Y212&lt;16),AND(AA212=2,Y212&gt;0,Y212&lt;5)),"Simples",IF(OR(AND(OR(AA212=1,AA212=0),Y212&gt;15),AND(AA212=2,Y212&gt;4,Y212&lt;16),AND(AA212&gt;2,Y212&gt;0,Y212&lt;5)),"Médio",IF(OR(AND(AA212=2,Y212&gt;15),AND(AA212&gt;2,Y212&gt;4,Y212&lt;16),AND(AA212&gt;2,Y212&gt;15)),"Complexo",""))), IF(OR(X212="CE",X212="SE"),IF(OR(AND(OR(AA212=1,AA212=0),Y212&gt;0,Y212&lt;6),AND(OR(AA212=1,AA212=0),Y212&gt;5,Y212&lt;20),AND(AA212&gt;1,AA212&lt;4,Y212&gt;0,Y212&lt;6)),"Simples",IF(OR(AND(OR(AA212=1,AA212=0),Y212&gt;19),AND(AA212&gt;1,AA212&lt;4,Y212&gt;5,Y212&lt;20),AND(AA212&gt;3,Y212&gt;0,Y212&lt;6)),"Médio",IF(OR(AND(AA212&gt;1,AA212&lt;4,Y212&gt;19),AND(AA212&gt;3,Y212&gt;5,Y212&lt;20),AND(AA212&gt;3,Y212&gt;19)),"Complexo",""))),""))</f>
        <v/>
      </c>
      <c r="AD212" s="79" t="str">
        <f aca="false">IF(X212="ALI",IF(OR(AND(OR(AA212=1,AA212=0),Y212&gt;0,Y212&lt;20),AND(OR(AA212=1,AA212=0),Y212&gt;19,Y212&lt;51),AND(AA212&gt;1,AA212&lt;6,Y212&gt;0,Y212&lt;20)),"Simples",IF(OR(AND(OR(AA212=1,AA212=0),Y212&gt;50),AND(AA212&gt;1,AA212&lt;6,Y212&gt;19,Y212&lt;51),AND(AA212&gt;5,Y212&gt;0,Y212&lt;20)),"Médio",IF(OR(AND(AA212&gt;1,AA212&lt;6,Y212&gt;50),AND(AA212&gt;5,Y212&gt;19,Y212&lt;51),AND(AA212&gt;5,Y212&gt;50)),"Complexo",""))), IF(X212="AIE",IF(OR(AND(OR(AA212=1, AA212=0),Y212&gt;0,Y212&lt;20),AND(OR(AA212=1, AA212=0),Y212&gt;19,Y212&lt;51),AND(AA212&gt;1,AA212&lt;6,Y212&gt;0,Y212&lt;20)),"Simples",IF(OR(AND(OR(AA212=1, AA212=0),Y212&gt;50),AND(AA212&gt;1,AA212&lt;6,Y212&gt;19,Y212&lt;51),AND(AA212&gt;5,Y212&gt;0,Y212&lt;20)),"Médio",IF(OR(AND(AA212&gt;1,AA212&lt;6,Y212&gt;50),AND(AA212&gt;5,Y212&gt;19,Y212&lt;51),AND(AA212&gt;5,Y212&gt;50)),"Complexo",""))),""))</f>
        <v/>
      </c>
      <c r="AE212" s="85" t="str">
        <f aca="false">IF(AC212="",AD212,IF(AD212="",AC212,""))</f>
        <v/>
      </c>
      <c r="AF212" s="86" t="n">
        <f aca="false">IF(AND(OR(X212="EE",X212="CE"),AE212="Simples"),3, IF(AND(OR(X212="EE",X212="CE"),AE212="Médio"),4, IF(AND(OR(X212="EE",X212="CE"),AE212="Complexo"),6, IF(AND(X212="SE",AE212="Simples"),4, IF(AND(X212="SE",AE212="Médio"),5, IF(AND(X212="SE",AE212="Complexo"),7,0))))))</f>
        <v>0</v>
      </c>
      <c r="AG212" s="86" t="n">
        <f aca="false">IF(AND(X212="ALI",AD212="Simples"),7, IF(AND(X212="ALI",AD212="Médio"),10, IF(AND(X212="ALI",AD212="Complexo"),15, IF(AND(X212="AIE",AD212="Simples"),5, IF(AND(X212="AIE",AD212="Médio"),7, IF(AND(X212="AIE",AD212="Complexo"),10,0))))))</f>
        <v>0</v>
      </c>
      <c r="AH212" s="86" t="n">
        <f aca="false">IF(U212="",0,IF(U212="OK",SUM(O212:P212),SUM(AF212:AG212)))</f>
        <v>0</v>
      </c>
      <c r="AI212" s="89" t="n">
        <f aca="false">IF(U212="OK",R212,( IF(V212&lt;&gt;"Manutenção em interface",IF(V212&lt;&gt;"Desenv., Manutenção e Publicação de Páginas Estáticas",(AF212+AG212)*W212,W212),W212)))</f>
        <v>0</v>
      </c>
      <c r="AJ212" s="78"/>
      <c r="AK212" s="87"/>
      <c r="AL212" s="78"/>
      <c r="AM212" s="87"/>
      <c r="AN212" s="78"/>
      <c r="AO212" s="78" t="str">
        <f aca="false">IF(AI212=0,"",IF(AI212=R212,"OK","Divergente"))</f>
        <v/>
      </c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IF(B213&lt;&gt;"",VLOOKUP(B213,'Manual EB'!$A$3:$B$407,2,0),0)</f>
        <v>0</v>
      </c>
      <c r="D213" s="78"/>
      <c r="E213" s="78"/>
      <c r="F213" s="79"/>
      <c r="G213" s="78"/>
      <c r="H213" s="80"/>
      <c r="I213" s="81"/>
      <c r="J213" s="82"/>
      <c r="K213" s="83"/>
      <c r="L213" s="84" t="str">
        <f aca="false">IF(G213="EE",IF(OR(AND(OR(J213=1,J213=0),H213&gt;0,H213&lt;5),AND(OR(J213=1,J213=0),H213&gt;4,H213&lt;16),AND(J213=2,H213&gt;0,H213&lt;5)),"Simples",IF(OR(AND(OR(J213=1,J213=0),H213&gt;15),AND(J213=2,H213&gt;4,H213&lt;16),AND(J213&gt;2,H213&gt;0,H213&lt;5)),"Médio",IF(OR(AND(J213=2,H213&gt;15),AND(J213&gt;2,H213&gt;4,H213&lt;16),AND(J213&gt;2,H213&gt;15)),"Complexo",""))), IF(OR(G213="CE",G213="SE"),IF(OR(AND(OR(J213=1,J213=0),H213&gt;0,H213&lt;6),AND(OR(J213=1,J213=0),H213&gt;5,H213&lt;20),AND(J213&gt;1,J213&lt;4,H213&gt;0,H213&lt;6)),"Simples",IF(OR(AND(OR(J213=1,J213=0),H213&gt;19),AND(J213&gt;1,J213&lt;4,H213&gt;5,H213&lt;20),AND(J213&gt;3,H213&gt;0,H213&lt;6)),"Médio",IF(OR(AND(J213&gt;1,J213&lt;4,H213&gt;19),AND(J213&gt;3,H213&gt;5,H213&lt;20),AND(J213&gt;3,H213&gt;19)),"Complexo",""))),""))</f>
        <v/>
      </c>
      <c r="M213" s="79" t="str">
        <f aca="false">IF(G213="ALI",IF(OR(AND(OR(J213=1,J213=0),H213&gt;0,H213&lt;20),AND(OR(J213=1,J213=0),H213&gt;19,H213&lt;51),AND(J213&gt;1,J213&lt;6,H213&gt;0,H213&lt;20)),"Simples",IF(OR(AND(OR(J213=1,J213=0),H213&gt;50),AND(J213&gt;1,J213&lt;6,H213&gt;19,H213&lt;51),AND(J213&gt;5,H213&gt;0,H213&lt;20)),"Médio",IF(OR(AND(J213&gt;1,J213&lt;6,H213&gt;50),AND(J213&gt;5,H213&gt;19,H213&lt;51),AND(J213&gt;5,H213&gt;50)),"Complexo",""))), IF(G213="AIE",IF(OR(AND(OR(J213=1, J213=0),H213&gt;0,H213&lt;20),AND(OR(J213=1, J213=0),H213&gt;19,H213&lt;51),AND(J213&gt;1,J213&lt;6,H213&gt;0,H213&lt;20)),"Simples",IF(OR(AND(OR(J213=1, J213=0),H213&gt;50),AND(J213&gt;1,J213&lt;6,H213&gt;19,H213&lt;51),AND(J213&gt;5,H213&gt;0,H213&lt;20)),"Médio",IF(OR(AND(J213&gt;1,J213&lt;6,H213&gt;50),AND(J213&gt;5,H213&gt;19,H213&lt;51),AND(J213&gt;5,H213&gt;50)),"Complexo",""))),""))</f>
        <v/>
      </c>
      <c r="N213" s="85" t="str">
        <f aca="false">IF(L213="",M213,IF(M213="",L213,""))</f>
        <v/>
      </c>
      <c r="O213" s="86" t="n">
        <f aca="false">IF(AND(OR(G213="EE",G213="CE"),N213="Simples"),3, IF(AND(OR(G213="EE",G213="CE"),N213="Médio"),4, IF(AND(OR(G213="EE",G213="CE"),N213="Complexo"),6, IF(AND(G213="SE",N213="Simples"),4, IF(AND(G213="SE",N213="Médio"),5, IF(AND(G213="SE",N213="Complexo"),7,0))))))</f>
        <v>0</v>
      </c>
      <c r="P213" s="86" t="n">
        <f aca="false">IF(AND(G213="ALI",M213="Simples"),7, IF(AND(G213="ALI",M213="Médio"),10, IF(AND(G213="ALI",M213="Complexo"),15, IF(AND(G213="AIE",M213="Simples"),5, IF(AND(G213="AIE",M213="Médio"),7, IF(AND(G213="AIE",M213="Complexo"),10,0))))))</f>
        <v>0</v>
      </c>
      <c r="Q213" s="69" t="n">
        <f aca="false">IF(B213&lt;&gt;"Manutenção em interface",IF(B213&lt;&gt;"Desenv., Manutenção e Publicação de Páginas Estáticas",(O213+P213),C213),C213)</f>
        <v>0</v>
      </c>
      <c r="R213" s="85" t="n">
        <f aca="false">IF(B213&lt;&gt;"Manutenção em interface",IF(B213&lt;&gt;"Desenv., Manutenção e Publicação de Páginas Estáticas",(O213+P213)*C213,C213),C213)</f>
        <v>0</v>
      </c>
      <c r="S213" s="78"/>
      <c r="T213" s="87"/>
      <c r="U213" s="88"/>
      <c r="V213" s="76"/>
      <c r="W213" s="77" t="n">
        <f aca="false">IF(V213&lt;&gt;"",VLOOKUP(V213,'Manual EB'!$A$3:$B$407,2,0),0)</f>
        <v>0</v>
      </c>
      <c r="X213" s="78"/>
      <c r="Y213" s="80"/>
      <c r="Z213" s="81"/>
      <c r="AA213" s="82"/>
      <c r="AB213" s="83"/>
      <c r="AC213" s="84" t="str">
        <f aca="false">IF(X213="EE",IF(OR(AND(OR(AA213=1,AA213=0),Y213&gt;0,Y213&lt;5),AND(OR(AA213=1,AA213=0),Y213&gt;4,Y213&lt;16),AND(AA213=2,Y213&gt;0,Y213&lt;5)),"Simples",IF(OR(AND(OR(AA213=1,AA213=0),Y213&gt;15),AND(AA213=2,Y213&gt;4,Y213&lt;16),AND(AA213&gt;2,Y213&gt;0,Y213&lt;5)),"Médio",IF(OR(AND(AA213=2,Y213&gt;15),AND(AA213&gt;2,Y213&gt;4,Y213&lt;16),AND(AA213&gt;2,Y213&gt;15)),"Complexo",""))), IF(OR(X213="CE",X213="SE"),IF(OR(AND(OR(AA213=1,AA213=0),Y213&gt;0,Y213&lt;6),AND(OR(AA213=1,AA213=0),Y213&gt;5,Y213&lt;20),AND(AA213&gt;1,AA213&lt;4,Y213&gt;0,Y213&lt;6)),"Simples",IF(OR(AND(OR(AA213=1,AA213=0),Y213&gt;19),AND(AA213&gt;1,AA213&lt;4,Y213&gt;5,Y213&lt;20),AND(AA213&gt;3,Y213&gt;0,Y213&lt;6)),"Médio",IF(OR(AND(AA213&gt;1,AA213&lt;4,Y213&gt;19),AND(AA213&gt;3,Y213&gt;5,Y213&lt;20),AND(AA213&gt;3,Y213&gt;19)),"Complexo",""))),""))</f>
        <v/>
      </c>
      <c r="AD213" s="79" t="str">
        <f aca="false">IF(X213="ALI",IF(OR(AND(OR(AA213=1,AA213=0),Y213&gt;0,Y213&lt;20),AND(OR(AA213=1,AA213=0),Y213&gt;19,Y213&lt;51),AND(AA213&gt;1,AA213&lt;6,Y213&gt;0,Y213&lt;20)),"Simples",IF(OR(AND(OR(AA213=1,AA213=0),Y213&gt;50),AND(AA213&gt;1,AA213&lt;6,Y213&gt;19,Y213&lt;51),AND(AA213&gt;5,Y213&gt;0,Y213&lt;20)),"Médio",IF(OR(AND(AA213&gt;1,AA213&lt;6,Y213&gt;50),AND(AA213&gt;5,Y213&gt;19,Y213&lt;51),AND(AA213&gt;5,Y213&gt;50)),"Complexo",""))), IF(X213="AIE",IF(OR(AND(OR(AA213=1, AA213=0),Y213&gt;0,Y213&lt;20),AND(OR(AA213=1, AA213=0),Y213&gt;19,Y213&lt;51),AND(AA213&gt;1,AA213&lt;6,Y213&gt;0,Y213&lt;20)),"Simples",IF(OR(AND(OR(AA213=1, AA213=0),Y213&gt;50),AND(AA213&gt;1,AA213&lt;6,Y213&gt;19,Y213&lt;51),AND(AA213&gt;5,Y213&gt;0,Y213&lt;20)),"Médio",IF(OR(AND(AA213&gt;1,AA213&lt;6,Y213&gt;50),AND(AA213&gt;5,Y213&gt;19,Y213&lt;51),AND(AA213&gt;5,Y213&gt;50)),"Complexo",""))),""))</f>
        <v/>
      </c>
      <c r="AE213" s="85" t="str">
        <f aca="false">IF(AC213="",AD213,IF(AD213="",AC213,""))</f>
        <v/>
      </c>
      <c r="AF213" s="86" t="n">
        <f aca="false">IF(AND(OR(X213="EE",X213="CE"),AE213="Simples"),3, IF(AND(OR(X213="EE",X213="CE"),AE213="Médio"),4, IF(AND(OR(X213="EE",X213="CE"),AE213="Complexo"),6, IF(AND(X213="SE",AE213="Simples"),4, IF(AND(X213="SE",AE213="Médio"),5, IF(AND(X213="SE",AE213="Complexo"),7,0))))))</f>
        <v>0</v>
      </c>
      <c r="AG213" s="86" t="n">
        <f aca="false">IF(AND(X213="ALI",AD213="Simples"),7, IF(AND(X213="ALI",AD213="Médio"),10, IF(AND(X213="ALI",AD213="Complexo"),15, IF(AND(X213="AIE",AD213="Simples"),5, IF(AND(X213="AIE",AD213="Médio"),7, IF(AND(X213="AIE",AD213="Complexo"),10,0))))))</f>
        <v>0</v>
      </c>
      <c r="AH213" s="86" t="n">
        <f aca="false">IF(U213="",0,IF(U213="OK",SUM(O213:P213),SUM(AF213:AG213)))</f>
        <v>0</v>
      </c>
      <c r="AI213" s="89" t="n">
        <f aca="false">IF(U213="OK",R213,( IF(V213&lt;&gt;"Manutenção em interface",IF(V213&lt;&gt;"Desenv., Manutenção e Publicação de Páginas Estáticas",(AF213+AG213)*W213,W213),W213)))</f>
        <v>0</v>
      </c>
      <c r="AJ213" s="78"/>
      <c r="AK213" s="87"/>
      <c r="AL213" s="78"/>
      <c r="AM213" s="87"/>
      <c r="AN213" s="78"/>
      <c r="AO213" s="78" t="str">
        <f aca="false">IF(AI213=0,"",IF(AI213=R213,"OK","Divergente"))</f>
        <v/>
      </c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IF(B214&lt;&gt;"",VLOOKUP(B214,'Manual EB'!$A$3:$B$407,2,0),0)</f>
        <v>0</v>
      </c>
      <c r="D214" s="78"/>
      <c r="E214" s="78"/>
      <c r="F214" s="79"/>
      <c r="G214" s="78"/>
      <c r="H214" s="80"/>
      <c r="I214" s="81"/>
      <c r="J214" s="82"/>
      <c r="K214" s="83"/>
      <c r="L214" s="84" t="str">
        <f aca="false">IF(G214="EE",IF(OR(AND(OR(J214=1,J214=0),H214&gt;0,H214&lt;5),AND(OR(J214=1,J214=0),H214&gt;4,H214&lt;16),AND(J214=2,H214&gt;0,H214&lt;5)),"Simples",IF(OR(AND(OR(J214=1,J214=0),H214&gt;15),AND(J214=2,H214&gt;4,H214&lt;16),AND(J214&gt;2,H214&gt;0,H214&lt;5)),"Médio",IF(OR(AND(J214=2,H214&gt;15),AND(J214&gt;2,H214&gt;4,H214&lt;16),AND(J214&gt;2,H214&gt;15)),"Complexo",""))), IF(OR(G214="CE",G214="SE"),IF(OR(AND(OR(J214=1,J214=0),H214&gt;0,H214&lt;6),AND(OR(J214=1,J214=0),H214&gt;5,H214&lt;20),AND(J214&gt;1,J214&lt;4,H214&gt;0,H214&lt;6)),"Simples",IF(OR(AND(OR(J214=1,J214=0),H214&gt;19),AND(J214&gt;1,J214&lt;4,H214&gt;5,H214&lt;20),AND(J214&gt;3,H214&gt;0,H214&lt;6)),"Médio",IF(OR(AND(J214&gt;1,J214&lt;4,H214&gt;19),AND(J214&gt;3,H214&gt;5,H214&lt;20),AND(J214&gt;3,H214&gt;19)),"Complexo",""))),""))</f>
        <v/>
      </c>
      <c r="M214" s="79" t="str">
        <f aca="false">IF(G214="ALI",IF(OR(AND(OR(J214=1,J214=0),H214&gt;0,H214&lt;20),AND(OR(J214=1,J214=0),H214&gt;19,H214&lt;51),AND(J214&gt;1,J214&lt;6,H214&gt;0,H214&lt;20)),"Simples",IF(OR(AND(OR(J214=1,J214=0),H214&gt;50),AND(J214&gt;1,J214&lt;6,H214&gt;19,H214&lt;51),AND(J214&gt;5,H214&gt;0,H214&lt;20)),"Médio",IF(OR(AND(J214&gt;1,J214&lt;6,H214&gt;50),AND(J214&gt;5,H214&gt;19,H214&lt;51),AND(J214&gt;5,H214&gt;50)),"Complexo",""))), IF(G214="AIE",IF(OR(AND(OR(J214=1, J214=0),H214&gt;0,H214&lt;20),AND(OR(J214=1, J214=0),H214&gt;19,H214&lt;51),AND(J214&gt;1,J214&lt;6,H214&gt;0,H214&lt;20)),"Simples",IF(OR(AND(OR(J214=1, J214=0),H214&gt;50),AND(J214&gt;1,J214&lt;6,H214&gt;19,H214&lt;51),AND(J214&gt;5,H214&gt;0,H214&lt;20)),"Médio",IF(OR(AND(J214&gt;1,J214&lt;6,H214&gt;50),AND(J214&gt;5,H214&gt;19,H214&lt;51),AND(J214&gt;5,H214&gt;50)),"Complexo",""))),""))</f>
        <v/>
      </c>
      <c r="N214" s="85" t="str">
        <f aca="false">IF(L214="",M214,IF(M214="",L214,""))</f>
        <v/>
      </c>
      <c r="O214" s="86" t="n">
        <f aca="false">IF(AND(OR(G214="EE",G214="CE"),N214="Simples"),3, IF(AND(OR(G214="EE",G214="CE"),N214="Médio"),4, IF(AND(OR(G214="EE",G214="CE"),N214="Complexo"),6, IF(AND(G214="SE",N214="Simples"),4, IF(AND(G214="SE",N214="Médio"),5, IF(AND(G214="SE",N214="Complexo"),7,0))))))</f>
        <v>0</v>
      </c>
      <c r="P214" s="86" t="n">
        <f aca="false">IF(AND(G214="ALI",M214="Simples"),7, IF(AND(G214="ALI",M214="Médio"),10, IF(AND(G214="ALI",M214="Complexo"),15, IF(AND(G214="AIE",M214="Simples"),5, IF(AND(G214="AIE",M214="Médio"),7, IF(AND(G214="AIE",M214="Complexo"),10,0))))))</f>
        <v>0</v>
      </c>
      <c r="Q214" s="69" t="n">
        <f aca="false">IF(B214&lt;&gt;"Manutenção em interface",IF(B214&lt;&gt;"Desenv., Manutenção e Publicação de Páginas Estáticas",(O214+P214),C214),C214)</f>
        <v>0</v>
      </c>
      <c r="R214" s="85" t="n">
        <f aca="false">IF(B214&lt;&gt;"Manutenção em interface",IF(B214&lt;&gt;"Desenv., Manutenção e Publicação de Páginas Estáticas",(O214+P214)*C214,C214),C214)</f>
        <v>0</v>
      </c>
      <c r="S214" s="78"/>
      <c r="T214" s="87"/>
      <c r="U214" s="88"/>
      <c r="V214" s="76"/>
      <c r="W214" s="77" t="n">
        <f aca="false">IF(V214&lt;&gt;"",VLOOKUP(V214,'Manual EB'!$A$3:$B$407,2,0),0)</f>
        <v>0</v>
      </c>
      <c r="X214" s="78"/>
      <c r="Y214" s="80"/>
      <c r="Z214" s="81"/>
      <c r="AA214" s="82"/>
      <c r="AB214" s="83"/>
      <c r="AC214" s="84" t="str">
        <f aca="false">IF(X214="EE",IF(OR(AND(OR(AA214=1,AA214=0),Y214&gt;0,Y214&lt;5),AND(OR(AA214=1,AA214=0),Y214&gt;4,Y214&lt;16),AND(AA214=2,Y214&gt;0,Y214&lt;5)),"Simples",IF(OR(AND(OR(AA214=1,AA214=0),Y214&gt;15),AND(AA214=2,Y214&gt;4,Y214&lt;16),AND(AA214&gt;2,Y214&gt;0,Y214&lt;5)),"Médio",IF(OR(AND(AA214=2,Y214&gt;15),AND(AA214&gt;2,Y214&gt;4,Y214&lt;16),AND(AA214&gt;2,Y214&gt;15)),"Complexo",""))), IF(OR(X214="CE",X214="SE"),IF(OR(AND(OR(AA214=1,AA214=0),Y214&gt;0,Y214&lt;6),AND(OR(AA214=1,AA214=0),Y214&gt;5,Y214&lt;20),AND(AA214&gt;1,AA214&lt;4,Y214&gt;0,Y214&lt;6)),"Simples",IF(OR(AND(OR(AA214=1,AA214=0),Y214&gt;19),AND(AA214&gt;1,AA214&lt;4,Y214&gt;5,Y214&lt;20),AND(AA214&gt;3,Y214&gt;0,Y214&lt;6)),"Médio",IF(OR(AND(AA214&gt;1,AA214&lt;4,Y214&gt;19),AND(AA214&gt;3,Y214&gt;5,Y214&lt;20),AND(AA214&gt;3,Y214&gt;19)),"Complexo",""))),""))</f>
        <v/>
      </c>
      <c r="AD214" s="79" t="str">
        <f aca="false">IF(X214="ALI",IF(OR(AND(OR(AA214=1,AA214=0),Y214&gt;0,Y214&lt;20),AND(OR(AA214=1,AA214=0),Y214&gt;19,Y214&lt;51),AND(AA214&gt;1,AA214&lt;6,Y214&gt;0,Y214&lt;20)),"Simples",IF(OR(AND(OR(AA214=1,AA214=0),Y214&gt;50),AND(AA214&gt;1,AA214&lt;6,Y214&gt;19,Y214&lt;51),AND(AA214&gt;5,Y214&gt;0,Y214&lt;20)),"Médio",IF(OR(AND(AA214&gt;1,AA214&lt;6,Y214&gt;50),AND(AA214&gt;5,Y214&gt;19,Y214&lt;51),AND(AA214&gt;5,Y214&gt;50)),"Complexo",""))), IF(X214="AIE",IF(OR(AND(OR(AA214=1, AA214=0),Y214&gt;0,Y214&lt;20),AND(OR(AA214=1, AA214=0),Y214&gt;19,Y214&lt;51),AND(AA214&gt;1,AA214&lt;6,Y214&gt;0,Y214&lt;20)),"Simples",IF(OR(AND(OR(AA214=1, AA214=0),Y214&gt;50),AND(AA214&gt;1,AA214&lt;6,Y214&gt;19,Y214&lt;51),AND(AA214&gt;5,Y214&gt;0,Y214&lt;20)),"Médio",IF(OR(AND(AA214&gt;1,AA214&lt;6,Y214&gt;50),AND(AA214&gt;5,Y214&gt;19,Y214&lt;51),AND(AA214&gt;5,Y214&gt;50)),"Complexo",""))),""))</f>
        <v/>
      </c>
      <c r="AE214" s="85" t="str">
        <f aca="false">IF(AC214="",AD214,IF(AD214="",AC214,""))</f>
        <v/>
      </c>
      <c r="AF214" s="86" t="n">
        <f aca="false">IF(AND(OR(X214="EE",X214="CE"),AE214="Simples"),3, IF(AND(OR(X214="EE",X214="CE"),AE214="Médio"),4, IF(AND(OR(X214="EE",X214="CE"),AE214="Complexo"),6, IF(AND(X214="SE",AE214="Simples"),4, IF(AND(X214="SE",AE214="Médio"),5, IF(AND(X214="SE",AE214="Complexo"),7,0))))))</f>
        <v>0</v>
      </c>
      <c r="AG214" s="86" t="n">
        <f aca="false">IF(AND(X214="ALI",AD214="Simples"),7, IF(AND(X214="ALI",AD214="Médio"),10, IF(AND(X214="ALI",AD214="Complexo"),15, IF(AND(X214="AIE",AD214="Simples"),5, IF(AND(X214="AIE",AD214="Médio"),7, IF(AND(X214="AIE",AD214="Complexo"),10,0))))))</f>
        <v>0</v>
      </c>
      <c r="AH214" s="86" t="n">
        <f aca="false">IF(U214="",0,IF(U214="OK",SUM(O214:P214),SUM(AF214:AG214)))</f>
        <v>0</v>
      </c>
      <c r="AI214" s="89" t="n">
        <f aca="false">IF(U214="OK",R214,( IF(V214&lt;&gt;"Manutenção em interface",IF(V214&lt;&gt;"Desenv., Manutenção e Publicação de Páginas Estáticas",(AF214+AG214)*W214,W214),W214)))</f>
        <v>0</v>
      </c>
      <c r="AJ214" s="78"/>
      <c r="AK214" s="87"/>
      <c r="AL214" s="78"/>
      <c r="AM214" s="87"/>
      <c r="AN214" s="78"/>
      <c r="AO214" s="78" t="str">
        <f aca="false">IF(AI214=0,"",IF(AI214=R214,"OK","Divergente"))</f>
        <v/>
      </c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IF(B215&lt;&gt;"",VLOOKUP(B215,'Manual EB'!$A$3:$B$407,2,0),0)</f>
        <v>0</v>
      </c>
      <c r="D215" s="78"/>
      <c r="E215" s="78"/>
      <c r="F215" s="79"/>
      <c r="G215" s="78"/>
      <c r="H215" s="80"/>
      <c r="I215" s="81"/>
      <c r="J215" s="82"/>
      <c r="K215" s="83"/>
      <c r="L215" s="84" t="str">
        <f aca="false">IF(G215="EE",IF(OR(AND(OR(J215=1,J215=0),H215&gt;0,H215&lt;5),AND(OR(J215=1,J215=0),H215&gt;4,H215&lt;16),AND(J215=2,H215&gt;0,H215&lt;5)),"Simples",IF(OR(AND(OR(J215=1,J215=0),H215&gt;15),AND(J215=2,H215&gt;4,H215&lt;16),AND(J215&gt;2,H215&gt;0,H215&lt;5)),"Médio",IF(OR(AND(J215=2,H215&gt;15),AND(J215&gt;2,H215&gt;4,H215&lt;16),AND(J215&gt;2,H215&gt;15)),"Complexo",""))), IF(OR(G215="CE",G215="SE"),IF(OR(AND(OR(J215=1,J215=0),H215&gt;0,H215&lt;6),AND(OR(J215=1,J215=0),H215&gt;5,H215&lt;20),AND(J215&gt;1,J215&lt;4,H215&gt;0,H215&lt;6)),"Simples",IF(OR(AND(OR(J215=1,J215=0),H215&gt;19),AND(J215&gt;1,J215&lt;4,H215&gt;5,H215&lt;20),AND(J215&gt;3,H215&gt;0,H215&lt;6)),"Médio",IF(OR(AND(J215&gt;1,J215&lt;4,H215&gt;19),AND(J215&gt;3,H215&gt;5,H215&lt;20),AND(J215&gt;3,H215&gt;19)),"Complexo",""))),""))</f>
        <v/>
      </c>
      <c r="M215" s="79" t="str">
        <f aca="false">IF(G215="ALI",IF(OR(AND(OR(J215=1,J215=0),H215&gt;0,H215&lt;20),AND(OR(J215=1,J215=0),H215&gt;19,H215&lt;51),AND(J215&gt;1,J215&lt;6,H215&gt;0,H215&lt;20)),"Simples",IF(OR(AND(OR(J215=1,J215=0),H215&gt;50),AND(J215&gt;1,J215&lt;6,H215&gt;19,H215&lt;51),AND(J215&gt;5,H215&gt;0,H215&lt;20)),"Médio",IF(OR(AND(J215&gt;1,J215&lt;6,H215&gt;50),AND(J215&gt;5,H215&gt;19,H215&lt;51),AND(J215&gt;5,H215&gt;50)),"Complexo",""))), IF(G215="AIE",IF(OR(AND(OR(J215=1, J215=0),H215&gt;0,H215&lt;20),AND(OR(J215=1, J215=0),H215&gt;19,H215&lt;51),AND(J215&gt;1,J215&lt;6,H215&gt;0,H215&lt;20)),"Simples",IF(OR(AND(OR(J215=1, J215=0),H215&gt;50),AND(J215&gt;1,J215&lt;6,H215&gt;19,H215&lt;51),AND(J215&gt;5,H215&gt;0,H215&lt;20)),"Médio",IF(OR(AND(J215&gt;1,J215&lt;6,H215&gt;50),AND(J215&gt;5,H215&gt;19,H215&lt;51),AND(J215&gt;5,H215&gt;50)),"Complexo",""))),""))</f>
        <v/>
      </c>
      <c r="N215" s="85" t="str">
        <f aca="false">IF(L215="",M215,IF(M215="",L215,""))</f>
        <v/>
      </c>
      <c r="O215" s="86" t="n">
        <f aca="false">IF(AND(OR(G215="EE",G215="CE"),N215="Simples"),3, IF(AND(OR(G215="EE",G215="CE"),N215="Médio"),4, IF(AND(OR(G215="EE",G215="CE"),N215="Complexo"),6, IF(AND(G215="SE",N215="Simples"),4, IF(AND(G215="SE",N215="Médio"),5, IF(AND(G215="SE",N215="Complexo"),7,0))))))</f>
        <v>0</v>
      </c>
      <c r="P215" s="86" t="n">
        <f aca="false">IF(AND(G215="ALI",M215="Simples"),7, IF(AND(G215="ALI",M215="Médio"),10, IF(AND(G215="ALI",M215="Complexo"),15, IF(AND(G215="AIE",M215="Simples"),5, IF(AND(G215="AIE",M215="Médio"),7, IF(AND(G215="AIE",M215="Complexo"),10,0))))))</f>
        <v>0</v>
      </c>
      <c r="Q215" s="69" t="n">
        <f aca="false">IF(B215&lt;&gt;"Manutenção em interface",IF(B215&lt;&gt;"Desenv., Manutenção e Publicação de Páginas Estáticas",(O215+P215),C215),C215)</f>
        <v>0</v>
      </c>
      <c r="R215" s="85" t="n">
        <f aca="false">IF(B215&lt;&gt;"Manutenção em interface",IF(B215&lt;&gt;"Desenv., Manutenção e Publicação de Páginas Estáticas",(O215+P215)*C215,C215),C215)</f>
        <v>0</v>
      </c>
      <c r="S215" s="78"/>
      <c r="T215" s="87"/>
      <c r="U215" s="88"/>
      <c r="V215" s="76"/>
      <c r="W215" s="77" t="n">
        <f aca="false">IF(V215&lt;&gt;"",VLOOKUP(V215,'Manual EB'!$A$3:$B$407,2,0),0)</f>
        <v>0</v>
      </c>
      <c r="X215" s="78"/>
      <c r="Y215" s="80"/>
      <c r="Z215" s="81"/>
      <c r="AA215" s="82"/>
      <c r="AB215" s="83"/>
      <c r="AC215" s="84" t="str">
        <f aca="false">IF(X215="EE",IF(OR(AND(OR(AA215=1,AA215=0),Y215&gt;0,Y215&lt;5),AND(OR(AA215=1,AA215=0),Y215&gt;4,Y215&lt;16),AND(AA215=2,Y215&gt;0,Y215&lt;5)),"Simples",IF(OR(AND(OR(AA215=1,AA215=0),Y215&gt;15),AND(AA215=2,Y215&gt;4,Y215&lt;16),AND(AA215&gt;2,Y215&gt;0,Y215&lt;5)),"Médio",IF(OR(AND(AA215=2,Y215&gt;15),AND(AA215&gt;2,Y215&gt;4,Y215&lt;16),AND(AA215&gt;2,Y215&gt;15)),"Complexo",""))), IF(OR(X215="CE",X215="SE"),IF(OR(AND(OR(AA215=1,AA215=0),Y215&gt;0,Y215&lt;6),AND(OR(AA215=1,AA215=0),Y215&gt;5,Y215&lt;20),AND(AA215&gt;1,AA215&lt;4,Y215&gt;0,Y215&lt;6)),"Simples",IF(OR(AND(OR(AA215=1,AA215=0),Y215&gt;19),AND(AA215&gt;1,AA215&lt;4,Y215&gt;5,Y215&lt;20),AND(AA215&gt;3,Y215&gt;0,Y215&lt;6)),"Médio",IF(OR(AND(AA215&gt;1,AA215&lt;4,Y215&gt;19),AND(AA215&gt;3,Y215&gt;5,Y215&lt;20),AND(AA215&gt;3,Y215&gt;19)),"Complexo",""))),""))</f>
        <v/>
      </c>
      <c r="AD215" s="79" t="str">
        <f aca="false">IF(X215="ALI",IF(OR(AND(OR(AA215=1,AA215=0),Y215&gt;0,Y215&lt;20),AND(OR(AA215=1,AA215=0),Y215&gt;19,Y215&lt;51),AND(AA215&gt;1,AA215&lt;6,Y215&gt;0,Y215&lt;20)),"Simples",IF(OR(AND(OR(AA215=1,AA215=0),Y215&gt;50),AND(AA215&gt;1,AA215&lt;6,Y215&gt;19,Y215&lt;51),AND(AA215&gt;5,Y215&gt;0,Y215&lt;20)),"Médio",IF(OR(AND(AA215&gt;1,AA215&lt;6,Y215&gt;50),AND(AA215&gt;5,Y215&gt;19,Y215&lt;51),AND(AA215&gt;5,Y215&gt;50)),"Complexo",""))), IF(X215="AIE",IF(OR(AND(OR(AA215=1, AA215=0),Y215&gt;0,Y215&lt;20),AND(OR(AA215=1, AA215=0),Y215&gt;19,Y215&lt;51),AND(AA215&gt;1,AA215&lt;6,Y215&gt;0,Y215&lt;20)),"Simples",IF(OR(AND(OR(AA215=1, AA215=0),Y215&gt;50),AND(AA215&gt;1,AA215&lt;6,Y215&gt;19,Y215&lt;51),AND(AA215&gt;5,Y215&gt;0,Y215&lt;20)),"Médio",IF(OR(AND(AA215&gt;1,AA215&lt;6,Y215&gt;50),AND(AA215&gt;5,Y215&gt;19,Y215&lt;51),AND(AA215&gt;5,Y215&gt;50)),"Complexo",""))),""))</f>
        <v/>
      </c>
      <c r="AE215" s="85" t="str">
        <f aca="false">IF(AC215="",AD215,IF(AD215="",AC215,""))</f>
        <v/>
      </c>
      <c r="AF215" s="86" t="n">
        <f aca="false">IF(AND(OR(X215="EE",X215="CE"),AE215="Simples"),3, IF(AND(OR(X215="EE",X215="CE"),AE215="Médio"),4, IF(AND(OR(X215="EE",X215="CE"),AE215="Complexo"),6, IF(AND(X215="SE",AE215="Simples"),4, IF(AND(X215="SE",AE215="Médio"),5, IF(AND(X215="SE",AE215="Complexo"),7,0))))))</f>
        <v>0</v>
      </c>
      <c r="AG215" s="86" t="n">
        <f aca="false">IF(AND(X215="ALI",AD215="Simples"),7, IF(AND(X215="ALI",AD215="Médio"),10, IF(AND(X215="ALI",AD215="Complexo"),15, IF(AND(X215="AIE",AD215="Simples"),5, IF(AND(X215="AIE",AD215="Médio"),7, IF(AND(X215="AIE",AD215="Complexo"),10,0))))))</f>
        <v>0</v>
      </c>
      <c r="AH215" s="86" t="n">
        <f aca="false">IF(U215="",0,IF(U215="OK",SUM(O215:P215),SUM(AF215:AG215)))</f>
        <v>0</v>
      </c>
      <c r="AI215" s="89" t="n">
        <f aca="false">IF(U215="OK",R215,( IF(V215&lt;&gt;"Manutenção em interface",IF(V215&lt;&gt;"Desenv., Manutenção e Publicação de Páginas Estáticas",(AF215+AG215)*W215,W215),W215)))</f>
        <v>0</v>
      </c>
      <c r="AJ215" s="78"/>
      <c r="AK215" s="87"/>
      <c r="AL215" s="78"/>
      <c r="AM215" s="87"/>
      <c r="AN215" s="78"/>
      <c r="AO215" s="78" t="str">
        <f aca="false">IF(AI215=0,"",IF(AI215=R215,"OK","Divergente"))</f>
        <v/>
      </c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IF(B216&lt;&gt;"",VLOOKUP(B216,'Manual EB'!$A$3:$B$407,2,0),0)</f>
        <v>0</v>
      </c>
      <c r="D216" s="78"/>
      <c r="E216" s="78"/>
      <c r="F216" s="79"/>
      <c r="G216" s="78"/>
      <c r="H216" s="80"/>
      <c r="I216" s="81"/>
      <c r="J216" s="82"/>
      <c r="K216" s="83"/>
      <c r="L216" s="84" t="str">
        <f aca="false">IF(G216="EE",IF(OR(AND(OR(J216=1,J216=0),H216&gt;0,H216&lt;5),AND(OR(J216=1,J216=0),H216&gt;4,H216&lt;16),AND(J216=2,H216&gt;0,H216&lt;5)),"Simples",IF(OR(AND(OR(J216=1,J216=0),H216&gt;15),AND(J216=2,H216&gt;4,H216&lt;16),AND(J216&gt;2,H216&gt;0,H216&lt;5)),"Médio",IF(OR(AND(J216=2,H216&gt;15),AND(J216&gt;2,H216&gt;4,H216&lt;16),AND(J216&gt;2,H216&gt;15)),"Complexo",""))), IF(OR(G216="CE",G216="SE"),IF(OR(AND(OR(J216=1,J216=0),H216&gt;0,H216&lt;6),AND(OR(J216=1,J216=0),H216&gt;5,H216&lt;20),AND(J216&gt;1,J216&lt;4,H216&gt;0,H216&lt;6)),"Simples",IF(OR(AND(OR(J216=1,J216=0),H216&gt;19),AND(J216&gt;1,J216&lt;4,H216&gt;5,H216&lt;20),AND(J216&gt;3,H216&gt;0,H216&lt;6)),"Médio",IF(OR(AND(J216&gt;1,J216&lt;4,H216&gt;19),AND(J216&gt;3,H216&gt;5,H216&lt;20),AND(J216&gt;3,H216&gt;19)),"Complexo",""))),""))</f>
        <v/>
      </c>
      <c r="M216" s="79" t="str">
        <f aca="false">IF(G216="ALI",IF(OR(AND(OR(J216=1,J216=0),H216&gt;0,H216&lt;20),AND(OR(J216=1,J216=0),H216&gt;19,H216&lt;51),AND(J216&gt;1,J216&lt;6,H216&gt;0,H216&lt;20)),"Simples",IF(OR(AND(OR(J216=1,J216=0),H216&gt;50),AND(J216&gt;1,J216&lt;6,H216&gt;19,H216&lt;51),AND(J216&gt;5,H216&gt;0,H216&lt;20)),"Médio",IF(OR(AND(J216&gt;1,J216&lt;6,H216&gt;50),AND(J216&gt;5,H216&gt;19,H216&lt;51),AND(J216&gt;5,H216&gt;50)),"Complexo",""))), IF(G216="AIE",IF(OR(AND(OR(J216=1, J216=0),H216&gt;0,H216&lt;20),AND(OR(J216=1, J216=0),H216&gt;19,H216&lt;51),AND(J216&gt;1,J216&lt;6,H216&gt;0,H216&lt;20)),"Simples",IF(OR(AND(OR(J216=1, J216=0),H216&gt;50),AND(J216&gt;1,J216&lt;6,H216&gt;19,H216&lt;51),AND(J216&gt;5,H216&gt;0,H216&lt;20)),"Médio",IF(OR(AND(J216&gt;1,J216&lt;6,H216&gt;50),AND(J216&gt;5,H216&gt;19,H216&lt;51),AND(J216&gt;5,H216&gt;50)),"Complexo",""))),""))</f>
        <v/>
      </c>
      <c r="N216" s="85" t="str">
        <f aca="false">IF(L216="",M216,IF(M216="",L216,""))</f>
        <v/>
      </c>
      <c r="O216" s="86" t="n">
        <f aca="false">IF(AND(OR(G216="EE",G216="CE"),N216="Simples"),3, IF(AND(OR(G216="EE",G216="CE"),N216="Médio"),4, IF(AND(OR(G216="EE",G216="CE"),N216="Complexo"),6, IF(AND(G216="SE",N216="Simples"),4, IF(AND(G216="SE",N216="Médio"),5, IF(AND(G216="SE",N216="Complexo"),7,0))))))</f>
        <v>0</v>
      </c>
      <c r="P216" s="86" t="n">
        <f aca="false">IF(AND(G216="ALI",M216="Simples"),7, IF(AND(G216="ALI",M216="Médio"),10, IF(AND(G216="ALI",M216="Complexo"),15, IF(AND(G216="AIE",M216="Simples"),5, IF(AND(G216="AIE",M216="Médio"),7, IF(AND(G216="AIE",M216="Complexo"),10,0))))))</f>
        <v>0</v>
      </c>
      <c r="Q216" s="69" t="n">
        <f aca="false">IF(B216&lt;&gt;"Manutenção em interface",IF(B216&lt;&gt;"Desenv., Manutenção e Publicação de Páginas Estáticas",(O216+P216),C216),C216)</f>
        <v>0</v>
      </c>
      <c r="R216" s="85" t="n">
        <f aca="false">IF(B216&lt;&gt;"Manutenção em interface",IF(B216&lt;&gt;"Desenv., Manutenção e Publicação de Páginas Estáticas",(O216+P216)*C216,C216),C216)</f>
        <v>0</v>
      </c>
      <c r="S216" s="78"/>
      <c r="T216" s="87"/>
      <c r="U216" s="88"/>
      <c r="V216" s="76"/>
      <c r="W216" s="77" t="n">
        <f aca="false">IF(V216&lt;&gt;"",VLOOKUP(V216,'Manual EB'!$A$3:$B$407,2,0),0)</f>
        <v>0</v>
      </c>
      <c r="X216" s="78"/>
      <c r="Y216" s="80"/>
      <c r="Z216" s="81"/>
      <c r="AA216" s="82"/>
      <c r="AB216" s="83"/>
      <c r="AC216" s="84" t="str">
        <f aca="false">IF(X216="EE",IF(OR(AND(OR(AA216=1,AA216=0),Y216&gt;0,Y216&lt;5),AND(OR(AA216=1,AA216=0),Y216&gt;4,Y216&lt;16),AND(AA216=2,Y216&gt;0,Y216&lt;5)),"Simples",IF(OR(AND(OR(AA216=1,AA216=0),Y216&gt;15),AND(AA216=2,Y216&gt;4,Y216&lt;16),AND(AA216&gt;2,Y216&gt;0,Y216&lt;5)),"Médio",IF(OR(AND(AA216=2,Y216&gt;15),AND(AA216&gt;2,Y216&gt;4,Y216&lt;16),AND(AA216&gt;2,Y216&gt;15)),"Complexo",""))), IF(OR(X216="CE",X216="SE"),IF(OR(AND(OR(AA216=1,AA216=0),Y216&gt;0,Y216&lt;6),AND(OR(AA216=1,AA216=0),Y216&gt;5,Y216&lt;20),AND(AA216&gt;1,AA216&lt;4,Y216&gt;0,Y216&lt;6)),"Simples",IF(OR(AND(OR(AA216=1,AA216=0),Y216&gt;19),AND(AA216&gt;1,AA216&lt;4,Y216&gt;5,Y216&lt;20),AND(AA216&gt;3,Y216&gt;0,Y216&lt;6)),"Médio",IF(OR(AND(AA216&gt;1,AA216&lt;4,Y216&gt;19),AND(AA216&gt;3,Y216&gt;5,Y216&lt;20),AND(AA216&gt;3,Y216&gt;19)),"Complexo",""))),""))</f>
        <v/>
      </c>
      <c r="AD216" s="79" t="str">
        <f aca="false">IF(X216="ALI",IF(OR(AND(OR(AA216=1,AA216=0),Y216&gt;0,Y216&lt;20),AND(OR(AA216=1,AA216=0),Y216&gt;19,Y216&lt;51),AND(AA216&gt;1,AA216&lt;6,Y216&gt;0,Y216&lt;20)),"Simples",IF(OR(AND(OR(AA216=1,AA216=0),Y216&gt;50),AND(AA216&gt;1,AA216&lt;6,Y216&gt;19,Y216&lt;51),AND(AA216&gt;5,Y216&gt;0,Y216&lt;20)),"Médio",IF(OR(AND(AA216&gt;1,AA216&lt;6,Y216&gt;50),AND(AA216&gt;5,Y216&gt;19,Y216&lt;51),AND(AA216&gt;5,Y216&gt;50)),"Complexo",""))), IF(X216="AIE",IF(OR(AND(OR(AA216=1, AA216=0),Y216&gt;0,Y216&lt;20),AND(OR(AA216=1, AA216=0),Y216&gt;19,Y216&lt;51),AND(AA216&gt;1,AA216&lt;6,Y216&gt;0,Y216&lt;20)),"Simples",IF(OR(AND(OR(AA216=1, AA216=0),Y216&gt;50),AND(AA216&gt;1,AA216&lt;6,Y216&gt;19,Y216&lt;51),AND(AA216&gt;5,Y216&gt;0,Y216&lt;20)),"Médio",IF(OR(AND(AA216&gt;1,AA216&lt;6,Y216&gt;50),AND(AA216&gt;5,Y216&gt;19,Y216&lt;51),AND(AA216&gt;5,Y216&gt;50)),"Complexo",""))),""))</f>
        <v/>
      </c>
      <c r="AE216" s="85" t="str">
        <f aca="false">IF(AC216="",AD216,IF(AD216="",AC216,""))</f>
        <v/>
      </c>
      <c r="AF216" s="86" t="n">
        <f aca="false">IF(AND(OR(X216="EE",X216="CE"),AE216="Simples"),3, IF(AND(OR(X216="EE",X216="CE"),AE216="Médio"),4, IF(AND(OR(X216="EE",X216="CE"),AE216="Complexo"),6, IF(AND(X216="SE",AE216="Simples"),4, IF(AND(X216="SE",AE216="Médio"),5, IF(AND(X216="SE",AE216="Complexo"),7,0))))))</f>
        <v>0</v>
      </c>
      <c r="AG216" s="86" t="n">
        <f aca="false">IF(AND(X216="ALI",AD216="Simples"),7, IF(AND(X216="ALI",AD216="Médio"),10, IF(AND(X216="ALI",AD216="Complexo"),15, IF(AND(X216="AIE",AD216="Simples"),5, IF(AND(X216="AIE",AD216="Médio"),7, IF(AND(X216="AIE",AD216="Complexo"),10,0))))))</f>
        <v>0</v>
      </c>
      <c r="AH216" s="86" t="n">
        <f aca="false">IF(U216="",0,IF(U216="OK",SUM(O216:P216),SUM(AF216:AG216)))</f>
        <v>0</v>
      </c>
      <c r="AI216" s="89" t="n">
        <f aca="false">IF(U216="OK",R216,( IF(V216&lt;&gt;"Manutenção em interface",IF(V216&lt;&gt;"Desenv., Manutenção e Publicação de Páginas Estáticas",(AF216+AG216)*W216,W216),W216)))</f>
        <v>0</v>
      </c>
      <c r="AJ216" s="78"/>
      <c r="AK216" s="87"/>
      <c r="AL216" s="78"/>
      <c r="AM216" s="87"/>
      <c r="AN216" s="78"/>
      <c r="AO216" s="78" t="str">
        <f aca="false">IF(AI216=0,"",IF(AI216=R216,"OK","Divergente"))</f>
        <v/>
      </c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IF(B217&lt;&gt;"",VLOOKUP(B217,'Manual EB'!$A$3:$B$407,2,0),0)</f>
        <v>0</v>
      </c>
      <c r="D217" s="78"/>
      <c r="E217" s="78"/>
      <c r="F217" s="79"/>
      <c r="G217" s="78"/>
      <c r="H217" s="80"/>
      <c r="I217" s="81"/>
      <c r="J217" s="82"/>
      <c r="K217" s="83"/>
      <c r="L217" s="84" t="str">
        <f aca="false">IF(G217="EE",IF(OR(AND(OR(J217=1,J217=0),H217&gt;0,H217&lt;5),AND(OR(J217=1,J217=0),H217&gt;4,H217&lt;16),AND(J217=2,H217&gt;0,H217&lt;5)),"Simples",IF(OR(AND(OR(J217=1,J217=0),H217&gt;15),AND(J217=2,H217&gt;4,H217&lt;16),AND(J217&gt;2,H217&gt;0,H217&lt;5)),"Médio",IF(OR(AND(J217=2,H217&gt;15),AND(J217&gt;2,H217&gt;4,H217&lt;16),AND(J217&gt;2,H217&gt;15)),"Complexo",""))), IF(OR(G217="CE",G217="SE"),IF(OR(AND(OR(J217=1,J217=0),H217&gt;0,H217&lt;6),AND(OR(J217=1,J217=0),H217&gt;5,H217&lt;20),AND(J217&gt;1,J217&lt;4,H217&gt;0,H217&lt;6)),"Simples",IF(OR(AND(OR(J217=1,J217=0),H217&gt;19),AND(J217&gt;1,J217&lt;4,H217&gt;5,H217&lt;20),AND(J217&gt;3,H217&gt;0,H217&lt;6)),"Médio",IF(OR(AND(J217&gt;1,J217&lt;4,H217&gt;19),AND(J217&gt;3,H217&gt;5,H217&lt;20),AND(J217&gt;3,H217&gt;19)),"Complexo",""))),""))</f>
        <v/>
      </c>
      <c r="M217" s="79" t="str">
        <f aca="false">IF(G217="ALI",IF(OR(AND(OR(J217=1,J217=0),H217&gt;0,H217&lt;20),AND(OR(J217=1,J217=0),H217&gt;19,H217&lt;51),AND(J217&gt;1,J217&lt;6,H217&gt;0,H217&lt;20)),"Simples",IF(OR(AND(OR(J217=1,J217=0),H217&gt;50),AND(J217&gt;1,J217&lt;6,H217&gt;19,H217&lt;51),AND(J217&gt;5,H217&gt;0,H217&lt;20)),"Médio",IF(OR(AND(J217&gt;1,J217&lt;6,H217&gt;50),AND(J217&gt;5,H217&gt;19,H217&lt;51),AND(J217&gt;5,H217&gt;50)),"Complexo",""))), IF(G217="AIE",IF(OR(AND(OR(J217=1, J217=0),H217&gt;0,H217&lt;20),AND(OR(J217=1, J217=0),H217&gt;19,H217&lt;51),AND(J217&gt;1,J217&lt;6,H217&gt;0,H217&lt;20)),"Simples",IF(OR(AND(OR(J217=1, J217=0),H217&gt;50),AND(J217&gt;1,J217&lt;6,H217&gt;19,H217&lt;51),AND(J217&gt;5,H217&gt;0,H217&lt;20)),"Médio",IF(OR(AND(J217&gt;1,J217&lt;6,H217&gt;50),AND(J217&gt;5,H217&gt;19,H217&lt;51),AND(J217&gt;5,H217&gt;50)),"Complexo",""))),""))</f>
        <v/>
      </c>
      <c r="N217" s="85" t="str">
        <f aca="false">IF(L217="",M217,IF(M217="",L217,""))</f>
        <v/>
      </c>
      <c r="O217" s="86" t="n">
        <f aca="false">IF(AND(OR(G217="EE",G217="CE"),N217="Simples"),3, IF(AND(OR(G217="EE",G217="CE"),N217="Médio"),4, IF(AND(OR(G217="EE",G217="CE"),N217="Complexo"),6, IF(AND(G217="SE",N217="Simples"),4, IF(AND(G217="SE",N217="Médio"),5, IF(AND(G217="SE",N217="Complexo"),7,0))))))</f>
        <v>0</v>
      </c>
      <c r="P217" s="86" t="n">
        <f aca="false">IF(AND(G217="ALI",M217="Simples"),7, IF(AND(G217="ALI",M217="Médio"),10, IF(AND(G217="ALI",M217="Complexo"),15, IF(AND(G217="AIE",M217="Simples"),5, IF(AND(G217="AIE",M217="Médio"),7, IF(AND(G217="AIE",M217="Complexo"),10,0))))))</f>
        <v>0</v>
      </c>
      <c r="Q217" s="69" t="n">
        <f aca="false">IF(B217&lt;&gt;"Manutenção em interface",IF(B217&lt;&gt;"Desenv., Manutenção e Publicação de Páginas Estáticas",(O217+P217),C217),C217)</f>
        <v>0</v>
      </c>
      <c r="R217" s="85" t="n">
        <f aca="false">IF(B217&lt;&gt;"Manutenção em interface",IF(B217&lt;&gt;"Desenv., Manutenção e Publicação de Páginas Estáticas",(O217+P217)*C217,C217),C217)</f>
        <v>0</v>
      </c>
      <c r="S217" s="78"/>
      <c r="T217" s="87"/>
      <c r="U217" s="88"/>
      <c r="V217" s="76"/>
      <c r="W217" s="77" t="n">
        <f aca="false">IF(V217&lt;&gt;"",VLOOKUP(V217,'Manual EB'!$A$3:$B$407,2,0),0)</f>
        <v>0</v>
      </c>
      <c r="X217" s="78"/>
      <c r="Y217" s="80"/>
      <c r="Z217" s="81"/>
      <c r="AA217" s="82"/>
      <c r="AB217" s="83"/>
      <c r="AC217" s="84" t="str">
        <f aca="false">IF(X217="EE",IF(OR(AND(OR(AA217=1,AA217=0),Y217&gt;0,Y217&lt;5),AND(OR(AA217=1,AA217=0),Y217&gt;4,Y217&lt;16),AND(AA217=2,Y217&gt;0,Y217&lt;5)),"Simples",IF(OR(AND(OR(AA217=1,AA217=0),Y217&gt;15),AND(AA217=2,Y217&gt;4,Y217&lt;16),AND(AA217&gt;2,Y217&gt;0,Y217&lt;5)),"Médio",IF(OR(AND(AA217=2,Y217&gt;15),AND(AA217&gt;2,Y217&gt;4,Y217&lt;16),AND(AA217&gt;2,Y217&gt;15)),"Complexo",""))), IF(OR(X217="CE",X217="SE"),IF(OR(AND(OR(AA217=1,AA217=0),Y217&gt;0,Y217&lt;6),AND(OR(AA217=1,AA217=0),Y217&gt;5,Y217&lt;20),AND(AA217&gt;1,AA217&lt;4,Y217&gt;0,Y217&lt;6)),"Simples",IF(OR(AND(OR(AA217=1,AA217=0),Y217&gt;19),AND(AA217&gt;1,AA217&lt;4,Y217&gt;5,Y217&lt;20),AND(AA217&gt;3,Y217&gt;0,Y217&lt;6)),"Médio",IF(OR(AND(AA217&gt;1,AA217&lt;4,Y217&gt;19),AND(AA217&gt;3,Y217&gt;5,Y217&lt;20),AND(AA217&gt;3,Y217&gt;19)),"Complexo",""))),""))</f>
        <v/>
      </c>
      <c r="AD217" s="79" t="str">
        <f aca="false">IF(X217="ALI",IF(OR(AND(OR(AA217=1,AA217=0),Y217&gt;0,Y217&lt;20),AND(OR(AA217=1,AA217=0),Y217&gt;19,Y217&lt;51),AND(AA217&gt;1,AA217&lt;6,Y217&gt;0,Y217&lt;20)),"Simples",IF(OR(AND(OR(AA217=1,AA217=0),Y217&gt;50),AND(AA217&gt;1,AA217&lt;6,Y217&gt;19,Y217&lt;51),AND(AA217&gt;5,Y217&gt;0,Y217&lt;20)),"Médio",IF(OR(AND(AA217&gt;1,AA217&lt;6,Y217&gt;50),AND(AA217&gt;5,Y217&gt;19,Y217&lt;51),AND(AA217&gt;5,Y217&gt;50)),"Complexo",""))), IF(X217="AIE",IF(OR(AND(OR(AA217=1, AA217=0),Y217&gt;0,Y217&lt;20),AND(OR(AA217=1, AA217=0),Y217&gt;19,Y217&lt;51),AND(AA217&gt;1,AA217&lt;6,Y217&gt;0,Y217&lt;20)),"Simples",IF(OR(AND(OR(AA217=1, AA217=0),Y217&gt;50),AND(AA217&gt;1,AA217&lt;6,Y217&gt;19,Y217&lt;51),AND(AA217&gt;5,Y217&gt;0,Y217&lt;20)),"Médio",IF(OR(AND(AA217&gt;1,AA217&lt;6,Y217&gt;50),AND(AA217&gt;5,Y217&gt;19,Y217&lt;51),AND(AA217&gt;5,Y217&gt;50)),"Complexo",""))),""))</f>
        <v/>
      </c>
      <c r="AE217" s="85" t="str">
        <f aca="false">IF(AC217="",AD217,IF(AD217="",AC217,""))</f>
        <v/>
      </c>
      <c r="AF217" s="86" t="n">
        <f aca="false">IF(AND(OR(X217="EE",X217="CE"),AE217="Simples"),3, IF(AND(OR(X217="EE",X217="CE"),AE217="Médio"),4, IF(AND(OR(X217="EE",X217="CE"),AE217="Complexo"),6, IF(AND(X217="SE",AE217="Simples"),4, IF(AND(X217="SE",AE217="Médio"),5, IF(AND(X217="SE",AE217="Complexo"),7,0))))))</f>
        <v>0</v>
      </c>
      <c r="AG217" s="86" t="n">
        <f aca="false">IF(AND(X217="ALI",AD217="Simples"),7, IF(AND(X217="ALI",AD217="Médio"),10, IF(AND(X217="ALI",AD217="Complexo"),15, IF(AND(X217="AIE",AD217="Simples"),5, IF(AND(X217="AIE",AD217="Médio"),7, IF(AND(X217="AIE",AD217="Complexo"),10,0))))))</f>
        <v>0</v>
      </c>
      <c r="AH217" s="86" t="n">
        <f aca="false">IF(U217="",0,IF(U217="OK",SUM(O217:P217),SUM(AF217:AG217)))</f>
        <v>0</v>
      </c>
      <c r="AI217" s="89" t="n">
        <f aca="false">IF(U217="OK",R217,( IF(V217&lt;&gt;"Manutenção em interface",IF(V217&lt;&gt;"Desenv., Manutenção e Publicação de Páginas Estáticas",(AF217+AG217)*W217,W217),W217)))</f>
        <v>0</v>
      </c>
      <c r="AJ217" s="78"/>
      <c r="AK217" s="87"/>
      <c r="AL217" s="78"/>
      <c r="AM217" s="87"/>
      <c r="AN217" s="78"/>
      <c r="AO217" s="78" t="str">
        <f aca="false">IF(AI217=0,"",IF(AI217=R217,"OK","Divergente"))</f>
        <v/>
      </c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IF(B218&lt;&gt;"",VLOOKUP(B218,'Manual EB'!$A$3:$B$407,2,0),0)</f>
        <v>0</v>
      </c>
      <c r="D218" s="78"/>
      <c r="E218" s="78"/>
      <c r="F218" s="79"/>
      <c r="G218" s="78"/>
      <c r="H218" s="80"/>
      <c r="I218" s="81"/>
      <c r="J218" s="82"/>
      <c r="K218" s="83"/>
      <c r="L218" s="84" t="str">
        <f aca="false">IF(G218="EE",IF(OR(AND(OR(J218=1,J218=0),H218&gt;0,H218&lt;5),AND(OR(J218=1,J218=0),H218&gt;4,H218&lt;16),AND(J218=2,H218&gt;0,H218&lt;5)),"Simples",IF(OR(AND(OR(J218=1,J218=0),H218&gt;15),AND(J218=2,H218&gt;4,H218&lt;16),AND(J218&gt;2,H218&gt;0,H218&lt;5)),"Médio",IF(OR(AND(J218=2,H218&gt;15),AND(J218&gt;2,H218&gt;4,H218&lt;16),AND(J218&gt;2,H218&gt;15)),"Complexo",""))), IF(OR(G218="CE",G218="SE"),IF(OR(AND(OR(J218=1,J218=0),H218&gt;0,H218&lt;6),AND(OR(J218=1,J218=0),H218&gt;5,H218&lt;20),AND(J218&gt;1,J218&lt;4,H218&gt;0,H218&lt;6)),"Simples",IF(OR(AND(OR(J218=1,J218=0),H218&gt;19),AND(J218&gt;1,J218&lt;4,H218&gt;5,H218&lt;20),AND(J218&gt;3,H218&gt;0,H218&lt;6)),"Médio",IF(OR(AND(J218&gt;1,J218&lt;4,H218&gt;19),AND(J218&gt;3,H218&gt;5,H218&lt;20),AND(J218&gt;3,H218&gt;19)),"Complexo",""))),""))</f>
        <v/>
      </c>
      <c r="M218" s="79" t="str">
        <f aca="false">IF(G218="ALI",IF(OR(AND(OR(J218=1,J218=0),H218&gt;0,H218&lt;20),AND(OR(J218=1,J218=0),H218&gt;19,H218&lt;51),AND(J218&gt;1,J218&lt;6,H218&gt;0,H218&lt;20)),"Simples",IF(OR(AND(OR(J218=1,J218=0),H218&gt;50),AND(J218&gt;1,J218&lt;6,H218&gt;19,H218&lt;51),AND(J218&gt;5,H218&gt;0,H218&lt;20)),"Médio",IF(OR(AND(J218&gt;1,J218&lt;6,H218&gt;50),AND(J218&gt;5,H218&gt;19,H218&lt;51),AND(J218&gt;5,H218&gt;50)),"Complexo",""))), IF(G218="AIE",IF(OR(AND(OR(J218=1, J218=0),H218&gt;0,H218&lt;20),AND(OR(J218=1, J218=0),H218&gt;19,H218&lt;51),AND(J218&gt;1,J218&lt;6,H218&gt;0,H218&lt;20)),"Simples",IF(OR(AND(OR(J218=1, J218=0),H218&gt;50),AND(J218&gt;1,J218&lt;6,H218&gt;19,H218&lt;51),AND(J218&gt;5,H218&gt;0,H218&lt;20)),"Médio",IF(OR(AND(J218&gt;1,J218&lt;6,H218&gt;50),AND(J218&gt;5,H218&gt;19,H218&lt;51),AND(J218&gt;5,H218&gt;50)),"Complexo",""))),""))</f>
        <v/>
      </c>
      <c r="N218" s="85" t="str">
        <f aca="false">IF(L218="",M218,IF(M218="",L218,""))</f>
        <v/>
      </c>
      <c r="O218" s="86" t="n">
        <f aca="false">IF(AND(OR(G218="EE",G218="CE"),N218="Simples"),3, IF(AND(OR(G218="EE",G218="CE"),N218="Médio"),4, IF(AND(OR(G218="EE",G218="CE"),N218="Complexo"),6, IF(AND(G218="SE",N218="Simples"),4, IF(AND(G218="SE",N218="Médio"),5, IF(AND(G218="SE",N218="Complexo"),7,0))))))</f>
        <v>0</v>
      </c>
      <c r="P218" s="86" t="n">
        <f aca="false">IF(AND(G218="ALI",M218="Simples"),7, IF(AND(G218="ALI",M218="Médio"),10, IF(AND(G218="ALI",M218="Complexo"),15, IF(AND(G218="AIE",M218="Simples"),5, IF(AND(G218="AIE",M218="Médio"),7, IF(AND(G218="AIE",M218="Complexo"),10,0))))))</f>
        <v>0</v>
      </c>
      <c r="Q218" s="69" t="n">
        <f aca="false">IF(B218&lt;&gt;"Manutenção em interface",IF(B218&lt;&gt;"Desenv., Manutenção e Publicação de Páginas Estáticas",(O218+P218),C218),C218)</f>
        <v>0</v>
      </c>
      <c r="R218" s="85" t="n">
        <f aca="false">IF(B218&lt;&gt;"Manutenção em interface",IF(B218&lt;&gt;"Desenv., Manutenção e Publicação de Páginas Estáticas",(O218+P218)*C218,C218),C218)</f>
        <v>0</v>
      </c>
      <c r="S218" s="78"/>
      <c r="T218" s="87"/>
      <c r="U218" s="88"/>
      <c r="V218" s="76"/>
      <c r="W218" s="77" t="n">
        <f aca="false">IF(V218&lt;&gt;"",VLOOKUP(V218,'Manual EB'!$A$3:$B$407,2,0),0)</f>
        <v>0</v>
      </c>
      <c r="X218" s="78"/>
      <c r="Y218" s="80"/>
      <c r="Z218" s="81"/>
      <c r="AA218" s="82"/>
      <c r="AB218" s="83"/>
      <c r="AC218" s="84" t="str">
        <f aca="false">IF(X218="EE",IF(OR(AND(OR(AA218=1,AA218=0),Y218&gt;0,Y218&lt;5),AND(OR(AA218=1,AA218=0),Y218&gt;4,Y218&lt;16),AND(AA218=2,Y218&gt;0,Y218&lt;5)),"Simples",IF(OR(AND(OR(AA218=1,AA218=0),Y218&gt;15),AND(AA218=2,Y218&gt;4,Y218&lt;16),AND(AA218&gt;2,Y218&gt;0,Y218&lt;5)),"Médio",IF(OR(AND(AA218=2,Y218&gt;15),AND(AA218&gt;2,Y218&gt;4,Y218&lt;16),AND(AA218&gt;2,Y218&gt;15)),"Complexo",""))), IF(OR(X218="CE",X218="SE"),IF(OR(AND(OR(AA218=1,AA218=0),Y218&gt;0,Y218&lt;6),AND(OR(AA218=1,AA218=0),Y218&gt;5,Y218&lt;20),AND(AA218&gt;1,AA218&lt;4,Y218&gt;0,Y218&lt;6)),"Simples",IF(OR(AND(OR(AA218=1,AA218=0),Y218&gt;19),AND(AA218&gt;1,AA218&lt;4,Y218&gt;5,Y218&lt;20),AND(AA218&gt;3,Y218&gt;0,Y218&lt;6)),"Médio",IF(OR(AND(AA218&gt;1,AA218&lt;4,Y218&gt;19),AND(AA218&gt;3,Y218&gt;5,Y218&lt;20),AND(AA218&gt;3,Y218&gt;19)),"Complexo",""))),""))</f>
        <v/>
      </c>
      <c r="AD218" s="79" t="str">
        <f aca="false">IF(X218="ALI",IF(OR(AND(OR(AA218=1,AA218=0),Y218&gt;0,Y218&lt;20),AND(OR(AA218=1,AA218=0),Y218&gt;19,Y218&lt;51),AND(AA218&gt;1,AA218&lt;6,Y218&gt;0,Y218&lt;20)),"Simples",IF(OR(AND(OR(AA218=1,AA218=0),Y218&gt;50),AND(AA218&gt;1,AA218&lt;6,Y218&gt;19,Y218&lt;51),AND(AA218&gt;5,Y218&gt;0,Y218&lt;20)),"Médio",IF(OR(AND(AA218&gt;1,AA218&lt;6,Y218&gt;50),AND(AA218&gt;5,Y218&gt;19,Y218&lt;51),AND(AA218&gt;5,Y218&gt;50)),"Complexo",""))), IF(X218="AIE",IF(OR(AND(OR(AA218=1, AA218=0),Y218&gt;0,Y218&lt;20),AND(OR(AA218=1, AA218=0),Y218&gt;19,Y218&lt;51),AND(AA218&gt;1,AA218&lt;6,Y218&gt;0,Y218&lt;20)),"Simples",IF(OR(AND(OR(AA218=1, AA218=0),Y218&gt;50),AND(AA218&gt;1,AA218&lt;6,Y218&gt;19,Y218&lt;51),AND(AA218&gt;5,Y218&gt;0,Y218&lt;20)),"Médio",IF(OR(AND(AA218&gt;1,AA218&lt;6,Y218&gt;50),AND(AA218&gt;5,Y218&gt;19,Y218&lt;51),AND(AA218&gt;5,Y218&gt;50)),"Complexo",""))),""))</f>
        <v/>
      </c>
      <c r="AE218" s="85" t="str">
        <f aca="false">IF(AC218="",AD218,IF(AD218="",AC218,""))</f>
        <v/>
      </c>
      <c r="AF218" s="86" t="n">
        <f aca="false">IF(AND(OR(X218="EE",X218="CE"),AE218="Simples"),3, IF(AND(OR(X218="EE",X218="CE"),AE218="Médio"),4, IF(AND(OR(X218="EE",X218="CE"),AE218="Complexo"),6, IF(AND(X218="SE",AE218="Simples"),4, IF(AND(X218="SE",AE218="Médio"),5, IF(AND(X218="SE",AE218="Complexo"),7,0))))))</f>
        <v>0</v>
      </c>
      <c r="AG218" s="86" t="n">
        <f aca="false">IF(AND(X218="ALI",AD218="Simples"),7, IF(AND(X218="ALI",AD218="Médio"),10, IF(AND(X218="ALI",AD218="Complexo"),15, IF(AND(X218="AIE",AD218="Simples"),5, IF(AND(X218="AIE",AD218="Médio"),7, IF(AND(X218="AIE",AD218="Complexo"),10,0))))))</f>
        <v>0</v>
      </c>
      <c r="AH218" s="86" t="n">
        <f aca="false">IF(U218="",0,IF(U218="OK",SUM(O218:P218),SUM(AF218:AG218)))</f>
        <v>0</v>
      </c>
      <c r="AI218" s="89" t="n">
        <f aca="false">IF(U218="OK",R218,( IF(V218&lt;&gt;"Manutenção em interface",IF(V218&lt;&gt;"Desenv., Manutenção e Publicação de Páginas Estáticas",(AF218+AG218)*W218,W218),W218)))</f>
        <v>0</v>
      </c>
      <c r="AJ218" s="78"/>
      <c r="AK218" s="87"/>
      <c r="AL218" s="78"/>
      <c r="AM218" s="87"/>
      <c r="AN218" s="78"/>
      <c r="AO218" s="78" t="str">
        <f aca="false">IF(AI218=0,"",IF(AI218=R218,"OK","Divergente"))</f>
        <v/>
      </c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IF(B219&lt;&gt;"",VLOOKUP(B219,'Manual EB'!$A$3:$B$407,2,0),0)</f>
        <v>0</v>
      </c>
      <c r="D219" s="78"/>
      <c r="E219" s="78"/>
      <c r="F219" s="79"/>
      <c r="G219" s="78"/>
      <c r="H219" s="80"/>
      <c r="I219" s="81"/>
      <c r="J219" s="82"/>
      <c r="K219" s="83"/>
      <c r="L219" s="84" t="str">
        <f aca="false">IF(G219="EE",IF(OR(AND(OR(J219=1,J219=0),H219&gt;0,H219&lt;5),AND(OR(J219=1,J219=0),H219&gt;4,H219&lt;16),AND(J219=2,H219&gt;0,H219&lt;5)),"Simples",IF(OR(AND(OR(J219=1,J219=0),H219&gt;15),AND(J219=2,H219&gt;4,H219&lt;16),AND(J219&gt;2,H219&gt;0,H219&lt;5)),"Médio",IF(OR(AND(J219=2,H219&gt;15),AND(J219&gt;2,H219&gt;4,H219&lt;16),AND(J219&gt;2,H219&gt;15)),"Complexo",""))), IF(OR(G219="CE",G219="SE"),IF(OR(AND(OR(J219=1,J219=0),H219&gt;0,H219&lt;6),AND(OR(J219=1,J219=0),H219&gt;5,H219&lt;20),AND(J219&gt;1,J219&lt;4,H219&gt;0,H219&lt;6)),"Simples",IF(OR(AND(OR(J219=1,J219=0),H219&gt;19),AND(J219&gt;1,J219&lt;4,H219&gt;5,H219&lt;20),AND(J219&gt;3,H219&gt;0,H219&lt;6)),"Médio",IF(OR(AND(J219&gt;1,J219&lt;4,H219&gt;19),AND(J219&gt;3,H219&gt;5,H219&lt;20),AND(J219&gt;3,H219&gt;19)),"Complexo",""))),""))</f>
        <v/>
      </c>
      <c r="M219" s="79" t="str">
        <f aca="false">IF(G219="ALI",IF(OR(AND(OR(J219=1,J219=0),H219&gt;0,H219&lt;20),AND(OR(J219=1,J219=0),H219&gt;19,H219&lt;51),AND(J219&gt;1,J219&lt;6,H219&gt;0,H219&lt;20)),"Simples",IF(OR(AND(OR(J219=1,J219=0),H219&gt;50),AND(J219&gt;1,J219&lt;6,H219&gt;19,H219&lt;51),AND(J219&gt;5,H219&gt;0,H219&lt;20)),"Médio",IF(OR(AND(J219&gt;1,J219&lt;6,H219&gt;50),AND(J219&gt;5,H219&gt;19,H219&lt;51),AND(J219&gt;5,H219&gt;50)),"Complexo",""))), IF(G219="AIE",IF(OR(AND(OR(J219=1, J219=0),H219&gt;0,H219&lt;20),AND(OR(J219=1, J219=0),H219&gt;19,H219&lt;51),AND(J219&gt;1,J219&lt;6,H219&gt;0,H219&lt;20)),"Simples",IF(OR(AND(OR(J219=1, J219=0),H219&gt;50),AND(J219&gt;1,J219&lt;6,H219&gt;19,H219&lt;51),AND(J219&gt;5,H219&gt;0,H219&lt;20)),"Médio",IF(OR(AND(J219&gt;1,J219&lt;6,H219&gt;50),AND(J219&gt;5,H219&gt;19,H219&lt;51),AND(J219&gt;5,H219&gt;50)),"Complexo",""))),""))</f>
        <v/>
      </c>
      <c r="N219" s="85" t="str">
        <f aca="false">IF(L219="",M219,IF(M219="",L219,""))</f>
        <v/>
      </c>
      <c r="O219" s="86" t="n">
        <f aca="false">IF(AND(OR(G219="EE",G219="CE"),N219="Simples"),3, IF(AND(OR(G219="EE",G219="CE"),N219="Médio"),4, IF(AND(OR(G219="EE",G219="CE"),N219="Complexo"),6, IF(AND(G219="SE",N219="Simples"),4, IF(AND(G219="SE",N219="Médio"),5, IF(AND(G219="SE",N219="Complexo"),7,0))))))</f>
        <v>0</v>
      </c>
      <c r="P219" s="86" t="n">
        <f aca="false">IF(AND(G219="ALI",M219="Simples"),7, IF(AND(G219="ALI",M219="Médio"),10, IF(AND(G219="ALI",M219="Complexo"),15, IF(AND(G219="AIE",M219="Simples"),5, IF(AND(G219="AIE",M219="Médio"),7, IF(AND(G219="AIE",M219="Complexo"),10,0))))))</f>
        <v>0</v>
      </c>
      <c r="Q219" s="69" t="n">
        <f aca="false">IF(B219&lt;&gt;"Manutenção em interface",IF(B219&lt;&gt;"Desenv., Manutenção e Publicação de Páginas Estáticas",(O219+P219),C219),C219)</f>
        <v>0</v>
      </c>
      <c r="R219" s="85" t="n">
        <f aca="false">IF(B219&lt;&gt;"Manutenção em interface",IF(B219&lt;&gt;"Desenv., Manutenção e Publicação de Páginas Estáticas",(O219+P219)*C219,C219),C219)</f>
        <v>0</v>
      </c>
      <c r="S219" s="78"/>
      <c r="T219" s="87"/>
      <c r="U219" s="88"/>
      <c r="V219" s="76"/>
      <c r="W219" s="77" t="n">
        <f aca="false">IF(V219&lt;&gt;"",VLOOKUP(V219,'Manual EB'!$A$3:$B$407,2,0),0)</f>
        <v>0</v>
      </c>
      <c r="X219" s="78"/>
      <c r="Y219" s="80"/>
      <c r="Z219" s="81"/>
      <c r="AA219" s="82"/>
      <c r="AB219" s="83"/>
      <c r="AC219" s="84" t="str">
        <f aca="false">IF(X219="EE",IF(OR(AND(OR(AA219=1,AA219=0),Y219&gt;0,Y219&lt;5),AND(OR(AA219=1,AA219=0),Y219&gt;4,Y219&lt;16),AND(AA219=2,Y219&gt;0,Y219&lt;5)),"Simples",IF(OR(AND(OR(AA219=1,AA219=0),Y219&gt;15),AND(AA219=2,Y219&gt;4,Y219&lt;16),AND(AA219&gt;2,Y219&gt;0,Y219&lt;5)),"Médio",IF(OR(AND(AA219=2,Y219&gt;15),AND(AA219&gt;2,Y219&gt;4,Y219&lt;16),AND(AA219&gt;2,Y219&gt;15)),"Complexo",""))), IF(OR(X219="CE",X219="SE"),IF(OR(AND(OR(AA219=1,AA219=0),Y219&gt;0,Y219&lt;6),AND(OR(AA219=1,AA219=0),Y219&gt;5,Y219&lt;20),AND(AA219&gt;1,AA219&lt;4,Y219&gt;0,Y219&lt;6)),"Simples",IF(OR(AND(OR(AA219=1,AA219=0),Y219&gt;19),AND(AA219&gt;1,AA219&lt;4,Y219&gt;5,Y219&lt;20),AND(AA219&gt;3,Y219&gt;0,Y219&lt;6)),"Médio",IF(OR(AND(AA219&gt;1,AA219&lt;4,Y219&gt;19),AND(AA219&gt;3,Y219&gt;5,Y219&lt;20),AND(AA219&gt;3,Y219&gt;19)),"Complexo",""))),""))</f>
        <v/>
      </c>
      <c r="AD219" s="79" t="str">
        <f aca="false">IF(X219="ALI",IF(OR(AND(OR(AA219=1,AA219=0),Y219&gt;0,Y219&lt;20),AND(OR(AA219=1,AA219=0),Y219&gt;19,Y219&lt;51),AND(AA219&gt;1,AA219&lt;6,Y219&gt;0,Y219&lt;20)),"Simples",IF(OR(AND(OR(AA219=1,AA219=0),Y219&gt;50),AND(AA219&gt;1,AA219&lt;6,Y219&gt;19,Y219&lt;51),AND(AA219&gt;5,Y219&gt;0,Y219&lt;20)),"Médio",IF(OR(AND(AA219&gt;1,AA219&lt;6,Y219&gt;50),AND(AA219&gt;5,Y219&gt;19,Y219&lt;51),AND(AA219&gt;5,Y219&gt;50)),"Complexo",""))), IF(X219="AIE",IF(OR(AND(OR(AA219=1, AA219=0),Y219&gt;0,Y219&lt;20),AND(OR(AA219=1, AA219=0),Y219&gt;19,Y219&lt;51),AND(AA219&gt;1,AA219&lt;6,Y219&gt;0,Y219&lt;20)),"Simples",IF(OR(AND(OR(AA219=1, AA219=0),Y219&gt;50),AND(AA219&gt;1,AA219&lt;6,Y219&gt;19,Y219&lt;51),AND(AA219&gt;5,Y219&gt;0,Y219&lt;20)),"Médio",IF(OR(AND(AA219&gt;1,AA219&lt;6,Y219&gt;50),AND(AA219&gt;5,Y219&gt;19,Y219&lt;51),AND(AA219&gt;5,Y219&gt;50)),"Complexo",""))),""))</f>
        <v/>
      </c>
      <c r="AE219" s="85" t="str">
        <f aca="false">IF(AC219="",AD219,IF(AD219="",AC219,""))</f>
        <v/>
      </c>
      <c r="AF219" s="86" t="n">
        <f aca="false">IF(AND(OR(X219="EE",X219="CE"),AE219="Simples"),3, IF(AND(OR(X219="EE",X219="CE"),AE219="Médio"),4, IF(AND(OR(X219="EE",X219="CE"),AE219="Complexo"),6, IF(AND(X219="SE",AE219="Simples"),4, IF(AND(X219="SE",AE219="Médio"),5, IF(AND(X219="SE",AE219="Complexo"),7,0))))))</f>
        <v>0</v>
      </c>
      <c r="AG219" s="86" t="n">
        <f aca="false">IF(AND(X219="ALI",AD219="Simples"),7, IF(AND(X219="ALI",AD219="Médio"),10, IF(AND(X219="ALI",AD219="Complexo"),15, IF(AND(X219="AIE",AD219="Simples"),5, IF(AND(X219="AIE",AD219="Médio"),7, IF(AND(X219="AIE",AD219="Complexo"),10,0))))))</f>
        <v>0</v>
      </c>
      <c r="AH219" s="86" t="n">
        <f aca="false">IF(U219="",0,IF(U219="OK",SUM(O219:P219),SUM(AF219:AG219)))</f>
        <v>0</v>
      </c>
      <c r="AI219" s="89" t="n">
        <f aca="false">IF(U219="OK",R219,( IF(V219&lt;&gt;"Manutenção em interface",IF(V219&lt;&gt;"Desenv., Manutenção e Publicação de Páginas Estáticas",(AF219+AG219)*W219,W219),W219)))</f>
        <v>0</v>
      </c>
      <c r="AJ219" s="78"/>
      <c r="AK219" s="87"/>
      <c r="AL219" s="78"/>
      <c r="AM219" s="87"/>
      <c r="AN219" s="78"/>
      <c r="AO219" s="78" t="str">
        <f aca="false">IF(AI219=0,"",IF(AI219=R219,"OK","Divergente"))</f>
        <v/>
      </c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IF(B220&lt;&gt;"",VLOOKUP(B220,'Manual EB'!$A$3:$B$407,2,0),0)</f>
        <v>0</v>
      </c>
      <c r="D220" s="78"/>
      <c r="E220" s="78"/>
      <c r="F220" s="79"/>
      <c r="G220" s="78"/>
      <c r="H220" s="80"/>
      <c r="I220" s="81"/>
      <c r="J220" s="82"/>
      <c r="K220" s="83"/>
      <c r="L220" s="84" t="str">
        <f aca="false">IF(G220="EE",IF(OR(AND(OR(J220=1,J220=0),H220&gt;0,H220&lt;5),AND(OR(J220=1,J220=0),H220&gt;4,H220&lt;16),AND(J220=2,H220&gt;0,H220&lt;5)),"Simples",IF(OR(AND(OR(J220=1,J220=0),H220&gt;15),AND(J220=2,H220&gt;4,H220&lt;16),AND(J220&gt;2,H220&gt;0,H220&lt;5)),"Médio",IF(OR(AND(J220=2,H220&gt;15),AND(J220&gt;2,H220&gt;4,H220&lt;16),AND(J220&gt;2,H220&gt;15)),"Complexo",""))), IF(OR(G220="CE",G220="SE"),IF(OR(AND(OR(J220=1,J220=0),H220&gt;0,H220&lt;6),AND(OR(J220=1,J220=0),H220&gt;5,H220&lt;20),AND(J220&gt;1,J220&lt;4,H220&gt;0,H220&lt;6)),"Simples",IF(OR(AND(OR(J220=1,J220=0),H220&gt;19),AND(J220&gt;1,J220&lt;4,H220&gt;5,H220&lt;20),AND(J220&gt;3,H220&gt;0,H220&lt;6)),"Médio",IF(OR(AND(J220&gt;1,J220&lt;4,H220&gt;19),AND(J220&gt;3,H220&gt;5,H220&lt;20),AND(J220&gt;3,H220&gt;19)),"Complexo",""))),""))</f>
        <v/>
      </c>
      <c r="M220" s="79" t="str">
        <f aca="false">IF(G220="ALI",IF(OR(AND(OR(J220=1,J220=0),H220&gt;0,H220&lt;20),AND(OR(J220=1,J220=0),H220&gt;19,H220&lt;51),AND(J220&gt;1,J220&lt;6,H220&gt;0,H220&lt;20)),"Simples",IF(OR(AND(OR(J220=1,J220=0),H220&gt;50),AND(J220&gt;1,J220&lt;6,H220&gt;19,H220&lt;51),AND(J220&gt;5,H220&gt;0,H220&lt;20)),"Médio",IF(OR(AND(J220&gt;1,J220&lt;6,H220&gt;50),AND(J220&gt;5,H220&gt;19,H220&lt;51),AND(J220&gt;5,H220&gt;50)),"Complexo",""))), IF(G220="AIE",IF(OR(AND(OR(J220=1, J220=0),H220&gt;0,H220&lt;20),AND(OR(J220=1, J220=0),H220&gt;19,H220&lt;51),AND(J220&gt;1,J220&lt;6,H220&gt;0,H220&lt;20)),"Simples",IF(OR(AND(OR(J220=1, J220=0),H220&gt;50),AND(J220&gt;1,J220&lt;6,H220&gt;19,H220&lt;51),AND(J220&gt;5,H220&gt;0,H220&lt;20)),"Médio",IF(OR(AND(J220&gt;1,J220&lt;6,H220&gt;50),AND(J220&gt;5,H220&gt;19,H220&lt;51),AND(J220&gt;5,H220&gt;50)),"Complexo",""))),""))</f>
        <v/>
      </c>
      <c r="N220" s="85" t="str">
        <f aca="false">IF(L220="",M220,IF(M220="",L220,""))</f>
        <v/>
      </c>
      <c r="O220" s="86" t="n">
        <f aca="false">IF(AND(OR(G220="EE",G220="CE"),N220="Simples"),3, IF(AND(OR(G220="EE",G220="CE"),N220="Médio"),4, IF(AND(OR(G220="EE",G220="CE"),N220="Complexo"),6, IF(AND(G220="SE",N220="Simples"),4, IF(AND(G220="SE",N220="Médio"),5, IF(AND(G220="SE",N220="Complexo"),7,0))))))</f>
        <v>0</v>
      </c>
      <c r="P220" s="86" t="n">
        <f aca="false">IF(AND(G220="ALI",M220="Simples"),7, IF(AND(G220="ALI",M220="Médio"),10, IF(AND(G220="ALI",M220="Complexo"),15, IF(AND(G220="AIE",M220="Simples"),5, IF(AND(G220="AIE",M220="Médio"),7, IF(AND(G220="AIE",M220="Complexo"),10,0))))))</f>
        <v>0</v>
      </c>
      <c r="Q220" s="69" t="n">
        <f aca="false">IF(B220&lt;&gt;"Manutenção em interface",IF(B220&lt;&gt;"Desenv., Manutenção e Publicação de Páginas Estáticas",(O220+P220),C220),C220)</f>
        <v>0</v>
      </c>
      <c r="R220" s="85" t="n">
        <f aca="false">IF(B220&lt;&gt;"Manutenção em interface",IF(B220&lt;&gt;"Desenv., Manutenção e Publicação de Páginas Estáticas",(O220+P220)*C220,C220),C220)</f>
        <v>0</v>
      </c>
      <c r="S220" s="78"/>
      <c r="T220" s="87"/>
      <c r="U220" s="88"/>
      <c r="V220" s="76"/>
      <c r="W220" s="77" t="n">
        <f aca="false">IF(V220&lt;&gt;"",VLOOKUP(V220,'Manual EB'!$A$3:$B$407,2,0),0)</f>
        <v>0</v>
      </c>
      <c r="X220" s="78"/>
      <c r="Y220" s="80"/>
      <c r="Z220" s="81"/>
      <c r="AA220" s="82"/>
      <c r="AB220" s="83"/>
      <c r="AC220" s="84" t="str">
        <f aca="false">IF(X220="EE",IF(OR(AND(OR(AA220=1,AA220=0),Y220&gt;0,Y220&lt;5),AND(OR(AA220=1,AA220=0),Y220&gt;4,Y220&lt;16),AND(AA220=2,Y220&gt;0,Y220&lt;5)),"Simples",IF(OR(AND(OR(AA220=1,AA220=0),Y220&gt;15),AND(AA220=2,Y220&gt;4,Y220&lt;16),AND(AA220&gt;2,Y220&gt;0,Y220&lt;5)),"Médio",IF(OR(AND(AA220=2,Y220&gt;15),AND(AA220&gt;2,Y220&gt;4,Y220&lt;16),AND(AA220&gt;2,Y220&gt;15)),"Complexo",""))), IF(OR(X220="CE",X220="SE"),IF(OR(AND(OR(AA220=1,AA220=0),Y220&gt;0,Y220&lt;6),AND(OR(AA220=1,AA220=0),Y220&gt;5,Y220&lt;20),AND(AA220&gt;1,AA220&lt;4,Y220&gt;0,Y220&lt;6)),"Simples",IF(OR(AND(OR(AA220=1,AA220=0),Y220&gt;19),AND(AA220&gt;1,AA220&lt;4,Y220&gt;5,Y220&lt;20),AND(AA220&gt;3,Y220&gt;0,Y220&lt;6)),"Médio",IF(OR(AND(AA220&gt;1,AA220&lt;4,Y220&gt;19),AND(AA220&gt;3,Y220&gt;5,Y220&lt;20),AND(AA220&gt;3,Y220&gt;19)),"Complexo",""))),""))</f>
        <v/>
      </c>
      <c r="AD220" s="79" t="str">
        <f aca="false">IF(X220="ALI",IF(OR(AND(OR(AA220=1,AA220=0),Y220&gt;0,Y220&lt;20),AND(OR(AA220=1,AA220=0),Y220&gt;19,Y220&lt;51),AND(AA220&gt;1,AA220&lt;6,Y220&gt;0,Y220&lt;20)),"Simples",IF(OR(AND(OR(AA220=1,AA220=0),Y220&gt;50),AND(AA220&gt;1,AA220&lt;6,Y220&gt;19,Y220&lt;51),AND(AA220&gt;5,Y220&gt;0,Y220&lt;20)),"Médio",IF(OR(AND(AA220&gt;1,AA220&lt;6,Y220&gt;50),AND(AA220&gt;5,Y220&gt;19,Y220&lt;51),AND(AA220&gt;5,Y220&gt;50)),"Complexo",""))), IF(X220="AIE",IF(OR(AND(OR(AA220=1, AA220=0),Y220&gt;0,Y220&lt;20),AND(OR(AA220=1, AA220=0),Y220&gt;19,Y220&lt;51),AND(AA220&gt;1,AA220&lt;6,Y220&gt;0,Y220&lt;20)),"Simples",IF(OR(AND(OR(AA220=1, AA220=0),Y220&gt;50),AND(AA220&gt;1,AA220&lt;6,Y220&gt;19,Y220&lt;51),AND(AA220&gt;5,Y220&gt;0,Y220&lt;20)),"Médio",IF(OR(AND(AA220&gt;1,AA220&lt;6,Y220&gt;50),AND(AA220&gt;5,Y220&gt;19,Y220&lt;51),AND(AA220&gt;5,Y220&gt;50)),"Complexo",""))),""))</f>
        <v/>
      </c>
      <c r="AE220" s="85" t="str">
        <f aca="false">IF(AC220="",AD220,IF(AD220="",AC220,""))</f>
        <v/>
      </c>
      <c r="AF220" s="86" t="n">
        <f aca="false">IF(AND(OR(X220="EE",X220="CE"),AE220="Simples"),3, IF(AND(OR(X220="EE",X220="CE"),AE220="Médio"),4, IF(AND(OR(X220="EE",X220="CE"),AE220="Complexo"),6, IF(AND(X220="SE",AE220="Simples"),4, IF(AND(X220="SE",AE220="Médio"),5, IF(AND(X220="SE",AE220="Complexo"),7,0))))))</f>
        <v>0</v>
      </c>
      <c r="AG220" s="86" t="n">
        <f aca="false">IF(AND(X220="ALI",AD220="Simples"),7, IF(AND(X220="ALI",AD220="Médio"),10, IF(AND(X220="ALI",AD220="Complexo"),15, IF(AND(X220="AIE",AD220="Simples"),5, IF(AND(X220="AIE",AD220="Médio"),7, IF(AND(X220="AIE",AD220="Complexo"),10,0))))))</f>
        <v>0</v>
      </c>
      <c r="AH220" s="86" t="n">
        <f aca="false">IF(U220="",0,IF(U220="OK",SUM(O220:P220),SUM(AF220:AG220)))</f>
        <v>0</v>
      </c>
      <c r="AI220" s="89" t="n">
        <f aca="false">IF(U220="OK",R220,( IF(V220&lt;&gt;"Manutenção em interface",IF(V220&lt;&gt;"Desenv., Manutenção e Publicação de Páginas Estáticas",(AF220+AG220)*W220,W220),W220)))</f>
        <v>0</v>
      </c>
      <c r="AJ220" s="78"/>
      <c r="AK220" s="87"/>
      <c r="AL220" s="78"/>
      <c r="AM220" s="87"/>
      <c r="AN220" s="78"/>
      <c r="AO220" s="78" t="str">
        <f aca="false">IF(AI220=0,"",IF(AI220=R220,"OK","Divergente"))</f>
        <v/>
      </c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IF(B221&lt;&gt;"",VLOOKUP(B221,'Manual EB'!$A$3:$B$407,2,0),0)</f>
        <v>0</v>
      </c>
      <c r="D221" s="78"/>
      <c r="E221" s="78"/>
      <c r="F221" s="79"/>
      <c r="G221" s="78"/>
      <c r="H221" s="80"/>
      <c r="I221" s="81"/>
      <c r="J221" s="82"/>
      <c r="K221" s="83"/>
      <c r="L221" s="84" t="str">
        <f aca="false">IF(G221="EE",IF(OR(AND(OR(J221=1,J221=0),H221&gt;0,H221&lt;5),AND(OR(J221=1,J221=0),H221&gt;4,H221&lt;16),AND(J221=2,H221&gt;0,H221&lt;5)),"Simples",IF(OR(AND(OR(J221=1,J221=0),H221&gt;15),AND(J221=2,H221&gt;4,H221&lt;16),AND(J221&gt;2,H221&gt;0,H221&lt;5)),"Médio",IF(OR(AND(J221=2,H221&gt;15),AND(J221&gt;2,H221&gt;4,H221&lt;16),AND(J221&gt;2,H221&gt;15)),"Complexo",""))), IF(OR(G221="CE",G221="SE"),IF(OR(AND(OR(J221=1,J221=0),H221&gt;0,H221&lt;6),AND(OR(J221=1,J221=0),H221&gt;5,H221&lt;20),AND(J221&gt;1,J221&lt;4,H221&gt;0,H221&lt;6)),"Simples",IF(OR(AND(OR(J221=1,J221=0),H221&gt;19),AND(J221&gt;1,J221&lt;4,H221&gt;5,H221&lt;20),AND(J221&gt;3,H221&gt;0,H221&lt;6)),"Médio",IF(OR(AND(J221&gt;1,J221&lt;4,H221&gt;19),AND(J221&gt;3,H221&gt;5,H221&lt;20),AND(J221&gt;3,H221&gt;19)),"Complexo",""))),""))</f>
        <v/>
      </c>
      <c r="M221" s="79" t="str">
        <f aca="false">IF(G221="ALI",IF(OR(AND(OR(J221=1,J221=0),H221&gt;0,H221&lt;20),AND(OR(J221=1,J221=0),H221&gt;19,H221&lt;51),AND(J221&gt;1,J221&lt;6,H221&gt;0,H221&lt;20)),"Simples",IF(OR(AND(OR(J221=1,J221=0),H221&gt;50),AND(J221&gt;1,J221&lt;6,H221&gt;19,H221&lt;51),AND(J221&gt;5,H221&gt;0,H221&lt;20)),"Médio",IF(OR(AND(J221&gt;1,J221&lt;6,H221&gt;50),AND(J221&gt;5,H221&gt;19,H221&lt;51),AND(J221&gt;5,H221&gt;50)),"Complexo",""))), IF(G221="AIE",IF(OR(AND(OR(J221=1, J221=0),H221&gt;0,H221&lt;20),AND(OR(J221=1, J221=0),H221&gt;19,H221&lt;51),AND(J221&gt;1,J221&lt;6,H221&gt;0,H221&lt;20)),"Simples",IF(OR(AND(OR(J221=1, J221=0),H221&gt;50),AND(J221&gt;1,J221&lt;6,H221&gt;19,H221&lt;51),AND(J221&gt;5,H221&gt;0,H221&lt;20)),"Médio",IF(OR(AND(J221&gt;1,J221&lt;6,H221&gt;50),AND(J221&gt;5,H221&gt;19,H221&lt;51),AND(J221&gt;5,H221&gt;50)),"Complexo",""))),""))</f>
        <v/>
      </c>
      <c r="N221" s="85" t="str">
        <f aca="false">IF(L221="",M221,IF(M221="",L221,""))</f>
        <v/>
      </c>
      <c r="O221" s="86" t="n">
        <f aca="false">IF(AND(OR(G221="EE",G221="CE"),N221="Simples"),3, IF(AND(OR(G221="EE",G221="CE"),N221="Médio"),4, IF(AND(OR(G221="EE",G221="CE"),N221="Complexo"),6, IF(AND(G221="SE",N221="Simples"),4, IF(AND(G221="SE",N221="Médio"),5, IF(AND(G221="SE",N221="Complexo"),7,0))))))</f>
        <v>0</v>
      </c>
      <c r="P221" s="86" t="n">
        <f aca="false">IF(AND(G221="ALI",M221="Simples"),7, IF(AND(G221="ALI",M221="Médio"),10, IF(AND(G221="ALI",M221="Complexo"),15, IF(AND(G221="AIE",M221="Simples"),5, IF(AND(G221="AIE",M221="Médio"),7, IF(AND(G221="AIE",M221="Complexo"),10,0))))))</f>
        <v>0</v>
      </c>
      <c r="Q221" s="69" t="n">
        <f aca="false">IF(B221&lt;&gt;"Manutenção em interface",IF(B221&lt;&gt;"Desenv., Manutenção e Publicação de Páginas Estáticas",(O221+P221),C221),C221)</f>
        <v>0</v>
      </c>
      <c r="R221" s="85" t="n">
        <f aca="false">IF(B221&lt;&gt;"Manutenção em interface",IF(B221&lt;&gt;"Desenv., Manutenção e Publicação de Páginas Estáticas",(O221+P221)*C221,C221),C221)</f>
        <v>0</v>
      </c>
      <c r="S221" s="78"/>
      <c r="T221" s="87"/>
      <c r="U221" s="88"/>
      <c r="V221" s="76"/>
      <c r="W221" s="77" t="n">
        <f aca="false">IF(V221&lt;&gt;"",VLOOKUP(V221,'Manual EB'!$A$3:$B$407,2,0),0)</f>
        <v>0</v>
      </c>
      <c r="X221" s="78"/>
      <c r="Y221" s="80"/>
      <c r="Z221" s="81"/>
      <c r="AA221" s="82"/>
      <c r="AB221" s="83"/>
      <c r="AC221" s="84" t="str">
        <f aca="false">IF(X221="EE",IF(OR(AND(OR(AA221=1,AA221=0),Y221&gt;0,Y221&lt;5),AND(OR(AA221=1,AA221=0),Y221&gt;4,Y221&lt;16),AND(AA221=2,Y221&gt;0,Y221&lt;5)),"Simples",IF(OR(AND(OR(AA221=1,AA221=0),Y221&gt;15),AND(AA221=2,Y221&gt;4,Y221&lt;16),AND(AA221&gt;2,Y221&gt;0,Y221&lt;5)),"Médio",IF(OR(AND(AA221=2,Y221&gt;15),AND(AA221&gt;2,Y221&gt;4,Y221&lt;16),AND(AA221&gt;2,Y221&gt;15)),"Complexo",""))), IF(OR(X221="CE",X221="SE"),IF(OR(AND(OR(AA221=1,AA221=0),Y221&gt;0,Y221&lt;6),AND(OR(AA221=1,AA221=0),Y221&gt;5,Y221&lt;20),AND(AA221&gt;1,AA221&lt;4,Y221&gt;0,Y221&lt;6)),"Simples",IF(OR(AND(OR(AA221=1,AA221=0),Y221&gt;19),AND(AA221&gt;1,AA221&lt;4,Y221&gt;5,Y221&lt;20),AND(AA221&gt;3,Y221&gt;0,Y221&lt;6)),"Médio",IF(OR(AND(AA221&gt;1,AA221&lt;4,Y221&gt;19),AND(AA221&gt;3,Y221&gt;5,Y221&lt;20),AND(AA221&gt;3,Y221&gt;19)),"Complexo",""))),""))</f>
        <v/>
      </c>
      <c r="AD221" s="79" t="str">
        <f aca="false">IF(X221="ALI",IF(OR(AND(OR(AA221=1,AA221=0),Y221&gt;0,Y221&lt;20),AND(OR(AA221=1,AA221=0),Y221&gt;19,Y221&lt;51),AND(AA221&gt;1,AA221&lt;6,Y221&gt;0,Y221&lt;20)),"Simples",IF(OR(AND(OR(AA221=1,AA221=0),Y221&gt;50),AND(AA221&gt;1,AA221&lt;6,Y221&gt;19,Y221&lt;51),AND(AA221&gt;5,Y221&gt;0,Y221&lt;20)),"Médio",IF(OR(AND(AA221&gt;1,AA221&lt;6,Y221&gt;50),AND(AA221&gt;5,Y221&gt;19,Y221&lt;51),AND(AA221&gt;5,Y221&gt;50)),"Complexo",""))), IF(X221="AIE",IF(OR(AND(OR(AA221=1, AA221=0),Y221&gt;0,Y221&lt;20),AND(OR(AA221=1, AA221=0),Y221&gt;19,Y221&lt;51),AND(AA221&gt;1,AA221&lt;6,Y221&gt;0,Y221&lt;20)),"Simples",IF(OR(AND(OR(AA221=1, AA221=0),Y221&gt;50),AND(AA221&gt;1,AA221&lt;6,Y221&gt;19,Y221&lt;51),AND(AA221&gt;5,Y221&gt;0,Y221&lt;20)),"Médio",IF(OR(AND(AA221&gt;1,AA221&lt;6,Y221&gt;50),AND(AA221&gt;5,Y221&gt;19,Y221&lt;51),AND(AA221&gt;5,Y221&gt;50)),"Complexo",""))),""))</f>
        <v/>
      </c>
      <c r="AE221" s="85" t="str">
        <f aca="false">IF(AC221="",AD221,IF(AD221="",AC221,""))</f>
        <v/>
      </c>
      <c r="AF221" s="86" t="n">
        <f aca="false">IF(AND(OR(X221="EE",X221="CE"),AE221="Simples"),3, IF(AND(OR(X221="EE",X221="CE"),AE221="Médio"),4, IF(AND(OR(X221="EE",X221="CE"),AE221="Complexo"),6, IF(AND(X221="SE",AE221="Simples"),4, IF(AND(X221="SE",AE221="Médio"),5, IF(AND(X221="SE",AE221="Complexo"),7,0))))))</f>
        <v>0</v>
      </c>
      <c r="AG221" s="86" t="n">
        <f aca="false">IF(AND(X221="ALI",AD221="Simples"),7, IF(AND(X221="ALI",AD221="Médio"),10, IF(AND(X221="ALI",AD221="Complexo"),15, IF(AND(X221="AIE",AD221="Simples"),5, IF(AND(X221="AIE",AD221="Médio"),7, IF(AND(X221="AIE",AD221="Complexo"),10,0))))))</f>
        <v>0</v>
      </c>
      <c r="AH221" s="86" t="n">
        <f aca="false">IF(U221="",0,IF(U221="OK",SUM(O221:P221),SUM(AF221:AG221)))</f>
        <v>0</v>
      </c>
      <c r="AI221" s="89" t="n">
        <f aca="false">IF(U221="OK",R221,( IF(V221&lt;&gt;"Manutenção em interface",IF(V221&lt;&gt;"Desenv., Manutenção e Publicação de Páginas Estáticas",(AF221+AG221)*W221,W221),W221)))</f>
        <v>0</v>
      </c>
      <c r="AJ221" s="78"/>
      <c r="AK221" s="87"/>
      <c r="AL221" s="78"/>
      <c r="AM221" s="87"/>
      <c r="AN221" s="78"/>
      <c r="AO221" s="78" t="str">
        <f aca="false">IF(AI221=0,"",IF(AI221=R221,"OK","Divergente"))</f>
        <v/>
      </c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IF(B222&lt;&gt;"",VLOOKUP(B222,'Manual EB'!$A$3:$B$407,2,0),0)</f>
        <v>0</v>
      </c>
      <c r="D222" s="78"/>
      <c r="E222" s="78"/>
      <c r="F222" s="79"/>
      <c r="G222" s="78"/>
      <c r="H222" s="80"/>
      <c r="I222" s="81"/>
      <c r="J222" s="82"/>
      <c r="K222" s="83"/>
      <c r="L222" s="84" t="str">
        <f aca="false">IF(G222="EE",IF(OR(AND(OR(J222=1,J222=0),H222&gt;0,H222&lt;5),AND(OR(J222=1,J222=0),H222&gt;4,H222&lt;16),AND(J222=2,H222&gt;0,H222&lt;5)),"Simples",IF(OR(AND(OR(J222=1,J222=0),H222&gt;15),AND(J222=2,H222&gt;4,H222&lt;16),AND(J222&gt;2,H222&gt;0,H222&lt;5)),"Médio",IF(OR(AND(J222=2,H222&gt;15),AND(J222&gt;2,H222&gt;4,H222&lt;16),AND(J222&gt;2,H222&gt;15)),"Complexo",""))), IF(OR(G222="CE",G222="SE"),IF(OR(AND(OR(J222=1,J222=0),H222&gt;0,H222&lt;6),AND(OR(J222=1,J222=0),H222&gt;5,H222&lt;20),AND(J222&gt;1,J222&lt;4,H222&gt;0,H222&lt;6)),"Simples",IF(OR(AND(OR(J222=1,J222=0),H222&gt;19),AND(J222&gt;1,J222&lt;4,H222&gt;5,H222&lt;20),AND(J222&gt;3,H222&gt;0,H222&lt;6)),"Médio",IF(OR(AND(J222&gt;1,J222&lt;4,H222&gt;19),AND(J222&gt;3,H222&gt;5,H222&lt;20),AND(J222&gt;3,H222&gt;19)),"Complexo",""))),""))</f>
        <v/>
      </c>
      <c r="M222" s="79" t="str">
        <f aca="false">IF(G222="ALI",IF(OR(AND(OR(J222=1,J222=0),H222&gt;0,H222&lt;20),AND(OR(J222=1,J222=0),H222&gt;19,H222&lt;51),AND(J222&gt;1,J222&lt;6,H222&gt;0,H222&lt;20)),"Simples",IF(OR(AND(OR(J222=1,J222=0),H222&gt;50),AND(J222&gt;1,J222&lt;6,H222&gt;19,H222&lt;51),AND(J222&gt;5,H222&gt;0,H222&lt;20)),"Médio",IF(OR(AND(J222&gt;1,J222&lt;6,H222&gt;50),AND(J222&gt;5,H222&gt;19,H222&lt;51),AND(J222&gt;5,H222&gt;50)),"Complexo",""))), IF(G222="AIE",IF(OR(AND(OR(J222=1, J222=0),H222&gt;0,H222&lt;20),AND(OR(J222=1, J222=0),H222&gt;19,H222&lt;51),AND(J222&gt;1,J222&lt;6,H222&gt;0,H222&lt;20)),"Simples",IF(OR(AND(OR(J222=1, J222=0),H222&gt;50),AND(J222&gt;1,J222&lt;6,H222&gt;19,H222&lt;51),AND(J222&gt;5,H222&gt;0,H222&lt;20)),"Médio",IF(OR(AND(J222&gt;1,J222&lt;6,H222&gt;50),AND(J222&gt;5,H222&gt;19,H222&lt;51),AND(J222&gt;5,H222&gt;50)),"Complexo",""))),""))</f>
        <v/>
      </c>
      <c r="N222" s="85" t="str">
        <f aca="false">IF(L222="",M222,IF(M222="",L222,""))</f>
        <v/>
      </c>
      <c r="O222" s="86" t="n">
        <f aca="false">IF(AND(OR(G222="EE",G222="CE"),N222="Simples"),3, IF(AND(OR(G222="EE",G222="CE"),N222="Médio"),4, IF(AND(OR(G222="EE",G222="CE"),N222="Complexo"),6, IF(AND(G222="SE",N222="Simples"),4, IF(AND(G222="SE",N222="Médio"),5, IF(AND(G222="SE",N222="Complexo"),7,0))))))</f>
        <v>0</v>
      </c>
      <c r="P222" s="86" t="n">
        <f aca="false">IF(AND(G222="ALI",M222="Simples"),7, IF(AND(G222="ALI",M222="Médio"),10, IF(AND(G222="ALI",M222="Complexo"),15, IF(AND(G222="AIE",M222="Simples"),5, IF(AND(G222="AIE",M222="Médio"),7, IF(AND(G222="AIE",M222="Complexo"),10,0))))))</f>
        <v>0</v>
      </c>
      <c r="Q222" s="69" t="n">
        <f aca="false">IF(B222&lt;&gt;"Manutenção em interface",IF(B222&lt;&gt;"Desenv., Manutenção e Publicação de Páginas Estáticas",(O222+P222),C222),C222)</f>
        <v>0</v>
      </c>
      <c r="R222" s="85" t="n">
        <f aca="false">IF(B222&lt;&gt;"Manutenção em interface",IF(B222&lt;&gt;"Desenv., Manutenção e Publicação de Páginas Estáticas",(O222+P222)*C222,C222),C222)</f>
        <v>0</v>
      </c>
      <c r="S222" s="78"/>
      <c r="T222" s="87"/>
      <c r="U222" s="88"/>
      <c r="V222" s="76"/>
      <c r="W222" s="77" t="n">
        <f aca="false">IF(V222&lt;&gt;"",VLOOKUP(V222,'Manual EB'!$A$3:$B$407,2,0),0)</f>
        <v>0</v>
      </c>
      <c r="X222" s="78"/>
      <c r="Y222" s="80"/>
      <c r="Z222" s="81"/>
      <c r="AA222" s="82"/>
      <c r="AB222" s="83"/>
      <c r="AC222" s="84" t="str">
        <f aca="false">IF(X222="EE",IF(OR(AND(OR(AA222=1,AA222=0),Y222&gt;0,Y222&lt;5),AND(OR(AA222=1,AA222=0),Y222&gt;4,Y222&lt;16),AND(AA222=2,Y222&gt;0,Y222&lt;5)),"Simples",IF(OR(AND(OR(AA222=1,AA222=0),Y222&gt;15),AND(AA222=2,Y222&gt;4,Y222&lt;16),AND(AA222&gt;2,Y222&gt;0,Y222&lt;5)),"Médio",IF(OR(AND(AA222=2,Y222&gt;15),AND(AA222&gt;2,Y222&gt;4,Y222&lt;16),AND(AA222&gt;2,Y222&gt;15)),"Complexo",""))), IF(OR(X222="CE",X222="SE"),IF(OR(AND(OR(AA222=1,AA222=0),Y222&gt;0,Y222&lt;6),AND(OR(AA222=1,AA222=0),Y222&gt;5,Y222&lt;20),AND(AA222&gt;1,AA222&lt;4,Y222&gt;0,Y222&lt;6)),"Simples",IF(OR(AND(OR(AA222=1,AA222=0),Y222&gt;19),AND(AA222&gt;1,AA222&lt;4,Y222&gt;5,Y222&lt;20),AND(AA222&gt;3,Y222&gt;0,Y222&lt;6)),"Médio",IF(OR(AND(AA222&gt;1,AA222&lt;4,Y222&gt;19),AND(AA222&gt;3,Y222&gt;5,Y222&lt;20),AND(AA222&gt;3,Y222&gt;19)),"Complexo",""))),""))</f>
        <v/>
      </c>
      <c r="AD222" s="79" t="str">
        <f aca="false">IF(X222="ALI",IF(OR(AND(OR(AA222=1,AA222=0),Y222&gt;0,Y222&lt;20),AND(OR(AA222=1,AA222=0),Y222&gt;19,Y222&lt;51),AND(AA222&gt;1,AA222&lt;6,Y222&gt;0,Y222&lt;20)),"Simples",IF(OR(AND(OR(AA222=1,AA222=0),Y222&gt;50),AND(AA222&gt;1,AA222&lt;6,Y222&gt;19,Y222&lt;51),AND(AA222&gt;5,Y222&gt;0,Y222&lt;20)),"Médio",IF(OR(AND(AA222&gt;1,AA222&lt;6,Y222&gt;50),AND(AA222&gt;5,Y222&gt;19,Y222&lt;51),AND(AA222&gt;5,Y222&gt;50)),"Complexo",""))), IF(X222="AIE",IF(OR(AND(OR(AA222=1, AA222=0),Y222&gt;0,Y222&lt;20),AND(OR(AA222=1, AA222=0),Y222&gt;19,Y222&lt;51),AND(AA222&gt;1,AA222&lt;6,Y222&gt;0,Y222&lt;20)),"Simples",IF(OR(AND(OR(AA222=1, AA222=0),Y222&gt;50),AND(AA222&gt;1,AA222&lt;6,Y222&gt;19,Y222&lt;51),AND(AA222&gt;5,Y222&gt;0,Y222&lt;20)),"Médio",IF(OR(AND(AA222&gt;1,AA222&lt;6,Y222&gt;50),AND(AA222&gt;5,Y222&gt;19,Y222&lt;51),AND(AA222&gt;5,Y222&gt;50)),"Complexo",""))),""))</f>
        <v/>
      </c>
      <c r="AE222" s="85" t="str">
        <f aca="false">IF(AC222="",AD222,IF(AD222="",AC222,""))</f>
        <v/>
      </c>
      <c r="AF222" s="86" t="n">
        <f aca="false">IF(AND(OR(X222="EE",X222="CE"),AE222="Simples"),3, IF(AND(OR(X222="EE",X222="CE"),AE222="Médio"),4, IF(AND(OR(X222="EE",X222="CE"),AE222="Complexo"),6, IF(AND(X222="SE",AE222="Simples"),4, IF(AND(X222="SE",AE222="Médio"),5, IF(AND(X222="SE",AE222="Complexo"),7,0))))))</f>
        <v>0</v>
      </c>
      <c r="AG222" s="86" t="n">
        <f aca="false">IF(AND(X222="ALI",AD222="Simples"),7, IF(AND(X222="ALI",AD222="Médio"),10, IF(AND(X222="ALI",AD222="Complexo"),15, IF(AND(X222="AIE",AD222="Simples"),5, IF(AND(X222="AIE",AD222="Médio"),7, IF(AND(X222="AIE",AD222="Complexo"),10,0))))))</f>
        <v>0</v>
      </c>
      <c r="AH222" s="86" t="n">
        <f aca="false">IF(U222="",0,IF(U222="OK",SUM(O222:P222),SUM(AF222:AG222)))</f>
        <v>0</v>
      </c>
      <c r="AI222" s="89" t="n">
        <f aca="false">IF(U222="OK",R222,( IF(V222&lt;&gt;"Manutenção em interface",IF(V222&lt;&gt;"Desenv., Manutenção e Publicação de Páginas Estáticas",(AF222+AG222)*W222,W222),W222)))</f>
        <v>0</v>
      </c>
      <c r="AJ222" s="78"/>
      <c r="AK222" s="87"/>
      <c r="AL222" s="78"/>
      <c r="AM222" s="87"/>
      <c r="AN222" s="78"/>
      <c r="AO222" s="78" t="str">
        <f aca="false">IF(AI222=0,"",IF(AI222=R222,"OK","Divergente"))</f>
        <v/>
      </c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IF(B223&lt;&gt;"",VLOOKUP(B223,'Manual EB'!$A$3:$B$407,2,0),0)</f>
        <v>0</v>
      </c>
      <c r="D223" s="78"/>
      <c r="E223" s="78"/>
      <c r="F223" s="79"/>
      <c r="G223" s="78"/>
      <c r="H223" s="80"/>
      <c r="I223" s="81"/>
      <c r="J223" s="82"/>
      <c r="K223" s="83"/>
      <c r="L223" s="84" t="str">
        <f aca="false">IF(G223="EE",IF(OR(AND(OR(J223=1,J223=0),H223&gt;0,H223&lt;5),AND(OR(J223=1,J223=0),H223&gt;4,H223&lt;16),AND(J223=2,H223&gt;0,H223&lt;5)),"Simples",IF(OR(AND(OR(J223=1,J223=0),H223&gt;15),AND(J223=2,H223&gt;4,H223&lt;16),AND(J223&gt;2,H223&gt;0,H223&lt;5)),"Médio",IF(OR(AND(J223=2,H223&gt;15),AND(J223&gt;2,H223&gt;4,H223&lt;16),AND(J223&gt;2,H223&gt;15)),"Complexo",""))), IF(OR(G223="CE",G223="SE"),IF(OR(AND(OR(J223=1,J223=0),H223&gt;0,H223&lt;6),AND(OR(J223=1,J223=0),H223&gt;5,H223&lt;20),AND(J223&gt;1,J223&lt;4,H223&gt;0,H223&lt;6)),"Simples",IF(OR(AND(OR(J223=1,J223=0),H223&gt;19),AND(J223&gt;1,J223&lt;4,H223&gt;5,H223&lt;20),AND(J223&gt;3,H223&gt;0,H223&lt;6)),"Médio",IF(OR(AND(J223&gt;1,J223&lt;4,H223&gt;19),AND(J223&gt;3,H223&gt;5,H223&lt;20),AND(J223&gt;3,H223&gt;19)),"Complexo",""))),""))</f>
        <v/>
      </c>
      <c r="M223" s="79" t="str">
        <f aca="false">IF(G223="ALI",IF(OR(AND(OR(J223=1,J223=0),H223&gt;0,H223&lt;20),AND(OR(J223=1,J223=0),H223&gt;19,H223&lt;51),AND(J223&gt;1,J223&lt;6,H223&gt;0,H223&lt;20)),"Simples",IF(OR(AND(OR(J223=1,J223=0),H223&gt;50),AND(J223&gt;1,J223&lt;6,H223&gt;19,H223&lt;51),AND(J223&gt;5,H223&gt;0,H223&lt;20)),"Médio",IF(OR(AND(J223&gt;1,J223&lt;6,H223&gt;50),AND(J223&gt;5,H223&gt;19,H223&lt;51),AND(J223&gt;5,H223&gt;50)),"Complexo",""))), IF(G223="AIE",IF(OR(AND(OR(J223=1, J223=0),H223&gt;0,H223&lt;20),AND(OR(J223=1, J223=0),H223&gt;19,H223&lt;51),AND(J223&gt;1,J223&lt;6,H223&gt;0,H223&lt;20)),"Simples",IF(OR(AND(OR(J223=1, J223=0),H223&gt;50),AND(J223&gt;1,J223&lt;6,H223&gt;19,H223&lt;51),AND(J223&gt;5,H223&gt;0,H223&lt;20)),"Médio",IF(OR(AND(J223&gt;1,J223&lt;6,H223&gt;50),AND(J223&gt;5,H223&gt;19,H223&lt;51),AND(J223&gt;5,H223&gt;50)),"Complexo",""))),""))</f>
        <v/>
      </c>
      <c r="N223" s="85" t="str">
        <f aca="false">IF(L223="",M223,IF(M223="",L223,""))</f>
        <v/>
      </c>
      <c r="O223" s="86" t="n">
        <f aca="false">IF(AND(OR(G223="EE",G223="CE"),N223="Simples"),3, IF(AND(OR(G223="EE",G223="CE"),N223="Médio"),4, IF(AND(OR(G223="EE",G223="CE"),N223="Complexo"),6, IF(AND(G223="SE",N223="Simples"),4, IF(AND(G223="SE",N223="Médio"),5, IF(AND(G223="SE",N223="Complexo"),7,0))))))</f>
        <v>0</v>
      </c>
      <c r="P223" s="86" t="n">
        <f aca="false">IF(AND(G223="ALI",M223="Simples"),7, IF(AND(G223="ALI",M223="Médio"),10, IF(AND(G223="ALI",M223="Complexo"),15, IF(AND(G223="AIE",M223="Simples"),5, IF(AND(G223="AIE",M223="Médio"),7, IF(AND(G223="AIE",M223="Complexo"),10,0))))))</f>
        <v>0</v>
      </c>
      <c r="Q223" s="69" t="n">
        <f aca="false">IF(B223&lt;&gt;"Manutenção em interface",IF(B223&lt;&gt;"Desenv., Manutenção e Publicação de Páginas Estáticas",(O223+P223),C223),C223)</f>
        <v>0</v>
      </c>
      <c r="R223" s="85" t="n">
        <f aca="false">IF(B223&lt;&gt;"Manutenção em interface",IF(B223&lt;&gt;"Desenv., Manutenção e Publicação de Páginas Estáticas",(O223+P223)*C223,C223),C223)</f>
        <v>0</v>
      </c>
      <c r="S223" s="78"/>
      <c r="T223" s="87"/>
      <c r="U223" s="88"/>
      <c r="V223" s="76"/>
      <c r="W223" s="77" t="n">
        <f aca="false">IF(V223&lt;&gt;"",VLOOKUP(V223,'Manual EB'!$A$3:$B$407,2,0),0)</f>
        <v>0</v>
      </c>
      <c r="X223" s="78"/>
      <c r="Y223" s="80"/>
      <c r="Z223" s="81"/>
      <c r="AA223" s="82"/>
      <c r="AB223" s="83"/>
      <c r="AC223" s="84" t="str">
        <f aca="false">IF(X223="EE",IF(OR(AND(OR(AA223=1,AA223=0),Y223&gt;0,Y223&lt;5),AND(OR(AA223=1,AA223=0),Y223&gt;4,Y223&lt;16),AND(AA223=2,Y223&gt;0,Y223&lt;5)),"Simples",IF(OR(AND(OR(AA223=1,AA223=0),Y223&gt;15),AND(AA223=2,Y223&gt;4,Y223&lt;16),AND(AA223&gt;2,Y223&gt;0,Y223&lt;5)),"Médio",IF(OR(AND(AA223=2,Y223&gt;15),AND(AA223&gt;2,Y223&gt;4,Y223&lt;16),AND(AA223&gt;2,Y223&gt;15)),"Complexo",""))), IF(OR(X223="CE",X223="SE"),IF(OR(AND(OR(AA223=1,AA223=0),Y223&gt;0,Y223&lt;6),AND(OR(AA223=1,AA223=0),Y223&gt;5,Y223&lt;20),AND(AA223&gt;1,AA223&lt;4,Y223&gt;0,Y223&lt;6)),"Simples",IF(OR(AND(OR(AA223=1,AA223=0),Y223&gt;19),AND(AA223&gt;1,AA223&lt;4,Y223&gt;5,Y223&lt;20),AND(AA223&gt;3,Y223&gt;0,Y223&lt;6)),"Médio",IF(OR(AND(AA223&gt;1,AA223&lt;4,Y223&gt;19),AND(AA223&gt;3,Y223&gt;5,Y223&lt;20),AND(AA223&gt;3,Y223&gt;19)),"Complexo",""))),""))</f>
        <v/>
      </c>
      <c r="AD223" s="79" t="str">
        <f aca="false">IF(X223="ALI",IF(OR(AND(OR(AA223=1,AA223=0),Y223&gt;0,Y223&lt;20),AND(OR(AA223=1,AA223=0),Y223&gt;19,Y223&lt;51),AND(AA223&gt;1,AA223&lt;6,Y223&gt;0,Y223&lt;20)),"Simples",IF(OR(AND(OR(AA223=1,AA223=0),Y223&gt;50),AND(AA223&gt;1,AA223&lt;6,Y223&gt;19,Y223&lt;51),AND(AA223&gt;5,Y223&gt;0,Y223&lt;20)),"Médio",IF(OR(AND(AA223&gt;1,AA223&lt;6,Y223&gt;50),AND(AA223&gt;5,Y223&gt;19,Y223&lt;51),AND(AA223&gt;5,Y223&gt;50)),"Complexo",""))), IF(X223="AIE",IF(OR(AND(OR(AA223=1, AA223=0),Y223&gt;0,Y223&lt;20),AND(OR(AA223=1, AA223=0),Y223&gt;19,Y223&lt;51),AND(AA223&gt;1,AA223&lt;6,Y223&gt;0,Y223&lt;20)),"Simples",IF(OR(AND(OR(AA223=1, AA223=0),Y223&gt;50),AND(AA223&gt;1,AA223&lt;6,Y223&gt;19,Y223&lt;51),AND(AA223&gt;5,Y223&gt;0,Y223&lt;20)),"Médio",IF(OR(AND(AA223&gt;1,AA223&lt;6,Y223&gt;50),AND(AA223&gt;5,Y223&gt;19,Y223&lt;51),AND(AA223&gt;5,Y223&gt;50)),"Complexo",""))),""))</f>
        <v/>
      </c>
      <c r="AE223" s="85" t="str">
        <f aca="false">IF(AC223="",AD223,IF(AD223="",AC223,""))</f>
        <v/>
      </c>
      <c r="AF223" s="86" t="n">
        <f aca="false">IF(AND(OR(X223="EE",X223="CE"),AE223="Simples"),3, IF(AND(OR(X223="EE",X223="CE"),AE223="Médio"),4, IF(AND(OR(X223="EE",X223="CE"),AE223="Complexo"),6, IF(AND(X223="SE",AE223="Simples"),4, IF(AND(X223="SE",AE223="Médio"),5, IF(AND(X223="SE",AE223="Complexo"),7,0))))))</f>
        <v>0</v>
      </c>
      <c r="AG223" s="86" t="n">
        <f aca="false">IF(AND(X223="ALI",AD223="Simples"),7, IF(AND(X223="ALI",AD223="Médio"),10, IF(AND(X223="ALI",AD223="Complexo"),15, IF(AND(X223="AIE",AD223="Simples"),5, IF(AND(X223="AIE",AD223="Médio"),7, IF(AND(X223="AIE",AD223="Complexo"),10,0))))))</f>
        <v>0</v>
      </c>
      <c r="AH223" s="86" t="n">
        <f aca="false">IF(U223="",0,IF(U223="OK",SUM(O223:P223),SUM(AF223:AG223)))</f>
        <v>0</v>
      </c>
      <c r="AI223" s="89" t="n">
        <f aca="false">IF(U223="OK",R223,( IF(V223&lt;&gt;"Manutenção em interface",IF(V223&lt;&gt;"Desenv., Manutenção e Publicação de Páginas Estáticas",(AF223+AG223)*W223,W223),W223)))</f>
        <v>0</v>
      </c>
      <c r="AJ223" s="78"/>
      <c r="AK223" s="87"/>
      <c r="AL223" s="78"/>
      <c r="AM223" s="87"/>
      <c r="AN223" s="78"/>
      <c r="AO223" s="78" t="str">
        <f aca="false">IF(AI223=0,"",IF(AI223=R223,"OK","Divergente"))</f>
        <v/>
      </c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IF(B224&lt;&gt;"",VLOOKUP(B224,'Manual EB'!$A$3:$B$407,2,0),0)</f>
        <v>0</v>
      </c>
      <c r="D224" s="78"/>
      <c r="E224" s="78"/>
      <c r="F224" s="79"/>
      <c r="G224" s="78"/>
      <c r="H224" s="80"/>
      <c r="I224" s="81"/>
      <c r="J224" s="82"/>
      <c r="K224" s="83"/>
      <c r="L224" s="84" t="str">
        <f aca="false">IF(G224="EE",IF(OR(AND(OR(J224=1,J224=0),H224&gt;0,H224&lt;5),AND(OR(J224=1,J224=0),H224&gt;4,H224&lt;16),AND(J224=2,H224&gt;0,H224&lt;5)),"Simples",IF(OR(AND(OR(J224=1,J224=0),H224&gt;15),AND(J224=2,H224&gt;4,H224&lt;16),AND(J224&gt;2,H224&gt;0,H224&lt;5)),"Médio",IF(OR(AND(J224=2,H224&gt;15),AND(J224&gt;2,H224&gt;4,H224&lt;16),AND(J224&gt;2,H224&gt;15)),"Complexo",""))), IF(OR(G224="CE",G224="SE"),IF(OR(AND(OR(J224=1,J224=0),H224&gt;0,H224&lt;6),AND(OR(J224=1,J224=0),H224&gt;5,H224&lt;20),AND(J224&gt;1,J224&lt;4,H224&gt;0,H224&lt;6)),"Simples",IF(OR(AND(OR(J224=1,J224=0),H224&gt;19),AND(J224&gt;1,J224&lt;4,H224&gt;5,H224&lt;20),AND(J224&gt;3,H224&gt;0,H224&lt;6)),"Médio",IF(OR(AND(J224&gt;1,J224&lt;4,H224&gt;19),AND(J224&gt;3,H224&gt;5,H224&lt;20),AND(J224&gt;3,H224&gt;19)),"Complexo",""))),""))</f>
        <v/>
      </c>
      <c r="M224" s="79" t="str">
        <f aca="false">IF(G224="ALI",IF(OR(AND(OR(J224=1,J224=0),H224&gt;0,H224&lt;20),AND(OR(J224=1,J224=0),H224&gt;19,H224&lt;51),AND(J224&gt;1,J224&lt;6,H224&gt;0,H224&lt;20)),"Simples",IF(OR(AND(OR(J224=1,J224=0),H224&gt;50),AND(J224&gt;1,J224&lt;6,H224&gt;19,H224&lt;51),AND(J224&gt;5,H224&gt;0,H224&lt;20)),"Médio",IF(OR(AND(J224&gt;1,J224&lt;6,H224&gt;50),AND(J224&gt;5,H224&gt;19,H224&lt;51),AND(J224&gt;5,H224&gt;50)),"Complexo",""))), IF(G224="AIE",IF(OR(AND(OR(J224=1, J224=0),H224&gt;0,H224&lt;20),AND(OR(J224=1, J224=0),H224&gt;19,H224&lt;51),AND(J224&gt;1,J224&lt;6,H224&gt;0,H224&lt;20)),"Simples",IF(OR(AND(OR(J224=1, J224=0),H224&gt;50),AND(J224&gt;1,J224&lt;6,H224&gt;19,H224&lt;51),AND(J224&gt;5,H224&gt;0,H224&lt;20)),"Médio",IF(OR(AND(J224&gt;1,J224&lt;6,H224&gt;50),AND(J224&gt;5,H224&gt;19,H224&lt;51),AND(J224&gt;5,H224&gt;50)),"Complexo",""))),""))</f>
        <v/>
      </c>
      <c r="N224" s="85" t="str">
        <f aca="false">IF(L224="",M224,IF(M224="",L224,""))</f>
        <v/>
      </c>
      <c r="O224" s="86" t="n">
        <f aca="false">IF(AND(OR(G224="EE",G224="CE"),N224="Simples"),3, IF(AND(OR(G224="EE",G224="CE"),N224="Médio"),4, IF(AND(OR(G224="EE",G224="CE"),N224="Complexo"),6, IF(AND(G224="SE",N224="Simples"),4, IF(AND(G224="SE",N224="Médio"),5, IF(AND(G224="SE",N224="Complexo"),7,0))))))</f>
        <v>0</v>
      </c>
      <c r="P224" s="86" t="n">
        <f aca="false">IF(AND(G224="ALI",M224="Simples"),7, IF(AND(G224="ALI",M224="Médio"),10, IF(AND(G224="ALI",M224="Complexo"),15, IF(AND(G224="AIE",M224="Simples"),5, IF(AND(G224="AIE",M224="Médio"),7, IF(AND(G224="AIE",M224="Complexo"),10,0))))))</f>
        <v>0</v>
      </c>
      <c r="Q224" s="69" t="n">
        <f aca="false">IF(B224&lt;&gt;"Manutenção em interface",IF(B224&lt;&gt;"Desenv., Manutenção e Publicação de Páginas Estáticas",(O224+P224),C224),C224)</f>
        <v>0</v>
      </c>
      <c r="R224" s="85" t="n">
        <f aca="false">IF(B224&lt;&gt;"Manutenção em interface",IF(B224&lt;&gt;"Desenv., Manutenção e Publicação de Páginas Estáticas",(O224+P224)*C224,C224),C224)</f>
        <v>0</v>
      </c>
      <c r="S224" s="78"/>
      <c r="T224" s="87"/>
      <c r="U224" s="88"/>
      <c r="V224" s="76"/>
      <c r="W224" s="77" t="n">
        <f aca="false">IF(V224&lt;&gt;"",VLOOKUP(V224,'Manual EB'!$A$3:$B$407,2,0),0)</f>
        <v>0</v>
      </c>
      <c r="X224" s="78"/>
      <c r="Y224" s="80"/>
      <c r="Z224" s="81"/>
      <c r="AA224" s="82"/>
      <c r="AB224" s="83"/>
      <c r="AC224" s="84" t="str">
        <f aca="false">IF(X224="EE",IF(OR(AND(OR(AA224=1,AA224=0),Y224&gt;0,Y224&lt;5),AND(OR(AA224=1,AA224=0),Y224&gt;4,Y224&lt;16),AND(AA224=2,Y224&gt;0,Y224&lt;5)),"Simples",IF(OR(AND(OR(AA224=1,AA224=0),Y224&gt;15),AND(AA224=2,Y224&gt;4,Y224&lt;16),AND(AA224&gt;2,Y224&gt;0,Y224&lt;5)),"Médio",IF(OR(AND(AA224=2,Y224&gt;15),AND(AA224&gt;2,Y224&gt;4,Y224&lt;16),AND(AA224&gt;2,Y224&gt;15)),"Complexo",""))), IF(OR(X224="CE",X224="SE"),IF(OR(AND(OR(AA224=1,AA224=0),Y224&gt;0,Y224&lt;6),AND(OR(AA224=1,AA224=0),Y224&gt;5,Y224&lt;20),AND(AA224&gt;1,AA224&lt;4,Y224&gt;0,Y224&lt;6)),"Simples",IF(OR(AND(OR(AA224=1,AA224=0),Y224&gt;19),AND(AA224&gt;1,AA224&lt;4,Y224&gt;5,Y224&lt;20),AND(AA224&gt;3,Y224&gt;0,Y224&lt;6)),"Médio",IF(OR(AND(AA224&gt;1,AA224&lt;4,Y224&gt;19),AND(AA224&gt;3,Y224&gt;5,Y224&lt;20),AND(AA224&gt;3,Y224&gt;19)),"Complexo",""))),""))</f>
        <v/>
      </c>
      <c r="AD224" s="79" t="str">
        <f aca="false">IF(X224="ALI",IF(OR(AND(OR(AA224=1,AA224=0),Y224&gt;0,Y224&lt;20),AND(OR(AA224=1,AA224=0),Y224&gt;19,Y224&lt;51),AND(AA224&gt;1,AA224&lt;6,Y224&gt;0,Y224&lt;20)),"Simples",IF(OR(AND(OR(AA224=1,AA224=0),Y224&gt;50),AND(AA224&gt;1,AA224&lt;6,Y224&gt;19,Y224&lt;51),AND(AA224&gt;5,Y224&gt;0,Y224&lt;20)),"Médio",IF(OR(AND(AA224&gt;1,AA224&lt;6,Y224&gt;50),AND(AA224&gt;5,Y224&gt;19,Y224&lt;51),AND(AA224&gt;5,Y224&gt;50)),"Complexo",""))), IF(X224="AIE",IF(OR(AND(OR(AA224=1, AA224=0),Y224&gt;0,Y224&lt;20),AND(OR(AA224=1, AA224=0),Y224&gt;19,Y224&lt;51),AND(AA224&gt;1,AA224&lt;6,Y224&gt;0,Y224&lt;20)),"Simples",IF(OR(AND(OR(AA224=1, AA224=0),Y224&gt;50),AND(AA224&gt;1,AA224&lt;6,Y224&gt;19,Y224&lt;51),AND(AA224&gt;5,Y224&gt;0,Y224&lt;20)),"Médio",IF(OR(AND(AA224&gt;1,AA224&lt;6,Y224&gt;50),AND(AA224&gt;5,Y224&gt;19,Y224&lt;51),AND(AA224&gt;5,Y224&gt;50)),"Complexo",""))),""))</f>
        <v/>
      </c>
      <c r="AE224" s="85" t="str">
        <f aca="false">IF(AC224="",AD224,IF(AD224="",AC224,""))</f>
        <v/>
      </c>
      <c r="AF224" s="86" t="n">
        <f aca="false">IF(AND(OR(X224="EE",X224="CE"),AE224="Simples"),3, IF(AND(OR(X224="EE",X224="CE"),AE224="Médio"),4, IF(AND(OR(X224="EE",X224="CE"),AE224="Complexo"),6, IF(AND(X224="SE",AE224="Simples"),4, IF(AND(X224="SE",AE224="Médio"),5, IF(AND(X224="SE",AE224="Complexo"),7,0))))))</f>
        <v>0</v>
      </c>
      <c r="AG224" s="86" t="n">
        <f aca="false">IF(AND(X224="ALI",AD224="Simples"),7, IF(AND(X224="ALI",AD224="Médio"),10, IF(AND(X224="ALI",AD224="Complexo"),15, IF(AND(X224="AIE",AD224="Simples"),5, IF(AND(X224="AIE",AD224="Médio"),7, IF(AND(X224="AIE",AD224="Complexo"),10,0))))))</f>
        <v>0</v>
      </c>
      <c r="AH224" s="86" t="n">
        <f aca="false">IF(U224="",0,IF(U224="OK",SUM(O224:P224),SUM(AF224:AG224)))</f>
        <v>0</v>
      </c>
      <c r="AI224" s="89" t="n">
        <f aca="false">IF(U224="OK",R224,( IF(V224&lt;&gt;"Manutenção em interface",IF(V224&lt;&gt;"Desenv., Manutenção e Publicação de Páginas Estáticas",(AF224+AG224)*W224,W224),W224)))</f>
        <v>0</v>
      </c>
      <c r="AJ224" s="78"/>
      <c r="AK224" s="87"/>
      <c r="AL224" s="78"/>
      <c r="AM224" s="87"/>
      <c r="AN224" s="78"/>
      <c r="AO224" s="78" t="str">
        <f aca="false">IF(AI224=0,"",IF(AI224=R224,"OK","Divergente"))</f>
        <v/>
      </c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IF(B225&lt;&gt;"",VLOOKUP(B225,'Manual EB'!$A$3:$B$407,2,0),0)</f>
        <v>0</v>
      </c>
      <c r="D225" s="78"/>
      <c r="E225" s="78"/>
      <c r="F225" s="79"/>
      <c r="G225" s="78"/>
      <c r="H225" s="80"/>
      <c r="I225" s="81"/>
      <c r="J225" s="82"/>
      <c r="K225" s="83"/>
      <c r="L225" s="84" t="str">
        <f aca="false">IF(G225="EE",IF(OR(AND(OR(J225=1,J225=0),H225&gt;0,H225&lt;5),AND(OR(J225=1,J225=0),H225&gt;4,H225&lt;16),AND(J225=2,H225&gt;0,H225&lt;5)),"Simples",IF(OR(AND(OR(J225=1,J225=0),H225&gt;15),AND(J225=2,H225&gt;4,H225&lt;16),AND(J225&gt;2,H225&gt;0,H225&lt;5)),"Médio",IF(OR(AND(J225=2,H225&gt;15),AND(J225&gt;2,H225&gt;4,H225&lt;16),AND(J225&gt;2,H225&gt;15)),"Complexo",""))), IF(OR(G225="CE",G225="SE"),IF(OR(AND(OR(J225=1,J225=0),H225&gt;0,H225&lt;6),AND(OR(J225=1,J225=0),H225&gt;5,H225&lt;20),AND(J225&gt;1,J225&lt;4,H225&gt;0,H225&lt;6)),"Simples",IF(OR(AND(OR(J225=1,J225=0),H225&gt;19),AND(J225&gt;1,J225&lt;4,H225&gt;5,H225&lt;20),AND(J225&gt;3,H225&gt;0,H225&lt;6)),"Médio",IF(OR(AND(J225&gt;1,J225&lt;4,H225&gt;19),AND(J225&gt;3,H225&gt;5,H225&lt;20),AND(J225&gt;3,H225&gt;19)),"Complexo",""))),""))</f>
        <v/>
      </c>
      <c r="M225" s="79" t="str">
        <f aca="false">IF(G225="ALI",IF(OR(AND(OR(J225=1,J225=0),H225&gt;0,H225&lt;20),AND(OR(J225=1,J225=0),H225&gt;19,H225&lt;51),AND(J225&gt;1,J225&lt;6,H225&gt;0,H225&lt;20)),"Simples",IF(OR(AND(OR(J225=1,J225=0),H225&gt;50),AND(J225&gt;1,J225&lt;6,H225&gt;19,H225&lt;51),AND(J225&gt;5,H225&gt;0,H225&lt;20)),"Médio",IF(OR(AND(J225&gt;1,J225&lt;6,H225&gt;50),AND(J225&gt;5,H225&gt;19,H225&lt;51),AND(J225&gt;5,H225&gt;50)),"Complexo",""))), IF(G225="AIE",IF(OR(AND(OR(J225=1, J225=0),H225&gt;0,H225&lt;20),AND(OR(J225=1, J225=0),H225&gt;19,H225&lt;51),AND(J225&gt;1,J225&lt;6,H225&gt;0,H225&lt;20)),"Simples",IF(OR(AND(OR(J225=1, J225=0),H225&gt;50),AND(J225&gt;1,J225&lt;6,H225&gt;19,H225&lt;51),AND(J225&gt;5,H225&gt;0,H225&lt;20)),"Médio",IF(OR(AND(J225&gt;1,J225&lt;6,H225&gt;50),AND(J225&gt;5,H225&gt;19,H225&lt;51),AND(J225&gt;5,H225&gt;50)),"Complexo",""))),""))</f>
        <v/>
      </c>
      <c r="N225" s="85" t="str">
        <f aca="false">IF(L225="",M225,IF(M225="",L225,""))</f>
        <v/>
      </c>
      <c r="O225" s="86" t="n">
        <f aca="false">IF(AND(OR(G225="EE",G225="CE"),N225="Simples"),3, IF(AND(OR(G225="EE",G225="CE"),N225="Médio"),4, IF(AND(OR(G225="EE",G225="CE"),N225="Complexo"),6, IF(AND(G225="SE",N225="Simples"),4, IF(AND(G225="SE",N225="Médio"),5, IF(AND(G225="SE",N225="Complexo"),7,0))))))</f>
        <v>0</v>
      </c>
      <c r="P225" s="86" t="n">
        <f aca="false">IF(AND(G225="ALI",M225="Simples"),7, IF(AND(G225="ALI",M225="Médio"),10, IF(AND(G225="ALI",M225="Complexo"),15, IF(AND(G225="AIE",M225="Simples"),5, IF(AND(G225="AIE",M225="Médio"),7, IF(AND(G225="AIE",M225="Complexo"),10,0))))))</f>
        <v>0</v>
      </c>
      <c r="Q225" s="69" t="n">
        <f aca="false">IF(B225&lt;&gt;"Manutenção em interface",IF(B225&lt;&gt;"Desenv., Manutenção e Publicação de Páginas Estáticas",(O225+P225),C225),C225)</f>
        <v>0</v>
      </c>
      <c r="R225" s="85" t="n">
        <f aca="false">IF(B225&lt;&gt;"Manutenção em interface",IF(B225&lt;&gt;"Desenv., Manutenção e Publicação de Páginas Estáticas",(O225+P225)*C225,C225),C225)</f>
        <v>0</v>
      </c>
      <c r="S225" s="78"/>
      <c r="T225" s="87"/>
      <c r="U225" s="88"/>
      <c r="V225" s="76"/>
      <c r="W225" s="77" t="n">
        <f aca="false">IF(V225&lt;&gt;"",VLOOKUP(V225,'Manual EB'!$A$3:$B$407,2,0),0)</f>
        <v>0</v>
      </c>
      <c r="X225" s="78"/>
      <c r="Y225" s="80"/>
      <c r="Z225" s="81"/>
      <c r="AA225" s="82"/>
      <c r="AB225" s="83"/>
      <c r="AC225" s="84" t="str">
        <f aca="false">IF(X225="EE",IF(OR(AND(OR(AA225=1,AA225=0),Y225&gt;0,Y225&lt;5),AND(OR(AA225=1,AA225=0),Y225&gt;4,Y225&lt;16),AND(AA225=2,Y225&gt;0,Y225&lt;5)),"Simples",IF(OR(AND(OR(AA225=1,AA225=0),Y225&gt;15),AND(AA225=2,Y225&gt;4,Y225&lt;16),AND(AA225&gt;2,Y225&gt;0,Y225&lt;5)),"Médio",IF(OR(AND(AA225=2,Y225&gt;15),AND(AA225&gt;2,Y225&gt;4,Y225&lt;16),AND(AA225&gt;2,Y225&gt;15)),"Complexo",""))), IF(OR(X225="CE",X225="SE"),IF(OR(AND(OR(AA225=1,AA225=0),Y225&gt;0,Y225&lt;6),AND(OR(AA225=1,AA225=0),Y225&gt;5,Y225&lt;20),AND(AA225&gt;1,AA225&lt;4,Y225&gt;0,Y225&lt;6)),"Simples",IF(OR(AND(OR(AA225=1,AA225=0),Y225&gt;19),AND(AA225&gt;1,AA225&lt;4,Y225&gt;5,Y225&lt;20),AND(AA225&gt;3,Y225&gt;0,Y225&lt;6)),"Médio",IF(OR(AND(AA225&gt;1,AA225&lt;4,Y225&gt;19),AND(AA225&gt;3,Y225&gt;5,Y225&lt;20),AND(AA225&gt;3,Y225&gt;19)),"Complexo",""))),""))</f>
        <v/>
      </c>
      <c r="AD225" s="79" t="str">
        <f aca="false">IF(X225="ALI",IF(OR(AND(OR(AA225=1,AA225=0),Y225&gt;0,Y225&lt;20),AND(OR(AA225=1,AA225=0),Y225&gt;19,Y225&lt;51),AND(AA225&gt;1,AA225&lt;6,Y225&gt;0,Y225&lt;20)),"Simples",IF(OR(AND(OR(AA225=1,AA225=0),Y225&gt;50),AND(AA225&gt;1,AA225&lt;6,Y225&gt;19,Y225&lt;51),AND(AA225&gt;5,Y225&gt;0,Y225&lt;20)),"Médio",IF(OR(AND(AA225&gt;1,AA225&lt;6,Y225&gt;50),AND(AA225&gt;5,Y225&gt;19,Y225&lt;51),AND(AA225&gt;5,Y225&gt;50)),"Complexo",""))), IF(X225="AIE",IF(OR(AND(OR(AA225=1, AA225=0),Y225&gt;0,Y225&lt;20),AND(OR(AA225=1, AA225=0),Y225&gt;19,Y225&lt;51),AND(AA225&gt;1,AA225&lt;6,Y225&gt;0,Y225&lt;20)),"Simples",IF(OR(AND(OR(AA225=1, AA225=0),Y225&gt;50),AND(AA225&gt;1,AA225&lt;6,Y225&gt;19,Y225&lt;51),AND(AA225&gt;5,Y225&gt;0,Y225&lt;20)),"Médio",IF(OR(AND(AA225&gt;1,AA225&lt;6,Y225&gt;50),AND(AA225&gt;5,Y225&gt;19,Y225&lt;51),AND(AA225&gt;5,Y225&gt;50)),"Complexo",""))),""))</f>
        <v/>
      </c>
      <c r="AE225" s="85" t="str">
        <f aca="false">IF(AC225="",AD225,IF(AD225="",AC225,""))</f>
        <v/>
      </c>
      <c r="AF225" s="86" t="n">
        <f aca="false">IF(AND(OR(X225="EE",X225="CE"),AE225="Simples"),3, IF(AND(OR(X225="EE",X225="CE"),AE225="Médio"),4, IF(AND(OR(X225="EE",X225="CE"),AE225="Complexo"),6, IF(AND(X225="SE",AE225="Simples"),4, IF(AND(X225="SE",AE225="Médio"),5, IF(AND(X225="SE",AE225="Complexo"),7,0))))))</f>
        <v>0</v>
      </c>
      <c r="AG225" s="86" t="n">
        <f aca="false">IF(AND(X225="ALI",AD225="Simples"),7, IF(AND(X225="ALI",AD225="Médio"),10, IF(AND(X225="ALI",AD225="Complexo"),15, IF(AND(X225="AIE",AD225="Simples"),5, IF(AND(X225="AIE",AD225="Médio"),7, IF(AND(X225="AIE",AD225="Complexo"),10,0))))))</f>
        <v>0</v>
      </c>
      <c r="AH225" s="86" t="n">
        <f aca="false">IF(U225="",0,IF(U225="OK",SUM(O225:P225),SUM(AF225:AG225)))</f>
        <v>0</v>
      </c>
      <c r="AI225" s="89" t="n">
        <f aca="false">IF(U225="OK",R225,( IF(V225&lt;&gt;"Manutenção em interface",IF(V225&lt;&gt;"Desenv., Manutenção e Publicação de Páginas Estáticas",(AF225+AG225)*W225,W225),W225)))</f>
        <v>0</v>
      </c>
      <c r="AJ225" s="78"/>
      <c r="AK225" s="87"/>
      <c r="AL225" s="78"/>
      <c r="AM225" s="87"/>
      <c r="AN225" s="78"/>
      <c r="AO225" s="78" t="str">
        <f aca="false">IF(AI225=0,"",IF(AI225=R225,"OK","Divergente"))</f>
        <v/>
      </c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IF(B226&lt;&gt;"",VLOOKUP(B226,'Manual EB'!$A$3:$B$407,2,0),0)</f>
        <v>0</v>
      </c>
      <c r="D226" s="78"/>
      <c r="E226" s="78"/>
      <c r="F226" s="79"/>
      <c r="G226" s="78"/>
      <c r="H226" s="80"/>
      <c r="I226" s="81"/>
      <c r="J226" s="82"/>
      <c r="K226" s="83"/>
      <c r="L226" s="84" t="str">
        <f aca="false">IF(G226="EE",IF(OR(AND(OR(J226=1,J226=0),H226&gt;0,H226&lt;5),AND(OR(J226=1,J226=0),H226&gt;4,H226&lt;16),AND(J226=2,H226&gt;0,H226&lt;5)),"Simples",IF(OR(AND(OR(J226=1,J226=0),H226&gt;15),AND(J226=2,H226&gt;4,H226&lt;16),AND(J226&gt;2,H226&gt;0,H226&lt;5)),"Médio",IF(OR(AND(J226=2,H226&gt;15),AND(J226&gt;2,H226&gt;4,H226&lt;16),AND(J226&gt;2,H226&gt;15)),"Complexo",""))), IF(OR(G226="CE",G226="SE"),IF(OR(AND(OR(J226=1,J226=0),H226&gt;0,H226&lt;6),AND(OR(J226=1,J226=0),H226&gt;5,H226&lt;20),AND(J226&gt;1,J226&lt;4,H226&gt;0,H226&lt;6)),"Simples",IF(OR(AND(OR(J226=1,J226=0),H226&gt;19),AND(J226&gt;1,J226&lt;4,H226&gt;5,H226&lt;20),AND(J226&gt;3,H226&gt;0,H226&lt;6)),"Médio",IF(OR(AND(J226&gt;1,J226&lt;4,H226&gt;19),AND(J226&gt;3,H226&gt;5,H226&lt;20),AND(J226&gt;3,H226&gt;19)),"Complexo",""))),""))</f>
        <v/>
      </c>
      <c r="M226" s="79" t="str">
        <f aca="false">IF(G226="ALI",IF(OR(AND(OR(J226=1,J226=0),H226&gt;0,H226&lt;20),AND(OR(J226=1,J226=0),H226&gt;19,H226&lt;51),AND(J226&gt;1,J226&lt;6,H226&gt;0,H226&lt;20)),"Simples",IF(OR(AND(OR(J226=1,J226=0),H226&gt;50),AND(J226&gt;1,J226&lt;6,H226&gt;19,H226&lt;51),AND(J226&gt;5,H226&gt;0,H226&lt;20)),"Médio",IF(OR(AND(J226&gt;1,J226&lt;6,H226&gt;50),AND(J226&gt;5,H226&gt;19,H226&lt;51),AND(J226&gt;5,H226&gt;50)),"Complexo",""))), IF(G226="AIE",IF(OR(AND(OR(J226=1, J226=0),H226&gt;0,H226&lt;20),AND(OR(J226=1, J226=0),H226&gt;19,H226&lt;51),AND(J226&gt;1,J226&lt;6,H226&gt;0,H226&lt;20)),"Simples",IF(OR(AND(OR(J226=1, J226=0),H226&gt;50),AND(J226&gt;1,J226&lt;6,H226&gt;19,H226&lt;51),AND(J226&gt;5,H226&gt;0,H226&lt;20)),"Médio",IF(OR(AND(J226&gt;1,J226&lt;6,H226&gt;50),AND(J226&gt;5,H226&gt;19,H226&lt;51),AND(J226&gt;5,H226&gt;50)),"Complexo",""))),""))</f>
        <v/>
      </c>
      <c r="N226" s="85" t="str">
        <f aca="false">IF(L226="",M226,IF(M226="",L226,""))</f>
        <v/>
      </c>
      <c r="O226" s="86" t="n">
        <f aca="false">IF(AND(OR(G226="EE",G226="CE"),N226="Simples"),3, IF(AND(OR(G226="EE",G226="CE"),N226="Médio"),4, IF(AND(OR(G226="EE",G226="CE"),N226="Complexo"),6, IF(AND(G226="SE",N226="Simples"),4, IF(AND(G226="SE",N226="Médio"),5, IF(AND(G226="SE",N226="Complexo"),7,0))))))</f>
        <v>0</v>
      </c>
      <c r="P226" s="86" t="n">
        <f aca="false">IF(AND(G226="ALI",M226="Simples"),7, IF(AND(G226="ALI",M226="Médio"),10, IF(AND(G226="ALI",M226="Complexo"),15, IF(AND(G226="AIE",M226="Simples"),5, IF(AND(G226="AIE",M226="Médio"),7, IF(AND(G226="AIE",M226="Complexo"),10,0))))))</f>
        <v>0</v>
      </c>
      <c r="Q226" s="69" t="n">
        <f aca="false">IF(B226&lt;&gt;"Manutenção em interface",IF(B226&lt;&gt;"Desenv., Manutenção e Publicação de Páginas Estáticas",(O226+P226),C226),C226)</f>
        <v>0</v>
      </c>
      <c r="R226" s="85" t="n">
        <f aca="false">IF(B226&lt;&gt;"Manutenção em interface",IF(B226&lt;&gt;"Desenv., Manutenção e Publicação de Páginas Estáticas",(O226+P226)*C226,C226),C226)</f>
        <v>0</v>
      </c>
      <c r="S226" s="78"/>
      <c r="T226" s="87"/>
      <c r="U226" s="88"/>
      <c r="V226" s="76"/>
      <c r="W226" s="77" t="n">
        <f aca="false">IF(V226&lt;&gt;"",VLOOKUP(V226,'Manual EB'!$A$3:$B$407,2,0),0)</f>
        <v>0</v>
      </c>
      <c r="X226" s="78"/>
      <c r="Y226" s="80"/>
      <c r="Z226" s="81"/>
      <c r="AA226" s="82"/>
      <c r="AB226" s="83"/>
      <c r="AC226" s="84" t="str">
        <f aca="false">IF(X226="EE",IF(OR(AND(OR(AA226=1,AA226=0),Y226&gt;0,Y226&lt;5),AND(OR(AA226=1,AA226=0),Y226&gt;4,Y226&lt;16),AND(AA226=2,Y226&gt;0,Y226&lt;5)),"Simples",IF(OR(AND(OR(AA226=1,AA226=0),Y226&gt;15),AND(AA226=2,Y226&gt;4,Y226&lt;16),AND(AA226&gt;2,Y226&gt;0,Y226&lt;5)),"Médio",IF(OR(AND(AA226=2,Y226&gt;15),AND(AA226&gt;2,Y226&gt;4,Y226&lt;16),AND(AA226&gt;2,Y226&gt;15)),"Complexo",""))), IF(OR(X226="CE",X226="SE"),IF(OR(AND(OR(AA226=1,AA226=0),Y226&gt;0,Y226&lt;6),AND(OR(AA226=1,AA226=0),Y226&gt;5,Y226&lt;20),AND(AA226&gt;1,AA226&lt;4,Y226&gt;0,Y226&lt;6)),"Simples",IF(OR(AND(OR(AA226=1,AA226=0),Y226&gt;19),AND(AA226&gt;1,AA226&lt;4,Y226&gt;5,Y226&lt;20),AND(AA226&gt;3,Y226&gt;0,Y226&lt;6)),"Médio",IF(OR(AND(AA226&gt;1,AA226&lt;4,Y226&gt;19),AND(AA226&gt;3,Y226&gt;5,Y226&lt;20),AND(AA226&gt;3,Y226&gt;19)),"Complexo",""))),""))</f>
        <v/>
      </c>
      <c r="AD226" s="79" t="str">
        <f aca="false">IF(X226="ALI",IF(OR(AND(OR(AA226=1,AA226=0),Y226&gt;0,Y226&lt;20),AND(OR(AA226=1,AA226=0),Y226&gt;19,Y226&lt;51),AND(AA226&gt;1,AA226&lt;6,Y226&gt;0,Y226&lt;20)),"Simples",IF(OR(AND(OR(AA226=1,AA226=0),Y226&gt;50),AND(AA226&gt;1,AA226&lt;6,Y226&gt;19,Y226&lt;51),AND(AA226&gt;5,Y226&gt;0,Y226&lt;20)),"Médio",IF(OR(AND(AA226&gt;1,AA226&lt;6,Y226&gt;50),AND(AA226&gt;5,Y226&gt;19,Y226&lt;51),AND(AA226&gt;5,Y226&gt;50)),"Complexo",""))), IF(X226="AIE",IF(OR(AND(OR(AA226=1, AA226=0),Y226&gt;0,Y226&lt;20),AND(OR(AA226=1, AA226=0),Y226&gt;19,Y226&lt;51),AND(AA226&gt;1,AA226&lt;6,Y226&gt;0,Y226&lt;20)),"Simples",IF(OR(AND(OR(AA226=1, AA226=0),Y226&gt;50),AND(AA226&gt;1,AA226&lt;6,Y226&gt;19,Y226&lt;51),AND(AA226&gt;5,Y226&gt;0,Y226&lt;20)),"Médio",IF(OR(AND(AA226&gt;1,AA226&lt;6,Y226&gt;50),AND(AA226&gt;5,Y226&gt;19,Y226&lt;51),AND(AA226&gt;5,Y226&gt;50)),"Complexo",""))),""))</f>
        <v/>
      </c>
      <c r="AE226" s="85" t="str">
        <f aca="false">IF(AC226="",AD226,IF(AD226="",AC226,""))</f>
        <v/>
      </c>
      <c r="AF226" s="86" t="n">
        <f aca="false">IF(AND(OR(X226="EE",X226="CE"),AE226="Simples"),3, IF(AND(OR(X226="EE",X226="CE"),AE226="Médio"),4, IF(AND(OR(X226="EE",X226="CE"),AE226="Complexo"),6, IF(AND(X226="SE",AE226="Simples"),4, IF(AND(X226="SE",AE226="Médio"),5, IF(AND(X226="SE",AE226="Complexo"),7,0))))))</f>
        <v>0</v>
      </c>
      <c r="AG226" s="86" t="n">
        <f aca="false">IF(AND(X226="ALI",AD226="Simples"),7, IF(AND(X226="ALI",AD226="Médio"),10, IF(AND(X226="ALI",AD226="Complexo"),15, IF(AND(X226="AIE",AD226="Simples"),5, IF(AND(X226="AIE",AD226="Médio"),7, IF(AND(X226="AIE",AD226="Complexo"),10,0))))))</f>
        <v>0</v>
      </c>
      <c r="AH226" s="86" t="n">
        <f aca="false">IF(U226="",0,IF(U226="OK",SUM(O226:P226),SUM(AF226:AG226)))</f>
        <v>0</v>
      </c>
      <c r="AI226" s="89" t="n">
        <f aca="false">IF(U226="OK",R226,( IF(V226&lt;&gt;"Manutenção em interface",IF(V226&lt;&gt;"Desenv., Manutenção e Publicação de Páginas Estáticas",(AF226+AG226)*W226,W226),W226)))</f>
        <v>0</v>
      </c>
      <c r="AJ226" s="78"/>
      <c r="AK226" s="87"/>
      <c r="AL226" s="78"/>
      <c r="AM226" s="87"/>
      <c r="AN226" s="78"/>
      <c r="AO226" s="78" t="str">
        <f aca="false">IF(AI226=0,"",IF(AI226=R226,"OK","Divergente"))</f>
        <v/>
      </c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IF(B227&lt;&gt;"",VLOOKUP(B227,'Manual EB'!$A$3:$B$407,2,0),0)</f>
        <v>0</v>
      </c>
      <c r="D227" s="78"/>
      <c r="E227" s="78"/>
      <c r="F227" s="79"/>
      <c r="G227" s="78"/>
      <c r="H227" s="80"/>
      <c r="I227" s="81"/>
      <c r="J227" s="82"/>
      <c r="K227" s="83"/>
      <c r="L227" s="84" t="str">
        <f aca="false">IF(G227="EE",IF(OR(AND(OR(J227=1,J227=0),H227&gt;0,H227&lt;5),AND(OR(J227=1,J227=0),H227&gt;4,H227&lt;16),AND(J227=2,H227&gt;0,H227&lt;5)),"Simples",IF(OR(AND(OR(J227=1,J227=0),H227&gt;15),AND(J227=2,H227&gt;4,H227&lt;16),AND(J227&gt;2,H227&gt;0,H227&lt;5)),"Médio",IF(OR(AND(J227=2,H227&gt;15),AND(J227&gt;2,H227&gt;4,H227&lt;16),AND(J227&gt;2,H227&gt;15)),"Complexo",""))), IF(OR(G227="CE",G227="SE"),IF(OR(AND(OR(J227=1,J227=0),H227&gt;0,H227&lt;6),AND(OR(J227=1,J227=0),H227&gt;5,H227&lt;20),AND(J227&gt;1,J227&lt;4,H227&gt;0,H227&lt;6)),"Simples",IF(OR(AND(OR(J227=1,J227=0),H227&gt;19),AND(J227&gt;1,J227&lt;4,H227&gt;5,H227&lt;20),AND(J227&gt;3,H227&gt;0,H227&lt;6)),"Médio",IF(OR(AND(J227&gt;1,J227&lt;4,H227&gt;19),AND(J227&gt;3,H227&gt;5,H227&lt;20),AND(J227&gt;3,H227&gt;19)),"Complexo",""))),""))</f>
        <v/>
      </c>
      <c r="M227" s="79" t="str">
        <f aca="false">IF(G227="ALI",IF(OR(AND(OR(J227=1,J227=0),H227&gt;0,H227&lt;20),AND(OR(J227=1,J227=0),H227&gt;19,H227&lt;51),AND(J227&gt;1,J227&lt;6,H227&gt;0,H227&lt;20)),"Simples",IF(OR(AND(OR(J227=1,J227=0),H227&gt;50),AND(J227&gt;1,J227&lt;6,H227&gt;19,H227&lt;51),AND(J227&gt;5,H227&gt;0,H227&lt;20)),"Médio",IF(OR(AND(J227&gt;1,J227&lt;6,H227&gt;50),AND(J227&gt;5,H227&gt;19,H227&lt;51),AND(J227&gt;5,H227&gt;50)),"Complexo",""))), IF(G227="AIE",IF(OR(AND(OR(J227=1, J227=0),H227&gt;0,H227&lt;20),AND(OR(J227=1, J227=0),H227&gt;19,H227&lt;51),AND(J227&gt;1,J227&lt;6,H227&gt;0,H227&lt;20)),"Simples",IF(OR(AND(OR(J227=1, J227=0),H227&gt;50),AND(J227&gt;1,J227&lt;6,H227&gt;19,H227&lt;51),AND(J227&gt;5,H227&gt;0,H227&lt;20)),"Médio",IF(OR(AND(J227&gt;1,J227&lt;6,H227&gt;50),AND(J227&gt;5,H227&gt;19,H227&lt;51),AND(J227&gt;5,H227&gt;50)),"Complexo",""))),""))</f>
        <v/>
      </c>
      <c r="N227" s="85" t="str">
        <f aca="false">IF(L227="",M227,IF(M227="",L227,""))</f>
        <v/>
      </c>
      <c r="O227" s="86" t="n">
        <f aca="false">IF(AND(OR(G227="EE",G227="CE"),N227="Simples"),3, IF(AND(OR(G227="EE",G227="CE"),N227="Médio"),4, IF(AND(OR(G227="EE",G227="CE"),N227="Complexo"),6, IF(AND(G227="SE",N227="Simples"),4, IF(AND(G227="SE",N227="Médio"),5, IF(AND(G227="SE",N227="Complexo"),7,0))))))</f>
        <v>0</v>
      </c>
      <c r="P227" s="86" t="n">
        <f aca="false">IF(AND(G227="ALI",M227="Simples"),7, IF(AND(G227="ALI",M227="Médio"),10, IF(AND(G227="ALI",M227="Complexo"),15, IF(AND(G227="AIE",M227="Simples"),5, IF(AND(G227="AIE",M227="Médio"),7, IF(AND(G227="AIE",M227="Complexo"),10,0))))))</f>
        <v>0</v>
      </c>
      <c r="Q227" s="69" t="n">
        <f aca="false">IF(B227&lt;&gt;"Manutenção em interface",IF(B227&lt;&gt;"Desenv., Manutenção e Publicação de Páginas Estáticas",(O227+P227),C227),C227)</f>
        <v>0</v>
      </c>
      <c r="R227" s="85" t="n">
        <f aca="false">IF(B227&lt;&gt;"Manutenção em interface",IF(B227&lt;&gt;"Desenv., Manutenção e Publicação de Páginas Estáticas",(O227+P227)*C227,C227),C227)</f>
        <v>0</v>
      </c>
      <c r="S227" s="78"/>
      <c r="T227" s="87"/>
      <c r="U227" s="88"/>
      <c r="V227" s="76"/>
      <c r="W227" s="77" t="n">
        <f aca="false">IF(V227&lt;&gt;"",VLOOKUP(V227,'Manual EB'!$A$3:$B$407,2,0),0)</f>
        <v>0</v>
      </c>
      <c r="X227" s="78"/>
      <c r="Y227" s="80"/>
      <c r="Z227" s="81"/>
      <c r="AA227" s="82"/>
      <c r="AB227" s="83"/>
      <c r="AC227" s="84" t="str">
        <f aca="false">IF(X227="EE",IF(OR(AND(OR(AA227=1,AA227=0),Y227&gt;0,Y227&lt;5),AND(OR(AA227=1,AA227=0),Y227&gt;4,Y227&lt;16),AND(AA227=2,Y227&gt;0,Y227&lt;5)),"Simples",IF(OR(AND(OR(AA227=1,AA227=0),Y227&gt;15),AND(AA227=2,Y227&gt;4,Y227&lt;16),AND(AA227&gt;2,Y227&gt;0,Y227&lt;5)),"Médio",IF(OR(AND(AA227=2,Y227&gt;15),AND(AA227&gt;2,Y227&gt;4,Y227&lt;16),AND(AA227&gt;2,Y227&gt;15)),"Complexo",""))), IF(OR(X227="CE",X227="SE"),IF(OR(AND(OR(AA227=1,AA227=0),Y227&gt;0,Y227&lt;6),AND(OR(AA227=1,AA227=0),Y227&gt;5,Y227&lt;20),AND(AA227&gt;1,AA227&lt;4,Y227&gt;0,Y227&lt;6)),"Simples",IF(OR(AND(OR(AA227=1,AA227=0),Y227&gt;19),AND(AA227&gt;1,AA227&lt;4,Y227&gt;5,Y227&lt;20),AND(AA227&gt;3,Y227&gt;0,Y227&lt;6)),"Médio",IF(OR(AND(AA227&gt;1,AA227&lt;4,Y227&gt;19),AND(AA227&gt;3,Y227&gt;5,Y227&lt;20),AND(AA227&gt;3,Y227&gt;19)),"Complexo",""))),""))</f>
        <v/>
      </c>
      <c r="AD227" s="79" t="str">
        <f aca="false">IF(X227="ALI",IF(OR(AND(OR(AA227=1,AA227=0),Y227&gt;0,Y227&lt;20),AND(OR(AA227=1,AA227=0),Y227&gt;19,Y227&lt;51),AND(AA227&gt;1,AA227&lt;6,Y227&gt;0,Y227&lt;20)),"Simples",IF(OR(AND(OR(AA227=1,AA227=0),Y227&gt;50),AND(AA227&gt;1,AA227&lt;6,Y227&gt;19,Y227&lt;51),AND(AA227&gt;5,Y227&gt;0,Y227&lt;20)),"Médio",IF(OR(AND(AA227&gt;1,AA227&lt;6,Y227&gt;50),AND(AA227&gt;5,Y227&gt;19,Y227&lt;51),AND(AA227&gt;5,Y227&gt;50)),"Complexo",""))), IF(X227="AIE",IF(OR(AND(OR(AA227=1, AA227=0),Y227&gt;0,Y227&lt;20),AND(OR(AA227=1, AA227=0),Y227&gt;19,Y227&lt;51),AND(AA227&gt;1,AA227&lt;6,Y227&gt;0,Y227&lt;20)),"Simples",IF(OR(AND(OR(AA227=1, AA227=0),Y227&gt;50),AND(AA227&gt;1,AA227&lt;6,Y227&gt;19,Y227&lt;51),AND(AA227&gt;5,Y227&gt;0,Y227&lt;20)),"Médio",IF(OR(AND(AA227&gt;1,AA227&lt;6,Y227&gt;50),AND(AA227&gt;5,Y227&gt;19,Y227&lt;51),AND(AA227&gt;5,Y227&gt;50)),"Complexo",""))),""))</f>
        <v/>
      </c>
      <c r="AE227" s="85" t="str">
        <f aca="false">IF(AC227="",AD227,IF(AD227="",AC227,""))</f>
        <v/>
      </c>
      <c r="AF227" s="86" t="n">
        <f aca="false">IF(AND(OR(X227="EE",X227="CE"),AE227="Simples"),3, IF(AND(OR(X227="EE",X227="CE"),AE227="Médio"),4, IF(AND(OR(X227="EE",X227="CE"),AE227="Complexo"),6, IF(AND(X227="SE",AE227="Simples"),4, IF(AND(X227="SE",AE227="Médio"),5, IF(AND(X227="SE",AE227="Complexo"),7,0))))))</f>
        <v>0</v>
      </c>
      <c r="AG227" s="86" t="n">
        <f aca="false">IF(AND(X227="ALI",AD227="Simples"),7, IF(AND(X227="ALI",AD227="Médio"),10, IF(AND(X227="ALI",AD227="Complexo"),15, IF(AND(X227="AIE",AD227="Simples"),5, IF(AND(X227="AIE",AD227="Médio"),7, IF(AND(X227="AIE",AD227="Complexo"),10,0))))))</f>
        <v>0</v>
      </c>
      <c r="AH227" s="86" t="n">
        <f aca="false">IF(U227="",0,IF(U227="OK",SUM(O227:P227),SUM(AF227:AG227)))</f>
        <v>0</v>
      </c>
      <c r="AI227" s="89" t="n">
        <f aca="false">IF(U227="OK",R227,( IF(V227&lt;&gt;"Manutenção em interface",IF(V227&lt;&gt;"Desenv., Manutenção e Publicação de Páginas Estáticas",(AF227+AG227)*W227,W227),W227)))</f>
        <v>0</v>
      </c>
      <c r="AJ227" s="78"/>
      <c r="AK227" s="87"/>
      <c r="AL227" s="78"/>
      <c r="AM227" s="87"/>
      <c r="AN227" s="78"/>
      <c r="AO227" s="78" t="str">
        <f aca="false">IF(AI227=0,"",IF(AI227=R227,"OK","Divergente"))</f>
        <v/>
      </c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IF(B228&lt;&gt;"",VLOOKUP(B228,'Manual EB'!$A$3:$B$407,2,0),0)</f>
        <v>0</v>
      </c>
      <c r="D228" s="78"/>
      <c r="E228" s="78"/>
      <c r="F228" s="79"/>
      <c r="G228" s="78"/>
      <c r="H228" s="80"/>
      <c r="I228" s="81"/>
      <c r="J228" s="82"/>
      <c r="K228" s="83"/>
      <c r="L228" s="84" t="str">
        <f aca="false">IF(G228="EE",IF(OR(AND(OR(J228=1,J228=0),H228&gt;0,H228&lt;5),AND(OR(J228=1,J228=0),H228&gt;4,H228&lt;16),AND(J228=2,H228&gt;0,H228&lt;5)),"Simples",IF(OR(AND(OR(J228=1,J228=0),H228&gt;15),AND(J228=2,H228&gt;4,H228&lt;16),AND(J228&gt;2,H228&gt;0,H228&lt;5)),"Médio",IF(OR(AND(J228=2,H228&gt;15),AND(J228&gt;2,H228&gt;4,H228&lt;16),AND(J228&gt;2,H228&gt;15)),"Complexo",""))), IF(OR(G228="CE",G228="SE"),IF(OR(AND(OR(J228=1,J228=0),H228&gt;0,H228&lt;6),AND(OR(J228=1,J228=0),H228&gt;5,H228&lt;20),AND(J228&gt;1,J228&lt;4,H228&gt;0,H228&lt;6)),"Simples",IF(OR(AND(OR(J228=1,J228=0),H228&gt;19),AND(J228&gt;1,J228&lt;4,H228&gt;5,H228&lt;20),AND(J228&gt;3,H228&gt;0,H228&lt;6)),"Médio",IF(OR(AND(J228&gt;1,J228&lt;4,H228&gt;19),AND(J228&gt;3,H228&gt;5,H228&lt;20),AND(J228&gt;3,H228&gt;19)),"Complexo",""))),""))</f>
        <v/>
      </c>
      <c r="M228" s="79" t="str">
        <f aca="false">IF(G228="ALI",IF(OR(AND(OR(J228=1,J228=0),H228&gt;0,H228&lt;20),AND(OR(J228=1,J228=0),H228&gt;19,H228&lt;51),AND(J228&gt;1,J228&lt;6,H228&gt;0,H228&lt;20)),"Simples",IF(OR(AND(OR(J228=1,J228=0),H228&gt;50),AND(J228&gt;1,J228&lt;6,H228&gt;19,H228&lt;51),AND(J228&gt;5,H228&gt;0,H228&lt;20)),"Médio",IF(OR(AND(J228&gt;1,J228&lt;6,H228&gt;50),AND(J228&gt;5,H228&gt;19,H228&lt;51),AND(J228&gt;5,H228&gt;50)),"Complexo",""))), IF(G228="AIE",IF(OR(AND(OR(J228=1, J228=0),H228&gt;0,H228&lt;20),AND(OR(J228=1, J228=0),H228&gt;19,H228&lt;51),AND(J228&gt;1,J228&lt;6,H228&gt;0,H228&lt;20)),"Simples",IF(OR(AND(OR(J228=1, J228=0),H228&gt;50),AND(J228&gt;1,J228&lt;6,H228&gt;19,H228&lt;51),AND(J228&gt;5,H228&gt;0,H228&lt;20)),"Médio",IF(OR(AND(J228&gt;1,J228&lt;6,H228&gt;50),AND(J228&gt;5,H228&gt;19,H228&lt;51),AND(J228&gt;5,H228&gt;50)),"Complexo",""))),""))</f>
        <v/>
      </c>
      <c r="N228" s="85" t="str">
        <f aca="false">IF(L228="",M228,IF(M228="",L228,""))</f>
        <v/>
      </c>
      <c r="O228" s="86" t="n">
        <f aca="false">IF(AND(OR(G228="EE",G228="CE"),N228="Simples"),3, IF(AND(OR(G228="EE",G228="CE"),N228="Médio"),4, IF(AND(OR(G228="EE",G228="CE"),N228="Complexo"),6, IF(AND(G228="SE",N228="Simples"),4, IF(AND(G228="SE",N228="Médio"),5, IF(AND(G228="SE",N228="Complexo"),7,0))))))</f>
        <v>0</v>
      </c>
      <c r="P228" s="86" t="n">
        <f aca="false">IF(AND(G228="ALI",M228="Simples"),7, IF(AND(G228="ALI",M228="Médio"),10, IF(AND(G228="ALI",M228="Complexo"),15, IF(AND(G228="AIE",M228="Simples"),5, IF(AND(G228="AIE",M228="Médio"),7, IF(AND(G228="AIE",M228="Complexo"),10,0))))))</f>
        <v>0</v>
      </c>
      <c r="Q228" s="69" t="n">
        <f aca="false">IF(B228&lt;&gt;"Manutenção em interface",IF(B228&lt;&gt;"Desenv., Manutenção e Publicação de Páginas Estáticas",(O228+P228),C228),C228)</f>
        <v>0</v>
      </c>
      <c r="R228" s="85" t="n">
        <f aca="false">IF(B228&lt;&gt;"Manutenção em interface",IF(B228&lt;&gt;"Desenv., Manutenção e Publicação de Páginas Estáticas",(O228+P228)*C228,C228),C228)</f>
        <v>0</v>
      </c>
      <c r="S228" s="78"/>
      <c r="T228" s="87"/>
      <c r="U228" s="88"/>
      <c r="V228" s="76"/>
      <c r="W228" s="77" t="n">
        <f aca="false">IF(V228&lt;&gt;"",VLOOKUP(V228,'Manual EB'!$A$3:$B$407,2,0),0)</f>
        <v>0</v>
      </c>
      <c r="X228" s="78"/>
      <c r="Y228" s="80"/>
      <c r="Z228" s="81"/>
      <c r="AA228" s="82"/>
      <c r="AB228" s="83"/>
      <c r="AC228" s="84" t="str">
        <f aca="false">IF(X228="EE",IF(OR(AND(OR(AA228=1,AA228=0),Y228&gt;0,Y228&lt;5),AND(OR(AA228=1,AA228=0),Y228&gt;4,Y228&lt;16),AND(AA228=2,Y228&gt;0,Y228&lt;5)),"Simples",IF(OR(AND(OR(AA228=1,AA228=0),Y228&gt;15),AND(AA228=2,Y228&gt;4,Y228&lt;16),AND(AA228&gt;2,Y228&gt;0,Y228&lt;5)),"Médio",IF(OR(AND(AA228=2,Y228&gt;15),AND(AA228&gt;2,Y228&gt;4,Y228&lt;16),AND(AA228&gt;2,Y228&gt;15)),"Complexo",""))), IF(OR(X228="CE",X228="SE"),IF(OR(AND(OR(AA228=1,AA228=0),Y228&gt;0,Y228&lt;6),AND(OR(AA228=1,AA228=0),Y228&gt;5,Y228&lt;20),AND(AA228&gt;1,AA228&lt;4,Y228&gt;0,Y228&lt;6)),"Simples",IF(OR(AND(OR(AA228=1,AA228=0),Y228&gt;19),AND(AA228&gt;1,AA228&lt;4,Y228&gt;5,Y228&lt;20),AND(AA228&gt;3,Y228&gt;0,Y228&lt;6)),"Médio",IF(OR(AND(AA228&gt;1,AA228&lt;4,Y228&gt;19),AND(AA228&gt;3,Y228&gt;5,Y228&lt;20),AND(AA228&gt;3,Y228&gt;19)),"Complexo",""))),""))</f>
        <v/>
      </c>
      <c r="AD228" s="79" t="str">
        <f aca="false">IF(X228="ALI",IF(OR(AND(OR(AA228=1,AA228=0),Y228&gt;0,Y228&lt;20),AND(OR(AA228=1,AA228=0),Y228&gt;19,Y228&lt;51),AND(AA228&gt;1,AA228&lt;6,Y228&gt;0,Y228&lt;20)),"Simples",IF(OR(AND(OR(AA228=1,AA228=0),Y228&gt;50),AND(AA228&gt;1,AA228&lt;6,Y228&gt;19,Y228&lt;51),AND(AA228&gt;5,Y228&gt;0,Y228&lt;20)),"Médio",IF(OR(AND(AA228&gt;1,AA228&lt;6,Y228&gt;50),AND(AA228&gt;5,Y228&gt;19,Y228&lt;51),AND(AA228&gt;5,Y228&gt;50)),"Complexo",""))), IF(X228="AIE",IF(OR(AND(OR(AA228=1, AA228=0),Y228&gt;0,Y228&lt;20),AND(OR(AA228=1, AA228=0),Y228&gt;19,Y228&lt;51),AND(AA228&gt;1,AA228&lt;6,Y228&gt;0,Y228&lt;20)),"Simples",IF(OR(AND(OR(AA228=1, AA228=0),Y228&gt;50),AND(AA228&gt;1,AA228&lt;6,Y228&gt;19,Y228&lt;51),AND(AA228&gt;5,Y228&gt;0,Y228&lt;20)),"Médio",IF(OR(AND(AA228&gt;1,AA228&lt;6,Y228&gt;50),AND(AA228&gt;5,Y228&gt;19,Y228&lt;51),AND(AA228&gt;5,Y228&gt;50)),"Complexo",""))),""))</f>
        <v/>
      </c>
      <c r="AE228" s="85" t="str">
        <f aca="false">IF(AC228="",AD228,IF(AD228="",AC228,""))</f>
        <v/>
      </c>
      <c r="AF228" s="86" t="n">
        <f aca="false">IF(AND(OR(X228="EE",X228="CE"),AE228="Simples"),3, IF(AND(OR(X228="EE",X228="CE"),AE228="Médio"),4, IF(AND(OR(X228="EE",X228="CE"),AE228="Complexo"),6, IF(AND(X228="SE",AE228="Simples"),4, IF(AND(X228="SE",AE228="Médio"),5, IF(AND(X228="SE",AE228="Complexo"),7,0))))))</f>
        <v>0</v>
      </c>
      <c r="AG228" s="86" t="n">
        <f aca="false">IF(AND(X228="ALI",AD228="Simples"),7, IF(AND(X228="ALI",AD228="Médio"),10, IF(AND(X228="ALI",AD228="Complexo"),15, IF(AND(X228="AIE",AD228="Simples"),5, IF(AND(X228="AIE",AD228="Médio"),7, IF(AND(X228="AIE",AD228="Complexo"),10,0))))))</f>
        <v>0</v>
      </c>
      <c r="AH228" s="86" t="n">
        <f aca="false">IF(U228="",0,IF(U228="OK",SUM(O228:P228),SUM(AF228:AG228)))</f>
        <v>0</v>
      </c>
      <c r="AI228" s="89" t="n">
        <f aca="false">IF(U228="OK",R228,( IF(V228&lt;&gt;"Manutenção em interface",IF(V228&lt;&gt;"Desenv., Manutenção e Publicação de Páginas Estáticas",(AF228+AG228)*W228,W228),W228)))</f>
        <v>0</v>
      </c>
      <c r="AJ228" s="78"/>
      <c r="AK228" s="87"/>
      <c r="AL228" s="78"/>
      <c r="AM228" s="87"/>
      <c r="AN228" s="78"/>
      <c r="AO228" s="78" t="str">
        <f aca="false">IF(AI228=0,"",IF(AI228=R228,"OK","Divergente"))</f>
        <v/>
      </c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IF(B229&lt;&gt;"",VLOOKUP(B229,'Manual EB'!$A$3:$B$407,2,0),0)</f>
        <v>0</v>
      </c>
      <c r="D229" s="78"/>
      <c r="E229" s="78"/>
      <c r="F229" s="79"/>
      <c r="G229" s="78"/>
      <c r="H229" s="80"/>
      <c r="I229" s="81"/>
      <c r="J229" s="82"/>
      <c r="K229" s="83"/>
      <c r="L229" s="84" t="str">
        <f aca="false">IF(G229="EE",IF(OR(AND(OR(J229=1,J229=0),H229&gt;0,H229&lt;5),AND(OR(J229=1,J229=0),H229&gt;4,H229&lt;16),AND(J229=2,H229&gt;0,H229&lt;5)),"Simples",IF(OR(AND(OR(J229=1,J229=0),H229&gt;15),AND(J229=2,H229&gt;4,H229&lt;16),AND(J229&gt;2,H229&gt;0,H229&lt;5)),"Médio",IF(OR(AND(J229=2,H229&gt;15),AND(J229&gt;2,H229&gt;4,H229&lt;16),AND(J229&gt;2,H229&gt;15)),"Complexo",""))), IF(OR(G229="CE",G229="SE"),IF(OR(AND(OR(J229=1,J229=0),H229&gt;0,H229&lt;6),AND(OR(J229=1,J229=0),H229&gt;5,H229&lt;20),AND(J229&gt;1,J229&lt;4,H229&gt;0,H229&lt;6)),"Simples",IF(OR(AND(OR(J229=1,J229=0),H229&gt;19),AND(J229&gt;1,J229&lt;4,H229&gt;5,H229&lt;20),AND(J229&gt;3,H229&gt;0,H229&lt;6)),"Médio",IF(OR(AND(J229&gt;1,J229&lt;4,H229&gt;19),AND(J229&gt;3,H229&gt;5,H229&lt;20),AND(J229&gt;3,H229&gt;19)),"Complexo",""))),""))</f>
        <v/>
      </c>
      <c r="M229" s="79" t="str">
        <f aca="false">IF(G229="ALI",IF(OR(AND(OR(J229=1,J229=0),H229&gt;0,H229&lt;20),AND(OR(J229=1,J229=0),H229&gt;19,H229&lt;51),AND(J229&gt;1,J229&lt;6,H229&gt;0,H229&lt;20)),"Simples",IF(OR(AND(OR(J229=1,J229=0),H229&gt;50),AND(J229&gt;1,J229&lt;6,H229&gt;19,H229&lt;51),AND(J229&gt;5,H229&gt;0,H229&lt;20)),"Médio",IF(OR(AND(J229&gt;1,J229&lt;6,H229&gt;50),AND(J229&gt;5,H229&gt;19,H229&lt;51),AND(J229&gt;5,H229&gt;50)),"Complexo",""))), IF(G229="AIE",IF(OR(AND(OR(J229=1, J229=0),H229&gt;0,H229&lt;20),AND(OR(J229=1, J229=0),H229&gt;19,H229&lt;51),AND(J229&gt;1,J229&lt;6,H229&gt;0,H229&lt;20)),"Simples",IF(OR(AND(OR(J229=1, J229=0),H229&gt;50),AND(J229&gt;1,J229&lt;6,H229&gt;19,H229&lt;51),AND(J229&gt;5,H229&gt;0,H229&lt;20)),"Médio",IF(OR(AND(J229&gt;1,J229&lt;6,H229&gt;50),AND(J229&gt;5,H229&gt;19,H229&lt;51),AND(J229&gt;5,H229&gt;50)),"Complexo",""))),""))</f>
        <v/>
      </c>
      <c r="N229" s="85" t="str">
        <f aca="false">IF(L229="",M229,IF(M229="",L229,""))</f>
        <v/>
      </c>
      <c r="O229" s="86" t="n">
        <f aca="false">IF(AND(OR(G229="EE",G229="CE"),N229="Simples"),3, IF(AND(OR(G229="EE",G229="CE"),N229="Médio"),4, IF(AND(OR(G229="EE",G229="CE"),N229="Complexo"),6, IF(AND(G229="SE",N229="Simples"),4, IF(AND(G229="SE",N229="Médio"),5, IF(AND(G229="SE",N229="Complexo"),7,0))))))</f>
        <v>0</v>
      </c>
      <c r="P229" s="86" t="n">
        <f aca="false">IF(AND(G229="ALI",M229="Simples"),7, IF(AND(G229="ALI",M229="Médio"),10, IF(AND(G229="ALI",M229="Complexo"),15, IF(AND(G229="AIE",M229="Simples"),5, IF(AND(G229="AIE",M229="Médio"),7, IF(AND(G229="AIE",M229="Complexo"),10,0))))))</f>
        <v>0</v>
      </c>
      <c r="Q229" s="69" t="n">
        <f aca="false">IF(B229&lt;&gt;"Manutenção em interface",IF(B229&lt;&gt;"Desenv., Manutenção e Publicação de Páginas Estáticas",(O229+P229),C229),C229)</f>
        <v>0</v>
      </c>
      <c r="R229" s="85" t="n">
        <f aca="false">IF(B229&lt;&gt;"Manutenção em interface",IF(B229&lt;&gt;"Desenv., Manutenção e Publicação de Páginas Estáticas",(O229+P229)*C229,C229),C229)</f>
        <v>0</v>
      </c>
      <c r="S229" s="78"/>
      <c r="T229" s="87"/>
      <c r="U229" s="88"/>
      <c r="V229" s="76"/>
      <c r="W229" s="77" t="n">
        <f aca="false">IF(V229&lt;&gt;"",VLOOKUP(V229,'Manual EB'!$A$3:$B$407,2,0),0)</f>
        <v>0</v>
      </c>
      <c r="X229" s="78"/>
      <c r="Y229" s="80"/>
      <c r="Z229" s="81"/>
      <c r="AA229" s="82"/>
      <c r="AB229" s="83"/>
      <c r="AC229" s="84" t="str">
        <f aca="false">IF(X229="EE",IF(OR(AND(OR(AA229=1,AA229=0),Y229&gt;0,Y229&lt;5),AND(OR(AA229=1,AA229=0),Y229&gt;4,Y229&lt;16),AND(AA229=2,Y229&gt;0,Y229&lt;5)),"Simples",IF(OR(AND(OR(AA229=1,AA229=0),Y229&gt;15),AND(AA229=2,Y229&gt;4,Y229&lt;16),AND(AA229&gt;2,Y229&gt;0,Y229&lt;5)),"Médio",IF(OR(AND(AA229=2,Y229&gt;15),AND(AA229&gt;2,Y229&gt;4,Y229&lt;16),AND(AA229&gt;2,Y229&gt;15)),"Complexo",""))), IF(OR(X229="CE",X229="SE"),IF(OR(AND(OR(AA229=1,AA229=0),Y229&gt;0,Y229&lt;6),AND(OR(AA229=1,AA229=0),Y229&gt;5,Y229&lt;20),AND(AA229&gt;1,AA229&lt;4,Y229&gt;0,Y229&lt;6)),"Simples",IF(OR(AND(OR(AA229=1,AA229=0),Y229&gt;19),AND(AA229&gt;1,AA229&lt;4,Y229&gt;5,Y229&lt;20),AND(AA229&gt;3,Y229&gt;0,Y229&lt;6)),"Médio",IF(OR(AND(AA229&gt;1,AA229&lt;4,Y229&gt;19),AND(AA229&gt;3,Y229&gt;5,Y229&lt;20),AND(AA229&gt;3,Y229&gt;19)),"Complexo",""))),""))</f>
        <v/>
      </c>
      <c r="AD229" s="79" t="str">
        <f aca="false">IF(X229="ALI",IF(OR(AND(OR(AA229=1,AA229=0),Y229&gt;0,Y229&lt;20),AND(OR(AA229=1,AA229=0),Y229&gt;19,Y229&lt;51),AND(AA229&gt;1,AA229&lt;6,Y229&gt;0,Y229&lt;20)),"Simples",IF(OR(AND(OR(AA229=1,AA229=0),Y229&gt;50),AND(AA229&gt;1,AA229&lt;6,Y229&gt;19,Y229&lt;51),AND(AA229&gt;5,Y229&gt;0,Y229&lt;20)),"Médio",IF(OR(AND(AA229&gt;1,AA229&lt;6,Y229&gt;50),AND(AA229&gt;5,Y229&gt;19,Y229&lt;51),AND(AA229&gt;5,Y229&gt;50)),"Complexo",""))), IF(X229="AIE",IF(OR(AND(OR(AA229=1, AA229=0),Y229&gt;0,Y229&lt;20),AND(OR(AA229=1, AA229=0),Y229&gt;19,Y229&lt;51),AND(AA229&gt;1,AA229&lt;6,Y229&gt;0,Y229&lt;20)),"Simples",IF(OR(AND(OR(AA229=1, AA229=0),Y229&gt;50),AND(AA229&gt;1,AA229&lt;6,Y229&gt;19,Y229&lt;51),AND(AA229&gt;5,Y229&gt;0,Y229&lt;20)),"Médio",IF(OR(AND(AA229&gt;1,AA229&lt;6,Y229&gt;50),AND(AA229&gt;5,Y229&gt;19,Y229&lt;51),AND(AA229&gt;5,Y229&gt;50)),"Complexo",""))),""))</f>
        <v/>
      </c>
      <c r="AE229" s="85" t="str">
        <f aca="false">IF(AC229="",AD229,IF(AD229="",AC229,""))</f>
        <v/>
      </c>
      <c r="AF229" s="86" t="n">
        <f aca="false">IF(AND(OR(X229="EE",X229="CE"),AE229="Simples"),3, IF(AND(OR(X229="EE",X229="CE"),AE229="Médio"),4, IF(AND(OR(X229="EE",X229="CE"),AE229="Complexo"),6, IF(AND(X229="SE",AE229="Simples"),4, IF(AND(X229="SE",AE229="Médio"),5, IF(AND(X229="SE",AE229="Complexo"),7,0))))))</f>
        <v>0</v>
      </c>
      <c r="AG229" s="86" t="n">
        <f aca="false">IF(AND(X229="ALI",AD229="Simples"),7, IF(AND(X229="ALI",AD229="Médio"),10, IF(AND(X229="ALI",AD229="Complexo"),15, IF(AND(X229="AIE",AD229="Simples"),5, IF(AND(X229="AIE",AD229="Médio"),7, IF(AND(X229="AIE",AD229="Complexo"),10,0))))))</f>
        <v>0</v>
      </c>
      <c r="AH229" s="86" t="n">
        <f aca="false">IF(U229="",0,IF(U229="OK",SUM(O229:P229),SUM(AF229:AG229)))</f>
        <v>0</v>
      </c>
      <c r="AI229" s="89" t="n">
        <f aca="false">IF(U229="OK",R229,( IF(V229&lt;&gt;"Manutenção em interface",IF(V229&lt;&gt;"Desenv., Manutenção e Publicação de Páginas Estáticas",(AF229+AG229)*W229,W229),W229)))</f>
        <v>0</v>
      </c>
      <c r="AJ229" s="78"/>
      <c r="AK229" s="87"/>
      <c r="AL229" s="78"/>
      <c r="AM229" s="87"/>
      <c r="AN229" s="78"/>
      <c r="AO229" s="78" t="str">
        <f aca="false">IF(AI229=0,"",IF(AI229=R229,"OK","Divergente"))</f>
        <v/>
      </c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IF(B230&lt;&gt;"",VLOOKUP(B230,'Manual EB'!$A$3:$B$407,2,0),0)</f>
        <v>0</v>
      </c>
      <c r="D230" s="78"/>
      <c r="E230" s="78"/>
      <c r="F230" s="79"/>
      <c r="G230" s="78"/>
      <c r="H230" s="80"/>
      <c r="I230" s="81"/>
      <c r="J230" s="82"/>
      <c r="K230" s="83"/>
      <c r="L230" s="84" t="str">
        <f aca="false">IF(G230="EE",IF(OR(AND(OR(J230=1,J230=0),H230&gt;0,H230&lt;5),AND(OR(J230=1,J230=0),H230&gt;4,H230&lt;16),AND(J230=2,H230&gt;0,H230&lt;5)),"Simples",IF(OR(AND(OR(J230=1,J230=0),H230&gt;15),AND(J230=2,H230&gt;4,H230&lt;16),AND(J230&gt;2,H230&gt;0,H230&lt;5)),"Médio",IF(OR(AND(J230=2,H230&gt;15),AND(J230&gt;2,H230&gt;4,H230&lt;16),AND(J230&gt;2,H230&gt;15)),"Complexo",""))), IF(OR(G230="CE",G230="SE"),IF(OR(AND(OR(J230=1,J230=0),H230&gt;0,H230&lt;6),AND(OR(J230=1,J230=0),H230&gt;5,H230&lt;20),AND(J230&gt;1,J230&lt;4,H230&gt;0,H230&lt;6)),"Simples",IF(OR(AND(OR(J230=1,J230=0),H230&gt;19),AND(J230&gt;1,J230&lt;4,H230&gt;5,H230&lt;20),AND(J230&gt;3,H230&gt;0,H230&lt;6)),"Médio",IF(OR(AND(J230&gt;1,J230&lt;4,H230&gt;19),AND(J230&gt;3,H230&gt;5,H230&lt;20),AND(J230&gt;3,H230&gt;19)),"Complexo",""))),""))</f>
        <v/>
      </c>
      <c r="M230" s="79" t="str">
        <f aca="false">IF(G230="ALI",IF(OR(AND(OR(J230=1,J230=0),H230&gt;0,H230&lt;20),AND(OR(J230=1,J230=0),H230&gt;19,H230&lt;51),AND(J230&gt;1,J230&lt;6,H230&gt;0,H230&lt;20)),"Simples",IF(OR(AND(OR(J230=1,J230=0),H230&gt;50),AND(J230&gt;1,J230&lt;6,H230&gt;19,H230&lt;51),AND(J230&gt;5,H230&gt;0,H230&lt;20)),"Médio",IF(OR(AND(J230&gt;1,J230&lt;6,H230&gt;50),AND(J230&gt;5,H230&gt;19,H230&lt;51),AND(J230&gt;5,H230&gt;50)),"Complexo",""))), IF(G230="AIE",IF(OR(AND(OR(J230=1, J230=0),H230&gt;0,H230&lt;20),AND(OR(J230=1, J230=0),H230&gt;19,H230&lt;51),AND(J230&gt;1,J230&lt;6,H230&gt;0,H230&lt;20)),"Simples",IF(OR(AND(OR(J230=1, J230=0),H230&gt;50),AND(J230&gt;1,J230&lt;6,H230&gt;19,H230&lt;51),AND(J230&gt;5,H230&gt;0,H230&lt;20)),"Médio",IF(OR(AND(J230&gt;1,J230&lt;6,H230&gt;50),AND(J230&gt;5,H230&gt;19,H230&lt;51),AND(J230&gt;5,H230&gt;50)),"Complexo",""))),""))</f>
        <v/>
      </c>
      <c r="N230" s="85" t="str">
        <f aca="false">IF(L230="",M230,IF(M230="",L230,""))</f>
        <v/>
      </c>
      <c r="O230" s="86" t="n">
        <f aca="false">IF(AND(OR(G230="EE",G230="CE"),N230="Simples"),3, IF(AND(OR(G230="EE",G230="CE"),N230="Médio"),4, IF(AND(OR(G230="EE",G230="CE"),N230="Complexo"),6, IF(AND(G230="SE",N230="Simples"),4, IF(AND(G230="SE",N230="Médio"),5, IF(AND(G230="SE",N230="Complexo"),7,0))))))</f>
        <v>0</v>
      </c>
      <c r="P230" s="86" t="n">
        <f aca="false">IF(AND(G230="ALI",M230="Simples"),7, IF(AND(G230="ALI",M230="Médio"),10, IF(AND(G230="ALI",M230="Complexo"),15, IF(AND(G230="AIE",M230="Simples"),5, IF(AND(G230="AIE",M230="Médio"),7, IF(AND(G230="AIE",M230="Complexo"),10,0))))))</f>
        <v>0</v>
      </c>
      <c r="Q230" s="69" t="n">
        <f aca="false">IF(B230&lt;&gt;"Manutenção em interface",IF(B230&lt;&gt;"Desenv., Manutenção e Publicação de Páginas Estáticas",(O230+P230),C230),C230)</f>
        <v>0</v>
      </c>
      <c r="R230" s="85" t="n">
        <f aca="false">IF(B230&lt;&gt;"Manutenção em interface",IF(B230&lt;&gt;"Desenv., Manutenção e Publicação de Páginas Estáticas",(O230+P230)*C230,C230),C230)</f>
        <v>0</v>
      </c>
      <c r="S230" s="78"/>
      <c r="T230" s="87"/>
      <c r="U230" s="88"/>
      <c r="V230" s="76"/>
      <c r="W230" s="77" t="n">
        <f aca="false">IF(V230&lt;&gt;"",VLOOKUP(V230,'Manual EB'!$A$3:$B$407,2,0),0)</f>
        <v>0</v>
      </c>
      <c r="X230" s="78"/>
      <c r="Y230" s="80"/>
      <c r="Z230" s="81"/>
      <c r="AA230" s="82"/>
      <c r="AB230" s="83"/>
      <c r="AC230" s="84" t="str">
        <f aca="false">IF(X230="EE",IF(OR(AND(OR(AA230=1,AA230=0),Y230&gt;0,Y230&lt;5),AND(OR(AA230=1,AA230=0),Y230&gt;4,Y230&lt;16),AND(AA230=2,Y230&gt;0,Y230&lt;5)),"Simples",IF(OR(AND(OR(AA230=1,AA230=0),Y230&gt;15),AND(AA230=2,Y230&gt;4,Y230&lt;16),AND(AA230&gt;2,Y230&gt;0,Y230&lt;5)),"Médio",IF(OR(AND(AA230=2,Y230&gt;15),AND(AA230&gt;2,Y230&gt;4,Y230&lt;16),AND(AA230&gt;2,Y230&gt;15)),"Complexo",""))), IF(OR(X230="CE",X230="SE"),IF(OR(AND(OR(AA230=1,AA230=0),Y230&gt;0,Y230&lt;6),AND(OR(AA230=1,AA230=0),Y230&gt;5,Y230&lt;20),AND(AA230&gt;1,AA230&lt;4,Y230&gt;0,Y230&lt;6)),"Simples",IF(OR(AND(OR(AA230=1,AA230=0),Y230&gt;19),AND(AA230&gt;1,AA230&lt;4,Y230&gt;5,Y230&lt;20),AND(AA230&gt;3,Y230&gt;0,Y230&lt;6)),"Médio",IF(OR(AND(AA230&gt;1,AA230&lt;4,Y230&gt;19),AND(AA230&gt;3,Y230&gt;5,Y230&lt;20),AND(AA230&gt;3,Y230&gt;19)),"Complexo",""))),""))</f>
        <v/>
      </c>
      <c r="AD230" s="79" t="str">
        <f aca="false">IF(X230="ALI",IF(OR(AND(OR(AA230=1,AA230=0),Y230&gt;0,Y230&lt;20),AND(OR(AA230=1,AA230=0),Y230&gt;19,Y230&lt;51),AND(AA230&gt;1,AA230&lt;6,Y230&gt;0,Y230&lt;20)),"Simples",IF(OR(AND(OR(AA230=1,AA230=0),Y230&gt;50),AND(AA230&gt;1,AA230&lt;6,Y230&gt;19,Y230&lt;51),AND(AA230&gt;5,Y230&gt;0,Y230&lt;20)),"Médio",IF(OR(AND(AA230&gt;1,AA230&lt;6,Y230&gt;50),AND(AA230&gt;5,Y230&gt;19,Y230&lt;51),AND(AA230&gt;5,Y230&gt;50)),"Complexo",""))), IF(X230="AIE",IF(OR(AND(OR(AA230=1, AA230=0),Y230&gt;0,Y230&lt;20),AND(OR(AA230=1, AA230=0),Y230&gt;19,Y230&lt;51),AND(AA230&gt;1,AA230&lt;6,Y230&gt;0,Y230&lt;20)),"Simples",IF(OR(AND(OR(AA230=1, AA230=0),Y230&gt;50),AND(AA230&gt;1,AA230&lt;6,Y230&gt;19,Y230&lt;51),AND(AA230&gt;5,Y230&gt;0,Y230&lt;20)),"Médio",IF(OR(AND(AA230&gt;1,AA230&lt;6,Y230&gt;50),AND(AA230&gt;5,Y230&gt;19,Y230&lt;51),AND(AA230&gt;5,Y230&gt;50)),"Complexo",""))),""))</f>
        <v/>
      </c>
      <c r="AE230" s="85" t="str">
        <f aca="false">IF(AC230="",AD230,IF(AD230="",AC230,""))</f>
        <v/>
      </c>
      <c r="AF230" s="86" t="n">
        <f aca="false">IF(AND(OR(X230="EE",X230="CE"),AE230="Simples"),3, IF(AND(OR(X230="EE",X230="CE"),AE230="Médio"),4, IF(AND(OR(X230="EE",X230="CE"),AE230="Complexo"),6, IF(AND(X230="SE",AE230="Simples"),4, IF(AND(X230="SE",AE230="Médio"),5, IF(AND(X230="SE",AE230="Complexo"),7,0))))))</f>
        <v>0</v>
      </c>
      <c r="AG230" s="86" t="n">
        <f aca="false">IF(AND(X230="ALI",AD230="Simples"),7, IF(AND(X230="ALI",AD230="Médio"),10, IF(AND(X230="ALI",AD230="Complexo"),15, IF(AND(X230="AIE",AD230="Simples"),5, IF(AND(X230="AIE",AD230="Médio"),7, IF(AND(X230="AIE",AD230="Complexo"),10,0))))))</f>
        <v>0</v>
      </c>
      <c r="AH230" s="86" t="n">
        <f aca="false">IF(U230="",0,IF(U230="OK",SUM(O230:P230),SUM(AF230:AG230)))</f>
        <v>0</v>
      </c>
      <c r="AI230" s="89" t="n">
        <f aca="false">IF(U230="OK",R230,( IF(V230&lt;&gt;"Manutenção em interface",IF(V230&lt;&gt;"Desenv., Manutenção e Publicação de Páginas Estáticas",(AF230+AG230)*W230,W230),W230)))</f>
        <v>0</v>
      </c>
      <c r="AJ230" s="78"/>
      <c r="AK230" s="87"/>
      <c r="AL230" s="78"/>
      <c r="AM230" s="87"/>
      <c r="AN230" s="78"/>
      <c r="AO230" s="78" t="str">
        <f aca="false">IF(AI230=0,"",IF(AI230=R230,"OK","Divergente"))</f>
        <v/>
      </c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IF(B231&lt;&gt;"",VLOOKUP(B231,'Manual EB'!$A$3:$B$407,2,0),0)</f>
        <v>0</v>
      </c>
      <c r="D231" s="78"/>
      <c r="E231" s="78"/>
      <c r="F231" s="79"/>
      <c r="G231" s="78"/>
      <c r="H231" s="80"/>
      <c r="I231" s="81"/>
      <c r="J231" s="82"/>
      <c r="K231" s="83"/>
      <c r="L231" s="84" t="str">
        <f aca="false">IF(G231="EE",IF(OR(AND(OR(J231=1,J231=0),H231&gt;0,H231&lt;5),AND(OR(J231=1,J231=0),H231&gt;4,H231&lt;16),AND(J231=2,H231&gt;0,H231&lt;5)),"Simples",IF(OR(AND(OR(J231=1,J231=0),H231&gt;15),AND(J231=2,H231&gt;4,H231&lt;16),AND(J231&gt;2,H231&gt;0,H231&lt;5)),"Médio",IF(OR(AND(J231=2,H231&gt;15),AND(J231&gt;2,H231&gt;4,H231&lt;16),AND(J231&gt;2,H231&gt;15)),"Complexo",""))), IF(OR(G231="CE",G231="SE"),IF(OR(AND(OR(J231=1,J231=0),H231&gt;0,H231&lt;6),AND(OR(J231=1,J231=0),H231&gt;5,H231&lt;20),AND(J231&gt;1,J231&lt;4,H231&gt;0,H231&lt;6)),"Simples",IF(OR(AND(OR(J231=1,J231=0),H231&gt;19),AND(J231&gt;1,J231&lt;4,H231&gt;5,H231&lt;20),AND(J231&gt;3,H231&gt;0,H231&lt;6)),"Médio",IF(OR(AND(J231&gt;1,J231&lt;4,H231&gt;19),AND(J231&gt;3,H231&gt;5,H231&lt;20),AND(J231&gt;3,H231&gt;19)),"Complexo",""))),""))</f>
        <v/>
      </c>
      <c r="M231" s="79" t="str">
        <f aca="false">IF(G231="ALI",IF(OR(AND(OR(J231=1,J231=0),H231&gt;0,H231&lt;20),AND(OR(J231=1,J231=0),H231&gt;19,H231&lt;51),AND(J231&gt;1,J231&lt;6,H231&gt;0,H231&lt;20)),"Simples",IF(OR(AND(OR(J231=1,J231=0),H231&gt;50),AND(J231&gt;1,J231&lt;6,H231&gt;19,H231&lt;51),AND(J231&gt;5,H231&gt;0,H231&lt;20)),"Médio",IF(OR(AND(J231&gt;1,J231&lt;6,H231&gt;50),AND(J231&gt;5,H231&gt;19,H231&lt;51),AND(J231&gt;5,H231&gt;50)),"Complexo",""))), IF(G231="AIE",IF(OR(AND(OR(J231=1, J231=0),H231&gt;0,H231&lt;20),AND(OR(J231=1, J231=0),H231&gt;19,H231&lt;51),AND(J231&gt;1,J231&lt;6,H231&gt;0,H231&lt;20)),"Simples",IF(OR(AND(OR(J231=1, J231=0),H231&gt;50),AND(J231&gt;1,J231&lt;6,H231&gt;19,H231&lt;51),AND(J231&gt;5,H231&gt;0,H231&lt;20)),"Médio",IF(OR(AND(J231&gt;1,J231&lt;6,H231&gt;50),AND(J231&gt;5,H231&gt;19,H231&lt;51),AND(J231&gt;5,H231&gt;50)),"Complexo",""))),""))</f>
        <v/>
      </c>
      <c r="N231" s="85" t="str">
        <f aca="false">IF(L231="",M231,IF(M231="",L231,""))</f>
        <v/>
      </c>
      <c r="O231" s="86" t="n">
        <f aca="false">IF(AND(OR(G231="EE",G231="CE"),N231="Simples"),3, IF(AND(OR(G231="EE",G231="CE"),N231="Médio"),4, IF(AND(OR(G231="EE",G231="CE"),N231="Complexo"),6, IF(AND(G231="SE",N231="Simples"),4, IF(AND(G231="SE",N231="Médio"),5, IF(AND(G231="SE",N231="Complexo"),7,0))))))</f>
        <v>0</v>
      </c>
      <c r="P231" s="86" t="n">
        <f aca="false">IF(AND(G231="ALI",M231="Simples"),7, IF(AND(G231="ALI",M231="Médio"),10, IF(AND(G231="ALI",M231="Complexo"),15, IF(AND(G231="AIE",M231="Simples"),5, IF(AND(G231="AIE",M231="Médio"),7, IF(AND(G231="AIE",M231="Complexo"),10,0))))))</f>
        <v>0</v>
      </c>
      <c r="Q231" s="69" t="n">
        <f aca="false">IF(B231&lt;&gt;"Manutenção em interface",IF(B231&lt;&gt;"Desenv., Manutenção e Publicação de Páginas Estáticas",(O231+P231),C231),C231)</f>
        <v>0</v>
      </c>
      <c r="R231" s="85" t="n">
        <f aca="false">IF(B231&lt;&gt;"Manutenção em interface",IF(B231&lt;&gt;"Desenv., Manutenção e Publicação de Páginas Estáticas",(O231+P231)*C231,C231),C231)</f>
        <v>0</v>
      </c>
      <c r="S231" s="78"/>
      <c r="T231" s="87"/>
      <c r="U231" s="88"/>
      <c r="V231" s="76"/>
      <c r="W231" s="77" t="n">
        <f aca="false">IF(V231&lt;&gt;"",VLOOKUP(V231,'Manual EB'!$A$3:$B$407,2,0),0)</f>
        <v>0</v>
      </c>
      <c r="X231" s="78"/>
      <c r="Y231" s="80"/>
      <c r="Z231" s="81"/>
      <c r="AA231" s="82"/>
      <c r="AB231" s="83"/>
      <c r="AC231" s="84" t="str">
        <f aca="false">IF(X231="EE",IF(OR(AND(OR(AA231=1,AA231=0),Y231&gt;0,Y231&lt;5),AND(OR(AA231=1,AA231=0),Y231&gt;4,Y231&lt;16),AND(AA231=2,Y231&gt;0,Y231&lt;5)),"Simples",IF(OR(AND(OR(AA231=1,AA231=0),Y231&gt;15),AND(AA231=2,Y231&gt;4,Y231&lt;16),AND(AA231&gt;2,Y231&gt;0,Y231&lt;5)),"Médio",IF(OR(AND(AA231=2,Y231&gt;15),AND(AA231&gt;2,Y231&gt;4,Y231&lt;16),AND(AA231&gt;2,Y231&gt;15)),"Complexo",""))), IF(OR(X231="CE",X231="SE"),IF(OR(AND(OR(AA231=1,AA231=0),Y231&gt;0,Y231&lt;6),AND(OR(AA231=1,AA231=0),Y231&gt;5,Y231&lt;20),AND(AA231&gt;1,AA231&lt;4,Y231&gt;0,Y231&lt;6)),"Simples",IF(OR(AND(OR(AA231=1,AA231=0),Y231&gt;19),AND(AA231&gt;1,AA231&lt;4,Y231&gt;5,Y231&lt;20),AND(AA231&gt;3,Y231&gt;0,Y231&lt;6)),"Médio",IF(OR(AND(AA231&gt;1,AA231&lt;4,Y231&gt;19),AND(AA231&gt;3,Y231&gt;5,Y231&lt;20),AND(AA231&gt;3,Y231&gt;19)),"Complexo",""))),""))</f>
        <v/>
      </c>
      <c r="AD231" s="79" t="str">
        <f aca="false">IF(X231="ALI",IF(OR(AND(OR(AA231=1,AA231=0),Y231&gt;0,Y231&lt;20),AND(OR(AA231=1,AA231=0),Y231&gt;19,Y231&lt;51),AND(AA231&gt;1,AA231&lt;6,Y231&gt;0,Y231&lt;20)),"Simples",IF(OR(AND(OR(AA231=1,AA231=0),Y231&gt;50),AND(AA231&gt;1,AA231&lt;6,Y231&gt;19,Y231&lt;51),AND(AA231&gt;5,Y231&gt;0,Y231&lt;20)),"Médio",IF(OR(AND(AA231&gt;1,AA231&lt;6,Y231&gt;50),AND(AA231&gt;5,Y231&gt;19,Y231&lt;51),AND(AA231&gt;5,Y231&gt;50)),"Complexo",""))), IF(X231="AIE",IF(OR(AND(OR(AA231=1, AA231=0),Y231&gt;0,Y231&lt;20),AND(OR(AA231=1, AA231=0),Y231&gt;19,Y231&lt;51),AND(AA231&gt;1,AA231&lt;6,Y231&gt;0,Y231&lt;20)),"Simples",IF(OR(AND(OR(AA231=1, AA231=0),Y231&gt;50),AND(AA231&gt;1,AA231&lt;6,Y231&gt;19,Y231&lt;51),AND(AA231&gt;5,Y231&gt;0,Y231&lt;20)),"Médio",IF(OR(AND(AA231&gt;1,AA231&lt;6,Y231&gt;50),AND(AA231&gt;5,Y231&gt;19,Y231&lt;51),AND(AA231&gt;5,Y231&gt;50)),"Complexo",""))),""))</f>
        <v/>
      </c>
      <c r="AE231" s="85" t="str">
        <f aca="false">IF(AC231="",AD231,IF(AD231="",AC231,""))</f>
        <v/>
      </c>
      <c r="AF231" s="86" t="n">
        <f aca="false">IF(AND(OR(X231="EE",X231="CE"),AE231="Simples"),3, IF(AND(OR(X231="EE",X231="CE"),AE231="Médio"),4, IF(AND(OR(X231="EE",X231="CE"),AE231="Complexo"),6, IF(AND(X231="SE",AE231="Simples"),4, IF(AND(X231="SE",AE231="Médio"),5, IF(AND(X231="SE",AE231="Complexo"),7,0))))))</f>
        <v>0</v>
      </c>
      <c r="AG231" s="86" t="n">
        <f aca="false">IF(AND(X231="ALI",AD231="Simples"),7, IF(AND(X231="ALI",AD231="Médio"),10, IF(AND(X231="ALI",AD231="Complexo"),15, IF(AND(X231="AIE",AD231="Simples"),5, IF(AND(X231="AIE",AD231="Médio"),7, IF(AND(X231="AIE",AD231="Complexo"),10,0))))))</f>
        <v>0</v>
      </c>
      <c r="AH231" s="86" t="n">
        <f aca="false">IF(U231="",0,IF(U231="OK",SUM(O231:P231),SUM(AF231:AG231)))</f>
        <v>0</v>
      </c>
      <c r="AI231" s="89" t="n">
        <f aca="false">IF(U231="OK",R231,( IF(V231&lt;&gt;"Manutenção em interface",IF(V231&lt;&gt;"Desenv., Manutenção e Publicação de Páginas Estáticas",(AF231+AG231)*W231,W231),W231)))</f>
        <v>0</v>
      </c>
      <c r="AJ231" s="78"/>
      <c r="AK231" s="87"/>
      <c r="AL231" s="78"/>
      <c r="AM231" s="87"/>
      <c r="AN231" s="78"/>
      <c r="AO231" s="78" t="str">
        <f aca="false">IF(AI231=0,"",IF(AI231=R231,"OK","Divergente"))</f>
        <v/>
      </c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IF(B232&lt;&gt;"",VLOOKUP(B232,'Manual EB'!$A$3:$B$407,2,0),0)</f>
        <v>0</v>
      </c>
      <c r="D232" s="78"/>
      <c r="E232" s="78"/>
      <c r="F232" s="79"/>
      <c r="G232" s="78"/>
      <c r="H232" s="80"/>
      <c r="I232" s="81"/>
      <c r="J232" s="82"/>
      <c r="K232" s="83"/>
      <c r="L232" s="84" t="str">
        <f aca="false">IF(G232="EE",IF(OR(AND(OR(J232=1,J232=0),H232&gt;0,H232&lt;5),AND(OR(J232=1,J232=0),H232&gt;4,H232&lt;16),AND(J232=2,H232&gt;0,H232&lt;5)),"Simples",IF(OR(AND(OR(J232=1,J232=0),H232&gt;15),AND(J232=2,H232&gt;4,H232&lt;16),AND(J232&gt;2,H232&gt;0,H232&lt;5)),"Médio",IF(OR(AND(J232=2,H232&gt;15),AND(J232&gt;2,H232&gt;4,H232&lt;16),AND(J232&gt;2,H232&gt;15)),"Complexo",""))), IF(OR(G232="CE",G232="SE"),IF(OR(AND(OR(J232=1,J232=0),H232&gt;0,H232&lt;6),AND(OR(J232=1,J232=0),H232&gt;5,H232&lt;20),AND(J232&gt;1,J232&lt;4,H232&gt;0,H232&lt;6)),"Simples",IF(OR(AND(OR(J232=1,J232=0),H232&gt;19),AND(J232&gt;1,J232&lt;4,H232&gt;5,H232&lt;20),AND(J232&gt;3,H232&gt;0,H232&lt;6)),"Médio",IF(OR(AND(J232&gt;1,J232&lt;4,H232&gt;19),AND(J232&gt;3,H232&gt;5,H232&lt;20),AND(J232&gt;3,H232&gt;19)),"Complexo",""))),""))</f>
        <v/>
      </c>
      <c r="M232" s="79" t="str">
        <f aca="false">IF(G232="ALI",IF(OR(AND(OR(J232=1,J232=0),H232&gt;0,H232&lt;20),AND(OR(J232=1,J232=0),H232&gt;19,H232&lt;51),AND(J232&gt;1,J232&lt;6,H232&gt;0,H232&lt;20)),"Simples",IF(OR(AND(OR(J232=1,J232=0),H232&gt;50),AND(J232&gt;1,J232&lt;6,H232&gt;19,H232&lt;51),AND(J232&gt;5,H232&gt;0,H232&lt;20)),"Médio",IF(OR(AND(J232&gt;1,J232&lt;6,H232&gt;50),AND(J232&gt;5,H232&gt;19,H232&lt;51),AND(J232&gt;5,H232&gt;50)),"Complexo",""))), IF(G232="AIE",IF(OR(AND(OR(J232=1, J232=0),H232&gt;0,H232&lt;20),AND(OR(J232=1, J232=0),H232&gt;19,H232&lt;51),AND(J232&gt;1,J232&lt;6,H232&gt;0,H232&lt;20)),"Simples",IF(OR(AND(OR(J232=1, J232=0),H232&gt;50),AND(J232&gt;1,J232&lt;6,H232&gt;19,H232&lt;51),AND(J232&gt;5,H232&gt;0,H232&lt;20)),"Médio",IF(OR(AND(J232&gt;1,J232&lt;6,H232&gt;50),AND(J232&gt;5,H232&gt;19,H232&lt;51),AND(J232&gt;5,H232&gt;50)),"Complexo",""))),""))</f>
        <v/>
      </c>
      <c r="N232" s="85" t="str">
        <f aca="false">IF(L232="",M232,IF(M232="",L232,""))</f>
        <v/>
      </c>
      <c r="O232" s="86" t="n">
        <f aca="false">IF(AND(OR(G232="EE",G232="CE"),N232="Simples"),3, IF(AND(OR(G232="EE",G232="CE"),N232="Médio"),4, IF(AND(OR(G232="EE",G232="CE"),N232="Complexo"),6, IF(AND(G232="SE",N232="Simples"),4, IF(AND(G232="SE",N232="Médio"),5, IF(AND(G232="SE",N232="Complexo"),7,0))))))</f>
        <v>0</v>
      </c>
      <c r="P232" s="86" t="n">
        <f aca="false">IF(AND(G232="ALI",M232="Simples"),7, IF(AND(G232="ALI",M232="Médio"),10, IF(AND(G232="ALI",M232="Complexo"),15, IF(AND(G232="AIE",M232="Simples"),5, IF(AND(G232="AIE",M232="Médio"),7, IF(AND(G232="AIE",M232="Complexo"),10,0))))))</f>
        <v>0</v>
      </c>
      <c r="Q232" s="69" t="n">
        <f aca="false">IF(B232&lt;&gt;"Manutenção em interface",IF(B232&lt;&gt;"Desenv., Manutenção e Publicação de Páginas Estáticas",(O232+P232),C232),C232)</f>
        <v>0</v>
      </c>
      <c r="R232" s="85" t="n">
        <f aca="false">IF(B232&lt;&gt;"Manutenção em interface",IF(B232&lt;&gt;"Desenv., Manutenção e Publicação de Páginas Estáticas",(O232+P232)*C232,C232),C232)</f>
        <v>0</v>
      </c>
      <c r="S232" s="78"/>
      <c r="T232" s="87"/>
      <c r="U232" s="88"/>
      <c r="V232" s="76"/>
      <c r="W232" s="77" t="n">
        <f aca="false">IF(V232&lt;&gt;"",VLOOKUP(V232,'Manual EB'!$A$3:$B$407,2,0),0)</f>
        <v>0</v>
      </c>
      <c r="X232" s="78"/>
      <c r="Y232" s="80"/>
      <c r="Z232" s="81"/>
      <c r="AA232" s="82"/>
      <c r="AB232" s="83"/>
      <c r="AC232" s="84" t="str">
        <f aca="false">IF(X232="EE",IF(OR(AND(OR(AA232=1,AA232=0),Y232&gt;0,Y232&lt;5),AND(OR(AA232=1,AA232=0),Y232&gt;4,Y232&lt;16),AND(AA232=2,Y232&gt;0,Y232&lt;5)),"Simples",IF(OR(AND(OR(AA232=1,AA232=0),Y232&gt;15),AND(AA232=2,Y232&gt;4,Y232&lt;16),AND(AA232&gt;2,Y232&gt;0,Y232&lt;5)),"Médio",IF(OR(AND(AA232=2,Y232&gt;15),AND(AA232&gt;2,Y232&gt;4,Y232&lt;16),AND(AA232&gt;2,Y232&gt;15)),"Complexo",""))), IF(OR(X232="CE",X232="SE"),IF(OR(AND(OR(AA232=1,AA232=0),Y232&gt;0,Y232&lt;6),AND(OR(AA232=1,AA232=0),Y232&gt;5,Y232&lt;20),AND(AA232&gt;1,AA232&lt;4,Y232&gt;0,Y232&lt;6)),"Simples",IF(OR(AND(OR(AA232=1,AA232=0),Y232&gt;19),AND(AA232&gt;1,AA232&lt;4,Y232&gt;5,Y232&lt;20),AND(AA232&gt;3,Y232&gt;0,Y232&lt;6)),"Médio",IF(OR(AND(AA232&gt;1,AA232&lt;4,Y232&gt;19),AND(AA232&gt;3,Y232&gt;5,Y232&lt;20),AND(AA232&gt;3,Y232&gt;19)),"Complexo",""))),""))</f>
        <v/>
      </c>
      <c r="AD232" s="79" t="str">
        <f aca="false">IF(X232="ALI",IF(OR(AND(OR(AA232=1,AA232=0),Y232&gt;0,Y232&lt;20),AND(OR(AA232=1,AA232=0),Y232&gt;19,Y232&lt;51),AND(AA232&gt;1,AA232&lt;6,Y232&gt;0,Y232&lt;20)),"Simples",IF(OR(AND(OR(AA232=1,AA232=0),Y232&gt;50),AND(AA232&gt;1,AA232&lt;6,Y232&gt;19,Y232&lt;51),AND(AA232&gt;5,Y232&gt;0,Y232&lt;20)),"Médio",IF(OR(AND(AA232&gt;1,AA232&lt;6,Y232&gt;50),AND(AA232&gt;5,Y232&gt;19,Y232&lt;51),AND(AA232&gt;5,Y232&gt;50)),"Complexo",""))), IF(X232="AIE",IF(OR(AND(OR(AA232=1, AA232=0),Y232&gt;0,Y232&lt;20),AND(OR(AA232=1, AA232=0),Y232&gt;19,Y232&lt;51),AND(AA232&gt;1,AA232&lt;6,Y232&gt;0,Y232&lt;20)),"Simples",IF(OR(AND(OR(AA232=1, AA232=0),Y232&gt;50),AND(AA232&gt;1,AA232&lt;6,Y232&gt;19,Y232&lt;51),AND(AA232&gt;5,Y232&gt;0,Y232&lt;20)),"Médio",IF(OR(AND(AA232&gt;1,AA232&lt;6,Y232&gt;50),AND(AA232&gt;5,Y232&gt;19,Y232&lt;51),AND(AA232&gt;5,Y232&gt;50)),"Complexo",""))),""))</f>
        <v/>
      </c>
      <c r="AE232" s="85" t="str">
        <f aca="false">IF(AC232="",AD232,IF(AD232="",AC232,""))</f>
        <v/>
      </c>
      <c r="AF232" s="86" t="n">
        <f aca="false">IF(AND(OR(X232="EE",X232="CE"),AE232="Simples"),3, IF(AND(OR(X232="EE",X232="CE"),AE232="Médio"),4, IF(AND(OR(X232="EE",X232="CE"),AE232="Complexo"),6, IF(AND(X232="SE",AE232="Simples"),4, IF(AND(X232="SE",AE232="Médio"),5, IF(AND(X232="SE",AE232="Complexo"),7,0))))))</f>
        <v>0</v>
      </c>
      <c r="AG232" s="86" t="n">
        <f aca="false">IF(AND(X232="ALI",AD232="Simples"),7, IF(AND(X232="ALI",AD232="Médio"),10, IF(AND(X232="ALI",AD232="Complexo"),15, IF(AND(X232="AIE",AD232="Simples"),5, IF(AND(X232="AIE",AD232="Médio"),7, IF(AND(X232="AIE",AD232="Complexo"),10,0))))))</f>
        <v>0</v>
      </c>
      <c r="AH232" s="86" t="n">
        <f aca="false">IF(U232="",0,IF(U232="OK",SUM(O232:P232),SUM(AF232:AG232)))</f>
        <v>0</v>
      </c>
      <c r="AI232" s="89" t="n">
        <f aca="false">IF(U232="OK",R232,( IF(V232&lt;&gt;"Manutenção em interface",IF(V232&lt;&gt;"Desenv., Manutenção e Publicação de Páginas Estáticas",(AF232+AG232)*W232,W232),W232)))</f>
        <v>0</v>
      </c>
      <c r="AJ232" s="78"/>
      <c r="AK232" s="87"/>
      <c r="AL232" s="78"/>
      <c r="AM232" s="87"/>
      <c r="AN232" s="78"/>
      <c r="AO232" s="78" t="str">
        <f aca="false">IF(AI232=0,"",IF(AI232=R232,"OK","Divergente"))</f>
        <v/>
      </c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IF(B233&lt;&gt;"",VLOOKUP(B233,'Manual EB'!$A$3:$B$407,2,0),0)</f>
        <v>0</v>
      </c>
      <c r="D233" s="78"/>
      <c r="E233" s="78"/>
      <c r="F233" s="79"/>
      <c r="G233" s="78"/>
      <c r="H233" s="80"/>
      <c r="I233" s="81"/>
      <c r="J233" s="82"/>
      <c r="K233" s="83"/>
      <c r="L233" s="84" t="str">
        <f aca="false">IF(G233="EE",IF(OR(AND(OR(J233=1,J233=0),H233&gt;0,H233&lt;5),AND(OR(J233=1,J233=0),H233&gt;4,H233&lt;16),AND(J233=2,H233&gt;0,H233&lt;5)),"Simples",IF(OR(AND(OR(J233=1,J233=0),H233&gt;15),AND(J233=2,H233&gt;4,H233&lt;16),AND(J233&gt;2,H233&gt;0,H233&lt;5)),"Médio",IF(OR(AND(J233=2,H233&gt;15),AND(J233&gt;2,H233&gt;4,H233&lt;16),AND(J233&gt;2,H233&gt;15)),"Complexo",""))), IF(OR(G233="CE",G233="SE"),IF(OR(AND(OR(J233=1,J233=0),H233&gt;0,H233&lt;6),AND(OR(J233=1,J233=0),H233&gt;5,H233&lt;20),AND(J233&gt;1,J233&lt;4,H233&gt;0,H233&lt;6)),"Simples",IF(OR(AND(OR(J233=1,J233=0),H233&gt;19),AND(J233&gt;1,J233&lt;4,H233&gt;5,H233&lt;20),AND(J233&gt;3,H233&gt;0,H233&lt;6)),"Médio",IF(OR(AND(J233&gt;1,J233&lt;4,H233&gt;19),AND(J233&gt;3,H233&gt;5,H233&lt;20),AND(J233&gt;3,H233&gt;19)),"Complexo",""))),""))</f>
        <v/>
      </c>
      <c r="M233" s="79" t="str">
        <f aca="false">IF(G233="ALI",IF(OR(AND(OR(J233=1,J233=0),H233&gt;0,H233&lt;20),AND(OR(J233=1,J233=0),H233&gt;19,H233&lt;51),AND(J233&gt;1,J233&lt;6,H233&gt;0,H233&lt;20)),"Simples",IF(OR(AND(OR(J233=1,J233=0),H233&gt;50),AND(J233&gt;1,J233&lt;6,H233&gt;19,H233&lt;51),AND(J233&gt;5,H233&gt;0,H233&lt;20)),"Médio",IF(OR(AND(J233&gt;1,J233&lt;6,H233&gt;50),AND(J233&gt;5,H233&gt;19,H233&lt;51),AND(J233&gt;5,H233&gt;50)),"Complexo",""))), IF(G233="AIE",IF(OR(AND(OR(J233=1, J233=0),H233&gt;0,H233&lt;20),AND(OR(J233=1, J233=0),H233&gt;19,H233&lt;51),AND(J233&gt;1,J233&lt;6,H233&gt;0,H233&lt;20)),"Simples",IF(OR(AND(OR(J233=1, J233=0),H233&gt;50),AND(J233&gt;1,J233&lt;6,H233&gt;19,H233&lt;51),AND(J233&gt;5,H233&gt;0,H233&lt;20)),"Médio",IF(OR(AND(J233&gt;1,J233&lt;6,H233&gt;50),AND(J233&gt;5,H233&gt;19,H233&lt;51),AND(J233&gt;5,H233&gt;50)),"Complexo",""))),""))</f>
        <v/>
      </c>
      <c r="N233" s="85" t="str">
        <f aca="false">IF(L233="",M233,IF(M233="",L233,""))</f>
        <v/>
      </c>
      <c r="O233" s="86" t="n">
        <f aca="false">IF(AND(OR(G233="EE",G233="CE"),N233="Simples"),3, IF(AND(OR(G233="EE",G233="CE"),N233="Médio"),4, IF(AND(OR(G233="EE",G233="CE"),N233="Complexo"),6, IF(AND(G233="SE",N233="Simples"),4, IF(AND(G233="SE",N233="Médio"),5, IF(AND(G233="SE",N233="Complexo"),7,0))))))</f>
        <v>0</v>
      </c>
      <c r="P233" s="86" t="n">
        <f aca="false">IF(AND(G233="ALI",M233="Simples"),7, IF(AND(G233="ALI",M233="Médio"),10, IF(AND(G233="ALI",M233="Complexo"),15, IF(AND(G233="AIE",M233="Simples"),5, IF(AND(G233="AIE",M233="Médio"),7, IF(AND(G233="AIE",M233="Complexo"),10,0))))))</f>
        <v>0</v>
      </c>
      <c r="Q233" s="69" t="n">
        <f aca="false">IF(B233&lt;&gt;"Manutenção em interface",IF(B233&lt;&gt;"Desenv., Manutenção e Publicação de Páginas Estáticas",(O233+P233),C233),C233)</f>
        <v>0</v>
      </c>
      <c r="R233" s="85" t="n">
        <f aca="false">IF(B233&lt;&gt;"Manutenção em interface",IF(B233&lt;&gt;"Desenv., Manutenção e Publicação de Páginas Estáticas",(O233+P233)*C233,C233),C233)</f>
        <v>0</v>
      </c>
      <c r="S233" s="78"/>
      <c r="T233" s="87"/>
      <c r="U233" s="88"/>
      <c r="V233" s="76"/>
      <c r="W233" s="77" t="n">
        <f aca="false">IF(V233&lt;&gt;"",VLOOKUP(V233,'Manual EB'!$A$3:$B$407,2,0),0)</f>
        <v>0</v>
      </c>
      <c r="X233" s="78"/>
      <c r="Y233" s="80"/>
      <c r="Z233" s="81"/>
      <c r="AA233" s="82"/>
      <c r="AB233" s="83"/>
      <c r="AC233" s="84" t="str">
        <f aca="false">IF(X233="EE",IF(OR(AND(OR(AA233=1,AA233=0),Y233&gt;0,Y233&lt;5),AND(OR(AA233=1,AA233=0),Y233&gt;4,Y233&lt;16),AND(AA233=2,Y233&gt;0,Y233&lt;5)),"Simples",IF(OR(AND(OR(AA233=1,AA233=0),Y233&gt;15),AND(AA233=2,Y233&gt;4,Y233&lt;16),AND(AA233&gt;2,Y233&gt;0,Y233&lt;5)),"Médio",IF(OR(AND(AA233=2,Y233&gt;15),AND(AA233&gt;2,Y233&gt;4,Y233&lt;16),AND(AA233&gt;2,Y233&gt;15)),"Complexo",""))), IF(OR(X233="CE",X233="SE"),IF(OR(AND(OR(AA233=1,AA233=0),Y233&gt;0,Y233&lt;6),AND(OR(AA233=1,AA233=0),Y233&gt;5,Y233&lt;20),AND(AA233&gt;1,AA233&lt;4,Y233&gt;0,Y233&lt;6)),"Simples",IF(OR(AND(OR(AA233=1,AA233=0),Y233&gt;19),AND(AA233&gt;1,AA233&lt;4,Y233&gt;5,Y233&lt;20),AND(AA233&gt;3,Y233&gt;0,Y233&lt;6)),"Médio",IF(OR(AND(AA233&gt;1,AA233&lt;4,Y233&gt;19),AND(AA233&gt;3,Y233&gt;5,Y233&lt;20),AND(AA233&gt;3,Y233&gt;19)),"Complexo",""))),""))</f>
        <v/>
      </c>
      <c r="AD233" s="79" t="str">
        <f aca="false">IF(X233="ALI",IF(OR(AND(OR(AA233=1,AA233=0),Y233&gt;0,Y233&lt;20),AND(OR(AA233=1,AA233=0),Y233&gt;19,Y233&lt;51),AND(AA233&gt;1,AA233&lt;6,Y233&gt;0,Y233&lt;20)),"Simples",IF(OR(AND(OR(AA233=1,AA233=0),Y233&gt;50),AND(AA233&gt;1,AA233&lt;6,Y233&gt;19,Y233&lt;51),AND(AA233&gt;5,Y233&gt;0,Y233&lt;20)),"Médio",IF(OR(AND(AA233&gt;1,AA233&lt;6,Y233&gt;50),AND(AA233&gt;5,Y233&gt;19,Y233&lt;51),AND(AA233&gt;5,Y233&gt;50)),"Complexo",""))), IF(X233="AIE",IF(OR(AND(OR(AA233=1, AA233=0),Y233&gt;0,Y233&lt;20),AND(OR(AA233=1, AA233=0),Y233&gt;19,Y233&lt;51),AND(AA233&gt;1,AA233&lt;6,Y233&gt;0,Y233&lt;20)),"Simples",IF(OR(AND(OR(AA233=1, AA233=0),Y233&gt;50),AND(AA233&gt;1,AA233&lt;6,Y233&gt;19,Y233&lt;51),AND(AA233&gt;5,Y233&gt;0,Y233&lt;20)),"Médio",IF(OR(AND(AA233&gt;1,AA233&lt;6,Y233&gt;50),AND(AA233&gt;5,Y233&gt;19,Y233&lt;51),AND(AA233&gt;5,Y233&gt;50)),"Complexo",""))),""))</f>
        <v/>
      </c>
      <c r="AE233" s="85" t="str">
        <f aca="false">IF(AC233="",AD233,IF(AD233="",AC233,""))</f>
        <v/>
      </c>
      <c r="AF233" s="86" t="n">
        <f aca="false">IF(AND(OR(X233="EE",X233="CE"),AE233="Simples"),3, IF(AND(OR(X233="EE",X233="CE"),AE233="Médio"),4, IF(AND(OR(X233="EE",X233="CE"),AE233="Complexo"),6, IF(AND(X233="SE",AE233="Simples"),4, IF(AND(X233="SE",AE233="Médio"),5, IF(AND(X233="SE",AE233="Complexo"),7,0))))))</f>
        <v>0</v>
      </c>
      <c r="AG233" s="86" t="n">
        <f aca="false">IF(AND(X233="ALI",AD233="Simples"),7, IF(AND(X233="ALI",AD233="Médio"),10, IF(AND(X233="ALI",AD233="Complexo"),15, IF(AND(X233="AIE",AD233="Simples"),5, IF(AND(X233="AIE",AD233="Médio"),7, IF(AND(X233="AIE",AD233="Complexo"),10,0))))))</f>
        <v>0</v>
      </c>
      <c r="AH233" s="86" t="n">
        <f aca="false">IF(U233="",0,IF(U233="OK",SUM(O233:P233),SUM(AF233:AG233)))</f>
        <v>0</v>
      </c>
      <c r="AI233" s="89" t="n">
        <f aca="false">IF(U233="OK",R233,( IF(V233&lt;&gt;"Manutenção em interface",IF(V233&lt;&gt;"Desenv., Manutenção e Publicação de Páginas Estáticas",(AF233+AG233)*W233,W233),W233)))</f>
        <v>0</v>
      </c>
      <c r="AJ233" s="78"/>
      <c r="AK233" s="87"/>
      <c r="AL233" s="78"/>
      <c r="AM233" s="87"/>
      <c r="AN233" s="78"/>
      <c r="AO233" s="78" t="str">
        <f aca="false">IF(AI233=0,"",IF(AI233=R233,"OK","Divergente"))</f>
        <v/>
      </c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IF(B234&lt;&gt;"",VLOOKUP(B234,'Manual EB'!$A$3:$B$407,2,0),0)</f>
        <v>0</v>
      </c>
      <c r="D234" s="78"/>
      <c r="E234" s="78"/>
      <c r="F234" s="79"/>
      <c r="G234" s="78"/>
      <c r="H234" s="80"/>
      <c r="I234" s="81"/>
      <c r="J234" s="82"/>
      <c r="K234" s="83"/>
      <c r="L234" s="84" t="str">
        <f aca="false">IF(G234="EE",IF(OR(AND(OR(J234=1,J234=0),H234&gt;0,H234&lt;5),AND(OR(J234=1,J234=0),H234&gt;4,H234&lt;16),AND(J234=2,H234&gt;0,H234&lt;5)),"Simples",IF(OR(AND(OR(J234=1,J234=0),H234&gt;15),AND(J234=2,H234&gt;4,H234&lt;16),AND(J234&gt;2,H234&gt;0,H234&lt;5)),"Médio",IF(OR(AND(J234=2,H234&gt;15),AND(J234&gt;2,H234&gt;4,H234&lt;16),AND(J234&gt;2,H234&gt;15)),"Complexo",""))), IF(OR(G234="CE",G234="SE"),IF(OR(AND(OR(J234=1,J234=0),H234&gt;0,H234&lt;6),AND(OR(J234=1,J234=0),H234&gt;5,H234&lt;20),AND(J234&gt;1,J234&lt;4,H234&gt;0,H234&lt;6)),"Simples",IF(OR(AND(OR(J234=1,J234=0),H234&gt;19),AND(J234&gt;1,J234&lt;4,H234&gt;5,H234&lt;20),AND(J234&gt;3,H234&gt;0,H234&lt;6)),"Médio",IF(OR(AND(J234&gt;1,J234&lt;4,H234&gt;19),AND(J234&gt;3,H234&gt;5,H234&lt;20),AND(J234&gt;3,H234&gt;19)),"Complexo",""))),""))</f>
        <v/>
      </c>
      <c r="M234" s="79" t="str">
        <f aca="false">IF(G234="ALI",IF(OR(AND(OR(J234=1,J234=0),H234&gt;0,H234&lt;20),AND(OR(J234=1,J234=0),H234&gt;19,H234&lt;51),AND(J234&gt;1,J234&lt;6,H234&gt;0,H234&lt;20)),"Simples",IF(OR(AND(OR(J234=1,J234=0),H234&gt;50),AND(J234&gt;1,J234&lt;6,H234&gt;19,H234&lt;51),AND(J234&gt;5,H234&gt;0,H234&lt;20)),"Médio",IF(OR(AND(J234&gt;1,J234&lt;6,H234&gt;50),AND(J234&gt;5,H234&gt;19,H234&lt;51),AND(J234&gt;5,H234&gt;50)),"Complexo",""))), IF(G234="AIE",IF(OR(AND(OR(J234=1, J234=0),H234&gt;0,H234&lt;20),AND(OR(J234=1, J234=0),H234&gt;19,H234&lt;51),AND(J234&gt;1,J234&lt;6,H234&gt;0,H234&lt;20)),"Simples",IF(OR(AND(OR(J234=1, J234=0),H234&gt;50),AND(J234&gt;1,J234&lt;6,H234&gt;19,H234&lt;51),AND(J234&gt;5,H234&gt;0,H234&lt;20)),"Médio",IF(OR(AND(J234&gt;1,J234&lt;6,H234&gt;50),AND(J234&gt;5,H234&gt;19,H234&lt;51),AND(J234&gt;5,H234&gt;50)),"Complexo",""))),""))</f>
        <v/>
      </c>
      <c r="N234" s="85" t="str">
        <f aca="false">IF(L234="",M234,IF(M234="",L234,""))</f>
        <v/>
      </c>
      <c r="O234" s="86" t="n">
        <f aca="false">IF(AND(OR(G234="EE",G234="CE"),N234="Simples"),3, IF(AND(OR(G234="EE",G234="CE"),N234="Médio"),4, IF(AND(OR(G234="EE",G234="CE"),N234="Complexo"),6, IF(AND(G234="SE",N234="Simples"),4, IF(AND(G234="SE",N234="Médio"),5, IF(AND(G234="SE",N234="Complexo"),7,0))))))</f>
        <v>0</v>
      </c>
      <c r="P234" s="86" t="n">
        <f aca="false">IF(AND(G234="ALI",M234="Simples"),7, IF(AND(G234="ALI",M234="Médio"),10, IF(AND(G234="ALI",M234="Complexo"),15, IF(AND(G234="AIE",M234="Simples"),5, IF(AND(G234="AIE",M234="Médio"),7, IF(AND(G234="AIE",M234="Complexo"),10,0))))))</f>
        <v>0</v>
      </c>
      <c r="Q234" s="69" t="n">
        <f aca="false">IF(B234&lt;&gt;"Manutenção em interface",IF(B234&lt;&gt;"Desenv., Manutenção e Publicação de Páginas Estáticas",(O234+P234),C234),C234)</f>
        <v>0</v>
      </c>
      <c r="R234" s="85" t="n">
        <f aca="false">IF(B234&lt;&gt;"Manutenção em interface",IF(B234&lt;&gt;"Desenv., Manutenção e Publicação de Páginas Estáticas",(O234+P234)*C234,C234),C234)</f>
        <v>0</v>
      </c>
      <c r="S234" s="78"/>
      <c r="T234" s="87"/>
      <c r="U234" s="88"/>
      <c r="V234" s="76"/>
      <c r="W234" s="77" t="n">
        <f aca="false">IF(V234&lt;&gt;"",VLOOKUP(V234,'Manual EB'!$A$3:$B$407,2,0),0)</f>
        <v>0</v>
      </c>
      <c r="X234" s="78"/>
      <c r="Y234" s="80"/>
      <c r="Z234" s="81"/>
      <c r="AA234" s="82"/>
      <c r="AB234" s="83"/>
      <c r="AC234" s="84" t="str">
        <f aca="false">IF(X234="EE",IF(OR(AND(OR(AA234=1,AA234=0),Y234&gt;0,Y234&lt;5),AND(OR(AA234=1,AA234=0),Y234&gt;4,Y234&lt;16),AND(AA234=2,Y234&gt;0,Y234&lt;5)),"Simples",IF(OR(AND(OR(AA234=1,AA234=0),Y234&gt;15),AND(AA234=2,Y234&gt;4,Y234&lt;16),AND(AA234&gt;2,Y234&gt;0,Y234&lt;5)),"Médio",IF(OR(AND(AA234=2,Y234&gt;15),AND(AA234&gt;2,Y234&gt;4,Y234&lt;16),AND(AA234&gt;2,Y234&gt;15)),"Complexo",""))), IF(OR(X234="CE",X234="SE"),IF(OR(AND(OR(AA234=1,AA234=0),Y234&gt;0,Y234&lt;6),AND(OR(AA234=1,AA234=0),Y234&gt;5,Y234&lt;20),AND(AA234&gt;1,AA234&lt;4,Y234&gt;0,Y234&lt;6)),"Simples",IF(OR(AND(OR(AA234=1,AA234=0),Y234&gt;19),AND(AA234&gt;1,AA234&lt;4,Y234&gt;5,Y234&lt;20),AND(AA234&gt;3,Y234&gt;0,Y234&lt;6)),"Médio",IF(OR(AND(AA234&gt;1,AA234&lt;4,Y234&gt;19),AND(AA234&gt;3,Y234&gt;5,Y234&lt;20),AND(AA234&gt;3,Y234&gt;19)),"Complexo",""))),""))</f>
        <v/>
      </c>
      <c r="AD234" s="79" t="str">
        <f aca="false">IF(X234="ALI",IF(OR(AND(OR(AA234=1,AA234=0),Y234&gt;0,Y234&lt;20),AND(OR(AA234=1,AA234=0),Y234&gt;19,Y234&lt;51),AND(AA234&gt;1,AA234&lt;6,Y234&gt;0,Y234&lt;20)),"Simples",IF(OR(AND(OR(AA234=1,AA234=0),Y234&gt;50),AND(AA234&gt;1,AA234&lt;6,Y234&gt;19,Y234&lt;51),AND(AA234&gt;5,Y234&gt;0,Y234&lt;20)),"Médio",IF(OR(AND(AA234&gt;1,AA234&lt;6,Y234&gt;50),AND(AA234&gt;5,Y234&gt;19,Y234&lt;51),AND(AA234&gt;5,Y234&gt;50)),"Complexo",""))), IF(X234="AIE",IF(OR(AND(OR(AA234=1, AA234=0),Y234&gt;0,Y234&lt;20),AND(OR(AA234=1, AA234=0),Y234&gt;19,Y234&lt;51),AND(AA234&gt;1,AA234&lt;6,Y234&gt;0,Y234&lt;20)),"Simples",IF(OR(AND(OR(AA234=1, AA234=0),Y234&gt;50),AND(AA234&gt;1,AA234&lt;6,Y234&gt;19,Y234&lt;51),AND(AA234&gt;5,Y234&gt;0,Y234&lt;20)),"Médio",IF(OR(AND(AA234&gt;1,AA234&lt;6,Y234&gt;50),AND(AA234&gt;5,Y234&gt;19,Y234&lt;51),AND(AA234&gt;5,Y234&gt;50)),"Complexo",""))),""))</f>
        <v/>
      </c>
      <c r="AE234" s="85" t="str">
        <f aca="false">IF(AC234="",AD234,IF(AD234="",AC234,""))</f>
        <v/>
      </c>
      <c r="AF234" s="86" t="n">
        <f aca="false">IF(AND(OR(X234="EE",X234="CE"),AE234="Simples"),3, IF(AND(OR(X234="EE",X234="CE"),AE234="Médio"),4, IF(AND(OR(X234="EE",X234="CE"),AE234="Complexo"),6, IF(AND(X234="SE",AE234="Simples"),4, IF(AND(X234="SE",AE234="Médio"),5, IF(AND(X234="SE",AE234="Complexo"),7,0))))))</f>
        <v>0</v>
      </c>
      <c r="AG234" s="86" t="n">
        <f aca="false">IF(AND(X234="ALI",AD234="Simples"),7, IF(AND(X234="ALI",AD234="Médio"),10, IF(AND(X234="ALI",AD234="Complexo"),15, IF(AND(X234="AIE",AD234="Simples"),5, IF(AND(X234="AIE",AD234="Médio"),7, IF(AND(X234="AIE",AD234="Complexo"),10,0))))))</f>
        <v>0</v>
      </c>
      <c r="AH234" s="86" t="n">
        <f aca="false">IF(U234="",0,IF(U234="OK",SUM(O234:P234),SUM(AF234:AG234)))</f>
        <v>0</v>
      </c>
      <c r="AI234" s="89" t="n">
        <f aca="false">IF(U234="OK",R234,( IF(V234&lt;&gt;"Manutenção em interface",IF(V234&lt;&gt;"Desenv., Manutenção e Publicação de Páginas Estáticas",(AF234+AG234)*W234,W234),W234)))</f>
        <v>0</v>
      </c>
      <c r="AJ234" s="78"/>
      <c r="AK234" s="87"/>
      <c r="AL234" s="78"/>
      <c r="AM234" s="87"/>
      <c r="AN234" s="78"/>
      <c r="AO234" s="78" t="str">
        <f aca="false">IF(AI234=0,"",IF(AI234=R234,"OK","Divergente"))</f>
        <v/>
      </c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IF(B235&lt;&gt;"",VLOOKUP(B235,'Manual EB'!$A$3:$B$407,2,0),0)</f>
        <v>0</v>
      </c>
      <c r="D235" s="78"/>
      <c r="E235" s="78"/>
      <c r="F235" s="79"/>
      <c r="G235" s="78"/>
      <c r="H235" s="80"/>
      <c r="I235" s="81"/>
      <c r="J235" s="82"/>
      <c r="K235" s="83"/>
      <c r="L235" s="84" t="str">
        <f aca="false">IF(G235="EE",IF(OR(AND(OR(J235=1,J235=0),H235&gt;0,H235&lt;5),AND(OR(J235=1,J235=0),H235&gt;4,H235&lt;16),AND(J235=2,H235&gt;0,H235&lt;5)),"Simples",IF(OR(AND(OR(J235=1,J235=0),H235&gt;15),AND(J235=2,H235&gt;4,H235&lt;16),AND(J235&gt;2,H235&gt;0,H235&lt;5)),"Médio",IF(OR(AND(J235=2,H235&gt;15),AND(J235&gt;2,H235&gt;4,H235&lt;16),AND(J235&gt;2,H235&gt;15)),"Complexo",""))), IF(OR(G235="CE",G235="SE"),IF(OR(AND(OR(J235=1,J235=0),H235&gt;0,H235&lt;6),AND(OR(J235=1,J235=0),H235&gt;5,H235&lt;20),AND(J235&gt;1,J235&lt;4,H235&gt;0,H235&lt;6)),"Simples",IF(OR(AND(OR(J235=1,J235=0),H235&gt;19),AND(J235&gt;1,J235&lt;4,H235&gt;5,H235&lt;20),AND(J235&gt;3,H235&gt;0,H235&lt;6)),"Médio",IF(OR(AND(J235&gt;1,J235&lt;4,H235&gt;19),AND(J235&gt;3,H235&gt;5,H235&lt;20),AND(J235&gt;3,H235&gt;19)),"Complexo",""))),""))</f>
        <v/>
      </c>
      <c r="M235" s="79" t="str">
        <f aca="false">IF(G235="ALI",IF(OR(AND(OR(J235=1,J235=0),H235&gt;0,H235&lt;20),AND(OR(J235=1,J235=0),H235&gt;19,H235&lt;51),AND(J235&gt;1,J235&lt;6,H235&gt;0,H235&lt;20)),"Simples",IF(OR(AND(OR(J235=1,J235=0),H235&gt;50),AND(J235&gt;1,J235&lt;6,H235&gt;19,H235&lt;51),AND(J235&gt;5,H235&gt;0,H235&lt;20)),"Médio",IF(OR(AND(J235&gt;1,J235&lt;6,H235&gt;50),AND(J235&gt;5,H235&gt;19,H235&lt;51),AND(J235&gt;5,H235&gt;50)),"Complexo",""))), IF(G235="AIE",IF(OR(AND(OR(J235=1, J235=0),H235&gt;0,H235&lt;20),AND(OR(J235=1, J235=0),H235&gt;19,H235&lt;51),AND(J235&gt;1,J235&lt;6,H235&gt;0,H235&lt;20)),"Simples",IF(OR(AND(OR(J235=1, J235=0),H235&gt;50),AND(J235&gt;1,J235&lt;6,H235&gt;19,H235&lt;51),AND(J235&gt;5,H235&gt;0,H235&lt;20)),"Médio",IF(OR(AND(J235&gt;1,J235&lt;6,H235&gt;50),AND(J235&gt;5,H235&gt;19,H235&lt;51),AND(J235&gt;5,H235&gt;50)),"Complexo",""))),""))</f>
        <v/>
      </c>
      <c r="N235" s="85" t="str">
        <f aca="false">IF(L235="",M235,IF(M235="",L235,""))</f>
        <v/>
      </c>
      <c r="O235" s="86" t="n">
        <f aca="false">IF(AND(OR(G235="EE",G235="CE"),N235="Simples"),3, IF(AND(OR(G235="EE",G235="CE"),N235="Médio"),4, IF(AND(OR(G235="EE",G235="CE"),N235="Complexo"),6, IF(AND(G235="SE",N235="Simples"),4, IF(AND(G235="SE",N235="Médio"),5, IF(AND(G235="SE",N235="Complexo"),7,0))))))</f>
        <v>0</v>
      </c>
      <c r="P235" s="86" t="n">
        <f aca="false">IF(AND(G235="ALI",M235="Simples"),7, IF(AND(G235="ALI",M235="Médio"),10, IF(AND(G235="ALI",M235="Complexo"),15, IF(AND(G235="AIE",M235="Simples"),5, IF(AND(G235="AIE",M235="Médio"),7, IF(AND(G235="AIE",M235="Complexo"),10,0))))))</f>
        <v>0</v>
      </c>
      <c r="Q235" s="69" t="n">
        <f aca="false">IF(B235&lt;&gt;"Manutenção em interface",IF(B235&lt;&gt;"Desenv., Manutenção e Publicação de Páginas Estáticas",(O235+P235),C235),C235)</f>
        <v>0</v>
      </c>
      <c r="R235" s="85" t="n">
        <f aca="false">IF(B235&lt;&gt;"Manutenção em interface",IF(B235&lt;&gt;"Desenv., Manutenção e Publicação de Páginas Estáticas",(O235+P235)*C235,C235),C235)</f>
        <v>0</v>
      </c>
      <c r="S235" s="78"/>
      <c r="T235" s="87"/>
      <c r="U235" s="88"/>
      <c r="V235" s="76"/>
      <c r="W235" s="77" t="n">
        <f aca="false">IF(V235&lt;&gt;"",VLOOKUP(V235,'Manual EB'!$A$3:$B$407,2,0),0)</f>
        <v>0</v>
      </c>
      <c r="X235" s="78"/>
      <c r="Y235" s="80"/>
      <c r="Z235" s="81"/>
      <c r="AA235" s="82"/>
      <c r="AB235" s="83"/>
      <c r="AC235" s="84" t="str">
        <f aca="false">IF(X235="EE",IF(OR(AND(OR(AA235=1,AA235=0),Y235&gt;0,Y235&lt;5),AND(OR(AA235=1,AA235=0),Y235&gt;4,Y235&lt;16),AND(AA235=2,Y235&gt;0,Y235&lt;5)),"Simples",IF(OR(AND(OR(AA235=1,AA235=0),Y235&gt;15),AND(AA235=2,Y235&gt;4,Y235&lt;16),AND(AA235&gt;2,Y235&gt;0,Y235&lt;5)),"Médio",IF(OR(AND(AA235=2,Y235&gt;15),AND(AA235&gt;2,Y235&gt;4,Y235&lt;16),AND(AA235&gt;2,Y235&gt;15)),"Complexo",""))), IF(OR(X235="CE",X235="SE"),IF(OR(AND(OR(AA235=1,AA235=0),Y235&gt;0,Y235&lt;6),AND(OR(AA235=1,AA235=0),Y235&gt;5,Y235&lt;20),AND(AA235&gt;1,AA235&lt;4,Y235&gt;0,Y235&lt;6)),"Simples",IF(OR(AND(OR(AA235=1,AA235=0),Y235&gt;19),AND(AA235&gt;1,AA235&lt;4,Y235&gt;5,Y235&lt;20),AND(AA235&gt;3,Y235&gt;0,Y235&lt;6)),"Médio",IF(OR(AND(AA235&gt;1,AA235&lt;4,Y235&gt;19),AND(AA235&gt;3,Y235&gt;5,Y235&lt;20),AND(AA235&gt;3,Y235&gt;19)),"Complexo",""))),""))</f>
        <v/>
      </c>
      <c r="AD235" s="79" t="str">
        <f aca="false">IF(X235="ALI",IF(OR(AND(OR(AA235=1,AA235=0),Y235&gt;0,Y235&lt;20),AND(OR(AA235=1,AA235=0),Y235&gt;19,Y235&lt;51),AND(AA235&gt;1,AA235&lt;6,Y235&gt;0,Y235&lt;20)),"Simples",IF(OR(AND(OR(AA235=1,AA235=0),Y235&gt;50),AND(AA235&gt;1,AA235&lt;6,Y235&gt;19,Y235&lt;51),AND(AA235&gt;5,Y235&gt;0,Y235&lt;20)),"Médio",IF(OR(AND(AA235&gt;1,AA235&lt;6,Y235&gt;50),AND(AA235&gt;5,Y235&gt;19,Y235&lt;51),AND(AA235&gt;5,Y235&gt;50)),"Complexo",""))), IF(X235="AIE",IF(OR(AND(OR(AA235=1, AA235=0),Y235&gt;0,Y235&lt;20),AND(OR(AA235=1, AA235=0),Y235&gt;19,Y235&lt;51),AND(AA235&gt;1,AA235&lt;6,Y235&gt;0,Y235&lt;20)),"Simples",IF(OR(AND(OR(AA235=1, AA235=0),Y235&gt;50),AND(AA235&gt;1,AA235&lt;6,Y235&gt;19,Y235&lt;51),AND(AA235&gt;5,Y235&gt;0,Y235&lt;20)),"Médio",IF(OR(AND(AA235&gt;1,AA235&lt;6,Y235&gt;50),AND(AA235&gt;5,Y235&gt;19,Y235&lt;51),AND(AA235&gt;5,Y235&gt;50)),"Complexo",""))),""))</f>
        <v/>
      </c>
      <c r="AE235" s="85" t="str">
        <f aca="false">IF(AC235="",AD235,IF(AD235="",AC235,""))</f>
        <v/>
      </c>
      <c r="AF235" s="86" t="n">
        <f aca="false">IF(AND(OR(X235="EE",X235="CE"),AE235="Simples"),3, IF(AND(OR(X235="EE",X235="CE"),AE235="Médio"),4, IF(AND(OR(X235="EE",X235="CE"),AE235="Complexo"),6, IF(AND(X235="SE",AE235="Simples"),4, IF(AND(X235="SE",AE235="Médio"),5, IF(AND(X235="SE",AE235="Complexo"),7,0))))))</f>
        <v>0</v>
      </c>
      <c r="AG235" s="86" t="n">
        <f aca="false">IF(AND(X235="ALI",AD235="Simples"),7, IF(AND(X235="ALI",AD235="Médio"),10, IF(AND(X235="ALI",AD235="Complexo"),15, IF(AND(X235="AIE",AD235="Simples"),5, IF(AND(X235="AIE",AD235="Médio"),7, IF(AND(X235="AIE",AD235="Complexo"),10,0))))))</f>
        <v>0</v>
      </c>
      <c r="AH235" s="86" t="n">
        <f aca="false">IF(U235="",0,IF(U235="OK",SUM(O235:P235),SUM(AF235:AG235)))</f>
        <v>0</v>
      </c>
      <c r="AI235" s="89" t="n">
        <f aca="false">IF(U235="OK",R235,( IF(V235&lt;&gt;"Manutenção em interface",IF(V235&lt;&gt;"Desenv., Manutenção e Publicação de Páginas Estáticas",(AF235+AG235)*W235,W235),W235)))</f>
        <v>0</v>
      </c>
      <c r="AJ235" s="78"/>
      <c r="AK235" s="87"/>
      <c r="AL235" s="78"/>
      <c r="AM235" s="87"/>
      <c r="AN235" s="78"/>
      <c r="AO235" s="78" t="str">
        <f aca="false">IF(AI235=0,"",IF(AI235=R235,"OK","Divergente"))</f>
        <v/>
      </c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IF(B236&lt;&gt;"",VLOOKUP(B236,'Manual EB'!$A$3:$B$407,2,0),0)</f>
        <v>0</v>
      </c>
      <c r="D236" s="78"/>
      <c r="E236" s="78"/>
      <c r="F236" s="79"/>
      <c r="G236" s="78"/>
      <c r="H236" s="80"/>
      <c r="I236" s="81"/>
      <c r="J236" s="82"/>
      <c r="K236" s="83"/>
      <c r="L236" s="84" t="str">
        <f aca="false">IF(G236="EE",IF(OR(AND(OR(J236=1,J236=0),H236&gt;0,H236&lt;5),AND(OR(J236=1,J236=0),H236&gt;4,H236&lt;16),AND(J236=2,H236&gt;0,H236&lt;5)),"Simples",IF(OR(AND(OR(J236=1,J236=0),H236&gt;15),AND(J236=2,H236&gt;4,H236&lt;16),AND(J236&gt;2,H236&gt;0,H236&lt;5)),"Médio",IF(OR(AND(J236=2,H236&gt;15),AND(J236&gt;2,H236&gt;4,H236&lt;16),AND(J236&gt;2,H236&gt;15)),"Complexo",""))), IF(OR(G236="CE",G236="SE"),IF(OR(AND(OR(J236=1,J236=0),H236&gt;0,H236&lt;6),AND(OR(J236=1,J236=0),H236&gt;5,H236&lt;20),AND(J236&gt;1,J236&lt;4,H236&gt;0,H236&lt;6)),"Simples",IF(OR(AND(OR(J236=1,J236=0),H236&gt;19),AND(J236&gt;1,J236&lt;4,H236&gt;5,H236&lt;20),AND(J236&gt;3,H236&gt;0,H236&lt;6)),"Médio",IF(OR(AND(J236&gt;1,J236&lt;4,H236&gt;19),AND(J236&gt;3,H236&gt;5,H236&lt;20),AND(J236&gt;3,H236&gt;19)),"Complexo",""))),""))</f>
        <v/>
      </c>
      <c r="M236" s="79" t="str">
        <f aca="false">IF(G236="ALI",IF(OR(AND(OR(J236=1,J236=0),H236&gt;0,H236&lt;20),AND(OR(J236=1,J236=0),H236&gt;19,H236&lt;51),AND(J236&gt;1,J236&lt;6,H236&gt;0,H236&lt;20)),"Simples",IF(OR(AND(OR(J236=1,J236=0),H236&gt;50),AND(J236&gt;1,J236&lt;6,H236&gt;19,H236&lt;51),AND(J236&gt;5,H236&gt;0,H236&lt;20)),"Médio",IF(OR(AND(J236&gt;1,J236&lt;6,H236&gt;50),AND(J236&gt;5,H236&gt;19,H236&lt;51),AND(J236&gt;5,H236&gt;50)),"Complexo",""))), IF(G236="AIE",IF(OR(AND(OR(J236=1, J236=0),H236&gt;0,H236&lt;20),AND(OR(J236=1, J236=0),H236&gt;19,H236&lt;51),AND(J236&gt;1,J236&lt;6,H236&gt;0,H236&lt;20)),"Simples",IF(OR(AND(OR(J236=1, J236=0),H236&gt;50),AND(J236&gt;1,J236&lt;6,H236&gt;19,H236&lt;51),AND(J236&gt;5,H236&gt;0,H236&lt;20)),"Médio",IF(OR(AND(J236&gt;1,J236&lt;6,H236&gt;50),AND(J236&gt;5,H236&gt;19,H236&lt;51),AND(J236&gt;5,H236&gt;50)),"Complexo",""))),""))</f>
        <v/>
      </c>
      <c r="N236" s="85" t="str">
        <f aca="false">IF(L236="",M236,IF(M236="",L236,""))</f>
        <v/>
      </c>
      <c r="O236" s="86" t="n">
        <f aca="false">IF(AND(OR(G236="EE",G236="CE"),N236="Simples"),3, IF(AND(OR(G236="EE",G236="CE"),N236="Médio"),4, IF(AND(OR(G236="EE",G236="CE"),N236="Complexo"),6, IF(AND(G236="SE",N236="Simples"),4, IF(AND(G236="SE",N236="Médio"),5, IF(AND(G236="SE",N236="Complexo"),7,0))))))</f>
        <v>0</v>
      </c>
      <c r="P236" s="86" t="n">
        <f aca="false">IF(AND(G236="ALI",M236="Simples"),7, IF(AND(G236="ALI",M236="Médio"),10, IF(AND(G236="ALI",M236="Complexo"),15, IF(AND(G236="AIE",M236="Simples"),5, IF(AND(G236="AIE",M236="Médio"),7, IF(AND(G236="AIE",M236="Complexo"),10,0))))))</f>
        <v>0</v>
      </c>
      <c r="Q236" s="69" t="n">
        <f aca="false">IF(B236&lt;&gt;"Manutenção em interface",IF(B236&lt;&gt;"Desenv., Manutenção e Publicação de Páginas Estáticas",(O236+P236),C236),C236)</f>
        <v>0</v>
      </c>
      <c r="R236" s="85" t="n">
        <f aca="false">IF(B236&lt;&gt;"Manutenção em interface",IF(B236&lt;&gt;"Desenv., Manutenção e Publicação de Páginas Estáticas",(O236+P236)*C236,C236),C236)</f>
        <v>0</v>
      </c>
      <c r="S236" s="78"/>
      <c r="T236" s="87"/>
      <c r="U236" s="88"/>
      <c r="V236" s="76"/>
      <c r="W236" s="77" t="n">
        <f aca="false">IF(V236&lt;&gt;"",VLOOKUP(V236,'Manual EB'!$A$3:$B$407,2,0),0)</f>
        <v>0</v>
      </c>
      <c r="X236" s="78"/>
      <c r="Y236" s="80"/>
      <c r="Z236" s="81"/>
      <c r="AA236" s="82"/>
      <c r="AB236" s="83"/>
      <c r="AC236" s="84" t="str">
        <f aca="false">IF(X236="EE",IF(OR(AND(OR(AA236=1,AA236=0),Y236&gt;0,Y236&lt;5),AND(OR(AA236=1,AA236=0),Y236&gt;4,Y236&lt;16),AND(AA236=2,Y236&gt;0,Y236&lt;5)),"Simples",IF(OR(AND(OR(AA236=1,AA236=0),Y236&gt;15),AND(AA236=2,Y236&gt;4,Y236&lt;16),AND(AA236&gt;2,Y236&gt;0,Y236&lt;5)),"Médio",IF(OR(AND(AA236=2,Y236&gt;15),AND(AA236&gt;2,Y236&gt;4,Y236&lt;16),AND(AA236&gt;2,Y236&gt;15)),"Complexo",""))), IF(OR(X236="CE",X236="SE"),IF(OR(AND(OR(AA236=1,AA236=0),Y236&gt;0,Y236&lt;6),AND(OR(AA236=1,AA236=0),Y236&gt;5,Y236&lt;20),AND(AA236&gt;1,AA236&lt;4,Y236&gt;0,Y236&lt;6)),"Simples",IF(OR(AND(OR(AA236=1,AA236=0),Y236&gt;19),AND(AA236&gt;1,AA236&lt;4,Y236&gt;5,Y236&lt;20),AND(AA236&gt;3,Y236&gt;0,Y236&lt;6)),"Médio",IF(OR(AND(AA236&gt;1,AA236&lt;4,Y236&gt;19),AND(AA236&gt;3,Y236&gt;5,Y236&lt;20),AND(AA236&gt;3,Y236&gt;19)),"Complexo",""))),""))</f>
        <v/>
      </c>
      <c r="AD236" s="79" t="str">
        <f aca="false">IF(X236="ALI",IF(OR(AND(OR(AA236=1,AA236=0),Y236&gt;0,Y236&lt;20),AND(OR(AA236=1,AA236=0),Y236&gt;19,Y236&lt;51),AND(AA236&gt;1,AA236&lt;6,Y236&gt;0,Y236&lt;20)),"Simples",IF(OR(AND(OR(AA236=1,AA236=0),Y236&gt;50),AND(AA236&gt;1,AA236&lt;6,Y236&gt;19,Y236&lt;51),AND(AA236&gt;5,Y236&gt;0,Y236&lt;20)),"Médio",IF(OR(AND(AA236&gt;1,AA236&lt;6,Y236&gt;50),AND(AA236&gt;5,Y236&gt;19,Y236&lt;51),AND(AA236&gt;5,Y236&gt;50)),"Complexo",""))), IF(X236="AIE",IF(OR(AND(OR(AA236=1, AA236=0),Y236&gt;0,Y236&lt;20),AND(OR(AA236=1, AA236=0),Y236&gt;19,Y236&lt;51),AND(AA236&gt;1,AA236&lt;6,Y236&gt;0,Y236&lt;20)),"Simples",IF(OR(AND(OR(AA236=1, AA236=0),Y236&gt;50),AND(AA236&gt;1,AA236&lt;6,Y236&gt;19,Y236&lt;51),AND(AA236&gt;5,Y236&gt;0,Y236&lt;20)),"Médio",IF(OR(AND(AA236&gt;1,AA236&lt;6,Y236&gt;50),AND(AA236&gt;5,Y236&gt;19,Y236&lt;51),AND(AA236&gt;5,Y236&gt;50)),"Complexo",""))),""))</f>
        <v/>
      </c>
      <c r="AE236" s="85" t="str">
        <f aca="false">IF(AC236="",AD236,IF(AD236="",AC236,""))</f>
        <v/>
      </c>
      <c r="AF236" s="86" t="n">
        <f aca="false">IF(AND(OR(X236="EE",X236="CE"),AE236="Simples"),3, IF(AND(OR(X236="EE",X236="CE"),AE236="Médio"),4, IF(AND(OR(X236="EE",X236="CE"),AE236="Complexo"),6, IF(AND(X236="SE",AE236="Simples"),4, IF(AND(X236="SE",AE236="Médio"),5, IF(AND(X236="SE",AE236="Complexo"),7,0))))))</f>
        <v>0</v>
      </c>
      <c r="AG236" s="86" t="n">
        <f aca="false">IF(AND(X236="ALI",AD236="Simples"),7, IF(AND(X236="ALI",AD236="Médio"),10, IF(AND(X236="ALI",AD236="Complexo"),15, IF(AND(X236="AIE",AD236="Simples"),5, IF(AND(X236="AIE",AD236="Médio"),7, IF(AND(X236="AIE",AD236="Complexo"),10,0))))))</f>
        <v>0</v>
      </c>
      <c r="AH236" s="86" t="n">
        <f aca="false">IF(U236="",0,IF(U236="OK",SUM(O236:P236),SUM(AF236:AG236)))</f>
        <v>0</v>
      </c>
      <c r="AI236" s="89" t="n">
        <f aca="false">IF(U236="OK",R236,( IF(V236&lt;&gt;"Manutenção em interface",IF(V236&lt;&gt;"Desenv., Manutenção e Publicação de Páginas Estáticas",(AF236+AG236)*W236,W236),W236)))</f>
        <v>0</v>
      </c>
      <c r="AJ236" s="78"/>
      <c r="AK236" s="87"/>
      <c r="AL236" s="78"/>
      <c r="AM236" s="87"/>
      <c r="AN236" s="78"/>
      <c r="AO236" s="78" t="str">
        <f aca="false">IF(AI236=0,"",IF(AI236=R236,"OK","Divergente"))</f>
        <v/>
      </c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IF(B237&lt;&gt;"",VLOOKUP(B237,'Manual EB'!$A$3:$B$407,2,0),0)</f>
        <v>0</v>
      </c>
      <c r="D237" s="78"/>
      <c r="E237" s="78"/>
      <c r="F237" s="79"/>
      <c r="G237" s="78"/>
      <c r="H237" s="80"/>
      <c r="I237" s="81"/>
      <c r="J237" s="82"/>
      <c r="K237" s="83"/>
      <c r="L237" s="84" t="str">
        <f aca="false">IF(G237="EE",IF(OR(AND(OR(J237=1,J237=0),H237&gt;0,H237&lt;5),AND(OR(J237=1,J237=0),H237&gt;4,H237&lt;16),AND(J237=2,H237&gt;0,H237&lt;5)),"Simples",IF(OR(AND(OR(J237=1,J237=0),H237&gt;15),AND(J237=2,H237&gt;4,H237&lt;16),AND(J237&gt;2,H237&gt;0,H237&lt;5)),"Médio",IF(OR(AND(J237=2,H237&gt;15),AND(J237&gt;2,H237&gt;4,H237&lt;16),AND(J237&gt;2,H237&gt;15)),"Complexo",""))), IF(OR(G237="CE",G237="SE"),IF(OR(AND(OR(J237=1,J237=0),H237&gt;0,H237&lt;6),AND(OR(J237=1,J237=0),H237&gt;5,H237&lt;20),AND(J237&gt;1,J237&lt;4,H237&gt;0,H237&lt;6)),"Simples",IF(OR(AND(OR(J237=1,J237=0),H237&gt;19),AND(J237&gt;1,J237&lt;4,H237&gt;5,H237&lt;20),AND(J237&gt;3,H237&gt;0,H237&lt;6)),"Médio",IF(OR(AND(J237&gt;1,J237&lt;4,H237&gt;19),AND(J237&gt;3,H237&gt;5,H237&lt;20),AND(J237&gt;3,H237&gt;19)),"Complexo",""))),""))</f>
        <v/>
      </c>
      <c r="M237" s="79" t="str">
        <f aca="false">IF(G237="ALI",IF(OR(AND(OR(J237=1,J237=0),H237&gt;0,H237&lt;20),AND(OR(J237=1,J237=0),H237&gt;19,H237&lt;51),AND(J237&gt;1,J237&lt;6,H237&gt;0,H237&lt;20)),"Simples",IF(OR(AND(OR(J237=1,J237=0),H237&gt;50),AND(J237&gt;1,J237&lt;6,H237&gt;19,H237&lt;51),AND(J237&gt;5,H237&gt;0,H237&lt;20)),"Médio",IF(OR(AND(J237&gt;1,J237&lt;6,H237&gt;50),AND(J237&gt;5,H237&gt;19,H237&lt;51),AND(J237&gt;5,H237&gt;50)),"Complexo",""))), IF(G237="AIE",IF(OR(AND(OR(J237=1, J237=0),H237&gt;0,H237&lt;20),AND(OR(J237=1, J237=0),H237&gt;19,H237&lt;51),AND(J237&gt;1,J237&lt;6,H237&gt;0,H237&lt;20)),"Simples",IF(OR(AND(OR(J237=1, J237=0),H237&gt;50),AND(J237&gt;1,J237&lt;6,H237&gt;19,H237&lt;51),AND(J237&gt;5,H237&gt;0,H237&lt;20)),"Médio",IF(OR(AND(J237&gt;1,J237&lt;6,H237&gt;50),AND(J237&gt;5,H237&gt;19,H237&lt;51),AND(J237&gt;5,H237&gt;50)),"Complexo",""))),""))</f>
        <v/>
      </c>
      <c r="N237" s="85" t="str">
        <f aca="false">IF(L237="",M237,IF(M237="",L237,""))</f>
        <v/>
      </c>
      <c r="O237" s="86" t="n">
        <f aca="false">IF(AND(OR(G237="EE",G237="CE"),N237="Simples"),3, IF(AND(OR(G237="EE",G237="CE"),N237="Médio"),4, IF(AND(OR(G237="EE",G237="CE"),N237="Complexo"),6, IF(AND(G237="SE",N237="Simples"),4, IF(AND(G237="SE",N237="Médio"),5, IF(AND(G237="SE",N237="Complexo"),7,0))))))</f>
        <v>0</v>
      </c>
      <c r="P237" s="86" t="n">
        <f aca="false">IF(AND(G237="ALI",M237="Simples"),7, IF(AND(G237="ALI",M237="Médio"),10, IF(AND(G237="ALI",M237="Complexo"),15, IF(AND(G237="AIE",M237="Simples"),5, IF(AND(G237="AIE",M237="Médio"),7, IF(AND(G237="AIE",M237="Complexo"),10,0))))))</f>
        <v>0</v>
      </c>
      <c r="Q237" s="69" t="n">
        <f aca="false">IF(B237&lt;&gt;"Manutenção em interface",IF(B237&lt;&gt;"Desenv., Manutenção e Publicação de Páginas Estáticas",(O237+P237),C237),C237)</f>
        <v>0</v>
      </c>
      <c r="R237" s="85" t="n">
        <f aca="false">IF(B237&lt;&gt;"Manutenção em interface",IF(B237&lt;&gt;"Desenv., Manutenção e Publicação de Páginas Estáticas",(O237+P237)*C237,C237),C237)</f>
        <v>0</v>
      </c>
      <c r="S237" s="78"/>
      <c r="T237" s="87"/>
      <c r="U237" s="88"/>
      <c r="V237" s="76"/>
      <c r="W237" s="77" t="n">
        <f aca="false">IF(V237&lt;&gt;"",VLOOKUP(V237,'Manual EB'!$A$3:$B$407,2,0),0)</f>
        <v>0</v>
      </c>
      <c r="X237" s="78"/>
      <c r="Y237" s="80"/>
      <c r="Z237" s="81"/>
      <c r="AA237" s="82"/>
      <c r="AB237" s="83"/>
      <c r="AC237" s="84" t="str">
        <f aca="false">IF(X237="EE",IF(OR(AND(OR(AA237=1,AA237=0),Y237&gt;0,Y237&lt;5),AND(OR(AA237=1,AA237=0),Y237&gt;4,Y237&lt;16),AND(AA237=2,Y237&gt;0,Y237&lt;5)),"Simples",IF(OR(AND(OR(AA237=1,AA237=0),Y237&gt;15),AND(AA237=2,Y237&gt;4,Y237&lt;16),AND(AA237&gt;2,Y237&gt;0,Y237&lt;5)),"Médio",IF(OR(AND(AA237=2,Y237&gt;15),AND(AA237&gt;2,Y237&gt;4,Y237&lt;16),AND(AA237&gt;2,Y237&gt;15)),"Complexo",""))), IF(OR(X237="CE",X237="SE"),IF(OR(AND(OR(AA237=1,AA237=0),Y237&gt;0,Y237&lt;6),AND(OR(AA237=1,AA237=0),Y237&gt;5,Y237&lt;20),AND(AA237&gt;1,AA237&lt;4,Y237&gt;0,Y237&lt;6)),"Simples",IF(OR(AND(OR(AA237=1,AA237=0),Y237&gt;19),AND(AA237&gt;1,AA237&lt;4,Y237&gt;5,Y237&lt;20),AND(AA237&gt;3,Y237&gt;0,Y237&lt;6)),"Médio",IF(OR(AND(AA237&gt;1,AA237&lt;4,Y237&gt;19),AND(AA237&gt;3,Y237&gt;5,Y237&lt;20),AND(AA237&gt;3,Y237&gt;19)),"Complexo",""))),""))</f>
        <v/>
      </c>
      <c r="AD237" s="79" t="str">
        <f aca="false">IF(X237="ALI",IF(OR(AND(OR(AA237=1,AA237=0),Y237&gt;0,Y237&lt;20),AND(OR(AA237=1,AA237=0),Y237&gt;19,Y237&lt;51),AND(AA237&gt;1,AA237&lt;6,Y237&gt;0,Y237&lt;20)),"Simples",IF(OR(AND(OR(AA237=1,AA237=0),Y237&gt;50),AND(AA237&gt;1,AA237&lt;6,Y237&gt;19,Y237&lt;51),AND(AA237&gt;5,Y237&gt;0,Y237&lt;20)),"Médio",IF(OR(AND(AA237&gt;1,AA237&lt;6,Y237&gt;50),AND(AA237&gt;5,Y237&gt;19,Y237&lt;51),AND(AA237&gt;5,Y237&gt;50)),"Complexo",""))), IF(X237="AIE",IF(OR(AND(OR(AA237=1, AA237=0),Y237&gt;0,Y237&lt;20),AND(OR(AA237=1, AA237=0),Y237&gt;19,Y237&lt;51),AND(AA237&gt;1,AA237&lt;6,Y237&gt;0,Y237&lt;20)),"Simples",IF(OR(AND(OR(AA237=1, AA237=0),Y237&gt;50),AND(AA237&gt;1,AA237&lt;6,Y237&gt;19,Y237&lt;51),AND(AA237&gt;5,Y237&gt;0,Y237&lt;20)),"Médio",IF(OR(AND(AA237&gt;1,AA237&lt;6,Y237&gt;50),AND(AA237&gt;5,Y237&gt;19,Y237&lt;51),AND(AA237&gt;5,Y237&gt;50)),"Complexo",""))),""))</f>
        <v/>
      </c>
      <c r="AE237" s="85" t="str">
        <f aca="false">IF(AC237="",AD237,IF(AD237="",AC237,""))</f>
        <v/>
      </c>
      <c r="AF237" s="86" t="n">
        <f aca="false">IF(AND(OR(X237="EE",X237="CE"),AE237="Simples"),3, IF(AND(OR(X237="EE",X237="CE"),AE237="Médio"),4, IF(AND(OR(X237="EE",X237="CE"),AE237="Complexo"),6, IF(AND(X237="SE",AE237="Simples"),4, IF(AND(X237="SE",AE237="Médio"),5, IF(AND(X237="SE",AE237="Complexo"),7,0))))))</f>
        <v>0</v>
      </c>
      <c r="AG237" s="86" t="n">
        <f aca="false">IF(AND(X237="ALI",AD237="Simples"),7, IF(AND(X237="ALI",AD237="Médio"),10, IF(AND(X237="ALI",AD237="Complexo"),15, IF(AND(X237="AIE",AD237="Simples"),5, IF(AND(X237="AIE",AD237="Médio"),7, IF(AND(X237="AIE",AD237="Complexo"),10,0))))))</f>
        <v>0</v>
      </c>
      <c r="AH237" s="86" t="n">
        <f aca="false">IF(U237="",0,IF(U237="OK",SUM(O237:P237),SUM(AF237:AG237)))</f>
        <v>0</v>
      </c>
      <c r="AI237" s="89" t="n">
        <f aca="false">IF(U237="OK",R237,( IF(V237&lt;&gt;"Manutenção em interface",IF(V237&lt;&gt;"Desenv., Manutenção e Publicação de Páginas Estáticas",(AF237+AG237)*W237,W237),W237)))</f>
        <v>0</v>
      </c>
      <c r="AJ237" s="78"/>
      <c r="AK237" s="87"/>
      <c r="AL237" s="78"/>
      <c r="AM237" s="87"/>
      <c r="AN237" s="78"/>
      <c r="AO237" s="78" t="str">
        <f aca="false">IF(AI237=0,"",IF(AI237=R237,"OK","Divergente"))</f>
        <v/>
      </c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IF(B238&lt;&gt;"",VLOOKUP(B238,'Manual EB'!$A$3:$B$407,2,0),0)</f>
        <v>0</v>
      </c>
      <c r="D238" s="78"/>
      <c r="E238" s="78"/>
      <c r="F238" s="79"/>
      <c r="G238" s="78"/>
      <c r="H238" s="80"/>
      <c r="I238" s="81"/>
      <c r="J238" s="82"/>
      <c r="K238" s="83"/>
      <c r="L238" s="84" t="str">
        <f aca="false">IF(G238="EE",IF(OR(AND(OR(J238=1,J238=0),H238&gt;0,H238&lt;5),AND(OR(J238=1,J238=0),H238&gt;4,H238&lt;16),AND(J238=2,H238&gt;0,H238&lt;5)),"Simples",IF(OR(AND(OR(J238=1,J238=0),H238&gt;15),AND(J238=2,H238&gt;4,H238&lt;16),AND(J238&gt;2,H238&gt;0,H238&lt;5)),"Médio",IF(OR(AND(J238=2,H238&gt;15),AND(J238&gt;2,H238&gt;4,H238&lt;16),AND(J238&gt;2,H238&gt;15)),"Complexo",""))), IF(OR(G238="CE",G238="SE"),IF(OR(AND(OR(J238=1,J238=0),H238&gt;0,H238&lt;6),AND(OR(J238=1,J238=0),H238&gt;5,H238&lt;20),AND(J238&gt;1,J238&lt;4,H238&gt;0,H238&lt;6)),"Simples",IF(OR(AND(OR(J238=1,J238=0),H238&gt;19),AND(J238&gt;1,J238&lt;4,H238&gt;5,H238&lt;20),AND(J238&gt;3,H238&gt;0,H238&lt;6)),"Médio",IF(OR(AND(J238&gt;1,J238&lt;4,H238&gt;19),AND(J238&gt;3,H238&gt;5,H238&lt;20),AND(J238&gt;3,H238&gt;19)),"Complexo",""))),""))</f>
        <v/>
      </c>
      <c r="M238" s="79" t="str">
        <f aca="false">IF(G238="ALI",IF(OR(AND(OR(J238=1,J238=0),H238&gt;0,H238&lt;20),AND(OR(J238=1,J238=0),H238&gt;19,H238&lt;51),AND(J238&gt;1,J238&lt;6,H238&gt;0,H238&lt;20)),"Simples",IF(OR(AND(OR(J238=1,J238=0),H238&gt;50),AND(J238&gt;1,J238&lt;6,H238&gt;19,H238&lt;51),AND(J238&gt;5,H238&gt;0,H238&lt;20)),"Médio",IF(OR(AND(J238&gt;1,J238&lt;6,H238&gt;50),AND(J238&gt;5,H238&gt;19,H238&lt;51),AND(J238&gt;5,H238&gt;50)),"Complexo",""))), IF(G238="AIE",IF(OR(AND(OR(J238=1, J238=0),H238&gt;0,H238&lt;20),AND(OR(J238=1, J238=0),H238&gt;19,H238&lt;51),AND(J238&gt;1,J238&lt;6,H238&gt;0,H238&lt;20)),"Simples",IF(OR(AND(OR(J238=1, J238=0),H238&gt;50),AND(J238&gt;1,J238&lt;6,H238&gt;19,H238&lt;51),AND(J238&gt;5,H238&gt;0,H238&lt;20)),"Médio",IF(OR(AND(J238&gt;1,J238&lt;6,H238&gt;50),AND(J238&gt;5,H238&gt;19,H238&lt;51),AND(J238&gt;5,H238&gt;50)),"Complexo",""))),""))</f>
        <v/>
      </c>
      <c r="N238" s="85" t="str">
        <f aca="false">IF(L238="",M238,IF(M238="",L238,""))</f>
        <v/>
      </c>
      <c r="O238" s="86" t="n">
        <f aca="false">IF(AND(OR(G238="EE",G238="CE"),N238="Simples"),3, IF(AND(OR(G238="EE",G238="CE"),N238="Médio"),4, IF(AND(OR(G238="EE",G238="CE"),N238="Complexo"),6, IF(AND(G238="SE",N238="Simples"),4, IF(AND(G238="SE",N238="Médio"),5, IF(AND(G238="SE",N238="Complexo"),7,0))))))</f>
        <v>0</v>
      </c>
      <c r="P238" s="86" t="n">
        <f aca="false">IF(AND(G238="ALI",M238="Simples"),7, IF(AND(G238="ALI",M238="Médio"),10, IF(AND(G238="ALI",M238="Complexo"),15, IF(AND(G238="AIE",M238="Simples"),5, IF(AND(G238="AIE",M238="Médio"),7, IF(AND(G238="AIE",M238="Complexo"),10,0))))))</f>
        <v>0</v>
      </c>
      <c r="Q238" s="69" t="n">
        <f aca="false">IF(B238&lt;&gt;"Manutenção em interface",IF(B238&lt;&gt;"Desenv., Manutenção e Publicação de Páginas Estáticas",(O238+P238),C238),C238)</f>
        <v>0</v>
      </c>
      <c r="R238" s="85" t="n">
        <f aca="false">IF(B238&lt;&gt;"Manutenção em interface",IF(B238&lt;&gt;"Desenv., Manutenção e Publicação de Páginas Estáticas",(O238+P238)*C238,C238),C238)</f>
        <v>0</v>
      </c>
      <c r="S238" s="78"/>
      <c r="T238" s="87"/>
      <c r="U238" s="88"/>
      <c r="V238" s="76"/>
      <c r="W238" s="77" t="n">
        <f aca="false">IF(V238&lt;&gt;"",VLOOKUP(V238,'Manual EB'!$A$3:$B$407,2,0),0)</f>
        <v>0</v>
      </c>
      <c r="X238" s="78"/>
      <c r="Y238" s="80"/>
      <c r="Z238" s="81"/>
      <c r="AA238" s="82"/>
      <c r="AB238" s="83"/>
      <c r="AC238" s="84" t="str">
        <f aca="false">IF(X238="EE",IF(OR(AND(OR(AA238=1,AA238=0),Y238&gt;0,Y238&lt;5),AND(OR(AA238=1,AA238=0),Y238&gt;4,Y238&lt;16),AND(AA238=2,Y238&gt;0,Y238&lt;5)),"Simples",IF(OR(AND(OR(AA238=1,AA238=0),Y238&gt;15),AND(AA238=2,Y238&gt;4,Y238&lt;16),AND(AA238&gt;2,Y238&gt;0,Y238&lt;5)),"Médio",IF(OR(AND(AA238=2,Y238&gt;15),AND(AA238&gt;2,Y238&gt;4,Y238&lt;16),AND(AA238&gt;2,Y238&gt;15)),"Complexo",""))), IF(OR(X238="CE",X238="SE"),IF(OR(AND(OR(AA238=1,AA238=0),Y238&gt;0,Y238&lt;6),AND(OR(AA238=1,AA238=0),Y238&gt;5,Y238&lt;20),AND(AA238&gt;1,AA238&lt;4,Y238&gt;0,Y238&lt;6)),"Simples",IF(OR(AND(OR(AA238=1,AA238=0),Y238&gt;19),AND(AA238&gt;1,AA238&lt;4,Y238&gt;5,Y238&lt;20),AND(AA238&gt;3,Y238&gt;0,Y238&lt;6)),"Médio",IF(OR(AND(AA238&gt;1,AA238&lt;4,Y238&gt;19),AND(AA238&gt;3,Y238&gt;5,Y238&lt;20),AND(AA238&gt;3,Y238&gt;19)),"Complexo",""))),""))</f>
        <v/>
      </c>
      <c r="AD238" s="79" t="str">
        <f aca="false">IF(X238="ALI",IF(OR(AND(OR(AA238=1,AA238=0),Y238&gt;0,Y238&lt;20),AND(OR(AA238=1,AA238=0),Y238&gt;19,Y238&lt;51),AND(AA238&gt;1,AA238&lt;6,Y238&gt;0,Y238&lt;20)),"Simples",IF(OR(AND(OR(AA238=1,AA238=0),Y238&gt;50),AND(AA238&gt;1,AA238&lt;6,Y238&gt;19,Y238&lt;51),AND(AA238&gt;5,Y238&gt;0,Y238&lt;20)),"Médio",IF(OR(AND(AA238&gt;1,AA238&lt;6,Y238&gt;50),AND(AA238&gt;5,Y238&gt;19,Y238&lt;51),AND(AA238&gt;5,Y238&gt;50)),"Complexo",""))), IF(X238="AIE",IF(OR(AND(OR(AA238=1, AA238=0),Y238&gt;0,Y238&lt;20),AND(OR(AA238=1, AA238=0),Y238&gt;19,Y238&lt;51),AND(AA238&gt;1,AA238&lt;6,Y238&gt;0,Y238&lt;20)),"Simples",IF(OR(AND(OR(AA238=1, AA238=0),Y238&gt;50),AND(AA238&gt;1,AA238&lt;6,Y238&gt;19,Y238&lt;51),AND(AA238&gt;5,Y238&gt;0,Y238&lt;20)),"Médio",IF(OR(AND(AA238&gt;1,AA238&lt;6,Y238&gt;50),AND(AA238&gt;5,Y238&gt;19,Y238&lt;51),AND(AA238&gt;5,Y238&gt;50)),"Complexo",""))),""))</f>
        <v/>
      </c>
      <c r="AE238" s="85" t="str">
        <f aca="false">IF(AC238="",AD238,IF(AD238="",AC238,""))</f>
        <v/>
      </c>
      <c r="AF238" s="86" t="n">
        <f aca="false">IF(AND(OR(X238="EE",X238="CE"),AE238="Simples"),3, IF(AND(OR(X238="EE",X238="CE"),AE238="Médio"),4, IF(AND(OR(X238="EE",X238="CE"),AE238="Complexo"),6, IF(AND(X238="SE",AE238="Simples"),4, IF(AND(X238="SE",AE238="Médio"),5, IF(AND(X238="SE",AE238="Complexo"),7,0))))))</f>
        <v>0</v>
      </c>
      <c r="AG238" s="86" t="n">
        <f aca="false">IF(AND(X238="ALI",AD238="Simples"),7, IF(AND(X238="ALI",AD238="Médio"),10, IF(AND(X238="ALI",AD238="Complexo"),15, IF(AND(X238="AIE",AD238="Simples"),5, IF(AND(X238="AIE",AD238="Médio"),7, IF(AND(X238="AIE",AD238="Complexo"),10,0))))))</f>
        <v>0</v>
      </c>
      <c r="AH238" s="86" t="n">
        <f aca="false">IF(U238="",0,IF(U238="OK",SUM(O238:P238),SUM(AF238:AG238)))</f>
        <v>0</v>
      </c>
      <c r="AI238" s="89" t="n">
        <f aca="false">IF(U238="OK",R238,( IF(V238&lt;&gt;"Manutenção em interface",IF(V238&lt;&gt;"Desenv., Manutenção e Publicação de Páginas Estáticas",(AF238+AG238)*W238,W238),W238)))</f>
        <v>0</v>
      </c>
      <c r="AJ238" s="78"/>
      <c r="AK238" s="87"/>
      <c r="AL238" s="78"/>
      <c r="AM238" s="87"/>
      <c r="AN238" s="78"/>
      <c r="AO238" s="78" t="str">
        <f aca="false">IF(AI238=0,"",IF(AI238=R238,"OK","Divergente"))</f>
        <v/>
      </c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IF(B239&lt;&gt;"",VLOOKUP(B239,'Manual EB'!$A$3:$B$407,2,0),0)</f>
        <v>0</v>
      </c>
      <c r="D239" s="78"/>
      <c r="E239" s="78"/>
      <c r="F239" s="79"/>
      <c r="G239" s="78"/>
      <c r="H239" s="80"/>
      <c r="I239" s="81"/>
      <c r="J239" s="82"/>
      <c r="K239" s="83"/>
      <c r="L239" s="84" t="str">
        <f aca="false">IF(G239="EE",IF(OR(AND(OR(J239=1,J239=0),H239&gt;0,H239&lt;5),AND(OR(J239=1,J239=0),H239&gt;4,H239&lt;16),AND(J239=2,H239&gt;0,H239&lt;5)),"Simples",IF(OR(AND(OR(J239=1,J239=0),H239&gt;15),AND(J239=2,H239&gt;4,H239&lt;16),AND(J239&gt;2,H239&gt;0,H239&lt;5)),"Médio",IF(OR(AND(J239=2,H239&gt;15),AND(J239&gt;2,H239&gt;4,H239&lt;16),AND(J239&gt;2,H239&gt;15)),"Complexo",""))), IF(OR(G239="CE",G239="SE"),IF(OR(AND(OR(J239=1,J239=0),H239&gt;0,H239&lt;6),AND(OR(J239=1,J239=0),H239&gt;5,H239&lt;20),AND(J239&gt;1,J239&lt;4,H239&gt;0,H239&lt;6)),"Simples",IF(OR(AND(OR(J239=1,J239=0),H239&gt;19),AND(J239&gt;1,J239&lt;4,H239&gt;5,H239&lt;20),AND(J239&gt;3,H239&gt;0,H239&lt;6)),"Médio",IF(OR(AND(J239&gt;1,J239&lt;4,H239&gt;19),AND(J239&gt;3,H239&gt;5,H239&lt;20),AND(J239&gt;3,H239&gt;19)),"Complexo",""))),""))</f>
        <v/>
      </c>
      <c r="M239" s="79" t="str">
        <f aca="false">IF(G239="ALI",IF(OR(AND(OR(J239=1,J239=0),H239&gt;0,H239&lt;20),AND(OR(J239=1,J239=0),H239&gt;19,H239&lt;51),AND(J239&gt;1,J239&lt;6,H239&gt;0,H239&lt;20)),"Simples",IF(OR(AND(OR(J239=1,J239=0),H239&gt;50),AND(J239&gt;1,J239&lt;6,H239&gt;19,H239&lt;51),AND(J239&gt;5,H239&gt;0,H239&lt;20)),"Médio",IF(OR(AND(J239&gt;1,J239&lt;6,H239&gt;50),AND(J239&gt;5,H239&gt;19,H239&lt;51),AND(J239&gt;5,H239&gt;50)),"Complexo",""))), IF(G239="AIE",IF(OR(AND(OR(J239=1, J239=0),H239&gt;0,H239&lt;20),AND(OR(J239=1, J239=0),H239&gt;19,H239&lt;51),AND(J239&gt;1,J239&lt;6,H239&gt;0,H239&lt;20)),"Simples",IF(OR(AND(OR(J239=1, J239=0),H239&gt;50),AND(J239&gt;1,J239&lt;6,H239&gt;19,H239&lt;51),AND(J239&gt;5,H239&gt;0,H239&lt;20)),"Médio",IF(OR(AND(J239&gt;1,J239&lt;6,H239&gt;50),AND(J239&gt;5,H239&gt;19,H239&lt;51),AND(J239&gt;5,H239&gt;50)),"Complexo",""))),""))</f>
        <v/>
      </c>
      <c r="N239" s="85" t="str">
        <f aca="false">IF(L239="",M239,IF(M239="",L239,""))</f>
        <v/>
      </c>
      <c r="O239" s="86" t="n">
        <f aca="false">IF(AND(OR(G239="EE",G239="CE"),N239="Simples"),3, IF(AND(OR(G239="EE",G239="CE"),N239="Médio"),4, IF(AND(OR(G239="EE",G239="CE"),N239="Complexo"),6, IF(AND(G239="SE",N239="Simples"),4, IF(AND(G239="SE",N239="Médio"),5, IF(AND(G239="SE",N239="Complexo"),7,0))))))</f>
        <v>0</v>
      </c>
      <c r="P239" s="86" t="n">
        <f aca="false">IF(AND(G239="ALI",M239="Simples"),7, IF(AND(G239="ALI",M239="Médio"),10, IF(AND(G239="ALI",M239="Complexo"),15, IF(AND(G239="AIE",M239="Simples"),5, IF(AND(G239="AIE",M239="Médio"),7, IF(AND(G239="AIE",M239="Complexo"),10,0))))))</f>
        <v>0</v>
      </c>
      <c r="Q239" s="69" t="n">
        <f aca="false">IF(B239&lt;&gt;"Manutenção em interface",IF(B239&lt;&gt;"Desenv., Manutenção e Publicação de Páginas Estáticas",(O239+P239),C239),C239)</f>
        <v>0</v>
      </c>
      <c r="R239" s="85" t="n">
        <f aca="false">IF(B239&lt;&gt;"Manutenção em interface",IF(B239&lt;&gt;"Desenv., Manutenção e Publicação de Páginas Estáticas",(O239+P239)*C239,C239),C239)</f>
        <v>0</v>
      </c>
      <c r="S239" s="78"/>
      <c r="T239" s="87"/>
      <c r="U239" s="88"/>
      <c r="V239" s="76"/>
      <c r="W239" s="77" t="n">
        <f aca="false">IF(V239&lt;&gt;"",VLOOKUP(V239,'Manual EB'!$A$3:$B$407,2,0),0)</f>
        <v>0</v>
      </c>
      <c r="X239" s="78"/>
      <c r="Y239" s="80"/>
      <c r="Z239" s="81"/>
      <c r="AA239" s="82"/>
      <c r="AB239" s="83"/>
      <c r="AC239" s="84" t="str">
        <f aca="false">IF(X239="EE",IF(OR(AND(OR(AA239=1,AA239=0),Y239&gt;0,Y239&lt;5),AND(OR(AA239=1,AA239=0),Y239&gt;4,Y239&lt;16),AND(AA239=2,Y239&gt;0,Y239&lt;5)),"Simples",IF(OR(AND(OR(AA239=1,AA239=0),Y239&gt;15),AND(AA239=2,Y239&gt;4,Y239&lt;16),AND(AA239&gt;2,Y239&gt;0,Y239&lt;5)),"Médio",IF(OR(AND(AA239=2,Y239&gt;15),AND(AA239&gt;2,Y239&gt;4,Y239&lt;16),AND(AA239&gt;2,Y239&gt;15)),"Complexo",""))), IF(OR(X239="CE",X239="SE"),IF(OR(AND(OR(AA239=1,AA239=0),Y239&gt;0,Y239&lt;6),AND(OR(AA239=1,AA239=0),Y239&gt;5,Y239&lt;20),AND(AA239&gt;1,AA239&lt;4,Y239&gt;0,Y239&lt;6)),"Simples",IF(OR(AND(OR(AA239=1,AA239=0),Y239&gt;19),AND(AA239&gt;1,AA239&lt;4,Y239&gt;5,Y239&lt;20),AND(AA239&gt;3,Y239&gt;0,Y239&lt;6)),"Médio",IF(OR(AND(AA239&gt;1,AA239&lt;4,Y239&gt;19),AND(AA239&gt;3,Y239&gt;5,Y239&lt;20),AND(AA239&gt;3,Y239&gt;19)),"Complexo",""))),""))</f>
        <v/>
      </c>
      <c r="AD239" s="79" t="str">
        <f aca="false">IF(X239="ALI",IF(OR(AND(OR(AA239=1,AA239=0),Y239&gt;0,Y239&lt;20),AND(OR(AA239=1,AA239=0),Y239&gt;19,Y239&lt;51),AND(AA239&gt;1,AA239&lt;6,Y239&gt;0,Y239&lt;20)),"Simples",IF(OR(AND(OR(AA239=1,AA239=0),Y239&gt;50),AND(AA239&gt;1,AA239&lt;6,Y239&gt;19,Y239&lt;51),AND(AA239&gt;5,Y239&gt;0,Y239&lt;20)),"Médio",IF(OR(AND(AA239&gt;1,AA239&lt;6,Y239&gt;50),AND(AA239&gt;5,Y239&gt;19,Y239&lt;51),AND(AA239&gt;5,Y239&gt;50)),"Complexo",""))), IF(X239="AIE",IF(OR(AND(OR(AA239=1, AA239=0),Y239&gt;0,Y239&lt;20),AND(OR(AA239=1, AA239=0),Y239&gt;19,Y239&lt;51),AND(AA239&gt;1,AA239&lt;6,Y239&gt;0,Y239&lt;20)),"Simples",IF(OR(AND(OR(AA239=1, AA239=0),Y239&gt;50),AND(AA239&gt;1,AA239&lt;6,Y239&gt;19,Y239&lt;51),AND(AA239&gt;5,Y239&gt;0,Y239&lt;20)),"Médio",IF(OR(AND(AA239&gt;1,AA239&lt;6,Y239&gt;50),AND(AA239&gt;5,Y239&gt;19,Y239&lt;51),AND(AA239&gt;5,Y239&gt;50)),"Complexo",""))),""))</f>
        <v/>
      </c>
      <c r="AE239" s="85" t="str">
        <f aca="false">IF(AC239="",AD239,IF(AD239="",AC239,""))</f>
        <v/>
      </c>
      <c r="AF239" s="86" t="n">
        <f aca="false">IF(AND(OR(X239="EE",X239="CE"),AE239="Simples"),3, IF(AND(OR(X239="EE",X239="CE"),AE239="Médio"),4, IF(AND(OR(X239="EE",X239="CE"),AE239="Complexo"),6, IF(AND(X239="SE",AE239="Simples"),4, IF(AND(X239="SE",AE239="Médio"),5, IF(AND(X239="SE",AE239="Complexo"),7,0))))))</f>
        <v>0</v>
      </c>
      <c r="AG239" s="86" t="n">
        <f aca="false">IF(AND(X239="ALI",AD239="Simples"),7, IF(AND(X239="ALI",AD239="Médio"),10, IF(AND(X239="ALI",AD239="Complexo"),15, IF(AND(X239="AIE",AD239="Simples"),5, IF(AND(X239="AIE",AD239="Médio"),7, IF(AND(X239="AIE",AD239="Complexo"),10,0))))))</f>
        <v>0</v>
      </c>
      <c r="AH239" s="86" t="n">
        <f aca="false">IF(U239="",0,IF(U239="OK",SUM(O239:P239),SUM(AF239:AG239)))</f>
        <v>0</v>
      </c>
      <c r="AI239" s="89" t="n">
        <f aca="false">IF(U239="OK",R239,( IF(V239&lt;&gt;"Manutenção em interface",IF(V239&lt;&gt;"Desenv., Manutenção e Publicação de Páginas Estáticas",(AF239+AG239)*W239,W239),W239)))</f>
        <v>0</v>
      </c>
      <c r="AJ239" s="78"/>
      <c r="AK239" s="87"/>
      <c r="AL239" s="78"/>
      <c r="AM239" s="87"/>
      <c r="AN239" s="78"/>
      <c r="AO239" s="78" t="str">
        <f aca="false">IF(AI239=0,"",IF(AI239=R239,"OK","Divergente"))</f>
        <v/>
      </c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IF(B240&lt;&gt;"",VLOOKUP(B240,'Manual EB'!$A$3:$B$407,2,0),0)</f>
        <v>0</v>
      </c>
      <c r="D240" s="78"/>
      <c r="E240" s="78"/>
      <c r="F240" s="79"/>
      <c r="G240" s="78"/>
      <c r="H240" s="80"/>
      <c r="I240" s="81"/>
      <c r="J240" s="82"/>
      <c r="K240" s="83"/>
      <c r="L240" s="84" t="str">
        <f aca="false">IF(G240="EE",IF(OR(AND(OR(J240=1,J240=0),H240&gt;0,H240&lt;5),AND(OR(J240=1,J240=0),H240&gt;4,H240&lt;16),AND(J240=2,H240&gt;0,H240&lt;5)),"Simples",IF(OR(AND(OR(J240=1,J240=0),H240&gt;15),AND(J240=2,H240&gt;4,H240&lt;16),AND(J240&gt;2,H240&gt;0,H240&lt;5)),"Médio",IF(OR(AND(J240=2,H240&gt;15),AND(J240&gt;2,H240&gt;4,H240&lt;16),AND(J240&gt;2,H240&gt;15)),"Complexo",""))), IF(OR(G240="CE",G240="SE"),IF(OR(AND(OR(J240=1,J240=0),H240&gt;0,H240&lt;6),AND(OR(J240=1,J240=0),H240&gt;5,H240&lt;20),AND(J240&gt;1,J240&lt;4,H240&gt;0,H240&lt;6)),"Simples",IF(OR(AND(OR(J240=1,J240=0),H240&gt;19),AND(J240&gt;1,J240&lt;4,H240&gt;5,H240&lt;20),AND(J240&gt;3,H240&gt;0,H240&lt;6)),"Médio",IF(OR(AND(J240&gt;1,J240&lt;4,H240&gt;19),AND(J240&gt;3,H240&gt;5,H240&lt;20),AND(J240&gt;3,H240&gt;19)),"Complexo",""))),""))</f>
        <v/>
      </c>
      <c r="M240" s="79" t="str">
        <f aca="false">IF(G240="ALI",IF(OR(AND(OR(J240=1,J240=0),H240&gt;0,H240&lt;20),AND(OR(J240=1,J240=0),H240&gt;19,H240&lt;51),AND(J240&gt;1,J240&lt;6,H240&gt;0,H240&lt;20)),"Simples",IF(OR(AND(OR(J240=1,J240=0),H240&gt;50),AND(J240&gt;1,J240&lt;6,H240&gt;19,H240&lt;51),AND(J240&gt;5,H240&gt;0,H240&lt;20)),"Médio",IF(OR(AND(J240&gt;1,J240&lt;6,H240&gt;50),AND(J240&gt;5,H240&gt;19,H240&lt;51),AND(J240&gt;5,H240&gt;50)),"Complexo",""))), IF(G240="AIE",IF(OR(AND(OR(J240=1, J240=0),H240&gt;0,H240&lt;20),AND(OR(J240=1, J240=0),H240&gt;19,H240&lt;51),AND(J240&gt;1,J240&lt;6,H240&gt;0,H240&lt;20)),"Simples",IF(OR(AND(OR(J240=1, J240=0),H240&gt;50),AND(J240&gt;1,J240&lt;6,H240&gt;19,H240&lt;51),AND(J240&gt;5,H240&gt;0,H240&lt;20)),"Médio",IF(OR(AND(J240&gt;1,J240&lt;6,H240&gt;50),AND(J240&gt;5,H240&gt;19,H240&lt;51),AND(J240&gt;5,H240&gt;50)),"Complexo",""))),""))</f>
        <v/>
      </c>
      <c r="N240" s="85" t="str">
        <f aca="false">IF(L240="",M240,IF(M240="",L240,""))</f>
        <v/>
      </c>
      <c r="O240" s="86" t="n">
        <f aca="false">IF(AND(OR(G240="EE",G240="CE"),N240="Simples"),3, IF(AND(OR(G240="EE",G240="CE"),N240="Médio"),4, IF(AND(OR(G240="EE",G240="CE"),N240="Complexo"),6, IF(AND(G240="SE",N240="Simples"),4, IF(AND(G240="SE",N240="Médio"),5, IF(AND(G240="SE",N240="Complexo"),7,0))))))</f>
        <v>0</v>
      </c>
      <c r="P240" s="86" t="n">
        <f aca="false">IF(AND(G240="ALI",M240="Simples"),7, IF(AND(G240="ALI",M240="Médio"),10, IF(AND(G240="ALI",M240="Complexo"),15, IF(AND(G240="AIE",M240="Simples"),5, IF(AND(G240="AIE",M240="Médio"),7, IF(AND(G240="AIE",M240="Complexo"),10,0))))))</f>
        <v>0</v>
      </c>
      <c r="Q240" s="69" t="n">
        <f aca="false">IF(B240&lt;&gt;"Manutenção em interface",IF(B240&lt;&gt;"Desenv., Manutenção e Publicação de Páginas Estáticas",(O240+P240),C240),C240)</f>
        <v>0</v>
      </c>
      <c r="R240" s="85" t="n">
        <f aca="false">IF(B240&lt;&gt;"Manutenção em interface",IF(B240&lt;&gt;"Desenv., Manutenção e Publicação de Páginas Estáticas",(O240+P240)*C240,C240),C240)</f>
        <v>0</v>
      </c>
      <c r="S240" s="78"/>
      <c r="T240" s="87"/>
      <c r="U240" s="88"/>
      <c r="V240" s="76"/>
      <c r="W240" s="77" t="n">
        <f aca="false">IF(V240&lt;&gt;"",VLOOKUP(V240,'Manual EB'!$A$3:$B$407,2,0),0)</f>
        <v>0</v>
      </c>
      <c r="X240" s="78"/>
      <c r="Y240" s="80"/>
      <c r="Z240" s="81"/>
      <c r="AA240" s="82"/>
      <c r="AB240" s="83"/>
      <c r="AC240" s="84" t="str">
        <f aca="false">IF(X240="EE",IF(OR(AND(OR(AA240=1,AA240=0),Y240&gt;0,Y240&lt;5),AND(OR(AA240=1,AA240=0),Y240&gt;4,Y240&lt;16),AND(AA240=2,Y240&gt;0,Y240&lt;5)),"Simples",IF(OR(AND(OR(AA240=1,AA240=0),Y240&gt;15),AND(AA240=2,Y240&gt;4,Y240&lt;16),AND(AA240&gt;2,Y240&gt;0,Y240&lt;5)),"Médio",IF(OR(AND(AA240=2,Y240&gt;15),AND(AA240&gt;2,Y240&gt;4,Y240&lt;16),AND(AA240&gt;2,Y240&gt;15)),"Complexo",""))), IF(OR(X240="CE",X240="SE"),IF(OR(AND(OR(AA240=1,AA240=0),Y240&gt;0,Y240&lt;6),AND(OR(AA240=1,AA240=0),Y240&gt;5,Y240&lt;20),AND(AA240&gt;1,AA240&lt;4,Y240&gt;0,Y240&lt;6)),"Simples",IF(OR(AND(OR(AA240=1,AA240=0),Y240&gt;19),AND(AA240&gt;1,AA240&lt;4,Y240&gt;5,Y240&lt;20),AND(AA240&gt;3,Y240&gt;0,Y240&lt;6)),"Médio",IF(OR(AND(AA240&gt;1,AA240&lt;4,Y240&gt;19),AND(AA240&gt;3,Y240&gt;5,Y240&lt;20),AND(AA240&gt;3,Y240&gt;19)),"Complexo",""))),""))</f>
        <v/>
      </c>
      <c r="AD240" s="79" t="str">
        <f aca="false">IF(X240="ALI",IF(OR(AND(OR(AA240=1,AA240=0),Y240&gt;0,Y240&lt;20),AND(OR(AA240=1,AA240=0),Y240&gt;19,Y240&lt;51),AND(AA240&gt;1,AA240&lt;6,Y240&gt;0,Y240&lt;20)),"Simples",IF(OR(AND(OR(AA240=1,AA240=0),Y240&gt;50),AND(AA240&gt;1,AA240&lt;6,Y240&gt;19,Y240&lt;51),AND(AA240&gt;5,Y240&gt;0,Y240&lt;20)),"Médio",IF(OR(AND(AA240&gt;1,AA240&lt;6,Y240&gt;50),AND(AA240&gt;5,Y240&gt;19,Y240&lt;51),AND(AA240&gt;5,Y240&gt;50)),"Complexo",""))), IF(X240="AIE",IF(OR(AND(OR(AA240=1, AA240=0),Y240&gt;0,Y240&lt;20),AND(OR(AA240=1, AA240=0),Y240&gt;19,Y240&lt;51),AND(AA240&gt;1,AA240&lt;6,Y240&gt;0,Y240&lt;20)),"Simples",IF(OR(AND(OR(AA240=1, AA240=0),Y240&gt;50),AND(AA240&gt;1,AA240&lt;6,Y240&gt;19,Y240&lt;51),AND(AA240&gt;5,Y240&gt;0,Y240&lt;20)),"Médio",IF(OR(AND(AA240&gt;1,AA240&lt;6,Y240&gt;50),AND(AA240&gt;5,Y240&gt;19,Y240&lt;51),AND(AA240&gt;5,Y240&gt;50)),"Complexo",""))),""))</f>
        <v/>
      </c>
      <c r="AE240" s="85" t="str">
        <f aca="false">IF(AC240="",AD240,IF(AD240="",AC240,""))</f>
        <v/>
      </c>
      <c r="AF240" s="86" t="n">
        <f aca="false">IF(AND(OR(X240="EE",X240="CE"),AE240="Simples"),3, IF(AND(OR(X240="EE",X240="CE"),AE240="Médio"),4, IF(AND(OR(X240="EE",X240="CE"),AE240="Complexo"),6, IF(AND(X240="SE",AE240="Simples"),4, IF(AND(X240="SE",AE240="Médio"),5, IF(AND(X240="SE",AE240="Complexo"),7,0))))))</f>
        <v>0</v>
      </c>
      <c r="AG240" s="86" t="n">
        <f aca="false">IF(AND(X240="ALI",AD240="Simples"),7, IF(AND(X240="ALI",AD240="Médio"),10, IF(AND(X240="ALI",AD240="Complexo"),15, IF(AND(X240="AIE",AD240="Simples"),5, IF(AND(X240="AIE",AD240="Médio"),7, IF(AND(X240="AIE",AD240="Complexo"),10,0))))))</f>
        <v>0</v>
      </c>
      <c r="AH240" s="86" t="n">
        <f aca="false">IF(U240="",0,IF(U240="OK",SUM(O240:P240),SUM(AF240:AG240)))</f>
        <v>0</v>
      </c>
      <c r="AI240" s="89" t="n">
        <f aca="false">IF(U240="OK",R240,( IF(V240&lt;&gt;"Manutenção em interface",IF(V240&lt;&gt;"Desenv., Manutenção e Publicação de Páginas Estáticas",(AF240+AG240)*W240,W240),W240)))</f>
        <v>0</v>
      </c>
      <c r="AJ240" s="78"/>
      <c r="AK240" s="87"/>
      <c r="AL240" s="78"/>
      <c r="AM240" s="87"/>
      <c r="AN240" s="78"/>
      <c r="AO240" s="78" t="str">
        <f aca="false">IF(AI240=0,"",IF(AI240=R240,"OK","Divergente"))</f>
        <v/>
      </c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IF(B241&lt;&gt;"",VLOOKUP(B241,'Manual EB'!$A$3:$B$407,2,0),0)</f>
        <v>0</v>
      </c>
      <c r="D241" s="78"/>
      <c r="E241" s="78"/>
      <c r="F241" s="79"/>
      <c r="G241" s="78"/>
      <c r="H241" s="80"/>
      <c r="I241" s="81"/>
      <c r="J241" s="82"/>
      <c r="K241" s="83"/>
      <c r="L241" s="84" t="str">
        <f aca="false">IF(G241="EE",IF(OR(AND(OR(J241=1,J241=0),H241&gt;0,H241&lt;5),AND(OR(J241=1,J241=0),H241&gt;4,H241&lt;16),AND(J241=2,H241&gt;0,H241&lt;5)),"Simples",IF(OR(AND(OR(J241=1,J241=0),H241&gt;15),AND(J241=2,H241&gt;4,H241&lt;16),AND(J241&gt;2,H241&gt;0,H241&lt;5)),"Médio",IF(OR(AND(J241=2,H241&gt;15),AND(J241&gt;2,H241&gt;4,H241&lt;16),AND(J241&gt;2,H241&gt;15)),"Complexo",""))), IF(OR(G241="CE",G241="SE"),IF(OR(AND(OR(J241=1,J241=0),H241&gt;0,H241&lt;6),AND(OR(J241=1,J241=0),H241&gt;5,H241&lt;20),AND(J241&gt;1,J241&lt;4,H241&gt;0,H241&lt;6)),"Simples",IF(OR(AND(OR(J241=1,J241=0),H241&gt;19),AND(J241&gt;1,J241&lt;4,H241&gt;5,H241&lt;20),AND(J241&gt;3,H241&gt;0,H241&lt;6)),"Médio",IF(OR(AND(J241&gt;1,J241&lt;4,H241&gt;19),AND(J241&gt;3,H241&gt;5,H241&lt;20),AND(J241&gt;3,H241&gt;19)),"Complexo",""))),""))</f>
        <v/>
      </c>
      <c r="M241" s="79" t="str">
        <f aca="false">IF(G241="ALI",IF(OR(AND(OR(J241=1,J241=0),H241&gt;0,H241&lt;20),AND(OR(J241=1,J241=0),H241&gt;19,H241&lt;51),AND(J241&gt;1,J241&lt;6,H241&gt;0,H241&lt;20)),"Simples",IF(OR(AND(OR(J241=1,J241=0),H241&gt;50),AND(J241&gt;1,J241&lt;6,H241&gt;19,H241&lt;51),AND(J241&gt;5,H241&gt;0,H241&lt;20)),"Médio",IF(OR(AND(J241&gt;1,J241&lt;6,H241&gt;50),AND(J241&gt;5,H241&gt;19,H241&lt;51),AND(J241&gt;5,H241&gt;50)),"Complexo",""))), IF(G241="AIE",IF(OR(AND(OR(J241=1, J241=0),H241&gt;0,H241&lt;20),AND(OR(J241=1, J241=0),H241&gt;19,H241&lt;51),AND(J241&gt;1,J241&lt;6,H241&gt;0,H241&lt;20)),"Simples",IF(OR(AND(OR(J241=1, J241=0),H241&gt;50),AND(J241&gt;1,J241&lt;6,H241&gt;19,H241&lt;51),AND(J241&gt;5,H241&gt;0,H241&lt;20)),"Médio",IF(OR(AND(J241&gt;1,J241&lt;6,H241&gt;50),AND(J241&gt;5,H241&gt;19,H241&lt;51),AND(J241&gt;5,H241&gt;50)),"Complexo",""))),""))</f>
        <v/>
      </c>
      <c r="N241" s="85" t="str">
        <f aca="false">IF(L241="",M241,IF(M241="",L241,""))</f>
        <v/>
      </c>
      <c r="O241" s="86" t="n">
        <f aca="false">IF(AND(OR(G241="EE",G241="CE"),N241="Simples"),3, IF(AND(OR(G241="EE",G241="CE"),N241="Médio"),4, IF(AND(OR(G241="EE",G241="CE"),N241="Complexo"),6, IF(AND(G241="SE",N241="Simples"),4, IF(AND(G241="SE",N241="Médio"),5, IF(AND(G241="SE",N241="Complexo"),7,0))))))</f>
        <v>0</v>
      </c>
      <c r="P241" s="86" t="n">
        <f aca="false">IF(AND(G241="ALI",M241="Simples"),7, IF(AND(G241="ALI",M241="Médio"),10, IF(AND(G241="ALI",M241="Complexo"),15, IF(AND(G241="AIE",M241="Simples"),5, IF(AND(G241="AIE",M241="Médio"),7, IF(AND(G241="AIE",M241="Complexo"),10,0))))))</f>
        <v>0</v>
      </c>
      <c r="Q241" s="69" t="n">
        <f aca="false">IF(B241&lt;&gt;"Manutenção em interface",IF(B241&lt;&gt;"Desenv., Manutenção e Publicação de Páginas Estáticas",(O241+P241),C241),C241)</f>
        <v>0</v>
      </c>
      <c r="R241" s="85" t="n">
        <f aca="false">IF(B241&lt;&gt;"Manutenção em interface",IF(B241&lt;&gt;"Desenv., Manutenção e Publicação de Páginas Estáticas",(O241+P241)*C241,C241),C241)</f>
        <v>0</v>
      </c>
      <c r="S241" s="78"/>
      <c r="T241" s="87"/>
      <c r="U241" s="88"/>
      <c r="V241" s="76"/>
      <c r="W241" s="77" t="n">
        <f aca="false">IF(V241&lt;&gt;"",VLOOKUP(V241,'Manual EB'!$A$3:$B$407,2,0),0)</f>
        <v>0</v>
      </c>
      <c r="X241" s="78"/>
      <c r="Y241" s="80"/>
      <c r="Z241" s="81"/>
      <c r="AA241" s="82"/>
      <c r="AB241" s="83"/>
      <c r="AC241" s="84" t="str">
        <f aca="false">IF(X241="EE",IF(OR(AND(OR(AA241=1,AA241=0),Y241&gt;0,Y241&lt;5),AND(OR(AA241=1,AA241=0),Y241&gt;4,Y241&lt;16),AND(AA241=2,Y241&gt;0,Y241&lt;5)),"Simples",IF(OR(AND(OR(AA241=1,AA241=0),Y241&gt;15),AND(AA241=2,Y241&gt;4,Y241&lt;16),AND(AA241&gt;2,Y241&gt;0,Y241&lt;5)),"Médio",IF(OR(AND(AA241=2,Y241&gt;15),AND(AA241&gt;2,Y241&gt;4,Y241&lt;16),AND(AA241&gt;2,Y241&gt;15)),"Complexo",""))), IF(OR(X241="CE",X241="SE"),IF(OR(AND(OR(AA241=1,AA241=0),Y241&gt;0,Y241&lt;6),AND(OR(AA241=1,AA241=0),Y241&gt;5,Y241&lt;20),AND(AA241&gt;1,AA241&lt;4,Y241&gt;0,Y241&lt;6)),"Simples",IF(OR(AND(OR(AA241=1,AA241=0),Y241&gt;19),AND(AA241&gt;1,AA241&lt;4,Y241&gt;5,Y241&lt;20),AND(AA241&gt;3,Y241&gt;0,Y241&lt;6)),"Médio",IF(OR(AND(AA241&gt;1,AA241&lt;4,Y241&gt;19),AND(AA241&gt;3,Y241&gt;5,Y241&lt;20),AND(AA241&gt;3,Y241&gt;19)),"Complexo",""))),""))</f>
        <v/>
      </c>
      <c r="AD241" s="79" t="str">
        <f aca="false">IF(X241="ALI",IF(OR(AND(OR(AA241=1,AA241=0),Y241&gt;0,Y241&lt;20),AND(OR(AA241=1,AA241=0),Y241&gt;19,Y241&lt;51),AND(AA241&gt;1,AA241&lt;6,Y241&gt;0,Y241&lt;20)),"Simples",IF(OR(AND(OR(AA241=1,AA241=0),Y241&gt;50),AND(AA241&gt;1,AA241&lt;6,Y241&gt;19,Y241&lt;51),AND(AA241&gt;5,Y241&gt;0,Y241&lt;20)),"Médio",IF(OR(AND(AA241&gt;1,AA241&lt;6,Y241&gt;50),AND(AA241&gt;5,Y241&gt;19,Y241&lt;51),AND(AA241&gt;5,Y241&gt;50)),"Complexo",""))), IF(X241="AIE",IF(OR(AND(OR(AA241=1, AA241=0),Y241&gt;0,Y241&lt;20),AND(OR(AA241=1, AA241=0),Y241&gt;19,Y241&lt;51),AND(AA241&gt;1,AA241&lt;6,Y241&gt;0,Y241&lt;20)),"Simples",IF(OR(AND(OR(AA241=1, AA241=0),Y241&gt;50),AND(AA241&gt;1,AA241&lt;6,Y241&gt;19,Y241&lt;51),AND(AA241&gt;5,Y241&gt;0,Y241&lt;20)),"Médio",IF(OR(AND(AA241&gt;1,AA241&lt;6,Y241&gt;50),AND(AA241&gt;5,Y241&gt;19,Y241&lt;51),AND(AA241&gt;5,Y241&gt;50)),"Complexo",""))),""))</f>
        <v/>
      </c>
      <c r="AE241" s="85" t="str">
        <f aca="false">IF(AC241="",AD241,IF(AD241="",AC241,""))</f>
        <v/>
      </c>
      <c r="AF241" s="86" t="n">
        <f aca="false">IF(AND(OR(X241="EE",X241="CE"),AE241="Simples"),3, IF(AND(OR(X241="EE",X241="CE"),AE241="Médio"),4, IF(AND(OR(X241="EE",X241="CE"),AE241="Complexo"),6, IF(AND(X241="SE",AE241="Simples"),4, IF(AND(X241="SE",AE241="Médio"),5, IF(AND(X241="SE",AE241="Complexo"),7,0))))))</f>
        <v>0</v>
      </c>
      <c r="AG241" s="86" t="n">
        <f aca="false">IF(AND(X241="ALI",AD241="Simples"),7, IF(AND(X241="ALI",AD241="Médio"),10, IF(AND(X241="ALI",AD241="Complexo"),15, IF(AND(X241="AIE",AD241="Simples"),5, IF(AND(X241="AIE",AD241="Médio"),7, IF(AND(X241="AIE",AD241="Complexo"),10,0))))))</f>
        <v>0</v>
      </c>
      <c r="AH241" s="86" t="n">
        <f aca="false">IF(U241="",0,IF(U241="OK",SUM(O241:P241),SUM(AF241:AG241)))</f>
        <v>0</v>
      </c>
      <c r="AI241" s="89" t="n">
        <f aca="false">IF(U241="OK",R241,( IF(V241&lt;&gt;"Manutenção em interface",IF(V241&lt;&gt;"Desenv., Manutenção e Publicação de Páginas Estáticas",(AF241+AG241)*W241,W241),W241)))</f>
        <v>0</v>
      </c>
      <c r="AJ241" s="78"/>
      <c r="AK241" s="87"/>
      <c r="AL241" s="78"/>
      <c r="AM241" s="87"/>
      <c r="AN241" s="78"/>
      <c r="AO241" s="78" t="str">
        <f aca="false">IF(AI241=0,"",IF(AI241=R241,"OK","Divergente"))</f>
        <v/>
      </c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IF(B242&lt;&gt;"",VLOOKUP(B242,'Manual EB'!$A$3:$B$407,2,0),0)</f>
        <v>0</v>
      </c>
      <c r="D242" s="78"/>
      <c r="E242" s="78"/>
      <c r="F242" s="79"/>
      <c r="G242" s="78"/>
      <c r="H242" s="80"/>
      <c r="I242" s="81"/>
      <c r="J242" s="82"/>
      <c r="K242" s="83"/>
      <c r="L242" s="84" t="str">
        <f aca="false">IF(G242="EE",IF(OR(AND(OR(J242=1,J242=0),H242&gt;0,H242&lt;5),AND(OR(J242=1,J242=0),H242&gt;4,H242&lt;16),AND(J242=2,H242&gt;0,H242&lt;5)),"Simples",IF(OR(AND(OR(J242=1,J242=0),H242&gt;15),AND(J242=2,H242&gt;4,H242&lt;16),AND(J242&gt;2,H242&gt;0,H242&lt;5)),"Médio",IF(OR(AND(J242=2,H242&gt;15),AND(J242&gt;2,H242&gt;4,H242&lt;16),AND(J242&gt;2,H242&gt;15)),"Complexo",""))), IF(OR(G242="CE",G242="SE"),IF(OR(AND(OR(J242=1,J242=0),H242&gt;0,H242&lt;6),AND(OR(J242=1,J242=0),H242&gt;5,H242&lt;20),AND(J242&gt;1,J242&lt;4,H242&gt;0,H242&lt;6)),"Simples",IF(OR(AND(OR(J242=1,J242=0),H242&gt;19),AND(J242&gt;1,J242&lt;4,H242&gt;5,H242&lt;20),AND(J242&gt;3,H242&gt;0,H242&lt;6)),"Médio",IF(OR(AND(J242&gt;1,J242&lt;4,H242&gt;19),AND(J242&gt;3,H242&gt;5,H242&lt;20),AND(J242&gt;3,H242&gt;19)),"Complexo",""))),""))</f>
        <v/>
      </c>
      <c r="M242" s="79" t="str">
        <f aca="false">IF(G242="ALI",IF(OR(AND(OR(J242=1,J242=0),H242&gt;0,H242&lt;20),AND(OR(J242=1,J242=0),H242&gt;19,H242&lt;51),AND(J242&gt;1,J242&lt;6,H242&gt;0,H242&lt;20)),"Simples",IF(OR(AND(OR(J242=1,J242=0),H242&gt;50),AND(J242&gt;1,J242&lt;6,H242&gt;19,H242&lt;51),AND(J242&gt;5,H242&gt;0,H242&lt;20)),"Médio",IF(OR(AND(J242&gt;1,J242&lt;6,H242&gt;50),AND(J242&gt;5,H242&gt;19,H242&lt;51),AND(J242&gt;5,H242&gt;50)),"Complexo",""))), IF(G242="AIE",IF(OR(AND(OR(J242=1, J242=0),H242&gt;0,H242&lt;20),AND(OR(J242=1, J242=0),H242&gt;19,H242&lt;51),AND(J242&gt;1,J242&lt;6,H242&gt;0,H242&lt;20)),"Simples",IF(OR(AND(OR(J242=1, J242=0),H242&gt;50),AND(J242&gt;1,J242&lt;6,H242&gt;19,H242&lt;51),AND(J242&gt;5,H242&gt;0,H242&lt;20)),"Médio",IF(OR(AND(J242&gt;1,J242&lt;6,H242&gt;50),AND(J242&gt;5,H242&gt;19,H242&lt;51),AND(J242&gt;5,H242&gt;50)),"Complexo",""))),""))</f>
        <v/>
      </c>
      <c r="N242" s="85" t="str">
        <f aca="false">IF(L242="",M242,IF(M242="",L242,""))</f>
        <v/>
      </c>
      <c r="O242" s="86" t="n">
        <f aca="false">IF(AND(OR(G242="EE",G242="CE"),N242="Simples"),3, IF(AND(OR(G242="EE",G242="CE"),N242="Médio"),4, IF(AND(OR(G242="EE",G242="CE"),N242="Complexo"),6, IF(AND(G242="SE",N242="Simples"),4, IF(AND(G242="SE",N242="Médio"),5, IF(AND(G242="SE",N242="Complexo"),7,0))))))</f>
        <v>0</v>
      </c>
      <c r="P242" s="86" t="n">
        <f aca="false">IF(AND(G242="ALI",M242="Simples"),7, IF(AND(G242="ALI",M242="Médio"),10, IF(AND(G242="ALI",M242="Complexo"),15, IF(AND(G242="AIE",M242="Simples"),5, IF(AND(G242="AIE",M242="Médio"),7, IF(AND(G242="AIE",M242="Complexo"),10,0))))))</f>
        <v>0</v>
      </c>
      <c r="Q242" s="69" t="n">
        <f aca="false">IF(B242&lt;&gt;"Manutenção em interface",IF(B242&lt;&gt;"Desenv., Manutenção e Publicação de Páginas Estáticas",(O242+P242),C242),C242)</f>
        <v>0</v>
      </c>
      <c r="R242" s="85" t="n">
        <f aca="false">IF(B242&lt;&gt;"Manutenção em interface",IF(B242&lt;&gt;"Desenv., Manutenção e Publicação de Páginas Estáticas",(O242+P242)*C242,C242),C242)</f>
        <v>0</v>
      </c>
      <c r="S242" s="78"/>
      <c r="T242" s="87"/>
      <c r="U242" s="88"/>
      <c r="V242" s="76"/>
      <c r="W242" s="77" t="n">
        <f aca="false">IF(V242&lt;&gt;"",VLOOKUP(V242,'Manual EB'!$A$3:$B$407,2,0),0)</f>
        <v>0</v>
      </c>
      <c r="X242" s="78"/>
      <c r="Y242" s="80"/>
      <c r="Z242" s="81"/>
      <c r="AA242" s="82"/>
      <c r="AB242" s="83"/>
      <c r="AC242" s="84" t="str">
        <f aca="false">IF(X242="EE",IF(OR(AND(OR(AA242=1,AA242=0),Y242&gt;0,Y242&lt;5),AND(OR(AA242=1,AA242=0),Y242&gt;4,Y242&lt;16),AND(AA242=2,Y242&gt;0,Y242&lt;5)),"Simples",IF(OR(AND(OR(AA242=1,AA242=0),Y242&gt;15),AND(AA242=2,Y242&gt;4,Y242&lt;16),AND(AA242&gt;2,Y242&gt;0,Y242&lt;5)),"Médio",IF(OR(AND(AA242=2,Y242&gt;15),AND(AA242&gt;2,Y242&gt;4,Y242&lt;16),AND(AA242&gt;2,Y242&gt;15)),"Complexo",""))), IF(OR(X242="CE",X242="SE"),IF(OR(AND(OR(AA242=1,AA242=0),Y242&gt;0,Y242&lt;6),AND(OR(AA242=1,AA242=0),Y242&gt;5,Y242&lt;20),AND(AA242&gt;1,AA242&lt;4,Y242&gt;0,Y242&lt;6)),"Simples",IF(OR(AND(OR(AA242=1,AA242=0),Y242&gt;19),AND(AA242&gt;1,AA242&lt;4,Y242&gt;5,Y242&lt;20),AND(AA242&gt;3,Y242&gt;0,Y242&lt;6)),"Médio",IF(OR(AND(AA242&gt;1,AA242&lt;4,Y242&gt;19),AND(AA242&gt;3,Y242&gt;5,Y242&lt;20),AND(AA242&gt;3,Y242&gt;19)),"Complexo",""))),""))</f>
        <v/>
      </c>
      <c r="AD242" s="79" t="str">
        <f aca="false">IF(X242="ALI",IF(OR(AND(OR(AA242=1,AA242=0),Y242&gt;0,Y242&lt;20),AND(OR(AA242=1,AA242=0),Y242&gt;19,Y242&lt;51),AND(AA242&gt;1,AA242&lt;6,Y242&gt;0,Y242&lt;20)),"Simples",IF(OR(AND(OR(AA242=1,AA242=0),Y242&gt;50),AND(AA242&gt;1,AA242&lt;6,Y242&gt;19,Y242&lt;51),AND(AA242&gt;5,Y242&gt;0,Y242&lt;20)),"Médio",IF(OR(AND(AA242&gt;1,AA242&lt;6,Y242&gt;50),AND(AA242&gt;5,Y242&gt;19,Y242&lt;51),AND(AA242&gt;5,Y242&gt;50)),"Complexo",""))), IF(X242="AIE",IF(OR(AND(OR(AA242=1, AA242=0),Y242&gt;0,Y242&lt;20),AND(OR(AA242=1, AA242=0),Y242&gt;19,Y242&lt;51),AND(AA242&gt;1,AA242&lt;6,Y242&gt;0,Y242&lt;20)),"Simples",IF(OR(AND(OR(AA242=1, AA242=0),Y242&gt;50),AND(AA242&gt;1,AA242&lt;6,Y242&gt;19,Y242&lt;51),AND(AA242&gt;5,Y242&gt;0,Y242&lt;20)),"Médio",IF(OR(AND(AA242&gt;1,AA242&lt;6,Y242&gt;50),AND(AA242&gt;5,Y242&gt;19,Y242&lt;51),AND(AA242&gt;5,Y242&gt;50)),"Complexo",""))),""))</f>
        <v/>
      </c>
      <c r="AE242" s="85" t="str">
        <f aca="false">IF(AC242="",AD242,IF(AD242="",AC242,""))</f>
        <v/>
      </c>
      <c r="AF242" s="86" t="n">
        <f aca="false">IF(AND(OR(X242="EE",X242="CE"),AE242="Simples"),3, IF(AND(OR(X242="EE",X242="CE"),AE242="Médio"),4, IF(AND(OR(X242="EE",X242="CE"),AE242="Complexo"),6, IF(AND(X242="SE",AE242="Simples"),4, IF(AND(X242="SE",AE242="Médio"),5, IF(AND(X242="SE",AE242="Complexo"),7,0))))))</f>
        <v>0</v>
      </c>
      <c r="AG242" s="86" t="n">
        <f aca="false">IF(AND(X242="ALI",AD242="Simples"),7, IF(AND(X242="ALI",AD242="Médio"),10, IF(AND(X242="ALI",AD242="Complexo"),15, IF(AND(X242="AIE",AD242="Simples"),5, IF(AND(X242="AIE",AD242="Médio"),7, IF(AND(X242="AIE",AD242="Complexo"),10,0))))))</f>
        <v>0</v>
      </c>
      <c r="AH242" s="86" t="n">
        <f aca="false">IF(U242="",0,IF(U242="OK",SUM(O242:P242),SUM(AF242:AG242)))</f>
        <v>0</v>
      </c>
      <c r="AI242" s="89" t="n">
        <f aca="false">IF(U242="OK",R242,( IF(V242&lt;&gt;"Manutenção em interface",IF(V242&lt;&gt;"Desenv., Manutenção e Publicação de Páginas Estáticas",(AF242+AG242)*W242,W242),W242)))</f>
        <v>0</v>
      </c>
      <c r="AJ242" s="78"/>
      <c r="AK242" s="87"/>
      <c r="AL242" s="78"/>
      <c r="AM242" s="87"/>
      <c r="AN242" s="78"/>
      <c r="AO242" s="78" t="str">
        <f aca="false">IF(AI242=0,"",IF(AI242=R242,"OK","Divergente"))</f>
        <v/>
      </c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IF(B243&lt;&gt;"",VLOOKUP(B243,'Manual EB'!$A$3:$B$407,2,0),0)</f>
        <v>0</v>
      </c>
      <c r="D243" s="78"/>
      <c r="E243" s="78"/>
      <c r="F243" s="79"/>
      <c r="G243" s="78"/>
      <c r="H243" s="80"/>
      <c r="I243" s="81"/>
      <c r="J243" s="82"/>
      <c r="K243" s="83"/>
      <c r="L243" s="84" t="str">
        <f aca="false">IF(G243="EE",IF(OR(AND(OR(J243=1,J243=0),H243&gt;0,H243&lt;5),AND(OR(J243=1,J243=0),H243&gt;4,H243&lt;16),AND(J243=2,H243&gt;0,H243&lt;5)),"Simples",IF(OR(AND(OR(J243=1,J243=0),H243&gt;15),AND(J243=2,H243&gt;4,H243&lt;16),AND(J243&gt;2,H243&gt;0,H243&lt;5)),"Médio",IF(OR(AND(J243=2,H243&gt;15),AND(J243&gt;2,H243&gt;4,H243&lt;16),AND(J243&gt;2,H243&gt;15)),"Complexo",""))), IF(OR(G243="CE",G243="SE"),IF(OR(AND(OR(J243=1,J243=0),H243&gt;0,H243&lt;6),AND(OR(J243=1,J243=0),H243&gt;5,H243&lt;20),AND(J243&gt;1,J243&lt;4,H243&gt;0,H243&lt;6)),"Simples",IF(OR(AND(OR(J243=1,J243=0),H243&gt;19),AND(J243&gt;1,J243&lt;4,H243&gt;5,H243&lt;20),AND(J243&gt;3,H243&gt;0,H243&lt;6)),"Médio",IF(OR(AND(J243&gt;1,J243&lt;4,H243&gt;19),AND(J243&gt;3,H243&gt;5,H243&lt;20),AND(J243&gt;3,H243&gt;19)),"Complexo",""))),""))</f>
        <v/>
      </c>
      <c r="M243" s="79" t="str">
        <f aca="false">IF(G243="ALI",IF(OR(AND(OR(J243=1,J243=0),H243&gt;0,H243&lt;20),AND(OR(J243=1,J243=0),H243&gt;19,H243&lt;51),AND(J243&gt;1,J243&lt;6,H243&gt;0,H243&lt;20)),"Simples",IF(OR(AND(OR(J243=1,J243=0),H243&gt;50),AND(J243&gt;1,J243&lt;6,H243&gt;19,H243&lt;51),AND(J243&gt;5,H243&gt;0,H243&lt;20)),"Médio",IF(OR(AND(J243&gt;1,J243&lt;6,H243&gt;50),AND(J243&gt;5,H243&gt;19,H243&lt;51),AND(J243&gt;5,H243&gt;50)),"Complexo",""))), IF(G243="AIE",IF(OR(AND(OR(J243=1, J243=0),H243&gt;0,H243&lt;20),AND(OR(J243=1, J243=0),H243&gt;19,H243&lt;51),AND(J243&gt;1,J243&lt;6,H243&gt;0,H243&lt;20)),"Simples",IF(OR(AND(OR(J243=1, J243=0),H243&gt;50),AND(J243&gt;1,J243&lt;6,H243&gt;19,H243&lt;51),AND(J243&gt;5,H243&gt;0,H243&lt;20)),"Médio",IF(OR(AND(J243&gt;1,J243&lt;6,H243&gt;50),AND(J243&gt;5,H243&gt;19,H243&lt;51),AND(J243&gt;5,H243&gt;50)),"Complexo",""))),""))</f>
        <v/>
      </c>
      <c r="N243" s="85" t="str">
        <f aca="false">IF(L243="",M243,IF(M243="",L243,""))</f>
        <v/>
      </c>
      <c r="O243" s="86" t="n">
        <f aca="false">IF(AND(OR(G243="EE",G243="CE"),N243="Simples"),3, IF(AND(OR(G243="EE",G243="CE"),N243="Médio"),4, IF(AND(OR(G243="EE",G243="CE"),N243="Complexo"),6, IF(AND(G243="SE",N243="Simples"),4, IF(AND(G243="SE",N243="Médio"),5, IF(AND(G243="SE",N243="Complexo"),7,0))))))</f>
        <v>0</v>
      </c>
      <c r="P243" s="86" t="n">
        <f aca="false">IF(AND(G243="ALI",M243="Simples"),7, IF(AND(G243="ALI",M243="Médio"),10, IF(AND(G243="ALI",M243="Complexo"),15, IF(AND(G243="AIE",M243="Simples"),5, IF(AND(G243="AIE",M243="Médio"),7, IF(AND(G243="AIE",M243="Complexo"),10,0))))))</f>
        <v>0</v>
      </c>
      <c r="Q243" s="69" t="n">
        <f aca="false">IF(B243&lt;&gt;"Manutenção em interface",IF(B243&lt;&gt;"Desenv., Manutenção e Publicação de Páginas Estáticas",(O243+P243),C243),C243)</f>
        <v>0</v>
      </c>
      <c r="R243" s="85" t="n">
        <f aca="false">IF(B243&lt;&gt;"Manutenção em interface",IF(B243&lt;&gt;"Desenv., Manutenção e Publicação de Páginas Estáticas",(O243+P243)*C243,C243),C243)</f>
        <v>0</v>
      </c>
      <c r="S243" s="78"/>
      <c r="T243" s="87"/>
      <c r="U243" s="88"/>
      <c r="V243" s="76"/>
      <c r="W243" s="77" t="n">
        <f aca="false">IF(V243&lt;&gt;"",VLOOKUP(V243,'Manual EB'!$A$3:$B$407,2,0),0)</f>
        <v>0</v>
      </c>
      <c r="X243" s="78"/>
      <c r="Y243" s="80"/>
      <c r="Z243" s="81"/>
      <c r="AA243" s="82"/>
      <c r="AB243" s="83"/>
      <c r="AC243" s="84" t="str">
        <f aca="false">IF(X243="EE",IF(OR(AND(OR(AA243=1,AA243=0),Y243&gt;0,Y243&lt;5),AND(OR(AA243=1,AA243=0),Y243&gt;4,Y243&lt;16),AND(AA243=2,Y243&gt;0,Y243&lt;5)),"Simples",IF(OR(AND(OR(AA243=1,AA243=0),Y243&gt;15),AND(AA243=2,Y243&gt;4,Y243&lt;16),AND(AA243&gt;2,Y243&gt;0,Y243&lt;5)),"Médio",IF(OR(AND(AA243=2,Y243&gt;15),AND(AA243&gt;2,Y243&gt;4,Y243&lt;16),AND(AA243&gt;2,Y243&gt;15)),"Complexo",""))), IF(OR(X243="CE",X243="SE"),IF(OR(AND(OR(AA243=1,AA243=0),Y243&gt;0,Y243&lt;6),AND(OR(AA243=1,AA243=0),Y243&gt;5,Y243&lt;20),AND(AA243&gt;1,AA243&lt;4,Y243&gt;0,Y243&lt;6)),"Simples",IF(OR(AND(OR(AA243=1,AA243=0),Y243&gt;19),AND(AA243&gt;1,AA243&lt;4,Y243&gt;5,Y243&lt;20),AND(AA243&gt;3,Y243&gt;0,Y243&lt;6)),"Médio",IF(OR(AND(AA243&gt;1,AA243&lt;4,Y243&gt;19),AND(AA243&gt;3,Y243&gt;5,Y243&lt;20),AND(AA243&gt;3,Y243&gt;19)),"Complexo",""))),""))</f>
        <v/>
      </c>
      <c r="AD243" s="79" t="str">
        <f aca="false">IF(X243="ALI",IF(OR(AND(OR(AA243=1,AA243=0),Y243&gt;0,Y243&lt;20),AND(OR(AA243=1,AA243=0),Y243&gt;19,Y243&lt;51),AND(AA243&gt;1,AA243&lt;6,Y243&gt;0,Y243&lt;20)),"Simples",IF(OR(AND(OR(AA243=1,AA243=0),Y243&gt;50),AND(AA243&gt;1,AA243&lt;6,Y243&gt;19,Y243&lt;51),AND(AA243&gt;5,Y243&gt;0,Y243&lt;20)),"Médio",IF(OR(AND(AA243&gt;1,AA243&lt;6,Y243&gt;50),AND(AA243&gt;5,Y243&gt;19,Y243&lt;51),AND(AA243&gt;5,Y243&gt;50)),"Complexo",""))), IF(X243="AIE",IF(OR(AND(OR(AA243=1, AA243=0),Y243&gt;0,Y243&lt;20),AND(OR(AA243=1, AA243=0),Y243&gt;19,Y243&lt;51),AND(AA243&gt;1,AA243&lt;6,Y243&gt;0,Y243&lt;20)),"Simples",IF(OR(AND(OR(AA243=1, AA243=0),Y243&gt;50),AND(AA243&gt;1,AA243&lt;6,Y243&gt;19,Y243&lt;51),AND(AA243&gt;5,Y243&gt;0,Y243&lt;20)),"Médio",IF(OR(AND(AA243&gt;1,AA243&lt;6,Y243&gt;50),AND(AA243&gt;5,Y243&gt;19,Y243&lt;51),AND(AA243&gt;5,Y243&gt;50)),"Complexo",""))),""))</f>
        <v/>
      </c>
      <c r="AE243" s="85" t="str">
        <f aca="false">IF(AC243="",AD243,IF(AD243="",AC243,""))</f>
        <v/>
      </c>
      <c r="AF243" s="86" t="n">
        <f aca="false">IF(AND(OR(X243="EE",X243="CE"),AE243="Simples"),3, IF(AND(OR(X243="EE",X243="CE"),AE243="Médio"),4, IF(AND(OR(X243="EE",X243="CE"),AE243="Complexo"),6, IF(AND(X243="SE",AE243="Simples"),4, IF(AND(X243="SE",AE243="Médio"),5, IF(AND(X243="SE",AE243="Complexo"),7,0))))))</f>
        <v>0</v>
      </c>
      <c r="AG243" s="86" t="n">
        <f aca="false">IF(AND(X243="ALI",AD243="Simples"),7, IF(AND(X243="ALI",AD243="Médio"),10, IF(AND(X243="ALI",AD243="Complexo"),15, IF(AND(X243="AIE",AD243="Simples"),5, IF(AND(X243="AIE",AD243="Médio"),7, IF(AND(X243="AIE",AD243="Complexo"),10,0))))))</f>
        <v>0</v>
      </c>
      <c r="AH243" s="86" t="n">
        <f aca="false">IF(U243="",0,IF(U243="OK",SUM(O243:P243),SUM(AF243:AG243)))</f>
        <v>0</v>
      </c>
      <c r="AI243" s="89" t="n">
        <f aca="false">IF(U243="OK",R243,( IF(V243&lt;&gt;"Manutenção em interface",IF(V243&lt;&gt;"Desenv., Manutenção e Publicação de Páginas Estáticas",(AF243+AG243)*W243,W243),W243)))</f>
        <v>0</v>
      </c>
      <c r="AJ243" s="78"/>
      <c r="AK243" s="87"/>
      <c r="AL243" s="78"/>
      <c r="AM243" s="87"/>
      <c r="AN243" s="78"/>
      <c r="AO243" s="78" t="str">
        <f aca="false">IF(AI243=0,"",IF(AI243=R243,"OK","Divergente"))</f>
        <v/>
      </c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IF(B244&lt;&gt;"",VLOOKUP(B244,'Manual EB'!$A$3:$B$407,2,0),0)</f>
        <v>0</v>
      </c>
      <c r="D244" s="78"/>
      <c r="E244" s="78"/>
      <c r="F244" s="79"/>
      <c r="G244" s="78"/>
      <c r="H244" s="80"/>
      <c r="I244" s="81"/>
      <c r="J244" s="82"/>
      <c r="K244" s="83"/>
      <c r="L244" s="84" t="str">
        <f aca="false">IF(G244="EE",IF(OR(AND(OR(J244=1,J244=0),H244&gt;0,H244&lt;5),AND(OR(J244=1,J244=0),H244&gt;4,H244&lt;16),AND(J244=2,H244&gt;0,H244&lt;5)),"Simples",IF(OR(AND(OR(J244=1,J244=0),H244&gt;15),AND(J244=2,H244&gt;4,H244&lt;16),AND(J244&gt;2,H244&gt;0,H244&lt;5)),"Médio",IF(OR(AND(J244=2,H244&gt;15),AND(J244&gt;2,H244&gt;4,H244&lt;16),AND(J244&gt;2,H244&gt;15)),"Complexo",""))), IF(OR(G244="CE",G244="SE"),IF(OR(AND(OR(J244=1,J244=0),H244&gt;0,H244&lt;6),AND(OR(J244=1,J244=0),H244&gt;5,H244&lt;20),AND(J244&gt;1,J244&lt;4,H244&gt;0,H244&lt;6)),"Simples",IF(OR(AND(OR(J244=1,J244=0),H244&gt;19),AND(J244&gt;1,J244&lt;4,H244&gt;5,H244&lt;20),AND(J244&gt;3,H244&gt;0,H244&lt;6)),"Médio",IF(OR(AND(J244&gt;1,J244&lt;4,H244&gt;19),AND(J244&gt;3,H244&gt;5,H244&lt;20),AND(J244&gt;3,H244&gt;19)),"Complexo",""))),""))</f>
        <v/>
      </c>
      <c r="M244" s="79" t="str">
        <f aca="false">IF(G244="ALI",IF(OR(AND(OR(J244=1,J244=0),H244&gt;0,H244&lt;20),AND(OR(J244=1,J244=0),H244&gt;19,H244&lt;51),AND(J244&gt;1,J244&lt;6,H244&gt;0,H244&lt;20)),"Simples",IF(OR(AND(OR(J244=1,J244=0),H244&gt;50),AND(J244&gt;1,J244&lt;6,H244&gt;19,H244&lt;51),AND(J244&gt;5,H244&gt;0,H244&lt;20)),"Médio",IF(OR(AND(J244&gt;1,J244&lt;6,H244&gt;50),AND(J244&gt;5,H244&gt;19,H244&lt;51),AND(J244&gt;5,H244&gt;50)),"Complexo",""))), IF(G244="AIE",IF(OR(AND(OR(J244=1, J244=0),H244&gt;0,H244&lt;20),AND(OR(J244=1, J244=0),H244&gt;19,H244&lt;51),AND(J244&gt;1,J244&lt;6,H244&gt;0,H244&lt;20)),"Simples",IF(OR(AND(OR(J244=1, J244=0),H244&gt;50),AND(J244&gt;1,J244&lt;6,H244&gt;19,H244&lt;51),AND(J244&gt;5,H244&gt;0,H244&lt;20)),"Médio",IF(OR(AND(J244&gt;1,J244&lt;6,H244&gt;50),AND(J244&gt;5,H244&gt;19,H244&lt;51),AND(J244&gt;5,H244&gt;50)),"Complexo",""))),""))</f>
        <v/>
      </c>
      <c r="N244" s="85" t="str">
        <f aca="false">IF(L244="",M244,IF(M244="",L244,""))</f>
        <v/>
      </c>
      <c r="O244" s="86" t="n">
        <f aca="false">IF(AND(OR(G244="EE",G244="CE"),N244="Simples"),3, IF(AND(OR(G244="EE",G244="CE"),N244="Médio"),4, IF(AND(OR(G244="EE",G244="CE"),N244="Complexo"),6, IF(AND(G244="SE",N244="Simples"),4, IF(AND(G244="SE",N244="Médio"),5, IF(AND(G244="SE",N244="Complexo"),7,0))))))</f>
        <v>0</v>
      </c>
      <c r="P244" s="86" t="n">
        <f aca="false">IF(AND(G244="ALI",M244="Simples"),7, IF(AND(G244="ALI",M244="Médio"),10, IF(AND(G244="ALI",M244="Complexo"),15, IF(AND(G244="AIE",M244="Simples"),5, IF(AND(G244="AIE",M244="Médio"),7, IF(AND(G244="AIE",M244="Complexo"),10,0))))))</f>
        <v>0</v>
      </c>
      <c r="Q244" s="69" t="n">
        <f aca="false">IF(B244&lt;&gt;"Manutenção em interface",IF(B244&lt;&gt;"Desenv., Manutenção e Publicação de Páginas Estáticas",(O244+P244),C244),C244)</f>
        <v>0</v>
      </c>
      <c r="R244" s="85" t="n">
        <f aca="false">IF(B244&lt;&gt;"Manutenção em interface",IF(B244&lt;&gt;"Desenv., Manutenção e Publicação de Páginas Estáticas",(O244+P244)*C244,C244),C244)</f>
        <v>0</v>
      </c>
      <c r="S244" s="78"/>
      <c r="T244" s="87"/>
      <c r="U244" s="88"/>
      <c r="V244" s="76"/>
      <c r="W244" s="77" t="n">
        <f aca="false">IF(V244&lt;&gt;"",VLOOKUP(V244,'Manual EB'!$A$3:$B$407,2,0),0)</f>
        <v>0</v>
      </c>
      <c r="X244" s="78"/>
      <c r="Y244" s="80"/>
      <c r="Z244" s="81"/>
      <c r="AA244" s="82"/>
      <c r="AB244" s="83"/>
      <c r="AC244" s="84" t="str">
        <f aca="false">IF(X244="EE",IF(OR(AND(OR(AA244=1,AA244=0),Y244&gt;0,Y244&lt;5),AND(OR(AA244=1,AA244=0),Y244&gt;4,Y244&lt;16),AND(AA244=2,Y244&gt;0,Y244&lt;5)),"Simples",IF(OR(AND(OR(AA244=1,AA244=0),Y244&gt;15),AND(AA244=2,Y244&gt;4,Y244&lt;16),AND(AA244&gt;2,Y244&gt;0,Y244&lt;5)),"Médio",IF(OR(AND(AA244=2,Y244&gt;15),AND(AA244&gt;2,Y244&gt;4,Y244&lt;16),AND(AA244&gt;2,Y244&gt;15)),"Complexo",""))), IF(OR(X244="CE",X244="SE"),IF(OR(AND(OR(AA244=1,AA244=0),Y244&gt;0,Y244&lt;6),AND(OR(AA244=1,AA244=0),Y244&gt;5,Y244&lt;20),AND(AA244&gt;1,AA244&lt;4,Y244&gt;0,Y244&lt;6)),"Simples",IF(OR(AND(OR(AA244=1,AA244=0),Y244&gt;19),AND(AA244&gt;1,AA244&lt;4,Y244&gt;5,Y244&lt;20),AND(AA244&gt;3,Y244&gt;0,Y244&lt;6)),"Médio",IF(OR(AND(AA244&gt;1,AA244&lt;4,Y244&gt;19),AND(AA244&gt;3,Y244&gt;5,Y244&lt;20),AND(AA244&gt;3,Y244&gt;19)),"Complexo",""))),""))</f>
        <v/>
      </c>
      <c r="AD244" s="79" t="str">
        <f aca="false">IF(X244="ALI",IF(OR(AND(OR(AA244=1,AA244=0),Y244&gt;0,Y244&lt;20),AND(OR(AA244=1,AA244=0),Y244&gt;19,Y244&lt;51),AND(AA244&gt;1,AA244&lt;6,Y244&gt;0,Y244&lt;20)),"Simples",IF(OR(AND(OR(AA244=1,AA244=0),Y244&gt;50),AND(AA244&gt;1,AA244&lt;6,Y244&gt;19,Y244&lt;51),AND(AA244&gt;5,Y244&gt;0,Y244&lt;20)),"Médio",IF(OR(AND(AA244&gt;1,AA244&lt;6,Y244&gt;50),AND(AA244&gt;5,Y244&gt;19,Y244&lt;51),AND(AA244&gt;5,Y244&gt;50)),"Complexo",""))), IF(X244="AIE",IF(OR(AND(OR(AA244=1, AA244=0),Y244&gt;0,Y244&lt;20),AND(OR(AA244=1, AA244=0),Y244&gt;19,Y244&lt;51),AND(AA244&gt;1,AA244&lt;6,Y244&gt;0,Y244&lt;20)),"Simples",IF(OR(AND(OR(AA244=1, AA244=0),Y244&gt;50),AND(AA244&gt;1,AA244&lt;6,Y244&gt;19,Y244&lt;51),AND(AA244&gt;5,Y244&gt;0,Y244&lt;20)),"Médio",IF(OR(AND(AA244&gt;1,AA244&lt;6,Y244&gt;50),AND(AA244&gt;5,Y244&gt;19,Y244&lt;51),AND(AA244&gt;5,Y244&gt;50)),"Complexo",""))),""))</f>
        <v/>
      </c>
      <c r="AE244" s="85" t="str">
        <f aca="false">IF(AC244="",AD244,IF(AD244="",AC244,""))</f>
        <v/>
      </c>
      <c r="AF244" s="86" t="n">
        <f aca="false">IF(AND(OR(X244="EE",X244="CE"),AE244="Simples"),3, IF(AND(OR(X244="EE",X244="CE"),AE244="Médio"),4, IF(AND(OR(X244="EE",X244="CE"),AE244="Complexo"),6, IF(AND(X244="SE",AE244="Simples"),4, IF(AND(X244="SE",AE244="Médio"),5, IF(AND(X244="SE",AE244="Complexo"),7,0))))))</f>
        <v>0</v>
      </c>
      <c r="AG244" s="86" t="n">
        <f aca="false">IF(AND(X244="ALI",AD244="Simples"),7, IF(AND(X244="ALI",AD244="Médio"),10, IF(AND(X244="ALI",AD244="Complexo"),15, IF(AND(X244="AIE",AD244="Simples"),5, IF(AND(X244="AIE",AD244="Médio"),7, IF(AND(X244="AIE",AD244="Complexo"),10,0))))))</f>
        <v>0</v>
      </c>
      <c r="AH244" s="86" t="n">
        <f aca="false">IF(U244="",0,IF(U244="OK",SUM(O244:P244),SUM(AF244:AG244)))</f>
        <v>0</v>
      </c>
      <c r="AI244" s="89" t="n">
        <f aca="false">IF(U244="OK",R244,( IF(V244&lt;&gt;"Manutenção em interface",IF(V244&lt;&gt;"Desenv., Manutenção e Publicação de Páginas Estáticas",(AF244+AG244)*W244,W244),W244)))</f>
        <v>0</v>
      </c>
      <c r="AJ244" s="78"/>
      <c r="AK244" s="87"/>
      <c r="AL244" s="78"/>
      <c r="AM244" s="87"/>
      <c r="AN244" s="78"/>
      <c r="AO244" s="78" t="str">
        <f aca="false">IF(AI244=0,"",IF(AI244=R244,"OK","Divergente"))</f>
        <v/>
      </c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IF(B245&lt;&gt;"",VLOOKUP(B245,'Manual EB'!$A$3:$B$407,2,0),0)</f>
        <v>0</v>
      </c>
      <c r="D245" s="78"/>
      <c r="E245" s="78"/>
      <c r="F245" s="79"/>
      <c r="G245" s="78"/>
      <c r="H245" s="80"/>
      <c r="I245" s="81"/>
      <c r="J245" s="82"/>
      <c r="K245" s="83"/>
      <c r="L245" s="84" t="str">
        <f aca="false">IF(G245="EE",IF(OR(AND(OR(J245=1,J245=0),H245&gt;0,H245&lt;5),AND(OR(J245=1,J245=0),H245&gt;4,H245&lt;16),AND(J245=2,H245&gt;0,H245&lt;5)),"Simples",IF(OR(AND(OR(J245=1,J245=0),H245&gt;15),AND(J245=2,H245&gt;4,H245&lt;16),AND(J245&gt;2,H245&gt;0,H245&lt;5)),"Médio",IF(OR(AND(J245=2,H245&gt;15),AND(J245&gt;2,H245&gt;4,H245&lt;16),AND(J245&gt;2,H245&gt;15)),"Complexo",""))), IF(OR(G245="CE",G245="SE"),IF(OR(AND(OR(J245=1,J245=0),H245&gt;0,H245&lt;6),AND(OR(J245=1,J245=0),H245&gt;5,H245&lt;20),AND(J245&gt;1,J245&lt;4,H245&gt;0,H245&lt;6)),"Simples",IF(OR(AND(OR(J245=1,J245=0),H245&gt;19),AND(J245&gt;1,J245&lt;4,H245&gt;5,H245&lt;20),AND(J245&gt;3,H245&gt;0,H245&lt;6)),"Médio",IF(OR(AND(J245&gt;1,J245&lt;4,H245&gt;19),AND(J245&gt;3,H245&gt;5,H245&lt;20),AND(J245&gt;3,H245&gt;19)),"Complexo",""))),""))</f>
        <v/>
      </c>
      <c r="M245" s="79" t="str">
        <f aca="false">IF(G245="ALI",IF(OR(AND(OR(J245=1,J245=0),H245&gt;0,H245&lt;20),AND(OR(J245=1,J245=0),H245&gt;19,H245&lt;51),AND(J245&gt;1,J245&lt;6,H245&gt;0,H245&lt;20)),"Simples",IF(OR(AND(OR(J245=1,J245=0),H245&gt;50),AND(J245&gt;1,J245&lt;6,H245&gt;19,H245&lt;51),AND(J245&gt;5,H245&gt;0,H245&lt;20)),"Médio",IF(OR(AND(J245&gt;1,J245&lt;6,H245&gt;50),AND(J245&gt;5,H245&gt;19,H245&lt;51),AND(J245&gt;5,H245&gt;50)),"Complexo",""))), IF(G245="AIE",IF(OR(AND(OR(J245=1, J245=0),H245&gt;0,H245&lt;20),AND(OR(J245=1, J245=0),H245&gt;19,H245&lt;51),AND(J245&gt;1,J245&lt;6,H245&gt;0,H245&lt;20)),"Simples",IF(OR(AND(OR(J245=1, J245=0),H245&gt;50),AND(J245&gt;1,J245&lt;6,H245&gt;19,H245&lt;51),AND(J245&gt;5,H245&gt;0,H245&lt;20)),"Médio",IF(OR(AND(J245&gt;1,J245&lt;6,H245&gt;50),AND(J245&gt;5,H245&gt;19,H245&lt;51),AND(J245&gt;5,H245&gt;50)),"Complexo",""))),""))</f>
        <v/>
      </c>
      <c r="N245" s="85" t="str">
        <f aca="false">IF(L245="",M245,IF(M245="",L245,""))</f>
        <v/>
      </c>
      <c r="O245" s="86" t="n">
        <f aca="false">IF(AND(OR(G245="EE",G245="CE"),N245="Simples"),3, IF(AND(OR(G245="EE",G245="CE"),N245="Médio"),4, IF(AND(OR(G245="EE",G245="CE"),N245="Complexo"),6, IF(AND(G245="SE",N245="Simples"),4, IF(AND(G245="SE",N245="Médio"),5, IF(AND(G245="SE",N245="Complexo"),7,0))))))</f>
        <v>0</v>
      </c>
      <c r="P245" s="86" t="n">
        <f aca="false">IF(AND(G245="ALI",M245="Simples"),7, IF(AND(G245="ALI",M245="Médio"),10, IF(AND(G245="ALI",M245="Complexo"),15, IF(AND(G245="AIE",M245="Simples"),5, IF(AND(G245="AIE",M245="Médio"),7, IF(AND(G245="AIE",M245="Complexo"),10,0))))))</f>
        <v>0</v>
      </c>
      <c r="Q245" s="69" t="n">
        <f aca="false">IF(B245&lt;&gt;"Manutenção em interface",IF(B245&lt;&gt;"Desenv., Manutenção e Publicação de Páginas Estáticas",(O245+P245),C245),C245)</f>
        <v>0</v>
      </c>
      <c r="R245" s="85" t="n">
        <f aca="false">IF(B245&lt;&gt;"Manutenção em interface",IF(B245&lt;&gt;"Desenv., Manutenção e Publicação de Páginas Estáticas",(O245+P245)*C245,C245),C245)</f>
        <v>0</v>
      </c>
      <c r="S245" s="78"/>
      <c r="T245" s="87"/>
      <c r="U245" s="88"/>
      <c r="V245" s="76"/>
      <c r="W245" s="77" t="n">
        <f aca="false">IF(V245&lt;&gt;"",VLOOKUP(V245,'Manual EB'!$A$3:$B$407,2,0),0)</f>
        <v>0</v>
      </c>
      <c r="X245" s="78"/>
      <c r="Y245" s="80"/>
      <c r="Z245" s="81"/>
      <c r="AA245" s="82"/>
      <c r="AB245" s="83"/>
      <c r="AC245" s="84" t="str">
        <f aca="false">IF(X245="EE",IF(OR(AND(OR(AA245=1,AA245=0),Y245&gt;0,Y245&lt;5),AND(OR(AA245=1,AA245=0),Y245&gt;4,Y245&lt;16),AND(AA245=2,Y245&gt;0,Y245&lt;5)),"Simples",IF(OR(AND(OR(AA245=1,AA245=0),Y245&gt;15),AND(AA245=2,Y245&gt;4,Y245&lt;16),AND(AA245&gt;2,Y245&gt;0,Y245&lt;5)),"Médio",IF(OR(AND(AA245=2,Y245&gt;15),AND(AA245&gt;2,Y245&gt;4,Y245&lt;16),AND(AA245&gt;2,Y245&gt;15)),"Complexo",""))), IF(OR(X245="CE",X245="SE"),IF(OR(AND(OR(AA245=1,AA245=0),Y245&gt;0,Y245&lt;6),AND(OR(AA245=1,AA245=0),Y245&gt;5,Y245&lt;20),AND(AA245&gt;1,AA245&lt;4,Y245&gt;0,Y245&lt;6)),"Simples",IF(OR(AND(OR(AA245=1,AA245=0),Y245&gt;19),AND(AA245&gt;1,AA245&lt;4,Y245&gt;5,Y245&lt;20),AND(AA245&gt;3,Y245&gt;0,Y245&lt;6)),"Médio",IF(OR(AND(AA245&gt;1,AA245&lt;4,Y245&gt;19),AND(AA245&gt;3,Y245&gt;5,Y245&lt;20),AND(AA245&gt;3,Y245&gt;19)),"Complexo",""))),""))</f>
        <v/>
      </c>
      <c r="AD245" s="79" t="str">
        <f aca="false">IF(X245="ALI",IF(OR(AND(OR(AA245=1,AA245=0),Y245&gt;0,Y245&lt;20),AND(OR(AA245=1,AA245=0),Y245&gt;19,Y245&lt;51),AND(AA245&gt;1,AA245&lt;6,Y245&gt;0,Y245&lt;20)),"Simples",IF(OR(AND(OR(AA245=1,AA245=0),Y245&gt;50),AND(AA245&gt;1,AA245&lt;6,Y245&gt;19,Y245&lt;51),AND(AA245&gt;5,Y245&gt;0,Y245&lt;20)),"Médio",IF(OR(AND(AA245&gt;1,AA245&lt;6,Y245&gt;50),AND(AA245&gt;5,Y245&gt;19,Y245&lt;51),AND(AA245&gt;5,Y245&gt;50)),"Complexo",""))), IF(X245="AIE",IF(OR(AND(OR(AA245=1, AA245=0),Y245&gt;0,Y245&lt;20),AND(OR(AA245=1, AA245=0),Y245&gt;19,Y245&lt;51),AND(AA245&gt;1,AA245&lt;6,Y245&gt;0,Y245&lt;20)),"Simples",IF(OR(AND(OR(AA245=1, AA245=0),Y245&gt;50),AND(AA245&gt;1,AA245&lt;6,Y245&gt;19,Y245&lt;51),AND(AA245&gt;5,Y245&gt;0,Y245&lt;20)),"Médio",IF(OR(AND(AA245&gt;1,AA245&lt;6,Y245&gt;50),AND(AA245&gt;5,Y245&gt;19,Y245&lt;51),AND(AA245&gt;5,Y245&gt;50)),"Complexo",""))),""))</f>
        <v/>
      </c>
      <c r="AE245" s="85" t="str">
        <f aca="false">IF(AC245="",AD245,IF(AD245="",AC245,""))</f>
        <v/>
      </c>
      <c r="AF245" s="86" t="n">
        <f aca="false">IF(AND(OR(X245="EE",X245="CE"),AE245="Simples"),3, IF(AND(OR(X245="EE",X245="CE"),AE245="Médio"),4, IF(AND(OR(X245="EE",X245="CE"),AE245="Complexo"),6, IF(AND(X245="SE",AE245="Simples"),4, IF(AND(X245="SE",AE245="Médio"),5, IF(AND(X245="SE",AE245="Complexo"),7,0))))))</f>
        <v>0</v>
      </c>
      <c r="AG245" s="86" t="n">
        <f aca="false">IF(AND(X245="ALI",AD245="Simples"),7, IF(AND(X245="ALI",AD245="Médio"),10, IF(AND(X245="ALI",AD245="Complexo"),15, IF(AND(X245="AIE",AD245="Simples"),5, IF(AND(X245="AIE",AD245="Médio"),7, IF(AND(X245="AIE",AD245="Complexo"),10,0))))))</f>
        <v>0</v>
      </c>
      <c r="AH245" s="86" t="n">
        <f aca="false">IF(U245="",0,IF(U245="OK",SUM(O245:P245),SUM(AF245:AG245)))</f>
        <v>0</v>
      </c>
      <c r="AI245" s="89" t="n">
        <f aca="false">IF(U245="OK",R245,( IF(V245&lt;&gt;"Manutenção em interface",IF(V245&lt;&gt;"Desenv., Manutenção e Publicação de Páginas Estáticas",(AF245+AG245)*W245,W245),W245)))</f>
        <v>0</v>
      </c>
      <c r="AJ245" s="78"/>
      <c r="AK245" s="87"/>
      <c r="AL245" s="78"/>
      <c r="AM245" s="87"/>
      <c r="AN245" s="78"/>
      <c r="AO245" s="78" t="str">
        <f aca="false">IF(AI245=0,"",IF(AI245=R245,"OK","Divergente"))</f>
        <v/>
      </c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IF(B246&lt;&gt;"",VLOOKUP(B246,'Manual EB'!$A$3:$B$407,2,0),0)</f>
        <v>0</v>
      </c>
      <c r="D246" s="78"/>
      <c r="E246" s="78"/>
      <c r="F246" s="79"/>
      <c r="G246" s="78"/>
      <c r="H246" s="80"/>
      <c r="I246" s="81"/>
      <c r="J246" s="82"/>
      <c r="K246" s="83"/>
      <c r="L246" s="84" t="str">
        <f aca="false">IF(G246="EE",IF(OR(AND(OR(J246=1,J246=0),H246&gt;0,H246&lt;5),AND(OR(J246=1,J246=0),H246&gt;4,H246&lt;16),AND(J246=2,H246&gt;0,H246&lt;5)),"Simples",IF(OR(AND(OR(J246=1,J246=0),H246&gt;15),AND(J246=2,H246&gt;4,H246&lt;16),AND(J246&gt;2,H246&gt;0,H246&lt;5)),"Médio",IF(OR(AND(J246=2,H246&gt;15),AND(J246&gt;2,H246&gt;4,H246&lt;16),AND(J246&gt;2,H246&gt;15)),"Complexo",""))), IF(OR(G246="CE",G246="SE"),IF(OR(AND(OR(J246=1,J246=0),H246&gt;0,H246&lt;6),AND(OR(J246=1,J246=0),H246&gt;5,H246&lt;20),AND(J246&gt;1,J246&lt;4,H246&gt;0,H246&lt;6)),"Simples",IF(OR(AND(OR(J246=1,J246=0),H246&gt;19),AND(J246&gt;1,J246&lt;4,H246&gt;5,H246&lt;20),AND(J246&gt;3,H246&gt;0,H246&lt;6)),"Médio",IF(OR(AND(J246&gt;1,J246&lt;4,H246&gt;19),AND(J246&gt;3,H246&gt;5,H246&lt;20),AND(J246&gt;3,H246&gt;19)),"Complexo",""))),""))</f>
        <v/>
      </c>
      <c r="M246" s="79" t="str">
        <f aca="false">IF(G246="ALI",IF(OR(AND(OR(J246=1,J246=0),H246&gt;0,H246&lt;20),AND(OR(J246=1,J246=0),H246&gt;19,H246&lt;51),AND(J246&gt;1,J246&lt;6,H246&gt;0,H246&lt;20)),"Simples",IF(OR(AND(OR(J246=1,J246=0),H246&gt;50),AND(J246&gt;1,J246&lt;6,H246&gt;19,H246&lt;51),AND(J246&gt;5,H246&gt;0,H246&lt;20)),"Médio",IF(OR(AND(J246&gt;1,J246&lt;6,H246&gt;50),AND(J246&gt;5,H246&gt;19,H246&lt;51),AND(J246&gt;5,H246&gt;50)),"Complexo",""))), IF(G246="AIE",IF(OR(AND(OR(J246=1, J246=0),H246&gt;0,H246&lt;20),AND(OR(J246=1, J246=0),H246&gt;19,H246&lt;51),AND(J246&gt;1,J246&lt;6,H246&gt;0,H246&lt;20)),"Simples",IF(OR(AND(OR(J246=1, J246=0),H246&gt;50),AND(J246&gt;1,J246&lt;6,H246&gt;19,H246&lt;51),AND(J246&gt;5,H246&gt;0,H246&lt;20)),"Médio",IF(OR(AND(J246&gt;1,J246&lt;6,H246&gt;50),AND(J246&gt;5,H246&gt;19,H246&lt;51),AND(J246&gt;5,H246&gt;50)),"Complexo",""))),""))</f>
        <v/>
      </c>
      <c r="N246" s="85" t="str">
        <f aca="false">IF(L246="",M246,IF(M246="",L246,""))</f>
        <v/>
      </c>
      <c r="O246" s="86" t="n">
        <f aca="false">IF(AND(OR(G246="EE",G246="CE"),N246="Simples"),3, IF(AND(OR(G246="EE",G246="CE"),N246="Médio"),4, IF(AND(OR(G246="EE",G246="CE"),N246="Complexo"),6, IF(AND(G246="SE",N246="Simples"),4, IF(AND(G246="SE",N246="Médio"),5, IF(AND(G246="SE",N246="Complexo"),7,0))))))</f>
        <v>0</v>
      </c>
      <c r="P246" s="86" t="n">
        <f aca="false">IF(AND(G246="ALI",M246="Simples"),7, IF(AND(G246="ALI",M246="Médio"),10, IF(AND(G246="ALI",M246="Complexo"),15, IF(AND(G246="AIE",M246="Simples"),5, IF(AND(G246="AIE",M246="Médio"),7, IF(AND(G246="AIE",M246="Complexo"),10,0))))))</f>
        <v>0</v>
      </c>
      <c r="Q246" s="69" t="n">
        <f aca="false">IF(B246&lt;&gt;"Manutenção em interface",IF(B246&lt;&gt;"Desenv., Manutenção e Publicação de Páginas Estáticas",(O246+P246),C246),C246)</f>
        <v>0</v>
      </c>
      <c r="R246" s="85" t="n">
        <f aca="false">IF(B246&lt;&gt;"Manutenção em interface",IF(B246&lt;&gt;"Desenv., Manutenção e Publicação de Páginas Estáticas",(O246+P246)*C246,C246),C246)</f>
        <v>0</v>
      </c>
      <c r="S246" s="78"/>
      <c r="T246" s="87"/>
      <c r="U246" s="88"/>
      <c r="V246" s="76"/>
      <c r="W246" s="77" t="n">
        <f aca="false">IF(V246&lt;&gt;"",VLOOKUP(V246,'Manual EB'!$A$3:$B$407,2,0),0)</f>
        <v>0</v>
      </c>
      <c r="X246" s="78"/>
      <c r="Y246" s="80"/>
      <c r="Z246" s="81"/>
      <c r="AA246" s="82"/>
      <c r="AB246" s="83"/>
      <c r="AC246" s="84" t="str">
        <f aca="false">IF(X246="EE",IF(OR(AND(OR(AA246=1,AA246=0),Y246&gt;0,Y246&lt;5),AND(OR(AA246=1,AA246=0),Y246&gt;4,Y246&lt;16),AND(AA246=2,Y246&gt;0,Y246&lt;5)),"Simples",IF(OR(AND(OR(AA246=1,AA246=0),Y246&gt;15),AND(AA246=2,Y246&gt;4,Y246&lt;16),AND(AA246&gt;2,Y246&gt;0,Y246&lt;5)),"Médio",IF(OR(AND(AA246=2,Y246&gt;15),AND(AA246&gt;2,Y246&gt;4,Y246&lt;16),AND(AA246&gt;2,Y246&gt;15)),"Complexo",""))), IF(OR(X246="CE",X246="SE"),IF(OR(AND(OR(AA246=1,AA246=0),Y246&gt;0,Y246&lt;6),AND(OR(AA246=1,AA246=0),Y246&gt;5,Y246&lt;20),AND(AA246&gt;1,AA246&lt;4,Y246&gt;0,Y246&lt;6)),"Simples",IF(OR(AND(OR(AA246=1,AA246=0),Y246&gt;19),AND(AA246&gt;1,AA246&lt;4,Y246&gt;5,Y246&lt;20),AND(AA246&gt;3,Y246&gt;0,Y246&lt;6)),"Médio",IF(OR(AND(AA246&gt;1,AA246&lt;4,Y246&gt;19),AND(AA246&gt;3,Y246&gt;5,Y246&lt;20),AND(AA246&gt;3,Y246&gt;19)),"Complexo",""))),""))</f>
        <v/>
      </c>
      <c r="AD246" s="79" t="str">
        <f aca="false">IF(X246="ALI",IF(OR(AND(OR(AA246=1,AA246=0),Y246&gt;0,Y246&lt;20),AND(OR(AA246=1,AA246=0),Y246&gt;19,Y246&lt;51),AND(AA246&gt;1,AA246&lt;6,Y246&gt;0,Y246&lt;20)),"Simples",IF(OR(AND(OR(AA246=1,AA246=0),Y246&gt;50),AND(AA246&gt;1,AA246&lt;6,Y246&gt;19,Y246&lt;51),AND(AA246&gt;5,Y246&gt;0,Y246&lt;20)),"Médio",IF(OR(AND(AA246&gt;1,AA246&lt;6,Y246&gt;50),AND(AA246&gt;5,Y246&gt;19,Y246&lt;51),AND(AA246&gt;5,Y246&gt;50)),"Complexo",""))), IF(X246="AIE",IF(OR(AND(OR(AA246=1, AA246=0),Y246&gt;0,Y246&lt;20),AND(OR(AA246=1, AA246=0),Y246&gt;19,Y246&lt;51),AND(AA246&gt;1,AA246&lt;6,Y246&gt;0,Y246&lt;20)),"Simples",IF(OR(AND(OR(AA246=1, AA246=0),Y246&gt;50),AND(AA246&gt;1,AA246&lt;6,Y246&gt;19,Y246&lt;51),AND(AA246&gt;5,Y246&gt;0,Y246&lt;20)),"Médio",IF(OR(AND(AA246&gt;1,AA246&lt;6,Y246&gt;50),AND(AA246&gt;5,Y246&gt;19,Y246&lt;51),AND(AA246&gt;5,Y246&gt;50)),"Complexo",""))),""))</f>
        <v/>
      </c>
      <c r="AE246" s="85" t="str">
        <f aca="false">IF(AC246="",AD246,IF(AD246="",AC246,""))</f>
        <v/>
      </c>
      <c r="AF246" s="86" t="n">
        <f aca="false">IF(AND(OR(X246="EE",X246="CE"),AE246="Simples"),3, IF(AND(OR(X246="EE",X246="CE"),AE246="Médio"),4, IF(AND(OR(X246="EE",X246="CE"),AE246="Complexo"),6, IF(AND(X246="SE",AE246="Simples"),4, IF(AND(X246="SE",AE246="Médio"),5, IF(AND(X246="SE",AE246="Complexo"),7,0))))))</f>
        <v>0</v>
      </c>
      <c r="AG246" s="86" t="n">
        <f aca="false">IF(AND(X246="ALI",AD246="Simples"),7, IF(AND(X246="ALI",AD246="Médio"),10, IF(AND(X246="ALI",AD246="Complexo"),15, IF(AND(X246="AIE",AD246="Simples"),5, IF(AND(X246="AIE",AD246="Médio"),7, IF(AND(X246="AIE",AD246="Complexo"),10,0))))))</f>
        <v>0</v>
      </c>
      <c r="AH246" s="86" t="n">
        <f aca="false">IF(U246="",0,IF(U246="OK",SUM(O246:P246),SUM(AF246:AG246)))</f>
        <v>0</v>
      </c>
      <c r="AI246" s="89" t="n">
        <f aca="false">IF(U246="OK",R246,( IF(V246&lt;&gt;"Manutenção em interface",IF(V246&lt;&gt;"Desenv., Manutenção e Publicação de Páginas Estáticas",(AF246+AG246)*W246,W246),W246)))</f>
        <v>0</v>
      </c>
      <c r="AJ246" s="78"/>
      <c r="AK246" s="87"/>
      <c r="AL246" s="78"/>
      <c r="AM246" s="87"/>
      <c r="AN246" s="78"/>
      <c r="AO246" s="78" t="str">
        <f aca="false">IF(AI246=0,"",IF(AI246=R246,"OK","Divergente"))</f>
        <v/>
      </c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IF(B247&lt;&gt;"",VLOOKUP(B247,'Manual EB'!$A$3:$B$407,2,0),0)</f>
        <v>0</v>
      </c>
      <c r="D247" s="78"/>
      <c r="E247" s="78"/>
      <c r="F247" s="79"/>
      <c r="G247" s="78"/>
      <c r="H247" s="80"/>
      <c r="I247" s="81"/>
      <c r="J247" s="82"/>
      <c r="K247" s="83"/>
      <c r="L247" s="84" t="str">
        <f aca="false">IF(G247="EE",IF(OR(AND(OR(J247=1,J247=0),H247&gt;0,H247&lt;5),AND(OR(J247=1,J247=0),H247&gt;4,H247&lt;16),AND(J247=2,H247&gt;0,H247&lt;5)),"Simples",IF(OR(AND(OR(J247=1,J247=0),H247&gt;15),AND(J247=2,H247&gt;4,H247&lt;16),AND(J247&gt;2,H247&gt;0,H247&lt;5)),"Médio",IF(OR(AND(J247=2,H247&gt;15),AND(J247&gt;2,H247&gt;4,H247&lt;16),AND(J247&gt;2,H247&gt;15)),"Complexo",""))), IF(OR(G247="CE",G247="SE"),IF(OR(AND(OR(J247=1,J247=0),H247&gt;0,H247&lt;6),AND(OR(J247=1,J247=0),H247&gt;5,H247&lt;20),AND(J247&gt;1,J247&lt;4,H247&gt;0,H247&lt;6)),"Simples",IF(OR(AND(OR(J247=1,J247=0),H247&gt;19),AND(J247&gt;1,J247&lt;4,H247&gt;5,H247&lt;20),AND(J247&gt;3,H247&gt;0,H247&lt;6)),"Médio",IF(OR(AND(J247&gt;1,J247&lt;4,H247&gt;19),AND(J247&gt;3,H247&gt;5,H247&lt;20),AND(J247&gt;3,H247&gt;19)),"Complexo",""))),""))</f>
        <v/>
      </c>
      <c r="M247" s="79" t="str">
        <f aca="false">IF(G247="ALI",IF(OR(AND(OR(J247=1,J247=0),H247&gt;0,H247&lt;20),AND(OR(J247=1,J247=0),H247&gt;19,H247&lt;51),AND(J247&gt;1,J247&lt;6,H247&gt;0,H247&lt;20)),"Simples",IF(OR(AND(OR(J247=1,J247=0),H247&gt;50),AND(J247&gt;1,J247&lt;6,H247&gt;19,H247&lt;51),AND(J247&gt;5,H247&gt;0,H247&lt;20)),"Médio",IF(OR(AND(J247&gt;1,J247&lt;6,H247&gt;50),AND(J247&gt;5,H247&gt;19,H247&lt;51),AND(J247&gt;5,H247&gt;50)),"Complexo",""))), IF(G247="AIE",IF(OR(AND(OR(J247=1, J247=0),H247&gt;0,H247&lt;20),AND(OR(J247=1, J247=0),H247&gt;19,H247&lt;51),AND(J247&gt;1,J247&lt;6,H247&gt;0,H247&lt;20)),"Simples",IF(OR(AND(OR(J247=1, J247=0),H247&gt;50),AND(J247&gt;1,J247&lt;6,H247&gt;19,H247&lt;51),AND(J247&gt;5,H247&gt;0,H247&lt;20)),"Médio",IF(OR(AND(J247&gt;1,J247&lt;6,H247&gt;50),AND(J247&gt;5,H247&gt;19,H247&lt;51),AND(J247&gt;5,H247&gt;50)),"Complexo",""))),""))</f>
        <v/>
      </c>
      <c r="N247" s="85" t="str">
        <f aca="false">IF(L247="",M247,IF(M247="",L247,""))</f>
        <v/>
      </c>
      <c r="O247" s="86" t="n">
        <f aca="false">IF(AND(OR(G247="EE",G247="CE"),N247="Simples"),3, IF(AND(OR(G247="EE",G247="CE"),N247="Médio"),4, IF(AND(OR(G247="EE",G247="CE"),N247="Complexo"),6, IF(AND(G247="SE",N247="Simples"),4, IF(AND(G247="SE",N247="Médio"),5, IF(AND(G247="SE",N247="Complexo"),7,0))))))</f>
        <v>0</v>
      </c>
      <c r="P247" s="86" t="n">
        <f aca="false">IF(AND(G247="ALI",M247="Simples"),7, IF(AND(G247="ALI",M247="Médio"),10, IF(AND(G247="ALI",M247="Complexo"),15, IF(AND(G247="AIE",M247="Simples"),5, IF(AND(G247="AIE",M247="Médio"),7, IF(AND(G247="AIE",M247="Complexo"),10,0))))))</f>
        <v>0</v>
      </c>
      <c r="Q247" s="69" t="n">
        <f aca="false">IF(B247&lt;&gt;"Manutenção em interface",IF(B247&lt;&gt;"Desenv., Manutenção e Publicação de Páginas Estáticas",(O247+P247),C247),C247)</f>
        <v>0</v>
      </c>
      <c r="R247" s="85" t="n">
        <f aca="false">IF(B247&lt;&gt;"Manutenção em interface",IF(B247&lt;&gt;"Desenv., Manutenção e Publicação de Páginas Estáticas",(O247+P247)*C247,C247),C247)</f>
        <v>0</v>
      </c>
      <c r="S247" s="78"/>
      <c r="T247" s="87"/>
      <c r="U247" s="88"/>
      <c r="V247" s="76"/>
      <c r="W247" s="77" t="n">
        <f aca="false">IF(V247&lt;&gt;"",VLOOKUP(V247,'Manual EB'!$A$3:$B$407,2,0),0)</f>
        <v>0</v>
      </c>
      <c r="X247" s="78"/>
      <c r="Y247" s="80"/>
      <c r="Z247" s="81"/>
      <c r="AA247" s="82"/>
      <c r="AB247" s="83"/>
      <c r="AC247" s="84" t="str">
        <f aca="false">IF(X247="EE",IF(OR(AND(OR(AA247=1,AA247=0),Y247&gt;0,Y247&lt;5),AND(OR(AA247=1,AA247=0),Y247&gt;4,Y247&lt;16),AND(AA247=2,Y247&gt;0,Y247&lt;5)),"Simples",IF(OR(AND(OR(AA247=1,AA247=0),Y247&gt;15),AND(AA247=2,Y247&gt;4,Y247&lt;16),AND(AA247&gt;2,Y247&gt;0,Y247&lt;5)),"Médio",IF(OR(AND(AA247=2,Y247&gt;15),AND(AA247&gt;2,Y247&gt;4,Y247&lt;16),AND(AA247&gt;2,Y247&gt;15)),"Complexo",""))), IF(OR(X247="CE",X247="SE"),IF(OR(AND(OR(AA247=1,AA247=0),Y247&gt;0,Y247&lt;6),AND(OR(AA247=1,AA247=0),Y247&gt;5,Y247&lt;20),AND(AA247&gt;1,AA247&lt;4,Y247&gt;0,Y247&lt;6)),"Simples",IF(OR(AND(OR(AA247=1,AA247=0),Y247&gt;19),AND(AA247&gt;1,AA247&lt;4,Y247&gt;5,Y247&lt;20),AND(AA247&gt;3,Y247&gt;0,Y247&lt;6)),"Médio",IF(OR(AND(AA247&gt;1,AA247&lt;4,Y247&gt;19),AND(AA247&gt;3,Y247&gt;5,Y247&lt;20),AND(AA247&gt;3,Y247&gt;19)),"Complexo",""))),""))</f>
        <v/>
      </c>
      <c r="AD247" s="79" t="str">
        <f aca="false">IF(X247="ALI",IF(OR(AND(OR(AA247=1,AA247=0),Y247&gt;0,Y247&lt;20),AND(OR(AA247=1,AA247=0),Y247&gt;19,Y247&lt;51),AND(AA247&gt;1,AA247&lt;6,Y247&gt;0,Y247&lt;20)),"Simples",IF(OR(AND(OR(AA247=1,AA247=0),Y247&gt;50),AND(AA247&gt;1,AA247&lt;6,Y247&gt;19,Y247&lt;51),AND(AA247&gt;5,Y247&gt;0,Y247&lt;20)),"Médio",IF(OR(AND(AA247&gt;1,AA247&lt;6,Y247&gt;50),AND(AA247&gt;5,Y247&gt;19,Y247&lt;51),AND(AA247&gt;5,Y247&gt;50)),"Complexo",""))), IF(X247="AIE",IF(OR(AND(OR(AA247=1, AA247=0),Y247&gt;0,Y247&lt;20),AND(OR(AA247=1, AA247=0),Y247&gt;19,Y247&lt;51),AND(AA247&gt;1,AA247&lt;6,Y247&gt;0,Y247&lt;20)),"Simples",IF(OR(AND(OR(AA247=1, AA247=0),Y247&gt;50),AND(AA247&gt;1,AA247&lt;6,Y247&gt;19,Y247&lt;51),AND(AA247&gt;5,Y247&gt;0,Y247&lt;20)),"Médio",IF(OR(AND(AA247&gt;1,AA247&lt;6,Y247&gt;50),AND(AA247&gt;5,Y247&gt;19,Y247&lt;51),AND(AA247&gt;5,Y247&gt;50)),"Complexo",""))),""))</f>
        <v/>
      </c>
      <c r="AE247" s="85" t="str">
        <f aca="false">IF(AC247="",AD247,IF(AD247="",AC247,""))</f>
        <v/>
      </c>
      <c r="AF247" s="86" t="n">
        <f aca="false">IF(AND(OR(X247="EE",X247="CE"),AE247="Simples"),3, IF(AND(OR(X247="EE",X247="CE"),AE247="Médio"),4, IF(AND(OR(X247="EE",X247="CE"),AE247="Complexo"),6, IF(AND(X247="SE",AE247="Simples"),4, IF(AND(X247="SE",AE247="Médio"),5, IF(AND(X247="SE",AE247="Complexo"),7,0))))))</f>
        <v>0</v>
      </c>
      <c r="AG247" s="86" t="n">
        <f aca="false">IF(AND(X247="ALI",AD247="Simples"),7, IF(AND(X247="ALI",AD247="Médio"),10, IF(AND(X247="ALI",AD247="Complexo"),15, IF(AND(X247="AIE",AD247="Simples"),5, IF(AND(X247="AIE",AD247="Médio"),7, IF(AND(X247="AIE",AD247="Complexo"),10,0))))))</f>
        <v>0</v>
      </c>
      <c r="AH247" s="86" t="n">
        <f aca="false">IF(U247="",0,IF(U247="OK",SUM(O247:P247),SUM(AF247:AG247)))</f>
        <v>0</v>
      </c>
      <c r="AI247" s="89" t="n">
        <f aca="false">IF(U247="OK",R247,( IF(V247&lt;&gt;"Manutenção em interface",IF(V247&lt;&gt;"Desenv., Manutenção e Publicação de Páginas Estáticas",(AF247+AG247)*W247,W247),W247)))</f>
        <v>0</v>
      </c>
      <c r="AJ247" s="78"/>
      <c r="AK247" s="87"/>
      <c r="AL247" s="78"/>
      <c r="AM247" s="87"/>
      <c r="AN247" s="78"/>
      <c r="AO247" s="78" t="str">
        <f aca="false">IF(AI247=0,"",IF(AI247=R247,"OK","Divergente"))</f>
        <v/>
      </c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IF(B248&lt;&gt;"",VLOOKUP(B248,'Manual EB'!$A$3:$B$407,2,0),0)</f>
        <v>0</v>
      </c>
      <c r="D248" s="78"/>
      <c r="E248" s="78"/>
      <c r="F248" s="79"/>
      <c r="G248" s="78"/>
      <c r="H248" s="80"/>
      <c r="I248" s="81"/>
      <c r="J248" s="82"/>
      <c r="K248" s="83"/>
      <c r="L248" s="84" t="str">
        <f aca="false">IF(G248="EE",IF(OR(AND(OR(J248=1,J248=0),H248&gt;0,H248&lt;5),AND(OR(J248=1,J248=0),H248&gt;4,H248&lt;16),AND(J248=2,H248&gt;0,H248&lt;5)),"Simples",IF(OR(AND(OR(J248=1,J248=0),H248&gt;15),AND(J248=2,H248&gt;4,H248&lt;16),AND(J248&gt;2,H248&gt;0,H248&lt;5)),"Médio",IF(OR(AND(J248=2,H248&gt;15),AND(J248&gt;2,H248&gt;4,H248&lt;16),AND(J248&gt;2,H248&gt;15)),"Complexo",""))), IF(OR(G248="CE",G248="SE"),IF(OR(AND(OR(J248=1,J248=0),H248&gt;0,H248&lt;6),AND(OR(J248=1,J248=0),H248&gt;5,H248&lt;20),AND(J248&gt;1,J248&lt;4,H248&gt;0,H248&lt;6)),"Simples",IF(OR(AND(OR(J248=1,J248=0),H248&gt;19),AND(J248&gt;1,J248&lt;4,H248&gt;5,H248&lt;20),AND(J248&gt;3,H248&gt;0,H248&lt;6)),"Médio",IF(OR(AND(J248&gt;1,J248&lt;4,H248&gt;19),AND(J248&gt;3,H248&gt;5,H248&lt;20),AND(J248&gt;3,H248&gt;19)),"Complexo",""))),""))</f>
        <v/>
      </c>
      <c r="M248" s="79" t="str">
        <f aca="false">IF(G248="ALI",IF(OR(AND(OR(J248=1,J248=0),H248&gt;0,H248&lt;20),AND(OR(J248=1,J248=0),H248&gt;19,H248&lt;51),AND(J248&gt;1,J248&lt;6,H248&gt;0,H248&lt;20)),"Simples",IF(OR(AND(OR(J248=1,J248=0),H248&gt;50),AND(J248&gt;1,J248&lt;6,H248&gt;19,H248&lt;51),AND(J248&gt;5,H248&gt;0,H248&lt;20)),"Médio",IF(OR(AND(J248&gt;1,J248&lt;6,H248&gt;50),AND(J248&gt;5,H248&gt;19,H248&lt;51),AND(J248&gt;5,H248&gt;50)),"Complexo",""))), IF(G248="AIE",IF(OR(AND(OR(J248=1, J248=0),H248&gt;0,H248&lt;20),AND(OR(J248=1, J248=0),H248&gt;19,H248&lt;51),AND(J248&gt;1,J248&lt;6,H248&gt;0,H248&lt;20)),"Simples",IF(OR(AND(OR(J248=1, J248=0),H248&gt;50),AND(J248&gt;1,J248&lt;6,H248&gt;19,H248&lt;51),AND(J248&gt;5,H248&gt;0,H248&lt;20)),"Médio",IF(OR(AND(J248&gt;1,J248&lt;6,H248&gt;50),AND(J248&gt;5,H248&gt;19,H248&lt;51),AND(J248&gt;5,H248&gt;50)),"Complexo",""))),""))</f>
        <v/>
      </c>
      <c r="N248" s="85" t="str">
        <f aca="false">IF(L248="",M248,IF(M248="",L248,""))</f>
        <v/>
      </c>
      <c r="O248" s="86" t="n">
        <f aca="false">IF(AND(OR(G248="EE",G248="CE"),N248="Simples"),3, IF(AND(OR(G248="EE",G248="CE"),N248="Médio"),4, IF(AND(OR(G248="EE",G248="CE"),N248="Complexo"),6, IF(AND(G248="SE",N248="Simples"),4, IF(AND(G248="SE",N248="Médio"),5, IF(AND(G248="SE",N248="Complexo"),7,0))))))</f>
        <v>0</v>
      </c>
      <c r="P248" s="86" t="n">
        <f aca="false">IF(AND(G248="ALI",M248="Simples"),7, IF(AND(G248="ALI",M248="Médio"),10, IF(AND(G248="ALI",M248="Complexo"),15, IF(AND(G248="AIE",M248="Simples"),5, IF(AND(G248="AIE",M248="Médio"),7, IF(AND(G248="AIE",M248="Complexo"),10,0))))))</f>
        <v>0</v>
      </c>
      <c r="Q248" s="69" t="n">
        <f aca="false">IF(B248&lt;&gt;"Manutenção em interface",IF(B248&lt;&gt;"Desenv., Manutenção e Publicação de Páginas Estáticas",(O248+P248),C248),C248)</f>
        <v>0</v>
      </c>
      <c r="R248" s="85" t="n">
        <f aca="false">IF(B248&lt;&gt;"Manutenção em interface",IF(B248&lt;&gt;"Desenv., Manutenção e Publicação de Páginas Estáticas",(O248+P248)*C248,C248),C248)</f>
        <v>0</v>
      </c>
      <c r="S248" s="78"/>
      <c r="T248" s="87"/>
      <c r="U248" s="88"/>
      <c r="V248" s="76"/>
      <c r="W248" s="77" t="n">
        <f aca="false">IF(V248&lt;&gt;"",VLOOKUP(V248,'Manual EB'!$A$3:$B$407,2,0),0)</f>
        <v>0</v>
      </c>
      <c r="X248" s="78"/>
      <c r="Y248" s="80"/>
      <c r="Z248" s="81"/>
      <c r="AA248" s="82"/>
      <c r="AB248" s="83"/>
      <c r="AC248" s="84" t="str">
        <f aca="false">IF(X248="EE",IF(OR(AND(OR(AA248=1,AA248=0),Y248&gt;0,Y248&lt;5),AND(OR(AA248=1,AA248=0),Y248&gt;4,Y248&lt;16),AND(AA248=2,Y248&gt;0,Y248&lt;5)),"Simples",IF(OR(AND(OR(AA248=1,AA248=0),Y248&gt;15),AND(AA248=2,Y248&gt;4,Y248&lt;16),AND(AA248&gt;2,Y248&gt;0,Y248&lt;5)),"Médio",IF(OR(AND(AA248=2,Y248&gt;15),AND(AA248&gt;2,Y248&gt;4,Y248&lt;16),AND(AA248&gt;2,Y248&gt;15)),"Complexo",""))), IF(OR(X248="CE",X248="SE"),IF(OR(AND(OR(AA248=1,AA248=0),Y248&gt;0,Y248&lt;6),AND(OR(AA248=1,AA248=0),Y248&gt;5,Y248&lt;20),AND(AA248&gt;1,AA248&lt;4,Y248&gt;0,Y248&lt;6)),"Simples",IF(OR(AND(OR(AA248=1,AA248=0),Y248&gt;19),AND(AA248&gt;1,AA248&lt;4,Y248&gt;5,Y248&lt;20),AND(AA248&gt;3,Y248&gt;0,Y248&lt;6)),"Médio",IF(OR(AND(AA248&gt;1,AA248&lt;4,Y248&gt;19),AND(AA248&gt;3,Y248&gt;5,Y248&lt;20),AND(AA248&gt;3,Y248&gt;19)),"Complexo",""))),""))</f>
        <v/>
      </c>
      <c r="AD248" s="79" t="str">
        <f aca="false">IF(X248="ALI",IF(OR(AND(OR(AA248=1,AA248=0),Y248&gt;0,Y248&lt;20),AND(OR(AA248=1,AA248=0),Y248&gt;19,Y248&lt;51),AND(AA248&gt;1,AA248&lt;6,Y248&gt;0,Y248&lt;20)),"Simples",IF(OR(AND(OR(AA248=1,AA248=0),Y248&gt;50),AND(AA248&gt;1,AA248&lt;6,Y248&gt;19,Y248&lt;51),AND(AA248&gt;5,Y248&gt;0,Y248&lt;20)),"Médio",IF(OR(AND(AA248&gt;1,AA248&lt;6,Y248&gt;50),AND(AA248&gt;5,Y248&gt;19,Y248&lt;51),AND(AA248&gt;5,Y248&gt;50)),"Complexo",""))), IF(X248="AIE",IF(OR(AND(OR(AA248=1, AA248=0),Y248&gt;0,Y248&lt;20),AND(OR(AA248=1, AA248=0),Y248&gt;19,Y248&lt;51),AND(AA248&gt;1,AA248&lt;6,Y248&gt;0,Y248&lt;20)),"Simples",IF(OR(AND(OR(AA248=1, AA248=0),Y248&gt;50),AND(AA248&gt;1,AA248&lt;6,Y248&gt;19,Y248&lt;51),AND(AA248&gt;5,Y248&gt;0,Y248&lt;20)),"Médio",IF(OR(AND(AA248&gt;1,AA248&lt;6,Y248&gt;50),AND(AA248&gt;5,Y248&gt;19,Y248&lt;51),AND(AA248&gt;5,Y248&gt;50)),"Complexo",""))),""))</f>
        <v/>
      </c>
      <c r="AE248" s="85" t="str">
        <f aca="false">IF(AC248="",AD248,IF(AD248="",AC248,""))</f>
        <v/>
      </c>
      <c r="AF248" s="86" t="n">
        <f aca="false">IF(AND(OR(X248="EE",X248="CE"),AE248="Simples"),3, IF(AND(OR(X248="EE",X248="CE"),AE248="Médio"),4, IF(AND(OR(X248="EE",X248="CE"),AE248="Complexo"),6, IF(AND(X248="SE",AE248="Simples"),4, IF(AND(X248="SE",AE248="Médio"),5, IF(AND(X248="SE",AE248="Complexo"),7,0))))))</f>
        <v>0</v>
      </c>
      <c r="AG248" s="86" t="n">
        <f aca="false">IF(AND(X248="ALI",AD248="Simples"),7, IF(AND(X248="ALI",AD248="Médio"),10, IF(AND(X248="ALI",AD248="Complexo"),15, IF(AND(X248="AIE",AD248="Simples"),5, IF(AND(X248="AIE",AD248="Médio"),7, IF(AND(X248="AIE",AD248="Complexo"),10,0))))))</f>
        <v>0</v>
      </c>
      <c r="AH248" s="86" t="n">
        <f aca="false">IF(U248="",0,IF(U248="OK",SUM(O248:P248),SUM(AF248:AG248)))</f>
        <v>0</v>
      </c>
      <c r="AI248" s="89" t="n">
        <f aca="false">IF(U248="OK",R248,( IF(V248&lt;&gt;"Manutenção em interface",IF(V248&lt;&gt;"Desenv., Manutenção e Publicação de Páginas Estáticas",(AF248+AG248)*W248,W248),W248)))</f>
        <v>0</v>
      </c>
      <c r="AJ248" s="78"/>
      <c r="AK248" s="87"/>
      <c r="AL248" s="78"/>
      <c r="AM248" s="87"/>
      <c r="AN248" s="78"/>
      <c r="AO248" s="78" t="str">
        <f aca="false">IF(AI248=0,"",IF(AI248=R248,"OK","Divergente"))</f>
        <v/>
      </c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IF(B249&lt;&gt;"",VLOOKUP(B249,'Manual EB'!$A$3:$B$407,2,0),0)</f>
        <v>0</v>
      </c>
      <c r="D249" s="78"/>
      <c r="E249" s="78"/>
      <c r="F249" s="79"/>
      <c r="G249" s="78"/>
      <c r="H249" s="80"/>
      <c r="I249" s="81"/>
      <c r="J249" s="82"/>
      <c r="K249" s="83"/>
      <c r="L249" s="84" t="str">
        <f aca="false">IF(G249="EE",IF(OR(AND(OR(J249=1,J249=0),H249&gt;0,H249&lt;5),AND(OR(J249=1,J249=0),H249&gt;4,H249&lt;16),AND(J249=2,H249&gt;0,H249&lt;5)),"Simples",IF(OR(AND(OR(J249=1,J249=0),H249&gt;15),AND(J249=2,H249&gt;4,H249&lt;16),AND(J249&gt;2,H249&gt;0,H249&lt;5)),"Médio",IF(OR(AND(J249=2,H249&gt;15),AND(J249&gt;2,H249&gt;4,H249&lt;16),AND(J249&gt;2,H249&gt;15)),"Complexo",""))), IF(OR(G249="CE",G249="SE"),IF(OR(AND(OR(J249=1,J249=0),H249&gt;0,H249&lt;6),AND(OR(J249=1,J249=0),H249&gt;5,H249&lt;20),AND(J249&gt;1,J249&lt;4,H249&gt;0,H249&lt;6)),"Simples",IF(OR(AND(OR(J249=1,J249=0),H249&gt;19),AND(J249&gt;1,J249&lt;4,H249&gt;5,H249&lt;20),AND(J249&gt;3,H249&gt;0,H249&lt;6)),"Médio",IF(OR(AND(J249&gt;1,J249&lt;4,H249&gt;19),AND(J249&gt;3,H249&gt;5,H249&lt;20),AND(J249&gt;3,H249&gt;19)),"Complexo",""))),""))</f>
        <v/>
      </c>
      <c r="M249" s="79" t="str">
        <f aca="false">IF(G249="ALI",IF(OR(AND(OR(J249=1,J249=0),H249&gt;0,H249&lt;20),AND(OR(J249=1,J249=0),H249&gt;19,H249&lt;51),AND(J249&gt;1,J249&lt;6,H249&gt;0,H249&lt;20)),"Simples",IF(OR(AND(OR(J249=1,J249=0),H249&gt;50),AND(J249&gt;1,J249&lt;6,H249&gt;19,H249&lt;51),AND(J249&gt;5,H249&gt;0,H249&lt;20)),"Médio",IF(OR(AND(J249&gt;1,J249&lt;6,H249&gt;50),AND(J249&gt;5,H249&gt;19,H249&lt;51),AND(J249&gt;5,H249&gt;50)),"Complexo",""))), IF(G249="AIE",IF(OR(AND(OR(J249=1, J249=0),H249&gt;0,H249&lt;20),AND(OR(J249=1, J249=0),H249&gt;19,H249&lt;51),AND(J249&gt;1,J249&lt;6,H249&gt;0,H249&lt;20)),"Simples",IF(OR(AND(OR(J249=1, J249=0),H249&gt;50),AND(J249&gt;1,J249&lt;6,H249&gt;19,H249&lt;51),AND(J249&gt;5,H249&gt;0,H249&lt;20)),"Médio",IF(OR(AND(J249&gt;1,J249&lt;6,H249&gt;50),AND(J249&gt;5,H249&gt;19,H249&lt;51),AND(J249&gt;5,H249&gt;50)),"Complexo",""))),""))</f>
        <v/>
      </c>
      <c r="N249" s="85" t="str">
        <f aca="false">IF(L249="",M249,IF(M249="",L249,""))</f>
        <v/>
      </c>
      <c r="O249" s="86" t="n">
        <f aca="false">IF(AND(OR(G249="EE",G249="CE"),N249="Simples"),3, IF(AND(OR(G249="EE",G249="CE"),N249="Médio"),4, IF(AND(OR(G249="EE",G249="CE"),N249="Complexo"),6, IF(AND(G249="SE",N249="Simples"),4, IF(AND(G249="SE",N249="Médio"),5, IF(AND(G249="SE",N249="Complexo"),7,0))))))</f>
        <v>0</v>
      </c>
      <c r="P249" s="86" t="n">
        <f aca="false">IF(AND(G249="ALI",M249="Simples"),7, IF(AND(G249="ALI",M249="Médio"),10, IF(AND(G249="ALI",M249="Complexo"),15, IF(AND(G249="AIE",M249="Simples"),5, IF(AND(G249="AIE",M249="Médio"),7, IF(AND(G249="AIE",M249="Complexo"),10,0))))))</f>
        <v>0</v>
      </c>
      <c r="Q249" s="69" t="n">
        <f aca="false">IF(B249&lt;&gt;"Manutenção em interface",IF(B249&lt;&gt;"Desenv., Manutenção e Publicação de Páginas Estáticas",(O249+P249),C249),C249)</f>
        <v>0</v>
      </c>
      <c r="R249" s="85" t="n">
        <f aca="false">IF(B249&lt;&gt;"Manutenção em interface",IF(B249&lt;&gt;"Desenv., Manutenção e Publicação de Páginas Estáticas",(O249+P249)*C249,C249),C249)</f>
        <v>0</v>
      </c>
      <c r="S249" s="78"/>
      <c r="T249" s="87"/>
      <c r="U249" s="88"/>
      <c r="V249" s="76"/>
      <c r="W249" s="77" t="n">
        <f aca="false">IF(V249&lt;&gt;"",VLOOKUP(V249,'Manual EB'!$A$3:$B$407,2,0),0)</f>
        <v>0</v>
      </c>
      <c r="X249" s="78"/>
      <c r="Y249" s="80"/>
      <c r="Z249" s="81"/>
      <c r="AA249" s="82"/>
      <c r="AB249" s="83"/>
      <c r="AC249" s="84" t="str">
        <f aca="false">IF(X249="EE",IF(OR(AND(OR(AA249=1,AA249=0),Y249&gt;0,Y249&lt;5),AND(OR(AA249=1,AA249=0),Y249&gt;4,Y249&lt;16),AND(AA249=2,Y249&gt;0,Y249&lt;5)),"Simples",IF(OR(AND(OR(AA249=1,AA249=0),Y249&gt;15),AND(AA249=2,Y249&gt;4,Y249&lt;16),AND(AA249&gt;2,Y249&gt;0,Y249&lt;5)),"Médio",IF(OR(AND(AA249=2,Y249&gt;15),AND(AA249&gt;2,Y249&gt;4,Y249&lt;16),AND(AA249&gt;2,Y249&gt;15)),"Complexo",""))), IF(OR(X249="CE",X249="SE"),IF(OR(AND(OR(AA249=1,AA249=0),Y249&gt;0,Y249&lt;6),AND(OR(AA249=1,AA249=0),Y249&gt;5,Y249&lt;20),AND(AA249&gt;1,AA249&lt;4,Y249&gt;0,Y249&lt;6)),"Simples",IF(OR(AND(OR(AA249=1,AA249=0),Y249&gt;19),AND(AA249&gt;1,AA249&lt;4,Y249&gt;5,Y249&lt;20),AND(AA249&gt;3,Y249&gt;0,Y249&lt;6)),"Médio",IF(OR(AND(AA249&gt;1,AA249&lt;4,Y249&gt;19),AND(AA249&gt;3,Y249&gt;5,Y249&lt;20),AND(AA249&gt;3,Y249&gt;19)),"Complexo",""))),""))</f>
        <v/>
      </c>
      <c r="AD249" s="79" t="str">
        <f aca="false">IF(X249="ALI",IF(OR(AND(OR(AA249=1,AA249=0),Y249&gt;0,Y249&lt;20),AND(OR(AA249=1,AA249=0),Y249&gt;19,Y249&lt;51),AND(AA249&gt;1,AA249&lt;6,Y249&gt;0,Y249&lt;20)),"Simples",IF(OR(AND(OR(AA249=1,AA249=0),Y249&gt;50),AND(AA249&gt;1,AA249&lt;6,Y249&gt;19,Y249&lt;51),AND(AA249&gt;5,Y249&gt;0,Y249&lt;20)),"Médio",IF(OR(AND(AA249&gt;1,AA249&lt;6,Y249&gt;50),AND(AA249&gt;5,Y249&gt;19,Y249&lt;51),AND(AA249&gt;5,Y249&gt;50)),"Complexo",""))), IF(X249="AIE",IF(OR(AND(OR(AA249=1, AA249=0),Y249&gt;0,Y249&lt;20),AND(OR(AA249=1, AA249=0),Y249&gt;19,Y249&lt;51),AND(AA249&gt;1,AA249&lt;6,Y249&gt;0,Y249&lt;20)),"Simples",IF(OR(AND(OR(AA249=1, AA249=0),Y249&gt;50),AND(AA249&gt;1,AA249&lt;6,Y249&gt;19,Y249&lt;51),AND(AA249&gt;5,Y249&gt;0,Y249&lt;20)),"Médio",IF(OR(AND(AA249&gt;1,AA249&lt;6,Y249&gt;50),AND(AA249&gt;5,Y249&gt;19,Y249&lt;51),AND(AA249&gt;5,Y249&gt;50)),"Complexo",""))),""))</f>
        <v/>
      </c>
      <c r="AE249" s="85" t="str">
        <f aca="false">IF(AC249="",AD249,IF(AD249="",AC249,""))</f>
        <v/>
      </c>
      <c r="AF249" s="86" t="n">
        <f aca="false">IF(AND(OR(X249="EE",X249="CE"),AE249="Simples"),3, IF(AND(OR(X249="EE",X249="CE"),AE249="Médio"),4, IF(AND(OR(X249="EE",X249="CE"),AE249="Complexo"),6, IF(AND(X249="SE",AE249="Simples"),4, IF(AND(X249="SE",AE249="Médio"),5, IF(AND(X249="SE",AE249="Complexo"),7,0))))))</f>
        <v>0</v>
      </c>
      <c r="AG249" s="86" t="n">
        <f aca="false">IF(AND(X249="ALI",AD249="Simples"),7, IF(AND(X249="ALI",AD249="Médio"),10, IF(AND(X249="ALI",AD249="Complexo"),15, IF(AND(X249="AIE",AD249="Simples"),5, IF(AND(X249="AIE",AD249="Médio"),7, IF(AND(X249="AIE",AD249="Complexo"),10,0))))))</f>
        <v>0</v>
      </c>
      <c r="AH249" s="86" t="n">
        <f aca="false">IF(U249="",0,IF(U249="OK",SUM(O249:P249),SUM(AF249:AG249)))</f>
        <v>0</v>
      </c>
      <c r="AI249" s="89" t="n">
        <f aca="false">IF(U249="OK",R249,( IF(V249&lt;&gt;"Manutenção em interface",IF(V249&lt;&gt;"Desenv., Manutenção e Publicação de Páginas Estáticas",(AF249+AG249)*W249,W249),W249)))</f>
        <v>0</v>
      </c>
      <c r="AJ249" s="78"/>
      <c r="AK249" s="87"/>
      <c r="AL249" s="78"/>
      <c r="AM249" s="87"/>
      <c r="AN249" s="78"/>
      <c r="AO249" s="78" t="str">
        <f aca="false">IF(AI249=0,"",IF(AI249=R249,"OK","Divergente"))</f>
        <v/>
      </c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IF(B250&lt;&gt;"",VLOOKUP(B250,'Manual EB'!$A$3:$B$407,2,0),0)</f>
        <v>0</v>
      </c>
      <c r="D250" s="78"/>
      <c r="E250" s="78"/>
      <c r="F250" s="79"/>
      <c r="G250" s="78"/>
      <c r="H250" s="80"/>
      <c r="I250" s="81"/>
      <c r="J250" s="82"/>
      <c r="K250" s="83"/>
      <c r="L250" s="84" t="str">
        <f aca="false">IF(G250="EE",IF(OR(AND(OR(J250=1,J250=0),H250&gt;0,H250&lt;5),AND(OR(J250=1,J250=0),H250&gt;4,H250&lt;16),AND(J250=2,H250&gt;0,H250&lt;5)),"Simples",IF(OR(AND(OR(J250=1,J250=0),H250&gt;15),AND(J250=2,H250&gt;4,H250&lt;16),AND(J250&gt;2,H250&gt;0,H250&lt;5)),"Médio",IF(OR(AND(J250=2,H250&gt;15),AND(J250&gt;2,H250&gt;4,H250&lt;16),AND(J250&gt;2,H250&gt;15)),"Complexo",""))), IF(OR(G250="CE",G250="SE"),IF(OR(AND(OR(J250=1,J250=0),H250&gt;0,H250&lt;6),AND(OR(J250=1,J250=0),H250&gt;5,H250&lt;20),AND(J250&gt;1,J250&lt;4,H250&gt;0,H250&lt;6)),"Simples",IF(OR(AND(OR(J250=1,J250=0),H250&gt;19),AND(J250&gt;1,J250&lt;4,H250&gt;5,H250&lt;20),AND(J250&gt;3,H250&gt;0,H250&lt;6)),"Médio",IF(OR(AND(J250&gt;1,J250&lt;4,H250&gt;19),AND(J250&gt;3,H250&gt;5,H250&lt;20),AND(J250&gt;3,H250&gt;19)),"Complexo",""))),""))</f>
        <v/>
      </c>
      <c r="M250" s="79" t="str">
        <f aca="false">IF(G250="ALI",IF(OR(AND(OR(J250=1,J250=0),H250&gt;0,H250&lt;20),AND(OR(J250=1,J250=0),H250&gt;19,H250&lt;51),AND(J250&gt;1,J250&lt;6,H250&gt;0,H250&lt;20)),"Simples",IF(OR(AND(OR(J250=1,J250=0),H250&gt;50),AND(J250&gt;1,J250&lt;6,H250&gt;19,H250&lt;51),AND(J250&gt;5,H250&gt;0,H250&lt;20)),"Médio",IF(OR(AND(J250&gt;1,J250&lt;6,H250&gt;50),AND(J250&gt;5,H250&gt;19,H250&lt;51),AND(J250&gt;5,H250&gt;50)),"Complexo",""))), IF(G250="AIE",IF(OR(AND(OR(J250=1, J250=0),H250&gt;0,H250&lt;20),AND(OR(J250=1, J250=0),H250&gt;19,H250&lt;51),AND(J250&gt;1,J250&lt;6,H250&gt;0,H250&lt;20)),"Simples",IF(OR(AND(OR(J250=1, J250=0),H250&gt;50),AND(J250&gt;1,J250&lt;6,H250&gt;19,H250&lt;51),AND(J250&gt;5,H250&gt;0,H250&lt;20)),"Médio",IF(OR(AND(J250&gt;1,J250&lt;6,H250&gt;50),AND(J250&gt;5,H250&gt;19,H250&lt;51),AND(J250&gt;5,H250&gt;50)),"Complexo",""))),""))</f>
        <v/>
      </c>
      <c r="N250" s="85" t="str">
        <f aca="false">IF(L250="",M250,IF(M250="",L250,""))</f>
        <v/>
      </c>
      <c r="O250" s="86" t="n">
        <f aca="false">IF(AND(OR(G250="EE",G250="CE"),N250="Simples"),3, IF(AND(OR(G250="EE",G250="CE"),N250="Médio"),4, IF(AND(OR(G250="EE",G250="CE"),N250="Complexo"),6, IF(AND(G250="SE",N250="Simples"),4, IF(AND(G250="SE",N250="Médio"),5, IF(AND(G250="SE",N250="Complexo"),7,0))))))</f>
        <v>0</v>
      </c>
      <c r="P250" s="86" t="n">
        <f aca="false">IF(AND(G250="ALI",M250="Simples"),7, IF(AND(G250="ALI",M250="Médio"),10, IF(AND(G250="ALI",M250="Complexo"),15, IF(AND(G250="AIE",M250="Simples"),5, IF(AND(G250="AIE",M250="Médio"),7, IF(AND(G250="AIE",M250="Complexo"),10,0))))))</f>
        <v>0</v>
      </c>
      <c r="Q250" s="69" t="n">
        <f aca="false">IF(B250&lt;&gt;"Manutenção em interface",IF(B250&lt;&gt;"Desenv., Manutenção e Publicação de Páginas Estáticas",(O250+P250),C250),C250)</f>
        <v>0</v>
      </c>
      <c r="R250" s="85" t="n">
        <f aca="false">IF(B250&lt;&gt;"Manutenção em interface",IF(B250&lt;&gt;"Desenv., Manutenção e Publicação de Páginas Estáticas",(O250+P250)*C250,C250),C250)</f>
        <v>0</v>
      </c>
      <c r="S250" s="78"/>
      <c r="T250" s="87"/>
      <c r="U250" s="88"/>
      <c r="V250" s="76"/>
      <c r="W250" s="77" t="n">
        <f aca="false">IF(V250&lt;&gt;"",VLOOKUP(V250,'Manual EB'!$A$3:$B$407,2,0),0)</f>
        <v>0</v>
      </c>
      <c r="X250" s="78"/>
      <c r="Y250" s="80"/>
      <c r="Z250" s="81"/>
      <c r="AA250" s="82"/>
      <c r="AB250" s="83"/>
      <c r="AC250" s="84" t="str">
        <f aca="false">IF(X250="EE",IF(OR(AND(OR(AA250=1,AA250=0),Y250&gt;0,Y250&lt;5),AND(OR(AA250=1,AA250=0),Y250&gt;4,Y250&lt;16),AND(AA250=2,Y250&gt;0,Y250&lt;5)),"Simples",IF(OR(AND(OR(AA250=1,AA250=0),Y250&gt;15),AND(AA250=2,Y250&gt;4,Y250&lt;16),AND(AA250&gt;2,Y250&gt;0,Y250&lt;5)),"Médio",IF(OR(AND(AA250=2,Y250&gt;15),AND(AA250&gt;2,Y250&gt;4,Y250&lt;16),AND(AA250&gt;2,Y250&gt;15)),"Complexo",""))), IF(OR(X250="CE",X250="SE"),IF(OR(AND(OR(AA250=1,AA250=0),Y250&gt;0,Y250&lt;6),AND(OR(AA250=1,AA250=0),Y250&gt;5,Y250&lt;20),AND(AA250&gt;1,AA250&lt;4,Y250&gt;0,Y250&lt;6)),"Simples",IF(OR(AND(OR(AA250=1,AA250=0),Y250&gt;19),AND(AA250&gt;1,AA250&lt;4,Y250&gt;5,Y250&lt;20),AND(AA250&gt;3,Y250&gt;0,Y250&lt;6)),"Médio",IF(OR(AND(AA250&gt;1,AA250&lt;4,Y250&gt;19),AND(AA250&gt;3,Y250&gt;5,Y250&lt;20),AND(AA250&gt;3,Y250&gt;19)),"Complexo",""))),""))</f>
        <v/>
      </c>
      <c r="AD250" s="79" t="str">
        <f aca="false">IF(X250="ALI",IF(OR(AND(OR(AA250=1,AA250=0),Y250&gt;0,Y250&lt;20),AND(OR(AA250=1,AA250=0),Y250&gt;19,Y250&lt;51),AND(AA250&gt;1,AA250&lt;6,Y250&gt;0,Y250&lt;20)),"Simples",IF(OR(AND(OR(AA250=1,AA250=0),Y250&gt;50),AND(AA250&gt;1,AA250&lt;6,Y250&gt;19,Y250&lt;51),AND(AA250&gt;5,Y250&gt;0,Y250&lt;20)),"Médio",IF(OR(AND(AA250&gt;1,AA250&lt;6,Y250&gt;50),AND(AA250&gt;5,Y250&gt;19,Y250&lt;51),AND(AA250&gt;5,Y250&gt;50)),"Complexo",""))), IF(X250="AIE",IF(OR(AND(OR(AA250=1, AA250=0),Y250&gt;0,Y250&lt;20),AND(OR(AA250=1, AA250=0),Y250&gt;19,Y250&lt;51),AND(AA250&gt;1,AA250&lt;6,Y250&gt;0,Y250&lt;20)),"Simples",IF(OR(AND(OR(AA250=1, AA250=0),Y250&gt;50),AND(AA250&gt;1,AA250&lt;6,Y250&gt;19,Y250&lt;51),AND(AA250&gt;5,Y250&gt;0,Y250&lt;20)),"Médio",IF(OR(AND(AA250&gt;1,AA250&lt;6,Y250&gt;50),AND(AA250&gt;5,Y250&gt;19,Y250&lt;51),AND(AA250&gt;5,Y250&gt;50)),"Complexo",""))),""))</f>
        <v/>
      </c>
      <c r="AE250" s="85" t="str">
        <f aca="false">IF(AC250="",AD250,IF(AD250="",AC250,""))</f>
        <v/>
      </c>
      <c r="AF250" s="86" t="n">
        <f aca="false">IF(AND(OR(X250="EE",X250="CE"),AE250="Simples"),3, IF(AND(OR(X250="EE",X250="CE"),AE250="Médio"),4, IF(AND(OR(X250="EE",X250="CE"),AE250="Complexo"),6, IF(AND(X250="SE",AE250="Simples"),4, IF(AND(X250="SE",AE250="Médio"),5, IF(AND(X250="SE",AE250="Complexo"),7,0))))))</f>
        <v>0</v>
      </c>
      <c r="AG250" s="86" t="n">
        <f aca="false">IF(AND(X250="ALI",AD250="Simples"),7, IF(AND(X250="ALI",AD250="Médio"),10, IF(AND(X250="ALI",AD250="Complexo"),15, IF(AND(X250="AIE",AD250="Simples"),5, IF(AND(X250="AIE",AD250="Médio"),7, IF(AND(X250="AIE",AD250="Complexo"),10,0))))))</f>
        <v>0</v>
      </c>
      <c r="AH250" s="86" t="n">
        <f aca="false">IF(U250="",0,IF(U250="OK",SUM(O250:P250),SUM(AF250:AG250)))</f>
        <v>0</v>
      </c>
      <c r="AI250" s="89" t="n">
        <f aca="false">IF(U250="OK",R250,( IF(V250&lt;&gt;"Manutenção em interface",IF(V250&lt;&gt;"Desenv., Manutenção e Publicação de Páginas Estáticas",(AF250+AG250)*W250,W250),W250)))</f>
        <v>0</v>
      </c>
      <c r="AJ250" s="78"/>
      <c r="AK250" s="87"/>
      <c r="AL250" s="78"/>
      <c r="AM250" s="87"/>
      <c r="AN250" s="78"/>
      <c r="AO250" s="78" t="str">
        <f aca="false">IF(AI250=0,"",IF(AI250=R250,"OK","Divergente"))</f>
        <v/>
      </c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IF(B251&lt;&gt;"",VLOOKUP(B251,'Manual EB'!$A$3:$B$407,2,0),0)</f>
        <v>0</v>
      </c>
      <c r="D251" s="78"/>
      <c r="E251" s="78"/>
      <c r="F251" s="79"/>
      <c r="G251" s="78"/>
      <c r="H251" s="80"/>
      <c r="I251" s="81"/>
      <c r="J251" s="82"/>
      <c r="K251" s="83"/>
      <c r="L251" s="84" t="str">
        <f aca="false">IF(G251="EE",IF(OR(AND(OR(J251=1,J251=0),H251&gt;0,H251&lt;5),AND(OR(J251=1,J251=0),H251&gt;4,H251&lt;16),AND(J251=2,H251&gt;0,H251&lt;5)),"Simples",IF(OR(AND(OR(J251=1,J251=0),H251&gt;15),AND(J251=2,H251&gt;4,H251&lt;16),AND(J251&gt;2,H251&gt;0,H251&lt;5)),"Médio",IF(OR(AND(J251=2,H251&gt;15),AND(J251&gt;2,H251&gt;4,H251&lt;16),AND(J251&gt;2,H251&gt;15)),"Complexo",""))), IF(OR(G251="CE",G251="SE"),IF(OR(AND(OR(J251=1,J251=0),H251&gt;0,H251&lt;6),AND(OR(J251=1,J251=0),H251&gt;5,H251&lt;20),AND(J251&gt;1,J251&lt;4,H251&gt;0,H251&lt;6)),"Simples",IF(OR(AND(OR(J251=1,J251=0),H251&gt;19),AND(J251&gt;1,J251&lt;4,H251&gt;5,H251&lt;20),AND(J251&gt;3,H251&gt;0,H251&lt;6)),"Médio",IF(OR(AND(J251&gt;1,J251&lt;4,H251&gt;19),AND(J251&gt;3,H251&gt;5,H251&lt;20),AND(J251&gt;3,H251&gt;19)),"Complexo",""))),""))</f>
        <v/>
      </c>
      <c r="M251" s="79" t="str">
        <f aca="false">IF(G251="ALI",IF(OR(AND(OR(J251=1,J251=0),H251&gt;0,H251&lt;20),AND(OR(J251=1,J251=0),H251&gt;19,H251&lt;51),AND(J251&gt;1,J251&lt;6,H251&gt;0,H251&lt;20)),"Simples",IF(OR(AND(OR(J251=1,J251=0),H251&gt;50),AND(J251&gt;1,J251&lt;6,H251&gt;19,H251&lt;51),AND(J251&gt;5,H251&gt;0,H251&lt;20)),"Médio",IF(OR(AND(J251&gt;1,J251&lt;6,H251&gt;50),AND(J251&gt;5,H251&gt;19,H251&lt;51),AND(J251&gt;5,H251&gt;50)),"Complexo",""))), IF(G251="AIE",IF(OR(AND(OR(J251=1, J251=0),H251&gt;0,H251&lt;20),AND(OR(J251=1, J251=0),H251&gt;19,H251&lt;51),AND(J251&gt;1,J251&lt;6,H251&gt;0,H251&lt;20)),"Simples",IF(OR(AND(OR(J251=1, J251=0),H251&gt;50),AND(J251&gt;1,J251&lt;6,H251&gt;19,H251&lt;51),AND(J251&gt;5,H251&gt;0,H251&lt;20)),"Médio",IF(OR(AND(J251&gt;1,J251&lt;6,H251&gt;50),AND(J251&gt;5,H251&gt;19,H251&lt;51),AND(J251&gt;5,H251&gt;50)),"Complexo",""))),""))</f>
        <v/>
      </c>
      <c r="N251" s="85" t="str">
        <f aca="false">IF(L251="",M251,IF(M251="",L251,""))</f>
        <v/>
      </c>
      <c r="O251" s="86" t="n">
        <f aca="false">IF(AND(OR(G251="EE",G251="CE"),N251="Simples"),3, IF(AND(OR(G251="EE",G251="CE"),N251="Médio"),4, IF(AND(OR(G251="EE",G251="CE"),N251="Complexo"),6, IF(AND(G251="SE",N251="Simples"),4, IF(AND(G251="SE",N251="Médio"),5, IF(AND(G251="SE",N251="Complexo"),7,0))))))</f>
        <v>0</v>
      </c>
      <c r="P251" s="86" t="n">
        <f aca="false">IF(AND(G251="ALI",M251="Simples"),7, IF(AND(G251="ALI",M251="Médio"),10, IF(AND(G251="ALI",M251="Complexo"),15, IF(AND(G251="AIE",M251="Simples"),5, IF(AND(G251="AIE",M251="Médio"),7, IF(AND(G251="AIE",M251="Complexo"),10,0))))))</f>
        <v>0</v>
      </c>
      <c r="Q251" s="69" t="n">
        <f aca="false">IF(B251&lt;&gt;"Manutenção em interface",IF(B251&lt;&gt;"Desenv., Manutenção e Publicação de Páginas Estáticas",(O251+P251),C251),C251)</f>
        <v>0</v>
      </c>
      <c r="R251" s="85" t="n">
        <f aca="false">IF(B251&lt;&gt;"Manutenção em interface",IF(B251&lt;&gt;"Desenv., Manutenção e Publicação de Páginas Estáticas",(O251+P251)*C251,C251),C251)</f>
        <v>0</v>
      </c>
      <c r="S251" s="78"/>
      <c r="T251" s="87"/>
      <c r="U251" s="88"/>
      <c r="V251" s="76"/>
      <c r="W251" s="77" t="n">
        <f aca="false">IF(V251&lt;&gt;"",VLOOKUP(V251,'Manual EB'!$A$3:$B$407,2,0),0)</f>
        <v>0</v>
      </c>
      <c r="X251" s="78"/>
      <c r="Y251" s="80"/>
      <c r="Z251" s="81"/>
      <c r="AA251" s="82"/>
      <c r="AB251" s="83"/>
      <c r="AC251" s="84" t="str">
        <f aca="false">IF(X251="EE",IF(OR(AND(OR(AA251=1,AA251=0),Y251&gt;0,Y251&lt;5),AND(OR(AA251=1,AA251=0),Y251&gt;4,Y251&lt;16),AND(AA251=2,Y251&gt;0,Y251&lt;5)),"Simples",IF(OR(AND(OR(AA251=1,AA251=0),Y251&gt;15),AND(AA251=2,Y251&gt;4,Y251&lt;16),AND(AA251&gt;2,Y251&gt;0,Y251&lt;5)),"Médio",IF(OR(AND(AA251=2,Y251&gt;15),AND(AA251&gt;2,Y251&gt;4,Y251&lt;16),AND(AA251&gt;2,Y251&gt;15)),"Complexo",""))), IF(OR(X251="CE",X251="SE"),IF(OR(AND(OR(AA251=1,AA251=0),Y251&gt;0,Y251&lt;6),AND(OR(AA251=1,AA251=0),Y251&gt;5,Y251&lt;20),AND(AA251&gt;1,AA251&lt;4,Y251&gt;0,Y251&lt;6)),"Simples",IF(OR(AND(OR(AA251=1,AA251=0),Y251&gt;19),AND(AA251&gt;1,AA251&lt;4,Y251&gt;5,Y251&lt;20),AND(AA251&gt;3,Y251&gt;0,Y251&lt;6)),"Médio",IF(OR(AND(AA251&gt;1,AA251&lt;4,Y251&gt;19),AND(AA251&gt;3,Y251&gt;5,Y251&lt;20),AND(AA251&gt;3,Y251&gt;19)),"Complexo",""))),""))</f>
        <v/>
      </c>
      <c r="AD251" s="79" t="str">
        <f aca="false">IF(X251="ALI",IF(OR(AND(OR(AA251=1,AA251=0),Y251&gt;0,Y251&lt;20),AND(OR(AA251=1,AA251=0),Y251&gt;19,Y251&lt;51),AND(AA251&gt;1,AA251&lt;6,Y251&gt;0,Y251&lt;20)),"Simples",IF(OR(AND(OR(AA251=1,AA251=0),Y251&gt;50),AND(AA251&gt;1,AA251&lt;6,Y251&gt;19,Y251&lt;51),AND(AA251&gt;5,Y251&gt;0,Y251&lt;20)),"Médio",IF(OR(AND(AA251&gt;1,AA251&lt;6,Y251&gt;50),AND(AA251&gt;5,Y251&gt;19,Y251&lt;51),AND(AA251&gt;5,Y251&gt;50)),"Complexo",""))), IF(X251="AIE",IF(OR(AND(OR(AA251=1, AA251=0),Y251&gt;0,Y251&lt;20),AND(OR(AA251=1, AA251=0),Y251&gt;19,Y251&lt;51),AND(AA251&gt;1,AA251&lt;6,Y251&gt;0,Y251&lt;20)),"Simples",IF(OR(AND(OR(AA251=1, AA251=0),Y251&gt;50),AND(AA251&gt;1,AA251&lt;6,Y251&gt;19,Y251&lt;51),AND(AA251&gt;5,Y251&gt;0,Y251&lt;20)),"Médio",IF(OR(AND(AA251&gt;1,AA251&lt;6,Y251&gt;50),AND(AA251&gt;5,Y251&gt;19,Y251&lt;51),AND(AA251&gt;5,Y251&gt;50)),"Complexo",""))),""))</f>
        <v/>
      </c>
      <c r="AE251" s="85" t="str">
        <f aca="false">IF(AC251="",AD251,IF(AD251="",AC251,""))</f>
        <v/>
      </c>
      <c r="AF251" s="86" t="n">
        <f aca="false">IF(AND(OR(X251="EE",X251="CE"),AE251="Simples"),3, IF(AND(OR(X251="EE",X251="CE"),AE251="Médio"),4, IF(AND(OR(X251="EE",X251="CE"),AE251="Complexo"),6, IF(AND(X251="SE",AE251="Simples"),4, IF(AND(X251="SE",AE251="Médio"),5, IF(AND(X251="SE",AE251="Complexo"),7,0))))))</f>
        <v>0</v>
      </c>
      <c r="AG251" s="86" t="n">
        <f aca="false">IF(AND(X251="ALI",AD251="Simples"),7, IF(AND(X251="ALI",AD251="Médio"),10, IF(AND(X251="ALI",AD251="Complexo"),15, IF(AND(X251="AIE",AD251="Simples"),5, IF(AND(X251="AIE",AD251="Médio"),7, IF(AND(X251="AIE",AD251="Complexo"),10,0))))))</f>
        <v>0</v>
      </c>
      <c r="AH251" s="86" t="n">
        <f aca="false">IF(U251="",0,IF(U251="OK",SUM(O251:P251),SUM(AF251:AG251)))</f>
        <v>0</v>
      </c>
      <c r="AI251" s="89" t="n">
        <f aca="false">IF(U251="OK",R251,( IF(V251&lt;&gt;"Manutenção em interface",IF(V251&lt;&gt;"Desenv., Manutenção e Publicação de Páginas Estáticas",(AF251+AG251)*W251,W251),W251)))</f>
        <v>0</v>
      </c>
      <c r="AJ251" s="78"/>
      <c r="AK251" s="87"/>
      <c r="AL251" s="78"/>
      <c r="AM251" s="87"/>
      <c r="AN251" s="78"/>
      <c r="AO251" s="78" t="str">
        <f aca="false">IF(AI251=0,"",IF(AI251=R251,"OK","Divergente"))</f>
        <v/>
      </c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IF(B252&lt;&gt;"",VLOOKUP(B252,'Manual EB'!$A$3:$B$407,2,0),0)</f>
        <v>0</v>
      </c>
      <c r="D252" s="78"/>
      <c r="E252" s="78"/>
      <c r="F252" s="79"/>
      <c r="G252" s="78"/>
      <c r="H252" s="80"/>
      <c r="I252" s="81"/>
      <c r="J252" s="82"/>
      <c r="K252" s="83"/>
      <c r="L252" s="84" t="str">
        <f aca="false">IF(G252="EE",IF(OR(AND(OR(J252=1,J252=0),H252&gt;0,H252&lt;5),AND(OR(J252=1,J252=0),H252&gt;4,H252&lt;16),AND(J252=2,H252&gt;0,H252&lt;5)),"Simples",IF(OR(AND(OR(J252=1,J252=0),H252&gt;15),AND(J252=2,H252&gt;4,H252&lt;16),AND(J252&gt;2,H252&gt;0,H252&lt;5)),"Médio",IF(OR(AND(J252=2,H252&gt;15),AND(J252&gt;2,H252&gt;4,H252&lt;16),AND(J252&gt;2,H252&gt;15)),"Complexo",""))), IF(OR(G252="CE",G252="SE"),IF(OR(AND(OR(J252=1,J252=0),H252&gt;0,H252&lt;6),AND(OR(J252=1,J252=0),H252&gt;5,H252&lt;20),AND(J252&gt;1,J252&lt;4,H252&gt;0,H252&lt;6)),"Simples",IF(OR(AND(OR(J252=1,J252=0),H252&gt;19),AND(J252&gt;1,J252&lt;4,H252&gt;5,H252&lt;20),AND(J252&gt;3,H252&gt;0,H252&lt;6)),"Médio",IF(OR(AND(J252&gt;1,J252&lt;4,H252&gt;19),AND(J252&gt;3,H252&gt;5,H252&lt;20),AND(J252&gt;3,H252&gt;19)),"Complexo",""))),""))</f>
        <v/>
      </c>
      <c r="M252" s="79" t="str">
        <f aca="false">IF(G252="ALI",IF(OR(AND(OR(J252=1,J252=0),H252&gt;0,H252&lt;20),AND(OR(J252=1,J252=0),H252&gt;19,H252&lt;51),AND(J252&gt;1,J252&lt;6,H252&gt;0,H252&lt;20)),"Simples",IF(OR(AND(OR(J252=1,J252=0),H252&gt;50),AND(J252&gt;1,J252&lt;6,H252&gt;19,H252&lt;51),AND(J252&gt;5,H252&gt;0,H252&lt;20)),"Médio",IF(OR(AND(J252&gt;1,J252&lt;6,H252&gt;50),AND(J252&gt;5,H252&gt;19,H252&lt;51),AND(J252&gt;5,H252&gt;50)),"Complexo",""))), IF(G252="AIE",IF(OR(AND(OR(J252=1, J252=0),H252&gt;0,H252&lt;20),AND(OR(J252=1, J252=0),H252&gt;19,H252&lt;51),AND(J252&gt;1,J252&lt;6,H252&gt;0,H252&lt;20)),"Simples",IF(OR(AND(OR(J252=1, J252=0),H252&gt;50),AND(J252&gt;1,J252&lt;6,H252&gt;19,H252&lt;51),AND(J252&gt;5,H252&gt;0,H252&lt;20)),"Médio",IF(OR(AND(J252&gt;1,J252&lt;6,H252&gt;50),AND(J252&gt;5,H252&gt;19,H252&lt;51),AND(J252&gt;5,H252&gt;50)),"Complexo",""))),""))</f>
        <v/>
      </c>
      <c r="N252" s="85" t="str">
        <f aca="false">IF(L252="",M252,IF(M252="",L252,""))</f>
        <v/>
      </c>
      <c r="O252" s="86" t="n">
        <f aca="false">IF(AND(OR(G252="EE",G252="CE"),N252="Simples"),3, IF(AND(OR(G252="EE",G252="CE"),N252="Médio"),4, IF(AND(OR(G252="EE",G252="CE"),N252="Complexo"),6, IF(AND(G252="SE",N252="Simples"),4, IF(AND(G252="SE",N252="Médio"),5, IF(AND(G252="SE",N252="Complexo"),7,0))))))</f>
        <v>0</v>
      </c>
      <c r="P252" s="86" t="n">
        <f aca="false">IF(AND(G252="ALI",M252="Simples"),7, IF(AND(G252="ALI",M252="Médio"),10, IF(AND(G252="ALI",M252="Complexo"),15, IF(AND(G252="AIE",M252="Simples"),5, IF(AND(G252="AIE",M252="Médio"),7, IF(AND(G252="AIE",M252="Complexo"),10,0))))))</f>
        <v>0</v>
      </c>
      <c r="Q252" s="69" t="n">
        <f aca="false">IF(B252&lt;&gt;"Manutenção em interface",IF(B252&lt;&gt;"Desenv., Manutenção e Publicação de Páginas Estáticas",(O252+P252),C252),C252)</f>
        <v>0</v>
      </c>
      <c r="R252" s="85" t="n">
        <f aca="false">IF(B252&lt;&gt;"Manutenção em interface",IF(B252&lt;&gt;"Desenv., Manutenção e Publicação de Páginas Estáticas",(O252+P252)*C252,C252),C252)</f>
        <v>0</v>
      </c>
      <c r="S252" s="78"/>
      <c r="T252" s="87"/>
      <c r="U252" s="88"/>
      <c r="V252" s="76"/>
      <c r="W252" s="77" t="n">
        <f aca="false">IF(V252&lt;&gt;"",VLOOKUP(V252,'Manual EB'!$A$3:$B$407,2,0),0)</f>
        <v>0</v>
      </c>
      <c r="X252" s="78"/>
      <c r="Y252" s="80"/>
      <c r="Z252" s="81"/>
      <c r="AA252" s="82"/>
      <c r="AB252" s="83"/>
      <c r="AC252" s="84" t="str">
        <f aca="false">IF(X252="EE",IF(OR(AND(OR(AA252=1,AA252=0),Y252&gt;0,Y252&lt;5),AND(OR(AA252=1,AA252=0),Y252&gt;4,Y252&lt;16),AND(AA252=2,Y252&gt;0,Y252&lt;5)),"Simples",IF(OR(AND(OR(AA252=1,AA252=0),Y252&gt;15),AND(AA252=2,Y252&gt;4,Y252&lt;16),AND(AA252&gt;2,Y252&gt;0,Y252&lt;5)),"Médio",IF(OR(AND(AA252=2,Y252&gt;15),AND(AA252&gt;2,Y252&gt;4,Y252&lt;16),AND(AA252&gt;2,Y252&gt;15)),"Complexo",""))), IF(OR(X252="CE",X252="SE"),IF(OR(AND(OR(AA252=1,AA252=0),Y252&gt;0,Y252&lt;6),AND(OR(AA252=1,AA252=0),Y252&gt;5,Y252&lt;20),AND(AA252&gt;1,AA252&lt;4,Y252&gt;0,Y252&lt;6)),"Simples",IF(OR(AND(OR(AA252=1,AA252=0),Y252&gt;19),AND(AA252&gt;1,AA252&lt;4,Y252&gt;5,Y252&lt;20),AND(AA252&gt;3,Y252&gt;0,Y252&lt;6)),"Médio",IF(OR(AND(AA252&gt;1,AA252&lt;4,Y252&gt;19),AND(AA252&gt;3,Y252&gt;5,Y252&lt;20),AND(AA252&gt;3,Y252&gt;19)),"Complexo",""))),""))</f>
        <v/>
      </c>
      <c r="AD252" s="79" t="str">
        <f aca="false">IF(X252="ALI",IF(OR(AND(OR(AA252=1,AA252=0),Y252&gt;0,Y252&lt;20),AND(OR(AA252=1,AA252=0),Y252&gt;19,Y252&lt;51),AND(AA252&gt;1,AA252&lt;6,Y252&gt;0,Y252&lt;20)),"Simples",IF(OR(AND(OR(AA252=1,AA252=0),Y252&gt;50),AND(AA252&gt;1,AA252&lt;6,Y252&gt;19,Y252&lt;51),AND(AA252&gt;5,Y252&gt;0,Y252&lt;20)),"Médio",IF(OR(AND(AA252&gt;1,AA252&lt;6,Y252&gt;50),AND(AA252&gt;5,Y252&gt;19,Y252&lt;51),AND(AA252&gt;5,Y252&gt;50)),"Complexo",""))), IF(X252="AIE",IF(OR(AND(OR(AA252=1, AA252=0),Y252&gt;0,Y252&lt;20),AND(OR(AA252=1, AA252=0),Y252&gt;19,Y252&lt;51),AND(AA252&gt;1,AA252&lt;6,Y252&gt;0,Y252&lt;20)),"Simples",IF(OR(AND(OR(AA252=1, AA252=0),Y252&gt;50),AND(AA252&gt;1,AA252&lt;6,Y252&gt;19,Y252&lt;51),AND(AA252&gt;5,Y252&gt;0,Y252&lt;20)),"Médio",IF(OR(AND(AA252&gt;1,AA252&lt;6,Y252&gt;50),AND(AA252&gt;5,Y252&gt;19,Y252&lt;51),AND(AA252&gt;5,Y252&gt;50)),"Complexo",""))),""))</f>
        <v/>
      </c>
      <c r="AE252" s="85" t="str">
        <f aca="false">IF(AC252="",AD252,IF(AD252="",AC252,""))</f>
        <v/>
      </c>
      <c r="AF252" s="86" t="n">
        <f aca="false">IF(AND(OR(X252="EE",X252="CE"),AE252="Simples"),3, IF(AND(OR(X252="EE",X252="CE"),AE252="Médio"),4, IF(AND(OR(X252="EE",X252="CE"),AE252="Complexo"),6, IF(AND(X252="SE",AE252="Simples"),4, IF(AND(X252="SE",AE252="Médio"),5, IF(AND(X252="SE",AE252="Complexo"),7,0))))))</f>
        <v>0</v>
      </c>
      <c r="AG252" s="86" t="n">
        <f aca="false">IF(AND(X252="ALI",AD252="Simples"),7, IF(AND(X252="ALI",AD252="Médio"),10, IF(AND(X252="ALI",AD252="Complexo"),15, IF(AND(X252="AIE",AD252="Simples"),5, IF(AND(X252="AIE",AD252="Médio"),7, IF(AND(X252="AIE",AD252="Complexo"),10,0))))))</f>
        <v>0</v>
      </c>
      <c r="AH252" s="86" t="n">
        <f aca="false">IF(U252="",0,IF(U252="OK",SUM(O252:P252),SUM(AF252:AG252)))</f>
        <v>0</v>
      </c>
      <c r="AI252" s="89" t="n">
        <f aca="false">IF(U252="OK",R252,( IF(V252&lt;&gt;"Manutenção em interface",IF(V252&lt;&gt;"Desenv., Manutenção e Publicação de Páginas Estáticas",(AF252+AG252)*W252,W252),W252)))</f>
        <v>0</v>
      </c>
      <c r="AJ252" s="78"/>
      <c r="AK252" s="87"/>
      <c r="AL252" s="78"/>
      <c r="AM252" s="87"/>
      <c r="AN252" s="78"/>
      <c r="AO252" s="78" t="str">
        <f aca="false">IF(AI252=0,"",IF(AI252=R252,"OK","Divergente"))</f>
        <v/>
      </c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IF(B253&lt;&gt;"",VLOOKUP(B253,'Manual EB'!$A$3:$B$407,2,0),0)</f>
        <v>0</v>
      </c>
      <c r="D253" s="78"/>
      <c r="E253" s="78"/>
      <c r="F253" s="79"/>
      <c r="G253" s="78"/>
      <c r="H253" s="80"/>
      <c r="I253" s="81"/>
      <c r="J253" s="82"/>
      <c r="K253" s="83"/>
      <c r="L253" s="84" t="str">
        <f aca="false">IF(G253="EE",IF(OR(AND(OR(J253=1,J253=0),H253&gt;0,H253&lt;5),AND(OR(J253=1,J253=0),H253&gt;4,H253&lt;16),AND(J253=2,H253&gt;0,H253&lt;5)),"Simples",IF(OR(AND(OR(J253=1,J253=0),H253&gt;15),AND(J253=2,H253&gt;4,H253&lt;16),AND(J253&gt;2,H253&gt;0,H253&lt;5)),"Médio",IF(OR(AND(J253=2,H253&gt;15),AND(J253&gt;2,H253&gt;4,H253&lt;16),AND(J253&gt;2,H253&gt;15)),"Complexo",""))), IF(OR(G253="CE",G253="SE"),IF(OR(AND(OR(J253=1,J253=0),H253&gt;0,H253&lt;6),AND(OR(J253=1,J253=0),H253&gt;5,H253&lt;20),AND(J253&gt;1,J253&lt;4,H253&gt;0,H253&lt;6)),"Simples",IF(OR(AND(OR(J253=1,J253=0),H253&gt;19),AND(J253&gt;1,J253&lt;4,H253&gt;5,H253&lt;20),AND(J253&gt;3,H253&gt;0,H253&lt;6)),"Médio",IF(OR(AND(J253&gt;1,J253&lt;4,H253&gt;19),AND(J253&gt;3,H253&gt;5,H253&lt;20),AND(J253&gt;3,H253&gt;19)),"Complexo",""))),""))</f>
        <v/>
      </c>
      <c r="M253" s="79" t="str">
        <f aca="false">IF(G253="ALI",IF(OR(AND(OR(J253=1,J253=0),H253&gt;0,H253&lt;20),AND(OR(J253=1,J253=0),H253&gt;19,H253&lt;51),AND(J253&gt;1,J253&lt;6,H253&gt;0,H253&lt;20)),"Simples",IF(OR(AND(OR(J253=1,J253=0),H253&gt;50),AND(J253&gt;1,J253&lt;6,H253&gt;19,H253&lt;51),AND(J253&gt;5,H253&gt;0,H253&lt;20)),"Médio",IF(OR(AND(J253&gt;1,J253&lt;6,H253&gt;50),AND(J253&gt;5,H253&gt;19,H253&lt;51),AND(J253&gt;5,H253&gt;50)),"Complexo",""))), IF(G253="AIE",IF(OR(AND(OR(J253=1, J253=0),H253&gt;0,H253&lt;20),AND(OR(J253=1, J253=0),H253&gt;19,H253&lt;51),AND(J253&gt;1,J253&lt;6,H253&gt;0,H253&lt;20)),"Simples",IF(OR(AND(OR(J253=1, J253=0),H253&gt;50),AND(J253&gt;1,J253&lt;6,H253&gt;19,H253&lt;51),AND(J253&gt;5,H253&gt;0,H253&lt;20)),"Médio",IF(OR(AND(J253&gt;1,J253&lt;6,H253&gt;50),AND(J253&gt;5,H253&gt;19,H253&lt;51),AND(J253&gt;5,H253&gt;50)),"Complexo",""))),""))</f>
        <v/>
      </c>
      <c r="N253" s="85" t="str">
        <f aca="false">IF(L253="",M253,IF(M253="",L253,""))</f>
        <v/>
      </c>
      <c r="O253" s="86" t="n">
        <f aca="false">IF(AND(OR(G253="EE",G253="CE"),N253="Simples"),3, IF(AND(OR(G253="EE",G253="CE"),N253="Médio"),4, IF(AND(OR(G253="EE",G253="CE"),N253="Complexo"),6, IF(AND(G253="SE",N253="Simples"),4, IF(AND(G253="SE",N253="Médio"),5, IF(AND(G253="SE",N253="Complexo"),7,0))))))</f>
        <v>0</v>
      </c>
      <c r="P253" s="86" t="n">
        <f aca="false">IF(AND(G253="ALI",M253="Simples"),7, IF(AND(G253="ALI",M253="Médio"),10, IF(AND(G253="ALI",M253="Complexo"),15, IF(AND(G253="AIE",M253="Simples"),5, IF(AND(G253="AIE",M253="Médio"),7, IF(AND(G253="AIE",M253="Complexo"),10,0))))))</f>
        <v>0</v>
      </c>
      <c r="Q253" s="69" t="n">
        <f aca="false">IF(B253&lt;&gt;"Manutenção em interface",IF(B253&lt;&gt;"Desenv., Manutenção e Publicação de Páginas Estáticas",(O253+P253),C253),C253)</f>
        <v>0</v>
      </c>
      <c r="R253" s="85" t="n">
        <f aca="false">IF(B253&lt;&gt;"Manutenção em interface",IF(B253&lt;&gt;"Desenv., Manutenção e Publicação de Páginas Estáticas",(O253+P253)*C253,C253),C253)</f>
        <v>0</v>
      </c>
      <c r="S253" s="78"/>
      <c r="T253" s="87"/>
      <c r="U253" s="88"/>
      <c r="V253" s="76"/>
      <c r="W253" s="77" t="n">
        <f aca="false">IF(V253&lt;&gt;"",VLOOKUP(V253,'Manual EB'!$A$3:$B$407,2,0),0)</f>
        <v>0</v>
      </c>
      <c r="X253" s="78"/>
      <c r="Y253" s="80"/>
      <c r="Z253" s="81"/>
      <c r="AA253" s="82"/>
      <c r="AB253" s="83"/>
      <c r="AC253" s="84" t="str">
        <f aca="false">IF(X253="EE",IF(OR(AND(OR(AA253=1,AA253=0),Y253&gt;0,Y253&lt;5),AND(OR(AA253=1,AA253=0),Y253&gt;4,Y253&lt;16),AND(AA253=2,Y253&gt;0,Y253&lt;5)),"Simples",IF(OR(AND(OR(AA253=1,AA253=0),Y253&gt;15),AND(AA253=2,Y253&gt;4,Y253&lt;16),AND(AA253&gt;2,Y253&gt;0,Y253&lt;5)),"Médio",IF(OR(AND(AA253=2,Y253&gt;15),AND(AA253&gt;2,Y253&gt;4,Y253&lt;16),AND(AA253&gt;2,Y253&gt;15)),"Complexo",""))), IF(OR(X253="CE",X253="SE"),IF(OR(AND(OR(AA253=1,AA253=0),Y253&gt;0,Y253&lt;6),AND(OR(AA253=1,AA253=0),Y253&gt;5,Y253&lt;20),AND(AA253&gt;1,AA253&lt;4,Y253&gt;0,Y253&lt;6)),"Simples",IF(OR(AND(OR(AA253=1,AA253=0),Y253&gt;19),AND(AA253&gt;1,AA253&lt;4,Y253&gt;5,Y253&lt;20),AND(AA253&gt;3,Y253&gt;0,Y253&lt;6)),"Médio",IF(OR(AND(AA253&gt;1,AA253&lt;4,Y253&gt;19),AND(AA253&gt;3,Y253&gt;5,Y253&lt;20),AND(AA253&gt;3,Y253&gt;19)),"Complexo",""))),""))</f>
        <v/>
      </c>
      <c r="AD253" s="79" t="str">
        <f aca="false">IF(X253="ALI",IF(OR(AND(OR(AA253=1,AA253=0),Y253&gt;0,Y253&lt;20),AND(OR(AA253=1,AA253=0),Y253&gt;19,Y253&lt;51),AND(AA253&gt;1,AA253&lt;6,Y253&gt;0,Y253&lt;20)),"Simples",IF(OR(AND(OR(AA253=1,AA253=0),Y253&gt;50),AND(AA253&gt;1,AA253&lt;6,Y253&gt;19,Y253&lt;51),AND(AA253&gt;5,Y253&gt;0,Y253&lt;20)),"Médio",IF(OR(AND(AA253&gt;1,AA253&lt;6,Y253&gt;50),AND(AA253&gt;5,Y253&gt;19,Y253&lt;51),AND(AA253&gt;5,Y253&gt;50)),"Complexo",""))), IF(X253="AIE",IF(OR(AND(OR(AA253=1, AA253=0),Y253&gt;0,Y253&lt;20),AND(OR(AA253=1, AA253=0),Y253&gt;19,Y253&lt;51),AND(AA253&gt;1,AA253&lt;6,Y253&gt;0,Y253&lt;20)),"Simples",IF(OR(AND(OR(AA253=1, AA253=0),Y253&gt;50),AND(AA253&gt;1,AA253&lt;6,Y253&gt;19,Y253&lt;51),AND(AA253&gt;5,Y253&gt;0,Y253&lt;20)),"Médio",IF(OR(AND(AA253&gt;1,AA253&lt;6,Y253&gt;50),AND(AA253&gt;5,Y253&gt;19,Y253&lt;51),AND(AA253&gt;5,Y253&gt;50)),"Complexo",""))),""))</f>
        <v/>
      </c>
      <c r="AE253" s="85" t="str">
        <f aca="false">IF(AC253="",AD253,IF(AD253="",AC253,""))</f>
        <v/>
      </c>
      <c r="AF253" s="86" t="n">
        <f aca="false">IF(AND(OR(X253="EE",X253="CE"),AE253="Simples"),3, IF(AND(OR(X253="EE",X253="CE"),AE253="Médio"),4, IF(AND(OR(X253="EE",X253="CE"),AE253="Complexo"),6, IF(AND(X253="SE",AE253="Simples"),4, IF(AND(X253="SE",AE253="Médio"),5, IF(AND(X253="SE",AE253="Complexo"),7,0))))))</f>
        <v>0</v>
      </c>
      <c r="AG253" s="86" t="n">
        <f aca="false">IF(AND(X253="ALI",AD253="Simples"),7, IF(AND(X253="ALI",AD253="Médio"),10, IF(AND(X253="ALI",AD253="Complexo"),15, IF(AND(X253="AIE",AD253="Simples"),5, IF(AND(X253="AIE",AD253="Médio"),7, IF(AND(X253="AIE",AD253="Complexo"),10,0))))))</f>
        <v>0</v>
      </c>
      <c r="AH253" s="86" t="n">
        <f aca="false">IF(U253="",0,IF(U253="OK",SUM(O253:P253),SUM(AF253:AG253)))</f>
        <v>0</v>
      </c>
      <c r="AI253" s="89" t="n">
        <f aca="false">IF(U253="OK",R253,( IF(V253&lt;&gt;"Manutenção em interface",IF(V253&lt;&gt;"Desenv., Manutenção e Publicação de Páginas Estáticas",(AF253+AG253)*W253,W253),W253)))</f>
        <v>0</v>
      </c>
      <c r="AJ253" s="78"/>
      <c r="AK253" s="87"/>
      <c r="AL253" s="78"/>
      <c r="AM253" s="87"/>
      <c r="AN253" s="78"/>
      <c r="AO253" s="78" t="str">
        <f aca="false">IF(AI253=0,"",IF(AI253=R253,"OK","Divergente"))</f>
        <v/>
      </c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IF(B254&lt;&gt;"",VLOOKUP(B254,'Manual EB'!$A$3:$B$407,2,0),0)</f>
        <v>0</v>
      </c>
      <c r="D254" s="78"/>
      <c r="E254" s="78"/>
      <c r="F254" s="79"/>
      <c r="G254" s="78"/>
      <c r="H254" s="80"/>
      <c r="I254" s="81"/>
      <c r="J254" s="82"/>
      <c r="K254" s="83"/>
      <c r="L254" s="84" t="str">
        <f aca="false">IF(G254="EE",IF(OR(AND(OR(J254=1,J254=0),H254&gt;0,H254&lt;5),AND(OR(J254=1,J254=0),H254&gt;4,H254&lt;16),AND(J254=2,H254&gt;0,H254&lt;5)),"Simples",IF(OR(AND(OR(J254=1,J254=0),H254&gt;15),AND(J254=2,H254&gt;4,H254&lt;16),AND(J254&gt;2,H254&gt;0,H254&lt;5)),"Médio",IF(OR(AND(J254=2,H254&gt;15),AND(J254&gt;2,H254&gt;4,H254&lt;16),AND(J254&gt;2,H254&gt;15)),"Complexo",""))), IF(OR(G254="CE",G254="SE"),IF(OR(AND(OR(J254=1,J254=0),H254&gt;0,H254&lt;6),AND(OR(J254=1,J254=0),H254&gt;5,H254&lt;20),AND(J254&gt;1,J254&lt;4,H254&gt;0,H254&lt;6)),"Simples",IF(OR(AND(OR(J254=1,J254=0),H254&gt;19),AND(J254&gt;1,J254&lt;4,H254&gt;5,H254&lt;20),AND(J254&gt;3,H254&gt;0,H254&lt;6)),"Médio",IF(OR(AND(J254&gt;1,J254&lt;4,H254&gt;19),AND(J254&gt;3,H254&gt;5,H254&lt;20),AND(J254&gt;3,H254&gt;19)),"Complexo",""))),""))</f>
        <v/>
      </c>
      <c r="M254" s="79" t="str">
        <f aca="false">IF(G254="ALI",IF(OR(AND(OR(J254=1,J254=0),H254&gt;0,H254&lt;20),AND(OR(J254=1,J254=0),H254&gt;19,H254&lt;51),AND(J254&gt;1,J254&lt;6,H254&gt;0,H254&lt;20)),"Simples",IF(OR(AND(OR(J254=1,J254=0),H254&gt;50),AND(J254&gt;1,J254&lt;6,H254&gt;19,H254&lt;51),AND(J254&gt;5,H254&gt;0,H254&lt;20)),"Médio",IF(OR(AND(J254&gt;1,J254&lt;6,H254&gt;50),AND(J254&gt;5,H254&gt;19,H254&lt;51),AND(J254&gt;5,H254&gt;50)),"Complexo",""))), IF(G254="AIE",IF(OR(AND(OR(J254=1, J254=0),H254&gt;0,H254&lt;20),AND(OR(J254=1, J254=0),H254&gt;19,H254&lt;51),AND(J254&gt;1,J254&lt;6,H254&gt;0,H254&lt;20)),"Simples",IF(OR(AND(OR(J254=1, J254=0),H254&gt;50),AND(J254&gt;1,J254&lt;6,H254&gt;19,H254&lt;51),AND(J254&gt;5,H254&gt;0,H254&lt;20)),"Médio",IF(OR(AND(J254&gt;1,J254&lt;6,H254&gt;50),AND(J254&gt;5,H254&gt;19,H254&lt;51),AND(J254&gt;5,H254&gt;50)),"Complexo",""))),""))</f>
        <v/>
      </c>
      <c r="N254" s="85" t="str">
        <f aca="false">IF(L254="",M254,IF(M254="",L254,""))</f>
        <v/>
      </c>
      <c r="O254" s="86" t="n">
        <f aca="false">IF(AND(OR(G254="EE",G254="CE"),N254="Simples"),3, IF(AND(OR(G254="EE",G254="CE"),N254="Médio"),4, IF(AND(OR(G254="EE",G254="CE"),N254="Complexo"),6, IF(AND(G254="SE",N254="Simples"),4, IF(AND(G254="SE",N254="Médio"),5, IF(AND(G254="SE",N254="Complexo"),7,0))))))</f>
        <v>0</v>
      </c>
      <c r="P254" s="86" t="n">
        <f aca="false">IF(AND(G254="ALI",M254="Simples"),7, IF(AND(G254="ALI",M254="Médio"),10, IF(AND(G254="ALI",M254="Complexo"),15, IF(AND(G254="AIE",M254="Simples"),5, IF(AND(G254="AIE",M254="Médio"),7, IF(AND(G254="AIE",M254="Complexo"),10,0))))))</f>
        <v>0</v>
      </c>
      <c r="Q254" s="69" t="n">
        <f aca="false">IF(B254&lt;&gt;"Manutenção em interface",IF(B254&lt;&gt;"Desenv., Manutenção e Publicação de Páginas Estáticas",(O254+P254),C254),C254)</f>
        <v>0</v>
      </c>
      <c r="R254" s="85" t="n">
        <f aca="false">IF(B254&lt;&gt;"Manutenção em interface",IF(B254&lt;&gt;"Desenv., Manutenção e Publicação de Páginas Estáticas",(O254+P254)*C254,C254),C254)</f>
        <v>0</v>
      </c>
      <c r="S254" s="78"/>
      <c r="T254" s="87"/>
      <c r="U254" s="88"/>
      <c r="V254" s="76"/>
      <c r="W254" s="77" t="n">
        <f aca="false">IF(V254&lt;&gt;"",VLOOKUP(V254,'Manual EB'!$A$3:$B$407,2,0),0)</f>
        <v>0</v>
      </c>
      <c r="X254" s="78"/>
      <c r="Y254" s="80"/>
      <c r="Z254" s="81"/>
      <c r="AA254" s="82"/>
      <c r="AB254" s="83"/>
      <c r="AC254" s="84" t="str">
        <f aca="false">IF(X254="EE",IF(OR(AND(OR(AA254=1,AA254=0),Y254&gt;0,Y254&lt;5),AND(OR(AA254=1,AA254=0),Y254&gt;4,Y254&lt;16),AND(AA254=2,Y254&gt;0,Y254&lt;5)),"Simples",IF(OR(AND(OR(AA254=1,AA254=0),Y254&gt;15),AND(AA254=2,Y254&gt;4,Y254&lt;16),AND(AA254&gt;2,Y254&gt;0,Y254&lt;5)),"Médio",IF(OR(AND(AA254=2,Y254&gt;15),AND(AA254&gt;2,Y254&gt;4,Y254&lt;16),AND(AA254&gt;2,Y254&gt;15)),"Complexo",""))), IF(OR(X254="CE",X254="SE"),IF(OR(AND(OR(AA254=1,AA254=0),Y254&gt;0,Y254&lt;6),AND(OR(AA254=1,AA254=0),Y254&gt;5,Y254&lt;20),AND(AA254&gt;1,AA254&lt;4,Y254&gt;0,Y254&lt;6)),"Simples",IF(OR(AND(OR(AA254=1,AA254=0),Y254&gt;19),AND(AA254&gt;1,AA254&lt;4,Y254&gt;5,Y254&lt;20),AND(AA254&gt;3,Y254&gt;0,Y254&lt;6)),"Médio",IF(OR(AND(AA254&gt;1,AA254&lt;4,Y254&gt;19),AND(AA254&gt;3,Y254&gt;5,Y254&lt;20),AND(AA254&gt;3,Y254&gt;19)),"Complexo",""))),""))</f>
        <v/>
      </c>
      <c r="AD254" s="79" t="str">
        <f aca="false">IF(X254="ALI",IF(OR(AND(OR(AA254=1,AA254=0),Y254&gt;0,Y254&lt;20),AND(OR(AA254=1,AA254=0),Y254&gt;19,Y254&lt;51),AND(AA254&gt;1,AA254&lt;6,Y254&gt;0,Y254&lt;20)),"Simples",IF(OR(AND(OR(AA254=1,AA254=0),Y254&gt;50),AND(AA254&gt;1,AA254&lt;6,Y254&gt;19,Y254&lt;51),AND(AA254&gt;5,Y254&gt;0,Y254&lt;20)),"Médio",IF(OR(AND(AA254&gt;1,AA254&lt;6,Y254&gt;50),AND(AA254&gt;5,Y254&gt;19,Y254&lt;51),AND(AA254&gt;5,Y254&gt;50)),"Complexo",""))), IF(X254="AIE",IF(OR(AND(OR(AA254=1, AA254=0),Y254&gt;0,Y254&lt;20),AND(OR(AA254=1, AA254=0),Y254&gt;19,Y254&lt;51),AND(AA254&gt;1,AA254&lt;6,Y254&gt;0,Y254&lt;20)),"Simples",IF(OR(AND(OR(AA254=1, AA254=0),Y254&gt;50),AND(AA254&gt;1,AA254&lt;6,Y254&gt;19,Y254&lt;51),AND(AA254&gt;5,Y254&gt;0,Y254&lt;20)),"Médio",IF(OR(AND(AA254&gt;1,AA254&lt;6,Y254&gt;50),AND(AA254&gt;5,Y254&gt;19,Y254&lt;51),AND(AA254&gt;5,Y254&gt;50)),"Complexo",""))),""))</f>
        <v/>
      </c>
      <c r="AE254" s="85" t="str">
        <f aca="false">IF(AC254="",AD254,IF(AD254="",AC254,""))</f>
        <v/>
      </c>
      <c r="AF254" s="86" t="n">
        <f aca="false">IF(AND(OR(X254="EE",X254="CE"),AE254="Simples"),3, IF(AND(OR(X254="EE",X254="CE"),AE254="Médio"),4, IF(AND(OR(X254="EE",X254="CE"),AE254="Complexo"),6, IF(AND(X254="SE",AE254="Simples"),4, IF(AND(X254="SE",AE254="Médio"),5, IF(AND(X254="SE",AE254="Complexo"),7,0))))))</f>
        <v>0</v>
      </c>
      <c r="AG254" s="86" t="n">
        <f aca="false">IF(AND(X254="ALI",AD254="Simples"),7, IF(AND(X254="ALI",AD254="Médio"),10, IF(AND(X254="ALI",AD254="Complexo"),15, IF(AND(X254="AIE",AD254="Simples"),5, IF(AND(X254="AIE",AD254="Médio"),7, IF(AND(X254="AIE",AD254="Complexo"),10,0))))))</f>
        <v>0</v>
      </c>
      <c r="AH254" s="86" t="n">
        <f aca="false">IF(U254="",0,IF(U254="OK",SUM(O254:P254),SUM(AF254:AG254)))</f>
        <v>0</v>
      </c>
      <c r="AI254" s="89" t="n">
        <f aca="false">IF(U254="OK",R254,( IF(V254&lt;&gt;"Manutenção em interface",IF(V254&lt;&gt;"Desenv., Manutenção e Publicação de Páginas Estáticas",(AF254+AG254)*W254,W254),W254)))</f>
        <v>0</v>
      </c>
      <c r="AJ254" s="78"/>
      <c r="AK254" s="87"/>
      <c r="AL254" s="78"/>
      <c r="AM254" s="87"/>
      <c r="AN254" s="78"/>
      <c r="AO254" s="78" t="str">
        <f aca="false">IF(AI254=0,"",IF(AI254=R254,"OK","Divergente"))</f>
        <v/>
      </c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IF(B255&lt;&gt;"",VLOOKUP(B255,'Manual EB'!$A$3:$B$407,2,0),0)</f>
        <v>0</v>
      </c>
      <c r="D255" s="78"/>
      <c r="E255" s="78"/>
      <c r="F255" s="79"/>
      <c r="G255" s="78"/>
      <c r="H255" s="80"/>
      <c r="I255" s="81"/>
      <c r="J255" s="82"/>
      <c r="K255" s="83"/>
      <c r="L255" s="84" t="str">
        <f aca="false">IF(G255="EE",IF(OR(AND(OR(J255=1,J255=0),H255&gt;0,H255&lt;5),AND(OR(J255=1,J255=0),H255&gt;4,H255&lt;16),AND(J255=2,H255&gt;0,H255&lt;5)),"Simples",IF(OR(AND(OR(J255=1,J255=0),H255&gt;15),AND(J255=2,H255&gt;4,H255&lt;16),AND(J255&gt;2,H255&gt;0,H255&lt;5)),"Médio",IF(OR(AND(J255=2,H255&gt;15),AND(J255&gt;2,H255&gt;4,H255&lt;16),AND(J255&gt;2,H255&gt;15)),"Complexo",""))), IF(OR(G255="CE",G255="SE"),IF(OR(AND(OR(J255=1,J255=0),H255&gt;0,H255&lt;6),AND(OR(J255=1,J255=0),H255&gt;5,H255&lt;20),AND(J255&gt;1,J255&lt;4,H255&gt;0,H255&lt;6)),"Simples",IF(OR(AND(OR(J255=1,J255=0),H255&gt;19),AND(J255&gt;1,J255&lt;4,H255&gt;5,H255&lt;20),AND(J255&gt;3,H255&gt;0,H255&lt;6)),"Médio",IF(OR(AND(J255&gt;1,J255&lt;4,H255&gt;19),AND(J255&gt;3,H255&gt;5,H255&lt;20),AND(J255&gt;3,H255&gt;19)),"Complexo",""))),""))</f>
        <v/>
      </c>
      <c r="M255" s="79" t="str">
        <f aca="false">IF(G255="ALI",IF(OR(AND(OR(J255=1,J255=0),H255&gt;0,H255&lt;20),AND(OR(J255=1,J255=0),H255&gt;19,H255&lt;51),AND(J255&gt;1,J255&lt;6,H255&gt;0,H255&lt;20)),"Simples",IF(OR(AND(OR(J255=1,J255=0),H255&gt;50),AND(J255&gt;1,J255&lt;6,H255&gt;19,H255&lt;51),AND(J255&gt;5,H255&gt;0,H255&lt;20)),"Médio",IF(OR(AND(J255&gt;1,J255&lt;6,H255&gt;50),AND(J255&gt;5,H255&gt;19,H255&lt;51),AND(J255&gt;5,H255&gt;50)),"Complexo",""))), IF(G255="AIE",IF(OR(AND(OR(J255=1, J255=0),H255&gt;0,H255&lt;20),AND(OR(J255=1, J255=0),H255&gt;19,H255&lt;51),AND(J255&gt;1,J255&lt;6,H255&gt;0,H255&lt;20)),"Simples",IF(OR(AND(OR(J255=1, J255=0),H255&gt;50),AND(J255&gt;1,J255&lt;6,H255&gt;19,H255&lt;51),AND(J255&gt;5,H255&gt;0,H255&lt;20)),"Médio",IF(OR(AND(J255&gt;1,J255&lt;6,H255&gt;50),AND(J255&gt;5,H255&gt;19,H255&lt;51),AND(J255&gt;5,H255&gt;50)),"Complexo",""))),""))</f>
        <v/>
      </c>
      <c r="N255" s="85" t="str">
        <f aca="false">IF(L255="",M255,IF(M255="",L255,""))</f>
        <v/>
      </c>
      <c r="O255" s="86" t="n">
        <f aca="false">IF(AND(OR(G255="EE",G255="CE"),N255="Simples"),3, IF(AND(OR(G255="EE",G255="CE"),N255="Médio"),4, IF(AND(OR(G255="EE",G255="CE"),N255="Complexo"),6, IF(AND(G255="SE",N255="Simples"),4, IF(AND(G255="SE",N255="Médio"),5, IF(AND(G255="SE",N255="Complexo"),7,0))))))</f>
        <v>0</v>
      </c>
      <c r="P255" s="86" t="n">
        <f aca="false">IF(AND(G255="ALI",M255="Simples"),7, IF(AND(G255="ALI",M255="Médio"),10, IF(AND(G255="ALI",M255="Complexo"),15, IF(AND(G255="AIE",M255="Simples"),5, IF(AND(G255="AIE",M255="Médio"),7, IF(AND(G255="AIE",M255="Complexo"),10,0))))))</f>
        <v>0</v>
      </c>
      <c r="Q255" s="69" t="n">
        <f aca="false">IF(B255&lt;&gt;"Manutenção em interface",IF(B255&lt;&gt;"Desenv., Manutenção e Publicação de Páginas Estáticas",(O255+P255),C255),C255)</f>
        <v>0</v>
      </c>
      <c r="R255" s="85" t="n">
        <f aca="false">IF(B255&lt;&gt;"Manutenção em interface",IF(B255&lt;&gt;"Desenv., Manutenção e Publicação de Páginas Estáticas",(O255+P255)*C255,C255),C255)</f>
        <v>0</v>
      </c>
      <c r="S255" s="78"/>
      <c r="T255" s="87"/>
      <c r="U255" s="88"/>
      <c r="V255" s="76"/>
      <c r="W255" s="77" t="n">
        <f aca="false">IF(V255&lt;&gt;"",VLOOKUP(V255,'Manual EB'!$A$3:$B$407,2,0),0)</f>
        <v>0</v>
      </c>
      <c r="X255" s="78"/>
      <c r="Y255" s="80"/>
      <c r="Z255" s="81"/>
      <c r="AA255" s="82"/>
      <c r="AB255" s="83"/>
      <c r="AC255" s="84" t="str">
        <f aca="false">IF(X255="EE",IF(OR(AND(OR(AA255=1,AA255=0),Y255&gt;0,Y255&lt;5),AND(OR(AA255=1,AA255=0),Y255&gt;4,Y255&lt;16),AND(AA255=2,Y255&gt;0,Y255&lt;5)),"Simples",IF(OR(AND(OR(AA255=1,AA255=0),Y255&gt;15),AND(AA255=2,Y255&gt;4,Y255&lt;16),AND(AA255&gt;2,Y255&gt;0,Y255&lt;5)),"Médio",IF(OR(AND(AA255=2,Y255&gt;15),AND(AA255&gt;2,Y255&gt;4,Y255&lt;16),AND(AA255&gt;2,Y255&gt;15)),"Complexo",""))), IF(OR(X255="CE",X255="SE"),IF(OR(AND(OR(AA255=1,AA255=0),Y255&gt;0,Y255&lt;6),AND(OR(AA255=1,AA255=0),Y255&gt;5,Y255&lt;20),AND(AA255&gt;1,AA255&lt;4,Y255&gt;0,Y255&lt;6)),"Simples",IF(OR(AND(OR(AA255=1,AA255=0),Y255&gt;19),AND(AA255&gt;1,AA255&lt;4,Y255&gt;5,Y255&lt;20),AND(AA255&gt;3,Y255&gt;0,Y255&lt;6)),"Médio",IF(OR(AND(AA255&gt;1,AA255&lt;4,Y255&gt;19),AND(AA255&gt;3,Y255&gt;5,Y255&lt;20),AND(AA255&gt;3,Y255&gt;19)),"Complexo",""))),""))</f>
        <v/>
      </c>
      <c r="AD255" s="79" t="str">
        <f aca="false">IF(X255="ALI",IF(OR(AND(OR(AA255=1,AA255=0),Y255&gt;0,Y255&lt;20),AND(OR(AA255=1,AA255=0),Y255&gt;19,Y255&lt;51),AND(AA255&gt;1,AA255&lt;6,Y255&gt;0,Y255&lt;20)),"Simples",IF(OR(AND(OR(AA255=1,AA255=0),Y255&gt;50),AND(AA255&gt;1,AA255&lt;6,Y255&gt;19,Y255&lt;51),AND(AA255&gt;5,Y255&gt;0,Y255&lt;20)),"Médio",IF(OR(AND(AA255&gt;1,AA255&lt;6,Y255&gt;50),AND(AA255&gt;5,Y255&gt;19,Y255&lt;51),AND(AA255&gt;5,Y255&gt;50)),"Complexo",""))), IF(X255="AIE",IF(OR(AND(OR(AA255=1, AA255=0),Y255&gt;0,Y255&lt;20),AND(OR(AA255=1, AA255=0),Y255&gt;19,Y255&lt;51),AND(AA255&gt;1,AA255&lt;6,Y255&gt;0,Y255&lt;20)),"Simples",IF(OR(AND(OR(AA255=1, AA255=0),Y255&gt;50),AND(AA255&gt;1,AA255&lt;6,Y255&gt;19,Y255&lt;51),AND(AA255&gt;5,Y255&gt;0,Y255&lt;20)),"Médio",IF(OR(AND(AA255&gt;1,AA255&lt;6,Y255&gt;50),AND(AA255&gt;5,Y255&gt;19,Y255&lt;51),AND(AA255&gt;5,Y255&gt;50)),"Complexo",""))),""))</f>
        <v/>
      </c>
      <c r="AE255" s="85" t="str">
        <f aca="false">IF(AC255="",AD255,IF(AD255="",AC255,""))</f>
        <v/>
      </c>
      <c r="AF255" s="86" t="n">
        <f aca="false">IF(AND(OR(X255="EE",X255="CE"),AE255="Simples"),3, IF(AND(OR(X255="EE",X255="CE"),AE255="Médio"),4, IF(AND(OR(X255="EE",X255="CE"),AE255="Complexo"),6, IF(AND(X255="SE",AE255="Simples"),4, IF(AND(X255="SE",AE255="Médio"),5, IF(AND(X255="SE",AE255="Complexo"),7,0))))))</f>
        <v>0</v>
      </c>
      <c r="AG255" s="86" t="n">
        <f aca="false">IF(AND(X255="ALI",AD255="Simples"),7, IF(AND(X255="ALI",AD255="Médio"),10, IF(AND(X255="ALI",AD255="Complexo"),15, IF(AND(X255="AIE",AD255="Simples"),5, IF(AND(X255="AIE",AD255="Médio"),7, IF(AND(X255="AIE",AD255="Complexo"),10,0))))))</f>
        <v>0</v>
      </c>
      <c r="AH255" s="86" t="n">
        <f aca="false">IF(U255="",0,IF(U255="OK",SUM(O255:P255),SUM(AF255:AG255)))</f>
        <v>0</v>
      </c>
      <c r="AI255" s="89" t="n">
        <f aca="false">IF(U255="OK",R255,( IF(V255&lt;&gt;"Manutenção em interface",IF(V255&lt;&gt;"Desenv., Manutenção e Publicação de Páginas Estáticas",(AF255+AG255)*W255,W255),W255)))</f>
        <v>0</v>
      </c>
      <c r="AJ255" s="78"/>
      <c r="AK255" s="87"/>
      <c r="AL255" s="78"/>
      <c r="AM255" s="87"/>
      <c r="AN255" s="78"/>
      <c r="AO255" s="78" t="str">
        <f aca="false">IF(AI255=0,"",IF(AI255=R255,"OK","Divergente"))</f>
        <v/>
      </c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IF(B256&lt;&gt;"",VLOOKUP(B256,'Manual EB'!$A$3:$B$407,2,0),0)</f>
        <v>0</v>
      </c>
      <c r="D256" s="78"/>
      <c r="E256" s="78"/>
      <c r="F256" s="79"/>
      <c r="G256" s="78"/>
      <c r="H256" s="80"/>
      <c r="I256" s="81"/>
      <c r="J256" s="82"/>
      <c r="K256" s="83"/>
      <c r="L256" s="84" t="str">
        <f aca="false">IF(G256="EE",IF(OR(AND(OR(J256=1,J256=0),H256&gt;0,H256&lt;5),AND(OR(J256=1,J256=0),H256&gt;4,H256&lt;16),AND(J256=2,H256&gt;0,H256&lt;5)),"Simples",IF(OR(AND(OR(J256=1,J256=0),H256&gt;15),AND(J256=2,H256&gt;4,H256&lt;16),AND(J256&gt;2,H256&gt;0,H256&lt;5)),"Médio",IF(OR(AND(J256=2,H256&gt;15),AND(J256&gt;2,H256&gt;4,H256&lt;16),AND(J256&gt;2,H256&gt;15)),"Complexo",""))), IF(OR(G256="CE",G256="SE"),IF(OR(AND(OR(J256=1,J256=0),H256&gt;0,H256&lt;6),AND(OR(J256=1,J256=0),H256&gt;5,H256&lt;20),AND(J256&gt;1,J256&lt;4,H256&gt;0,H256&lt;6)),"Simples",IF(OR(AND(OR(J256=1,J256=0),H256&gt;19),AND(J256&gt;1,J256&lt;4,H256&gt;5,H256&lt;20),AND(J256&gt;3,H256&gt;0,H256&lt;6)),"Médio",IF(OR(AND(J256&gt;1,J256&lt;4,H256&gt;19),AND(J256&gt;3,H256&gt;5,H256&lt;20),AND(J256&gt;3,H256&gt;19)),"Complexo",""))),""))</f>
        <v/>
      </c>
      <c r="M256" s="79" t="str">
        <f aca="false">IF(G256="ALI",IF(OR(AND(OR(J256=1,J256=0),H256&gt;0,H256&lt;20),AND(OR(J256=1,J256=0),H256&gt;19,H256&lt;51),AND(J256&gt;1,J256&lt;6,H256&gt;0,H256&lt;20)),"Simples",IF(OR(AND(OR(J256=1,J256=0),H256&gt;50),AND(J256&gt;1,J256&lt;6,H256&gt;19,H256&lt;51),AND(J256&gt;5,H256&gt;0,H256&lt;20)),"Médio",IF(OR(AND(J256&gt;1,J256&lt;6,H256&gt;50),AND(J256&gt;5,H256&gt;19,H256&lt;51),AND(J256&gt;5,H256&gt;50)),"Complexo",""))), IF(G256="AIE",IF(OR(AND(OR(J256=1, J256=0),H256&gt;0,H256&lt;20),AND(OR(J256=1, J256=0),H256&gt;19,H256&lt;51),AND(J256&gt;1,J256&lt;6,H256&gt;0,H256&lt;20)),"Simples",IF(OR(AND(OR(J256=1, J256=0),H256&gt;50),AND(J256&gt;1,J256&lt;6,H256&gt;19,H256&lt;51),AND(J256&gt;5,H256&gt;0,H256&lt;20)),"Médio",IF(OR(AND(J256&gt;1,J256&lt;6,H256&gt;50),AND(J256&gt;5,H256&gt;19,H256&lt;51),AND(J256&gt;5,H256&gt;50)),"Complexo",""))),""))</f>
        <v/>
      </c>
      <c r="N256" s="85" t="str">
        <f aca="false">IF(L256="",M256,IF(M256="",L256,""))</f>
        <v/>
      </c>
      <c r="O256" s="86" t="n">
        <f aca="false">IF(AND(OR(G256="EE",G256="CE"),N256="Simples"),3, IF(AND(OR(G256="EE",G256="CE"),N256="Médio"),4, IF(AND(OR(G256="EE",G256="CE"),N256="Complexo"),6, IF(AND(G256="SE",N256="Simples"),4, IF(AND(G256="SE",N256="Médio"),5, IF(AND(G256="SE",N256="Complexo"),7,0))))))</f>
        <v>0</v>
      </c>
      <c r="P256" s="86" t="n">
        <f aca="false">IF(AND(G256="ALI",M256="Simples"),7, IF(AND(G256="ALI",M256="Médio"),10, IF(AND(G256="ALI",M256="Complexo"),15, IF(AND(G256="AIE",M256="Simples"),5, IF(AND(G256="AIE",M256="Médio"),7, IF(AND(G256="AIE",M256="Complexo"),10,0))))))</f>
        <v>0</v>
      </c>
      <c r="Q256" s="69" t="n">
        <f aca="false">IF(B256&lt;&gt;"Manutenção em interface",IF(B256&lt;&gt;"Desenv., Manutenção e Publicação de Páginas Estáticas",(O256+P256),C256),C256)</f>
        <v>0</v>
      </c>
      <c r="R256" s="85" t="n">
        <f aca="false">IF(B256&lt;&gt;"Manutenção em interface",IF(B256&lt;&gt;"Desenv., Manutenção e Publicação de Páginas Estáticas",(O256+P256)*C256,C256),C256)</f>
        <v>0</v>
      </c>
      <c r="S256" s="78"/>
      <c r="T256" s="87"/>
      <c r="U256" s="88"/>
      <c r="V256" s="76"/>
      <c r="W256" s="77" t="n">
        <f aca="false">IF(V256&lt;&gt;"",VLOOKUP(V256,'Manual EB'!$A$3:$B$407,2,0),0)</f>
        <v>0</v>
      </c>
      <c r="X256" s="78"/>
      <c r="Y256" s="80"/>
      <c r="Z256" s="81"/>
      <c r="AA256" s="82"/>
      <c r="AB256" s="83"/>
      <c r="AC256" s="84" t="str">
        <f aca="false">IF(X256="EE",IF(OR(AND(OR(AA256=1,AA256=0),Y256&gt;0,Y256&lt;5),AND(OR(AA256=1,AA256=0),Y256&gt;4,Y256&lt;16),AND(AA256=2,Y256&gt;0,Y256&lt;5)),"Simples",IF(OR(AND(OR(AA256=1,AA256=0),Y256&gt;15),AND(AA256=2,Y256&gt;4,Y256&lt;16),AND(AA256&gt;2,Y256&gt;0,Y256&lt;5)),"Médio",IF(OR(AND(AA256=2,Y256&gt;15),AND(AA256&gt;2,Y256&gt;4,Y256&lt;16),AND(AA256&gt;2,Y256&gt;15)),"Complexo",""))), IF(OR(X256="CE",X256="SE"),IF(OR(AND(OR(AA256=1,AA256=0),Y256&gt;0,Y256&lt;6),AND(OR(AA256=1,AA256=0),Y256&gt;5,Y256&lt;20),AND(AA256&gt;1,AA256&lt;4,Y256&gt;0,Y256&lt;6)),"Simples",IF(OR(AND(OR(AA256=1,AA256=0),Y256&gt;19),AND(AA256&gt;1,AA256&lt;4,Y256&gt;5,Y256&lt;20),AND(AA256&gt;3,Y256&gt;0,Y256&lt;6)),"Médio",IF(OR(AND(AA256&gt;1,AA256&lt;4,Y256&gt;19),AND(AA256&gt;3,Y256&gt;5,Y256&lt;20),AND(AA256&gt;3,Y256&gt;19)),"Complexo",""))),""))</f>
        <v/>
      </c>
      <c r="AD256" s="79" t="str">
        <f aca="false">IF(X256="ALI",IF(OR(AND(OR(AA256=1,AA256=0),Y256&gt;0,Y256&lt;20),AND(OR(AA256=1,AA256=0),Y256&gt;19,Y256&lt;51),AND(AA256&gt;1,AA256&lt;6,Y256&gt;0,Y256&lt;20)),"Simples",IF(OR(AND(OR(AA256=1,AA256=0),Y256&gt;50),AND(AA256&gt;1,AA256&lt;6,Y256&gt;19,Y256&lt;51),AND(AA256&gt;5,Y256&gt;0,Y256&lt;20)),"Médio",IF(OR(AND(AA256&gt;1,AA256&lt;6,Y256&gt;50),AND(AA256&gt;5,Y256&gt;19,Y256&lt;51),AND(AA256&gt;5,Y256&gt;50)),"Complexo",""))), IF(X256="AIE",IF(OR(AND(OR(AA256=1, AA256=0),Y256&gt;0,Y256&lt;20),AND(OR(AA256=1, AA256=0),Y256&gt;19,Y256&lt;51),AND(AA256&gt;1,AA256&lt;6,Y256&gt;0,Y256&lt;20)),"Simples",IF(OR(AND(OR(AA256=1, AA256=0),Y256&gt;50),AND(AA256&gt;1,AA256&lt;6,Y256&gt;19,Y256&lt;51),AND(AA256&gt;5,Y256&gt;0,Y256&lt;20)),"Médio",IF(OR(AND(AA256&gt;1,AA256&lt;6,Y256&gt;50),AND(AA256&gt;5,Y256&gt;19,Y256&lt;51),AND(AA256&gt;5,Y256&gt;50)),"Complexo",""))),""))</f>
        <v/>
      </c>
      <c r="AE256" s="85" t="str">
        <f aca="false">IF(AC256="",AD256,IF(AD256="",AC256,""))</f>
        <v/>
      </c>
      <c r="AF256" s="86" t="n">
        <f aca="false">IF(AND(OR(X256="EE",X256="CE"),AE256="Simples"),3, IF(AND(OR(X256="EE",X256="CE"),AE256="Médio"),4, IF(AND(OR(X256="EE",X256="CE"),AE256="Complexo"),6, IF(AND(X256="SE",AE256="Simples"),4, IF(AND(X256="SE",AE256="Médio"),5, IF(AND(X256="SE",AE256="Complexo"),7,0))))))</f>
        <v>0</v>
      </c>
      <c r="AG256" s="86" t="n">
        <f aca="false">IF(AND(X256="ALI",AD256="Simples"),7, IF(AND(X256="ALI",AD256="Médio"),10, IF(AND(X256="ALI",AD256="Complexo"),15, IF(AND(X256="AIE",AD256="Simples"),5, IF(AND(X256="AIE",AD256="Médio"),7, IF(AND(X256="AIE",AD256="Complexo"),10,0))))))</f>
        <v>0</v>
      </c>
      <c r="AH256" s="86" t="n">
        <f aca="false">IF(U256="",0,IF(U256="OK",SUM(O256:P256),SUM(AF256:AG256)))</f>
        <v>0</v>
      </c>
      <c r="AI256" s="89" t="n">
        <f aca="false">IF(U256="OK",R256,( IF(V256&lt;&gt;"Manutenção em interface",IF(V256&lt;&gt;"Desenv., Manutenção e Publicação de Páginas Estáticas",(AF256+AG256)*W256,W256),W256)))</f>
        <v>0</v>
      </c>
      <c r="AJ256" s="78"/>
      <c r="AK256" s="87"/>
      <c r="AL256" s="78"/>
      <c r="AM256" s="87"/>
      <c r="AN256" s="78"/>
      <c r="AO256" s="78" t="str">
        <f aca="false">IF(AI256=0,"",IF(AI256=R256,"OK","Divergente"))</f>
        <v/>
      </c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IF(B257&lt;&gt;"",VLOOKUP(B257,'Manual EB'!$A$3:$B$407,2,0),0)</f>
        <v>0</v>
      </c>
      <c r="D257" s="78"/>
      <c r="E257" s="78"/>
      <c r="F257" s="79"/>
      <c r="G257" s="78"/>
      <c r="H257" s="80"/>
      <c r="I257" s="81"/>
      <c r="J257" s="82"/>
      <c r="K257" s="83"/>
      <c r="L257" s="84" t="str">
        <f aca="false">IF(G257="EE",IF(OR(AND(OR(J257=1,J257=0),H257&gt;0,H257&lt;5),AND(OR(J257=1,J257=0),H257&gt;4,H257&lt;16),AND(J257=2,H257&gt;0,H257&lt;5)),"Simples",IF(OR(AND(OR(J257=1,J257=0),H257&gt;15),AND(J257=2,H257&gt;4,H257&lt;16),AND(J257&gt;2,H257&gt;0,H257&lt;5)),"Médio",IF(OR(AND(J257=2,H257&gt;15),AND(J257&gt;2,H257&gt;4,H257&lt;16),AND(J257&gt;2,H257&gt;15)),"Complexo",""))), IF(OR(G257="CE",G257="SE"),IF(OR(AND(OR(J257=1,J257=0),H257&gt;0,H257&lt;6),AND(OR(J257=1,J257=0),H257&gt;5,H257&lt;20),AND(J257&gt;1,J257&lt;4,H257&gt;0,H257&lt;6)),"Simples",IF(OR(AND(OR(J257=1,J257=0),H257&gt;19),AND(J257&gt;1,J257&lt;4,H257&gt;5,H257&lt;20),AND(J257&gt;3,H257&gt;0,H257&lt;6)),"Médio",IF(OR(AND(J257&gt;1,J257&lt;4,H257&gt;19),AND(J257&gt;3,H257&gt;5,H257&lt;20),AND(J257&gt;3,H257&gt;19)),"Complexo",""))),""))</f>
        <v/>
      </c>
      <c r="M257" s="79" t="str">
        <f aca="false">IF(G257="ALI",IF(OR(AND(OR(J257=1,J257=0),H257&gt;0,H257&lt;20),AND(OR(J257=1,J257=0),H257&gt;19,H257&lt;51),AND(J257&gt;1,J257&lt;6,H257&gt;0,H257&lt;20)),"Simples",IF(OR(AND(OR(J257=1,J257=0),H257&gt;50),AND(J257&gt;1,J257&lt;6,H257&gt;19,H257&lt;51),AND(J257&gt;5,H257&gt;0,H257&lt;20)),"Médio",IF(OR(AND(J257&gt;1,J257&lt;6,H257&gt;50),AND(J257&gt;5,H257&gt;19,H257&lt;51),AND(J257&gt;5,H257&gt;50)),"Complexo",""))), IF(G257="AIE",IF(OR(AND(OR(J257=1, J257=0),H257&gt;0,H257&lt;20),AND(OR(J257=1, J257=0),H257&gt;19,H257&lt;51),AND(J257&gt;1,J257&lt;6,H257&gt;0,H257&lt;20)),"Simples",IF(OR(AND(OR(J257=1, J257=0),H257&gt;50),AND(J257&gt;1,J257&lt;6,H257&gt;19,H257&lt;51),AND(J257&gt;5,H257&gt;0,H257&lt;20)),"Médio",IF(OR(AND(J257&gt;1,J257&lt;6,H257&gt;50),AND(J257&gt;5,H257&gt;19,H257&lt;51),AND(J257&gt;5,H257&gt;50)),"Complexo",""))),""))</f>
        <v/>
      </c>
      <c r="N257" s="85" t="str">
        <f aca="false">IF(L257="",M257,IF(M257="",L257,""))</f>
        <v/>
      </c>
      <c r="O257" s="86" t="n">
        <f aca="false">IF(AND(OR(G257="EE",G257="CE"),N257="Simples"),3, IF(AND(OR(G257="EE",G257="CE"),N257="Médio"),4, IF(AND(OR(G257="EE",G257="CE"),N257="Complexo"),6, IF(AND(G257="SE",N257="Simples"),4, IF(AND(G257="SE",N257="Médio"),5, IF(AND(G257="SE",N257="Complexo"),7,0))))))</f>
        <v>0</v>
      </c>
      <c r="P257" s="86" t="n">
        <f aca="false">IF(AND(G257="ALI",M257="Simples"),7, IF(AND(G257="ALI",M257="Médio"),10, IF(AND(G257="ALI",M257="Complexo"),15, IF(AND(G257="AIE",M257="Simples"),5, IF(AND(G257="AIE",M257="Médio"),7, IF(AND(G257="AIE",M257="Complexo"),10,0))))))</f>
        <v>0</v>
      </c>
      <c r="Q257" s="69" t="n">
        <f aca="false">IF(B257&lt;&gt;"Manutenção em interface",IF(B257&lt;&gt;"Desenv., Manutenção e Publicação de Páginas Estáticas",(O257+P257),C257),C257)</f>
        <v>0</v>
      </c>
      <c r="R257" s="85" t="n">
        <f aca="false">IF(B257&lt;&gt;"Manutenção em interface",IF(B257&lt;&gt;"Desenv., Manutenção e Publicação de Páginas Estáticas",(O257+P257)*C257,C257),C257)</f>
        <v>0</v>
      </c>
      <c r="S257" s="78"/>
      <c r="T257" s="87"/>
      <c r="U257" s="88"/>
      <c r="V257" s="76"/>
      <c r="W257" s="77" t="n">
        <f aca="false">IF(V257&lt;&gt;"",VLOOKUP(V257,'Manual EB'!$A$3:$B$407,2,0),0)</f>
        <v>0</v>
      </c>
      <c r="X257" s="78"/>
      <c r="Y257" s="80"/>
      <c r="Z257" s="81"/>
      <c r="AA257" s="82"/>
      <c r="AB257" s="83"/>
      <c r="AC257" s="84" t="str">
        <f aca="false">IF(X257="EE",IF(OR(AND(OR(AA257=1,AA257=0),Y257&gt;0,Y257&lt;5),AND(OR(AA257=1,AA257=0),Y257&gt;4,Y257&lt;16),AND(AA257=2,Y257&gt;0,Y257&lt;5)),"Simples",IF(OR(AND(OR(AA257=1,AA257=0),Y257&gt;15),AND(AA257=2,Y257&gt;4,Y257&lt;16),AND(AA257&gt;2,Y257&gt;0,Y257&lt;5)),"Médio",IF(OR(AND(AA257=2,Y257&gt;15),AND(AA257&gt;2,Y257&gt;4,Y257&lt;16),AND(AA257&gt;2,Y257&gt;15)),"Complexo",""))), IF(OR(X257="CE",X257="SE"),IF(OR(AND(OR(AA257=1,AA257=0),Y257&gt;0,Y257&lt;6),AND(OR(AA257=1,AA257=0),Y257&gt;5,Y257&lt;20),AND(AA257&gt;1,AA257&lt;4,Y257&gt;0,Y257&lt;6)),"Simples",IF(OR(AND(OR(AA257=1,AA257=0),Y257&gt;19),AND(AA257&gt;1,AA257&lt;4,Y257&gt;5,Y257&lt;20),AND(AA257&gt;3,Y257&gt;0,Y257&lt;6)),"Médio",IF(OR(AND(AA257&gt;1,AA257&lt;4,Y257&gt;19),AND(AA257&gt;3,Y257&gt;5,Y257&lt;20),AND(AA257&gt;3,Y257&gt;19)),"Complexo",""))),""))</f>
        <v/>
      </c>
      <c r="AD257" s="79" t="str">
        <f aca="false">IF(X257="ALI",IF(OR(AND(OR(AA257=1,AA257=0),Y257&gt;0,Y257&lt;20),AND(OR(AA257=1,AA257=0),Y257&gt;19,Y257&lt;51),AND(AA257&gt;1,AA257&lt;6,Y257&gt;0,Y257&lt;20)),"Simples",IF(OR(AND(OR(AA257=1,AA257=0),Y257&gt;50),AND(AA257&gt;1,AA257&lt;6,Y257&gt;19,Y257&lt;51),AND(AA257&gt;5,Y257&gt;0,Y257&lt;20)),"Médio",IF(OR(AND(AA257&gt;1,AA257&lt;6,Y257&gt;50),AND(AA257&gt;5,Y257&gt;19,Y257&lt;51),AND(AA257&gt;5,Y257&gt;50)),"Complexo",""))), IF(X257="AIE",IF(OR(AND(OR(AA257=1, AA257=0),Y257&gt;0,Y257&lt;20),AND(OR(AA257=1, AA257=0),Y257&gt;19,Y257&lt;51),AND(AA257&gt;1,AA257&lt;6,Y257&gt;0,Y257&lt;20)),"Simples",IF(OR(AND(OR(AA257=1, AA257=0),Y257&gt;50),AND(AA257&gt;1,AA257&lt;6,Y257&gt;19,Y257&lt;51),AND(AA257&gt;5,Y257&gt;0,Y257&lt;20)),"Médio",IF(OR(AND(AA257&gt;1,AA257&lt;6,Y257&gt;50),AND(AA257&gt;5,Y257&gt;19,Y257&lt;51),AND(AA257&gt;5,Y257&gt;50)),"Complexo",""))),""))</f>
        <v/>
      </c>
      <c r="AE257" s="85" t="str">
        <f aca="false">IF(AC257="",AD257,IF(AD257="",AC257,""))</f>
        <v/>
      </c>
      <c r="AF257" s="86" t="n">
        <f aca="false">IF(AND(OR(X257="EE",X257="CE"),AE257="Simples"),3, IF(AND(OR(X257="EE",X257="CE"),AE257="Médio"),4, IF(AND(OR(X257="EE",X257="CE"),AE257="Complexo"),6, IF(AND(X257="SE",AE257="Simples"),4, IF(AND(X257="SE",AE257="Médio"),5, IF(AND(X257="SE",AE257="Complexo"),7,0))))))</f>
        <v>0</v>
      </c>
      <c r="AG257" s="86" t="n">
        <f aca="false">IF(AND(X257="ALI",AD257="Simples"),7, IF(AND(X257="ALI",AD257="Médio"),10, IF(AND(X257="ALI",AD257="Complexo"),15, IF(AND(X257="AIE",AD257="Simples"),5, IF(AND(X257="AIE",AD257="Médio"),7, IF(AND(X257="AIE",AD257="Complexo"),10,0))))))</f>
        <v>0</v>
      </c>
      <c r="AH257" s="86" t="n">
        <f aca="false">IF(U257="",0,IF(U257="OK",SUM(O257:P257),SUM(AF257:AG257)))</f>
        <v>0</v>
      </c>
      <c r="AI257" s="89" t="n">
        <f aca="false">IF(U257="OK",R257,( IF(V257&lt;&gt;"Manutenção em interface",IF(V257&lt;&gt;"Desenv., Manutenção e Publicação de Páginas Estáticas",(AF257+AG257)*W257,W257),W257)))</f>
        <v>0</v>
      </c>
      <c r="AJ257" s="78"/>
      <c r="AK257" s="87"/>
      <c r="AL257" s="78"/>
      <c r="AM257" s="87"/>
      <c r="AN257" s="78"/>
      <c r="AO257" s="78" t="str">
        <f aca="false">IF(AI257=0,"",IF(AI257=R257,"OK","Divergente"))</f>
        <v/>
      </c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IF(B258&lt;&gt;"",VLOOKUP(B258,'Manual EB'!$A$3:$B$407,2,0),0)</f>
        <v>0</v>
      </c>
      <c r="D258" s="78"/>
      <c r="E258" s="78"/>
      <c r="F258" s="79"/>
      <c r="G258" s="78"/>
      <c r="H258" s="80"/>
      <c r="I258" s="81"/>
      <c r="J258" s="82"/>
      <c r="K258" s="83"/>
      <c r="L258" s="84" t="str">
        <f aca="false">IF(G258="EE",IF(OR(AND(OR(J258=1,J258=0),H258&gt;0,H258&lt;5),AND(OR(J258=1,J258=0),H258&gt;4,H258&lt;16),AND(J258=2,H258&gt;0,H258&lt;5)),"Simples",IF(OR(AND(OR(J258=1,J258=0),H258&gt;15),AND(J258=2,H258&gt;4,H258&lt;16),AND(J258&gt;2,H258&gt;0,H258&lt;5)),"Médio",IF(OR(AND(J258=2,H258&gt;15),AND(J258&gt;2,H258&gt;4,H258&lt;16),AND(J258&gt;2,H258&gt;15)),"Complexo",""))), IF(OR(G258="CE",G258="SE"),IF(OR(AND(OR(J258=1,J258=0),H258&gt;0,H258&lt;6),AND(OR(J258=1,J258=0),H258&gt;5,H258&lt;20),AND(J258&gt;1,J258&lt;4,H258&gt;0,H258&lt;6)),"Simples",IF(OR(AND(OR(J258=1,J258=0),H258&gt;19),AND(J258&gt;1,J258&lt;4,H258&gt;5,H258&lt;20),AND(J258&gt;3,H258&gt;0,H258&lt;6)),"Médio",IF(OR(AND(J258&gt;1,J258&lt;4,H258&gt;19),AND(J258&gt;3,H258&gt;5,H258&lt;20),AND(J258&gt;3,H258&gt;19)),"Complexo",""))),""))</f>
        <v/>
      </c>
      <c r="M258" s="79" t="str">
        <f aca="false">IF(G258="ALI",IF(OR(AND(OR(J258=1,J258=0),H258&gt;0,H258&lt;20),AND(OR(J258=1,J258=0),H258&gt;19,H258&lt;51),AND(J258&gt;1,J258&lt;6,H258&gt;0,H258&lt;20)),"Simples",IF(OR(AND(OR(J258=1,J258=0),H258&gt;50),AND(J258&gt;1,J258&lt;6,H258&gt;19,H258&lt;51),AND(J258&gt;5,H258&gt;0,H258&lt;20)),"Médio",IF(OR(AND(J258&gt;1,J258&lt;6,H258&gt;50),AND(J258&gt;5,H258&gt;19,H258&lt;51),AND(J258&gt;5,H258&gt;50)),"Complexo",""))), IF(G258="AIE",IF(OR(AND(OR(J258=1, J258=0),H258&gt;0,H258&lt;20),AND(OR(J258=1, J258=0),H258&gt;19,H258&lt;51),AND(J258&gt;1,J258&lt;6,H258&gt;0,H258&lt;20)),"Simples",IF(OR(AND(OR(J258=1, J258=0),H258&gt;50),AND(J258&gt;1,J258&lt;6,H258&gt;19,H258&lt;51),AND(J258&gt;5,H258&gt;0,H258&lt;20)),"Médio",IF(OR(AND(J258&gt;1,J258&lt;6,H258&gt;50),AND(J258&gt;5,H258&gt;19,H258&lt;51),AND(J258&gt;5,H258&gt;50)),"Complexo",""))),""))</f>
        <v/>
      </c>
      <c r="N258" s="85" t="str">
        <f aca="false">IF(L258="",M258,IF(M258="",L258,""))</f>
        <v/>
      </c>
      <c r="O258" s="86" t="n">
        <f aca="false">IF(AND(OR(G258="EE",G258="CE"),N258="Simples"),3, IF(AND(OR(G258="EE",G258="CE"),N258="Médio"),4, IF(AND(OR(G258="EE",G258="CE"),N258="Complexo"),6, IF(AND(G258="SE",N258="Simples"),4, IF(AND(G258="SE",N258="Médio"),5, IF(AND(G258="SE",N258="Complexo"),7,0))))))</f>
        <v>0</v>
      </c>
      <c r="P258" s="86" t="n">
        <f aca="false">IF(AND(G258="ALI",M258="Simples"),7, IF(AND(G258="ALI",M258="Médio"),10, IF(AND(G258="ALI",M258="Complexo"),15, IF(AND(G258="AIE",M258="Simples"),5, IF(AND(G258="AIE",M258="Médio"),7, IF(AND(G258="AIE",M258="Complexo"),10,0))))))</f>
        <v>0</v>
      </c>
      <c r="Q258" s="69" t="n">
        <f aca="false">IF(B258&lt;&gt;"Manutenção em interface",IF(B258&lt;&gt;"Desenv., Manutenção e Publicação de Páginas Estáticas",(O258+P258),C258),C258)</f>
        <v>0</v>
      </c>
      <c r="R258" s="85" t="n">
        <f aca="false">IF(B258&lt;&gt;"Manutenção em interface",IF(B258&lt;&gt;"Desenv., Manutenção e Publicação de Páginas Estáticas",(O258+P258)*C258,C258),C258)</f>
        <v>0</v>
      </c>
      <c r="S258" s="78"/>
      <c r="T258" s="87"/>
      <c r="U258" s="88"/>
      <c r="V258" s="76"/>
      <c r="W258" s="77" t="n">
        <f aca="false">IF(V258&lt;&gt;"",VLOOKUP(V258,'Manual EB'!$A$3:$B$407,2,0),0)</f>
        <v>0</v>
      </c>
      <c r="X258" s="78"/>
      <c r="Y258" s="80"/>
      <c r="Z258" s="81"/>
      <c r="AA258" s="82"/>
      <c r="AB258" s="83"/>
      <c r="AC258" s="84" t="str">
        <f aca="false">IF(X258="EE",IF(OR(AND(OR(AA258=1,AA258=0),Y258&gt;0,Y258&lt;5),AND(OR(AA258=1,AA258=0),Y258&gt;4,Y258&lt;16),AND(AA258=2,Y258&gt;0,Y258&lt;5)),"Simples",IF(OR(AND(OR(AA258=1,AA258=0),Y258&gt;15),AND(AA258=2,Y258&gt;4,Y258&lt;16),AND(AA258&gt;2,Y258&gt;0,Y258&lt;5)),"Médio",IF(OR(AND(AA258=2,Y258&gt;15),AND(AA258&gt;2,Y258&gt;4,Y258&lt;16),AND(AA258&gt;2,Y258&gt;15)),"Complexo",""))), IF(OR(X258="CE",X258="SE"),IF(OR(AND(OR(AA258=1,AA258=0),Y258&gt;0,Y258&lt;6),AND(OR(AA258=1,AA258=0),Y258&gt;5,Y258&lt;20),AND(AA258&gt;1,AA258&lt;4,Y258&gt;0,Y258&lt;6)),"Simples",IF(OR(AND(OR(AA258=1,AA258=0),Y258&gt;19),AND(AA258&gt;1,AA258&lt;4,Y258&gt;5,Y258&lt;20),AND(AA258&gt;3,Y258&gt;0,Y258&lt;6)),"Médio",IF(OR(AND(AA258&gt;1,AA258&lt;4,Y258&gt;19),AND(AA258&gt;3,Y258&gt;5,Y258&lt;20),AND(AA258&gt;3,Y258&gt;19)),"Complexo",""))),""))</f>
        <v/>
      </c>
      <c r="AD258" s="79" t="str">
        <f aca="false">IF(X258="ALI",IF(OR(AND(OR(AA258=1,AA258=0),Y258&gt;0,Y258&lt;20),AND(OR(AA258=1,AA258=0),Y258&gt;19,Y258&lt;51),AND(AA258&gt;1,AA258&lt;6,Y258&gt;0,Y258&lt;20)),"Simples",IF(OR(AND(OR(AA258=1,AA258=0),Y258&gt;50),AND(AA258&gt;1,AA258&lt;6,Y258&gt;19,Y258&lt;51),AND(AA258&gt;5,Y258&gt;0,Y258&lt;20)),"Médio",IF(OR(AND(AA258&gt;1,AA258&lt;6,Y258&gt;50),AND(AA258&gt;5,Y258&gt;19,Y258&lt;51),AND(AA258&gt;5,Y258&gt;50)),"Complexo",""))), IF(X258="AIE",IF(OR(AND(OR(AA258=1, AA258=0),Y258&gt;0,Y258&lt;20),AND(OR(AA258=1, AA258=0),Y258&gt;19,Y258&lt;51),AND(AA258&gt;1,AA258&lt;6,Y258&gt;0,Y258&lt;20)),"Simples",IF(OR(AND(OR(AA258=1, AA258=0),Y258&gt;50),AND(AA258&gt;1,AA258&lt;6,Y258&gt;19,Y258&lt;51),AND(AA258&gt;5,Y258&gt;0,Y258&lt;20)),"Médio",IF(OR(AND(AA258&gt;1,AA258&lt;6,Y258&gt;50),AND(AA258&gt;5,Y258&gt;19,Y258&lt;51),AND(AA258&gt;5,Y258&gt;50)),"Complexo",""))),""))</f>
        <v/>
      </c>
      <c r="AE258" s="85" t="str">
        <f aca="false">IF(AC258="",AD258,IF(AD258="",AC258,""))</f>
        <v/>
      </c>
      <c r="AF258" s="86" t="n">
        <f aca="false">IF(AND(OR(X258="EE",X258="CE"),AE258="Simples"),3, IF(AND(OR(X258="EE",X258="CE"),AE258="Médio"),4, IF(AND(OR(X258="EE",X258="CE"),AE258="Complexo"),6, IF(AND(X258="SE",AE258="Simples"),4, IF(AND(X258="SE",AE258="Médio"),5, IF(AND(X258="SE",AE258="Complexo"),7,0))))))</f>
        <v>0</v>
      </c>
      <c r="AG258" s="86" t="n">
        <f aca="false">IF(AND(X258="ALI",AD258="Simples"),7, IF(AND(X258="ALI",AD258="Médio"),10, IF(AND(X258="ALI",AD258="Complexo"),15, IF(AND(X258="AIE",AD258="Simples"),5, IF(AND(X258="AIE",AD258="Médio"),7, IF(AND(X258="AIE",AD258="Complexo"),10,0))))))</f>
        <v>0</v>
      </c>
      <c r="AH258" s="86" t="n">
        <f aca="false">IF(U258="",0,IF(U258="OK",SUM(O258:P258),SUM(AF258:AG258)))</f>
        <v>0</v>
      </c>
      <c r="AI258" s="89" t="n">
        <f aca="false">IF(U258="OK",R258,( IF(V258&lt;&gt;"Manutenção em interface",IF(V258&lt;&gt;"Desenv., Manutenção e Publicação de Páginas Estáticas",(AF258+AG258)*W258,W258),W258)))</f>
        <v>0</v>
      </c>
      <c r="AJ258" s="78"/>
      <c r="AK258" s="87"/>
      <c r="AL258" s="78"/>
      <c r="AM258" s="87"/>
      <c r="AN258" s="78"/>
      <c r="AO258" s="78" t="str">
        <f aca="false">IF(AI258=0,"",IF(AI258=R258,"OK","Divergente"))</f>
        <v/>
      </c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IF(B259&lt;&gt;"",VLOOKUP(B259,'Manual EB'!$A$3:$B$407,2,0),0)</f>
        <v>0</v>
      </c>
      <c r="D259" s="78"/>
      <c r="E259" s="78"/>
      <c r="F259" s="79"/>
      <c r="G259" s="78"/>
      <c r="H259" s="80"/>
      <c r="I259" s="81"/>
      <c r="J259" s="82"/>
      <c r="K259" s="83"/>
      <c r="L259" s="84" t="str">
        <f aca="false">IF(G259="EE",IF(OR(AND(OR(J259=1,J259=0),H259&gt;0,H259&lt;5),AND(OR(J259=1,J259=0),H259&gt;4,H259&lt;16),AND(J259=2,H259&gt;0,H259&lt;5)),"Simples",IF(OR(AND(OR(J259=1,J259=0),H259&gt;15),AND(J259=2,H259&gt;4,H259&lt;16),AND(J259&gt;2,H259&gt;0,H259&lt;5)),"Médio",IF(OR(AND(J259=2,H259&gt;15),AND(J259&gt;2,H259&gt;4,H259&lt;16),AND(J259&gt;2,H259&gt;15)),"Complexo",""))), IF(OR(G259="CE",G259="SE"),IF(OR(AND(OR(J259=1,J259=0),H259&gt;0,H259&lt;6),AND(OR(J259=1,J259=0),H259&gt;5,H259&lt;20),AND(J259&gt;1,J259&lt;4,H259&gt;0,H259&lt;6)),"Simples",IF(OR(AND(OR(J259=1,J259=0),H259&gt;19),AND(J259&gt;1,J259&lt;4,H259&gt;5,H259&lt;20),AND(J259&gt;3,H259&gt;0,H259&lt;6)),"Médio",IF(OR(AND(J259&gt;1,J259&lt;4,H259&gt;19),AND(J259&gt;3,H259&gt;5,H259&lt;20),AND(J259&gt;3,H259&gt;19)),"Complexo",""))),""))</f>
        <v/>
      </c>
      <c r="M259" s="79" t="str">
        <f aca="false">IF(G259="ALI",IF(OR(AND(OR(J259=1,J259=0),H259&gt;0,H259&lt;20),AND(OR(J259=1,J259=0),H259&gt;19,H259&lt;51),AND(J259&gt;1,J259&lt;6,H259&gt;0,H259&lt;20)),"Simples",IF(OR(AND(OR(J259=1,J259=0),H259&gt;50),AND(J259&gt;1,J259&lt;6,H259&gt;19,H259&lt;51),AND(J259&gt;5,H259&gt;0,H259&lt;20)),"Médio",IF(OR(AND(J259&gt;1,J259&lt;6,H259&gt;50),AND(J259&gt;5,H259&gt;19,H259&lt;51),AND(J259&gt;5,H259&gt;50)),"Complexo",""))), IF(G259="AIE",IF(OR(AND(OR(J259=1, J259=0),H259&gt;0,H259&lt;20),AND(OR(J259=1, J259=0),H259&gt;19,H259&lt;51),AND(J259&gt;1,J259&lt;6,H259&gt;0,H259&lt;20)),"Simples",IF(OR(AND(OR(J259=1, J259=0),H259&gt;50),AND(J259&gt;1,J259&lt;6,H259&gt;19,H259&lt;51),AND(J259&gt;5,H259&gt;0,H259&lt;20)),"Médio",IF(OR(AND(J259&gt;1,J259&lt;6,H259&gt;50),AND(J259&gt;5,H259&gt;19,H259&lt;51),AND(J259&gt;5,H259&gt;50)),"Complexo",""))),""))</f>
        <v/>
      </c>
      <c r="N259" s="85" t="str">
        <f aca="false">IF(L259="",M259,IF(M259="",L259,""))</f>
        <v/>
      </c>
      <c r="O259" s="86" t="n">
        <f aca="false">IF(AND(OR(G259="EE",G259="CE"),N259="Simples"),3, IF(AND(OR(G259="EE",G259="CE"),N259="Médio"),4, IF(AND(OR(G259="EE",G259="CE"),N259="Complexo"),6, IF(AND(G259="SE",N259="Simples"),4, IF(AND(G259="SE",N259="Médio"),5, IF(AND(G259="SE",N259="Complexo"),7,0))))))</f>
        <v>0</v>
      </c>
      <c r="P259" s="86" t="n">
        <f aca="false">IF(AND(G259="ALI",M259="Simples"),7, IF(AND(G259="ALI",M259="Médio"),10, IF(AND(G259="ALI",M259="Complexo"),15, IF(AND(G259="AIE",M259="Simples"),5, IF(AND(G259="AIE",M259="Médio"),7, IF(AND(G259="AIE",M259="Complexo"),10,0))))))</f>
        <v>0</v>
      </c>
      <c r="Q259" s="69" t="n">
        <f aca="false">IF(B259&lt;&gt;"Manutenção em interface",IF(B259&lt;&gt;"Desenv., Manutenção e Publicação de Páginas Estáticas",(O259+P259),C259),C259)</f>
        <v>0</v>
      </c>
      <c r="R259" s="85" t="n">
        <f aca="false">IF(B259&lt;&gt;"Manutenção em interface",IF(B259&lt;&gt;"Desenv., Manutenção e Publicação de Páginas Estáticas",(O259+P259)*C259,C259),C259)</f>
        <v>0</v>
      </c>
      <c r="S259" s="78"/>
      <c r="T259" s="87"/>
      <c r="U259" s="88"/>
      <c r="V259" s="76"/>
      <c r="W259" s="77" t="n">
        <f aca="false">IF(V259&lt;&gt;"",VLOOKUP(V259,'Manual EB'!$A$3:$B$407,2,0),0)</f>
        <v>0</v>
      </c>
      <c r="X259" s="78"/>
      <c r="Y259" s="80"/>
      <c r="Z259" s="81"/>
      <c r="AA259" s="82"/>
      <c r="AB259" s="83"/>
      <c r="AC259" s="84" t="str">
        <f aca="false">IF(X259="EE",IF(OR(AND(OR(AA259=1,AA259=0),Y259&gt;0,Y259&lt;5),AND(OR(AA259=1,AA259=0),Y259&gt;4,Y259&lt;16),AND(AA259=2,Y259&gt;0,Y259&lt;5)),"Simples",IF(OR(AND(OR(AA259=1,AA259=0),Y259&gt;15),AND(AA259=2,Y259&gt;4,Y259&lt;16),AND(AA259&gt;2,Y259&gt;0,Y259&lt;5)),"Médio",IF(OR(AND(AA259=2,Y259&gt;15),AND(AA259&gt;2,Y259&gt;4,Y259&lt;16),AND(AA259&gt;2,Y259&gt;15)),"Complexo",""))), IF(OR(X259="CE",X259="SE"),IF(OR(AND(OR(AA259=1,AA259=0),Y259&gt;0,Y259&lt;6),AND(OR(AA259=1,AA259=0),Y259&gt;5,Y259&lt;20),AND(AA259&gt;1,AA259&lt;4,Y259&gt;0,Y259&lt;6)),"Simples",IF(OR(AND(OR(AA259=1,AA259=0),Y259&gt;19),AND(AA259&gt;1,AA259&lt;4,Y259&gt;5,Y259&lt;20),AND(AA259&gt;3,Y259&gt;0,Y259&lt;6)),"Médio",IF(OR(AND(AA259&gt;1,AA259&lt;4,Y259&gt;19),AND(AA259&gt;3,Y259&gt;5,Y259&lt;20),AND(AA259&gt;3,Y259&gt;19)),"Complexo",""))),""))</f>
        <v/>
      </c>
      <c r="AD259" s="79" t="str">
        <f aca="false">IF(X259="ALI",IF(OR(AND(OR(AA259=1,AA259=0),Y259&gt;0,Y259&lt;20),AND(OR(AA259=1,AA259=0),Y259&gt;19,Y259&lt;51),AND(AA259&gt;1,AA259&lt;6,Y259&gt;0,Y259&lt;20)),"Simples",IF(OR(AND(OR(AA259=1,AA259=0),Y259&gt;50),AND(AA259&gt;1,AA259&lt;6,Y259&gt;19,Y259&lt;51),AND(AA259&gt;5,Y259&gt;0,Y259&lt;20)),"Médio",IF(OR(AND(AA259&gt;1,AA259&lt;6,Y259&gt;50),AND(AA259&gt;5,Y259&gt;19,Y259&lt;51),AND(AA259&gt;5,Y259&gt;50)),"Complexo",""))), IF(X259="AIE",IF(OR(AND(OR(AA259=1, AA259=0),Y259&gt;0,Y259&lt;20),AND(OR(AA259=1, AA259=0),Y259&gt;19,Y259&lt;51),AND(AA259&gt;1,AA259&lt;6,Y259&gt;0,Y259&lt;20)),"Simples",IF(OR(AND(OR(AA259=1, AA259=0),Y259&gt;50),AND(AA259&gt;1,AA259&lt;6,Y259&gt;19,Y259&lt;51),AND(AA259&gt;5,Y259&gt;0,Y259&lt;20)),"Médio",IF(OR(AND(AA259&gt;1,AA259&lt;6,Y259&gt;50),AND(AA259&gt;5,Y259&gt;19,Y259&lt;51),AND(AA259&gt;5,Y259&gt;50)),"Complexo",""))),""))</f>
        <v/>
      </c>
      <c r="AE259" s="85" t="str">
        <f aca="false">IF(AC259="",AD259,IF(AD259="",AC259,""))</f>
        <v/>
      </c>
      <c r="AF259" s="86" t="n">
        <f aca="false">IF(AND(OR(X259="EE",X259="CE"),AE259="Simples"),3, IF(AND(OR(X259="EE",X259="CE"),AE259="Médio"),4, IF(AND(OR(X259="EE",X259="CE"),AE259="Complexo"),6, IF(AND(X259="SE",AE259="Simples"),4, IF(AND(X259="SE",AE259="Médio"),5, IF(AND(X259="SE",AE259="Complexo"),7,0))))))</f>
        <v>0</v>
      </c>
      <c r="AG259" s="86" t="n">
        <f aca="false">IF(AND(X259="ALI",AD259="Simples"),7, IF(AND(X259="ALI",AD259="Médio"),10, IF(AND(X259="ALI",AD259="Complexo"),15, IF(AND(X259="AIE",AD259="Simples"),5, IF(AND(X259="AIE",AD259="Médio"),7, IF(AND(X259="AIE",AD259="Complexo"),10,0))))))</f>
        <v>0</v>
      </c>
      <c r="AH259" s="86" t="n">
        <f aca="false">IF(U259="",0,IF(U259="OK",SUM(O259:P259),SUM(AF259:AG259)))</f>
        <v>0</v>
      </c>
      <c r="AI259" s="89" t="n">
        <f aca="false">IF(U259="OK",R259,( IF(V259&lt;&gt;"Manutenção em interface",IF(V259&lt;&gt;"Desenv., Manutenção e Publicação de Páginas Estáticas",(AF259+AG259)*W259,W259),W259)))</f>
        <v>0</v>
      </c>
      <c r="AJ259" s="78"/>
      <c r="AK259" s="87"/>
      <c r="AL259" s="78"/>
      <c r="AM259" s="87"/>
      <c r="AN259" s="78"/>
      <c r="AO259" s="78" t="str">
        <f aca="false">IF(AI259=0,"",IF(AI259=R259,"OK","Divergente"))</f>
        <v/>
      </c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IF(B260&lt;&gt;"",VLOOKUP(B260,'Manual EB'!$A$3:$B$407,2,0),0)</f>
        <v>0</v>
      </c>
      <c r="D260" s="78"/>
      <c r="E260" s="78"/>
      <c r="F260" s="79"/>
      <c r="G260" s="78"/>
      <c r="H260" s="80"/>
      <c r="I260" s="81"/>
      <c r="J260" s="82"/>
      <c r="K260" s="83"/>
      <c r="L260" s="84" t="str">
        <f aca="false">IF(G260="EE",IF(OR(AND(OR(J260=1,J260=0),H260&gt;0,H260&lt;5),AND(OR(J260=1,J260=0),H260&gt;4,H260&lt;16),AND(J260=2,H260&gt;0,H260&lt;5)),"Simples",IF(OR(AND(OR(J260=1,J260=0),H260&gt;15),AND(J260=2,H260&gt;4,H260&lt;16),AND(J260&gt;2,H260&gt;0,H260&lt;5)),"Médio",IF(OR(AND(J260=2,H260&gt;15),AND(J260&gt;2,H260&gt;4,H260&lt;16),AND(J260&gt;2,H260&gt;15)),"Complexo",""))), IF(OR(G260="CE",G260="SE"),IF(OR(AND(OR(J260=1,J260=0),H260&gt;0,H260&lt;6),AND(OR(J260=1,J260=0),H260&gt;5,H260&lt;20),AND(J260&gt;1,J260&lt;4,H260&gt;0,H260&lt;6)),"Simples",IF(OR(AND(OR(J260=1,J260=0),H260&gt;19),AND(J260&gt;1,J260&lt;4,H260&gt;5,H260&lt;20),AND(J260&gt;3,H260&gt;0,H260&lt;6)),"Médio",IF(OR(AND(J260&gt;1,J260&lt;4,H260&gt;19),AND(J260&gt;3,H260&gt;5,H260&lt;20),AND(J260&gt;3,H260&gt;19)),"Complexo",""))),""))</f>
        <v/>
      </c>
      <c r="M260" s="79" t="str">
        <f aca="false">IF(G260="ALI",IF(OR(AND(OR(J260=1,J260=0),H260&gt;0,H260&lt;20),AND(OR(J260=1,J260=0),H260&gt;19,H260&lt;51),AND(J260&gt;1,J260&lt;6,H260&gt;0,H260&lt;20)),"Simples",IF(OR(AND(OR(J260=1,J260=0),H260&gt;50),AND(J260&gt;1,J260&lt;6,H260&gt;19,H260&lt;51),AND(J260&gt;5,H260&gt;0,H260&lt;20)),"Médio",IF(OR(AND(J260&gt;1,J260&lt;6,H260&gt;50),AND(J260&gt;5,H260&gt;19,H260&lt;51),AND(J260&gt;5,H260&gt;50)),"Complexo",""))), IF(G260="AIE",IF(OR(AND(OR(J260=1, J260=0),H260&gt;0,H260&lt;20),AND(OR(J260=1, J260=0),H260&gt;19,H260&lt;51),AND(J260&gt;1,J260&lt;6,H260&gt;0,H260&lt;20)),"Simples",IF(OR(AND(OR(J260=1, J260=0),H260&gt;50),AND(J260&gt;1,J260&lt;6,H260&gt;19,H260&lt;51),AND(J260&gt;5,H260&gt;0,H260&lt;20)),"Médio",IF(OR(AND(J260&gt;1,J260&lt;6,H260&gt;50),AND(J260&gt;5,H260&gt;19,H260&lt;51),AND(J260&gt;5,H260&gt;50)),"Complexo",""))),""))</f>
        <v/>
      </c>
      <c r="N260" s="85" t="str">
        <f aca="false">IF(L260="",M260,IF(M260="",L260,""))</f>
        <v/>
      </c>
      <c r="O260" s="86" t="n">
        <f aca="false">IF(AND(OR(G260="EE",G260="CE"),N260="Simples"),3, IF(AND(OR(G260="EE",G260="CE"),N260="Médio"),4, IF(AND(OR(G260="EE",G260="CE"),N260="Complexo"),6, IF(AND(G260="SE",N260="Simples"),4, IF(AND(G260="SE",N260="Médio"),5, IF(AND(G260="SE",N260="Complexo"),7,0))))))</f>
        <v>0</v>
      </c>
      <c r="P260" s="86" t="n">
        <f aca="false">IF(AND(G260="ALI",M260="Simples"),7, IF(AND(G260="ALI",M260="Médio"),10, IF(AND(G260="ALI",M260="Complexo"),15, IF(AND(G260="AIE",M260="Simples"),5, IF(AND(G260="AIE",M260="Médio"),7, IF(AND(G260="AIE",M260="Complexo"),10,0))))))</f>
        <v>0</v>
      </c>
      <c r="Q260" s="69" t="n">
        <f aca="false">IF(B260&lt;&gt;"Manutenção em interface",IF(B260&lt;&gt;"Desenv., Manutenção e Publicação de Páginas Estáticas",(O260+P260),C260),C260)</f>
        <v>0</v>
      </c>
      <c r="R260" s="85" t="n">
        <f aca="false">IF(B260&lt;&gt;"Manutenção em interface",IF(B260&lt;&gt;"Desenv., Manutenção e Publicação de Páginas Estáticas",(O260+P260)*C260,C260),C260)</f>
        <v>0</v>
      </c>
      <c r="S260" s="78"/>
      <c r="T260" s="87"/>
      <c r="U260" s="88"/>
      <c r="V260" s="76"/>
      <c r="W260" s="77" t="n">
        <f aca="false">IF(V260&lt;&gt;"",VLOOKUP(V260,'Manual EB'!$A$3:$B$407,2,0),0)</f>
        <v>0</v>
      </c>
      <c r="X260" s="78"/>
      <c r="Y260" s="80"/>
      <c r="Z260" s="81"/>
      <c r="AA260" s="82"/>
      <c r="AB260" s="83"/>
      <c r="AC260" s="84" t="str">
        <f aca="false">IF(X260="EE",IF(OR(AND(OR(AA260=1,AA260=0),Y260&gt;0,Y260&lt;5),AND(OR(AA260=1,AA260=0),Y260&gt;4,Y260&lt;16),AND(AA260=2,Y260&gt;0,Y260&lt;5)),"Simples",IF(OR(AND(OR(AA260=1,AA260=0),Y260&gt;15),AND(AA260=2,Y260&gt;4,Y260&lt;16),AND(AA260&gt;2,Y260&gt;0,Y260&lt;5)),"Médio",IF(OR(AND(AA260=2,Y260&gt;15),AND(AA260&gt;2,Y260&gt;4,Y260&lt;16),AND(AA260&gt;2,Y260&gt;15)),"Complexo",""))), IF(OR(X260="CE",X260="SE"),IF(OR(AND(OR(AA260=1,AA260=0),Y260&gt;0,Y260&lt;6),AND(OR(AA260=1,AA260=0),Y260&gt;5,Y260&lt;20),AND(AA260&gt;1,AA260&lt;4,Y260&gt;0,Y260&lt;6)),"Simples",IF(OR(AND(OR(AA260=1,AA260=0),Y260&gt;19),AND(AA260&gt;1,AA260&lt;4,Y260&gt;5,Y260&lt;20),AND(AA260&gt;3,Y260&gt;0,Y260&lt;6)),"Médio",IF(OR(AND(AA260&gt;1,AA260&lt;4,Y260&gt;19),AND(AA260&gt;3,Y260&gt;5,Y260&lt;20),AND(AA260&gt;3,Y260&gt;19)),"Complexo",""))),""))</f>
        <v/>
      </c>
      <c r="AD260" s="79" t="str">
        <f aca="false">IF(X260="ALI",IF(OR(AND(OR(AA260=1,AA260=0),Y260&gt;0,Y260&lt;20),AND(OR(AA260=1,AA260=0),Y260&gt;19,Y260&lt;51),AND(AA260&gt;1,AA260&lt;6,Y260&gt;0,Y260&lt;20)),"Simples",IF(OR(AND(OR(AA260=1,AA260=0),Y260&gt;50),AND(AA260&gt;1,AA260&lt;6,Y260&gt;19,Y260&lt;51),AND(AA260&gt;5,Y260&gt;0,Y260&lt;20)),"Médio",IF(OR(AND(AA260&gt;1,AA260&lt;6,Y260&gt;50),AND(AA260&gt;5,Y260&gt;19,Y260&lt;51),AND(AA260&gt;5,Y260&gt;50)),"Complexo",""))), IF(X260="AIE",IF(OR(AND(OR(AA260=1, AA260=0),Y260&gt;0,Y260&lt;20),AND(OR(AA260=1, AA260=0),Y260&gt;19,Y260&lt;51),AND(AA260&gt;1,AA260&lt;6,Y260&gt;0,Y260&lt;20)),"Simples",IF(OR(AND(OR(AA260=1, AA260=0),Y260&gt;50),AND(AA260&gt;1,AA260&lt;6,Y260&gt;19,Y260&lt;51),AND(AA260&gt;5,Y260&gt;0,Y260&lt;20)),"Médio",IF(OR(AND(AA260&gt;1,AA260&lt;6,Y260&gt;50),AND(AA260&gt;5,Y260&gt;19,Y260&lt;51),AND(AA260&gt;5,Y260&gt;50)),"Complexo",""))),""))</f>
        <v/>
      </c>
      <c r="AE260" s="85" t="str">
        <f aca="false">IF(AC260="",AD260,IF(AD260="",AC260,""))</f>
        <v/>
      </c>
      <c r="AF260" s="86" t="n">
        <f aca="false">IF(AND(OR(X260="EE",X260="CE"),AE260="Simples"),3, IF(AND(OR(X260="EE",X260="CE"),AE260="Médio"),4, IF(AND(OR(X260="EE",X260="CE"),AE260="Complexo"),6, IF(AND(X260="SE",AE260="Simples"),4, IF(AND(X260="SE",AE260="Médio"),5, IF(AND(X260="SE",AE260="Complexo"),7,0))))))</f>
        <v>0</v>
      </c>
      <c r="AG260" s="86" t="n">
        <f aca="false">IF(AND(X260="ALI",AD260="Simples"),7, IF(AND(X260="ALI",AD260="Médio"),10, IF(AND(X260="ALI",AD260="Complexo"),15, IF(AND(X260="AIE",AD260="Simples"),5, IF(AND(X260="AIE",AD260="Médio"),7, IF(AND(X260="AIE",AD260="Complexo"),10,0))))))</f>
        <v>0</v>
      </c>
      <c r="AH260" s="86" t="n">
        <f aca="false">IF(U260="",0,IF(U260="OK",SUM(O260:P260),SUM(AF260:AG260)))</f>
        <v>0</v>
      </c>
      <c r="AI260" s="89" t="n">
        <f aca="false">IF(U260="OK",R260,( IF(V260&lt;&gt;"Manutenção em interface",IF(V260&lt;&gt;"Desenv., Manutenção e Publicação de Páginas Estáticas",(AF260+AG260)*W260,W260),W260)))</f>
        <v>0</v>
      </c>
      <c r="AJ260" s="78"/>
      <c r="AK260" s="87"/>
      <c r="AL260" s="78"/>
      <c r="AM260" s="87"/>
      <c r="AN260" s="78"/>
      <c r="AO260" s="78" t="str">
        <f aca="false">IF(AI260=0,"",IF(AI260=R260,"OK","Divergente"))</f>
        <v/>
      </c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IF(B261&lt;&gt;"",VLOOKUP(B261,'Manual EB'!$A$3:$B$407,2,0),0)</f>
        <v>0</v>
      </c>
      <c r="D261" s="78"/>
      <c r="E261" s="78"/>
      <c r="F261" s="79"/>
      <c r="G261" s="78"/>
      <c r="H261" s="80"/>
      <c r="I261" s="81"/>
      <c r="J261" s="82"/>
      <c r="K261" s="83"/>
      <c r="L261" s="84" t="str">
        <f aca="false">IF(G261="EE",IF(OR(AND(OR(J261=1,J261=0),H261&gt;0,H261&lt;5),AND(OR(J261=1,J261=0),H261&gt;4,H261&lt;16),AND(J261=2,H261&gt;0,H261&lt;5)),"Simples",IF(OR(AND(OR(J261=1,J261=0),H261&gt;15),AND(J261=2,H261&gt;4,H261&lt;16),AND(J261&gt;2,H261&gt;0,H261&lt;5)),"Médio",IF(OR(AND(J261=2,H261&gt;15),AND(J261&gt;2,H261&gt;4,H261&lt;16),AND(J261&gt;2,H261&gt;15)),"Complexo",""))), IF(OR(G261="CE",G261="SE"),IF(OR(AND(OR(J261=1,J261=0),H261&gt;0,H261&lt;6),AND(OR(J261=1,J261=0),H261&gt;5,H261&lt;20),AND(J261&gt;1,J261&lt;4,H261&gt;0,H261&lt;6)),"Simples",IF(OR(AND(OR(J261=1,J261=0),H261&gt;19),AND(J261&gt;1,J261&lt;4,H261&gt;5,H261&lt;20),AND(J261&gt;3,H261&gt;0,H261&lt;6)),"Médio",IF(OR(AND(J261&gt;1,J261&lt;4,H261&gt;19),AND(J261&gt;3,H261&gt;5,H261&lt;20),AND(J261&gt;3,H261&gt;19)),"Complexo",""))),""))</f>
        <v/>
      </c>
      <c r="M261" s="79" t="str">
        <f aca="false">IF(G261="ALI",IF(OR(AND(OR(J261=1,J261=0),H261&gt;0,H261&lt;20),AND(OR(J261=1,J261=0),H261&gt;19,H261&lt;51),AND(J261&gt;1,J261&lt;6,H261&gt;0,H261&lt;20)),"Simples",IF(OR(AND(OR(J261=1,J261=0),H261&gt;50),AND(J261&gt;1,J261&lt;6,H261&gt;19,H261&lt;51),AND(J261&gt;5,H261&gt;0,H261&lt;20)),"Médio",IF(OR(AND(J261&gt;1,J261&lt;6,H261&gt;50),AND(J261&gt;5,H261&gt;19,H261&lt;51),AND(J261&gt;5,H261&gt;50)),"Complexo",""))), IF(G261="AIE",IF(OR(AND(OR(J261=1, J261=0),H261&gt;0,H261&lt;20),AND(OR(J261=1, J261=0),H261&gt;19,H261&lt;51),AND(J261&gt;1,J261&lt;6,H261&gt;0,H261&lt;20)),"Simples",IF(OR(AND(OR(J261=1, J261=0),H261&gt;50),AND(J261&gt;1,J261&lt;6,H261&gt;19,H261&lt;51),AND(J261&gt;5,H261&gt;0,H261&lt;20)),"Médio",IF(OR(AND(J261&gt;1,J261&lt;6,H261&gt;50),AND(J261&gt;5,H261&gt;19,H261&lt;51),AND(J261&gt;5,H261&gt;50)),"Complexo",""))),""))</f>
        <v/>
      </c>
      <c r="N261" s="85" t="str">
        <f aca="false">IF(L261="",M261,IF(M261="",L261,""))</f>
        <v/>
      </c>
      <c r="O261" s="86" t="n">
        <f aca="false">IF(AND(OR(G261="EE",G261="CE"),N261="Simples"),3, IF(AND(OR(G261="EE",G261="CE"),N261="Médio"),4, IF(AND(OR(G261="EE",G261="CE"),N261="Complexo"),6, IF(AND(G261="SE",N261="Simples"),4, IF(AND(G261="SE",N261="Médio"),5, IF(AND(G261="SE",N261="Complexo"),7,0))))))</f>
        <v>0</v>
      </c>
      <c r="P261" s="86" t="n">
        <f aca="false">IF(AND(G261="ALI",M261="Simples"),7, IF(AND(G261="ALI",M261="Médio"),10, IF(AND(G261="ALI",M261="Complexo"),15, IF(AND(G261="AIE",M261="Simples"),5, IF(AND(G261="AIE",M261="Médio"),7, IF(AND(G261="AIE",M261="Complexo"),10,0))))))</f>
        <v>0</v>
      </c>
      <c r="Q261" s="69" t="n">
        <f aca="false">IF(B261&lt;&gt;"Manutenção em interface",IF(B261&lt;&gt;"Desenv., Manutenção e Publicação de Páginas Estáticas",(O261+P261),C261),C261)</f>
        <v>0</v>
      </c>
      <c r="R261" s="85" t="n">
        <f aca="false">IF(B261&lt;&gt;"Manutenção em interface",IF(B261&lt;&gt;"Desenv., Manutenção e Publicação de Páginas Estáticas",(O261+P261)*C261,C261),C261)</f>
        <v>0</v>
      </c>
      <c r="S261" s="78"/>
      <c r="T261" s="87"/>
      <c r="U261" s="88"/>
      <c r="V261" s="76"/>
      <c r="W261" s="77" t="n">
        <f aca="false">IF(V261&lt;&gt;"",VLOOKUP(V261,'Manual EB'!$A$3:$B$407,2,0),0)</f>
        <v>0</v>
      </c>
      <c r="X261" s="78"/>
      <c r="Y261" s="80"/>
      <c r="Z261" s="81"/>
      <c r="AA261" s="82"/>
      <c r="AB261" s="83"/>
      <c r="AC261" s="84" t="str">
        <f aca="false">IF(X261="EE",IF(OR(AND(OR(AA261=1,AA261=0),Y261&gt;0,Y261&lt;5),AND(OR(AA261=1,AA261=0),Y261&gt;4,Y261&lt;16),AND(AA261=2,Y261&gt;0,Y261&lt;5)),"Simples",IF(OR(AND(OR(AA261=1,AA261=0),Y261&gt;15),AND(AA261=2,Y261&gt;4,Y261&lt;16),AND(AA261&gt;2,Y261&gt;0,Y261&lt;5)),"Médio",IF(OR(AND(AA261=2,Y261&gt;15),AND(AA261&gt;2,Y261&gt;4,Y261&lt;16),AND(AA261&gt;2,Y261&gt;15)),"Complexo",""))), IF(OR(X261="CE",X261="SE"),IF(OR(AND(OR(AA261=1,AA261=0),Y261&gt;0,Y261&lt;6),AND(OR(AA261=1,AA261=0),Y261&gt;5,Y261&lt;20),AND(AA261&gt;1,AA261&lt;4,Y261&gt;0,Y261&lt;6)),"Simples",IF(OR(AND(OR(AA261=1,AA261=0),Y261&gt;19),AND(AA261&gt;1,AA261&lt;4,Y261&gt;5,Y261&lt;20),AND(AA261&gt;3,Y261&gt;0,Y261&lt;6)),"Médio",IF(OR(AND(AA261&gt;1,AA261&lt;4,Y261&gt;19),AND(AA261&gt;3,Y261&gt;5,Y261&lt;20),AND(AA261&gt;3,Y261&gt;19)),"Complexo",""))),""))</f>
        <v/>
      </c>
      <c r="AD261" s="79" t="str">
        <f aca="false">IF(X261="ALI",IF(OR(AND(OR(AA261=1,AA261=0),Y261&gt;0,Y261&lt;20),AND(OR(AA261=1,AA261=0),Y261&gt;19,Y261&lt;51),AND(AA261&gt;1,AA261&lt;6,Y261&gt;0,Y261&lt;20)),"Simples",IF(OR(AND(OR(AA261=1,AA261=0),Y261&gt;50),AND(AA261&gt;1,AA261&lt;6,Y261&gt;19,Y261&lt;51),AND(AA261&gt;5,Y261&gt;0,Y261&lt;20)),"Médio",IF(OR(AND(AA261&gt;1,AA261&lt;6,Y261&gt;50),AND(AA261&gt;5,Y261&gt;19,Y261&lt;51),AND(AA261&gt;5,Y261&gt;50)),"Complexo",""))), IF(X261="AIE",IF(OR(AND(OR(AA261=1, AA261=0),Y261&gt;0,Y261&lt;20),AND(OR(AA261=1, AA261=0),Y261&gt;19,Y261&lt;51),AND(AA261&gt;1,AA261&lt;6,Y261&gt;0,Y261&lt;20)),"Simples",IF(OR(AND(OR(AA261=1, AA261=0),Y261&gt;50),AND(AA261&gt;1,AA261&lt;6,Y261&gt;19,Y261&lt;51),AND(AA261&gt;5,Y261&gt;0,Y261&lt;20)),"Médio",IF(OR(AND(AA261&gt;1,AA261&lt;6,Y261&gt;50),AND(AA261&gt;5,Y261&gt;19,Y261&lt;51),AND(AA261&gt;5,Y261&gt;50)),"Complexo",""))),""))</f>
        <v/>
      </c>
      <c r="AE261" s="85" t="str">
        <f aca="false">IF(AC261="",AD261,IF(AD261="",AC261,""))</f>
        <v/>
      </c>
      <c r="AF261" s="86" t="n">
        <f aca="false">IF(AND(OR(X261="EE",X261="CE"),AE261="Simples"),3, IF(AND(OR(X261="EE",X261="CE"),AE261="Médio"),4, IF(AND(OR(X261="EE",X261="CE"),AE261="Complexo"),6, IF(AND(X261="SE",AE261="Simples"),4, IF(AND(X261="SE",AE261="Médio"),5, IF(AND(X261="SE",AE261="Complexo"),7,0))))))</f>
        <v>0</v>
      </c>
      <c r="AG261" s="86" t="n">
        <f aca="false">IF(AND(X261="ALI",AD261="Simples"),7, IF(AND(X261="ALI",AD261="Médio"),10, IF(AND(X261="ALI",AD261="Complexo"),15, IF(AND(X261="AIE",AD261="Simples"),5, IF(AND(X261="AIE",AD261="Médio"),7, IF(AND(X261="AIE",AD261="Complexo"),10,0))))))</f>
        <v>0</v>
      </c>
      <c r="AH261" s="86" t="n">
        <f aca="false">IF(U261="",0,IF(U261="OK",SUM(O261:P261),SUM(AF261:AG261)))</f>
        <v>0</v>
      </c>
      <c r="AI261" s="89" t="n">
        <f aca="false">IF(U261="OK",R261,( IF(V261&lt;&gt;"Manutenção em interface",IF(V261&lt;&gt;"Desenv., Manutenção e Publicação de Páginas Estáticas",(AF261+AG261)*W261,W261),W261)))</f>
        <v>0</v>
      </c>
      <c r="AJ261" s="78"/>
      <c r="AK261" s="87"/>
      <c r="AL261" s="78"/>
      <c r="AM261" s="87"/>
      <c r="AN261" s="78"/>
      <c r="AO261" s="78" t="str">
        <f aca="false">IF(AI261=0,"",IF(AI261=R261,"OK","Divergente"))</f>
        <v/>
      </c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IF(B262&lt;&gt;"",VLOOKUP(B262,'Manual EB'!$A$3:$B$407,2,0),0)</f>
        <v>0</v>
      </c>
      <c r="D262" s="78"/>
      <c r="E262" s="78"/>
      <c r="F262" s="79"/>
      <c r="G262" s="78"/>
      <c r="H262" s="80"/>
      <c r="I262" s="81"/>
      <c r="J262" s="82"/>
      <c r="K262" s="83"/>
      <c r="L262" s="84" t="str">
        <f aca="false">IF(G262="EE",IF(OR(AND(OR(J262=1,J262=0),H262&gt;0,H262&lt;5),AND(OR(J262=1,J262=0),H262&gt;4,H262&lt;16),AND(J262=2,H262&gt;0,H262&lt;5)),"Simples",IF(OR(AND(OR(J262=1,J262=0),H262&gt;15),AND(J262=2,H262&gt;4,H262&lt;16),AND(J262&gt;2,H262&gt;0,H262&lt;5)),"Médio",IF(OR(AND(J262=2,H262&gt;15),AND(J262&gt;2,H262&gt;4,H262&lt;16),AND(J262&gt;2,H262&gt;15)),"Complexo",""))), IF(OR(G262="CE",G262="SE"),IF(OR(AND(OR(J262=1,J262=0),H262&gt;0,H262&lt;6),AND(OR(J262=1,J262=0),H262&gt;5,H262&lt;20),AND(J262&gt;1,J262&lt;4,H262&gt;0,H262&lt;6)),"Simples",IF(OR(AND(OR(J262=1,J262=0),H262&gt;19),AND(J262&gt;1,J262&lt;4,H262&gt;5,H262&lt;20),AND(J262&gt;3,H262&gt;0,H262&lt;6)),"Médio",IF(OR(AND(J262&gt;1,J262&lt;4,H262&gt;19),AND(J262&gt;3,H262&gt;5,H262&lt;20),AND(J262&gt;3,H262&gt;19)),"Complexo",""))),""))</f>
        <v/>
      </c>
      <c r="M262" s="79" t="str">
        <f aca="false">IF(G262="ALI",IF(OR(AND(OR(J262=1,J262=0),H262&gt;0,H262&lt;20),AND(OR(J262=1,J262=0),H262&gt;19,H262&lt;51),AND(J262&gt;1,J262&lt;6,H262&gt;0,H262&lt;20)),"Simples",IF(OR(AND(OR(J262=1,J262=0),H262&gt;50),AND(J262&gt;1,J262&lt;6,H262&gt;19,H262&lt;51),AND(J262&gt;5,H262&gt;0,H262&lt;20)),"Médio",IF(OR(AND(J262&gt;1,J262&lt;6,H262&gt;50),AND(J262&gt;5,H262&gt;19,H262&lt;51),AND(J262&gt;5,H262&gt;50)),"Complexo",""))), IF(G262="AIE",IF(OR(AND(OR(J262=1, J262=0),H262&gt;0,H262&lt;20),AND(OR(J262=1, J262=0),H262&gt;19,H262&lt;51),AND(J262&gt;1,J262&lt;6,H262&gt;0,H262&lt;20)),"Simples",IF(OR(AND(OR(J262=1, J262=0),H262&gt;50),AND(J262&gt;1,J262&lt;6,H262&gt;19,H262&lt;51),AND(J262&gt;5,H262&gt;0,H262&lt;20)),"Médio",IF(OR(AND(J262&gt;1,J262&lt;6,H262&gt;50),AND(J262&gt;5,H262&gt;19,H262&lt;51),AND(J262&gt;5,H262&gt;50)),"Complexo",""))),""))</f>
        <v/>
      </c>
      <c r="N262" s="85" t="str">
        <f aca="false">IF(L262="",M262,IF(M262="",L262,""))</f>
        <v/>
      </c>
      <c r="O262" s="86" t="n">
        <f aca="false">IF(AND(OR(G262="EE",G262="CE"),N262="Simples"),3, IF(AND(OR(G262="EE",G262="CE"),N262="Médio"),4, IF(AND(OR(G262="EE",G262="CE"),N262="Complexo"),6, IF(AND(G262="SE",N262="Simples"),4, IF(AND(G262="SE",N262="Médio"),5, IF(AND(G262="SE",N262="Complexo"),7,0))))))</f>
        <v>0</v>
      </c>
      <c r="P262" s="86" t="n">
        <f aca="false">IF(AND(G262="ALI",M262="Simples"),7, IF(AND(G262="ALI",M262="Médio"),10, IF(AND(G262="ALI",M262="Complexo"),15, IF(AND(G262="AIE",M262="Simples"),5, IF(AND(G262="AIE",M262="Médio"),7, IF(AND(G262="AIE",M262="Complexo"),10,0))))))</f>
        <v>0</v>
      </c>
      <c r="Q262" s="69" t="n">
        <f aca="false">IF(B262&lt;&gt;"Manutenção em interface",IF(B262&lt;&gt;"Desenv., Manutenção e Publicação de Páginas Estáticas",(O262+P262),C262),C262)</f>
        <v>0</v>
      </c>
      <c r="R262" s="85" t="n">
        <f aca="false">IF(B262&lt;&gt;"Manutenção em interface",IF(B262&lt;&gt;"Desenv., Manutenção e Publicação de Páginas Estáticas",(O262+P262)*C262,C262),C262)</f>
        <v>0</v>
      </c>
      <c r="S262" s="78"/>
      <c r="T262" s="87"/>
      <c r="U262" s="88"/>
      <c r="V262" s="76"/>
      <c r="W262" s="77" t="n">
        <f aca="false">IF(V262&lt;&gt;"",VLOOKUP(V262,'Manual EB'!$A$3:$B$407,2,0),0)</f>
        <v>0</v>
      </c>
      <c r="X262" s="78"/>
      <c r="Y262" s="80"/>
      <c r="Z262" s="81"/>
      <c r="AA262" s="82"/>
      <c r="AB262" s="83"/>
      <c r="AC262" s="84" t="str">
        <f aca="false">IF(X262="EE",IF(OR(AND(OR(AA262=1,AA262=0),Y262&gt;0,Y262&lt;5),AND(OR(AA262=1,AA262=0),Y262&gt;4,Y262&lt;16),AND(AA262=2,Y262&gt;0,Y262&lt;5)),"Simples",IF(OR(AND(OR(AA262=1,AA262=0),Y262&gt;15),AND(AA262=2,Y262&gt;4,Y262&lt;16),AND(AA262&gt;2,Y262&gt;0,Y262&lt;5)),"Médio",IF(OR(AND(AA262=2,Y262&gt;15),AND(AA262&gt;2,Y262&gt;4,Y262&lt;16),AND(AA262&gt;2,Y262&gt;15)),"Complexo",""))), IF(OR(X262="CE",X262="SE"),IF(OR(AND(OR(AA262=1,AA262=0),Y262&gt;0,Y262&lt;6),AND(OR(AA262=1,AA262=0),Y262&gt;5,Y262&lt;20),AND(AA262&gt;1,AA262&lt;4,Y262&gt;0,Y262&lt;6)),"Simples",IF(OR(AND(OR(AA262=1,AA262=0),Y262&gt;19),AND(AA262&gt;1,AA262&lt;4,Y262&gt;5,Y262&lt;20),AND(AA262&gt;3,Y262&gt;0,Y262&lt;6)),"Médio",IF(OR(AND(AA262&gt;1,AA262&lt;4,Y262&gt;19),AND(AA262&gt;3,Y262&gt;5,Y262&lt;20),AND(AA262&gt;3,Y262&gt;19)),"Complexo",""))),""))</f>
        <v/>
      </c>
      <c r="AD262" s="79" t="str">
        <f aca="false">IF(X262="ALI",IF(OR(AND(OR(AA262=1,AA262=0),Y262&gt;0,Y262&lt;20),AND(OR(AA262=1,AA262=0),Y262&gt;19,Y262&lt;51),AND(AA262&gt;1,AA262&lt;6,Y262&gt;0,Y262&lt;20)),"Simples",IF(OR(AND(OR(AA262=1,AA262=0),Y262&gt;50),AND(AA262&gt;1,AA262&lt;6,Y262&gt;19,Y262&lt;51),AND(AA262&gt;5,Y262&gt;0,Y262&lt;20)),"Médio",IF(OR(AND(AA262&gt;1,AA262&lt;6,Y262&gt;50),AND(AA262&gt;5,Y262&gt;19,Y262&lt;51),AND(AA262&gt;5,Y262&gt;50)),"Complexo",""))), IF(X262="AIE",IF(OR(AND(OR(AA262=1, AA262=0),Y262&gt;0,Y262&lt;20),AND(OR(AA262=1, AA262=0),Y262&gt;19,Y262&lt;51),AND(AA262&gt;1,AA262&lt;6,Y262&gt;0,Y262&lt;20)),"Simples",IF(OR(AND(OR(AA262=1, AA262=0),Y262&gt;50),AND(AA262&gt;1,AA262&lt;6,Y262&gt;19,Y262&lt;51),AND(AA262&gt;5,Y262&gt;0,Y262&lt;20)),"Médio",IF(OR(AND(AA262&gt;1,AA262&lt;6,Y262&gt;50),AND(AA262&gt;5,Y262&gt;19,Y262&lt;51),AND(AA262&gt;5,Y262&gt;50)),"Complexo",""))),""))</f>
        <v/>
      </c>
      <c r="AE262" s="85" t="str">
        <f aca="false">IF(AC262="",AD262,IF(AD262="",AC262,""))</f>
        <v/>
      </c>
      <c r="AF262" s="86" t="n">
        <f aca="false">IF(AND(OR(X262="EE",X262="CE"),AE262="Simples"),3, IF(AND(OR(X262="EE",X262="CE"),AE262="Médio"),4, IF(AND(OR(X262="EE",X262="CE"),AE262="Complexo"),6, IF(AND(X262="SE",AE262="Simples"),4, IF(AND(X262="SE",AE262="Médio"),5, IF(AND(X262="SE",AE262="Complexo"),7,0))))))</f>
        <v>0</v>
      </c>
      <c r="AG262" s="86" t="n">
        <f aca="false">IF(AND(X262="ALI",AD262="Simples"),7, IF(AND(X262="ALI",AD262="Médio"),10, IF(AND(X262="ALI",AD262="Complexo"),15, IF(AND(X262="AIE",AD262="Simples"),5, IF(AND(X262="AIE",AD262="Médio"),7, IF(AND(X262="AIE",AD262="Complexo"),10,0))))))</f>
        <v>0</v>
      </c>
      <c r="AH262" s="86" t="n">
        <f aca="false">IF(U262="",0,IF(U262="OK",SUM(O262:P262),SUM(AF262:AG262)))</f>
        <v>0</v>
      </c>
      <c r="AI262" s="89" t="n">
        <f aca="false">IF(U262="OK",R262,( IF(V262&lt;&gt;"Manutenção em interface",IF(V262&lt;&gt;"Desenv., Manutenção e Publicação de Páginas Estáticas",(AF262+AG262)*W262,W262),W262)))</f>
        <v>0</v>
      </c>
      <c r="AJ262" s="78"/>
      <c r="AK262" s="87"/>
      <c r="AL262" s="78"/>
      <c r="AM262" s="87"/>
      <c r="AN262" s="78"/>
      <c r="AO262" s="78" t="str">
        <f aca="false">IF(AI262=0,"",IF(AI262=R262,"OK","Divergente"))</f>
        <v/>
      </c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IF(B263&lt;&gt;"",VLOOKUP(B263,'Manual EB'!$A$3:$B$407,2,0),0)</f>
        <v>0</v>
      </c>
      <c r="D263" s="78"/>
      <c r="E263" s="78"/>
      <c r="F263" s="79"/>
      <c r="G263" s="78"/>
      <c r="H263" s="80"/>
      <c r="I263" s="81"/>
      <c r="J263" s="82"/>
      <c r="K263" s="83"/>
      <c r="L263" s="84" t="str">
        <f aca="false">IF(G263="EE",IF(OR(AND(OR(J263=1,J263=0),H263&gt;0,H263&lt;5),AND(OR(J263=1,J263=0),H263&gt;4,H263&lt;16),AND(J263=2,H263&gt;0,H263&lt;5)),"Simples",IF(OR(AND(OR(J263=1,J263=0),H263&gt;15),AND(J263=2,H263&gt;4,H263&lt;16),AND(J263&gt;2,H263&gt;0,H263&lt;5)),"Médio",IF(OR(AND(J263=2,H263&gt;15),AND(J263&gt;2,H263&gt;4,H263&lt;16),AND(J263&gt;2,H263&gt;15)),"Complexo",""))), IF(OR(G263="CE",G263="SE"),IF(OR(AND(OR(J263=1,J263=0),H263&gt;0,H263&lt;6),AND(OR(J263=1,J263=0),H263&gt;5,H263&lt;20),AND(J263&gt;1,J263&lt;4,H263&gt;0,H263&lt;6)),"Simples",IF(OR(AND(OR(J263=1,J263=0),H263&gt;19),AND(J263&gt;1,J263&lt;4,H263&gt;5,H263&lt;20),AND(J263&gt;3,H263&gt;0,H263&lt;6)),"Médio",IF(OR(AND(J263&gt;1,J263&lt;4,H263&gt;19),AND(J263&gt;3,H263&gt;5,H263&lt;20),AND(J263&gt;3,H263&gt;19)),"Complexo",""))),""))</f>
        <v/>
      </c>
      <c r="M263" s="79" t="str">
        <f aca="false">IF(G263="ALI",IF(OR(AND(OR(J263=1,J263=0),H263&gt;0,H263&lt;20),AND(OR(J263=1,J263=0),H263&gt;19,H263&lt;51),AND(J263&gt;1,J263&lt;6,H263&gt;0,H263&lt;20)),"Simples",IF(OR(AND(OR(J263=1,J263=0),H263&gt;50),AND(J263&gt;1,J263&lt;6,H263&gt;19,H263&lt;51),AND(J263&gt;5,H263&gt;0,H263&lt;20)),"Médio",IF(OR(AND(J263&gt;1,J263&lt;6,H263&gt;50),AND(J263&gt;5,H263&gt;19,H263&lt;51),AND(J263&gt;5,H263&gt;50)),"Complexo",""))), IF(G263="AIE",IF(OR(AND(OR(J263=1, J263=0),H263&gt;0,H263&lt;20),AND(OR(J263=1, J263=0),H263&gt;19,H263&lt;51),AND(J263&gt;1,J263&lt;6,H263&gt;0,H263&lt;20)),"Simples",IF(OR(AND(OR(J263=1, J263=0),H263&gt;50),AND(J263&gt;1,J263&lt;6,H263&gt;19,H263&lt;51),AND(J263&gt;5,H263&gt;0,H263&lt;20)),"Médio",IF(OR(AND(J263&gt;1,J263&lt;6,H263&gt;50),AND(J263&gt;5,H263&gt;19,H263&lt;51),AND(J263&gt;5,H263&gt;50)),"Complexo",""))),""))</f>
        <v/>
      </c>
      <c r="N263" s="85" t="str">
        <f aca="false">IF(L263="",M263,IF(M263="",L263,""))</f>
        <v/>
      </c>
      <c r="O263" s="86" t="n">
        <f aca="false">IF(AND(OR(G263="EE",G263="CE"),N263="Simples"),3, IF(AND(OR(G263="EE",G263="CE"),N263="Médio"),4, IF(AND(OR(G263="EE",G263="CE"),N263="Complexo"),6, IF(AND(G263="SE",N263="Simples"),4, IF(AND(G263="SE",N263="Médio"),5, IF(AND(G263="SE",N263="Complexo"),7,0))))))</f>
        <v>0</v>
      </c>
      <c r="P263" s="86" t="n">
        <f aca="false">IF(AND(G263="ALI",M263="Simples"),7, IF(AND(G263="ALI",M263="Médio"),10, IF(AND(G263="ALI",M263="Complexo"),15, IF(AND(G263="AIE",M263="Simples"),5, IF(AND(G263="AIE",M263="Médio"),7, IF(AND(G263="AIE",M263="Complexo"),10,0))))))</f>
        <v>0</v>
      </c>
      <c r="Q263" s="69" t="n">
        <f aca="false">IF(B263&lt;&gt;"Manutenção em interface",IF(B263&lt;&gt;"Desenv., Manutenção e Publicação de Páginas Estáticas",(O263+P263),C263),C263)</f>
        <v>0</v>
      </c>
      <c r="R263" s="85" t="n">
        <f aca="false">IF(B263&lt;&gt;"Manutenção em interface",IF(B263&lt;&gt;"Desenv., Manutenção e Publicação de Páginas Estáticas",(O263+P263)*C263,C263),C263)</f>
        <v>0</v>
      </c>
      <c r="S263" s="78"/>
      <c r="T263" s="87"/>
      <c r="U263" s="88"/>
      <c r="V263" s="76"/>
      <c r="W263" s="77" t="n">
        <f aca="false">IF(V263&lt;&gt;"",VLOOKUP(V263,'Manual EB'!$A$3:$B$407,2,0),0)</f>
        <v>0</v>
      </c>
      <c r="X263" s="78"/>
      <c r="Y263" s="80"/>
      <c r="Z263" s="81"/>
      <c r="AA263" s="82"/>
      <c r="AB263" s="83"/>
      <c r="AC263" s="84" t="str">
        <f aca="false">IF(X263="EE",IF(OR(AND(OR(AA263=1,AA263=0),Y263&gt;0,Y263&lt;5),AND(OR(AA263=1,AA263=0),Y263&gt;4,Y263&lt;16),AND(AA263=2,Y263&gt;0,Y263&lt;5)),"Simples",IF(OR(AND(OR(AA263=1,AA263=0),Y263&gt;15),AND(AA263=2,Y263&gt;4,Y263&lt;16),AND(AA263&gt;2,Y263&gt;0,Y263&lt;5)),"Médio",IF(OR(AND(AA263=2,Y263&gt;15),AND(AA263&gt;2,Y263&gt;4,Y263&lt;16),AND(AA263&gt;2,Y263&gt;15)),"Complexo",""))), IF(OR(X263="CE",X263="SE"),IF(OR(AND(OR(AA263=1,AA263=0),Y263&gt;0,Y263&lt;6),AND(OR(AA263=1,AA263=0),Y263&gt;5,Y263&lt;20),AND(AA263&gt;1,AA263&lt;4,Y263&gt;0,Y263&lt;6)),"Simples",IF(OR(AND(OR(AA263=1,AA263=0),Y263&gt;19),AND(AA263&gt;1,AA263&lt;4,Y263&gt;5,Y263&lt;20),AND(AA263&gt;3,Y263&gt;0,Y263&lt;6)),"Médio",IF(OR(AND(AA263&gt;1,AA263&lt;4,Y263&gt;19),AND(AA263&gt;3,Y263&gt;5,Y263&lt;20),AND(AA263&gt;3,Y263&gt;19)),"Complexo",""))),""))</f>
        <v/>
      </c>
      <c r="AD263" s="79" t="str">
        <f aca="false">IF(X263="ALI",IF(OR(AND(OR(AA263=1,AA263=0),Y263&gt;0,Y263&lt;20),AND(OR(AA263=1,AA263=0),Y263&gt;19,Y263&lt;51),AND(AA263&gt;1,AA263&lt;6,Y263&gt;0,Y263&lt;20)),"Simples",IF(OR(AND(OR(AA263=1,AA263=0),Y263&gt;50),AND(AA263&gt;1,AA263&lt;6,Y263&gt;19,Y263&lt;51),AND(AA263&gt;5,Y263&gt;0,Y263&lt;20)),"Médio",IF(OR(AND(AA263&gt;1,AA263&lt;6,Y263&gt;50),AND(AA263&gt;5,Y263&gt;19,Y263&lt;51),AND(AA263&gt;5,Y263&gt;50)),"Complexo",""))), IF(X263="AIE",IF(OR(AND(OR(AA263=1, AA263=0),Y263&gt;0,Y263&lt;20),AND(OR(AA263=1, AA263=0),Y263&gt;19,Y263&lt;51),AND(AA263&gt;1,AA263&lt;6,Y263&gt;0,Y263&lt;20)),"Simples",IF(OR(AND(OR(AA263=1, AA263=0),Y263&gt;50),AND(AA263&gt;1,AA263&lt;6,Y263&gt;19,Y263&lt;51),AND(AA263&gt;5,Y263&gt;0,Y263&lt;20)),"Médio",IF(OR(AND(AA263&gt;1,AA263&lt;6,Y263&gt;50),AND(AA263&gt;5,Y263&gt;19,Y263&lt;51),AND(AA263&gt;5,Y263&gt;50)),"Complexo",""))),""))</f>
        <v/>
      </c>
      <c r="AE263" s="85" t="str">
        <f aca="false">IF(AC263="",AD263,IF(AD263="",AC263,""))</f>
        <v/>
      </c>
      <c r="AF263" s="86" t="n">
        <f aca="false">IF(AND(OR(X263="EE",X263="CE"),AE263="Simples"),3, IF(AND(OR(X263="EE",X263="CE"),AE263="Médio"),4, IF(AND(OR(X263="EE",X263="CE"),AE263="Complexo"),6, IF(AND(X263="SE",AE263="Simples"),4, IF(AND(X263="SE",AE263="Médio"),5, IF(AND(X263="SE",AE263="Complexo"),7,0))))))</f>
        <v>0</v>
      </c>
      <c r="AG263" s="86" t="n">
        <f aca="false">IF(AND(X263="ALI",AD263="Simples"),7, IF(AND(X263="ALI",AD263="Médio"),10, IF(AND(X263="ALI",AD263="Complexo"),15, IF(AND(X263="AIE",AD263="Simples"),5, IF(AND(X263="AIE",AD263="Médio"),7, IF(AND(X263="AIE",AD263="Complexo"),10,0))))))</f>
        <v>0</v>
      </c>
      <c r="AH263" s="86" t="n">
        <f aca="false">IF(U263="",0,IF(U263="OK",SUM(O263:P263),SUM(AF263:AG263)))</f>
        <v>0</v>
      </c>
      <c r="AI263" s="89" t="n">
        <f aca="false">IF(U263="OK",R263,( IF(V263&lt;&gt;"Manutenção em interface",IF(V263&lt;&gt;"Desenv., Manutenção e Publicação de Páginas Estáticas",(AF263+AG263)*W263,W263),W263)))</f>
        <v>0</v>
      </c>
      <c r="AJ263" s="78"/>
      <c r="AK263" s="87"/>
      <c r="AL263" s="78"/>
      <c r="AM263" s="87"/>
      <c r="AN263" s="78"/>
      <c r="AO263" s="78" t="str">
        <f aca="false">IF(AI263=0,"",IF(AI263=R263,"OK","Divergente"))</f>
        <v/>
      </c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IF(B264&lt;&gt;"",VLOOKUP(B264,'Manual EB'!$A$3:$B$407,2,0),0)</f>
        <v>0</v>
      </c>
      <c r="D264" s="78"/>
      <c r="E264" s="78"/>
      <c r="F264" s="79"/>
      <c r="G264" s="78"/>
      <c r="H264" s="80"/>
      <c r="I264" s="81"/>
      <c r="J264" s="82"/>
      <c r="K264" s="83"/>
      <c r="L264" s="84" t="str">
        <f aca="false">IF(G264="EE",IF(OR(AND(OR(J264=1,J264=0),H264&gt;0,H264&lt;5),AND(OR(J264=1,J264=0),H264&gt;4,H264&lt;16),AND(J264=2,H264&gt;0,H264&lt;5)),"Simples",IF(OR(AND(OR(J264=1,J264=0),H264&gt;15),AND(J264=2,H264&gt;4,H264&lt;16),AND(J264&gt;2,H264&gt;0,H264&lt;5)),"Médio",IF(OR(AND(J264=2,H264&gt;15),AND(J264&gt;2,H264&gt;4,H264&lt;16),AND(J264&gt;2,H264&gt;15)),"Complexo",""))), IF(OR(G264="CE",G264="SE"),IF(OR(AND(OR(J264=1,J264=0),H264&gt;0,H264&lt;6),AND(OR(J264=1,J264=0),H264&gt;5,H264&lt;20),AND(J264&gt;1,J264&lt;4,H264&gt;0,H264&lt;6)),"Simples",IF(OR(AND(OR(J264=1,J264=0),H264&gt;19),AND(J264&gt;1,J264&lt;4,H264&gt;5,H264&lt;20),AND(J264&gt;3,H264&gt;0,H264&lt;6)),"Médio",IF(OR(AND(J264&gt;1,J264&lt;4,H264&gt;19),AND(J264&gt;3,H264&gt;5,H264&lt;20),AND(J264&gt;3,H264&gt;19)),"Complexo",""))),""))</f>
        <v/>
      </c>
      <c r="M264" s="79" t="str">
        <f aca="false">IF(G264="ALI",IF(OR(AND(OR(J264=1,J264=0),H264&gt;0,H264&lt;20),AND(OR(J264=1,J264=0),H264&gt;19,H264&lt;51),AND(J264&gt;1,J264&lt;6,H264&gt;0,H264&lt;20)),"Simples",IF(OR(AND(OR(J264=1,J264=0),H264&gt;50),AND(J264&gt;1,J264&lt;6,H264&gt;19,H264&lt;51),AND(J264&gt;5,H264&gt;0,H264&lt;20)),"Médio",IF(OR(AND(J264&gt;1,J264&lt;6,H264&gt;50),AND(J264&gt;5,H264&gt;19,H264&lt;51),AND(J264&gt;5,H264&gt;50)),"Complexo",""))), IF(G264="AIE",IF(OR(AND(OR(J264=1, J264=0),H264&gt;0,H264&lt;20),AND(OR(J264=1, J264=0),H264&gt;19,H264&lt;51),AND(J264&gt;1,J264&lt;6,H264&gt;0,H264&lt;20)),"Simples",IF(OR(AND(OR(J264=1, J264=0),H264&gt;50),AND(J264&gt;1,J264&lt;6,H264&gt;19,H264&lt;51),AND(J264&gt;5,H264&gt;0,H264&lt;20)),"Médio",IF(OR(AND(J264&gt;1,J264&lt;6,H264&gt;50),AND(J264&gt;5,H264&gt;19,H264&lt;51),AND(J264&gt;5,H264&gt;50)),"Complexo",""))),""))</f>
        <v/>
      </c>
      <c r="N264" s="85" t="str">
        <f aca="false">IF(L264="",M264,IF(M264="",L264,""))</f>
        <v/>
      </c>
      <c r="O264" s="86" t="n">
        <f aca="false">IF(AND(OR(G264="EE",G264="CE"),N264="Simples"),3, IF(AND(OR(G264="EE",G264="CE"),N264="Médio"),4, IF(AND(OR(G264="EE",G264="CE"),N264="Complexo"),6, IF(AND(G264="SE",N264="Simples"),4, IF(AND(G264="SE",N264="Médio"),5, IF(AND(G264="SE",N264="Complexo"),7,0))))))</f>
        <v>0</v>
      </c>
      <c r="P264" s="86" t="n">
        <f aca="false">IF(AND(G264="ALI",M264="Simples"),7, IF(AND(G264="ALI",M264="Médio"),10, IF(AND(G264="ALI",M264="Complexo"),15, IF(AND(G264="AIE",M264="Simples"),5, IF(AND(G264="AIE",M264="Médio"),7, IF(AND(G264="AIE",M264="Complexo"),10,0))))))</f>
        <v>0</v>
      </c>
      <c r="Q264" s="69" t="n">
        <f aca="false">IF(B264&lt;&gt;"Manutenção em interface",IF(B264&lt;&gt;"Desenv., Manutenção e Publicação de Páginas Estáticas",(O264+P264),C264),C264)</f>
        <v>0</v>
      </c>
      <c r="R264" s="85" t="n">
        <f aca="false">IF(B264&lt;&gt;"Manutenção em interface",IF(B264&lt;&gt;"Desenv., Manutenção e Publicação de Páginas Estáticas",(O264+P264)*C264,C264),C264)</f>
        <v>0</v>
      </c>
      <c r="S264" s="78"/>
      <c r="T264" s="87"/>
      <c r="U264" s="88"/>
      <c r="V264" s="76"/>
      <c r="W264" s="77" t="n">
        <f aca="false">IF(V264&lt;&gt;"",VLOOKUP(V264,'Manual EB'!$A$3:$B$407,2,0),0)</f>
        <v>0</v>
      </c>
      <c r="X264" s="78"/>
      <c r="Y264" s="80"/>
      <c r="Z264" s="81"/>
      <c r="AA264" s="82"/>
      <c r="AB264" s="83"/>
      <c r="AC264" s="84" t="str">
        <f aca="false">IF(X264="EE",IF(OR(AND(OR(AA264=1,AA264=0),Y264&gt;0,Y264&lt;5),AND(OR(AA264=1,AA264=0),Y264&gt;4,Y264&lt;16),AND(AA264=2,Y264&gt;0,Y264&lt;5)),"Simples",IF(OR(AND(OR(AA264=1,AA264=0),Y264&gt;15),AND(AA264=2,Y264&gt;4,Y264&lt;16),AND(AA264&gt;2,Y264&gt;0,Y264&lt;5)),"Médio",IF(OR(AND(AA264=2,Y264&gt;15),AND(AA264&gt;2,Y264&gt;4,Y264&lt;16),AND(AA264&gt;2,Y264&gt;15)),"Complexo",""))), IF(OR(X264="CE",X264="SE"),IF(OR(AND(OR(AA264=1,AA264=0),Y264&gt;0,Y264&lt;6),AND(OR(AA264=1,AA264=0),Y264&gt;5,Y264&lt;20),AND(AA264&gt;1,AA264&lt;4,Y264&gt;0,Y264&lt;6)),"Simples",IF(OR(AND(OR(AA264=1,AA264=0),Y264&gt;19),AND(AA264&gt;1,AA264&lt;4,Y264&gt;5,Y264&lt;20),AND(AA264&gt;3,Y264&gt;0,Y264&lt;6)),"Médio",IF(OR(AND(AA264&gt;1,AA264&lt;4,Y264&gt;19),AND(AA264&gt;3,Y264&gt;5,Y264&lt;20),AND(AA264&gt;3,Y264&gt;19)),"Complexo",""))),""))</f>
        <v/>
      </c>
      <c r="AD264" s="79" t="str">
        <f aca="false">IF(X264="ALI",IF(OR(AND(OR(AA264=1,AA264=0),Y264&gt;0,Y264&lt;20),AND(OR(AA264=1,AA264=0),Y264&gt;19,Y264&lt;51),AND(AA264&gt;1,AA264&lt;6,Y264&gt;0,Y264&lt;20)),"Simples",IF(OR(AND(OR(AA264=1,AA264=0),Y264&gt;50),AND(AA264&gt;1,AA264&lt;6,Y264&gt;19,Y264&lt;51),AND(AA264&gt;5,Y264&gt;0,Y264&lt;20)),"Médio",IF(OR(AND(AA264&gt;1,AA264&lt;6,Y264&gt;50),AND(AA264&gt;5,Y264&gt;19,Y264&lt;51),AND(AA264&gt;5,Y264&gt;50)),"Complexo",""))), IF(X264="AIE",IF(OR(AND(OR(AA264=1, AA264=0),Y264&gt;0,Y264&lt;20),AND(OR(AA264=1, AA264=0),Y264&gt;19,Y264&lt;51),AND(AA264&gt;1,AA264&lt;6,Y264&gt;0,Y264&lt;20)),"Simples",IF(OR(AND(OR(AA264=1, AA264=0),Y264&gt;50),AND(AA264&gt;1,AA264&lt;6,Y264&gt;19,Y264&lt;51),AND(AA264&gt;5,Y264&gt;0,Y264&lt;20)),"Médio",IF(OR(AND(AA264&gt;1,AA264&lt;6,Y264&gt;50),AND(AA264&gt;5,Y264&gt;19,Y264&lt;51),AND(AA264&gt;5,Y264&gt;50)),"Complexo",""))),""))</f>
        <v/>
      </c>
      <c r="AE264" s="85" t="str">
        <f aca="false">IF(AC264="",AD264,IF(AD264="",AC264,""))</f>
        <v/>
      </c>
      <c r="AF264" s="86" t="n">
        <f aca="false">IF(AND(OR(X264="EE",X264="CE"),AE264="Simples"),3, IF(AND(OR(X264="EE",X264="CE"),AE264="Médio"),4, IF(AND(OR(X264="EE",X264="CE"),AE264="Complexo"),6, IF(AND(X264="SE",AE264="Simples"),4, IF(AND(X264="SE",AE264="Médio"),5, IF(AND(X264="SE",AE264="Complexo"),7,0))))))</f>
        <v>0</v>
      </c>
      <c r="AG264" s="86" t="n">
        <f aca="false">IF(AND(X264="ALI",AD264="Simples"),7, IF(AND(X264="ALI",AD264="Médio"),10, IF(AND(X264="ALI",AD264="Complexo"),15, IF(AND(X264="AIE",AD264="Simples"),5, IF(AND(X264="AIE",AD264="Médio"),7, IF(AND(X264="AIE",AD264="Complexo"),10,0))))))</f>
        <v>0</v>
      </c>
      <c r="AH264" s="86" t="n">
        <f aca="false">IF(U264="",0,IF(U264="OK",SUM(O264:P264),SUM(AF264:AG264)))</f>
        <v>0</v>
      </c>
      <c r="AI264" s="89" t="n">
        <f aca="false">IF(U264="OK",R264,( IF(V264&lt;&gt;"Manutenção em interface",IF(V264&lt;&gt;"Desenv., Manutenção e Publicação de Páginas Estáticas",(AF264+AG264)*W264,W264),W264)))</f>
        <v>0</v>
      </c>
      <c r="AJ264" s="78"/>
      <c r="AK264" s="87"/>
      <c r="AL264" s="78"/>
      <c r="AM264" s="87"/>
      <c r="AN264" s="78"/>
      <c r="AO264" s="78" t="str">
        <f aca="false">IF(AI264=0,"",IF(AI264=R264,"OK","Divergente"))</f>
        <v/>
      </c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IF(B265&lt;&gt;"",VLOOKUP(B265,'Manual EB'!$A$3:$B$407,2,0),0)</f>
        <v>0</v>
      </c>
      <c r="D265" s="78"/>
      <c r="E265" s="78"/>
      <c r="F265" s="79"/>
      <c r="G265" s="78"/>
      <c r="H265" s="80"/>
      <c r="I265" s="81"/>
      <c r="J265" s="82"/>
      <c r="K265" s="83"/>
      <c r="L265" s="84" t="str">
        <f aca="false">IF(G265="EE",IF(OR(AND(OR(J265=1,J265=0),H265&gt;0,H265&lt;5),AND(OR(J265=1,J265=0),H265&gt;4,H265&lt;16),AND(J265=2,H265&gt;0,H265&lt;5)),"Simples",IF(OR(AND(OR(J265=1,J265=0),H265&gt;15),AND(J265=2,H265&gt;4,H265&lt;16),AND(J265&gt;2,H265&gt;0,H265&lt;5)),"Médio",IF(OR(AND(J265=2,H265&gt;15),AND(J265&gt;2,H265&gt;4,H265&lt;16),AND(J265&gt;2,H265&gt;15)),"Complexo",""))), IF(OR(G265="CE",G265="SE"),IF(OR(AND(OR(J265=1,J265=0),H265&gt;0,H265&lt;6),AND(OR(J265=1,J265=0),H265&gt;5,H265&lt;20),AND(J265&gt;1,J265&lt;4,H265&gt;0,H265&lt;6)),"Simples",IF(OR(AND(OR(J265=1,J265=0),H265&gt;19),AND(J265&gt;1,J265&lt;4,H265&gt;5,H265&lt;20),AND(J265&gt;3,H265&gt;0,H265&lt;6)),"Médio",IF(OR(AND(J265&gt;1,J265&lt;4,H265&gt;19),AND(J265&gt;3,H265&gt;5,H265&lt;20),AND(J265&gt;3,H265&gt;19)),"Complexo",""))),""))</f>
        <v/>
      </c>
      <c r="M265" s="79" t="str">
        <f aca="false">IF(G265="ALI",IF(OR(AND(OR(J265=1,J265=0),H265&gt;0,H265&lt;20),AND(OR(J265=1,J265=0),H265&gt;19,H265&lt;51),AND(J265&gt;1,J265&lt;6,H265&gt;0,H265&lt;20)),"Simples",IF(OR(AND(OR(J265=1,J265=0),H265&gt;50),AND(J265&gt;1,J265&lt;6,H265&gt;19,H265&lt;51),AND(J265&gt;5,H265&gt;0,H265&lt;20)),"Médio",IF(OR(AND(J265&gt;1,J265&lt;6,H265&gt;50),AND(J265&gt;5,H265&gt;19,H265&lt;51),AND(J265&gt;5,H265&gt;50)),"Complexo",""))), IF(G265="AIE",IF(OR(AND(OR(J265=1, J265=0),H265&gt;0,H265&lt;20),AND(OR(J265=1, J265=0),H265&gt;19,H265&lt;51),AND(J265&gt;1,J265&lt;6,H265&gt;0,H265&lt;20)),"Simples",IF(OR(AND(OR(J265=1, J265=0),H265&gt;50),AND(J265&gt;1,J265&lt;6,H265&gt;19,H265&lt;51),AND(J265&gt;5,H265&gt;0,H265&lt;20)),"Médio",IF(OR(AND(J265&gt;1,J265&lt;6,H265&gt;50),AND(J265&gt;5,H265&gt;19,H265&lt;51),AND(J265&gt;5,H265&gt;50)),"Complexo",""))),""))</f>
        <v/>
      </c>
      <c r="N265" s="85" t="str">
        <f aca="false">IF(L265="",M265,IF(M265="",L265,""))</f>
        <v/>
      </c>
      <c r="O265" s="86" t="n">
        <f aca="false">IF(AND(OR(G265="EE",G265="CE"),N265="Simples"),3, IF(AND(OR(G265="EE",G265="CE"),N265="Médio"),4, IF(AND(OR(G265="EE",G265="CE"),N265="Complexo"),6, IF(AND(G265="SE",N265="Simples"),4, IF(AND(G265="SE",N265="Médio"),5, IF(AND(G265="SE",N265="Complexo"),7,0))))))</f>
        <v>0</v>
      </c>
      <c r="P265" s="86" t="n">
        <f aca="false">IF(AND(G265="ALI",M265="Simples"),7, IF(AND(G265="ALI",M265="Médio"),10, IF(AND(G265="ALI",M265="Complexo"),15, IF(AND(G265="AIE",M265="Simples"),5, IF(AND(G265="AIE",M265="Médio"),7, IF(AND(G265="AIE",M265="Complexo"),10,0))))))</f>
        <v>0</v>
      </c>
      <c r="Q265" s="69" t="n">
        <f aca="false">IF(B265&lt;&gt;"Manutenção em interface",IF(B265&lt;&gt;"Desenv., Manutenção e Publicação de Páginas Estáticas",(O265+P265),C265),C265)</f>
        <v>0</v>
      </c>
      <c r="R265" s="85" t="n">
        <f aca="false">IF(B265&lt;&gt;"Manutenção em interface",IF(B265&lt;&gt;"Desenv., Manutenção e Publicação de Páginas Estáticas",(O265+P265)*C265,C265),C265)</f>
        <v>0</v>
      </c>
      <c r="S265" s="78"/>
      <c r="T265" s="87"/>
      <c r="U265" s="88"/>
      <c r="V265" s="76"/>
      <c r="W265" s="77" t="n">
        <f aca="false">IF(V265&lt;&gt;"",VLOOKUP(V265,'Manual EB'!$A$3:$B$407,2,0),0)</f>
        <v>0</v>
      </c>
      <c r="X265" s="78"/>
      <c r="Y265" s="80"/>
      <c r="Z265" s="81"/>
      <c r="AA265" s="82"/>
      <c r="AB265" s="83"/>
      <c r="AC265" s="84" t="str">
        <f aca="false">IF(X265="EE",IF(OR(AND(OR(AA265=1,AA265=0),Y265&gt;0,Y265&lt;5),AND(OR(AA265=1,AA265=0),Y265&gt;4,Y265&lt;16),AND(AA265=2,Y265&gt;0,Y265&lt;5)),"Simples",IF(OR(AND(OR(AA265=1,AA265=0),Y265&gt;15),AND(AA265=2,Y265&gt;4,Y265&lt;16),AND(AA265&gt;2,Y265&gt;0,Y265&lt;5)),"Médio",IF(OR(AND(AA265=2,Y265&gt;15),AND(AA265&gt;2,Y265&gt;4,Y265&lt;16),AND(AA265&gt;2,Y265&gt;15)),"Complexo",""))), IF(OR(X265="CE",X265="SE"),IF(OR(AND(OR(AA265=1,AA265=0),Y265&gt;0,Y265&lt;6),AND(OR(AA265=1,AA265=0),Y265&gt;5,Y265&lt;20),AND(AA265&gt;1,AA265&lt;4,Y265&gt;0,Y265&lt;6)),"Simples",IF(OR(AND(OR(AA265=1,AA265=0),Y265&gt;19),AND(AA265&gt;1,AA265&lt;4,Y265&gt;5,Y265&lt;20),AND(AA265&gt;3,Y265&gt;0,Y265&lt;6)),"Médio",IF(OR(AND(AA265&gt;1,AA265&lt;4,Y265&gt;19),AND(AA265&gt;3,Y265&gt;5,Y265&lt;20),AND(AA265&gt;3,Y265&gt;19)),"Complexo",""))),""))</f>
        <v/>
      </c>
      <c r="AD265" s="79" t="str">
        <f aca="false">IF(X265="ALI",IF(OR(AND(OR(AA265=1,AA265=0),Y265&gt;0,Y265&lt;20),AND(OR(AA265=1,AA265=0),Y265&gt;19,Y265&lt;51),AND(AA265&gt;1,AA265&lt;6,Y265&gt;0,Y265&lt;20)),"Simples",IF(OR(AND(OR(AA265=1,AA265=0),Y265&gt;50),AND(AA265&gt;1,AA265&lt;6,Y265&gt;19,Y265&lt;51),AND(AA265&gt;5,Y265&gt;0,Y265&lt;20)),"Médio",IF(OR(AND(AA265&gt;1,AA265&lt;6,Y265&gt;50),AND(AA265&gt;5,Y265&gt;19,Y265&lt;51),AND(AA265&gt;5,Y265&gt;50)),"Complexo",""))), IF(X265="AIE",IF(OR(AND(OR(AA265=1, AA265=0),Y265&gt;0,Y265&lt;20),AND(OR(AA265=1, AA265=0),Y265&gt;19,Y265&lt;51),AND(AA265&gt;1,AA265&lt;6,Y265&gt;0,Y265&lt;20)),"Simples",IF(OR(AND(OR(AA265=1, AA265=0),Y265&gt;50),AND(AA265&gt;1,AA265&lt;6,Y265&gt;19,Y265&lt;51),AND(AA265&gt;5,Y265&gt;0,Y265&lt;20)),"Médio",IF(OR(AND(AA265&gt;1,AA265&lt;6,Y265&gt;50),AND(AA265&gt;5,Y265&gt;19,Y265&lt;51),AND(AA265&gt;5,Y265&gt;50)),"Complexo",""))),""))</f>
        <v/>
      </c>
      <c r="AE265" s="85" t="str">
        <f aca="false">IF(AC265="",AD265,IF(AD265="",AC265,""))</f>
        <v/>
      </c>
      <c r="AF265" s="86" t="n">
        <f aca="false">IF(AND(OR(X265="EE",X265="CE"),AE265="Simples"),3, IF(AND(OR(X265="EE",X265="CE"),AE265="Médio"),4, IF(AND(OR(X265="EE",X265="CE"),AE265="Complexo"),6, IF(AND(X265="SE",AE265="Simples"),4, IF(AND(X265="SE",AE265="Médio"),5, IF(AND(X265="SE",AE265="Complexo"),7,0))))))</f>
        <v>0</v>
      </c>
      <c r="AG265" s="86" t="n">
        <f aca="false">IF(AND(X265="ALI",AD265="Simples"),7, IF(AND(X265="ALI",AD265="Médio"),10, IF(AND(X265="ALI",AD265="Complexo"),15, IF(AND(X265="AIE",AD265="Simples"),5, IF(AND(X265="AIE",AD265="Médio"),7, IF(AND(X265="AIE",AD265="Complexo"),10,0))))))</f>
        <v>0</v>
      </c>
      <c r="AH265" s="86" t="n">
        <f aca="false">IF(U265="",0,IF(U265="OK",SUM(O265:P265),SUM(AF265:AG265)))</f>
        <v>0</v>
      </c>
      <c r="AI265" s="89" t="n">
        <f aca="false">IF(U265="OK",R265,( IF(V265&lt;&gt;"Manutenção em interface",IF(V265&lt;&gt;"Desenv., Manutenção e Publicação de Páginas Estáticas",(AF265+AG265)*W265,W265),W265)))</f>
        <v>0</v>
      </c>
      <c r="AJ265" s="78"/>
      <c r="AK265" s="87"/>
      <c r="AL265" s="78"/>
      <c r="AM265" s="87"/>
      <c r="AN265" s="78"/>
      <c r="AO265" s="78" t="str">
        <f aca="false">IF(AI265=0,"",IF(AI265=R265,"OK","Divergente"))</f>
        <v/>
      </c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IF(B266&lt;&gt;"",VLOOKUP(B266,'Manual EB'!$A$3:$B$407,2,0),0)</f>
        <v>0</v>
      </c>
      <c r="D266" s="78"/>
      <c r="E266" s="78"/>
      <c r="F266" s="79"/>
      <c r="G266" s="78"/>
      <c r="H266" s="80"/>
      <c r="I266" s="81"/>
      <c r="J266" s="82"/>
      <c r="K266" s="83"/>
      <c r="L266" s="84" t="str">
        <f aca="false">IF(G266="EE",IF(OR(AND(OR(J266=1,J266=0),H266&gt;0,H266&lt;5),AND(OR(J266=1,J266=0),H266&gt;4,H266&lt;16),AND(J266=2,H266&gt;0,H266&lt;5)),"Simples",IF(OR(AND(OR(J266=1,J266=0),H266&gt;15),AND(J266=2,H266&gt;4,H266&lt;16),AND(J266&gt;2,H266&gt;0,H266&lt;5)),"Médio",IF(OR(AND(J266=2,H266&gt;15),AND(J266&gt;2,H266&gt;4,H266&lt;16),AND(J266&gt;2,H266&gt;15)),"Complexo",""))), IF(OR(G266="CE",G266="SE"),IF(OR(AND(OR(J266=1,J266=0),H266&gt;0,H266&lt;6),AND(OR(J266=1,J266=0),H266&gt;5,H266&lt;20),AND(J266&gt;1,J266&lt;4,H266&gt;0,H266&lt;6)),"Simples",IF(OR(AND(OR(J266=1,J266=0),H266&gt;19),AND(J266&gt;1,J266&lt;4,H266&gt;5,H266&lt;20),AND(J266&gt;3,H266&gt;0,H266&lt;6)),"Médio",IF(OR(AND(J266&gt;1,J266&lt;4,H266&gt;19),AND(J266&gt;3,H266&gt;5,H266&lt;20),AND(J266&gt;3,H266&gt;19)),"Complexo",""))),""))</f>
        <v/>
      </c>
      <c r="M266" s="79" t="str">
        <f aca="false">IF(G266="ALI",IF(OR(AND(OR(J266=1,J266=0),H266&gt;0,H266&lt;20),AND(OR(J266=1,J266=0),H266&gt;19,H266&lt;51),AND(J266&gt;1,J266&lt;6,H266&gt;0,H266&lt;20)),"Simples",IF(OR(AND(OR(J266=1,J266=0),H266&gt;50),AND(J266&gt;1,J266&lt;6,H266&gt;19,H266&lt;51),AND(J266&gt;5,H266&gt;0,H266&lt;20)),"Médio",IF(OR(AND(J266&gt;1,J266&lt;6,H266&gt;50),AND(J266&gt;5,H266&gt;19,H266&lt;51),AND(J266&gt;5,H266&gt;50)),"Complexo",""))), IF(G266="AIE",IF(OR(AND(OR(J266=1, J266=0),H266&gt;0,H266&lt;20),AND(OR(J266=1, J266=0),H266&gt;19,H266&lt;51),AND(J266&gt;1,J266&lt;6,H266&gt;0,H266&lt;20)),"Simples",IF(OR(AND(OR(J266=1, J266=0),H266&gt;50),AND(J266&gt;1,J266&lt;6,H266&gt;19,H266&lt;51),AND(J266&gt;5,H266&gt;0,H266&lt;20)),"Médio",IF(OR(AND(J266&gt;1,J266&lt;6,H266&gt;50),AND(J266&gt;5,H266&gt;19,H266&lt;51),AND(J266&gt;5,H266&gt;50)),"Complexo",""))),""))</f>
        <v/>
      </c>
      <c r="N266" s="85" t="str">
        <f aca="false">IF(L266="",M266,IF(M266="",L266,""))</f>
        <v/>
      </c>
      <c r="O266" s="86" t="n">
        <f aca="false">IF(AND(OR(G266="EE",G266="CE"),N266="Simples"),3, IF(AND(OR(G266="EE",G266="CE"),N266="Médio"),4, IF(AND(OR(G266="EE",G266="CE"),N266="Complexo"),6, IF(AND(G266="SE",N266="Simples"),4, IF(AND(G266="SE",N266="Médio"),5, IF(AND(G266="SE",N266="Complexo"),7,0))))))</f>
        <v>0</v>
      </c>
      <c r="P266" s="86" t="n">
        <f aca="false">IF(AND(G266="ALI",M266="Simples"),7, IF(AND(G266="ALI",M266="Médio"),10, IF(AND(G266="ALI",M266="Complexo"),15, IF(AND(G266="AIE",M266="Simples"),5, IF(AND(G266="AIE",M266="Médio"),7, IF(AND(G266="AIE",M266="Complexo"),10,0))))))</f>
        <v>0</v>
      </c>
      <c r="Q266" s="69" t="n">
        <f aca="false">IF(B266&lt;&gt;"Manutenção em interface",IF(B266&lt;&gt;"Desenv., Manutenção e Publicação de Páginas Estáticas",(O266+P266),C266),C266)</f>
        <v>0</v>
      </c>
      <c r="R266" s="85" t="n">
        <f aca="false">IF(B266&lt;&gt;"Manutenção em interface",IF(B266&lt;&gt;"Desenv., Manutenção e Publicação de Páginas Estáticas",(O266+P266)*C266,C266),C266)</f>
        <v>0</v>
      </c>
      <c r="S266" s="78"/>
      <c r="T266" s="87"/>
      <c r="U266" s="88"/>
      <c r="V266" s="76"/>
      <c r="W266" s="77" t="n">
        <f aca="false">IF(V266&lt;&gt;"",VLOOKUP(V266,'Manual EB'!$A$3:$B$407,2,0),0)</f>
        <v>0</v>
      </c>
      <c r="X266" s="78"/>
      <c r="Y266" s="80"/>
      <c r="Z266" s="81"/>
      <c r="AA266" s="82"/>
      <c r="AB266" s="83"/>
      <c r="AC266" s="84" t="str">
        <f aca="false">IF(X266="EE",IF(OR(AND(OR(AA266=1,AA266=0),Y266&gt;0,Y266&lt;5),AND(OR(AA266=1,AA266=0),Y266&gt;4,Y266&lt;16),AND(AA266=2,Y266&gt;0,Y266&lt;5)),"Simples",IF(OR(AND(OR(AA266=1,AA266=0),Y266&gt;15),AND(AA266=2,Y266&gt;4,Y266&lt;16),AND(AA266&gt;2,Y266&gt;0,Y266&lt;5)),"Médio",IF(OR(AND(AA266=2,Y266&gt;15),AND(AA266&gt;2,Y266&gt;4,Y266&lt;16),AND(AA266&gt;2,Y266&gt;15)),"Complexo",""))), IF(OR(X266="CE",X266="SE"),IF(OR(AND(OR(AA266=1,AA266=0),Y266&gt;0,Y266&lt;6),AND(OR(AA266=1,AA266=0),Y266&gt;5,Y266&lt;20),AND(AA266&gt;1,AA266&lt;4,Y266&gt;0,Y266&lt;6)),"Simples",IF(OR(AND(OR(AA266=1,AA266=0),Y266&gt;19),AND(AA266&gt;1,AA266&lt;4,Y266&gt;5,Y266&lt;20),AND(AA266&gt;3,Y266&gt;0,Y266&lt;6)),"Médio",IF(OR(AND(AA266&gt;1,AA266&lt;4,Y266&gt;19),AND(AA266&gt;3,Y266&gt;5,Y266&lt;20),AND(AA266&gt;3,Y266&gt;19)),"Complexo",""))),""))</f>
        <v/>
      </c>
      <c r="AD266" s="79" t="str">
        <f aca="false">IF(X266="ALI",IF(OR(AND(OR(AA266=1,AA266=0),Y266&gt;0,Y266&lt;20),AND(OR(AA266=1,AA266=0),Y266&gt;19,Y266&lt;51),AND(AA266&gt;1,AA266&lt;6,Y266&gt;0,Y266&lt;20)),"Simples",IF(OR(AND(OR(AA266=1,AA266=0),Y266&gt;50),AND(AA266&gt;1,AA266&lt;6,Y266&gt;19,Y266&lt;51),AND(AA266&gt;5,Y266&gt;0,Y266&lt;20)),"Médio",IF(OR(AND(AA266&gt;1,AA266&lt;6,Y266&gt;50),AND(AA266&gt;5,Y266&gt;19,Y266&lt;51),AND(AA266&gt;5,Y266&gt;50)),"Complexo",""))), IF(X266="AIE",IF(OR(AND(OR(AA266=1, AA266=0),Y266&gt;0,Y266&lt;20),AND(OR(AA266=1, AA266=0),Y266&gt;19,Y266&lt;51),AND(AA266&gt;1,AA266&lt;6,Y266&gt;0,Y266&lt;20)),"Simples",IF(OR(AND(OR(AA266=1, AA266=0),Y266&gt;50),AND(AA266&gt;1,AA266&lt;6,Y266&gt;19,Y266&lt;51),AND(AA266&gt;5,Y266&gt;0,Y266&lt;20)),"Médio",IF(OR(AND(AA266&gt;1,AA266&lt;6,Y266&gt;50),AND(AA266&gt;5,Y266&gt;19,Y266&lt;51),AND(AA266&gt;5,Y266&gt;50)),"Complexo",""))),""))</f>
        <v/>
      </c>
      <c r="AE266" s="85" t="str">
        <f aca="false">IF(AC266="",AD266,IF(AD266="",AC266,""))</f>
        <v/>
      </c>
      <c r="AF266" s="86" t="n">
        <f aca="false">IF(AND(OR(X266="EE",X266="CE"),AE266="Simples"),3, IF(AND(OR(X266="EE",X266="CE"),AE266="Médio"),4, IF(AND(OR(X266="EE",X266="CE"),AE266="Complexo"),6, IF(AND(X266="SE",AE266="Simples"),4, IF(AND(X266="SE",AE266="Médio"),5, IF(AND(X266="SE",AE266="Complexo"),7,0))))))</f>
        <v>0</v>
      </c>
      <c r="AG266" s="86" t="n">
        <f aca="false">IF(AND(X266="ALI",AD266="Simples"),7, IF(AND(X266="ALI",AD266="Médio"),10, IF(AND(X266="ALI",AD266="Complexo"),15, IF(AND(X266="AIE",AD266="Simples"),5, IF(AND(X266="AIE",AD266="Médio"),7, IF(AND(X266="AIE",AD266="Complexo"),10,0))))))</f>
        <v>0</v>
      </c>
      <c r="AH266" s="86" t="n">
        <f aca="false">IF(U266="",0,IF(U266="OK",SUM(O266:P266),SUM(AF266:AG266)))</f>
        <v>0</v>
      </c>
      <c r="AI266" s="89" t="n">
        <f aca="false">IF(U266="OK",R266,( IF(V266&lt;&gt;"Manutenção em interface",IF(V266&lt;&gt;"Desenv., Manutenção e Publicação de Páginas Estáticas",(AF266+AG266)*W266,W266),W266)))</f>
        <v>0</v>
      </c>
      <c r="AJ266" s="78"/>
      <c r="AK266" s="87"/>
      <c r="AL266" s="78"/>
      <c r="AM266" s="87"/>
      <c r="AN266" s="78"/>
      <c r="AO266" s="78" t="str">
        <f aca="false">IF(AI266=0,"",IF(AI266=R266,"OK","Divergente"))</f>
        <v/>
      </c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IF(B267&lt;&gt;"",VLOOKUP(B267,'Manual EB'!$A$3:$B$407,2,0),0)</f>
        <v>0</v>
      </c>
      <c r="D267" s="78"/>
      <c r="E267" s="78"/>
      <c r="F267" s="79"/>
      <c r="G267" s="78"/>
      <c r="H267" s="80"/>
      <c r="I267" s="81"/>
      <c r="J267" s="82"/>
      <c r="K267" s="83"/>
      <c r="L267" s="84" t="str">
        <f aca="false">IF(G267="EE",IF(OR(AND(OR(J267=1,J267=0),H267&gt;0,H267&lt;5),AND(OR(J267=1,J267=0),H267&gt;4,H267&lt;16),AND(J267=2,H267&gt;0,H267&lt;5)),"Simples",IF(OR(AND(OR(J267=1,J267=0),H267&gt;15),AND(J267=2,H267&gt;4,H267&lt;16),AND(J267&gt;2,H267&gt;0,H267&lt;5)),"Médio",IF(OR(AND(J267=2,H267&gt;15),AND(J267&gt;2,H267&gt;4,H267&lt;16),AND(J267&gt;2,H267&gt;15)),"Complexo",""))), IF(OR(G267="CE",G267="SE"),IF(OR(AND(OR(J267=1,J267=0),H267&gt;0,H267&lt;6),AND(OR(J267=1,J267=0),H267&gt;5,H267&lt;20),AND(J267&gt;1,J267&lt;4,H267&gt;0,H267&lt;6)),"Simples",IF(OR(AND(OR(J267=1,J267=0),H267&gt;19),AND(J267&gt;1,J267&lt;4,H267&gt;5,H267&lt;20),AND(J267&gt;3,H267&gt;0,H267&lt;6)),"Médio",IF(OR(AND(J267&gt;1,J267&lt;4,H267&gt;19),AND(J267&gt;3,H267&gt;5,H267&lt;20),AND(J267&gt;3,H267&gt;19)),"Complexo",""))),""))</f>
        <v/>
      </c>
      <c r="M267" s="79" t="str">
        <f aca="false">IF(G267="ALI",IF(OR(AND(OR(J267=1,J267=0),H267&gt;0,H267&lt;20),AND(OR(J267=1,J267=0),H267&gt;19,H267&lt;51),AND(J267&gt;1,J267&lt;6,H267&gt;0,H267&lt;20)),"Simples",IF(OR(AND(OR(J267=1,J267=0),H267&gt;50),AND(J267&gt;1,J267&lt;6,H267&gt;19,H267&lt;51),AND(J267&gt;5,H267&gt;0,H267&lt;20)),"Médio",IF(OR(AND(J267&gt;1,J267&lt;6,H267&gt;50),AND(J267&gt;5,H267&gt;19,H267&lt;51),AND(J267&gt;5,H267&gt;50)),"Complexo",""))), IF(G267="AIE",IF(OR(AND(OR(J267=1, J267=0),H267&gt;0,H267&lt;20),AND(OR(J267=1, J267=0),H267&gt;19,H267&lt;51),AND(J267&gt;1,J267&lt;6,H267&gt;0,H267&lt;20)),"Simples",IF(OR(AND(OR(J267=1, J267=0),H267&gt;50),AND(J267&gt;1,J267&lt;6,H267&gt;19,H267&lt;51),AND(J267&gt;5,H267&gt;0,H267&lt;20)),"Médio",IF(OR(AND(J267&gt;1,J267&lt;6,H267&gt;50),AND(J267&gt;5,H267&gt;19,H267&lt;51),AND(J267&gt;5,H267&gt;50)),"Complexo",""))),""))</f>
        <v/>
      </c>
      <c r="N267" s="85" t="str">
        <f aca="false">IF(L267="",M267,IF(M267="",L267,""))</f>
        <v/>
      </c>
      <c r="O267" s="86" t="n">
        <f aca="false">IF(AND(OR(G267="EE",G267="CE"),N267="Simples"),3, IF(AND(OR(G267="EE",G267="CE"),N267="Médio"),4, IF(AND(OR(G267="EE",G267="CE"),N267="Complexo"),6, IF(AND(G267="SE",N267="Simples"),4, IF(AND(G267="SE",N267="Médio"),5, IF(AND(G267="SE",N267="Complexo"),7,0))))))</f>
        <v>0</v>
      </c>
      <c r="P267" s="86" t="n">
        <f aca="false">IF(AND(G267="ALI",M267="Simples"),7, IF(AND(G267="ALI",M267="Médio"),10, IF(AND(G267="ALI",M267="Complexo"),15, IF(AND(G267="AIE",M267="Simples"),5, IF(AND(G267="AIE",M267="Médio"),7, IF(AND(G267="AIE",M267="Complexo"),10,0))))))</f>
        <v>0</v>
      </c>
      <c r="Q267" s="69" t="n">
        <f aca="false">IF(B267&lt;&gt;"Manutenção em interface",IF(B267&lt;&gt;"Desenv., Manutenção e Publicação de Páginas Estáticas",(O267+P267),C267),C267)</f>
        <v>0</v>
      </c>
      <c r="R267" s="85" t="n">
        <f aca="false">IF(B267&lt;&gt;"Manutenção em interface",IF(B267&lt;&gt;"Desenv., Manutenção e Publicação de Páginas Estáticas",(O267+P267)*C267,C267),C267)</f>
        <v>0</v>
      </c>
      <c r="S267" s="78"/>
      <c r="T267" s="87"/>
      <c r="U267" s="88"/>
      <c r="V267" s="76"/>
      <c r="W267" s="77" t="n">
        <f aca="false">IF(V267&lt;&gt;"",VLOOKUP(V267,'Manual EB'!$A$3:$B$407,2,0),0)</f>
        <v>0</v>
      </c>
      <c r="X267" s="78"/>
      <c r="Y267" s="80"/>
      <c r="Z267" s="81"/>
      <c r="AA267" s="82"/>
      <c r="AB267" s="83"/>
      <c r="AC267" s="84" t="str">
        <f aca="false">IF(X267="EE",IF(OR(AND(OR(AA267=1,AA267=0),Y267&gt;0,Y267&lt;5),AND(OR(AA267=1,AA267=0),Y267&gt;4,Y267&lt;16),AND(AA267=2,Y267&gt;0,Y267&lt;5)),"Simples",IF(OR(AND(OR(AA267=1,AA267=0),Y267&gt;15),AND(AA267=2,Y267&gt;4,Y267&lt;16),AND(AA267&gt;2,Y267&gt;0,Y267&lt;5)),"Médio",IF(OR(AND(AA267=2,Y267&gt;15),AND(AA267&gt;2,Y267&gt;4,Y267&lt;16),AND(AA267&gt;2,Y267&gt;15)),"Complexo",""))), IF(OR(X267="CE",X267="SE"),IF(OR(AND(OR(AA267=1,AA267=0),Y267&gt;0,Y267&lt;6),AND(OR(AA267=1,AA267=0),Y267&gt;5,Y267&lt;20),AND(AA267&gt;1,AA267&lt;4,Y267&gt;0,Y267&lt;6)),"Simples",IF(OR(AND(OR(AA267=1,AA267=0),Y267&gt;19),AND(AA267&gt;1,AA267&lt;4,Y267&gt;5,Y267&lt;20),AND(AA267&gt;3,Y267&gt;0,Y267&lt;6)),"Médio",IF(OR(AND(AA267&gt;1,AA267&lt;4,Y267&gt;19),AND(AA267&gt;3,Y267&gt;5,Y267&lt;20),AND(AA267&gt;3,Y267&gt;19)),"Complexo",""))),""))</f>
        <v/>
      </c>
      <c r="AD267" s="79" t="str">
        <f aca="false">IF(X267="ALI",IF(OR(AND(OR(AA267=1,AA267=0),Y267&gt;0,Y267&lt;20),AND(OR(AA267=1,AA267=0),Y267&gt;19,Y267&lt;51),AND(AA267&gt;1,AA267&lt;6,Y267&gt;0,Y267&lt;20)),"Simples",IF(OR(AND(OR(AA267=1,AA267=0),Y267&gt;50),AND(AA267&gt;1,AA267&lt;6,Y267&gt;19,Y267&lt;51),AND(AA267&gt;5,Y267&gt;0,Y267&lt;20)),"Médio",IF(OR(AND(AA267&gt;1,AA267&lt;6,Y267&gt;50),AND(AA267&gt;5,Y267&gt;19,Y267&lt;51),AND(AA267&gt;5,Y267&gt;50)),"Complexo",""))), IF(X267="AIE",IF(OR(AND(OR(AA267=1, AA267=0),Y267&gt;0,Y267&lt;20),AND(OR(AA267=1, AA267=0),Y267&gt;19,Y267&lt;51),AND(AA267&gt;1,AA267&lt;6,Y267&gt;0,Y267&lt;20)),"Simples",IF(OR(AND(OR(AA267=1, AA267=0),Y267&gt;50),AND(AA267&gt;1,AA267&lt;6,Y267&gt;19,Y267&lt;51),AND(AA267&gt;5,Y267&gt;0,Y267&lt;20)),"Médio",IF(OR(AND(AA267&gt;1,AA267&lt;6,Y267&gt;50),AND(AA267&gt;5,Y267&gt;19,Y267&lt;51),AND(AA267&gt;5,Y267&gt;50)),"Complexo",""))),""))</f>
        <v/>
      </c>
      <c r="AE267" s="85" t="str">
        <f aca="false">IF(AC267="",AD267,IF(AD267="",AC267,""))</f>
        <v/>
      </c>
      <c r="AF267" s="86" t="n">
        <f aca="false">IF(AND(OR(X267="EE",X267="CE"),AE267="Simples"),3, IF(AND(OR(X267="EE",X267="CE"),AE267="Médio"),4, IF(AND(OR(X267="EE",X267="CE"),AE267="Complexo"),6, IF(AND(X267="SE",AE267="Simples"),4, IF(AND(X267="SE",AE267="Médio"),5, IF(AND(X267="SE",AE267="Complexo"),7,0))))))</f>
        <v>0</v>
      </c>
      <c r="AG267" s="86" t="n">
        <f aca="false">IF(AND(X267="ALI",AD267="Simples"),7, IF(AND(X267="ALI",AD267="Médio"),10, IF(AND(X267="ALI",AD267="Complexo"),15, IF(AND(X267="AIE",AD267="Simples"),5, IF(AND(X267="AIE",AD267="Médio"),7, IF(AND(X267="AIE",AD267="Complexo"),10,0))))))</f>
        <v>0</v>
      </c>
      <c r="AH267" s="86" t="n">
        <f aca="false">IF(U267="",0,IF(U267="OK",SUM(O267:P267),SUM(AF267:AG267)))</f>
        <v>0</v>
      </c>
      <c r="AI267" s="89" t="n">
        <f aca="false">IF(U267="OK",R267,( IF(V267&lt;&gt;"Manutenção em interface",IF(V267&lt;&gt;"Desenv., Manutenção e Publicação de Páginas Estáticas",(AF267+AG267)*W267,W267),W267)))</f>
        <v>0</v>
      </c>
      <c r="AJ267" s="78"/>
      <c r="AK267" s="87"/>
      <c r="AL267" s="78"/>
      <c r="AM267" s="87"/>
      <c r="AN267" s="78"/>
      <c r="AO267" s="78" t="str">
        <f aca="false">IF(AI267=0,"",IF(AI267=R267,"OK","Divergente"))</f>
        <v/>
      </c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IF(B268&lt;&gt;"",VLOOKUP(B268,'Manual EB'!$A$3:$B$407,2,0),0)</f>
        <v>0</v>
      </c>
      <c r="D268" s="78"/>
      <c r="E268" s="78"/>
      <c r="F268" s="79"/>
      <c r="G268" s="78"/>
      <c r="H268" s="80"/>
      <c r="I268" s="81"/>
      <c r="J268" s="82"/>
      <c r="K268" s="83"/>
      <c r="L268" s="84" t="str">
        <f aca="false">IF(G268="EE",IF(OR(AND(OR(J268=1,J268=0),H268&gt;0,H268&lt;5),AND(OR(J268=1,J268=0),H268&gt;4,H268&lt;16),AND(J268=2,H268&gt;0,H268&lt;5)),"Simples",IF(OR(AND(OR(J268=1,J268=0),H268&gt;15),AND(J268=2,H268&gt;4,H268&lt;16),AND(J268&gt;2,H268&gt;0,H268&lt;5)),"Médio",IF(OR(AND(J268=2,H268&gt;15),AND(J268&gt;2,H268&gt;4,H268&lt;16),AND(J268&gt;2,H268&gt;15)),"Complexo",""))), IF(OR(G268="CE",G268="SE"),IF(OR(AND(OR(J268=1,J268=0),H268&gt;0,H268&lt;6),AND(OR(J268=1,J268=0),H268&gt;5,H268&lt;20),AND(J268&gt;1,J268&lt;4,H268&gt;0,H268&lt;6)),"Simples",IF(OR(AND(OR(J268=1,J268=0),H268&gt;19),AND(J268&gt;1,J268&lt;4,H268&gt;5,H268&lt;20),AND(J268&gt;3,H268&gt;0,H268&lt;6)),"Médio",IF(OR(AND(J268&gt;1,J268&lt;4,H268&gt;19),AND(J268&gt;3,H268&gt;5,H268&lt;20),AND(J268&gt;3,H268&gt;19)),"Complexo",""))),""))</f>
        <v/>
      </c>
      <c r="M268" s="79" t="str">
        <f aca="false">IF(G268="ALI",IF(OR(AND(OR(J268=1,J268=0),H268&gt;0,H268&lt;20),AND(OR(J268=1,J268=0),H268&gt;19,H268&lt;51),AND(J268&gt;1,J268&lt;6,H268&gt;0,H268&lt;20)),"Simples",IF(OR(AND(OR(J268=1,J268=0),H268&gt;50),AND(J268&gt;1,J268&lt;6,H268&gt;19,H268&lt;51),AND(J268&gt;5,H268&gt;0,H268&lt;20)),"Médio",IF(OR(AND(J268&gt;1,J268&lt;6,H268&gt;50),AND(J268&gt;5,H268&gt;19,H268&lt;51),AND(J268&gt;5,H268&gt;50)),"Complexo",""))), IF(G268="AIE",IF(OR(AND(OR(J268=1, J268=0),H268&gt;0,H268&lt;20),AND(OR(J268=1, J268=0),H268&gt;19,H268&lt;51),AND(J268&gt;1,J268&lt;6,H268&gt;0,H268&lt;20)),"Simples",IF(OR(AND(OR(J268=1, J268=0),H268&gt;50),AND(J268&gt;1,J268&lt;6,H268&gt;19,H268&lt;51),AND(J268&gt;5,H268&gt;0,H268&lt;20)),"Médio",IF(OR(AND(J268&gt;1,J268&lt;6,H268&gt;50),AND(J268&gt;5,H268&gt;19,H268&lt;51),AND(J268&gt;5,H268&gt;50)),"Complexo",""))),""))</f>
        <v/>
      </c>
      <c r="N268" s="85" t="str">
        <f aca="false">IF(L268="",M268,IF(M268="",L268,""))</f>
        <v/>
      </c>
      <c r="O268" s="86" t="n">
        <f aca="false">IF(AND(OR(G268="EE",G268="CE"),N268="Simples"),3, IF(AND(OR(G268="EE",G268="CE"),N268="Médio"),4, IF(AND(OR(G268="EE",G268="CE"),N268="Complexo"),6, IF(AND(G268="SE",N268="Simples"),4, IF(AND(G268="SE",N268="Médio"),5, IF(AND(G268="SE",N268="Complexo"),7,0))))))</f>
        <v>0</v>
      </c>
      <c r="P268" s="86" t="n">
        <f aca="false">IF(AND(G268="ALI",M268="Simples"),7, IF(AND(G268="ALI",M268="Médio"),10, IF(AND(G268="ALI",M268="Complexo"),15, IF(AND(G268="AIE",M268="Simples"),5, IF(AND(G268="AIE",M268="Médio"),7, IF(AND(G268="AIE",M268="Complexo"),10,0))))))</f>
        <v>0</v>
      </c>
      <c r="Q268" s="69" t="n">
        <f aca="false">IF(B268&lt;&gt;"Manutenção em interface",IF(B268&lt;&gt;"Desenv., Manutenção e Publicação de Páginas Estáticas",(O268+P268),C268),C268)</f>
        <v>0</v>
      </c>
      <c r="R268" s="85" t="n">
        <f aca="false">IF(B268&lt;&gt;"Manutenção em interface",IF(B268&lt;&gt;"Desenv., Manutenção e Publicação de Páginas Estáticas",(O268+P268)*C268,C268),C268)</f>
        <v>0</v>
      </c>
      <c r="S268" s="78"/>
      <c r="T268" s="87"/>
      <c r="U268" s="88"/>
      <c r="V268" s="76"/>
      <c r="W268" s="77" t="n">
        <f aca="false">IF(V268&lt;&gt;"",VLOOKUP(V268,'Manual EB'!$A$3:$B$407,2,0),0)</f>
        <v>0</v>
      </c>
      <c r="X268" s="78"/>
      <c r="Y268" s="80"/>
      <c r="Z268" s="81"/>
      <c r="AA268" s="82"/>
      <c r="AB268" s="83"/>
      <c r="AC268" s="84" t="str">
        <f aca="false">IF(X268="EE",IF(OR(AND(OR(AA268=1,AA268=0),Y268&gt;0,Y268&lt;5),AND(OR(AA268=1,AA268=0),Y268&gt;4,Y268&lt;16),AND(AA268=2,Y268&gt;0,Y268&lt;5)),"Simples",IF(OR(AND(OR(AA268=1,AA268=0),Y268&gt;15),AND(AA268=2,Y268&gt;4,Y268&lt;16),AND(AA268&gt;2,Y268&gt;0,Y268&lt;5)),"Médio",IF(OR(AND(AA268=2,Y268&gt;15),AND(AA268&gt;2,Y268&gt;4,Y268&lt;16),AND(AA268&gt;2,Y268&gt;15)),"Complexo",""))), IF(OR(X268="CE",X268="SE"),IF(OR(AND(OR(AA268=1,AA268=0),Y268&gt;0,Y268&lt;6),AND(OR(AA268=1,AA268=0),Y268&gt;5,Y268&lt;20),AND(AA268&gt;1,AA268&lt;4,Y268&gt;0,Y268&lt;6)),"Simples",IF(OR(AND(OR(AA268=1,AA268=0),Y268&gt;19),AND(AA268&gt;1,AA268&lt;4,Y268&gt;5,Y268&lt;20),AND(AA268&gt;3,Y268&gt;0,Y268&lt;6)),"Médio",IF(OR(AND(AA268&gt;1,AA268&lt;4,Y268&gt;19),AND(AA268&gt;3,Y268&gt;5,Y268&lt;20),AND(AA268&gt;3,Y268&gt;19)),"Complexo",""))),""))</f>
        <v/>
      </c>
      <c r="AD268" s="79" t="str">
        <f aca="false">IF(X268="ALI",IF(OR(AND(OR(AA268=1,AA268=0),Y268&gt;0,Y268&lt;20),AND(OR(AA268=1,AA268=0),Y268&gt;19,Y268&lt;51),AND(AA268&gt;1,AA268&lt;6,Y268&gt;0,Y268&lt;20)),"Simples",IF(OR(AND(OR(AA268=1,AA268=0),Y268&gt;50),AND(AA268&gt;1,AA268&lt;6,Y268&gt;19,Y268&lt;51),AND(AA268&gt;5,Y268&gt;0,Y268&lt;20)),"Médio",IF(OR(AND(AA268&gt;1,AA268&lt;6,Y268&gt;50),AND(AA268&gt;5,Y268&gt;19,Y268&lt;51),AND(AA268&gt;5,Y268&gt;50)),"Complexo",""))), IF(X268="AIE",IF(OR(AND(OR(AA268=1, AA268=0),Y268&gt;0,Y268&lt;20),AND(OR(AA268=1, AA268=0),Y268&gt;19,Y268&lt;51),AND(AA268&gt;1,AA268&lt;6,Y268&gt;0,Y268&lt;20)),"Simples",IF(OR(AND(OR(AA268=1, AA268=0),Y268&gt;50),AND(AA268&gt;1,AA268&lt;6,Y268&gt;19,Y268&lt;51),AND(AA268&gt;5,Y268&gt;0,Y268&lt;20)),"Médio",IF(OR(AND(AA268&gt;1,AA268&lt;6,Y268&gt;50),AND(AA268&gt;5,Y268&gt;19,Y268&lt;51),AND(AA268&gt;5,Y268&gt;50)),"Complexo",""))),""))</f>
        <v/>
      </c>
      <c r="AE268" s="85" t="str">
        <f aca="false">IF(AC268="",AD268,IF(AD268="",AC268,""))</f>
        <v/>
      </c>
      <c r="AF268" s="86" t="n">
        <f aca="false">IF(AND(OR(X268="EE",X268="CE"),AE268="Simples"),3, IF(AND(OR(X268="EE",X268="CE"),AE268="Médio"),4, IF(AND(OR(X268="EE",X268="CE"),AE268="Complexo"),6, IF(AND(X268="SE",AE268="Simples"),4, IF(AND(X268="SE",AE268="Médio"),5, IF(AND(X268="SE",AE268="Complexo"),7,0))))))</f>
        <v>0</v>
      </c>
      <c r="AG268" s="86" t="n">
        <f aca="false">IF(AND(X268="ALI",AD268="Simples"),7, IF(AND(X268="ALI",AD268="Médio"),10, IF(AND(X268="ALI",AD268="Complexo"),15, IF(AND(X268="AIE",AD268="Simples"),5, IF(AND(X268="AIE",AD268="Médio"),7, IF(AND(X268="AIE",AD268="Complexo"),10,0))))))</f>
        <v>0</v>
      </c>
      <c r="AH268" s="86" t="n">
        <f aca="false">IF(U268="",0,IF(U268="OK",SUM(O268:P268),SUM(AF268:AG268)))</f>
        <v>0</v>
      </c>
      <c r="AI268" s="89" t="n">
        <f aca="false">IF(U268="OK",R268,( IF(V268&lt;&gt;"Manutenção em interface",IF(V268&lt;&gt;"Desenv., Manutenção e Publicação de Páginas Estáticas",(AF268+AG268)*W268,W268),W268)))</f>
        <v>0</v>
      </c>
      <c r="AJ268" s="78"/>
      <c r="AK268" s="87"/>
      <c r="AL268" s="78"/>
      <c r="AM268" s="87"/>
      <c r="AN268" s="78"/>
      <c r="AO268" s="78" t="str">
        <f aca="false">IF(AI268=0,"",IF(AI268=R268,"OK","Divergente"))</f>
        <v/>
      </c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IF(B269&lt;&gt;"",VLOOKUP(B269,'Manual EB'!$A$3:$B$407,2,0),0)</f>
        <v>0</v>
      </c>
      <c r="D269" s="78"/>
      <c r="E269" s="78"/>
      <c r="F269" s="79"/>
      <c r="G269" s="78"/>
      <c r="H269" s="80"/>
      <c r="I269" s="81"/>
      <c r="J269" s="82"/>
      <c r="K269" s="83"/>
      <c r="L269" s="84" t="str">
        <f aca="false">IF(G269="EE",IF(OR(AND(OR(J269=1,J269=0),H269&gt;0,H269&lt;5),AND(OR(J269=1,J269=0),H269&gt;4,H269&lt;16),AND(J269=2,H269&gt;0,H269&lt;5)),"Simples",IF(OR(AND(OR(J269=1,J269=0),H269&gt;15),AND(J269=2,H269&gt;4,H269&lt;16),AND(J269&gt;2,H269&gt;0,H269&lt;5)),"Médio",IF(OR(AND(J269=2,H269&gt;15),AND(J269&gt;2,H269&gt;4,H269&lt;16),AND(J269&gt;2,H269&gt;15)),"Complexo",""))), IF(OR(G269="CE",G269="SE"),IF(OR(AND(OR(J269=1,J269=0),H269&gt;0,H269&lt;6),AND(OR(J269=1,J269=0),H269&gt;5,H269&lt;20),AND(J269&gt;1,J269&lt;4,H269&gt;0,H269&lt;6)),"Simples",IF(OR(AND(OR(J269=1,J269=0),H269&gt;19),AND(J269&gt;1,J269&lt;4,H269&gt;5,H269&lt;20),AND(J269&gt;3,H269&gt;0,H269&lt;6)),"Médio",IF(OR(AND(J269&gt;1,J269&lt;4,H269&gt;19),AND(J269&gt;3,H269&gt;5,H269&lt;20),AND(J269&gt;3,H269&gt;19)),"Complexo",""))),""))</f>
        <v/>
      </c>
      <c r="M269" s="79" t="str">
        <f aca="false">IF(G269="ALI",IF(OR(AND(OR(J269=1,J269=0),H269&gt;0,H269&lt;20),AND(OR(J269=1,J269=0),H269&gt;19,H269&lt;51),AND(J269&gt;1,J269&lt;6,H269&gt;0,H269&lt;20)),"Simples",IF(OR(AND(OR(J269=1,J269=0),H269&gt;50),AND(J269&gt;1,J269&lt;6,H269&gt;19,H269&lt;51),AND(J269&gt;5,H269&gt;0,H269&lt;20)),"Médio",IF(OR(AND(J269&gt;1,J269&lt;6,H269&gt;50),AND(J269&gt;5,H269&gt;19,H269&lt;51),AND(J269&gt;5,H269&gt;50)),"Complexo",""))), IF(G269="AIE",IF(OR(AND(OR(J269=1, J269=0),H269&gt;0,H269&lt;20),AND(OR(J269=1, J269=0),H269&gt;19,H269&lt;51),AND(J269&gt;1,J269&lt;6,H269&gt;0,H269&lt;20)),"Simples",IF(OR(AND(OR(J269=1, J269=0),H269&gt;50),AND(J269&gt;1,J269&lt;6,H269&gt;19,H269&lt;51),AND(J269&gt;5,H269&gt;0,H269&lt;20)),"Médio",IF(OR(AND(J269&gt;1,J269&lt;6,H269&gt;50),AND(J269&gt;5,H269&gt;19,H269&lt;51),AND(J269&gt;5,H269&gt;50)),"Complexo",""))),""))</f>
        <v/>
      </c>
      <c r="N269" s="85" t="str">
        <f aca="false">IF(L269="",M269,IF(M269="",L269,""))</f>
        <v/>
      </c>
      <c r="O269" s="86" t="n">
        <f aca="false">IF(AND(OR(G269="EE",G269="CE"),N269="Simples"),3, IF(AND(OR(G269="EE",G269="CE"),N269="Médio"),4, IF(AND(OR(G269="EE",G269="CE"),N269="Complexo"),6, IF(AND(G269="SE",N269="Simples"),4, IF(AND(G269="SE",N269="Médio"),5, IF(AND(G269="SE",N269="Complexo"),7,0))))))</f>
        <v>0</v>
      </c>
      <c r="P269" s="86" t="n">
        <f aca="false">IF(AND(G269="ALI",M269="Simples"),7, IF(AND(G269="ALI",M269="Médio"),10, IF(AND(G269="ALI",M269="Complexo"),15, IF(AND(G269="AIE",M269="Simples"),5, IF(AND(G269="AIE",M269="Médio"),7, IF(AND(G269="AIE",M269="Complexo"),10,0))))))</f>
        <v>0</v>
      </c>
      <c r="Q269" s="69" t="n">
        <f aca="false">IF(B269&lt;&gt;"Manutenção em interface",IF(B269&lt;&gt;"Desenv., Manutenção e Publicação de Páginas Estáticas",(O269+P269),C269),C269)</f>
        <v>0</v>
      </c>
      <c r="R269" s="85" t="n">
        <f aca="false">IF(B269&lt;&gt;"Manutenção em interface",IF(B269&lt;&gt;"Desenv., Manutenção e Publicação de Páginas Estáticas",(O269+P269)*C269,C269),C269)</f>
        <v>0</v>
      </c>
      <c r="S269" s="78"/>
      <c r="T269" s="87"/>
      <c r="U269" s="88"/>
      <c r="V269" s="76"/>
      <c r="W269" s="77" t="n">
        <f aca="false">IF(V269&lt;&gt;"",VLOOKUP(V269,'Manual EB'!$A$3:$B$407,2,0),0)</f>
        <v>0</v>
      </c>
      <c r="X269" s="78"/>
      <c r="Y269" s="80"/>
      <c r="Z269" s="81"/>
      <c r="AA269" s="82"/>
      <c r="AB269" s="83"/>
      <c r="AC269" s="84" t="str">
        <f aca="false">IF(X269="EE",IF(OR(AND(OR(AA269=1,AA269=0),Y269&gt;0,Y269&lt;5),AND(OR(AA269=1,AA269=0),Y269&gt;4,Y269&lt;16),AND(AA269=2,Y269&gt;0,Y269&lt;5)),"Simples",IF(OR(AND(OR(AA269=1,AA269=0),Y269&gt;15),AND(AA269=2,Y269&gt;4,Y269&lt;16),AND(AA269&gt;2,Y269&gt;0,Y269&lt;5)),"Médio",IF(OR(AND(AA269=2,Y269&gt;15),AND(AA269&gt;2,Y269&gt;4,Y269&lt;16),AND(AA269&gt;2,Y269&gt;15)),"Complexo",""))), IF(OR(X269="CE",X269="SE"),IF(OR(AND(OR(AA269=1,AA269=0),Y269&gt;0,Y269&lt;6),AND(OR(AA269=1,AA269=0),Y269&gt;5,Y269&lt;20),AND(AA269&gt;1,AA269&lt;4,Y269&gt;0,Y269&lt;6)),"Simples",IF(OR(AND(OR(AA269=1,AA269=0),Y269&gt;19),AND(AA269&gt;1,AA269&lt;4,Y269&gt;5,Y269&lt;20),AND(AA269&gt;3,Y269&gt;0,Y269&lt;6)),"Médio",IF(OR(AND(AA269&gt;1,AA269&lt;4,Y269&gt;19),AND(AA269&gt;3,Y269&gt;5,Y269&lt;20),AND(AA269&gt;3,Y269&gt;19)),"Complexo",""))),""))</f>
        <v/>
      </c>
      <c r="AD269" s="79" t="str">
        <f aca="false">IF(X269="ALI",IF(OR(AND(OR(AA269=1,AA269=0),Y269&gt;0,Y269&lt;20),AND(OR(AA269=1,AA269=0),Y269&gt;19,Y269&lt;51),AND(AA269&gt;1,AA269&lt;6,Y269&gt;0,Y269&lt;20)),"Simples",IF(OR(AND(OR(AA269=1,AA269=0),Y269&gt;50),AND(AA269&gt;1,AA269&lt;6,Y269&gt;19,Y269&lt;51),AND(AA269&gt;5,Y269&gt;0,Y269&lt;20)),"Médio",IF(OR(AND(AA269&gt;1,AA269&lt;6,Y269&gt;50),AND(AA269&gt;5,Y269&gt;19,Y269&lt;51),AND(AA269&gt;5,Y269&gt;50)),"Complexo",""))), IF(X269="AIE",IF(OR(AND(OR(AA269=1, AA269=0),Y269&gt;0,Y269&lt;20),AND(OR(AA269=1, AA269=0),Y269&gt;19,Y269&lt;51),AND(AA269&gt;1,AA269&lt;6,Y269&gt;0,Y269&lt;20)),"Simples",IF(OR(AND(OR(AA269=1, AA269=0),Y269&gt;50),AND(AA269&gt;1,AA269&lt;6,Y269&gt;19,Y269&lt;51),AND(AA269&gt;5,Y269&gt;0,Y269&lt;20)),"Médio",IF(OR(AND(AA269&gt;1,AA269&lt;6,Y269&gt;50),AND(AA269&gt;5,Y269&gt;19,Y269&lt;51),AND(AA269&gt;5,Y269&gt;50)),"Complexo",""))),""))</f>
        <v/>
      </c>
      <c r="AE269" s="85" t="str">
        <f aca="false">IF(AC269="",AD269,IF(AD269="",AC269,""))</f>
        <v/>
      </c>
      <c r="AF269" s="86" t="n">
        <f aca="false">IF(AND(OR(X269="EE",X269="CE"),AE269="Simples"),3, IF(AND(OR(X269="EE",X269="CE"),AE269="Médio"),4, IF(AND(OR(X269="EE",X269="CE"),AE269="Complexo"),6, IF(AND(X269="SE",AE269="Simples"),4, IF(AND(X269="SE",AE269="Médio"),5, IF(AND(X269="SE",AE269="Complexo"),7,0))))))</f>
        <v>0</v>
      </c>
      <c r="AG269" s="86" t="n">
        <f aca="false">IF(AND(X269="ALI",AD269="Simples"),7, IF(AND(X269="ALI",AD269="Médio"),10, IF(AND(X269="ALI",AD269="Complexo"),15, IF(AND(X269="AIE",AD269="Simples"),5, IF(AND(X269="AIE",AD269="Médio"),7, IF(AND(X269="AIE",AD269="Complexo"),10,0))))))</f>
        <v>0</v>
      </c>
      <c r="AH269" s="86" t="n">
        <f aca="false">IF(U269="",0,IF(U269="OK",SUM(O269:P269),SUM(AF269:AG269)))</f>
        <v>0</v>
      </c>
      <c r="AI269" s="89" t="n">
        <f aca="false">IF(U269="OK",R269,( IF(V269&lt;&gt;"Manutenção em interface",IF(V269&lt;&gt;"Desenv., Manutenção e Publicação de Páginas Estáticas",(AF269+AG269)*W269,W269),W269)))</f>
        <v>0</v>
      </c>
      <c r="AJ269" s="78"/>
      <c r="AK269" s="87"/>
      <c r="AL269" s="78"/>
      <c r="AM269" s="87"/>
      <c r="AN269" s="78"/>
      <c r="AO269" s="78" t="str">
        <f aca="false">IF(AI269=0,"",IF(AI269=R269,"OK","Divergente"))</f>
        <v/>
      </c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IF(B270&lt;&gt;"",VLOOKUP(B270,'Manual EB'!$A$3:$B$407,2,0),0)</f>
        <v>0</v>
      </c>
      <c r="D270" s="78"/>
      <c r="E270" s="78"/>
      <c r="F270" s="79"/>
      <c r="G270" s="78"/>
      <c r="H270" s="80"/>
      <c r="I270" s="81"/>
      <c r="J270" s="82"/>
      <c r="K270" s="83"/>
      <c r="L270" s="84" t="str">
        <f aca="false">IF(G270="EE",IF(OR(AND(OR(J270=1,J270=0),H270&gt;0,H270&lt;5),AND(OR(J270=1,J270=0),H270&gt;4,H270&lt;16),AND(J270=2,H270&gt;0,H270&lt;5)),"Simples",IF(OR(AND(OR(J270=1,J270=0),H270&gt;15),AND(J270=2,H270&gt;4,H270&lt;16),AND(J270&gt;2,H270&gt;0,H270&lt;5)),"Médio",IF(OR(AND(J270=2,H270&gt;15),AND(J270&gt;2,H270&gt;4,H270&lt;16),AND(J270&gt;2,H270&gt;15)),"Complexo",""))), IF(OR(G270="CE",G270="SE"),IF(OR(AND(OR(J270=1,J270=0),H270&gt;0,H270&lt;6),AND(OR(J270=1,J270=0),H270&gt;5,H270&lt;20),AND(J270&gt;1,J270&lt;4,H270&gt;0,H270&lt;6)),"Simples",IF(OR(AND(OR(J270=1,J270=0),H270&gt;19),AND(J270&gt;1,J270&lt;4,H270&gt;5,H270&lt;20),AND(J270&gt;3,H270&gt;0,H270&lt;6)),"Médio",IF(OR(AND(J270&gt;1,J270&lt;4,H270&gt;19),AND(J270&gt;3,H270&gt;5,H270&lt;20),AND(J270&gt;3,H270&gt;19)),"Complexo",""))),""))</f>
        <v/>
      </c>
      <c r="M270" s="79" t="str">
        <f aca="false">IF(G270="ALI",IF(OR(AND(OR(J270=1,J270=0),H270&gt;0,H270&lt;20),AND(OR(J270=1,J270=0),H270&gt;19,H270&lt;51),AND(J270&gt;1,J270&lt;6,H270&gt;0,H270&lt;20)),"Simples",IF(OR(AND(OR(J270=1,J270=0),H270&gt;50),AND(J270&gt;1,J270&lt;6,H270&gt;19,H270&lt;51),AND(J270&gt;5,H270&gt;0,H270&lt;20)),"Médio",IF(OR(AND(J270&gt;1,J270&lt;6,H270&gt;50),AND(J270&gt;5,H270&gt;19,H270&lt;51),AND(J270&gt;5,H270&gt;50)),"Complexo",""))), IF(G270="AIE",IF(OR(AND(OR(J270=1, J270=0),H270&gt;0,H270&lt;20),AND(OR(J270=1, J270=0),H270&gt;19,H270&lt;51),AND(J270&gt;1,J270&lt;6,H270&gt;0,H270&lt;20)),"Simples",IF(OR(AND(OR(J270=1, J270=0),H270&gt;50),AND(J270&gt;1,J270&lt;6,H270&gt;19,H270&lt;51),AND(J270&gt;5,H270&gt;0,H270&lt;20)),"Médio",IF(OR(AND(J270&gt;1,J270&lt;6,H270&gt;50),AND(J270&gt;5,H270&gt;19,H270&lt;51),AND(J270&gt;5,H270&gt;50)),"Complexo",""))),""))</f>
        <v/>
      </c>
      <c r="N270" s="85" t="str">
        <f aca="false">IF(L270="",M270,IF(M270="",L270,""))</f>
        <v/>
      </c>
      <c r="O270" s="86" t="n">
        <f aca="false">IF(AND(OR(G270="EE",G270="CE"),N270="Simples"),3, IF(AND(OR(G270="EE",G270="CE"),N270="Médio"),4, IF(AND(OR(G270="EE",G270="CE"),N270="Complexo"),6, IF(AND(G270="SE",N270="Simples"),4, IF(AND(G270="SE",N270="Médio"),5, IF(AND(G270="SE",N270="Complexo"),7,0))))))</f>
        <v>0</v>
      </c>
      <c r="P270" s="86" t="n">
        <f aca="false">IF(AND(G270="ALI",M270="Simples"),7, IF(AND(G270="ALI",M270="Médio"),10, IF(AND(G270="ALI",M270="Complexo"),15, IF(AND(G270="AIE",M270="Simples"),5, IF(AND(G270="AIE",M270="Médio"),7, IF(AND(G270="AIE",M270="Complexo"),10,0))))))</f>
        <v>0</v>
      </c>
      <c r="Q270" s="69" t="n">
        <f aca="false">IF(B270&lt;&gt;"Manutenção em interface",IF(B270&lt;&gt;"Desenv., Manutenção e Publicação de Páginas Estáticas",(O270+P270),C270),C270)</f>
        <v>0</v>
      </c>
      <c r="R270" s="85" t="n">
        <f aca="false">IF(B270&lt;&gt;"Manutenção em interface",IF(B270&lt;&gt;"Desenv., Manutenção e Publicação de Páginas Estáticas",(O270+P270)*C270,C270),C270)</f>
        <v>0</v>
      </c>
      <c r="S270" s="78"/>
      <c r="T270" s="87"/>
      <c r="U270" s="88"/>
      <c r="V270" s="76"/>
      <c r="W270" s="77" t="n">
        <f aca="false">IF(V270&lt;&gt;"",VLOOKUP(V270,'Manual EB'!$A$3:$B$407,2,0),0)</f>
        <v>0</v>
      </c>
      <c r="X270" s="78"/>
      <c r="Y270" s="80"/>
      <c r="Z270" s="81"/>
      <c r="AA270" s="82"/>
      <c r="AB270" s="83"/>
      <c r="AC270" s="84" t="str">
        <f aca="false">IF(X270="EE",IF(OR(AND(OR(AA270=1,AA270=0),Y270&gt;0,Y270&lt;5),AND(OR(AA270=1,AA270=0),Y270&gt;4,Y270&lt;16),AND(AA270=2,Y270&gt;0,Y270&lt;5)),"Simples",IF(OR(AND(OR(AA270=1,AA270=0),Y270&gt;15),AND(AA270=2,Y270&gt;4,Y270&lt;16),AND(AA270&gt;2,Y270&gt;0,Y270&lt;5)),"Médio",IF(OR(AND(AA270=2,Y270&gt;15),AND(AA270&gt;2,Y270&gt;4,Y270&lt;16),AND(AA270&gt;2,Y270&gt;15)),"Complexo",""))), IF(OR(X270="CE",X270="SE"),IF(OR(AND(OR(AA270=1,AA270=0),Y270&gt;0,Y270&lt;6),AND(OR(AA270=1,AA270=0),Y270&gt;5,Y270&lt;20),AND(AA270&gt;1,AA270&lt;4,Y270&gt;0,Y270&lt;6)),"Simples",IF(OR(AND(OR(AA270=1,AA270=0),Y270&gt;19),AND(AA270&gt;1,AA270&lt;4,Y270&gt;5,Y270&lt;20),AND(AA270&gt;3,Y270&gt;0,Y270&lt;6)),"Médio",IF(OR(AND(AA270&gt;1,AA270&lt;4,Y270&gt;19),AND(AA270&gt;3,Y270&gt;5,Y270&lt;20),AND(AA270&gt;3,Y270&gt;19)),"Complexo",""))),""))</f>
        <v/>
      </c>
      <c r="AD270" s="79" t="str">
        <f aca="false">IF(X270="ALI",IF(OR(AND(OR(AA270=1,AA270=0),Y270&gt;0,Y270&lt;20),AND(OR(AA270=1,AA270=0),Y270&gt;19,Y270&lt;51),AND(AA270&gt;1,AA270&lt;6,Y270&gt;0,Y270&lt;20)),"Simples",IF(OR(AND(OR(AA270=1,AA270=0),Y270&gt;50),AND(AA270&gt;1,AA270&lt;6,Y270&gt;19,Y270&lt;51),AND(AA270&gt;5,Y270&gt;0,Y270&lt;20)),"Médio",IF(OR(AND(AA270&gt;1,AA270&lt;6,Y270&gt;50),AND(AA270&gt;5,Y270&gt;19,Y270&lt;51),AND(AA270&gt;5,Y270&gt;50)),"Complexo",""))), IF(X270="AIE",IF(OR(AND(OR(AA270=1, AA270=0),Y270&gt;0,Y270&lt;20),AND(OR(AA270=1, AA270=0),Y270&gt;19,Y270&lt;51),AND(AA270&gt;1,AA270&lt;6,Y270&gt;0,Y270&lt;20)),"Simples",IF(OR(AND(OR(AA270=1, AA270=0),Y270&gt;50),AND(AA270&gt;1,AA270&lt;6,Y270&gt;19,Y270&lt;51),AND(AA270&gt;5,Y270&gt;0,Y270&lt;20)),"Médio",IF(OR(AND(AA270&gt;1,AA270&lt;6,Y270&gt;50),AND(AA270&gt;5,Y270&gt;19,Y270&lt;51),AND(AA270&gt;5,Y270&gt;50)),"Complexo",""))),""))</f>
        <v/>
      </c>
      <c r="AE270" s="85" t="str">
        <f aca="false">IF(AC270="",AD270,IF(AD270="",AC270,""))</f>
        <v/>
      </c>
      <c r="AF270" s="86" t="n">
        <f aca="false">IF(AND(OR(X270="EE",X270="CE"),AE270="Simples"),3, IF(AND(OR(X270="EE",X270="CE"),AE270="Médio"),4, IF(AND(OR(X270="EE",X270="CE"),AE270="Complexo"),6, IF(AND(X270="SE",AE270="Simples"),4, IF(AND(X270="SE",AE270="Médio"),5, IF(AND(X270="SE",AE270="Complexo"),7,0))))))</f>
        <v>0</v>
      </c>
      <c r="AG270" s="86" t="n">
        <f aca="false">IF(AND(X270="ALI",AD270="Simples"),7, IF(AND(X270="ALI",AD270="Médio"),10, IF(AND(X270="ALI",AD270="Complexo"),15, IF(AND(X270="AIE",AD270="Simples"),5, IF(AND(X270="AIE",AD270="Médio"),7, IF(AND(X270="AIE",AD270="Complexo"),10,0))))))</f>
        <v>0</v>
      </c>
      <c r="AH270" s="86" t="n">
        <f aca="false">IF(U270="",0,IF(U270="OK",SUM(O270:P270),SUM(AF270:AG270)))</f>
        <v>0</v>
      </c>
      <c r="AI270" s="89" t="n">
        <f aca="false">IF(U270="OK",R270,( IF(V270&lt;&gt;"Manutenção em interface",IF(V270&lt;&gt;"Desenv., Manutenção e Publicação de Páginas Estáticas",(AF270+AG270)*W270,W270),W270)))</f>
        <v>0</v>
      </c>
      <c r="AJ270" s="78"/>
      <c r="AK270" s="87"/>
      <c r="AL270" s="78"/>
      <c r="AM270" s="87"/>
      <c r="AN270" s="78"/>
      <c r="AO270" s="78" t="str">
        <f aca="false">IF(AI270=0,"",IF(AI270=R270,"OK","Divergente"))</f>
        <v/>
      </c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IF(B271&lt;&gt;"",VLOOKUP(B271,'Manual EB'!$A$3:$B$407,2,0),0)</f>
        <v>0</v>
      </c>
      <c r="D271" s="78"/>
      <c r="E271" s="78"/>
      <c r="F271" s="79"/>
      <c r="G271" s="78"/>
      <c r="H271" s="80"/>
      <c r="I271" s="81"/>
      <c r="J271" s="82"/>
      <c r="K271" s="83"/>
      <c r="L271" s="84" t="str">
        <f aca="false">IF(G271="EE",IF(OR(AND(OR(J271=1,J271=0),H271&gt;0,H271&lt;5),AND(OR(J271=1,J271=0),H271&gt;4,H271&lt;16),AND(J271=2,H271&gt;0,H271&lt;5)),"Simples",IF(OR(AND(OR(J271=1,J271=0),H271&gt;15),AND(J271=2,H271&gt;4,H271&lt;16),AND(J271&gt;2,H271&gt;0,H271&lt;5)),"Médio",IF(OR(AND(J271=2,H271&gt;15),AND(J271&gt;2,H271&gt;4,H271&lt;16),AND(J271&gt;2,H271&gt;15)),"Complexo",""))), IF(OR(G271="CE",G271="SE"),IF(OR(AND(OR(J271=1,J271=0),H271&gt;0,H271&lt;6),AND(OR(J271=1,J271=0),H271&gt;5,H271&lt;20),AND(J271&gt;1,J271&lt;4,H271&gt;0,H271&lt;6)),"Simples",IF(OR(AND(OR(J271=1,J271=0),H271&gt;19),AND(J271&gt;1,J271&lt;4,H271&gt;5,H271&lt;20),AND(J271&gt;3,H271&gt;0,H271&lt;6)),"Médio",IF(OR(AND(J271&gt;1,J271&lt;4,H271&gt;19),AND(J271&gt;3,H271&gt;5,H271&lt;20),AND(J271&gt;3,H271&gt;19)),"Complexo",""))),""))</f>
        <v/>
      </c>
      <c r="M271" s="79" t="str">
        <f aca="false">IF(G271="ALI",IF(OR(AND(OR(J271=1,J271=0),H271&gt;0,H271&lt;20),AND(OR(J271=1,J271=0),H271&gt;19,H271&lt;51),AND(J271&gt;1,J271&lt;6,H271&gt;0,H271&lt;20)),"Simples",IF(OR(AND(OR(J271=1,J271=0),H271&gt;50),AND(J271&gt;1,J271&lt;6,H271&gt;19,H271&lt;51),AND(J271&gt;5,H271&gt;0,H271&lt;20)),"Médio",IF(OR(AND(J271&gt;1,J271&lt;6,H271&gt;50),AND(J271&gt;5,H271&gt;19,H271&lt;51),AND(J271&gt;5,H271&gt;50)),"Complexo",""))), IF(G271="AIE",IF(OR(AND(OR(J271=1, J271=0),H271&gt;0,H271&lt;20),AND(OR(J271=1, J271=0),H271&gt;19,H271&lt;51),AND(J271&gt;1,J271&lt;6,H271&gt;0,H271&lt;20)),"Simples",IF(OR(AND(OR(J271=1, J271=0),H271&gt;50),AND(J271&gt;1,J271&lt;6,H271&gt;19,H271&lt;51),AND(J271&gt;5,H271&gt;0,H271&lt;20)),"Médio",IF(OR(AND(J271&gt;1,J271&lt;6,H271&gt;50),AND(J271&gt;5,H271&gt;19,H271&lt;51),AND(J271&gt;5,H271&gt;50)),"Complexo",""))),""))</f>
        <v/>
      </c>
      <c r="N271" s="85" t="str">
        <f aca="false">IF(L271="",M271,IF(M271="",L271,""))</f>
        <v/>
      </c>
      <c r="O271" s="86" t="n">
        <f aca="false">IF(AND(OR(G271="EE",G271="CE"),N271="Simples"),3, IF(AND(OR(G271="EE",G271="CE"),N271="Médio"),4, IF(AND(OR(G271="EE",G271="CE"),N271="Complexo"),6, IF(AND(G271="SE",N271="Simples"),4, IF(AND(G271="SE",N271="Médio"),5, IF(AND(G271="SE",N271="Complexo"),7,0))))))</f>
        <v>0</v>
      </c>
      <c r="P271" s="86" t="n">
        <f aca="false">IF(AND(G271="ALI",M271="Simples"),7, IF(AND(G271="ALI",M271="Médio"),10, IF(AND(G271="ALI",M271="Complexo"),15, IF(AND(G271="AIE",M271="Simples"),5, IF(AND(G271="AIE",M271="Médio"),7, IF(AND(G271="AIE",M271="Complexo"),10,0))))))</f>
        <v>0</v>
      </c>
      <c r="Q271" s="69" t="n">
        <f aca="false">IF(B271&lt;&gt;"Manutenção em interface",IF(B271&lt;&gt;"Desenv., Manutenção e Publicação de Páginas Estáticas",(O271+P271),C271),C271)</f>
        <v>0</v>
      </c>
      <c r="R271" s="85" t="n">
        <f aca="false">IF(B271&lt;&gt;"Manutenção em interface",IF(B271&lt;&gt;"Desenv., Manutenção e Publicação de Páginas Estáticas",(O271+P271)*C271,C271),C271)</f>
        <v>0</v>
      </c>
      <c r="S271" s="78"/>
      <c r="T271" s="87"/>
      <c r="U271" s="88"/>
      <c r="V271" s="76"/>
      <c r="W271" s="77" t="n">
        <f aca="false">IF(V271&lt;&gt;"",VLOOKUP(V271,'Manual EB'!$A$3:$B$407,2,0),0)</f>
        <v>0</v>
      </c>
      <c r="X271" s="78"/>
      <c r="Y271" s="80"/>
      <c r="Z271" s="81"/>
      <c r="AA271" s="82"/>
      <c r="AB271" s="83"/>
      <c r="AC271" s="84" t="str">
        <f aca="false">IF(X271="EE",IF(OR(AND(OR(AA271=1,AA271=0),Y271&gt;0,Y271&lt;5),AND(OR(AA271=1,AA271=0),Y271&gt;4,Y271&lt;16),AND(AA271=2,Y271&gt;0,Y271&lt;5)),"Simples",IF(OR(AND(OR(AA271=1,AA271=0),Y271&gt;15),AND(AA271=2,Y271&gt;4,Y271&lt;16),AND(AA271&gt;2,Y271&gt;0,Y271&lt;5)),"Médio",IF(OR(AND(AA271=2,Y271&gt;15),AND(AA271&gt;2,Y271&gt;4,Y271&lt;16),AND(AA271&gt;2,Y271&gt;15)),"Complexo",""))), IF(OR(X271="CE",X271="SE"),IF(OR(AND(OR(AA271=1,AA271=0),Y271&gt;0,Y271&lt;6),AND(OR(AA271=1,AA271=0),Y271&gt;5,Y271&lt;20),AND(AA271&gt;1,AA271&lt;4,Y271&gt;0,Y271&lt;6)),"Simples",IF(OR(AND(OR(AA271=1,AA271=0),Y271&gt;19),AND(AA271&gt;1,AA271&lt;4,Y271&gt;5,Y271&lt;20),AND(AA271&gt;3,Y271&gt;0,Y271&lt;6)),"Médio",IF(OR(AND(AA271&gt;1,AA271&lt;4,Y271&gt;19),AND(AA271&gt;3,Y271&gt;5,Y271&lt;20),AND(AA271&gt;3,Y271&gt;19)),"Complexo",""))),""))</f>
        <v/>
      </c>
      <c r="AD271" s="79" t="str">
        <f aca="false">IF(X271="ALI",IF(OR(AND(OR(AA271=1,AA271=0),Y271&gt;0,Y271&lt;20),AND(OR(AA271=1,AA271=0),Y271&gt;19,Y271&lt;51),AND(AA271&gt;1,AA271&lt;6,Y271&gt;0,Y271&lt;20)),"Simples",IF(OR(AND(OR(AA271=1,AA271=0),Y271&gt;50),AND(AA271&gt;1,AA271&lt;6,Y271&gt;19,Y271&lt;51),AND(AA271&gt;5,Y271&gt;0,Y271&lt;20)),"Médio",IF(OR(AND(AA271&gt;1,AA271&lt;6,Y271&gt;50),AND(AA271&gt;5,Y271&gt;19,Y271&lt;51),AND(AA271&gt;5,Y271&gt;50)),"Complexo",""))), IF(X271="AIE",IF(OR(AND(OR(AA271=1, AA271=0),Y271&gt;0,Y271&lt;20),AND(OR(AA271=1, AA271=0),Y271&gt;19,Y271&lt;51),AND(AA271&gt;1,AA271&lt;6,Y271&gt;0,Y271&lt;20)),"Simples",IF(OR(AND(OR(AA271=1, AA271=0),Y271&gt;50),AND(AA271&gt;1,AA271&lt;6,Y271&gt;19,Y271&lt;51),AND(AA271&gt;5,Y271&gt;0,Y271&lt;20)),"Médio",IF(OR(AND(AA271&gt;1,AA271&lt;6,Y271&gt;50),AND(AA271&gt;5,Y271&gt;19,Y271&lt;51),AND(AA271&gt;5,Y271&gt;50)),"Complexo",""))),""))</f>
        <v/>
      </c>
      <c r="AE271" s="85" t="str">
        <f aca="false">IF(AC271="",AD271,IF(AD271="",AC271,""))</f>
        <v/>
      </c>
      <c r="AF271" s="86" t="n">
        <f aca="false">IF(AND(OR(X271="EE",X271="CE"),AE271="Simples"),3, IF(AND(OR(X271="EE",X271="CE"),AE271="Médio"),4, IF(AND(OR(X271="EE",X271="CE"),AE271="Complexo"),6, IF(AND(X271="SE",AE271="Simples"),4, IF(AND(X271="SE",AE271="Médio"),5, IF(AND(X271="SE",AE271="Complexo"),7,0))))))</f>
        <v>0</v>
      </c>
      <c r="AG271" s="86" t="n">
        <f aca="false">IF(AND(X271="ALI",AD271="Simples"),7, IF(AND(X271="ALI",AD271="Médio"),10, IF(AND(X271="ALI",AD271="Complexo"),15, IF(AND(X271="AIE",AD271="Simples"),5, IF(AND(X271="AIE",AD271="Médio"),7, IF(AND(X271="AIE",AD271="Complexo"),10,0))))))</f>
        <v>0</v>
      </c>
      <c r="AH271" s="86" t="n">
        <f aca="false">IF(U271="",0,IF(U271="OK",SUM(O271:P271),SUM(AF271:AG271)))</f>
        <v>0</v>
      </c>
      <c r="AI271" s="89" t="n">
        <f aca="false">IF(U271="OK",R271,( IF(V271&lt;&gt;"Manutenção em interface",IF(V271&lt;&gt;"Desenv., Manutenção e Publicação de Páginas Estáticas",(AF271+AG271)*W271,W271),W271)))</f>
        <v>0</v>
      </c>
      <c r="AJ271" s="78"/>
      <c r="AK271" s="87"/>
      <c r="AL271" s="78"/>
      <c r="AM271" s="87"/>
      <c r="AN271" s="78"/>
      <c r="AO271" s="78" t="str">
        <f aca="false">IF(AI271=0,"",IF(AI271=R271,"OK","Divergente"))</f>
        <v/>
      </c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IF(B272&lt;&gt;"",VLOOKUP(B272,'Manual EB'!$A$3:$B$407,2,0),0)</f>
        <v>0</v>
      </c>
      <c r="D272" s="78"/>
      <c r="E272" s="78"/>
      <c r="F272" s="79"/>
      <c r="G272" s="78"/>
      <c r="H272" s="80"/>
      <c r="I272" s="81"/>
      <c r="J272" s="82"/>
      <c r="K272" s="83"/>
      <c r="L272" s="84" t="str">
        <f aca="false">IF(G272="EE",IF(OR(AND(OR(J272=1,J272=0),H272&gt;0,H272&lt;5),AND(OR(J272=1,J272=0),H272&gt;4,H272&lt;16),AND(J272=2,H272&gt;0,H272&lt;5)),"Simples",IF(OR(AND(OR(J272=1,J272=0),H272&gt;15),AND(J272=2,H272&gt;4,H272&lt;16),AND(J272&gt;2,H272&gt;0,H272&lt;5)),"Médio",IF(OR(AND(J272=2,H272&gt;15),AND(J272&gt;2,H272&gt;4,H272&lt;16),AND(J272&gt;2,H272&gt;15)),"Complexo",""))), IF(OR(G272="CE",G272="SE"),IF(OR(AND(OR(J272=1,J272=0),H272&gt;0,H272&lt;6),AND(OR(J272=1,J272=0),H272&gt;5,H272&lt;20),AND(J272&gt;1,J272&lt;4,H272&gt;0,H272&lt;6)),"Simples",IF(OR(AND(OR(J272=1,J272=0),H272&gt;19),AND(J272&gt;1,J272&lt;4,H272&gt;5,H272&lt;20),AND(J272&gt;3,H272&gt;0,H272&lt;6)),"Médio",IF(OR(AND(J272&gt;1,J272&lt;4,H272&gt;19),AND(J272&gt;3,H272&gt;5,H272&lt;20),AND(J272&gt;3,H272&gt;19)),"Complexo",""))),""))</f>
        <v/>
      </c>
      <c r="M272" s="79" t="str">
        <f aca="false">IF(G272="ALI",IF(OR(AND(OR(J272=1,J272=0),H272&gt;0,H272&lt;20),AND(OR(J272=1,J272=0),H272&gt;19,H272&lt;51),AND(J272&gt;1,J272&lt;6,H272&gt;0,H272&lt;20)),"Simples",IF(OR(AND(OR(J272=1,J272=0),H272&gt;50),AND(J272&gt;1,J272&lt;6,H272&gt;19,H272&lt;51),AND(J272&gt;5,H272&gt;0,H272&lt;20)),"Médio",IF(OR(AND(J272&gt;1,J272&lt;6,H272&gt;50),AND(J272&gt;5,H272&gt;19,H272&lt;51),AND(J272&gt;5,H272&gt;50)),"Complexo",""))), IF(G272="AIE",IF(OR(AND(OR(J272=1, J272=0),H272&gt;0,H272&lt;20),AND(OR(J272=1, J272=0),H272&gt;19,H272&lt;51),AND(J272&gt;1,J272&lt;6,H272&gt;0,H272&lt;20)),"Simples",IF(OR(AND(OR(J272=1, J272=0),H272&gt;50),AND(J272&gt;1,J272&lt;6,H272&gt;19,H272&lt;51),AND(J272&gt;5,H272&gt;0,H272&lt;20)),"Médio",IF(OR(AND(J272&gt;1,J272&lt;6,H272&gt;50),AND(J272&gt;5,H272&gt;19,H272&lt;51),AND(J272&gt;5,H272&gt;50)),"Complexo",""))),""))</f>
        <v/>
      </c>
      <c r="N272" s="85" t="str">
        <f aca="false">IF(L272="",M272,IF(M272="",L272,""))</f>
        <v/>
      </c>
      <c r="O272" s="86" t="n">
        <f aca="false">IF(AND(OR(G272="EE",G272="CE"),N272="Simples"),3, IF(AND(OR(G272="EE",G272="CE"),N272="Médio"),4, IF(AND(OR(G272="EE",G272="CE"),N272="Complexo"),6, IF(AND(G272="SE",N272="Simples"),4, IF(AND(G272="SE",N272="Médio"),5, IF(AND(G272="SE",N272="Complexo"),7,0))))))</f>
        <v>0</v>
      </c>
      <c r="P272" s="86" t="n">
        <f aca="false">IF(AND(G272="ALI",M272="Simples"),7, IF(AND(G272="ALI",M272="Médio"),10, IF(AND(G272="ALI",M272="Complexo"),15, IF(AND(G272="AIE",M272="Simples"),5, IF(AND(G272="AIE",M272="Médio"),7, IF(AND(G272="AIE",M272="Complexo"),10,0))))))</f>
        <v>0</v>
      </c>
      <c r="Q272" s="69" t="n">
        <f aca="false">IF(B272&lt;&gt;"Manutenção em interface",IF(B272&lt;&gt;"Desenv., Manutenção e Publicação de Páginas Estáticas",(O272+P272),C272),C272)</f>
        <v>0</v>
      </c>
      <c r="R272" s="85" t="n">
        <f aca="false">IF(B272&lt;&gt;"Manutenção em interface",IF(B272&lt;&gt;"Desenv., Manutenção e Publicação de Páginas Estáticas",(O272+P272)*C272,C272),C272)</f>
        <v>0</v>
      </c>
      <c r="S272" s="78"/>
      <c r="T272" s="87"/>
      <c r="U272" s="88"/>
      <c r="V272" s="76"/>
      <c r="W272" s="77" t="n">
        <f aca="false">IF(V272&lt;&gt;"",VLOOKUP(V272,'Manual EB'!$A$3:$B$407,2,0),0)</f>
        <v>0</v>
      </c>
      <c r="X272" s="78"/>
      <c r="Y272" s="80"/>
      <c r="Z272" s="81"/>
      <c r="AA272" s="82"/>
      <c r="AB272" s="83"/>
      <c r="AC272" s="84" t="str">
        <f aca="false">IF(X272="EE",IF(OR(AND(OR(AA272=1,AA272=0),Y272&gt;0,Y272&lt;5),AND(OR(AA272=1,AA272=0),Y272&gt;4,Y272&lt;16),AND(AA272=2,Y272&gt;0,Y272&lt;5)),"Simples",IF(OR(AND(OR(AA272=1,AA272=0),Y272&gt;15),AND(AA272=2,Y272&gt;4,Y272&lt;16),AND(AA272&gt;2,Y272&gt;0,Y272&lt;5)),"Médio",IF(OR(AND(AA272=2,Y272&gt;15),AND(AA272&gt;2,Y272&gt;4,Y272&lt;16),AND(AA272&gt;2,Y272&gt;15)),"Complexo",""))), IF(OR(X272="CE",X272="SE"),IF(OR(AND(OR(AA272=1,AA272=0),Y272&gt;0,Y272&lt;6),AND(OR(AA272=1,AA272=0),Y272&gt;5,Y272&lt;20),AND(AA272&gt;1,AA272&lt;4,Y272&gt;0,Y272&lt;6)),"Simples",IF(OR(AND(OR(AA272=1,AA272=0),Y272&gt;19),AND(AA272&gt;1,AA272&lt;4,Y272&gt;5,Y272&lt;20),AND(AA272&gt;3,Y272&gt;0,Y272&lt;6)),"Médio",IF(OR(AND(AA272&gt;1,AA272&lt;4,Y272&gt;19),AND(AA272&gt;3,Y272&gt;5,Y272&lt;20),AND(AA272&gt;3,Y272&gt;19)),"Complexo",""))),""))</f>
        <v/>
      </c>
      <c r="AD272" s="79" t="str">
        <f aca="false">IF(X272="ALI",IF(OR(AND(OR(AA272=1,AA272=0),Y272&gt;0,Y272&lt;20),AND(OR(AA272=1,AA272=0),Y272&gt;19,Y272&lt;51),AND(AA272&gt;1,AA272&lt;6,Y272&gt;0,Y272&lt;20)),"Simples",IF(OR(AND(OR(AA272=1,AA272=0),Y272&gt;50),AND(AA272&gt;1,AA272&lt;6,Y272&gt;19,Y272&lt;51),AND(AA272&gt;5,Y272&gt;0,Y272&lt;20)),"Médio",IF(OR(AND(AA272&gt;1,AA272&lt;6,Y272&gt;50),AND(AA272&gt;5,Y272&gt;19,Y272&lt;51),AND(AA272&gt;5,Y272&gt;50)),"Complexo",""))), IF(X272="AIE",IF(OR(AND(OR(AA272=1, AA272=0),Y272&gt;0,Y272&lt;20),AND(OR(AA272=1, AA272=0),Y272&gt;19,Y272&lt;51),AND(AA272&gt;1,AA272&lt;6,Y272&gt;0,Y272&lt;20)),"Simples",IF(OR(AND(OR(AA272=1, AA272=0),Y272&gt;50),AND(AA272&gt;1,AA272&lt;6,Y272&gt;19,Y272&lt;51),AND(AA272&gt;5,Y272&gt;0,Y272&lt;20)),"Médio",IF(OR(AND(AA272&gt;1,AA272&lt;6,Y272&gt;50),AND(AA272&gt;5,Y272&gt;19,Y272&lt;51),AND(AA272&gt;5,Y272&gt;50)),"Complexo",""))),""))</f>
        <v/>
      </c>
      <c r="AE272" s="85" t="str">
        <f aca="false">IF(AC272="",AD272,IF(AD272="",AC272,""))</f>
        <v/>
      </c>
      <c r="AF272" s="86" t="n">
        <f aca="false">IF(AND(OR(X272="EE",X272="CE"),AE272="Simples"),3, IF(AND(OR(X272="EE",X272="CE"),AE272="Médio"),4, IF(AND(OR(X272="EE",X272="CE"),AE272="Complexo"),6, IF(AND(X272="SE",AE272="Simples"),4, IF(AND(X272="SE",AE272="Médio"),5, IF(AND(X272="SE",AE272="Complexo"),7,0))))))</f>
        <v>0</v>
      </c>
      <c r="AG272" s="86" t="n">
        <f aca="false">IF(AND(X272="ALI",AD272="Simples"),7, IF(AND(X272="ALI",AD272="Médio"),10, IF(AND(X272="ALI",AD272="Complexo"),15, IF(AND(X272="AIE",AD272="Simples"),5, IF(AND(X272="AIE",AD272="Médio"),7, IF(AND(X272="AIE",AD272="Complexo"),10,0))))))</f>
        <v>0</v>
      </c>
      <c r="AH272" s="86" t="n">
        <f aca="false">IF(U272="",0,IF(U272="OK",SUM(O272:P272),SUM(AF272:AG272)))</f>
        <v>0</v>
      </c>
      <c r="AI272" s="89" t="n">
        <f aca="false">IF(U272="OK",R272,( IF(V272&lt;&gt;"Manutenção em interface",IF(V272&lt;&gt;"Desenv., Manutenção e Publicação de Páginas Estáticas",(AF272+AG272)*W272,W272),W272)))</f>
        <v>0</v>
      </c>
      <c r="AJ272" s="78"/>
      <c r="AK272" s="87"/>
      <c r="AL272" s="78"/>
      <c r="AM272" s="87"/>
      <c r="AN272" s="78"/>
      <c r="AO272" s="78" t="str">
        <f aca="false">IF(AI272=0,"",IF(AI272=R272,"OK","Divergente"))</f>
        <v/>
      </c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IF(B273&lt;&gt;"",VLOOKUP(B273,'Manual EB'!$A$3:$B$407,2,0),0)</f>
        <v>0</v>
      </c>
      <c r="D273" s="78"/>
      <c r="E273" s="78"/>
      <c r="F273" s="79"/>
      <c r="G273" s="78"/>
      <c r="H273" s="80"/>
      <c r="I273" s="81"/>
      <c r="J273" s="82"/>
      <c r="K273" s="83"/>
      <c r="L273" s="84" t="str">
        <f aca="false">IF(G273="EE",IF(OR(AND(OR(J273=1,J273=0),H273&gt;0,H273&lt;5),AND(OR(J273=1,J273=0),H273&gt;4,H273&lt;16),AND(J273=2,H273&gt;0,H273&lt;5)),"Simples",IF(OR(AND(OR(J273=1,J273=0),H273&gt;15),AND(J273=2,H273&gt;4,H273&lt;16),AND(J273&gt;2,H273&gt;0,H273&lt;5)),"Médio",IF(OR(AND(J273=2,H273&gt;15),AND(J273&gt;2,H273&gt;4,H273&lt;16),AND(J273&gt;2,H273&gt;15)),"Complexo",""))), IF(OR(G273="CE",G273="SE"),IF(OR(AND(OR(J273=1,J273=0),H273&gt;0,H273&lt;6),AND(OR(J273=1,J273=0),H273&gt;5,H273&lt;20),AND(J273&gt;1,J273&lt;4,H273&gt;0,H273&lt;6)),"Simples",IF(OR(AND(OR(J273=1,J273=0),H273&gt;19),AND(J273&gt;1,J273&lt;4,H273&gt;5,H273&lt;20),AND(J273&gt;3,H273&gt;0,H273&lt;6)),"Médio",IF(OR(AND(J273&gt;1,J273&lt;4,H273&gt;19),AND(J273&gt;3,H273&gt;5,H273&lt;20),AND(J273&gt;3,H273&gt;19)),"Complexo",""))),""))</f>
        <v/>
      </c>
      <c r="M273" s="79" t="str">
        <f aca="false">IF(G273="ALI",IF(OR(AND(OR(J273=1,J273=0),H273&gt;0,H273&lt;20),AND(OR(J273=1,J273=0),H273&gt;19,H273&lt;51),AND(J273&gt;1,J273&lt;6,H273&gt;0,H273&lt;20)),"Simples",IF(OR(AND(OR(J273=1,J273=0),H273&gt;50),AND(J273&gt;1,J273&lt;6,H273&gt;19,H273&lt;51),AND(J273&gt;5,H273&gt;0,H273&lt;20)),"Médio",IF(OR(AND(J273&gt;1,J273&lt;6,H273&gt;50),AND(J273&gt;5,H273&gt;19,H273&lt;51),AND(J273&gt;5,H273&gt;50)),"Complexo",""))), IF(G273="AIE",IF(OR(AND(OR(J273=1, J273=0),H273&gt;0,H273&lt;20),AND(OR(J273=1, J273=0),H273&gt;19,H273&lt;51),AND(J273&gt;1,J273&lt;6,H273&gt;0,H273&lt;20)),"Simples",IF(OR(AND(OR(J273=1, J273=0),H273&gt;50),AND(J273&gt;1,J273&lt;6,H273&gt;19,H273&lt;51),AND(J273&gt;5,H273&gt;0,H273&lt;20)),"Médio",IF(OR(AND(J273&gt;1,J273&lt;6,H273&gt;50),AND(J273&gt;5,H273&gt;19,H273&lt;51),AND(J273&gt;5,H273&gt;50)),"Complexo",""))),""))</f>
        <v/>
      </c>
      <c r="N273" s="85" t="str">
        <f aca="false">IF(L273="",M273,IF(M273="",L273,""))</f>
        <v/>
      </c>
      <c r="O273" s="86" t="n">
        <f aca="false">IF(AND(OR(G273="EE",G273="CE"),N273="Simples"),3, IF(AND(OR(G273="EE",G273="CE"),N273="Médio"),4, IF(AND(OR(G273="EE",G273="CE"),N273="Complexo"),6, IF(AND(G273="SE",N273="Simples"),4, IF(AND(G273="SE",N273="Médio"),5, IF(AND(G273="SE",N273="Complexo"),7,0))))))</f>
        <v>0</v>
      </c>
      <c r="P273" s="86" t="n">
        <f aca="false">IF(AND(G273="ALI",M273="Simples"),7, IF(AND(G273="ALI",M273="Médio"),10, IF(AND(G273="ALI",M273="Complexo"),15, IF(AND(G273="AIE",M273="Simples"),5, IF(AND(G273="AIE",M273="Médio"),7, IF(AND(G273="AIE",M273="Complexo"),10,0))))))</f>
        <v>0</v>
      </c>
      <c r="Q273" s="69" t="n">
        <f aca="false">IF(B273&lt;&gt;"Manutenção em interface",IF(B273&lt;&gt;"Desenv., Manutenção e Publicação de Páginas Estáticas",(O273+P273),C273),C273)</f>
        <v>0</v>
      </c>
      <c r="R273" s="85" t="n">
        <f aca="false">IF(B273&lt;&gt;"Manutenção em interface",IF(B273&lt;&gt;"Desenv., Manutenção e Publicação de Páginas Estáticas",(O273+P273)*C273,C273),C273)</f>
        <v>0</v>
      </c>
      <c r="S273" s="78"/>
      <c r="T273" s="87"/>
      <c r="U273" s="88"/>
      <c r="V273" s="76"/>
      <c r="W273" s="77" t="n">
        <f aca="false">IF(V273&lt;&gt;"",VLOOKUP(V273,'Manual EB'!$A$3:$B$407,2,0),0)</f>
        <v>0</v>
      </c>
      <c r="X273" s="78"/>
      <c r="Y273" s="80"/>
      <c r="Z273" s="81"/>
      <c r="AA273" s="82"/>
      <c r="AB273" s="83"/>
      <c r="AC273" s="84" t="str">
        <f aca="false">IF(X273="EE",IF(OR(AND(OR(AA273=1,AA273=0),Y273&gt;0,Y273&lt;5),AND(OR(AA273=1,AA273=0),Y273&gt;4,Y273&lt;16),AND(AA273=2,Y273&gt;0,Y273&lt;5)),"Simples",IF(OR(AND(OR(AA273=1,AA273=0),Y273&gt;15),AND(AA273=2,Y273&gt;4,Y273&lt;16),AND(AA273&gt;2,Y273&gt;0,Y273&lt;5)),"Médio",IF(OR(AND(AA273=2,Y273&gt;15),AND(AA273&gt;2,Y273&gt;4,Y273&lt;16),AND(AA273&gt;2,Y273&gt;15)),"Complexo",""))), IF(OR(X273="CE",X273="SE"),IF(OR(AND(OR(AA273=1,AA273=0),Y273&gt;0,Y273&lt;6),AND(OR(AA273=1,AA273=0),Y273&gt;5,Y273&lt;20),AND(AA273&gt;1,AA273&lt;4,Y273&gt;0,Y273&lt;6)),"Simples",IF(OR(AND(OR(AA273=1,AA273=0),Y273&gt;19),AND(AA273&gt;1,AA273&lt;4,Y273&gt;5,Y273&lt;20),AND(AA273&gt;3,Y273&gt;0,Y273&lt;6)),"Médio",IF(OR(AND(AA273&gt;1,AA273&lt;4,Y273&gt;19),AND(AA273&gt;3,Y273&gt;5,Y273&lt;20),AND(AA273&gt;3,Y273&gt;19)),"Complexo",""))),""))</f>
        <v/>
      </c>
      <c r="AD273" s="79" t="str">
        <f aca="false">IF(X273="ALI",IF(OR(AND(OR(AA273=1,AA273=0),Y273&gt;0,Y273&lt;20),AND(OR(AA273=1,AA273=0),Y273&gt;19,Y273&lt;51),AND(AA273&gt;1,AA273&lt;6,Y273&gt;0,Y273&lt;20)),"Simples",IF(OR(AND(OR(AA273=1,AA273=0),Y273&gt;50),AND(AA273&gt;1,AA273&lt;6,Y273&gt;19,Y273&lt;51),AND(AA273&gt;5,Y273&gt;0,Y273&lt;20)),"Médio",IF(OR(AND(AA273&gt;1,AA273&lt;6,Y273&gt;50),AND(AA273&gt;5,Y273&gt;19,Y273&lt;51),AND(AA273&gt;5,Y273&gt;50)),"Complexo",""))), IF(X273="AIE",IF(OR(AND(OR(AA273=1, AA273=0),Y273&gt;0,Y273&lt;20),AND(OR(AA273=1, AA273=0),Y273&gt;19,Y273&lt;51),AND(AA273&gt;1,AA273&lt;6,Y273&gt;0,Y273&lt;20)),"Simples",IF(OR(AND(OR(AA273=1, AA273=0),Y273&gt;50),AND(AA273&gt;1,AA273&lt;6,Y273&gt;19,Y273&lt;51),AND(AA273&gt;5,Y273&gt;0,Y273&lt;20)),"Médio",IF(OR(AND(AA273&gt;1,AA273&lt;6,Y273&gt;50),AND(AA273&gt;5,Y273&gt;19,Y273&lt;51),AND(AA273&gt;5,Y273&gt;50)),"Complexo",""))),""))</f>
        <v/>
      </c>
      <c r="AE273" s="85" t="str">
        <f aca="false">IF(AC273="",AD273,IF(AD273="",AC273,""))</f>
        <v/>
      </c>
      <c r="AF273" s="86" t="n">
        <f aca="false">IF(AND(OR(X273="EE",X273="CE"),AE273="Simples"),3, IF(AND(OR(X273="EE",X273="CE"),AE273="Médio"),4, IF(AND(OR(X273="EE",X273="CE"),AE273="Complexo"),6, IF(AND(X273="SE",AE273="Simples"),4, IF(AND(X273="SE",AE273="Médio"),5, IF(AND(X273="SE",AE273="Complexo"),7,0))))))</f>
        <v>0</v>
      </c>
      <c r="AG273" s="86" t="n">
        <f aca="false">IF(AND(X273="ALI",AD273="Simples"),7, IF(AND(X273="ALI",AD273="Médio"),10, IF(AND(X273="ALI",AD273="Complexo"),15, IF(AND(X273="AIE",AD273="Simples"),5, IF(AND(X273="AIE",AD273="Médio"),7, IF(AND(X273="AIE",AD273="Complexo"),10,0))))))</f>
        <v>0</v>
      </c>
      <c r="AH273" s="86" t="n">
        <f aca="false">IF(U273="",0,IF(U273="OK",SUM(O273:P273),SUM(AF273:AG273)))</f>
        <v>0</v>
      </c>
      <c r="AI273" s="89" t="n">
        <f aca="false">IF(U273="OK",R273,( IF(V273&lt;&gt;"Manutenção em interface",IF(V273&lt;&gt;"Desenv., Manutenção e Publicação de Páginas Estáticas",(AF273+AG273)*W273,W273),W273)))</f>
        <v>0</v>
      </c>
      <c r="AJ273" s="78"/>
      <c r="AK273" s="87"/>
      <c r="AL273" s="78"/>
      <c r="AM273" s="87"/>
      <c r="AN273" s="78"/>
      <c r="AO273" s="78" t="str">
        <f aca="false">IF(AI273=0,"",IF(AI273=R273,"OK","Divergente"))</f>
        <v/>
      </c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IF(B274&lt;&gt;"",VLOOKUP(B274,'Manual EB'!$A$3:$B$407,2,0),0)</f>
        <v>0</v>
      </c>
      <c r="D274" s="78"/>
      <c r="E274" s="78"/>
      <c r="F274" s="79"/>
      <c r="G274" s="78"/>
      <c r="H274" s="80"/>
      <c r="I274" s="81"/>
      <c r="J274" s="82"/>
      <c r="K274" s="83"/>
      <c r="L274" s="84" t="str">
        <f aca="false">IF(G274="EE",IF(OR(AND(OR(J274=1,J274=0),H274&gt;0,H274&lt;5),AND(OR(J274=1,J274=0),H274&gt;4,H274&lt;16),AND(J274=2,H274&gt;0,H274&lt;5)),"Simples",IF(OR(AND(OR(J274=1,J274=0),H274&gt;15),AND(J274=2,H274&gt;4,H274&lt;16),AND(J274&gt;2,H274&gt;0,H274&lt;5)),"Médio",IF(OR(AND(J274=2,H274&gt;15),AND(J274&gt;2,H274&gt;4,H274&lt;16),AND(J274&gt;2,H274&gt;15)),"Complexo",""))), IF(OR(G274="CE",G274="SE"),IF(OR(AND(OR(J274=1,J274=0),H274&gt;0,H274&lt;6),AND(OR(J274=1,J274=0),H274&gt;5,H274&lt;20),AND(J274&gt;1,J274&lt;4,H274&gt;0,H274&lt;6)),"Simples",IF(OR(AND(OR(J274=1,J274=0),H274&gt;19),AND(J274&gt;1,J274&lt;4,H274&gt;5,H274&lt;20),AND(J274&gt;3,H274&gt;0,H274&lt;6)),"Médio",IF(OR(AND(J274&gt;1,J274&lt;4,H274&gt;19),AND(J274&gt;3,H274&gt;5,H274&lt;20),AND(J274&gt;3,H274&gt;19)),"Complexo",""))),""))</f>
        <v/>
      </c>
      <c r="M274" s="79" t="str">
        <f aca="false">IF(G274="ALI",IF(OR(AND(OR(J274=1,J274=0),H274&gt;0,H274&lt;20),AND(OR(J274=1,J274=0),H274&gt;19,H274&lt;51),AND(J274&gt;1,J274&lt;6,H274&gt;0,H274&lt;20)),"Simples",IF(OR(AND(OR(J274=1,J274=0),H274&gt;50),AND(J274&gt;1,J274&lt;6,H274&gt;19,H274&lt;51),AND(J274&gt;5,H274&gt;0,H274&lt;20)),"Médio",IF(OR(AND(J274&gt;1,J274&lt;6,H274&gt;50),AND(J274&gt;5,H274&gt;19,H274&lt;51),AND(J274&gt;5,H274&gt;50)),"Complexo",""))), IF(G274="AIE",IF(OR(AND(OR(J274=1, J274=0),H274&gt;0,H274&lt;20),AND(OR(J274=1, J274=0),H274&gt;19,H274&lt;51),AND(J274&gt;1,J274&lt;6,H274&gt;0,H274&lt;20)),"Simples",IF(OR(AND(OR(J274=1, J274=0),H274&gt;50),AND(J274&gt;1,J274&lt;6,H274&gt;19,H274&lt;51),AND(J274&gt;5,H274&gt;0,H274&lt;20)),"Médio",IF(OR(AND(J274&gt;1,J274&lt;6,H274&gt;50),AND(J274&gt;5,H274&gt;19,H274&lt;51),AND(J274&gt;5,H274&gt;50)),"Complexo",""))),""))</f>
        <v/>
      </c>
      <c r="N274" s="85" t="str">
        <f aca="false">IF(L274="",M274,IF(M274="",L274,""))</f>
        <v/>
      </c>
      <c r="O274" s="86" t="n">
        <f aca="false">IF(AND(OR(G274="EE",G274="CE"),N274="Simples"),3, IF(AND(OR(G274="EE",G274="CE"),N274="Médio"),4, IF(AND(OR(G274="EE",G274="CE"),N274="Complexo"),6, IF(AND(G274="SE",N274="Simples"),4, IF(AND(G274="SE",N274="Médio"),5, IF(AND(G274="SE",N274="Complexo"),7,0))))))</f>
        <v>0</v>
      </c>
      <c r="P274" s="86" t="n">
        <f aca="false">IF(AND(G274="ALI",M274="Simples"),7, IF(AND(G274="ALI",M274="Médio"),10, IF(AND(G274="ALI",M274="Complexo"),15, IF(AND(G274="AIE",M274="Simples"),5, IF(AND(G274="AIE",M274="Médio"),7, IF(AND(G274="AIE",M274="Complexo"),10,0))))))</f>
        <v>0</v>
      </c>
      <c r="Q274" s="69" t="n">
        <f aca="false">IF(B274&lt;&gt;"Manutenção em interface",IF(B274&lt;&gt;"Desenv., Manutenção e Publicação de Páginas Estáticas",(O274+P274),C274),C274)</f>
        <v>0</v>
      </c>
      <c r="R274" s="85" t="n">
        <f aca="false">IF(B274&lt;&gt;"Manutenção em interface",IF(B274&lt;&gt;"Desenv., Manutenção e Publicação de Páginas Estáticas",(O274+P274)*C274,C274),C274)</f>
        <v>0</v>
      </c>
      <c r="S274" s="78"/>
      <c r="T274" s="87"/>
      <c r="U274" s="88"/>
      <c r="V274" s="76"/>
      <c r="W274" s="77" t="n">
        <f aca="false">IF(V274&lt;&gt;"",VLOOKUP(V274,'Manual EB'!$A$3:$B$407,2,0),0)</f>
        <v>0</v>
      </c>
      <c r="X274" s="78"/>
      <c r="Y274" s="80"/>
      <c r="Z274" s="81"/>
      <c r="AA274" s="82"/>
      <c r="AB274" s="83"/>
      <c r="AC274" s="84" t="str">
        <f aca="false">IF(X274="EE",IF(OR(AND(OR(AA274=1,AA274=0),Y274&gt;0,Y274&lt;5),AND(OR(AA274=1,AA274=0),Y274&gt;4,Y274&lt;16),AND(AA274=2,Y274&gt;0,Y274&lt;5)),"Simples",IF(OR(AND(OR(AA274=1,AA274=0),Y274&gt;15),AND(AA274=2,Y274&gt;4,Y274&lt;16),AND(AA274&gt;2,Y274&gt;0,Y274&lt;5)),"Médio",IF(OR(AND(AA274=2,Y274&gt;15),AND(AA274&gt;2,Y274&gt;4,Y274&lt;16),AND(AA274&gt;2,Y274&gt;15)),"Complexo",""))), IF(OR(X274="CE",X274="SE"),IF(OR(AND(OR(AA274=1,AA274=0),Y274&gt;0,Y274&lt;6),AND(OR(AA274=1,AA274=0),Y274&gt;5,Y274&lt;20),AND(AA274&gt;1,AA274&lt;4,Y274&gt;0,Y274&lt;6)),"Simples",IF(OR(AND(OR(AA274=1,AA274=0),Y274&gt;19),AND(AA274&gt;1,AA274&lt;4,Y274&gt;5,Y274&lt;20),AND(AA274&gt;3,Y274&gt;0,Y274&lt;6)),"Médio",IF(OR(AND(AA274&gt;1,AA274&lt;4,Y274&gt;19),AND(AA274&gt;3,Y274&gt;5,Y274&lt;20),AND(AA274&gt;3,Y274&gt;19)),"Complexo",""))),""))</f>
        <v/>
      </c>
      <c r="AD274" s="79" t="str">
        <f aca="false">IF(X274="ALI",IF(OR(AND(OR(AA274=1,AA274=0),Y274&gt;0,Y274&lt;20),AND(OR(AA274=1,AA274=0),Y274&gt;19,Y274&lt;51),AND(AA274&gt;1,AA274&lt;6,Y274&gt;0,Y274&lt;20)),"Simples",IF(OR(AND(OR(AA274=1,AA274=0),Y274&gt;50),AND(AA274&gt;1,AA274&lt;6,Y274&gt;19,Y274&lt;51),AND(AA274&gt;5,Y274&gt;0,Y274&lt;20)),"Médio",IF(OR(AND(AA274&gt;1,AA274&lt;6,Y274&gt;50),AND(AA274&gt;5,Y274&gt;19,Y274&lt;51),AND(AA274&gt;5,Y274&gt;50)),"Complexo",""))), IF(X274="AIE",IF(OR(AND(OR(AA274=1, AA274=0),Y274&gt;0,Y274&lt;20),AND(OR(AA274=1, AA274=0),Y274&gt;19,Y274&lt;51),AND(AA274&gt;1,AA274&lt;6,Y274&gt;0,Y274&lt;20)),"Simples",IF(OR(AND(OR(AA274=1, AA274=0),Y274&gt;50),AND(AA274&gt;1,AA274&lt;6,Y274&gt;19,Y274&lt;51),AND(AA274&gt;5,Y274&gt;0,Y274&lt;20)),"Médio",IF(OR(AND(AA274&gt;1,AA274&lt;6,Y274&gt;50),AND(AA274&gt;5,Y274&gt;19,Y274&lt;51),AND(AA274&gt;5,Y274&gt;50)),"Complexo",""))),""))</f>
        <v/>
      </c>
      <c r="AE274" s="85" t="str">
        <f aca="false">IF(AC274="",AD274,IF(AD274="",AC274,""))</f>
        <v/>
      </c>
      <c r="AF274" s="86" t="n">
        <f aca="false">IF(AND(OR(X274="EE",X274="CE"),AE274="Simples"),3, IF(AND(OR(X274="EE",X274="CE"),AE274="Médio"),4, IF(AND(OR(X274="EE",X274="CE"),AE274="Complexo"),6, IF(AND(X274="SE",AE274="Simples"),4, IF(AND(X274="SE",AE274="Médio"),5, IF(AND(X274="SE",AE274="Complexo"),7,0))))))</f>
        <v>0</v>
      </c>
      <c r="AG274" s="86" t="n">
        <f aca="false">IF(AND(X274="ALI",AD274="Simples"),7, IF(AND(X274="ALI",AD274="Médio"),10, IF(AND(X274="ALI",AD274="Complexo"),15, IF(AND(X274="AIE",AD274="Simples"),5, IF(AND(X274="AIE",AD274="Médio"),7, IF(AND(X274="AIE",AD274="Complexo"),10,0))))))</f>
        <v>0</v>
      </c>
      <c r="AH274" s="86" t="n">
        <f aca="false">IF(U274="",0,IF(U274="OK",SUM(O274:P274),SUM(AF274:AG274)))</f>
        <v>0</v>
      </c>
      <c r="AI274" s="89" t="n">
        <f aca="false">IF(U274="OK",R274,( IF(V274&lt;&gt;"Manutenção em interface",IF(V274&lt;&gt;"Desenv., Manutenção e Publicação de Páginas Estáticas",(AF274+AG274)*W274,W274),W274)))</f>
        <v>0</v>
      </c>
      <c r="AJ274" s="78"/>
      <c r="AK274" s="87"/>
      <c r="AL274" s="78"/>
      <c r="AM274" s="87"/>
      <c r="AN274" s="78"/>
      <c r="AO274" s="78" t="str">
        <f aca="false">IF(AI274=0,"",IF(AI274=R274,"OK","Divergente"))</f>
        <v/>
      </c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IF(B275&lt;&gt;"",VLOOKUP(B275,'Manual EB'!$A$3:$B$407,2,0),0)</f>
        <v>0</v>
      </c>
      <c r="D275" s="78"/>
      <c r="E275" s="78"/>
      <c r="F275" s="79"/>
      <c r="G275" s="78"/>
      <c r="H275" s="80"/>
      <c r="I275" s="81"/>
      <c r="J275" s="82"/>
      <c r="K275" s="83"/>
      <c r="L275" s="84" t="str">
        <f aca="false">IF(G275="EE",IF(OR(AND(OR(J275=1,J275=0),H275&gt;0,H275&lt;5),AND(OR(J275=1,J275=0),H275&gt;4,H275&lt;16),AND(J275=2,H275&gt;0,H275&lt;5)),"Simples",IF(OR(AND(OR(J275=1,J275=0),H275&gt;15),AND(J275=2,H275&gt;4,H275&lt;16),AND(J275&gt;2,H275&gt;0,H275&lt;5)),"Médio",IF(OR(AND(J275=2,H275&gt;15),AND(J275&gt;2,H275&gt;4,H275&lt;16),AND(J275&gt;2,H275&gt;15)),"Complexo",""))), IF(OR(G275="CE",G275="SE"),IF(OR(AND(OR(J275=1,J275=0),H275&gt;0,H275&lt;6),AND(OR(J275=1,J275=0),H275&gt;5,H275&lt;20),AND(J275&gt;1,J275&lt;4,H275&gt;0,H275&lt;6)),"Simples",IF(OR(AND(OR(J275=1,J275=0),H275&gt;19),AND(J275&gt;1,J275&lt;4,H275&gt;5,H275&lt;20),AND(J275&gt;3,H275&gt;0,H275&lt;6)),"Médio",IF(OR(AND(J275&gt;1,J275&lt;4,H275&gt;19),AND(J275&gt;3,H275&gt;5,H275&lt;20),AND(J275&gt;3,H275&gt;19)),"Complexo",""))),""))</f>
        <v/>
      </c>
      <c r="M275" s="79" t="str">
        <f aca="false">IF(G275="ALI",IF(OR(AND(OR(J275=1,J275=0),H275&gt;0,H275&lt;20),AND(OR(J275=1,J275=0),H275&gt;19,H275&lt;51),AND(J275&gt;1,J275&lt;6,H275&gt;0,H275&lt;20)),"Simples",IF(OR(AND(OR(J275=1,J275=0),H275&gt;50),AND(J275&gt;1,J275&lt;6,H275&gt;19,H275&lt;51),AND(J275&gt;5,H275&gt;0,H275&lt;20)),"Médio",IF(OR(AND(J275&gt;1,J275&lt;6,H275&gt;50),AND(J275&gt;5,H275&gt;19,H275&lt;51),AND(J275&gt;5,H275&gt;50)),"Complexo",""))), IF(G275="AIE",IF(OR(AND(OR(J275=1, J275=0),H275&gt;0,H275&lt;20),AND(OR(J275=1, J275=0),H275&gt;19,H275&lt;51),AND(J275&gt;1,J275&lt;6,H275&gt;0,H275&lt;20)),"Simples",IF(OR(AND(OR(J275=1, J275=0),H275&gt;50),AND(J275&gt;1,J275&lt;6,H275&gt;19,H275&lt;51),AND(J275&gt;5,H275&gt;0,H275&lt;20)),"Médio",IF(OR(AND(J275&gt;1,J275&lt;6,H275&gt;50),AND(J275&gt;5,H275&gt;19,H275&lt;51),AND(J275&gt;5,H275&gt;50)),"Complexo",""))),""))</f>
        <v/>
      </c>
      <c r="N275" s="85" t="str">
        <f aca="false">IF(L275="",M275,IF(M275="",L275,""))</f>
        <v/>
      </c>
      <c r="O275" s="86" t="n">
        <f aca="false">IF(AND(OR(G275="EE",G275="CE"),N275="Simples"),3, IF(AND(OR(G275="EE",G275="CE"),N275="Médio"),4, IF(AND(OR(G275="EE",G275="CE"),N275="Complexo"),6, IF(AND(G275="SE",N275="Simples"),4, IF(AND(G275="SE",N275="Médio"),5, IF(AND(G275="SE",N275="Complexo"),7,0))))))</f>
        <v>0</v>
      </c>
      <c r="P275" s="86" t="n">
        <f aca="false">IF(AND(G275="ALI",M275="Simples"),7, IF(AND(G275="ALI",M275="Médio"),10, IF(AND(G275="ALI",M275="Complexo"),15, IF(AND(G275="AIE",M275="Simples"),5, IF(AND(G275="AIE",M275="Médio"),7, IF(AND(G275="AIE",M275="Complexo"),10,0))))))</f>
        <v>0</v>
      </c>
      <c r="Q275" s="69" t="n">
        <f aca="false">IF(B275&lt;&gt;"Manutenção em interface",IF(B275&lt;&gt;"Desenv., Manutenção e Publicação de Páginas Estáticas",(O275+P275),C275),C275)</f>
        <v>0</v>
      </c>
      <c r="R275" s="85" t="n">
        <f aca="false">IF(B275&lt;&gt;"Manutenção em interface",IF(B275&lt;&gt;"Desenv., Manutenção e Publicação de Páginas Estáticas",(O275+P275)*C275,C275),C275)</f>
        <v>0</v>
      </c>
      <c r="S275" s="78"/>
      <c r="T275" s="87"/>
      <c r="U275" s="88"/>
      <c r="V275" s="76"/>
      <c r="W275" s="77" t="n">
        <f aca="false">IF(V275&lt;&gt;"",VLOOKUP(V275,'Manual EB'!$A$3:$B$407,2,0),0)</f>
        <v>0</v>
      </c>
      <c r="X275" s="78"/>
      <c r="Y275" s="80"/>
      <c r="Z275" s="81"/>
      <c r="AA275" s="82"/>
      <c r="AB275" s="83"/>
      <c r="AC275" s="84" t="str">
        <f aca="false">IF(X275="EE",IF(OR(AND(OR(AA275=1,AA275=0),Y275&gt;0,Y275&lt;5),AND(OR(AA275=1,AA275=0),Y275&gt;4,Y275&lt;16),AND(AA275=2,Y275&gt;0,Y275&lt;5)),"Simples",IF(OR(AND(OR(AA275=1,AA275=0),Y275&gt;15),AND(AA275=2,Y275&gt;4,Y275&lt;16),AND(AA275&gt;2,Y275&gt;0,Y275&lt;5)),"Médio",IF(OR(AND(AA275=2,Y275&gt;15),AND(AA275&gt;2,Y275&gt;4,Y275&lt;16),AND(AA275&gt;2,Y275&gt;15)),"Complexo",""))), IF(OR(X275="CE",X275="SE"),IF(OR(AND(OR(AA275=1,AA275=0),Y275&gt;0,Y275&lt;6),AND(OR(AA275=1,AA275=0),Y275&gt;5,Y275&lt;20),AND(AA275&gt;1,AA275&lt;4,Y275&gt;0,Y275&lt;6)),"Simples",IF(OR(AND(OR(AA275=1,AA275=0),Y275&gt;19),AND(AA275&gt;1,AA275&lt;4,Y275&gt;5,Y275&lt;20),AND(AA275&gt;3,Y275&gt;0,Y275&lt;6)),"Médio",IF(OR(AND(AA275&gt;1,AA275&lt;4,Y275&gt;19),AND(AA275&gt;3,Y275&gt;5,Y275&lt;20),AND(AA275&gt;3,Y275&gt;19)),"Complexo",""))),""))</f>
        <v/>
      </c>
      <c r="AD275" s="79" t="str">
        <f aca="false">IF(X275="ALI",IF(OR(AND(OR(AA275=1,AA275=0),Y275&gt;0,Y275&lt;20),AND(OR(AA275=1,AA275=0),Y275&gt;19,Y275&lt;51),AND(AA275&gt;1,AA275&lt;6,Y275&gt;0,Y275&lt;20)),"Simples",IF(OR(AND(OR(AA275=1,AA275=0),Y275&gt;50),AND(AA275&gt;1,AA275&lt;6,Y275&gt;19,Y275&lt;51),AND(AA275&gt;5,Y275&gt;0,Y275&lt;20)),"Médio",IF(OR(AND(AA275&gt;1,AA275&lt;6,Y275&gt;50),AND(AA275&gt;5,Y275&gt;19,Y275&lt;51),AND(AA275&gt;5,Y275&gt;50)),"Complexo",""))), IF(X275="AIE",IF(OR(AND(OR(AA275=1, AA275=0),Y275&gt;0,Y275&lt;20),AND(OR(AA275=1, AA275=0),Y275&gt;19,Y275&lt;51),AND(AA275&gt;1,AA275&lt;6,Y275&gt;0,Y275&lt;20)),"Simples",IF(OR(AND(OR(AA275=1, AA275=0),Y275&gt;50),AND(AA275&gt;1,AA275&lt;6,Y275&gt;19,Y275&lt;51),AND(AA275&gt;5,Y275&gt;0,Y275&lt;20)),"Médio",IF(OR(AND(AA275&gt;1,AA275&lt;6,Y275&gt;50),AND(AA275&gt;5,Y275&gt;19,Y275&lt;51),AND(AA275&gt;5,Y275&gt;50)),"Complexo",""))),""))</f>
        <v/>
      </c>
      <c r="AE275" s="85" t="str">
        <f aca="false">IF(AC275="",AD275,IF(AD275="",AC275,""))</f>
        <v/>
      </c>
      <c r="AF275" s="86" t="n">
        <f aca="false">IF(AND(OR(X275="EE",X275="CE"),AE275="Simples"),3, IF(AND(OR(X275="EE",X275="CE"),AE275="Médio"),4, IF(AND(OR(X275="EE",X275="CE"),AE275="Complexo"),6, IF(AND(X275="SE",AE275="Simples"),4, IF(AND(X275="SE",AE275="Médio"),5, IF(AND(X275="SE",AE275="Complexo"),7,0))))))</f>
        <v>0</v>
      </c>
      <c r="AG275" s="86" t="n">
        <f aca="false">IF(AND(X275="ALI",AD275="Simples"),7, IF(AND(X275="ALI",AD275="Médio"),10, IF(AND(X275="ALI",AD275="Complexo"),15, IF(AND(X275="AIE",AD275="Simples"),5, IF(AND(X275="AIE",AD275="Médio"),7, IF(AND(X275="AIE",AD275="Complexo"),10,0))))))</f>
        <v>0</v>
      </c>
      <c r="AH275" s="86" t="n">
        <f aca="false">IF(U275="",0,IF(U275="OK",SUM(O275:P275),SUM(AF275:AG275)))</f>
        <v>0</v>
      </c>
      <c r="AI275" s="89" t="n">
        <f aca="false">IF(U275="OK",R275,( IF(V275&lt;&gt;"Manutenção em interface",IF(V275&lt;&gt;"Desenv., Manutenção e Publicação de Páginas Estáticas",(AF275+AG275)*W275,W275),W275)))</f>
        <v>0</v>
      </c>
      <c r="AJ275" s="78"/>
      <c r="AK275" s="87"/>
      <c r="AL275" s="78"/>
      <c r="AM275" s="87"/>
      <c r="AN275" s="78"/>
      <c r="AO275" s="78" t="str">
        <f aca="false">IF(AI275=0,"",IF(AI275=R275,"OK","Divergente"))</f>
        <v/>
      </c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IF(B276&lt;&gt;"",VLOOKUP(B276,'Manual EB'!$A$3:$B$407,2,0),0)</f>
        <v>0</v>
      </c>
      <c r="D276" s="78"/>
      <c r="E276" s="78"/>
      <c r="F276" s="79"/>
      <c r="G276" s="78"/>
      <c r="H276" s="80"/>
      <c r="I276" s="81"/>
      <c r="J276" s="82"/>
      <c r="K276" s="83"/>
      <c r="L276" s="84" t="str">
        <f aca="false">IF(G276="EE",IF(OR(AND(OR(J276=1,J276=0),H276&gt;0,H276&lt;5),AND(OR(J276=1,J276=0),H276&gt;4,H276&lt;16),AND(J276=2,H276&gt;0,H276&lt;5)),"Simples",IF(OR(AND(OR(J276=1,J276=0),H276&gt;15),AND(J276=2,H276&gt;4,H276&lt;16),AND(J276&gt;2,H276&gt;0,H276&lt;5)),"Médio",IF(OR(AND(J276=2,H276&gt;15),AND(J276&gt;2,H276&gt;4,H276&lt;16),AND(J276&gt;2,H276&gt;15)),"Complexo",""))), IF(OR(G276="CE",G276="SE"),IF(OR(AND(OR(J276=1,J276=0),H276&gt;0,H276&lt;6),AND(OR(J276=1,J276=0),H276&gt;5,H276&lt;20),AND(J276&gt;1,J276&lt;4,H276&gt;0,H276&lt;6)),"Simples",IF(OR(AND(OR(J276=1,J276=0),H276&gt;19),AND(J276&gt;1,J276&lt;4,H276&gt;5,H276&lt;20),AND(J276&gt;3,H276&gt;0,H276&lt;6)),"Médio",IF(OR(AND(J276&gt;1,J276&lt;4,H276&gt;19),AND(J276&gt;3,H276&gt;5,H276&lt;20),AND(J276&gt;3,H276&gt;19)),"Complexo",""))),""))</f>
        <v/>
      </c>
      <c r="M276" s="79" t="str">
        <f aca="false">IF(G276="ALI",IF(OR(AND(OR(J276=1,J276=0),H276&gt;0,H276&lt;20),AND(OR(J276=1,J276=0),H276&gt;19,H276&lt;51),AND(J276&gt;1,J276&lt;6,H276&gt;0,H276&lt;20)),"Simples",IF(OR(AND(OR(J276=1,J276=0),H276&gt;50),AND(J276&gt;1,J276&lt;6,H276&gt;19,H276&lt;51),AND(J276&gt;5,H276&gt;0,H276&lt;20)),"Médio",IF(OR(AND(J276&gt;1,J276&lt;6,H276&gt;50),AND(J276&gt;5,H276&gt;19,H276&lt;51),AND(J276&gt;5,H276&gt;50)),"Complexo",""))), IF(G276="AIE",IF(OR(AND(OR(J276=1, J276=0),H276&gt;0,H276&lt;20),AND(OR(J276=1, J276=0),H276&gt;19,H276&lt;51),AND(J276&gt;1,J276&lt;6,H276&gt;0,H276&lt;20)),"Simples",IF(OR(AND(OR(J276=1, J276=0),H276&gt;50),AND(J276&gt;1,J276&lt;6,H276&gt;19,H276&lt;51),AND(J276&gt;5,H276&gt;0,H276&lt;20)),"Médio",IF(OR(AND(J276&gt;1,J276&lt;6,H276&gt;50),AND(J276&gt;5,H276&gt;19,H276&lt;51),AND(J276&gt;5,H276&gt;50)),"Complexo",""))),""))</f>
        <v/>
      </c>
      <c r="N276" s="85" t="str">
        <f aca="false">IF(L276="",M276,IF(M276="",L276,""))</f>
        <v/>
      </c>
      <c r="O276" s="86" t="n">
        <f aca="false">IF(AND(OR(G276="EE",G276="CE"),N276="Simples"),3, IF(AND(OR(G276="EE",G276="CE"),N276="Médio"),4, IF(AND(OR(G276="EE",G276="CE"),N276="Complexo"),6, IF(AND(G276="SE",N276="Simples"),4, IF(AND(G276="SE",N276="Médio"),5, IF(AND(G276="SE",N276="Complexo"),7,0))))))</f>
        <v>0</v>
      </c>
      <c r="P276" s="86" t="n">
        <f aca="false">IF(AND(G276="ALI",M276="Simples"),7, IF(AND(G276="ALI",M276="Médio"),10, IF(AND(G276="ALI",M276="Complexo"),15, IF(AND(G276="AIE",M276="Simples"),5, IF(AND(G276="AIE",M276="Médio"),7, IF(AND(G276="AIE",M276="Complexo"),10,0))))))</f>
        <v>0</v>
      </c>
      <c r="Q276" s="69" t="n">
        <f aca="false">IF(B276&lt;&gt;"Manutenção em interface",IF(B276&lt;&gt;"Desenv., Manutenção e Publicação de Páginas Estáticas",(O276+P276),C276),C276)</f>
        <v>0</v>
      </c>
      <c r="R276" s="85" t="n">
        <f aca="false">IF(B276&lt;&gt;"Manutenção em interface",IF(B276&lt;&gt;"Desenv., Manutenção e Publicação de Páginas Estáticas",(O276+P276)*C276,C276),C276)</f>
        <v>0</v>
      </c>
      <c r="S276" s="78"/>
      <c r="T276" s="87"/>
      <c r="U276" s="88"/>
      <c r="V276" s="76"/>
      <c r="W276" s="77" t="n">
        <f aca="false">IF(V276&lt;&gt;"",VLOOKUP(V276,'Manual EB'!$A$3:$B$407,2,0),0)</f>
        <v>0</v>
      </c>
      <c r="X276" s="78"/>
      <c r="Y276" s="80"/>
      <c r="Z276" s="81"/>
      <c r="AA276" s="82"/>
      <c r="AB276" s="83"/>
      <c r="AC276" s="84" t="str">
        <f aca="false">IF(X276="EE",IF(OR(AND(OR(AA276=1,AA276=0),Y276&gt;0,Y276&lt;5),AND(OR(AA276=1,AA276=0),Y276&gt;4,Y276&lt;16),AND(AA276=2,Y276&gt;0,Y276&lt;5)),"Simples",IF(OR(AND(OR(AA276=1,AA276=0),Y276&gt;15),AND(AA276=2,Y276&gt;4,Y276&lt;16),AND(AA276&gt;2,Y276&gt;0,Y276&lt;5)),"Médio",IF(OR(AND(AA276=2,Y276&gt;15),AND(AA276&gt;2,Y276&gt;4,Y276&lt;16),AND(AA276&gt;2,Y276&gt;15)),"Complexo",""))), IF(OR(X276="CE",X276="SE"),IF(OR(AND(OR(AA276=1,AA276=0),Y276&gt;0,Y276&lt;6),AND(OR(AA276=1,AA276=0),Y276&gt;5,Y276&lt;20),AND(AA276&gt;1,AA276&lt;4,Y276&gt;0,Y276&lt;6)),"Simples",IF(OR(AND(OR(AA276=1,AA276=0),Y276&gt;19),AND(AA276&gt;1,AA276&lt;4,Y276&gt;5,Y276&lt;20),AND(AA276&gt;3,Y276&gt;0,Y276&lt;6)),"Médio",IF(OR(AND(AA276&gt;1,AA276&lt;4,Y276&gt;19),AND(AA276&gt;3,Y276&gt;5,Y276&lt;20),AND(AA276&gt;3,Y276&gt;19)),"Complexo",""))),""))</f>
        <v/>
      </c>
      <c r="AD276" s="79" t="str">
        <f aca="false">IF(X276="ALI",IF(OR(AND(OR(AA276=1,AA276=0),Y276&gt;0,Y276&lt;20),AND(OR(AA276=1,AA276=0),Y276&gt;19,Y276&lt;51),AND(AA276&gt;1,AA276&lt;6,Y276&gt;0,Y276&lt;20)),"Simples",IF(OR(AND(OR(AA276=1,AA276=0),Y276&gt;50),AND(AA276&gt;1,AA276&lt;6,Y276&gt;19,Y276&lt;51),AND(AA276&gt;5,Y276&gt;0,Y276&lt;20)),"Médio",IF(OR(AND(AA276&gt;1,AA276&lt;6,Y276&gt;50),AND(AA276&gt;5,Y276&gt;19,Y276&lt;51),AND(AA276&gt;5,Y276&gt;50)),"Complexo",""))), IF(X276="AIE",IF(OR(AND(OR(AA276=1, AA276=0),Y276&gt;0,Y276&lt;20),AND(OR(AA276=1, AA276=0),Y276&gt;19,Y276&lt;51),AND(AA276&gt;1,AA276&lt;6,Y276&gt;0,Y276&lt;20)),"Simples",IF(OR(AND(OR(AA276=1, AA276=0),Y276&gt;50),AND(AA276&gt;1,AA276&lt;6,Y276&gt;19,Y276&lt;51),AND(AA276&gt;5,Y276&gt;0,Y276&lt;20)),"Médio",IF(OR(AND(AA276&gt;1,AA276&lt;6,Y276&gt;50),AND(AA276&gt;5,Y276&gt;19,Y276&lt;51),AND(AA276&gt;5,Y276&gt;50)),"Complexo",""))),""))</f>
        <v/>
      </c>
      <c r="AE276" s="85" t="str">
        <f aca="false">IF(AC276="",AD276,IF(AD276="",AC276,""))</f>
        <v/>
      </c>
      <c r="AF276" s="86" t="n">
        <f aca="false">IF(AND(OR(X276="EE",X276="CE"),AE276="Simples"),3, IF(AND(OR(X276="EE",X276="CE"),AE276="Médio"),4, IF(AND(OR(X276="EE",X276="CE"),AE276="Complexo"),6, IF(AND(X276="SE",AE276="Simples"),4, IF(AND(X276="SE",AE276="Médio"),5, IF(AND(X276="SE",AE276="Complexo"),7,0))))))</f>
        <v>0</v>
      </c>
      <c r="AG276" s="86" t="n">
        <f aca="false">IF(AND(X276="ALI",AD276="Simples"),7, IF(AND(X276="ALI",AD276="Médio"),10, IF(AND(X276="ALI",AD276="Complexo"),15, IF(AND(X276="AIE",AD276="Simples"),5, IF(AND(X276="AIE",AD276="Médio"),7, IF(AND(X276="AIE",AD276="Complexo"),10,0))))))</f>
        <v>0</v>
      </c>
      <c r="AH276" s="86" t="n">
        <f aca="false">IF(U276="",0,IF(U276="OK",SUM(O276:P276),SUM(AF276:AG276)))</f>
        <v>0</v>
      </c>
      <c r="AI276" s="89" t="n">
        <f aca="false">IF(U276="OK",R276,( IF(V276&lt;&gt;"Manutenção em interface",IF(V276&lt;&gt;"Desenv., Manutenção e Publicação de Páginas Estáticas",(AF276+AG276)*W276,W276),W276)))</f>
        <v>0</v>
      </c>
      <c r="AJ276" s="78"/>
      <c r="AK276" s="87"/>
      <c r="AL276" s="78"/>
      <c r="AM276" s="87"/>
      <c r="AN276" s="78"/>
      <c r="AO276" s="78" t="str">
        <f aca="false">IF(AI276=0,"",IF(AI276=R276,"OK","Divergente"))</f>
        <v/>
      </c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IF(B277&lt;&gt;"",VLOOKUP(B277,'Manual EB'!$A$3:$B$407,2,0),0)</f>
        <v>0</v>
      </c>
      <c r="D277" s="78"/>
      <c r="E277" s="78"/>
      <c r="F277" s="79"/>
      <c r="G277" s="78"/>
      <c r="H277" s="80"/>
      <c r="I277" s="81"/>
      <c r="J277" s="82"/>
      <c r="K277" s="83"/>
      <c r="L277" s="84" t="str">
        <f aca="false">IF(G277="EE",IF(OR(AND(OR(J277=1,J277=0),H277&gt;0,H277&lt;5),AND(OR(J277=1,J277=0),H277&gt;4,H277&lt;16),AND(J277=2,H277&gt;0,H277&lt;5)),"Simples",IF(OR(AND(OR(J277=1,J277=0),H277&gt;15),AND(J277=2,H277&gt;4,H277&lt;16),AND(J277&gt;2,H277&gt;0,H277&lt;5)),"Médio",IF(OR(AND(J277=2,H277&gt;15),AND(J277&gt;2,H277&gt;4,H277&lt;16),AND(J277&gt;2,H277&gt;15)),"Complexo",""))), IF(OR(G277="CE",G277="SE"),IF(OR(AND(OR(J277=1,J277=0),H277&gt;0,H277&lt;6),AND(OR(J277=1,J277=0),H277&gt;5,H277&lt;20),AND(J277&gt;1,J277&lt;4,H277&gt;0,H277&lt;6)),"Simples",IF(OR(AND(OR(J277=1,J277=0),H277&gt;19),AND(J277&gt;1,J277&lt;4,H277&gt;5,H277&lt;20),AND(J277&gt;3,H277&gt;0,H277&lt;6)),"Médio",IF(OR(AND(J277&gt;1,J277&lt;4,H277&gt;19),AND(J277&gt;3,H277&gt;5,H277&lt;20),AND(J277&gt;3,H277&gt;19)),"Complexo",""))),""))</f>
        <v/>
      </c>
      <c r="M277" s="79" t="str">
        <f aca="false">IF(G277="ALI",IF(OR(AND(OR(J277=1,J277=0),H277&gt;0,H277&lt;20),AND(OR(J277=1,J277=0),H277&gt;19,H277&lt;51),AND(J277&gt;1,J277&lt;6,H277&gt;0,H277&lt;20)),"Simples",IF(OR(AND(OR(J277=1,J277=0),H277&gt;50),AND(J277&gt;1,J277&lt;6,H277&gt;19,H277&lt;51),AND(J277&gt;5,H277&gt;0,H277&lt;20)),"Médio",IF(OR(AND(J277&gt;1,J277&lt;6,H277&gt;50),AND(J277&gt;5,H277&gt;19,H277&lt;51),AND(J277&gt;5,H277&gt;50)),"Complexo",""))), IF(G277="AIE",IF(OR(AND(OR(J277=1, J277=0),H277&gt;0,H277&lt;20),AND(OR(J277=1, J277=0),H277&gt;19,H277&lt;51),AND(J277&gt;1,J277&lt;6,H277&gt;0,H277&lt;20)),"Simples",IF(OR(AND(OR(J277=1, J277=0),H277&gt;50),AND(J277&gt;1,J277&lt;6,H277&gt;19,H277&lt;51),AND(J277&gt;5,H277&gt;0,H277&lt;20)),"Médio",IF(OR(AND(J277&gt;1,J277&lt;6,H277&gt;50),AND(J277&gt;5,H277&gt;19,H277&lt;51),AND(J277&gt;5,H277&gt;50)),"Complexo",""))),""))</f>
        <v/>
      </c>
      <c r="N277" s="85" t="str">
        <f aca="false">IF(L277="",M277,IF(M277="",L277,""))</f>
        <v/>
      </c>
      <c r="O277" s="86" t="n">
        <f aca="false">IF(AND(OR(G277="EE",G277="CE"),N277="Simples"),3, IF(AND(OR(G277="EE",G277="CE"),N277="Médio"),4, IF(AND(OR(G277="EE",G277="CE"),N277="Complexo"),6, IF(AND(G277="SE",N277="Simples"),4, IF(AND(G277="SE",N277="Médio"),5, IF(AND(G277="SE",N277="Complexo"),7,0))))))</f>
        <v>0</v>
      </c>
      <c r="P277" s="86" t="n">
        <f aca="false">IF(AND(G277="ALI",M277="Simples"),7, IF(AND(G277="ALI",M277="Médio"),10, IF(AND(G277="ALI",M277="Complexo"),15, IF(AND(G277="AIE",M277="Simples"),5, IF(AND(G277="AIE",M277="Médio"),7, IF(AND(G277="AIE",M277="Complexo"),10,0))))))</f>
        <v>0</v>
      </c>
      <c r="Q277" s="69" t="n">
        <f aca="false">IF(B277&lt;&gt;"Manutenção em interface",IF(B277&lt;&gt;"Desenv., Manutenção e Publicação de Páginas Estáticas",(O277+P277),C277),C277)</f>
        <v>0</v>
      </c>
      <c r="R277" s="85" t="n">
        <f aca="false">IF(B277&lt;&gt;"Manutenção em interface",IF(B277&lt;&gt;"Desenv., Manutenção e Publicação de Páginas Estáticas",(O277+P277)*C277,C277),C277)</f>
        <v>0</v>
      </c>
      <c r="S277" s="78"/>
      <c r="T277" s="87"/>
      <c r="U277" s="88"/>
      <c r="V277" s="76"/>
      <c r="W277" s="77" t="n">
        <f aca="false">IF(V277&lt;&gt;"",VLOOKUP(V277,'Manual EB'!$A$3:$B$407,2,0),0)</f>
        <v>0</v>
      </c>
      <c r="X277" s="78"/>
      <c r="Y277" s="80"/>
      <c r="Z277" s="81"/>
      <c r="AA277" s="82"/>
      <c r="AB277" s="83"/>
      <c r="AC277" s="84" t="str">
        <f aca="false">IF(X277="EE",IF(OR(AND(OR(AA277=1,AA277=0),Y277&gt;0,Y277&lt;5),AND(OR(AA277=1,AA277=0),Y277&gt;4,Y277&lt;16),AND(AA277=2,Y277&gt;0,Y277&lt;5)),"Simples",IF(OR(AND(OR(AA277=1,AA277=0),Y277&gt;15),AND(AA277=2,Y277&gt;4,Y277&lt;16),AND(AA277&gt;2,Y277&gt;0,Y277&lt;5)),"Médio",IF(OR(AND(AA277=2,Y277&gt;15),AND(AA277&gt;2,Y277&gt;4,Y277&lt;16),AND(AA277&gt;2,Y277&gt;15)),"Complexo",""))), IF(OR(X277="CE",X277="SE"),IF(OR(AND(OR(AA277=1,AA277=0),Y277&gt;0,Y277&lt;6),AND(OR(AA277=1,AA277=0),Y277&gt;5,Y277&lt;20),AND(AA277&gt;1,AA277&lt;4,Y277&gt;0,Y277&lt;6)),"Simples",IF(OR(AND(OR(AA277=1,AA277=0),Y277&gt;19),AND(AA277&gt;1,AA277&lt;4,Y277&gt;5,Y277&lt;20),AND(AA277&gt;3,Y277&gt;0,Y277&lt;6)),"Médio",IF(OR(AND(AA277&gt;1,AA277&lt;4,Y277&gt;19),AND(AA277&gt;3,Y277&gt;5,Y277&lt;20),AND(AA277&gt;3,Y277&gt;19)),"Complexo",""))),""))</f>
        <v/>
      </c>
      <c r="AD277" s="79" t="str">
        <f aca="false">IF(X277="ALI",IF(OR(AND(OR(AA277=1,AA277=0),Y277&gt;0,Y277&lt;20),AND(OR(AA277=1,AA277=0),Y277&gt;19,Y277&lt;51),AND(AA277&gt;1,AA277&lt;6,Y277&gt;0,Y277&lt;20)),"Simples",IF(OR(AND(OR(AA277=1,AA277=0),Y277&gt;50),AND(AA277&gt;1,AA277&lt;6,Y277&gt;19,Y277&lt;51),AND(AA277&gt;5,Y277&gt;0,Y277&lt;20)),"Médio",IF(OR(AND(AA277&gt;1,AA277&lt;6,Y277&gt;50),AND(AA277&gt;5,Y277&gt;19,Y277&lt;51),AND(AA277&gt;5,Y277&gt;50)),"Complexo",""))), IF(X277="AIE",IF(OR(AND(OR(AA277=1, AA277=0),Y277&gt;0,Y277&lt;20),AND(OR(AA277=1, AA277=0),Y277&gt;19,Y277&lt;51),AND(AA277&gt;1,AA277&lt;6,Y277&gt;0,Y277&lt;20)),"Simples",IF(OR(AND(OR(AA277=1, AA277=0),Y277&gt;50),AND(AA277&gt;1,AA277&lt;6,Y277&gt;19,Y277&lt;51),AND(AA277&gt;5,Y277&gt;0,Y277&lt;20)),"Médio",IF(OR(AND(AA277&gt;1,AA277&lt;6,Y277&gt;50),AND(AA277&gt;5,Y277&gt;19,Y277&lt;51),AND(AA277&gt;5,Y277&gt;50)),"Complexo",""))),""))</f>
        <v/>
      </c>
      <c r="AE277" s="85" t="str">
        <f aca="false">IF(AC277="",AD277,IF(AD277="",AC277,""))</f>
        <v/>
      </c>
      <c r="AF277" s="86" t="n">
        <f aca="false">IF(AND(OR(X277="EE",X277="CE"),AE277="Simples"),3, IF(AND(OR(X277="EE",X277="CE"),AE277="Médio"),4, IF(AND(OR(X277="EE",X277="CE"),AE277="Complexo"),6, IF(AND(X277="SE",AE277="Simples"),4, IF(AND(X277="SE",AE277="Médio"),5, IF(AND(X277="SE",AE277="Complexo"),7,0))))))</f>
        <v>0</v>
      </c>
      <c r="AG277" s="86" t="n">
        <f aca="false">IF(AND(X277="ALI",AD277="Simples"),7, IF(AND(X277="ALI",AD277="Médio"),10, IF(AND(X277="ALI",AD277="Complexo"),15, IF(AND(X277="AIE",AD277="Simples"),5, IF(AND(X277="AIE",AD277="Médio"),7, IF(AND(X277="AIE",AD277="Complexo"),10,0))))))</f>
        <v>0</v>
      </c>
      <c r="AH277" s="86" t="n">
        <f aca="false">IF(U277="",0,IF(U277="OK",SUM(O277:P277),SUM(AF277:AG277)))</f>
        <v>0</v>
      </c>
      <c r="AI277" s="89" t="n">
        <f aca="false">IF(U277="OK",R277,( IF(V277&lt;&gt;"Manutenção em interface",IF(V277&lt;&gt;"Desenv., Manutenção e Publicação de Páginas Estáticas",(AF277+AG277)*W277,W277),W277)))</f>
        <v>0</v>
      </c>
      <c r="AJ277" s="78"/>
      <c r="AK277" s="87"/>
      <c r="AL277" s="78"/>
      <c r="AM277" s="87"/>
      <c r="AN277" s="78"/>
      <c r="AO277" s="78" t="str">
        <f aca="false">IF(AI277=0,"",IF(AI277=R277,"OK","Divergente"))</f>
        <v/>
      </c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IF(B278&lt;&gt;"",VLOOKUP(B278,'Manual EB'!$A$3:$B$407,2,0),0)</f>
        <v>0</v>
      </c>
      <c r="D278" s="78"/>
      <c r="E278" s="78"/>
      <c r="F278" s="79"/>
      <c r="G278" s="78"/>
      <c r="H278" s="80"/>
      <c r="I278" s="81"/>
      <c r="J278" s="82"/>
      <c r="K278" s="83"/>
      <c r="L278" s="84" t="str">
        <f aca="false">IF(G278="EE",IF(OR(AND(OR(J278=1,J278=0),H278&gt;0,H278&lt;5),AND(OR(J278=1,J278=0),H278&gt;4,H278&lt;16),AND(J278=2,H278&gt;0,H278&lt;5)),"Simples",IF(OR(AND(OR(J278=1,J278=0),H278&gt;15),AND(J278=2,H278&gt;4,H278&lt;16),AND(J278&gt;2,H278&gt;0,H278&lt;5)),"Médio",IF(OR(AND(J278=2,H278&gt;15),AND(J278&gt;2,H278&gt;4,H278&lt;16),AND(J278&gt;2,H278&gt;15)),"Complexo",""))), IF(OR(G278="CE",G278="SE"),IF(OR(AND(OR(J278=1,J278=0),H278&gt;0,H278&lt;6),AND(OR(J278=1,J278=0),H278&gt;5,H278&lt;20),AND(J278&gt;1,J278&lt;4,H278&gt;0,H278&lt;6)),"Simples",IF(OR(AND(OR(J278=1,J278=0),H278&gt;19),AND(J278&gt;1,J278&lt;4,H278&gt;5,H278&lt;20),AND(J278&gt;3,H278&gt;0,H278&lt;6)),"Médio",IF(OR(AND(J278&gt;1,J278&lt;4,H278&gt;19),AND(J278&gt;3,H278&gt;5,H278&lt;20),AND(J278&gt;3,H278&gt;19)),"Complexo",""))),""))</f>
        <v/>
      </c>
      <c r="M278" s="79" t="str">
        <f aca="false">IF(G278="ALI",IF(OR(AND(OR(J278=1,J278=0),H278&gt;0,H278&lt;20),AND(OR(J278=1,J278=0),H278&gt;19,H278&lt;51),AND(J278&gt;1,J278&lt;6,H278&gt;0,H278&lt;20)),"Simples",IF(OR(AND(OR(J278=1,J278=0),H278&gt;50),AND(J278&gt;1,J278&lt;6,H278&gt;19,H278&lt;51),AND(J278&gt;5,H278&gt;0,H278&lt;20)),"Médio",IF(OR(AND(J278&gt;1,J278&lt;6,H278&gt;50),AND(J278&gt;5,H278&gt;19,H278&lt;51),AND(J278&gt;5,H278&gt;50)),"Complexo",""))), IF(G278="AIE",IF(OR(AND(OR(J278=1, J278=0),H278&gt;0,H278&lt;20),AND(OR(J278=1, J278=0),H278&gt;19,H278&lt;51),AND(J278&gt;1,J278&lt;6,H278&gt;0,H278&lt;20)),"Simples",IF(OR(AND(OR(J278=1, J278=0),H278&gt;50),AND(J278&gt;1,J278&lt;6,H278&gt;19,H278&lt;51),AND(J278&gt;5,H278&gt;0,H278&lt;20)),"Médio",IF(OR(AND(J278&gt;1,J278&lt;6,H278&gt;50),AND(J278&gt;5,H278&gt;19,H278&lt;51),AND(J278&gt;5,H278&gt;50)),"Complexo",""))),""))</f>
        <v/>
      </c>
      <c r="N278" s="85" t="str">
        <f aca="false">IF(L278="",M278,IF(M278="",L278,""))</f>
        <v/>
      </c>
      <c r="O278" s="86" t="n">
        <f aca="false">IF(AND(OR(G278="EE",G278="CE"),N278="Simples"),3, IF(AND(OR(G278="EE",G278="CE"),N278="Médio"),4, IF(AND(OR(G278="EE",G278="CE"),N278="Complexo"),6, IF(AND(G278="SE",N278="Simples"),4, IF(AND(G278="SE",N278="Médio"),5, IF(AND(G278="SE",N278="Complexo"),7,0))))))</f>
        <v>0</v>
      </c>
      <c r="P278" s="86" t="n">
        <f aca="false">IF(AND(G278="ALI",M278="Simples"),7, IF(AND(G278="ALI",M278="Médio"),10, IF(AND(G278="ALI",M278="Complexo"),15, IF(AND(G278="AIE",M278="Simples"),5, IF(AND(G278="AIE",M278="Médio"),7, IF(AND(G278="AIE",M278="Complexo"),10,0))))))</f>
        <v>0</v>
      </c>
      <c r="Q278" s="69" t="n">
        <f aca="false">IF(B278&lt;&gt;"Manutenção em interface",IF(B278&lt;&gt;"Desenv., Manutenção e Publicação de Páginas Estáticas",(O278+P278),C278),C278)</f>
        <v>0</v>
      </c>
      <c r="R278" s="85" t="n">
        <f aca="false">IF(B278&lt;&gt;"Manutenção em interface",IF(B278&lt;&gt;"Desenv., Manutenção e Publicação de Páginas Estáticas",(O278+P278)*C278,C278),C278)</f>
        <v>0</v>
      </c>
      <c r="S278" s="78"/>
      <c r="T278" s="87"/>
      <c r="U278" s="88"/>
      <c r="V278" s="76"/>
      <c r="W278" s="77" t="n">
        <f aca="false">IF(V278&lt;&gt;"",VLOOKUP(V278,'Manual EB'!$A$3:$B$407,2,0),0)</f>
        <v>0</v>
      </c>
      <c r="X278" s="78"/>
      <c r="Y278" s="80"/>
      <c r="Z278" s="81"/>
      <c r="AA278" s="82"/>
      <c r="AB278" s="83"/>
      <c r="AC278" s="84" t="str">
        <f aca="false">IF(X278="EE",IF(OR(AND(OR(AA278=1,AA278=0),Y278&gt;0,Y278&lt;5),AND(OR(AA278=1,AA278=0),Y278&gt;4,Y278&lt;16),AND(AA278=2,Y278&gt;0,Y278&lt;5)),"Simples",IF(OR(AND(OR(AA278=1,AA278=0),Y278&gt;15),AND(AA278=2,Y278&gt;4,Y278&lt;16),AND(AA278&gt;2,Y278&gt;0,Y278&lt;5)),"Médio",IF(OR(AND(AA278=2,Y278&gt;15),AND(AA278&gt;2,Y278&gt;4,Y278&lt;16),AND(AA278&gt;2,Y278&gt;15)),"Complexo",""))), IF(OR(X278="CE",X278="SE"),IF(OR(AND(OR(AA278=1,AA278=0),Y278&gt;0,Y278&lt;6),AND(OR(AA278=1,AA278=0),Y278&gt;5,Y278&lt;20),AND(AA278&gt;1,AA278&lt;4,Y278&gt;0,Y278&lt;6)),"Simples",IF(OR(AND(OR(AA278=1,AA278=0),Y278&gt;19),AND(AA278&gt;1,AA278&lt;4,Y278&gt;5,Y278&lt;20),AND(AA278&gt;3,Y278&gt;0,Y278&lt;6)),"Médio",IF(OR(AND(AA278&gt;1,AA278&lt;4,Y278&gt;19),AND(AA278&gt;3,Y278&gt;5,Y278&lt;20),AND(AA278&gt;3,Y278&gt;19)),"Complexo",""))),""))</f>
        <v/>
      </c>
      <c r="AD278" s="79" t="str">
        <f aca="false">IF(X278="ALI",IF(OR(AND(OR(AA278=1,AA278=0),Y278&gt;0,Y278&lt;20),AND(OR(AA278=1,AA278=0),Y278&gt;19,Y278&lt;51),AND(AA278&gt;1,AA278&lt;6,Y278&gt;0,Y278&lt;20)),"Simples",IF(OR(AND(OR(AA278=1,AA278=0),Y278&gt;50),AND(AA278&gt;1,AA278&lt;6,Y278&gt;19,Y278&lt;51),AND(AA278&gt;5,Y278&gt;0,Y278&lt;20)),"Médio",IF(OR(AND(AA278&gt;1,AA278&lt;6,Y278&gt;50),AND(AA278&gt;5,Y278&gt;19,Y278&lt;51),AND(AA278&gt;5,Y278&gt;50)),"Complexo",""))), IF(X278="AIE",IF(OR(AND(OR(AA278=1, AA278=0),Y278&gt;0,Y278&lt;20),AND(OR(AA278=1, AA278=0),Y278&gt;19,Y278&lt;51),AND(AA278&gt;1,AA278&lt;6,Y278&gt;0,Y278&lt;20)),"Simples",IF(OR(AND(OR(AA278=1, AA278=0),Y278&gt;50),AND(AA278&gt;1,AA278&lt;6,Y278&gt;19,Y278&lt;51),AND(AA278&gt;5,Y278&gt;0,Y278&lt;20)),"Médio",IF(OR(AND(AA278&gt;1,AA278&lt;6,Y278&gt;50),AND(AA278&gt;5,Y278&gt;19,Y278&lt;51),AND(AA278&gt;5,Y278&gt;50)),"Complexo",""))),""))</f>
        <v/>
      </c>
      <c r="AE278" s="85" t="str">
        <f aca="false">IF(AC278="",AD278,IF(AD278="",AC278,""))</f>
        <v/>
      </c>
      <c r="AF278" s="86" t="n">
        <f aca="false">IF(AND(OR(X278="EE",X278="CE"),AE278="Simples"),3, IF(AND(OR(X278="EE",X278="CE"),AE278="Médio"),4, IF(AND(OR(X278="EE",X278="CE"),AE278="Complexo"),6, IF(AND(X278="SE",AE278="Simples"),4, IF(AND(X278="SE",AE278="Médio"),5, IF(AND(X278="SE",AE278="Complexo"),7,0))))))</f>
        <v>0</v>
      </c>
      <c r="AG278" s="86" t="n">
        <f aca="false">IF(AND(X278="ALI",AD278="Simples"),7, IF(AND(X278="ALI",AD278="Médio"),10, IF(AND(X278="ALI",AD278="Complexo"),15, IF(AND(X278="AIE",AD278="Simples"),5, IF(AND(X278="AIE",AD278="Médio"),7, IF(AND(X278="AIE",AD278="Complexo"),10,0))))))</f>
        <v>0</v>
      </c>
      <c r="AH278" s="86" t="n">
        <f aca="false">IF(U278="",0,IF(U278="OK",SUM(O278:P278),SUM(AF278:AG278)))</f>
        <v>0</v>
      </c>
      <c r="AI278" s="89" t="n">
        <f aca="false">IF(U278="OK",R278,( IF(V278&lt;&gt;"Manutenção em interface",IF(V278&lt;&gt;"Desenv., Manutenção e Publicação de Páginas Estáticas",(AF278+AG278)*W278,W278),W278)))</f>
        <v>0</v>
      </c>
      <c r="AJ278" s="78"/>
      <c r="AK278" s="87"/>
      <c r="AL278" s="78"/>
      <c r="AM278" s="87"/>
      <c r="AN278" s="78"/>
      <c r="AO278" s="78" t="str">
        <f aca="false">IF(AI278=0,"",IF(AI278=R278,"OK","Divergente"))</f>
        <v/>
      </c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IF(B279&lt;&gt;"",VLOOKUP(B279,'Manual EB'!$A$3:$B$407,2,0),0)</f>
        <v>0</v>
      </c>
      <c r="D279" s="78"/>
      <c r="E279" s="78"/>
      <c r="F279" s="79"/>
      <c r="G279" s="78"/>
      <c r="H279" s="80"/>
      <c r="I279" s="81"/>
      <c r="J279" s="82"/>
      <c r="K279" s="83"/>
      <c r="L279" s="84" t="str">
        <f aca="false">IF(G279="EE",IF(OR(AND(OR(J279=1,J279=0),H279&gt;0,H279&lt;5),AND(OR(J279=1,J279=0),H279&gt;4,H279&lt;16),AND(J279=2,H279&gt;0,H279&lt;5)),"Simples",IF(OR(AND(OR(J279=1,J279=0),H279&gt;15),AND(J279=2,H279&gt;4,H279&lt;16),AND(J279&gt;2,H279&gt;0,H279&lt;5)),"Médio",IF(OR(AND(J279=2,H279&gt;15),AND(J279&gt;2,H279&gt;4,H279&lt;16),AND(J279&gt;2,H279&gt;15)),"Complexo",""))), IF(OR(G279="CE",G279="SE"),IF(OR(AND(OR(J279=1,J279=0),H279&gt;0,H279&lt;6),AND(OR(J279=1,J279=0),H279&gt;5,H279&lt;20),AND(J279&gt;1,J279&lt;4,H279&gt;0,H279&lt;6)),"Simples",IF(OR(AND(OR(J279=1,J279=0),H279&gt;19),AND(J279&gt;1,J279&lt;4,H279&gt;5,H279&lt;20),AND(J279&gt;3,H279&gt;0,H279&lt;6)),"Médio",IF(OR(AND(J279&gt;1,J279&lt;4,H279&gt;19),AND(J279&gt;3,H279&gt;5,H279&lt;20),AND(J279&gt;3,H279&gt;19)),"Complexo",""))),""))</f>
        <v/>
      </c>
      <c r="M279" s="79" t="str">
        <f aca="false">IF(G279="ALI",IF(OR(AND(OR(J279=1,J279=0),H279&gt;0,H279&lt;20),AND(OR(J279=1,J279=0),H279&gt;19,H279&lt;51),AND(J279&gt;1,J279&lt;6,H279&gt;0,H279&lt;20)),"Simples",IF(OR(AND(OR(J279=1,J279=0),H279&gt;50),AND(J279&gt;1,J279&lt;6,H279&gt;19,H279&lt;51),AND(J279&gt;5,H279&gt;0,H279&lt;20)),"Médio",IF(OR(AND(J279&gt;1,J279&lt;6,H279&gt;50),AND(J279&gt;5,H279&gt;19,H279&lt;51),AND(J279&gt;5,H279&gt;50)),"Complexo",""))), IF(G279="AIE",IF(OR(AND(OR(J279=1, J279=0),H279&gt;0,H279&lt;20),AND(OR(J279=1, J279=0),H279&gt;19,H279&lt;51),AND(J279&gt;1,J279&lt;6,H279&gt;0,H279&lt;20)),"Simples",IF(OR(AND(OR(J279=1, J279=0),H279&gt;50),AND(J279&gt;1,J279&lt;6,H279&gt;19,H279&lt;51),AND(J279&gt;5,H279&gt;0,H279&lt;20)),"Médio",IF(OR(AND(J279&gt;1,J279&lt;6,H279&gt;50),AND(J279&gt;5,H279&gt;19,H279&lt;51),AND(J279&gt;5,H279&gt;50)),"Complexo",""))),""))</f>
        <v/>
      </c>
      <c r="N279" s="85" t="str">
        <f aca="false">IF(L279="",M279,IF(M279="",L279,""))</f>
        <v/>
      </c>
      <c r="O279" s="86" t="n">
        <f aca="false">IF(AND(OR(G279="EE",G279="CE"),N279="Simples"),3, IF(AND(OR(G279="EE",G279="CE"),N279="Médio"),4, IF(AND(OR(G279="EE",G279="CE"),N279="Complexo"),6, IF(AND(G279="SE",N279="Simples"),4, IF(AND(G279="SE",N279="Médio"),5, IF(AND(G279="SE",N279="Complexo"),7,0))))))</f>
        <v>0</v>
      </c>
      <c r="P279" s="86" t="n">
        <f aca="false">IF(AND(G279="ALI",M279="Simples"),7, IF(AND(G279="ALI",M279="Médio"),10, IF(AND(G279="ALI",M279="Complexo"),15, IF(AND(G279="AIE",M279="Simples"),5, IF(AND(G279="AIE",M279="Médio"),7, IF(AND(G279="AIE",M279="Complexo"),10,0))))))</f>
        <v>0</v>
      </c>
      <c r="Q279" s="69" t="n">
        <f aca="false">IF(B279&lt;&gt;"Manutenção em interface",IF(B279&lt;&gt;"Desenv., Manutenção e Publicação de Páginas Estáticas",(O279+P279),C279),C279)</f>
        <v>0</v>
      </c>
      <c r="R279" s="85" t="n">
        <f aca="false">IF(B279&lt;&gt;"Manutenção em interface",IF(B279&lt;&gt;"Desenv., Manutenção e Publicação de Páginas Estáticas",(O279+P279)*C279,C279),C279)</f>
        <v>0</v>
      </c>
      <c r="S279" s="78"/>
      <c r="T279" s="87"/>
      <c r="U279" s="88"/>
      <c r="V279" s="76"/>
      <c r="W279" s="77" t="n">
        <f aca="false">IF(V279&lt;&gt;"",VLOOKUP(V279,'Manual EB'!$A$3:$B$407,2,0),0)</f>
        <v>0</v>
      </c>
      <c r="X279" s="78"/>
      <c r="Y279" s="80"/>
      <c r="Z279" s="81"/>
      <c r="AA279" s="82"/>
      <c r="AB279" s="83"/>
      <c r="AC279" s="84" t="str">
        <f aca="false">IF(X279="EE",IF(OR(AND(OR(AA279=1,AA279=0),Y279&gt;0,Y279&lt;5),AND(OR(AA279=1,AA279=0),Y279&gt;4,Y279&lt;16),AND(AA279=2,Y279&gt;0,Y279&lt;5)),"Simples",IF(OR(AND(OR(AA279=1,AA279=0),Y279&gt;15),AND(AA279=2,Y279&gt;4,Y279&lt;16),AND(AA279&gt;2,Y279&gt;0,Y279&lt;5)),"Médio",IF(OR(AND(AA279=2,Y279&gt;15),AND(AA279&gt;2,Y279&gt;4,Y279&lt;16),AND(AA279&gt;2,Y279&gt;15)),"Complexo",""))), IF(OR(X279="CE",X279="SE"),IF(OR(AND(OR(AA279=1,AA279=0),Y279&gt;0,Y279&lt;6),AND(OR(AA279=1,AA279=0),Y279&gt;5,Y279&lt;20),AND(AA279&gt;1,AA279&lt;4,Y279&gt;0,Y279&lt;6)),"Simples",IF(OR(AND(OR(AA279=1,AA279=0),Y279&gt;19),AND(AA279&gt;1,AA279&lt;4,Y279&gt;5,Y279&lt;20),AND(AA279&gt;3,Y279&gt;0,Y279&lt;6)),"Médio",IF(OR(AND(AA279&gt;1,AA279&lt;4,Y279&gt;19),AND(AA279&gt;3,Y279&gt;5,Y279&lt;20),AND(AA279&gt;3,Y279&gt;19)),"Complexo",""))),""))</f>
        <v/>
      </c>
      <c r="AD279" s="79" t="str">
        <f aca="false">IF(X279="ALI",IF(OR(AND(OR(AA279=1,AA279=0),Y279&gt;0,Y279&lt;20),AND(OR(AA279=1,AA279=0),Y279&gt;19,Y279&lt;51),AND(AA279&gt;1,AA279&lt;6,Y279&gt;0,Y279&lt;20)),"Simples",IF(OR(AND(OR(AA279=1,AA279=0),Y279&gt;50),AND(AA279&gt;1,AA279&lt;6,Y279&gt;19,Y279&lt;51),AND(AA279&gt;5,Y279&gt;0,Y279&lt;20)),"Médio",IF(OR(AND(AA279&gt;1,AA279&lt;6,Y279&gt;50),AND(AA279&gt;5,Y279&gt;19,Y279&lt;51),AND(AA279&gt;5,Y279&gt;50)),"Complexo",""))), IF(X279="AIE",IF(OR(AND(OR(AA279=1, AA279=0),Y279&gt;0,Y279&lt;20),AND(OR(AA279=1, AA279=0),Y279&gt;19,Y279&lt;51),AND(AA279&gt;1,AA279&lt;6,Y279&gt;0,Y279&lt;20)),"Simples",IF(OR(AND(OR(AA279=1, AA279=0),Y279&gt;50),AND(AA279&gt;1,AA279&lt;6,Y279&gt;19,Y279&lt;51),AND(AA279&gt;5,Y279&gt;0,Y279&lt;20)),"Médio",IF(OR(AND(AA279&gt;1,AA279&lt;6,Y279&gt;50),AND(AA279&gt;5,Y279&gt;19,Y279&lt;51),AND(AA279&gt;5,Y279&gt;50)),"Complexo",""))),""))</f>
        <v/>
      </c>
      <c r="AE279" s="85" t="str">
        <f aca="false">IF(AC279="",AD279,IF(AD279="",AC279,""))</f>
        <v/>
      </c>
      <c r="AF279" s="86" t="n">
        <f aca="false">IF(AND(OR(X279="EE",X279="CE"),AE279="Simples"),3, IF(AND(OR(X279="EE",X279="CE"),AE279="Médio"),4, IF(AND(OR(X279="EE",X279="CE"),AE279="Complexo"),6, IF(AND(X279="SE",AE279="Simples"),4, IF(AND(X279="SE",AE279="Médio"),5, IF(AND(X279="SE",AE279="Complexo"),7,0))))))</f>
        <v>0</v>
      </c>
      <c r="AG279" s="86" t="n">
        <f aca="false">IF(AND(X279="ALI",AD279="Simples"),7, IF(AND(X279="ALI",AD279="Médio"),10, IF(AND(X279="ALI",AD279="Complexo"),15, IF(AND(X279="AIE",AD279="Simples"),5, IF(AND(X279="AIE",AD279="Médio"),7, IF(AND(X279="AIE",AD279="Complexo"),10,0))))))</f>
        <v>0</v>
      </c>
      <c r="AH279" s="86" t="n">
        <f aca="false">IF(U279="",0,IF(U279="OK",SUM(O279:P279),SUM(AF279:AG279)))</f>
        <v>0</v>
      </c>
      <c r="AI279" s="89" t="n">
        <f aca="false">IF(U279="OK",R279,( IF(V279&lt;&gt;"Manutenção em interface",IF(V279&lt;&gt;"Desenv., Manutenção e Publicação de Páginas Estáticas",(AF279+AG279)*W279,W279),W279)))</f>
        <v>0</v>
      </c>
      <c r="AJ279" s="78"/>
      <c r="AK279" s="87"/>
      <c r="AL279" s="78"/>
      <c r="AM279" s="87"/>
      <c r="AN279" s="78"/>
      <c r="AO279" s="78" t="str">
        <f aca="false">IF(AI279=0,"",IF(AI279=R279,"OK","Divergente"))</f>
        <v/>
      </c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IF(B280&lt;&gt;"",VLOOKUP(B280,'Manual EB'!$A$3:$B$407,2,0),0)</f>
        <v>0</v>
      </c>
      <c r="D280" s="78"/>
      <c r="E280" s="78"/>
      <c r="F280" s="79"/>
      <c r="G280" s="78"/>
      <c r="H280" s="80"/>
      <c r="I280" s="81"/>
      <c r="J280" s="82"/>
      <c r="K280" s="83"/>
      <c r="L280" s="84" t="str">
        <f aca="false">IF(G280="EE",IF(OR(AND(OR(J280=1,J280=0),H280&gt;0,H280&lt;5),AND(OR(J280=1,J280=0),H280&gt;4,H280&lt;16),AND(J280=2,H280&gt;0,H280&lt;5)),"Simples",IF(OR(AND(OR(J280=1,J280=0),H280&gt;15),AND(J280=2,H280&gt;4,H280&lt;16),AND(J280&gt;2,H280&gt;0,H280&lt;5)),"Médio",IF(OR(AND(J280=2,H280&gt;15),AND(J280&gt;2,H280&gt;4,H280&lt;16),AND(J280&gt;2,H280&gt;15)),"Complexo",""))), IF(OR(G280="CE",G280="SE"),IF(OR(AND(OR(J280=1,J280=0),H280&gt;0,H280&lt;6),AND(OR(J280=1,J280=0),H280&gt;5,H280&lt;20),AND(J280&gt;1,J280&lt;4,H280&gt;0,H280&lt;6)),"Simples",IF(OR(AND(OR(J280=1,J280=0),H280&gt;19),AND(J280&gt;1,J280&lt;4,H280&gt;5,H280&lt;20),AND(J280&gt;3,H280&gt;0,H280&lt;6)),"Médio",IF(OR(AND(J280&gt;1,J280&lt;4,H280&gt;19),AND(J280&gt;3,H280&gt;5,H280&lt;20),AND(J280&gt;3,H280&gt;19)),"Complexo",""))),""))</f>
        <v/>
      </c>
      <c r="M280" s="79" t="str">
        <f aca="false">IF(G280="ALI",IF(OR(AND(OR(J280=1,J280=0),H280&gt;0,H280&lt;20),AND(OR(J280=1,J280=0),H280&gt;19,H280&lt;51),AND(J280&gt;1,J280&lt;6,H280&gt;0,H280&lt;20)),"Simples",IF(OR(AND(OR(J280=1,J280=0),H280&gt;50),AND(J280&gt;1,J280&lt;6,H280&gt;19,H280&lt;51),AND(J280&gt;5,H280&gt;0,H280&lt;20)),"Médio",IF(OR(AND(J280&gt;1,J280&lt;6,H280&gt;50),AND(J280&gt;5,H280&gt;19,H280&lt;51),AND(J280&gt;5,H280&gt;50)),"Complexo",""))), IF(G280="AIE",IF(OR(AND(OR(J280=1, J280=0),H280&gt;0,H280&lt;20),AND(OR(J280=1, J280=0),H280&gt;19,H280&lt;51),AND(J280&gt;1,J280&lt;6,H280&gt;0,H280&lt;20)),"Simples",IF(OR(AND(OR(J280=1, J280=0),H280&gt;50),AND(J280&gt;1,J280&lt;6,H280&gt;19,H280&lt;51),AND(J280&gt;5,H280&gt;0,H280&lt;20)),"Médio",IF(OR(AND(J280&gt;1,J280&lt;6,H280&gt;50),AND(J280&gt;5,H280&gt;19,H280&lt;51),AND(J280&gt;5,H280&gt;50)),"Complexo",""))),""))</f>
        <v/>
      </c>
      <c r="N280" s="85" t="str">
        <f aca="false">IF(L280="",M280,IF(M280="",L280,""))</f>
        <v/>
      </c>
      <c r="O280" s="86" t="n">
        <f aca="false">IF(AND(OR(G280="EE",G280="CE"),N280="Simples"),3, IF(AND(OR(G280="EE",G280="CE"),N280="Médio"),4, IF(AND(OR(G280="EE",G280="CE"),N280="Complexo"),6, IF(AND(G280="SE",N280="Simples"),4, IF(AND(G280="SE",N280="Médio"),5, IF(AND(G280="SE",N280="Complexo"),7,0))))))</f>
        <v>0</v>
      </c>
      <c r="P280" s="86" t="n">
        <f aca="false">IF(AND(G280="ALI",M280="Simples"),7, IF(AND(G280="ALI",M280="Médio"),10, IF(AND(G280="ALI",M280="Complexo"),15, IF(AND(G280="AIE",M280="Simples"),5, IF(AND(G280="AIE",M280="Médio"),7, IF(AND(G280="AIE",M280="Complexo"),10,0))))))</f>
        <v>0</v>
      </c>
      <c r="Q280" s="69" t="n">
        <f aca="false">IF(B280&lt;&gt;"Manutenção em interface",IF(B280&lt;&gt;"Desenv., Manutenção e Publicação de Páginas Estáticas",(O280+P280),C280),C280)</f>
        <v>0</v>
      </c>
      <c r="R280" s="85" t="n">
        <f aca="false">IF(B280&lt;&gt;"Manutenção em interface",IF(B280&lt;&gt;"Desenv., Manutenção e Publicação de Páginas Estáticas",(O280+P280)*C280,C280),C280)</f>
        <v>0</v>
      </c>
      <c r="S280" s="78"/>
      <c r="T280" s="87"/>
      <c r="U280" s="88"/>
      <c r="V280" s="76"/>
      <c r="W280" s="77" t="n">
        <f aca="false">IF(V280&lt;&gt;"",VLOOKUP(V280,'Manual EB'!$A$3:$B$407,2,0),0)</f>
        <v>0</v>
      </c>
      <c r="X280" s="78"/>
      <c r="Y280" s="80"/>
      <c r="Z280" s="81"/>
      <c r="AA280" s="82"/>
      <c r="AB280" s="83"/>
      <c r="AC280" s="84" t="str">
        <f aca="false">IF(X280="EE",IF(OR(AND(OR(AA280=1,AA280=0),Y280&gt;0,Y280&lt;5),AND(OR(AA280=1,AA280=0),Y280&gt;4,Y280&lt;16),AND(AA280=2,Y280&gt;0,Y280&lt;5)),"Simples",IF(OR(AND(OR(AA280=1,AA280=0),Y280&gt;15),AND(AA280=2,Y280&gt;4,Y280&lt;16),AND(AA280&gt;2,Y280&gt;0,Y280&lt;5)),"Médio",IF(OR(AND(AA280=2,Y280&gt;15),AND(AA280&gt;2,Y280&gt;4,Y280&lt;16),AND(AA280&gt;2,Y280&gt;15)),"Complexo",""))), IF(OR(X280="CE",X280="SE"),IF(OR(AND(OR(AA280=1,AA280=0),Y280&gt;0,Y280&lt;6),AND(OR(AA280=1,AA280=0),Y280&gt;5,Y280&lt;20),AND(AA280&gt;1,AA280&lt;4,Y280&gt;0,Y280&lt;6)),"Simples",IF(OR(AND(OR(AA280=1,AA280=0),Y280&gt;19),AND(AA280&gt;1,AA280&lt;4,Y280&gt;5,Y280&lt;20),AND(AA280&gt;3,Y280&gt;0,Y280&lt;6)),"Médio",IF(OR(AND(AA280&gt;1,AA280&lt;4,Y280&gt;19),AND(AA280&gt;3,Y280&gt;5,Y280&lt;20),AND(AA280&gt;3,Y280&gt;19)),"Complexo",""))),""))</f>
        <v/>
      </c>
      <c r="AD280" s="79" t="str">
        <f aca="false">IF(X280="ALI",IF(OR(AND(OR(AA280=1,AA280=0),Y280&gt;0,Y280&lt;20),AND(OR(AA280=1,AA280=0),Y280&gt;19,Y280&lt;51),AND(AA280&gt;1,AA280&lt;6,Y280&gt;0,Y280&lt;20)),"Simples",IF(OR(AND(OR(AA280=1,AA280=0),Y280&gt;50),AND(AA280&gt;1,AA280&lt;6,Y280&gt;19,Y280&lt;51),AND(AA280&gt;5,Y280&gt;0,Y280&lt;20)),"Médio",IF(OR(AND(AA280&gt;1,AA280&lt;6,Y280&gt;50),AND(AA280&gt;5,Y280&gt;19,Y280&lt;51),AND(AA280&gt;5,Y280&gt;50)),"Complexo",""))), IF(X280="AIE",IF(OR(AND(OR(AA280=1, AA280=0),Y280&gt;0,Y280&lt;20),AND(OR(AA280=1, AA280=0),Y280&gt;19,Y280&lt;51),AND(AA280&gt;1,AA280&lt;6,Y280&gt;0,Y280&lt;20)),"Simples",IF(OR(AND(OR(AA280=1, AA280=0),Y280&gt;50),AND(AA280&gt;1,AA280&lt;6,Y280&gt;19,Y280&lt;51),AND(AA280&gt;5,Y280&gt;0,Y280&lt;20)),"Médio",IF(OR(AND(AA280&gt;1,AA280&lt;6,Y280&gt;50),AND(AA280&gt;5,Y280&gt;19,Y280&lt;51),AND(AA280&gt;5,Y280&gt;50)),"Complexo",""))),""))</f>
        <v/>
      </c>
      <c r="AE280" s="85" t="str">
        <f aca="false">IF(AC280="",AD280,IF(AD280="",AC280,""))</f>
        <v/>
      </c>
      <c r="AF280" s="86" t="n">
        <f aca="false">IF(AND(OR(X280="EE",X280="CE"),AE280="Simples"),3, IF(AND(OR(X280="EE",X280="CE"),AE280="Médio"),4, IF(AND(OR(X280="EE",X280="CE"),AE280="Complexo"),6, IF(AND(X280="SE",AE280="Simples"),4, IF(AND(X280="SE",AE280="Médio"),5, IF(AND(X280="SE",AE280="Complexo"),7,0))))))</f>
        <v>0</v>
      </c>
      <c r="AG280" s="86" t="n">
        <f aca="false">IF(AND(X280="ALI",AD280="Simples"),7, IF(AND(X280="ALI",AD280="Médio"),10, IF(AND(X280="ALI",AD280="Complexo"),15, IF(AND(X280="AIE",AD280="Simples"),5, IF(AND(X280="AIE",AD280="Médio"),7, IF(AND(X280="AIE",AD280="Complexo"),10,0))))))</f>
        <v>0</v>
      </c>
      <c r="AH280" s="86" t="n">
        <f aca="false">IF(U280="",0,IF(U280="OK",SUM(O280:P280),SUM(AF280:AG280)))</f>
        <v>0</v>
      </c>
      <c r="AI280" s="89" t="n">
        <f aca="false">IF(U280="OK",R280,( IF(V280&lt;&gt;"Manutenção em interface",IF(V280&lt;&gt;"Desenv., Manutenção e Publicação de Páginas Estáticas",(AF280+AG280)*W280,W280),W280)))</f>
        <v>0</v>
      </c>
      <c r="AJ280" s="78"/>
      <c r="AK280" s="87"/>
      <c r="AL280" s="78"/>
      <c r="AM280" s="87"/>
      <c r="AN280" s="78"/>
      <c r="AO280" s="78" t="str">
        <f aca="false">IF(AI280=0,"",IF(AI280=R280,"OK","Divergente"))</f>
        <v/>
      </c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IF(B281&lt;&gt;"",VLOOKUP(B281,'Manual EB'!$A$3:$B$407,2,0),0)</f>
        <v>0</v>
      </c>
      <c r="D281" s="78"/>
      <c r="E281" s="78"/>
      <c r="F281" s="79"/>
      <c r="G281" s="78"/>
      <c r="H281" s="80"/>
      <c r="I281" s="81"/>
      <c r="J281" s="82"/>
      <c r="K281" s="83"/>
      <c r="L281" s="84" t="str">
        <f aca="false">IF(G281="EE",IF(OR(AND(OR(J281=1,J281=0),H281&gt;0,H281&lt;5),AND(OR(J281=1,J281=0),H281&gt;4,H281&lt;16),AND(J281=2,H281&gt;0,H281&lt;5)),"Simples",IF(OR(AND(OR(J281=1,J281=0),H281&gt;15),AND(J281=2,H281&gt;4,H281&lt;16),AND(J281&gt;2,H281&gt;0,H281&lt;5)),"Médio",IF(OR(AND(J281=2,H281&gt;15),AND(J281&gt;2,H281&gt;4,H281&lt;16),AND(J281&gt;2,H281&gt;15)),"Complexo",""))), IF(OR(G281="CE",G281="SE"),IF(OR(AND(OR(J281=1,J281=0),H281&gt;0,H281&lt;6),AND(OR(J281=1,J281=0),H281&gt;5,H281&lt;20),AND(J281&gt;1,J281&lt;4,H281&gt;0,H281&lt;6)),"Simples",IF(OR(AND(OR(J281=1,J281=0),H281&gt;19),AND(J281&gt;1,J281&lt;4,H281&gt;5,H281&lt;20),AND(J281&gt;3,H281&gt;0,H281&lt;6)),"Médio",IF(OR(AND(J281&gt;1,J281&lt;4,H281&gt;19),AND(J281&gt;3,H281&gt;5,H281&lt;20),AND(J281&gt;3,H281&gt;19)),"Complexo",""))),""))</f>
        <v/>
      </c>
      <c r="M281" s="79" t="str">
        <f aca="false">IF(G281="ALI",IF(OR(AND(OR(J281=1,J281=0),H281&gt;0,H281&lt;20),AND(OR(J281=1,J281=0),H281&gt;19,H281&lt;51),AND(J281&gt;1,J281&lt;6,H281&gt;0,H281&lt;20)),"Simples",IF(OR(AND(OR(J281=1,J281=0),H281&gt;50),AND(J281&gt;1,J281&lt;6,H281&gt;19,H281&lt;51),AND(J281&gt;5,H281&gt;0,H281&lt;20)),"Médio",IF(OR(AND(J281&gt;1,J281&lt;6,H281&gt;50),AND(J281&gt;5,H281&gt;19,H281&lt;51),AND(J281&gt;5,H281&gt;50)),"Complexo",""))), IF(G281="AIE",IF(OR(AND(OR(J281=1, J281=0),H281&gt;0,H281&lt;20),AND(OR(J281=1, J281=0),H281&gt;19,H281&lt;51),AND(J281&gt;1,J281&lt;6,H281&gt;0,H281&lt;20)),"Simples",IF(OR(AND(OR(J281=1, J281=0),H281&gt;50),AND(J281&gt;1,J281&lt;6,H281&gt;19,H281&lt;51),AND(J281&gt;5,H281&gt;0,H281&lt;20)),"Médio",IF(OR(AND(J281&gt;1,J281&lt;6,H281&gt;50),AND(J281&gt;5,H281&gt;19,H281&lt;51),AND(J281&gt;5,H281&gt;50)),"Complexo",""))),""))</f>
        <v/>
      </c>
      <c r="N281" s="85" t="str">
        <f aca="false">IF(L281="",M281,IF(M281="",L281,""))</f>
        <v/>
      </c>
      <c r="O281" s="86" t="n">
        <f aca="false">IF(AND(OR(G281="EE",G281="CE"),N281="Simples"),3, IF(AND(OR(G281="EE",G281="CE"),N281="Médio"),4, IF(AND(OR(G281="EE",G281="CE"),N281="Complexo"),6, IF(AND(G281="SE",N281="Simples"),4, IF(AND(G281="SE",N281="Médio"),5, IF(AND(G281="SE",N281="Complexo"),7,0))))))</f>
        <v>0</v>
      </c>
      <c r="P281" s="86" t="n">
        <f aca="false">IF(AND(G281="ALI",M281="Simples"),7, IF(AND(G281="ALI",M281="Médio"),10, IF(AND(G281="ALI",M281="Complexo"),15, IF(AND(G281="AIE",M281="Simples"),5, IF(AND(G281="AIE",M281="Médio"),7, IF(AND(G281="AIE",M281="Complexo"),10,0))))))</f>
        <v>0</v>
      </c>
      <c r="Q281" s="69" t="n">
        <f aca="false">IF(B281&lt;&gt;"Manutenção em interface",IF(B281&lt;&gt;"Desenv., Manutenção e Publicação de Páginas Estáticas",(O281+P281),C281),C281)</f>
        <v>0</v>
      </c>
      <c r="R281" s="85" t="n">
        <f aca="false">IF(B281&lt;&gt;"Manutenção em interface",IF(B281&lt;&gt;"Desenv., Manutenção e Publicação de Páginas Estáticas",(O281+P281)*C281,C281),C281)</f>
        <v>0</v>
      </c>
      <c r="S281" s="78"/>
      <c r="T281" s="87"/>
      <c r="U281" s="88"/>
      <c r="V281" s="76"/>
      <c r="W281" s="77" t="n">
        <f aca="false">IF(V281&lt;&gt;"",VLOOKUP(V281,'Manual EB'!$A$3:$B$407,2,0),0)</f>
        <v>0</v>
      </c>
      <c r="X281" s="78"/>
      <c r="Y281" s="80"/>
      <c r="Z281" s="81"/>
      <c r="AA281" s="82"/>
      <c r="AB281" s="83"/>
      <c r="AC281" s="84" t="str">
        <f aca="false">IF(X281="EE",IF(OR(AND(OR(AA281=1,AA281=0),Y281&gt;0,Y281&lt;5),AND(OR(AA281=1,AA281=0),Y281&gt;4,Y281&lt;16),AND(AA281=2,Y281&gt;0,Y281&lt;5)),"Simples",IF(OR(AND(OR(AA281=1,AA281=0),Y281&gt;15),AND(AA281=2,Y281&gt;4,Y281&lt;16),AND(AA281&gt;2,Y281&gt;0,Y281&lt;5)),"Médio",IF(OR(AND(AA281=2,Y281&gt;15),AND(AA281&gt;2,Y281&gt;4,Y281&lt;16),AND(AA281&gt;2,Y281&gt;15)),"Complexo",""))), IF(OR(X281="CE",X281="SE"),IF(OR(AND(OR(AA281=1,AA281=0),Y281&gt;0,Y281&lt;6),AND(OR(AA281=1,AA281=0),Y281&gt;5,Y281&lt;20),AND(AA281&gt;1,AA281&lt;4,Y281&gt;0,Y281&lt;6)),"Simples",IF(OR(AND(OR(AA281=1,AA281=0),Y281&gt;19),AND(AA281&gt;1,AA281&lt;4,Y281&gt;5,Y281&lt;20),AND(AA281&gt;3,Y281&gt;0,Y281&lt;6)),"Médio",IF(OR(AND(AA281&gt;1,AA281&lt;4,Y281&gt;19),AND(AA281&gt;3,Y281&gt;5,Y281&lt;20),AND(AA281&gt;3,Y281&gt;19)),"Complexo",""))),""))</f>
        <v/>
      </c>
      <c r="AD281" s="79" t="str">
        <f aca="false">IF(X281="ALI",IF(OR(AND(OR(AA281=1,AA281=0),Y281&gt;0,Y281&lt;20),AND(OR(AA281=1,AA281=0),Y281&gt;19,Y281&lt;51),AND(AA281&gt;1,AA281&lt;6,Y281&gt;0,Y281&lt;20)),"Simples",IF(OR(AND(OR(AA281=1,AA281=0),Y281&gt;50),AND(AA281&gt;1,AA281&lt;6,Y281&gt;19,Y281&lt;51),AND(AA281&gt;5,Y281&gt;0,Y281&lt;20)),"Médio",IF(OR(AND(AA281&gt;1,AA281&lt;6,Y281&gt;50),AND(AA281&gt;5,Y281&gt;19,Y281&lt;51),AND(AA281&gt;5,Y281&gt;50)),"Complexo",""))), IF(X281="AIE",IF(OR(AND(OR(AA281=1, AA281=0),Y281&gt;0,Y281&lt;20),AND(OR(AA281=1, AA281=0),Y281&gt;19,Y281&lt;51),AND(AA281&gt;1,AA281&lt;6,Y281&gt;0,Y281&lt;20)),"Simples",IF(OR(AND(OR(AA281=1, AA281=0),Y281&gt;50),AND(AA281&gt;1,AA281&lt;6,Y281&gt;19,Y281&lt;51),AND(AA281&gt;5,Y281&gt;0,Y281&lt;20)),"Médio",IF(OR(AND(AA281&gt;1,AA281&lt;6,Y281&gt;50),AND(AA281&gt;5,Y281&gt;19,Y281&lt;51),AND(AA281&gt;5,Y281&gt;50)),"Complexo",""))),""))</f>
        <v/>
      </c>
      <c r="AE281" s="85" t="str">
        <f aca="false">IF(AC281="",AD281,IF(AD281="",AC281,""))</f>
        <v/>
      </c>
      <c r="AF281" s="86" t="n">
        <f aca="false">IF(AND(OR(X281="EE",X281="CE"),AE281="Simples"),3, IF(AND(OR(X281="EE",X281="CE"),AE281="Médio"),4, IF(AND(OR(X281="EE",X281="CE"),AE281="Complexo"),6, IF(AND(X281="SE",AE281="Simples"),4, IF(AND(X281="SE",AE281="Médio"),5, IF(AND(X281="SE",AE281="Complexo"),7,0))))))</f>
        <v>0</v>
      </c>
      <c r="AG281" s="86" t="n">
        <f aca="false">IF(AND(X281="ALI",AD281="Simples"),7, IF(AND(X281="ALI",AD281="Médio"),10, IF(AND(X281="ALI",AD281="Complexo"),15, IF(AND(X281="AIE",AD281="Simples"),5, IF(AND(X281="AIE",AD281="Médio"),7, IF(AND(X281="AIE",AD281="Complexo"),10,0))))))</f>
        <v>0</v>
      </c>
      <c r="AH281" s="86" t="n">
        <f aca="false">IF(U281="",0,IF(U281="OK",SUM(O281:P281),SUM(AF281:AG281)))</f>
        <v>0</v>
      </c>
      <c r="AI281" s="89" t="n">
        <f aca="false">IF(U281="OK",R281,( IF(V281&lt;&gt;"Manutenção em interface",IF(V281&lt;&gt;"Desenv., Manutenção e Publicação de Páginas Estáticas",(AF281+AG281)*W281,W281),W281)))</f>
        <v>0</v>
      </c>
      <c r="AJ281" s="78"/>
      <c r="AK281" s="87"/>
      <c r="AL281" s="78"/>
      <c r="AM281" s="87"/>
      <c r="AN281" s="78"/>
      <c r="AO281" s="78" t="str">
        <f aca="false">IF(AI281=0,"",IF(AI281=R281,"OK","Divergente"))</f>
        <v/>
      </c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IF(B282&lt;&gt;"",VLOOKUP(B282,'Manual EB'!$A$3:$B$407,2,0),0)</f>
        <v>0</v>
      </c>
      <c r="D282" s="78"/>
      <c r="E282" s="78"/>
      <c r="F282" s="79"/>
      <c r="G282" s="78"/>
      <c r="H282" s="80"/>
      <c r="I282" s="81"/>
      <c r="J282" s="82"/>
      <c r="K282" s="83"/>
      <c r="L282" s="84" t="str">
        <f aca="false">IF(G282="EE",IF(OR(AND(OR(J282=1,J282=0),H282&gt;0,H282&lt;5),AND(OR(J282=1,J282=0),H282&gt;4,H282&lt;16),AND(J282=2,H282&gt;0,H282&lt;5)),"Simples",IF(OR(AND(OR(J282=1,J282=0),H282&gt;15),AND(J282=2,H282&gt;4,H282&lt;16),AND(J282&gt;2,H282&gt;0,H282&lt;5)),"Médio",IF(OR(AND(J282=2,H282&gt;15),AND(J282&gt;2,H282&gt;4,H282&lt;16),AND(J282&gt;2,H282&gt;15)),"Complexo",""))), IF(OR(G282="CE",G282="SE"),IF(OR(AND(OR(J282=1,J282=0),H282&gt;0,H282&lt;6),AND(OR(J282=1,J282=0),H282&gt;5,H282&lt;20),AND(J282&gt;1,J282&lt;4,H282&gt;0,H282&lt;6)),"Simples",IF(OR(AND(OR(J282=1,J282=0),H282&gt;19),AND(J282&gt;1,J282&lt;4,H282&gt;5,H282&lt;20),AND(J282&gt;3,H282&gt;0,H282&lt;6)),"Médio",IF(OR(AND(J282&gt;1,J282&lt;4,H282&gt;19),AND(J282&gt;3,H282&gt;5,H282&lt;20),AND(J282&gt;3,H282&gt;19)),"Complexo",""))),""))</f>
        <v/>
      </c>
      <c r="M282" s="79" t="str">
        <f aca="false">IF(G282="ALI",IF(OR(AND(OR(J282=1,J282=0),H282&gt;0,H282&lt;20),AND(OR(J282=1,J282=0),H282&gt;19,H282&lt;51),AND(J282&gt;1,J282&lt;6,H282&gt;0,H282&lt;20)),"Simples",IF(OR(AND(OR(J282=1,J282=0),H282&gt;50),AND(J282&gt;1,J282&lt;6,H282&gt;19,H282&lt;51),AND(J282&gt;5,H282&gt;0,H282&lt;20)),"Médio",IF(OR(AND(J282&gt;1,J282&lt;6,H282&gt;50),AND(J282&gt;5,H282&gt;19,H282&lt;51),AND(J282&gt;5,H282&gt;50)),"Complexo",""))), IF(G282="AIE",IF(OR(AND(OR(J282=1, J282=0),H282&gt;0,H282&lt;20),AND(OR(J282=1, J282=0),H282&gt;19,H282&lt;51),AND(J282&gt;1,J282&lt;6,H282&gt;0,H282&lt;20)),"Simples",IF(OR(AND(OR(J282=1, J282=0),H282&gt;50),AND(J282&gt;1,J282&lt;6,H282&gt;19,H282&lt;51),AND(J282&gt;5,H282&gt;0,H282&lt;20)),"Médio",IF(OR(AND(J282&gt;1,J282&lt;6,H282&gt;50),AND(J282&gt;5,H282&gt;19,H282&lt;51),AND(J282&gt;5,H282&gt;50)),"Complexo",""))),""))</f>
        <v/>
      </c>
      <c r="N282" s="85" t="str">
        <f aca="false">IF(L282="",M282,IF(M282="",L282,""))</f>
        <v/>
      </c>
      <c r="O282" s="86" t="n">
        <f aca="false">IF(AND(OR(G282="EE",G282="CE"),N282="Simples"),3, IF(AND(OR(G282="EE",G282="CE"),N282="Médio"),4, IF(AND(OR(G282="EE",G282="CE"),N282="Complexo"),6, IF(AND(G282="SE",N282="Simples"),4, IF(AND(G282="SE",N282="Médio"),5, IF(AND(G282="SE",N282="Complexo"),7,0))))))</f>
        <v>0</v>
      </c>
      <c r="P282" s="86" t="n">
        <f aca="false">IF(AND(G282="ALI",M282="Simples"),7, IF(AND(G282="ALI",M282="Médio"),10, IF(AND(G282="ALI",M282="Complexo"),15, IF(AND(G282="AIE",M282="Simples"),5, IF(AND(G282="AIE",M282="Médio"),7, IF(AND(G282="AIE",M282="Complexo"),10,0))))))</f>
        <v>0</v>
      </c>
      <c r="Q282" s="69" t="n">
        <f aca="false">IF(B282&lt;&gt;"Manutenção em interface",IF(B282&lt;&gt;"Desenv., Manutenção e Publicação de Páginas Estáticas",(O282+P282),C282),C282)</f>
        <v>0</v>
      </c>
      <c r="R282" s="85" t="n">
        <f aca="false">IF(B282&lt;&gt;"Manutenção em interface",IF(B282&lt;&gt;"Desenv., Manutenção e Publicação de Páginas Estáticas",(O282+P282)*C282,C282),C282)</f>
        <v>0</v>
      </c>
      <c r="S282" s="78"/>
      <c r="T282" s="87"/>
      <c r="U282" s="88"/>
      <c r="V282" s="76"/>
      <c r="W282" s="77" t="n">
        <f aca="false">IF(V282&lt;&gt;"",VLOOKUP(V282,'Manual EB'!$A$3:$B$407,2,0),0)</f>
        <v>0</v>
      </c>
      <c r="X282" s="78"/>
      <c r="Y282" s="80"/>
      <c r="Z282" s="81"/>
      <c r="AA282" s="82"/>
      <c r="AB282" s="83"/>
      <c r="AC282" s="84" t="str">
        <f aca="false">IF(X282="EE",IF(OR(AND(OR(AA282=1,AA282=0),Y282&gt;0,Y282&lt;5),AND(OR(AA282=1,AA282=0),Y282&gt;4,Y282&lt;16),AND(AA282=2,Y282&gt;0,Y282&lt;5)),"Simples",IF(OR(AND(OR(AA282=1,AA282=0),Y282&gt;15),AND(AA282=2,Y282&gt;4,Y282&lt;16),AND(AA282&gt;2,Y282&gt;0,Y282&lt;5)),"Médio",IF(OR(AND(AA282=2,Y282&gt;15),AND(AA282&gt;2,Y282&gt;4,Y282&lt;16),AND(AA282&gt;2,Y282&gt;15)),"Complexo",""))), IF(OR(X282="CE",X282="SE"),IF(OR(AND(OR(AA282=1,AA282=0),Y282&gt;0,Y282&lt;6),AND(OR(AA282=1,AA282=0),Y282&gt;5,Y282&lt;20),AND(AA282&gt;1,AA282&lt;4,Y282&gt;0,Y282&lt;6)),"Simples",IF(OR(AND(OR(AA282=1,AA282=0),Y282&gt;19),AND(AA282&gt;1,AA282&lt;4,Y282&gt;5,Y282&lt;20),AND(AA282&gt;3,Y282&gt;0,Y282&lt;6)),"Médio",IF(OR(AND(AA282&gt;1,AA282&lt;4,Y282&gt;19),AND(AA282&gt;3,Y282&gt;5,Y282&lt;20),AND(AA282&gt;3,Y282&gt;19)),"Complexo",""))),""))</f>
        <v/>
      </c>
      <c r="AD282" s="79" t="str">
        <f aca="false">IF(X282="ALI",IF(OR(AND(OR(AA282=1,AA282=0),Y282&gt;0,Y282&lt;20),AND(OR(AA282=1,AA282=0),Y282&gt;19,Y282&lt;51),AND(AA282&gt;1,AA282&lt;6,Y282&gt;0,Y282&lt;20)),"Simples",IF(OR(AND(OR(AA282=1,AA282=0),Y282&gt;50),AND(AA282&gt;1,AA282&lt;6,Y282&gt;19,Y282&lt;51),AND(AA282&gt;5,Y282&gt;0,Y282&lt;20)),"Médio",IF(OR(AND(AA282&gt;1,AA282&lt;6,Y282&gt;50),AND(AA282&gt;5,Y282&gt;19,Y282&lt;51),AND(AA282&gt;5,Y282&gt;50)),"Complexo",""))), IF(X282="AIE",IF(OR(AND(OR(AA282=1, AA282=0),Y282&gt;0,Y282&lt;20),AND(OR(AA282=1, AA282=0),Y282&gt;19,Y282&lt;51),AND(AA282&gt;1,AA282&lt;6,Y282&gt;0,Y282&lt;20)),"Simples",IF(OR(AND(OR(AA282=1, AA282=0),Y282&gt;50),AND(AA282&gt;1,AA282&lt;6,Y282&gt;19,Y282&lt;51),AND(AA282&gt;5,Y282&gt;0,Y282&lt;20)),"Médio",IF(OR(AND(AA282&gt;1,AA282&lt;6,Y282&gt;50),AND(AA282&gt;5,Y282&gt;19,Y282&lt;51),AND(AA282&gt;5,Y282&gt;50)),"Complexo",""))),""))</f>
        <v/>
      </c>
      <c r="AE282" s="85" t="str">
        <f aca="false">IF(AC282="",AD282,IF(AD282="",AC282,""))</f>
        <v/>
      </c>
      <c r="AF282" s="86" t="n">
        <f aca="false">IF(AND(OR(X282="EE",X282="CE"),AE282="Simples"),3, IF(AND(OR(X282="EE",X282="CE"),AE282="Médio"),4, IF(AND(OR(X282="EE",X282="CE"),AE282="Complexo"),6, IF(AND(X282="SE",AE282="Simples"),4, IF(AND(X282="SE",AE282="Médio"),5, IF(AND(X282="SE",AE282="Complexo"),7,0))))))</f>
        <v>0</v>
      </c>
      <c r="AG282" s="86" t="n">
        <f aca="false">IF(AND(X282="ALI",AD282="Simples"),7, IF(AND(X282="ALI",AD282="Médio"),10, IF(AND(X282="ALI",AD282="Complexo"),15, IF(AND(X282="AIE",AD282="Simples"),5, IF(AND(X282="AIE",AD282="Médio"),7, IF(AND(X282="AIE",AD282="Complexo"),10,0))))))</f>
        <v>0</v>
      </c>
      <c r="AH282" s="86" t="n">
        <f aca="false">IF(U282="",0,IF(U282="OK",SUM(O282:P282),SUM(AF282:AG282)))</f>
        <v>0</v>
      </c>
      <c r="AI282" s="89" t="n">
        <f aca="false">IF(U282="OK",R282,( IF(V282&lt;&gt;"Manutenção em interface",IF(V282&lt;&gt;"Desenv., Manutenção e Publicação de Páginas Estáticas",(AF282+AG282)*W282,W282),W282)))</f>
        <v>0</v>
      </c>
      <c r="AJ282" s="78"/>
      <c r="AK282" s="87"/>
      <c r="AL282" s="78"/>
      <c r="AM282" s="87"/>
      <c r="AN282" s="78"/>
      <c r="AO282" s="78" t="str">
        <f aca="false">IF(AI282=0,"",IF(AI282=R282,"OK","Divergente"))</f>
        <v/>
      </c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IF(B283&lt;&gt;"",VLOOKUP(B283,'Manual EB'!$A$3:$B$407,2,0),0)</f>
        <v>0</v>
      </c>
      <c r="D283" s="78"/>
      <c r="E283" s="78"/>
      <c r="F283" s="79"/>
      <c r="G283" s="78"/>
      <c r="H283" s="80"/>
      <c r="I283" s="81"/>
      <c r="J283" s="82"/>
      <c r="K283" s="83"/>
      <c r="L283" s="84" t="str">
        <f aca="false">IF(G283="EE",IF(OR(AND(OR(J283=1,J283=0),H283&gt;0,H283&lt;5),AND(OR(J283=1,J283=0),H283&gt;4,H283&lt;16),AND(J283=2,H283&gt;0,H283&lt;5)),"Simples",IF(OR(AND(OR(J283=1,J283=0),H283&gt;15),AND(J283=2,H283&gt;4,H283&lt;16),AND(J283&gt;2,H283&gt;0,H283&lt;5)),"Médio",IF(OR(AND(J283=2,H283&gt;15),AND(J283&gt;2,H283&gt;4,H283&lt;16),AND(J283&gt;2,H283&gt;15)),"Complexo",""))), IF(OR(G283="CE",G283="SE"),IF(OR(AND(OR(J283=1,J283=0),H283&gt;0,H283&lt;6),AND(OR(J283=1,J283=0),H283&gt;5,H283&lt;20),AND(J283&gt;1,J283&lt;4,H283&gt;0,H283&lt;6)),"Simples",IF(OR(AND(OR(J283=1,J283=0),H283&gt;19),AND(J283&gt;1,J283&lt;4,H283&gt;5,H283&lt;20),AND(J283&gt;3,H283&gt;0,H283&lt;6)),"Médio",IF(OR(AND(J283&gt;1,J283&lt;4,H283&gt;19),AND(J283&gt;3,H283&gt;5,H283&lt;20),AND(J283&gt;3,H283&gt;19)),"Complexo",""))),""))</f>
        <v/>
      </c>
      <c r="M283" s="79" t="str">
        <f aca="false">IF(G283="ALI",IF(OR(AND(OR(J283=1,J283=0),H283&gt;0,H283&lt;20),AND(OR(J283=1,J283=0),H283&gt;19,H283&lt;51),AND(J283&gt;1,J283&lt;6,H283&gt;0,H283&lt;20)),"Simples",IF(OR(AND(OR(J283=1,J283=0),H283&gt;50),AND(J283&gt;1,J283&lt;6,H283&gt;19,H283&lt;51),AND(J283&gt;5,H283&gt;0,H283&lt;20)),"Médio",IF(OR(AND(J283&gt;1,J283&lt;6,H283&gt;50),AND(J283&gt;5,H283&gt;19,H283&lt;51),AND(J283&gt;5,H283&gt;50)),"Complexo",""))), IF(G283="AIE",IF(OR(AND(OR(J283=1, J283=0),H283&gt;0,H283&lt;20),AND(OR(J283=1, J283=0),H283&gt;19,H283&lt;51),AND(J283&gt;1,J283&lt;6,H283&gt;0,H283&lt;20)),"Simples",IF(OR(AND(OR(J283=1, J283=0),H283&gt;50),AND(J283&gt;1,J283&lt;6,H283&gt;19,H283&lt;51),AND(J283&gt;5,H283&gt;0,H283&lt;20)),"Médio",IF(OR(AND(J283&gt;1,J283&lt;6,H283&gt;50),AND(J283&gt;5,H283&gt;19,H283&lt;51),AND(J283&gt;5,H283&gt;50)),"Complexo",""))),""))</f>
        <v/>
      </c>
      <c r="N283" s="85" t="str">
        <f aca="false">IF(L283="",M283,IF(M283="",L283,""))</f>
        <v/>
      </c>
      <c r="O283" s="86" t="n">
        <f aca="false">IF(AND(OR(G283="EE",G283="CE"),N283="Simples"),3, IF(AND(OR(G283="EE",G283="CE"),N283="Médio"),4, IF(AND(OR(G283="EE",G283="CE"),N283="Complexo"),6, IF(AND(G283="SE",N283="Simples"),4, IF(AND(G283="SE",N283="Médio"),5, IF(AND(G283="SE",N283="Complexo"),7,0))))))</f>
        <v>0</v>
      </c>
      <c r="P283" s="86" t="n">
        <f aca="false">IF(AND(G283="ALI",M283="Simples"),7, IF(AND(G283="ALI",M283="Médio"),10, IF(AND(G283="ALI",M283="Complexo"),15, IF(AND(G283="AIE",M283="Simples"),5, IF(AND(G283="AIE",M283="Médio"),7, IF(AND(G283="AIE",M283="Complexo"),10,0))))))</f>
        <v>0</v>
      </c>
      <c r="Q283" s="69" t="n">
        <f aca="false">IF(B283&lt;&gt;"Manutenção em interface",IF(B283&lt;&gt;"Desenv., Manutenção e Publicação de Páginas Estáticas",(O283+P283),C283),C283)</f>
        <v>0</v>
      </c>
      <c r="R283" s="85" t="n">
        <f aca="false">IF(B283&lt;&gt;"Manutenção em interface",IF(B283&lt;&gt;"Desenv., Manutenção e Publicação de Páginas Estáticas",(O283+P283)*C283,C283),C283)</f>
        <v>0</v>
      </c>
      <c r="S283" s="78"/>
      <c r="T283" s="87"/>
      <c r="U283" s="88"/>
      <c r="V283" s="76"/>
      <c r="W283" s="77" t="n">
        <f aca="false">IF(V283&lt;&gt;"",VLOOKUP(V283,'Manual EB'!$A$3:$B$407,2,0),0)</f>
        <v>0</v>
      </c>
      <c r="X283" s="78"/>
      <c r="Y283" s="80"/>
      <c r="Z283" s="81"/>
      <c r="AA283" s="82"/>
      <c r="AB283" s="83"/>
      <c r="AC283" s="84" t="str">
        <f aca="false">IF(X283="EE",IF(OR(AND(OR(AA283=1,AA283=0),Y283&gt;0,Y283&lt;5),AND(OR(AA283=1,AA283=0),Y283&gt;4,Y283&lt;16),AND(AA283=2,Y283&gt;0,Y283&lt;5)),"Simples",IF(OR(AND(OR(AA283=1,AA283=0),Y283&gt;15),AND(AA283=2,Y283&gt;4,Y283&lt;16),AND(AA283&gt;2,Y283&gt;0,Y283&lt;5)),"Médio",IF(OR(AND(AA283=2,Y283&gt;15),AND(AA283&gt;2,Y283&gt;4,Y283&lt;16),AND(AA283&gt;2,Y283&gt;15)),"Complexo",""))), IF(OR(X283="CE",X283="SE"),IF(OR(AND(OR(AA283=1,AA283=0),Y283&gt;0,Y283&lt;6),AND(OR(AA283=1,AA283=0),Y283&gt;5,Y283&lt;20),AND(AA283&gt;1,AA283&lt;4,Y283&gt;0,Y283&lt;6)),"Simples",IF(OR(AND(OR(AA283=1,AA283=0),Y283&gt;19),AND(AA283&gt;1,AA283&lt;4,Y283&gt;5,Y283&lt;20),AND(AA283&gt;3,Y283&gt;0,Y283&lt;6)),"Médio",IF(OR(AND(AA283&gt;1,AA283&lt;4,Y283&gt;19),AND(AA283&gt;3,Y283&gt;5,Y283&lt;20),AND(AA283&gt;3,Y283&gt;19)),"Complexo",""))),""))</f>
        <v/>
      </c>
      <c r="AD283" s="79" t="str">
        <f aca="false">IF(X283="ALI",IF(OR(AND(OR(AA283=1,AA283=0),Y283&gt;0,Y283&lt;20),AND(OR(AA283=1,AA283=0),Y283&gt;19,Y283&lt;51),AND(AA283&gt;1,AA283&lt;6,Y283&gt;0,Y283&lt;20)),"Simples",IF(OR(AND(OR(AA283=1,AA283=0),Y283&gt;50),AND(AA283&gt;1,AA283&lt;6,Y283&gt;19,Y283&lt;51),AND(AA283&gt;5,Y283&gt;0,Y283&lt;20)),"Médio",IF(OR(AND(AA283&gt;1,AA283&lt;6,Y283&gt;50),AND(AA283&gt;5,Y283&gt;19,Y283&lt;51),AND(AA283&gt;5,Y283&gt;50)),"Complexo",""))), IF(X283="AIE",IF(OR(AND(OR(AA283=1, AA283=0),Y283&gt;0,Y283&lt;20),AND(OR(AA283=1, AA283=0),Y283&gt;19,Y283&lt;51),AND(AA283&gt;1,AA283&lt;6,Y283&gt;0,Y283&lt;20)),"Simples",IF(OR(AND(OR(AA283=1, AA283=0),Y283&gt;50),AND(AA283&gt;1,AA283&lt;6,Y283&gt;19,Y283&lt;51),AND(AA283&gt;5,Y283&gt;0,Y283&lt;20)),"Médio",IF(OR(AND(AA283&gt;1,AA283&lt;6,Y283&gt;50),AND(AA283&gt;5,Y283&gt;19,Y283&lt;51),AND(AA283&gt;5,Y283&gt;50)),"Complexo",""))),""))</f>
        <v/>
      </c>
      <c r="AE283" s="85" t="str">
        <f aca="false">IF(AC283="",AD283,IF(AD283="",AC283,""))</f>
        <v/>
      </c>
      <c r="AF283" s="86" t="n">
        <f aca="false">IF(AND(OR(X283="EE",X283="CE"),AE283="Simples"),3, IF(AND(OR(X283="EE",X283="CE"),AE283="Médio"),4, IF(AND(OR(X283="EE",X283="CE"),AE283="Complexo"),6, IF(AND(X283="SE",AE283="Simples"),4, IF(AND(X283="SE",AE283="Médio"),5, IF(AND(X283="SE",AE283="Complexo"),7,0))))))</f>
        <v>0</v>
      </c>
      <c r="AG283" s="86" t="n">
        <f aca="false">IF(AND(X283="ALI",AD283="Simples"),7, IF(AND(X283="ALI",AD283="Médio"),10, IF(AND(X283="ALI",AD283="Complexo"),15, IF(AND(X283="AIE",AD283="Simples"),5, IF(AND(X283="AIE",AD283="Médio"),7, IF(AND(X283="AIE",AD283="Complexo"),10,0))))))</f>
        <v>0</v>
      </c>
      <c r="AH283" s="86" t="n">
        <f aca="false">IF(U283="",0,IF(U283="OK",SUM(O283:P283),SUM(AF283:AG283)))</f>
        <v>0</v>
      </c>
      <c r="AI283" s="89" t="n">
        <f aca="false">IF(U283="OK",R283,( IF(V283&lt;&gt;"Manutenção em interface",IF(V283&lt;&gt;"Desenv., Manutenção e Publicação de Páginas Estáticas",(AF283+AG283)*W283,W283),W283)))</f>
        <v>0</v>
      </c>
      <c r="AJ283" s="78"/>
      <c r="AK283" s="87"/>
      <c r="AL283" s="78"/>
      <c r="AM283" s="87"/>
      <c r="AN283" s="78"/>
      <c r="AO283" s="78" t="str">
        <f aca="false">IF(AI283=0,"",IF(AI283=R283,"OK","Divergente"))</f>
        <v/>
      </c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IF(B284&lt;&gt;"",VLOOKUP(B284,'Manual EB'!$A$3:$B$407,2,0),0)</f>
        <v>0</v>
      </c>
      <c r="D284" s="78"/>
      <c r="E284" s="78"/>
      <c r="F284" s="79"/>
      <c r="G284" s="78"/>
      <c r="H284" s="80"/>
      <c r="I284" s="81"/>
      <c r="J284" s="82"/>
      <c r="K284" s="83"/>
      <c r="L284" s="84" t="str">
        <f aca="false">IF(G284="EE",IF(OR(AND(OR(J284=1,J284=0),H284&gt;0,H284&lt;5),AND(OR(J284=1,J284=0),H284&gt;4,H284&lt;16),AND(J284=2,H284&gt;0,H284&lt;5)),"Simples",IF(OR(AND(OR(J284=1,J284=0),H284&gt;15),AND(J284=2,H284&gt;4,H284&lt;16),AND(J284&gt;2,H284&gt;0,H284&lt;5)),"Médio",IF(OR(AND(J284=2,H284&gt;15),AND(J284&gt;2,H284&gt;4,H284&lt;16),AND(J284&gt;2,H284&gt;15)),"Complexo",""))), IF(OR(G284="CE",G284="SE"),IF(OR(AND(OR(J284=1,J284=0),H284&gt;0,H284&lt;6),AND(OR(J284=1,J284=0),H284&gt;5,H284&lt;20),AND(J284&gt;1,J284&lt;4,H284&gt;0,H284&lt;6)),"Simples",IF(OR(AND(OR(J284=1,J284=0),H284&gt;19),AND(J284&gt;1,J284&lt;4,H284&gt;5,H284&lt;20),AND(J284&gt;3,H284&gt;0,H284&lt;6)),"Médio",IF(OR(AND(J284&gt;1,J284&lt;4,H284&gt;19),AND(J284&gt;3,H284&gt;5,H284&lt;20),AND(J284&gt;3,H284&gt;19)),"Complexo",""))),""))</f>
        <v/>
      </c>
      <c r="M284" s="79" t="str">
        <f aca="false">IF(G284="ALI",IF(OR(AND(OR(J284=1,J284=0),H284&gt;0,H284&lt;20),AND(OR(J284=1,J284=0),H284&gt;19,H284&lt;51),AND(J284&gt;1,J284&lt;6,H284&gt;0,H284&lt;20)),"Simples",IF(OR(AND(OR(J284=1,J284=0),H284&gt;50),AND(J284&gt;1,J284&lt;6,H284&gt;19,H284&lt;51),AND(J284&gt;5,H284&gt;0,H284&lt;20)),"Médio",IF(OR(AND(J284&gt;1,J284&lt;6,H284&gt;50),AND(J284&gt;5,H284&gt;19,H284&lt;51),AND(J284&gt;5,H284&gt;50)),"Complexo",""))), IF(G284="AIE",IF(OR(AND(OR(J284=1, J284=0),H284&gt;0,H284&lt;20),AND(OR(J284=1, J284=0),H284&gt;19,H284&lt;51),AND(J284&gt;1,J284&lt;6,H284&gt;0,H284&lt;20)),"Simples",IF(OR(AND(OR(J284=1, J284=0),H284&gt;50),AND(J284&gt;1,J284&lt;6,H284&gt;19,H284&lt;51),AND(J284&gt;5,H284&gt;0,H284&lt;20)),"Médio",IF(OR(AND(J284&gt;1,J284&lt;6,H284&gt;50),AND(J284&gt;5,H284&gt;19,H284&lt;51),AND(J284&gt;5,H284&gt;50)),"Complexo",""))),""))</f>
        <v/>
      </c>
      <c r="N284" s="85" t="str">
        <f aca="false">IF(L284="",M284,IF(M284="",L284,""))</f>
        <v/>
      </c>
      <c r="O284" s="86" t="n">
        <f aca="false">IF(AND(OR(G284="EE",G284="CE"),N284="Simples"),3, IF(AND(OR(G284="EE",G284="CE"),N284="Médio"),4, IF(AND(OR(G284="EE",G284="CE"),N284="Complexo"),6, IF(AND(G284="SE",N284="Simples"),4, IF(AND(G284="SE",N284="Médio"),5, IF(AND(G284="SE",N284="Complexo"),7,0))))))</f>
        <v>0</v>
      </c>
      <c r="P284" s="86" t="n">
        <f aca="false">IF(AND(G284="ALI",M284="Simples"),7, IF(AND(G284="ALI",M284="Médio"),10, IF(AND(G284="ALI",M284="Complexo"),15, IF(AND(G284="AIE",M284="Simples"),5, IF(AND(G284="AIE",M284="Médio"),7, IF(AND(G284="AIE",M284="Complexo"),10,0))))))</f>
        <v>0</v>
      </c>
      <c r="Q284" s="69" t="n">
        <f aca="false">IF(B284&lt;&gt;"Manutenção em interface",IF(B284&lt;&gt;"Desenv., Manutenção e Publicação de Páginas Estáticas",(O284+P284),C284),C284)</f>
        <v>0</v>
      </c>
      <c r="R284" s="85" t="n">
        <f aca="false">IF(B284&lt;&gt;"Manutenção em interface",IF(B284&lt;&gt;"Desenv., Manutenção e Publicação de Páginas Estáticas",(O284+P284)*C284,C284),C284)</f>
        <v>0</v>
      </c>
      <c r="S284" s="78"/>
      <c r="T284" s="87"/>
      <c r="U284" s="88"/>
      <c r="V284" s="76"/>
      <c r="W284" s="77" t="n">
        <f aca="false">IF(V284&lt;&gt;"",VLOOKUP(V284,'Manual EB'!$A$3:$B$407,2,0),0)</f>
        <v>0</v>
      </c>
      <c r="X284" s="78"/>
      <c r="Y284" s="80"/>
      <c r="Z284" s="81"/>
      <c r="AA284" s="82"/>
      <c r="AB284" s="83"/>
      <c r="AC284" s="84" t="str">
        <f aca="false">IF(X284="EE",IF(OR(AND(OR(AA284=1,AA284=0),Y284&gt;0,Y284&lt;5),AND(OR(AA284=1,AA284=0),Y284&gt;4,Y284&lt;16),AND(AA284=2,Y284&gt;0,Y284&lt;5)),"Simples",IF(OR(AND(OR(AA284=1,AA284=0),Y284&gt;15),AND(AA284=2,Y284&gt;4,Y284&lt;16),AND(AA284&gt;2,Y284&gt;0,Y284&lt;5)),"Médio",IF(OR(AND(AA284=2,Y284&gt;15),AND(AA284&gt;2,Y284&gt;4,Y284&lt;16),AND(AA284&gt;2,Y284&gt;15)),"Complexo",""))), IF(OR(X284="CE",X284="SE"),IF(OR(AND(OR(AA284=1,AA284=0),Y284&gt;0,Y284&lt;6),AND(OR(AA284=1,AA284=0),Y284&gt;5,Y284&lt;20),AND(AA284&gt;1,AA284&lt;4,Y284&gt;0,Y284&lt;6)),"Simples",IF(OR(AND(OR(AA284=1,AA284=0),Y284&gt;19),AND(AA284&gt;1,AA284&lt;4,Y284&gt;5,Y284&lt;20),AND(AA284&gt;3,Y284&gt;0,Y284&lt;6)),"Médio",IF(OR(AND(AA284&gt;1,AA284&lt;4,Y284&gt;19),AND(AA284&gt;3,Y284&gt;5,Y284&lt;20),AND(AA284&gt;3,Y284&gt;19)),"Complexo",""))),""))</f>
        <v/>
      </c>
      <c r="AD284" s="79" t="str">
        <f aca="false">IF(X284="ALI",IF(OR(AND(OR(AA284=1,AA284=0),Y284&gt;0,Y284&lt;20),AND(OR(AA284=1,AA284=0),Y284&gt;19,Y284&lt;51),AND(AA284&gt;1,AA284&lt;6,Y284&gt;0,Y284&lt;20)),"Simples",IF(OR(AND(OR(AA284=1,AA284=0),Y284&gt;50),AND(AA284&gt;1,AA284&lt;6,Y284&gt;19,Y284&lt;51),AND(AA284&gt;5,Y284&gt;0,Y284&lt;20)),"Médio",IF(OR(AND(AA284&gt;1,AA284&lt;6,Y284&gt;50),AND(AA284&gt;5,Y284&gt;19,Y284&lt;51),AND(AA284&gt;5,Y284&gt;50)),"Complexo",""))), IF(X284="AIE",IF(OR(AND(OR(AA284=1, AA284=0),Y284&gt;0,Y284&lt;20),AND(OR(AA284=1, AA284=0),Y284&gt;19,Y284&lt;51),AND(AA284&gt;1,AA284&lt;6,Y284&gt;0,Y284&lt;20)),"Simples",IF(OR(AND(OR(AA284=1, AA284=0),Y284&gt;50),AND(AA284&gt;1,AA284&lt;6,Y284&gt;19,Y284&lt;51),AND(AA284&gt;5,Y284&gt;0,Y284&lt;20)),"Médio",IF(OR(AND(AA284&gt;1,AA284&lt;6,Y284&gt;50),AND(AA284&gt;5,Y284&gt;19,Y284&lt;51),AND(AA284&gt;5,Y284&gt;50)),"Complexo",""))),""))</f>
        <v/>
      </c>
      <c r="AE284" s="85" t="str">
        <f aca="false">IF(AC284="",AD284,IF(AD284="",AC284,""))</f>
        <v/>
      </c>
      <c r="AF284" s="86" t="n">
        <f aca="false">IF(AND(OR(X284="EE",X284="CE"),AE284="Simples"),3, IF(AND(OR(X284="EE",X284="CE"),AE284="Médio"),4, IF(AND(OR(X284="EE",X284="CE"),AE284="Complexo"),6, IF(AND(X284="SE",AE284="Simples"),4, IF(AND(X284="SE",AE284="Médio"),5, IF(AND(X284="SE",AE284="Complexo"),7,0))))))</f>
        <v>0</v>
      </c>
      <c r="AG284" s="86" t="n">
        <f aca="false">IF(AND(X284="ALI",AD284="Simples"),7, IF(AND(X284="ALI",AD284="Médio"),10, IF(AND(X284="ALI",AD284="Complexo"),15, IF(AND(X284="AIE",AD284="Simples"),5, IF(AND(X284="AIE",AD284="Médio"),7, IF(AND(X284="AIE",AD284="Complexo"),10,0))))))</f>
        <v>0</v>
      </c>
      <c r="AH284" s="86" t="n">
        <f aca="false">IF(U284="",0,IF(U284="OK",SUM(O284:P284),SUM(AF284:AG284)))</f>
        <v>0</v>
      </c>
      <c r="AI284" s="89" t="n">
        <f aca="false">IF(U284="OK",R284,( IF(V284&lt;&gt;"Manutenção em interface",IF(V284&lt;&gt;"Desenv., Manutenção e Publicação de Páginas Estáticas",(AF284+AG284)*W284,W284),W284)))</f>
        <v>0</v>
      </c>
      <c r="AJ284" s="78"/>
      <c r="AK284" s="87"/>
      <c r="AL284" s="78"/>
      <c r="AM284" s="87"/>
      <c r="AN284" s="78"/>
      <c r="AO284" s="78" t="str">
        <f aca="false">IF(AI284=0,"",IF(AI284=R284,"OK","Divergente"))</f>
        <v/>
      </c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IF(B285&lt;&gt;"",VLOOKUP(B285,'Manual EB'!$A$3:$B$407,2,0),0)</f>
        <v>0</v>
      </c>
      <c r="D285" s="78"/>
      <c r="E285" s="78"/>
      <c r="F285" s="79"/>
      <c r="G285" s="78"/>
      <c r="H285" s="80"/>
      <c r="I285" s="81"/>
      <c r="J285" s="82"/>
      <c r="K285" s="83"/>
      <c r="L285" s="84" t="str">
        <f aca="false">IF(G285="EE",IF(OR(AND(OR(J285=1,J285=0),H285&gt;0,H285&lt;5),AND(OR(J285=1,J285=0),H285&gt;4,H285&lt;16),AND(J285=2,H285&gt;0,H285&lt;5)),"Simples",IF(OR(AND(OR(J285=1,J285=0),H285&gt;15),AND(J285=2,H285&gt;4,H285&lt;16),AND(J285&gt;2,H285&gt;0,H285&lt;5)),"Médio",IF(OR(AND(J285=2,H285&gt;15),AND(J285&gt;2,H285&gt;4,H285&lt;16),AND(J285&gt;2,H285&gt;15)),"Complexo",""))), IF(OR(G285="CE",G285="SE"),IF(OR(AND(OR(J285=1,J285=0),H285&gt;0,H285&lt;6),AND(OR(J285=1,J285=0),H285&gt;5,H285&lt;20),AND(J285&gt;1,J285&lt;4,H285&gt;0,H285&lt;6)),"Simples",IF(OR(AND(OR(J285=1,J285=0),H285&gt;19),AND(J285&gt;1,J285&lt;4,H285&gt;5,H285&lt;20),AND(J285&gt;3,H285&gt;0,H285&lt;6)),"Médio",IF(OR(AND(J285&gt;1,J285&lt;4,H285&gt;19),AND(J285&gt;3,H285&gt;5,H285&lt;20),AND(J285&gt;3,H285&gt;19)),"Complexo",""))),""))</f>
        <v/>
      </c>
      <c r="M285" s="79" t="str">
        <f aca="false">IF(G285="ALI",IF(OR(AND(OR(J285=1,J285=0),H285&gt;0,H285&lt;20),AND(OR(J285=1,J285=0),H285&gt;19,H285&lt;51),AND(J285&gt;1,J285&lt;6,H285&gt;0,H285&lt;20)),"Simples",IF(OR(AND(OR(J285=1,J285=0),H285&gt;50),AND(J285&gt;1,J285&lt;6,H285&gt;19,H285&lt;51),AND(J285&gt;5,H285&gt;0,H285&lt;20)),"Médio",IF(OR(AND(J285&gt;1,J285&lt;6,H285&gt;50),AND(J285&gt;5,H285&gt;19,H285&lt;51),AND(J285&gt;5,H285&gt;50)),"Complexo",""))), IF(G285="AIE",IF(OR(AND(OR(J285=1, J285=0),H285&gt;0,H285&lt;20),AND(OR(J285=1, J285=0),H285&gt;19,H285&lt;51),AND(J285&gt;1,J285&lt;6,H285&gt;0,H285&lt;20)),"Simples",IF(OR(AND(OR(J285=1, J285=0),H285&gt;50),AND(J285&gt;1,J285&lt;6,H285&gt;19,H285&lt;51),AND(J285&gt;5,H285&gt;0,H285&lt;20)),"Médio",IF(OR(AND(J285&gt;1,J285&lt;6,H285&gt;50),AND(J285&gt;5,H285&gt;19,H285&lt;51),AND(J285&gt;5,H285&gt;50)),"Complexo",""))),""))</f>
        <v/>
      </c>
      <c r="N285" s="85" t="str">
        <f aca="false">IF(L285="",M285,IF(M285="",L285,""))</f>
        <v/>
      </c>
      <c r="O285" s="86" t="n">
        <f aca="false">IF(AND(OR(G285="EE",G285="CE"),N285="Simples"),3, IF(AND(OR(G285="EE",G285="CE"),N285="Médio"),4, IF(AND(OR(G285="EE",G285="CE"),N285="Complexo"),6, IF(AND(G285="SE",N285="Simples"),4, IF(AND(G285="SE",N285="Médio"),5, IF(AND(G285="SE",N285="Complexo"),7,0))))))</f>
        <v>0</v>
      </c>
      <c r="P285" s="86" t="n">
        <f aca="false">IF(AND(G285="ALI",M285="Simples"),7, IF(AND(G285="ALI",M285="Médio"),10, IF(AND(G285="ALI",M285="Complexo"),15, IF(AND(G285="AIE",M285="Simples"),5, IF(AND(G285="AIE",M285="Médio"),7, IF(AND(G285="AIE",M285="Complexo"),10,0))))))</f>
        <v>0</v>
      </c>
      <c r="Q285" s="69" t="n">
        <f aca="false">IF(B285&lt;&gt;"Manutenção em interface",IF(B285&lt;&gt;"Desenv., Manutenção e Publicação de Páginas Estáticas",(O285+P285),C285),C285)</f>
        <v>0</v>
      </c>
      <c r="R285" s="85" t="n">
        <f aca="false">IF(B285&lt;&gt;"Manutenção em interface",IF(B285&lt;&gt;"Desenv., Manutenção e Publicação de Páginas Estáticas",(O285+P285)*C285,C285),C285)</f>
        <v>0</v>
      </c>
      <c r="S285" s="78"/>
      <c r="T285" s="87"/>
      <c r="U285" s="88"/>
      <c r="V285" s="76"/>
      <c r="W285" s="77" t="n">
        <f aca="false">IF(V285&lt;&gt;"",VLOOKUP(V285,'Manual EB'!$A$3:$B$407,2,0),0)</f>
        <v>0</v>
      </c>
      <c r="X285" s="78"/>
      <c r="Y285" s="80"/>
      <c r="Z285" s="81"/>
      <c r="AA285" s="82"/>
      <c r="AB285" s="83"/>
      <c r="AC285" s="84" t="str">
        <f aca="false">IF(X285="EE",IF(OR(AND(OR(AA285=1,AA285=0),Y285&gt;0,Y285&lt;5),AND(OR(AA285=1,AA285=0),Y285&gt;4,Y285&lt;16),AND(AA285=2,Y285&gt;0,Y285&lt;5)),"Simples",IF(OR(AND(OR(AA285=1,AA285=0),Y285&gt;15),AND(AA285=2,Y285&gt;4,Y285&lt;16),AND(AA285&gt;2,Y285&gt;0,Y285&lt;5)),"Médio",IF(OR(AND(AA285=2,Y285&gt;15),AND(AA285&gt;2,Y285&gt;4,Y285&lt;16),AND(AA285&gt;2,Y285&gt;15)),"Complexo",""))), IF(OR(X285="CE",X285="SE"),IF(OR(AND(OR(AA285=1,AA285=0),Y285&gt;0,Y285&lt;6),AND(OR(AA285=1,AA285=0),Y285&gt;5,Y285&lt;20),AND(AA285&gt;1,AA285&lt;4,Y285&gt;0,Y285&lt;6)),"Simples",IF(OR(AND(OR(AA285=1,AA285=0),Y285&gt;19),AND(AA285&gt;1,AA285&lt;4,Y285&gt;5,Y285&lt;20),AND(AA285&gt;3,Y285&gt;0,Y285&lt;6)),"Médio",IF(OR(AND(AA285&gt;1,AA285&lt;4,Y285&gt;19),AND(AA285&gt;3,Y285&gt;5,Y285&lt;20),AND(AA285&gt;3,Y285&gt;19)),"Complexo",""))),""))</f>
        <v/>
      </c>
      <c r="AD285" s="79" t="str">
        <f aca="false">IF(X285="ALI",IF(OR(AND(OR(AA285=1,AA285=0),Y285&gt;0,Y285&lt;20),AND(OR(AA285=1,AA285=0),Y285&gt;19,Y285&lt;51),AND(AA285&gt;1,AA285&lt;6,Y285&gt;0,Y285&lt;20)),"Simples",IF(OR(AND(OR(AA285=1,AA285=0),Y285&gt;50),AND(AA285&gt;1,AA285&lt;6,Y285&gt;19,Y285&lt;51),AND(AA285&gt;5,Y285&gt;0,Y285&lt;20)),"Médio",IF(OR(AND(AA285&gt;1,AA285&lt;6,Y285&gt;50),AND(AA285&gt;5,Y285&gt;19,Y285&lt;51),AND(AA285&gt;5,Y285&gt;50)),"Complexo",""))), IF(X285="AIE",IF(OR(AND(OR(AA285=1, AA285=0),Y285&gt;0,Y285&lt;20),AND(OR(AA285=1, AA285=0),Y285&gt;19,Y285&lt;51),AND(AA285&gt;1,AA285&lt;6,Y285&gt;0,Y285&lt;20)),"Simples",IF(OR(AND(OR(AA285=1, AA285=0),Y285&gt;50),AND(AA285&gt;1,AA285&lt;6,Y285&gt;19,Y285&lt;51),AND(AA285&gt;5,Y285&gt;0,Y285&lt;20)),"Médio",IF(OR(AND(AA285&gt;1,AA285&lt;6,Y285&gt;50),AND(AA285&gt;5,Y285&gt;19,Y285&lt;51),AND(AA285&gt;5,Y285&gt;50)),"Complexo",""))),""))</f>
        <v/>
      </c>
      <c r="AE285" s="85" t="str">
        <f aca="false">IF(AC285="",AD285,IF(AD285="",AC285,""))</f>
        <v/>
      </c>
      <c r="AF285" s="86" t="n">
        <f aca="false">IF(AND(OR(X285="EE",X285="CE"),AE285="Simples"),3, IF(AND(OR(X285="EE",X285="CE"),AE285="Médio"),4, IF(AND(OR(X285="EE",X285="CE"),AE285="Complexo"),6, IF(AND(X285="SE",AE285="Simples"),4, IF(AND(X285="SE",AE285="Médio"),5, IF(AND(X285="SE",AE285="Complexo"),7,0))))))</f>
        <v>0</v>
      </c>
      <c r="AG285" s="86" t="n">
        <f aca="false">IF(AND(X285="ALI",AD285="Simples"),7, IF(AND(X285="ALI",AD285="Médio"),10, IF(AND(X285="ALI",AD285="Complexo"),15, IF(AND(X285="AIE",AD285="Simples"),5, IF(AND(X285="AIE",AD285="Médio"),7, IF(AND(X285="AIE",AD285="Complexo"),10,0))))))</f>
        <v>0</v>
      </c>
      <c r="AH285" s="86" t="n">
        <f aca="false">IF(U285="",0,IF(U285="OK",SUM(O285:P285),SUM(AF285:AG285)))</f>
        <v>0</v>
      </c>
      <c r="AI285" s="89" t="n">
        <f aca="false">IF(U285="OK",R285,( IF(V285&lt;&gt;"Manutenção em interface",IF(V285&lt;&gt;"Desenv., Manutenção e Publicação de Páginas Estáticas",(AF285+AG285)*W285,W285),W285)))</f>
        <v>0</v>
      </c>
      <c r="AJ285" s="78"/>
      <c r="AK285" s="87"/>
      <c r="AL285" s="78"/>
      <c r="AM285" s="87"/>
      <c r="AN285" s="78"/>
      <c r="AO285" s="78" t="str">
        <f aca="false">IF(AI285=0,"",IF(AI285=R285,"OK","Divergente"))</f>
        <v/>
      </c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IF(B286&lt;&gt;"",VLOOKUP(B286,'Manual EB'!$A$3:$B$407,2,0),0)</f>
        <v>0</v>
      </c>
      <c r="D286" s="78"/>
      <c r="E286" s="78"/>
      <c r="F286" s="79"/>
      <c r="G286" s="78"/>
      <c r="H286" s="80"/>
      <c r="I286" s="81"/>
      <c r="J286" s="82"/>
      <c r="K286" s="83"/>
      <c r="L286" s="84" t="str">
        <f aca="false">IF(G286="EE",IF(OR(AND(OR(J286=1,J286=0),H286&gt;0,H286&lt;5),AND(OR(J286=1,J286=0),H286&gt;4,H286&lt;16),AND(J286=2,H286&gt;0,H286&lt;5)),"Simples",IF(OR(AND(OR(J286=1,J286=0),H286&gt;15),AND(J286=2,H286&gt;4,H286&lt;16),AND(J286&gt;2,H286&gt;0,H286&lt;5)),"Médio",IF(OR(AND(J286=2,H286&gt;15),AND(J286&gt;2,H286&gt;4,H286&lt;16),AND(J286&gt;2,H286&gt;15)),"Complexo",""))), IF(OR(G286="CE",G286="SE"),IF(OR(AND(OR(J286=1,J286=0),H286&gt;0,H286&lt;6),AND(OR(J286=1,J286=0),H286&gt;5,H286&lt;20),AND(J286&gt;1,J286&lt;4,H286&gt;0,H286&lt;6)),"Simples",IF(OR(AND(OR(J286=1,J286=0),H286&gt;19),AND(J286&gt;1,J286&lt;4,H286&gt;5,H286&lt;20),AND(J286&gt;3,H286&gt;0,H286&lt;6)),"Médio",IF(OR(AND(J286&gt;1,J286&lt;4,H286&gt;19),AND(J286&gt;3,H286&gt;5,H286&lt;20),AND(J286&gt;3,H286&gt;19)),"Complexo",""))),""))</f>
        <v/>
      </c>
      <c r="M286" s="79" t="str">
        <f aca="false">IF(G286="ALI",IF(OR(AND(OR(J286=1,J286=0),H286&gt;0,H286&lt;20),AND(OR(J286=1,J286=0),H286&gt;19,H286&lt;51),AND(J286&gt;1,J286&lt;6,H286&gt;0,H286&lt;20)),"Simples",IF(OR(AND(OR(J286=1,J286=0),H286&gt;50),AND(J286&gt;1,J286&lt;6,H286&gt;19,H286&lt;51),AND(J286&gt;5,H286&gt;0,H286&lt;20)),"Médio",IF(OR(AND(J286&gt;1,J286&lt;6,H286&gt;50),AND(J286&gt;5,H286&gt;19,H286&lt;51),AND(J286&gt;5,H286&gt;50)),"Complexo",""))), IF(G286="AIE",IF(OR(AND(OR(J286=1, J286=0),H286&gt;0,H286&lt;20),AND(OR(J286=1, J286=0),H286&gt;19,H286&lt;51),AND(J286&gt;1,J286&lt;6,H286&gt;0,H286&lt;20)),"Simples",IF(OR(AND(OR(J286=1, J286=0),H286&gt;50),AND(J286&gt;1,J286&lt;6,H286&gt;19,H286&lt;51),AND(J286&gt;5,H286&gt;0,H286&lt;20)),"Médio",IF(OR(AND(J286&gt;1,J286&lt;6,H286&gt;50),AND(J286&gt;5,H286&gt;19,H286&lt;51),AND(J286&gt;5,H286&gt;50)),"Complexo",""))),""))</f>
        <v/>
      </c>
      <c r="N286" s="85" t="str">
        <f aca="false">IF(L286="",M286,IF(M286="",L286,""))</f>
        <v/>
      </c>
      <c r="O286" s="86" t="n">
        <f aca="false">IF(AND(OR(G286="EE",G286="CE"),N286="Simples"),3, IF(AND(OR(G286="EE",G286="CE"),N286="Médio"),4, IF(AND(OR(G286="EE",G286="CE"),N286="Complexo"),6, IF(AND(G286="SE",N286="Simples"),4, IF(AND(G286="SE",N286="Médio"),5, IF(AND(G286="SE",N286="Complexo"),7,0))))))</f>
        <v>0</v>
      </c>
      <c r="P286" s="86" t="n">
        <f aca="false">IF(AND(G286="ALI",M286="Simples"),7, IF(AND(G286="ALI",M286="Médio"),10, IF(AND(G286="ALI",M286="Complexo"),15, IF(AND(G286="AIE",M286="Simples"),5, IF(AND(G286="AIE",M286="Médio"),7, IF(AND(G286="AIE",M286="Complexo"),10,0))))))</f>
        <v>0</v>
      </c>
      <c r="Q286" s="69" t="n">
        <f aca="false">IF(B286&lt;&gt;"Manutenção em interface",IF(B286&lt;&gt;"Desenv., Manutenção e Publicação de Páginas Estáticas",(O286+P286),C286),C286)</f>
        <v>0</v>
      </c>
      <c r="R286" s="85" t="n">
        <f aca="false">IF(B286&lt;&gt;"Manutenção em interface",IF(B286&lt;&gt;"Desenv., Manutenção e Publicação de Páginas Estáticas",(O286+P286)*C286,C286),C286)</f>
        <v>0</v>
      </c>
      <c r="S286" s="78"/>
      <c r="T286" s="87"/>
      <c r="U286" s="88"/>
      <c r="V286" s="76"/>
      <c r="W286" s="77" t="n">
        <f aca="false">IF(V286&lt;&gt;"",VLOOKUP(V286,'Manual EB'!$A$3:$B$407,2,0),0)</f>
        <v>0</v>
      </c>
      <c r="X286" s="78"/>
      <c r="Y286" s="80"/>
      <c r="Z286" s="81"/>
      <c r="AA286" s="82"/>
      <c r="AB286" s="83"/>
      <c r="AC286" s="84" t="str">
        <f aca="false">IF(X286="EE",IF(OR(AND(OR(AA286=1,AA286=0),Y286&gt;0,Y286&lt;5),AND(OR(AA286=1,AA286=0),Y286&gt;4,Y286&lt;16),AND(AA286=2,Y286&gt;0,Y286&lt;5)),"Simples",IF(OR(AND(OR(AA286=1,AA286=0),Y286&gt;15),AND(AA286=2,Y286&gt;4,Y286&lt;16),AND(AA286&gt;2,Y286&gt;0,Y286&lt;5)),"Médio",IF(OR(AND(AA286=2,Y286&gt;15),AND(AA286&gt;2,Y286&gt;4,Y286&lt;16),AND(AA286&gt;2,Y286&gt;15)),"Complexo",""))), IF(OR(X286="CE",X286="SE"),IF(OR(AND(OR(AA286=1,AA286=0),Y286&gt;0,Y286&lt;6),AND(OR(AA286=1,AA286=0),Y286&gt;5,Y286&lt;20),AND(AA286&gt;1,AA286&lt;4,Y286&gt;0,Y286&lt;6)),"Simples",IF(OR(AND(OR(AA286=1,AA286=0),Y286&gt;19),AND(AA286&gt;1,AA286&lt;4,Y286&gt;5,Y286&lt;20),AND(AA286&gt;3,Y286&gt;0,Y286&lt;6)),"Médio",IF(OR(AND(AA286&gt;1,AA286&lt;4,Y286&gt;19),AND(AA286&gt;3,Y286&gt;5,Y286&lt;20),AND(AA286&gt;3,Y286&gt;19)),"Complexo",""))),""))</f>
        <v/>
      </c>
      <c r="AD286" s="79" t="str">
        <f aca="false">IF(X286="ALI",IF(OR(AND(OR(AA286=1,AA286=0),Y286&gt;0,Y286&lt;20),AND(OR(AA286=1,AA286=0),Y286&gt;19,Y286&lt;51),AND(AA286&gt;1,AA286&lt;6,Y286&gt;0,Y286&lt;20)),"Simples",IF(OR(AND(OR(AA286=1,AA286=0),Y286&gt;50),AND(AA286&gt;1,AA286&lt;6,Y286&gt;19,Y286&lt;51),AND(AA286&gt;5,Y286&gt;0,Y286&lt;20)),"Médio",IF(OR(AND(AA286&gt;1,AA286&lt;6,Y286&gt;50),AND(AA286&gt;5,Y286&gt;19,Y286&lt;51),AND(AA286&gt;5,Y286&gt;50)),"Complexo",""))), IF(X286="AIE",IF(OR(AND(OR(AA286=1, AA286=0),Y286&gt;0,Y286&lt;20),AND(OR(AA286=1, AA286=0),Y286&gt;19,Y286&lt;51),AND(AA286&gt;1,AA286&lt;6,Y286&gt;0,Y286&lt;20)),"Simples",IF(OR(AND(OR(AA286=1, AA286=0),Y286&gt;50),AND(AA286&gt;1,AA286&lt;6,Y286&gt;19,Y286&lt;51),AND(AA286&gt;5,Y286&gt;0,Y286&lt;20)),"Médio",IF(OR(AND(AA286&gt;1,AA286&lt;6,Y286&gt;50),AND(AA286&gt;5,Y286&gt;19,Y286&lt;51),AND(AA286&gt;5,Y286&gt;50)),"Complexo",""))),""))</f>
        <v/>
      </c>
      <c r="AE286" s="85" t="str">
        <f aca="false">IF(AC286="",AD286,IF(AD286="",AC286,""))</f>
        <v/>
      </c>
      <c r="AF286" s="86" t="n">
        <f aca="false">IF(AND(OR(X286="EE",X286="CE"),AE286="Simples"),3, IF(AND(OR(X286="EE",X286="CE"),AE286="Médio"),4, IF(AND(OR(X286="EE",X286="CE"),AE286="Complexo"),6, IF(AND(X286="SE",AE286="Simples"),4, IF(AND(X286="SE",AE286="Médio"),5, IF(AND(X286="SE",AE286="Complexo"),7,0))))))</f>
        <v>0</v>
      </c>
      <c r="AG286" s="86" t="n">
        <f aca="false">IF(AND(X286="ALI",AD286="Simples"),7, IF(AND(X286="ALI",AD286="Médio"),10, IF(AND(X286="ALI",AD286="Complexo"),15, IF(AND(X286="AIE",AD286="Simples"),5, IF(AND(X286="AIE",AD286="Médio"),7, IF(AND(X286="AIE",AD286="Complexo"),10,0))))))</f>
        <v>0</v>
      </c>
      <c r="AH286" s="86" t="n">
        <f aca="false">IF(U286="",0,IF(U286="OK",SUM(O286:P286),SUM(AF286:AG286)))</f>
        <v>0</v>
      </c>
      <c r="AI286" s="89" t="n">
        <f aca="false">IF(U286="OK",R286,( IF(V286&lt;&gt;"Manutenção em interface",IF(V286&lt;&gt;"Desenv., Manutenção e Publicação de Páginas Estáticas",(AF286+AG286)*W286,W286),W286)))</f>
        <v>0</v>
      </c>
      <c r="AJ286" s="78"/>
      <c r="AK286" s="87"/>
      <c r="AL286" s="78"/>
      <c r="AM286" s="87"/>
      <c r="AN286" s="78"/>
      <c r="AO286" s="78" t="str">
        <f aca="false">IF(AI286=0,"",IF(AI286=R286,"OK","Divergente"))</f>
        <v/>
      </c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IF(B287&lt;&gt;"",VLOOKUP(B287,'Manual EB'!$A$3:$B$407,2,0),0)</f>
        <v>0</v>
      </c>
      <c r="D287" s="78"/>
      <c r="E287" s="78"/>
      <c r="F287" s="79"/>
      <c r="G287" s="78"/>
      <c r="H287" s="80"/>
      <c r="I287" s="81"/>
      <c r="J287" s="82"/>
      <c r="K287" s="83"/>
      <c r="L287" s="84" t="str">
        <f aca="false">IF(G287="EE",IF(OR(AND(OR(J287=1,J287=0),H287&gt;0,H287&lt;5),AND(OR(J287=1,J287=0),H287&gt;4,H287&lt;16),AND(J287=2,H287&gt;0,H287&lt;5)),"Simples",IF(OR(AND(OR(J287=1,J287=0),H287&gt;15),AND(J287=2,H287&gt;4,H287&lt;16),AND(J287&gt;2,H287&gt;0,H287&lt;5)),"Médio",IF(OR(AND(J287=2,H287&gt;15),AND(J287&gt;2,H287&gt;4,H287&lt;16),AND(J287&gt;2,H287&gt;15)),"Complexo",""))), IF(OR(G287="CE",G287="SE"),IF(OR(AND(OR(J287=1,J287=0),H287&gt;0,H287&lt;6),AND(OR(J287=1,J287=0),H287&gt;5,H287&lt;20),AND(J287&gt;1,J287&lt;4,H287&gt;0,H287&lt;6)),"Simples",IF(OR(AND(OR(J287=1,J287=0),H287&gt;19),AND(J287&gt;1,J287&lt;4,H287&gt;5,H287&lt;20),AND(J287&gt;3,H287&gt;0,H287&lt;6)),"Médio",IF(OR(AND(J287&gt;1,J287&lt;4,H287&gt;19),AND(J287&gt;3,H287&gt;5,H287&lt;20),AND(J287&gt;3,H287&gt;19)),"Complexo",""))),""))</f>
        <v/>
      </c>
      <c r="M287" s="79" t="str">
        <f aca="false">IF(G287="ALI",IF(OR(AND(OR(J287=1,J287=0),H287&gt;0,H287&lt;20),AND(OR(J287=1,J287=0),H287&gt;19,H287&lt;51),AND(J287&gt;1,J287&lt;6,H287&gt;0,H287&lt;20)),"Simples",IF(OR(AND(OR(J287=1,J287=0),H287&gt;50),AND(J287&gt;1,J287&lt;6,H287&gt;19,H287&lt;51),AND(J287&gt;5,H287&gt;0,H287&lt;20)),"Médio",IF(OR(AND(J287&gt;1,J287&lt;6,H287&gt;50),AND(J287&gt;5,H287&gt;19,H287&lt;51),AND(J287&gt;5,H287&gt;50)),"Complexo",""))), IF(G287="AIE",IF(OR(AND(OR(J287=1, J287=0),H287&gt;0,H287&lt;20),AND(OR(J287=1, J287=0),H287&gt;19,H287&lt;51),AND(J287&gt;1,J287&lt;6,H287&gt;0,H287&lt;20)),"Simples",IF(OR(AND(OR(J287=1, J287=0),H287&gt;50),AND(J287&gt;1,J287&lt;6,H287&gt;19,H287&lt;51),AND(J287&gt;5,H287&gt;0,H287&lt;20)),"Médio",IF(OR(AND(J287&gt;1,J287&lt;6,H287&gt;50),AND(J287&gt;5,H287&gt;19,H287&lt;51),AND(J287&gt;5,H287&gt;50)),"Complexo",""))),""))</f>
        <v/>
      </c>
      <c r="N287" s="85" t="str">
        <f aca="false">IF(L287="",M287,IF(M287="",L287,""))</f>
        <v/>
      </c>
      <c r="O287" s="86" t="n">
        <f aca="false">IF(AND(OR(G287="EE",G287="CE"),N287="Simples"),3, IF(AND(OR(G287="EE",G287="CE"),N287="Médio"),4, IF(AND(OR(G287="EE",G287="CE"),N287="Complexo"),6, IF(AND(G287="SE",N287="Simples"),4, IF(AND(G287="SE",N287="Médio"),5, IF(AND(G287="SE",N287="Complexo"),7,0))))))</f>
        <v>0</v>
      </c>
      <c r="P287" s="86" t="n">
        <f aca="false">IF(AND(G287="ALI",M287="Simples"),7, IF(AND(G287="ALI",M287="Médio"),10, IF(AND(G287="ALI",M287="Complexo"),15, IF(AND(G287="AIE",M287="Simples"),5, IF(AND(G287="AIE",M287="Médio"),7, IF(AND(G287="AIE",M287="Complexo"),10,0))))))</f>
        <v>0</v>
      </c>
      <c r="Q287" s="69" t="n">
        <f aca="false">IF(B287&lt;&gt;"Manutenção em interface",IF(B287&lt;&gt;"Desenv., Manutenção e Publicação de Páginas Estáticas",(O287+P287),C287),C287)</f>
        <v>0</v>
      </c>
      <c r="R287" s="85" t="n">
        <f aca="false">IF(B287&lt;&gt;"Manutenção em interface",IF(B287&lt;&gt;"Desenv., Manutenção e Publicação de Páginas Estáticas",(O287+P287)*C287,C287),C287)</f>
        <v>0</v>
      </c>
      <c r="S287" s="78"/>
      <c r="T287" s="87"/>
      <c r="U287" s="88"/>
      <c r="V287" s="76"/>
      <c r="W287" s="77" t="n">
        <f aca="false">IF(V287&lt;&gt;"",VLOOKUP(V287,'Manual EB'!$A$3:$B$407,2,0),0)</f>
        <v>0</v>
      </c>
      <c r="X287" s="78"/>
      <c r="Y287" s="80"/>
      <c r="Z287" s="81"/>
      <c r="AA287" s="82"/>
      <c r="AB287" s="83"/>
      <c r="AC287" s="84" t="str">
        <f aca="false">IF(X287="EE",IF(OR(AND(OR(AA287=1,AA287=0),Y287&gt;0,Y287&lt;5),AND(OR(AA287=1,AA287=0),Y287&gt;4,Y287&lt;16),AND(AA287=2,Y287&gt;0,Y287&lt;5)),"Simples",IF(OR(AND(OR(AA287=1,AA287=0),Y287&gt;15),AND(AA287=2,Y287&gt;4,Y287&lt;16),AND(AA287&gt;2,Y287&gt;0,Y287&lt;5)),"Médio",IF(OR(AND(AA287=2,Y287&gt;15),AND(AA287&gt;2,Y287&gt;4,Y287&lt;16),AND(AA287&gt;2,Y287&gt;15)),"Complexo",""))), IF(OR(X287="CE",X287="SE"),IF(OR(AND(OR(AA287=1,AA287=0),Y287&gt;0,Y287&lt;6),AND(OR(AA287=1,AA287=0),Y287&gt;5,Y287&lt;20),AND(AA287&gt;1,AA287&lt;4,Y287&gt;0,Y287&lt;6)),"Simples",IF(OR(AND(OR(AA287=1,AA287=0),Y287&gt;19),AND(AA287&gt;1,AA287&lt;4,Y287&gt;5,Y287&lt;20),AND(AA287&gt;3,Y287&gt;0,Y287&lt;6)),"Médio",IF(OR(AND(AA287&gt;1,AA287&lt;4,Y287&gt;19),AND(AA287&gt;3,Y287&gt;5,Y287&lt;20),AND(AA287&gt;3,Y287&gt;19)),"Complexo",""))),""))</f>
        <v/>
      </c>
      <c r="AD287" s="79" t="str">
        <f aca="false">IF(X287="ALI",IF(OR(AND(OR(AA287=1,AA287=0),Y287&gt;0,Y287&lt;20),AND(OR(AA287=1,AA287=0),Y287&gt;19,Y287&lt;51),AND(AA287&gt;1,AA287&lt;6,Y287&gt;0,Y287&lt;20)),"Simples",IF(OR(AND(OR(AA287=1,AA287=0),Y287&gt;50),AND(AA287&gt;1,AA287&lt;6,Y287&gt;19,Y287&lt;51),AND(AA287&gt;5,Y287&gt;0,Y287&lt;20)),"Médio",IF(OR(AND(AA287&gt;1,AA287&lt;6,Y287&gt;50),AND(AA287&gt;5,Y287&gt;19,Y287&lt;51),AND(AA287&gt;5,Y287&gt;50)),"Complexo",""))), IF(X287="AIE",IF(OR(AND(OR(AA287=1, AA287=0),Y287&gt;0,Y287&lt;20),AND(OR(AA287=1, AA287=0),Y287&gt;19,Y287&lt;51),AND(AA287&gt;1,AA287&lt;6,Y287&gt;0,Y287&lt;20)),"Simples",IF(OR(AND(OR(AA287=1, AA287=0),Y287&gt;50),AND(AA287&gt;1,AA287&lt;6,Y287&gt;19,Y287&lt;51),AND(AA287&gt;5,Y287&gt;0,Y287&lt;20)),"Médio",IF(OR(AND(AA287&gt;1,AA287&lt;6,Y287&gt;50),AND(AA287&gt;5,Y287&gt;19,Y287&lt;51),AND(AA287&gt;5,Y287&gt;50)),"Complexo",""))),""))</f>
        <v/>
      </c>
      <c r="AE287" s="85" t="str">
        <f aca="false">IF(AC287="",AD287,IF(AD287="",AC287,""))</f>
        <v/>
      </c>
      <c r="AF287" s="86" t="n">
        <f aca="false">IF(AND(OR(X287="EE",X287="CE"),AE287="Simples"),3, IF(AND(OR(X287="EE",X287="CE"),AE287="Médio"),4, IF(AND(OR(X287="EE",X287="CE"),AE287="Complexo"),6, IF(AND(X287="SE",AE287="Simples"),4, IF(AND(X287="SE",AE287="Médio"),5, IF(AND(X287="SE",AE287="Complexo"),7,0))))))</f>
        <v>0</v>
      </c>
      <c r="AG287" s="86" t="n">
        <f aca="false">IF(AND(X287="ALI",AD287="Simples"),7, IF(AND(X287="ALI",AD287="Médio"),10, IF(AND(X287="ALI",AD287="Complexo"),15, IF(AND(X287="AIE",AD287="Simples"),5, IF(AND(X287="AIE",AD287="Médio"),7, IF(AND(X287="AIE",AD287="Complexo"),10,0))))))</f>
        <v>0</v>
      </c>
      <c r="AH287" s="86" t="n">
        <f aca="false">IF(U287="",0,IF(U287="OK",SUM(O287:P287),SUM(AF287:AG287)))</f>
        <v>0</v>
      </c>
      <c r="AI287" s="89" t="n">
        <f aca="false">IF(U287="OK",R287,( IF(V287&lt;&gt;"Manutenção em interface",IF(V287&lt;&gt;"Desenv., Manutenção e Publicação de Páginas Estáticas",(AF287+AG287)*W287,W287),W287)))</f>
        <v>0</v>
      </c>
      <c r="AJ287" s="78"/>
      <c r="AK287" s="87"/>
      <c r="AL287" s="78"/>
      <c r="AM287" s="87"/>
      <c r="AN287" s="78"/>
      <c r="AO287" s="78" t="str">
        <f aca="false">IF(AI287=0,"",IF(AI287=R287,"OK","Divergente"))</f>
        <v/>
      </c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IF(B288&lt;&gt;"",VLOOKUP(B288,'Manual EB'!$A$3:$B$407,2,0),0)</f>
        <v>0</v>
      </c>
      <c r="D288" s="78"/>
      <c r="E288" s="78"/>
      <c r="F288" s="79"/>
      <c r="G288" s="78"/>
      <c r="H288" s="80"/>
      <c r="I288" s="81"/>
      <c r="J288" s="82"/>
      <c r="K288" s="83"/>
      <c r="L288" s="84" t="str">
        <f aca="false">IF(G288="EE",IF(OR(AND(OR(J288=1,J288=0),H288&gt;0,H288&lt;5),AND(OR(J288=1,J288=0),H288&gt;4,H288&lt;16),AND(J288=2,H288&gt;0,H288&lt;5)),"Simples",IF(OR(AND(OR(J288=1,J288=0),H288&gt;15),AND(J288=2,H288&gt;4,H288&lt;16),AND(J288&gt;2,H288&gt;0,H288&lt;5)),"Médio",IF(OR(AND(J288=2,H288&gt;15),AND(J288&gt;2,H288&gt;4,H288&lt;16),AND(J288&gt;2,H288&gt;15)),"Complexo",""))), IF(OR(G288="CE",G288="SE"),IF(OR(AND(OR(J288=1,J288=0),H288&gt;0,H288&lt;6),AND(OR(J288=1,J288=0),H288&gt;5,H288&lt;20),AND(J288&gt;1,J288&lt;4,H288&gt;0,H288&lt;6)),"Simples",IF(OR(AND(OR(J288=1,J288=0),H288&gt;19),AND(J288&gt;1,J288&lt;4,H288&gt;5,H288&lt;20),AND(J288&gt;3,H288&gt;0,H288&lt;6)),"Médio",IF(OR(AND(J288&gt;1,J288&lt;4,H288&gt;19),AND(J288&gt;3,H288&gt;5,H288&lt;20),AND(J288&gt;3,H288&gt;19)),"Complexo",""))),""))</f>
        <v/>
      </c>
      <c r="M288" s="79" t="str">
        <f aca="false">IF(G288="ALI",IF(OR(AND(OR(J288=1,J288=0),H288&gt;0,H288&lt;20),AND(OR(J288=1,J288=0),H288&gt;19,H288&lt;51),AND(J288&gt;1,J288&lt;6,H288&gt;0,H288&lt;20)),"Simples",IF(OR(AND(OR(J288=1,J288=0),H288&gt;50),AND(J288&gt;1,J288&lt;6,H288&gt;19,H288&lt;51),AND(J288&gt;5,H288&gt;0,H288&lt;20)),"Médio",IF(OR(AND(J288&gt;1,J288&lt;6,H288&gt;50),AND(J288&gt;5,H288&gt;19,H288&lt;51),AND(J288&gt;5,H288&gt;50)),"Complexo",""))), IF(G288="AIE",IF(OR(AND(OR(J288=1, J288=0),H288&gt;0,H288&lt;20),AND(OR(J288=1, J288=0),H288&gt;19,H288&lt;51),AND(J288&gt;1,J288&lt;6,H288&gt;0,H288&lt;20)),"Simples",IF(OR(AND(OR(J288=1, J288=0),H288&gt;50),AND(J288&gt;1,J288&lt;6,H288&gt;19,H288&lt;51),AND(J288&gt;5,H288&gt;0,H288&lt;20)),"Médio",IF(OR(AND(J288&gt;1,J288&lt;6,H288&gt;50),AND(J288&gt;5,H288&gt;19,H288&lt;51),AND(J288&gt;5,H288&gt;50)),"Complexo",""))),""))</f>
        <v/>
      </c>
      <c r="N288" s="85" t="str">
        <f aca="false">IF(L288="",M288,IF(M288="",L288,""))</f>
        <v/>
      </c>
      <c r="O288" s="86" t="n">
        <f aca="false">IF(AND(OR(G288="EE",G288="CE"),N288="Simples"),3, IF(AND(OR(G288="EE",G288="CE"),N288="Médio"),4, IF(AND(OR(G288="EE",G288="CE"),N288="Complexo"),6, IF(AND(G288="SE",N288="Simples"),4, IF(AND(G288="SE",N288="Médio"),5, IF(AND(G288="SE",N288="Complexo"),7,0))))))</f>
        <v>0</v>
      </c>
      <c r="P288" s="86" t="n">
        <f aca="false">IF(AND(G288="ALI",M288="Simples"),7, IF(AND(G288="ALI",M288="Médio"),10, IF(AND(G288="ALI",M288="Complexo"),15, IF(AND(G288="AIE",M288="Simples"),5, IF(AND(G288="AIE",M288="Médio"),7, IF(AND(G288="AIE",M288="Complexo"),10,0))))))</f>
        <v>0</v>
      </c>
      <c r="Q288" s="69" t="n">
        <f aca="false">IF(B288&lt;&gt;"Manutenção em interface",IF(B288&lt;&gt;"Desenv., Manutenção e Publicação de Páginas Estáticas",(O288+P288),C288),C288)</f>
        <v>0</v>
      </c>
      <c r="R288" s="85" t="n">
        <f aca="false">IF(B288&lt;&gt;"Manutenção em interface",IF(B288&lt;&gt;"Desenv., Manutenção e Publicação de Páginas Estáticas",(O288+P288)*C288,C288),C288)</f>
        <v>0</v>
      </c>
      <c r="S288" s="78"/>
      <c r="T288" s="87"/>
      <c r="U288" s="88"/>
      <c r="V288" s="76"/>
      <c r="W288" s="77" t="n">
        <f aca="false">IF(V288&lt;&gt;"",VLOOKUP(V288,'Manual EB'!$A$3:$B$407,2,0),0)</f>
        <v>0</v>
      </c>
      <c r="X288" s="78"/>
      <c r="Y288" s="80"/>
      <c r="Z288" s="81"/>
      <c r="AA288" s="82"/>
      <c r="AB288" s="83"/>
      <c r="AC288" s="84" t="str">
        <f aca="false">IF(X288="EE",IF(OR(AND(OR(AA288=1,AA288=0),Y288&gt;0,Y288&lt;5),AND(OR(AA288=1,AA288=0),Y288&gt;4,Y288&lt;16),AND(AA288=2,Y288&gt;0,Y288&lt;5)),"Simples",IF(OR(AND(OR(AA288=1,AA288=0),Y288&gt;15),AND(AA288=2,Y288&gt;4,Y288&lt;16),AND(AA288&gt;2,Y288&gt;0,Y288&lt;5)),"Médio",IF(OR(AND(AA288=2,Y288&gt;15),AND(AA288&gt;2,Y288&gt;4,Y288&lt;16),AND(AA288&gt;2,Y288&gt;15)),"Complexo",""))), IF(OR(X288="CE",X288="SE"),IF(OR(AND(OR(AA288=1,AA288=0),Y288&gt;0,Y288&lt;6),AND(OR(AA288=1,AA288=0),Y288&gt;5,Y288&lt;20),AND(AA288&gt;1,AA288&lt;4,Y288&gt;0,Y288&lt;6)),"Simples",IF(OR(AND(OR(AA288=1,AA288=0),Y288&gt;19),AND(AA288&gt;1,AA288&lt;4,Y288&gt;5,Y288&lt;20),AND(AA288&gt;3,Y288&gt;0,Y288&lt;6)),"Médio",IF(OR(AND(AA288&gt;1,AA288&lt;4,Y288&gt;19),AND(AA288&gt;3,Y288&gt;5,Y288&lt;20),AND(AA288&gt;3,Y288&gt;19)),"Complexo",""))),""))</f>
        <v/>
      </c>
      <c r="AD288" s="79" t="str">
        <f aca="false">IF(X288="ALI",IF(OR(AND(OR(AA288=1,AA288=0),Y288&gt;0,Y288&lt;20),AND(OR(AA288=1,AA288=0),Y288&gt;19,Y288&lt;51),AND(AA288&gt;1,AA288&lt;6,Y288&gt;0,Y288&lt;20)),"Simples",IF(OR(AND(OR(AA288=1,AA288=0),Y288&gt;50),AND(AA288&gt;1,AA288&lt;6,Y288&gt;19,Y288&lt;51),AND(AA288&gt;5,Y288&gt;0,Y288&lt;20)),"Médio",IF(OR(AND(AA288&gt;1,AA288&lt;6,Y288&gt;50),AND(AA288&gt;5,Y288&gt;19,Y288&lt;51),AND(AA288&gt;5,Y288&gt;50)),"Complexo",""))), IF(X288="AIE",IF(OR(AND(OR(AA288=1, AA288=0),Y288&gt;0,Y288&lt;20),AND(OR(AA288=1, AA288=0),Y288&gt;19,Y288&lt;51),AND(AA288&gt;1,AA288&lt;6,Y288&gt;0,Y288&lt;20)),"Simples",IF(OR(AND(OR(AA288=1, AA288=0),Y288&gt;50),AND(AA288&gt;1,AA288&lt;6,Y288&gt;19,Y288&lt;51),AND(AA288&gt;5,Y288&gt;0,Y288&lt;20)),"Médio",IF(OR(AND(AA288&gt;1,AA288&lt;6,Y288&gt;50),AND(AA288&gt;5,Y288&gt;19,Y288&lt;51),AND(AA288&gt;5,Y288&gt;50)),"Complexo",""))),""))</f>
        <v/>
      </c>
      <c r="AE288" s="85" t="str">
        <f aca="false">IF(AC288="",AD288,IF(AD288="",AC288,""))</f>
        <v/>
      </c>
      <c r="AF288" s="86" t="n">
        <f aca="false">IF(AND(OR(X288="EE",X288="CE"),AE288="Simples"),3, IF(AND(OR(X288="EE",X288="CE"),AE288="Médio"),4, IF(AND(OR(X288="EE",X288="CE"),AE288="Complexo"),6, IF(AND(X288="SE",AE288="Simples"),4, IF(AND(X288="SE",AE288="Médio"),5, IF(AND(X288="SE",AE288="Complexo"),7,0))))))</f>
        <v>0</v>
      </c>
      <c r="AG288" s="86" t="n">
        <f aca="false">IF(AND(X288="ALI",AD288="Simples"),7, IF(AND(X288="ALI",AD288="Médio"),10, IF(AND(X288="ALI",AD288="Complexo"),15, IF(AND(X288="AIE",AD288="Simples"),5, IF(AND(X288="AIE",AD288="Médio"),7, IF(AND(X288="AIE",AD288="Complexo"),10,0))))))</f>
        <v>0</v>
      </c>
      <c r="AH288" s="86" t="n">
        <f aca="false">IF(U288="",0,IF(U288="OK",SUM(O288:P288),SUM(AF288:AG288)))</f>
        <v>0</v>
      </c>
      <c r="AI288" s="89" t="n">
        <f aca="false">IF(U288="OK",R288,( IF(V288&lt;&gt;"Manutenção em interface",IF(V288&lt;&gt;"Desenv., Manutenção e Publicação de Páginas Estáticas",(AF288+AG288)*W288,W288),W288)))</f>
        <v>0</v>
      </c>
      <c r="AJ288" s="78"/>
      <c r="AK288" s="87"/>
      <c r="AL288" s="78"/>
      <c r="AM288" s="87"/>
      <c r="AN288" s="78"/>
      <c r="AO288" s="78" t="str">
        <f aca="false">IF(AI288=0,"",IF(AI288=R288,"OK","Divergente"))</f>
        <v/>
      </c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IF(B289&lt;&gt;"",VLOOKUP(B289,'Manual EB'!$A$3:$B$407,2,0),0)</f>
        <v>0</v>
      </c>
      <c r="D289" s="78"/>
      <c r="E289" s="78"/>
      <c r="F289" s="79"/>
      <c r="G289" s="78"/>
      <c r="H289" s="80"/>
      <c r="I289" s="81"/>
      <c r="J289" s="82"/>
      <c r="K289" s="83"/>
      <c r="L289" s="84" t="str">
        <f aca="false">IF(G289="EE",IF(OR(AND(OR(J289=1,J289=0),H289&gt;0,H289&lt;5),AND(OR(J289=1,J289=0),H289&gt;4,H289&lt;16),AND(J289=2,H289&gt;0,H289&lt;5)),"Simples",IF(OR(AND(OR(J289=1,J289=0),H289&gt;15),AND(J289=2,H289&gt;4,H289&lt;16),AND(J289&gt;2,H289&gt;0,H289&lt;5)),"Médio",IF(OR(AND(J289=2,H289&gt;15),AND(J289&gt;2,H289&gt;4,H289&lt;16),AND(J289&gt;2,H289&gt;15)),"Complexo",""))), IF(OR(G289="CE",G289="SE"),IF(OR(AND(OR(J289=1,J289=0),H289&gt;0,H289&lt;6),AND(OR(J289=1,J289=0),H289&gt;5,H289&lt;20),AND(J289&gt;1,J289&lt;4,H289&gt;0,H289&lt;6)),"Simples",IF(OR(AND(OR(J289=1,J289=0),H289&gt;19),AND(J289&gt;1,J289&lt;4,H289&gt;5,H289&lt;20),AND(J289&gt;3,H289&gt;0,H289&lt;6)),"Médio",IF(OR(AND(J289&gt;1,J289&lt;4,H289&gt;19),AND(J289&gt;3,H289&gt;5,H289&lt;20),AND(J289&gt;3,H289&gt;19)),"Complexo",""))),""))</f>
        <v/>
      </c>
      <c r="M289" s="79" t="str">
        <f aca="false">IF(G289="ALI",IF(OR(AND(OR(J289=1,J289=0),H289&gt;0,H289&lt;20),AND(OR(J289=1,J289=0),H289&gt;19,H289&lt;51),AND(J289&gt;1,J289&lt;6,H289&gt;0,H289&lt;20)),"Simples",IF(OR(AND(OR(J289=1,J289=0),H289&gt;50),AND(J289&gt;1,J289&lt;6,H289&gt;19,H289&lt;51),AND(J289&gt;5,H289&gt;0,H289&lt;20)),"Médio",IF(OR(AND(J289&gt;1,J289&lt;6,H289&gt;50),AND(J289&gt;5,H289&gt;19,H289&lt;51),AND(J289&gt;5,H289&gt;50)),"Complexo",""))), IF(G289="AIE",IF(OR(AND(OR(J289=1, J289=0),H289&gt;0,H289&lt;20),AND(OR(J289=1, J289=0),H289&gt;19,H289&lt;51),AND(J289&gt;1,J289&lt;6,H289&gt;0,H289&lt;20)),"Simples",IF(OR(AND(OR(J289=1, J289=0),H289&gt;50),AND(J289&gt;1,J289&lt;6,H289&gt;19,H289&lt;51),AND(J289&gt;5,H289&gt;0,H289&lt;20)),"Médio",IF(OR(AND(J289&gt;1,J289&lt;6,H289&gt;50),AND(J289&gt;5,H289&gt;19,H289&lt;51),AND(J289&gt;5,H289&gt;50)),"Complexo",""))),""))</f>
        <v/>
      </c>
      <c r="N289" s="85" t="str">
        <f aca="false">IF(L289="",M289,IF(M289="",L289,""))</f>
        <v/>
      </c>
      <c r="O289" s="86" t="n">
        <f aca="false">IF(AND(OR(G289="EE",G289="CE"),N289="Simples"),3, IF(AND(OR(G289="EE",G289="CE"),N289="Médio"),4, IF(AND(OR(G289="EE",G289="CE"),N289="Complexo"),6, IF(AND(G289="SE",N289="Simples"),4, IF(AND(G289="SE",N289="Médio"),5, IF(AND(G289="SE",N289="Complexo"),7,0))))))</f>
        <v>0</v>
      </c>
      <c r="P289" s="86" t="n">
        <f aca="false">IF(AND(G289="ALI",M289="Simples"),7, IF(AND(G289="ALI",M289="Médio"),10, IF(AND(G289="ALI",M289="Complexo"),15, IF(AND(G289="AIE",M289="Simples"),5, IF(AND(G289="AIE",M289="Médio"),7, IF(AND(G289="AIE",M289="Complexo"),10,0))))))</f>
        <v>0</v>
      </c>
      <c r="Q289" s="69" t="n">
        <f aca="false">IF(B289&lt;&gt;"Manutenção em interface",IF(B289&lt;&gt;"Desenv., Manutenção e Publicação de Páginas Estáticas",(O289+P289),C289),C289)</f>
        <v>0</v>
      </c>
      <c r="R289" s="85" t="n">
        <f aca="false">IF(B289&lt;&gt;"Manutenção em interface",IF(B289&lt;&gt;"Desenv., Manutenção e Publicação de Páginas Estáticas",(O289+P289)*C289,C289),C289)</f>
        <v>0</v>
      </c>
      <c r="S289" s="78"/>
      <c r="T289" s="87"/>
      <c r="U289" s="88"/>
      <c r="V289" s="76"/>
      <c r="W289" s="77" t="n">
        <f aca="false">IF(V289&lt;&gt;"",VLOOKUP(V289,'Manual EB'!$A$3:$B$407,2,0),0)</f>
        <v>0</v>
      </c>
      <c r="X289" s="78"/>
      <c r="Y289" s="80"/>
      <c r="Z289" s="81"/>
      <c r="AA289" s="82"/>
      <c r="AB289" s="83"/>
      <c r="AC289" s="84" t="str">
        <f aca="false">IF(X289="EE",IF(OR(AND(OR(AA289=1,AA289=0),Y289&gt;0,Y289&lt;5),AND(OR(AA289=1,AA289=0),Y289&gt;4,Y289&lt;16),AND(AA289=2,Y289&gt;0,Y289&lt;5)),"Simples",IF(OR(AND(OR(AA289=1,AA289=0),Y289&gt;15),AND(AA289=2,Y289&gt;4,Y289&lt;16),AND(AA289&gt;2,Y289&gt;0,Y289&lt;5)),"Médio",IF(OR(AND(AA289=2,Y289&gt;15),AND(AA289&gt;2,Y289&gt;4,Y289&lt;16),AND(AA289&gt;2,Y289&gt;15)),"Complexo",""))), IF(OR(X289="CE",X289="SE"),IF(OR(AND(OR(AA289=1,AA289=0),Y289&gt;0,Y289&lt;6),AND(OR(AA289=1,AA289=0),Y289&gt;5,Y289&lt;20),AND(AA289&gt;1,AA289&lt;4,Y289&gt;0,Y289&lt;6)),"Simples",IF(OR(AND(OR(AA289=1,AA289=0),Y289&gt;19),AND(AA289&gt;1,AA289&lt;4,Y289&gt;5,Y289&lt;20),AND(AA289&gt;3,Y289&gt;0,Y289&lt;6)),"Médio",IF(OR(AND(AA289&gt;1,AA289&lt;4,Y289&gt;19),AND(AA289&gt;3,Y289&gt;5,Y289&lt;20),AND(AA289&gt;3,Y289&gt;19)),"Complexo",""))),""))</f>
        <v/>
      </c>
      <c r="AD289" s="79" t="str">
        <f aca="false">IF(X289="ALI",IF(OR(AND(OR(AA289=1,AA289=0),Y289&gt;0,Y289&lt;20),AND(OR(AA289=1,AA289=0),Y289&gt;19,Y289&lt;51),AND(AA289&gt;1,AA289&lt;6,Y289&gt;0,Y289&lt;20)),"Simples",IF(OR(AND(OR(AA289=1,AA289=0),Y289&gt;50),AND(AA289&gt;1,AA289&lt;6,Y289&gt;19,Y289&lt;51),AND(AA289&gt;5,Y289&gt;0,Y289&lt;20)),"Médio",IF(OR(AND(AA289&gt;1,AA289&lt;6,Y289&gt;50),AND(AA289&gt;5,Y289&gt;19,Y289&lt;51),AND(AA289&gt;5,Y289&gt;50)),"Complexo",""))), IF(X289="AIE",IF(OR(AND(OR(AA289=1, AA289=0),Y289&gt;0,Y289&lt;20),AND(OR(AA289=1, AA289=0),Y289&gt;19,Y289&lt;51),AND(AA289&gt;1,AA289&lt;6,Y289&gt;0,Y289&lt;20)),"Simples",IF(OR(AND(OR(AA289=1, AA289=0),Y289&gt;50),AND(AA289&gt;1,AA289&lt;6,Y289&gt;19,Y289&lt;51),AND(AA289&gt;5,Y289&gt;0,Y289&lt;20)),"Médio",IF(OR(AND(AA289&gt;1,AA289&lt;6,Y289&gt;50),AND(AA289&gt;5,Y289&gt;19,Y289&lt;51),AND(AA289&gt;5,Y289&gt;50)),"Complexo",""))),""))</f>
        <v/>
      </c>
      <c r="AE289" s="85" t="str">
        <f aca="false">IF(AC289="",AD289,IF(AD289="",AC289,""))</f>
        <v/>
      </c>
      <c r="AF289" s="86" t="n">
        <f aca="false">IF(AND(OR(X289="EE",X289="CE"),AE289="Simples"),3, IF(AND(OR(X289="EE",X289="CE"),AE289="Médio"),4, IF(AND(OR(X289="EE",X289="CE"),AE289="Complexo"),6, IF(AND(X289="SE",AE289="Simples"),4, IF(AND(X289="SE",AE289="Médio"),5, IF(AND(X289="SE",AE289="Complexo"),7,0))))))</f>
        <v>0</v>
      </c>
      <c r="AG289" s="86" t="n">
        <f aca="false">IF(AND(X289="ALI",AD289="Simples"),7, IF(AND(X289="ALI",AD289="Médio"),10, IF(AND(X289="ALI",AD289="Complexo"),15, IF(AND(X289="AIE",AD289="Simples"),5, IF(AND(X289="AIE",AD289="Médio"),7, IF(AND(X289="AIE",AD289="Complexo"),10,0))))))</f>
        <v>0</v>
      </c>
      <c r="AH289" s="86" t="n">
        <f aca="false">IF(U289="",0,IF(U289="OK",SUM(O289:P289),SUM(AF289:AG289)))</f>
        <v>0</v>
      </c>
      <c r="AI289" s="89" t="n">
        <f aca="false">IF(U289="OK",R289,( IF(V289&lt;&gt;"Manutenção em interface",IF(V289&lt;&gt;"Desenv., Manutenção e Publicação de Páginas Estáticas",(AF289+AG289)*W289,W289),W289)))</f>
        <v>0</v>
      </c>
      <c r="AJ289" s="78"/>
      <c r="AK289" s="87"/>
      <c r="AL289" s="78"/>
      <c r="AM289" s="87"/>
      <c r="AN289" s="78"/>
      <c r="AO289" s="78" t="str">
        <f aca="false">IF(AI289=0,"",IF(AI289=R289,"OK","Divergente"))</f>
        <v/>
      </c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IF(B290&lt;&gt;"",VLOOKUP(B290,'Manual EB'!$A$3:$B$407,2,0),0)</f>
        <v>0</v>
      </c>
      <c r="D290" s="78"/>
      <c r="E290" s="78"/>
      <c r="F290" s="79"/>
      <c r="G290" s="78"/>
      <c r="H290" s="80"/>
      <c r="I290" s="81"/>
      <c r="J290" s="82"/>
      <c r="K290" s="83"/>
      <c r="L290" s="84" t="str">
        <f aca="false">IF(G290="EE",IF(OR(AND(OR(J290=1,J290=0),H290&gt;0,H290&lt;5),AND(OR(J290=1,J290=0),H290&gt;4,H290&lt;16),AND(J290=2,H290&gt;0,H290&lt;5)),"Simples",IF(OR(AND(OR(J290=1,J290=0),H290&gt;15),AND(J290=2,H290&gt;4,H290&lt;16),AND(J290&gt;2,H290&gt;0,H290&lt;5)),"Médio",IF(OR(AND(J290=2,H290&gt;15),AND(J290&gt;2,H290&gt;4,H290&lt;16),AND(J290&gt;2,H290&gt;15)),"Complexo",""))), IF(OR(G290="CE",G290="SE"),IF(OR(AND(OR(J290=1,J290=0),H290&gt;0,H290&lt;6),AND(OR(J290=1,J290=0),H290&gt;5,H290&lt;20),AND(J290&gt;1,J290&lt;4,H290&gt;0,H290&lt;6)),"Simples",IF(OR(AND(OR(J290=1,J290=0),H290&gt;19),AND(J290&gt;1,J290&lt;4,H290&gt;5,H290&lt;20),AND(J290&gt;3,H290&gt;0,H290&lt;6)),"Médio",IF(OR(AND(J290&gt;1,J290&lt;4,H290&gt;19),AND(J290&gt;3,H290&gt;5,H290&lt;20),AND(J290&gt;3,H290&gt;19)),"Complexo",""))),""))</f>
        <v/>
      </c>
      <c r="M290" s="79" t="str">
        <f aca="false">IF(G290="ALI",IF(OR(AND(OR(J290=1,J290=0),H290&gt;0,H290&lt;20),AND(OR(J290=1,J290=0),H290&gt;19,H290&lt;51),AND(J290&gt;1,J290&lt;6,H290&gt;0,H290&lt;20)),"Simples",IF(OR(AND(OR(J290=1,J290=0),H290&gt;50),AND(J290&gt;1,J290&lt;6,H290&gt;19,H290&lt;51),AND(J290&gt;5,H290&gt;0,H290&lt;20)),"Médio",IF(OR(AND(J290&gt;1,J290&lt;6,H290&gt;50),AND(J290&gt;5,H290&gt;19,H290&lt;51),AND(J290&gt;5,H290&gt;50)),"Complexo",""))), IF(G290="AIE",IF(OR(AND(OR(J290=1, J290=0),H290&gt;0,H290&lt;20),AND(OR(J290=1, J290=0),H290&gt;19,H290&lt;51),AND(J290&gt;1,J290&lt;6,H290&gt;0,H290&lt;20)),"Simples",IF(OR(AND(OR(J290=1, J290=0),H290&gt;50),AND(J290&gt;1,J290&lt;6,H290&gt;19,H290&lt;51),AND(J290&gt;5,H290&gt;0,H290&lt;20)),"Médio",IF(OR(AND(J290&gt;1,J290&lt;6,H290&gt;50),AND(J290&gt;5,H290&gt;19,H290&lt;51),AND(J290&gt;5,H290&gt;50)),"Complexo",""))),""))</f>
        <v/>
      </c>
      <c r="N290" s="85" t="str">
        <f aca="false">IF(L290="",M290,IF(M290="",L290,""))</f>
        <v/>
      </c>
      <c r="O290" s="86" t="n">
        <f aca="false">IF(AND(OR(G290="EE",G290="CE"),N290="Simples"),3, IF(AND(OR(G290="EE",G290="CE"),N290="Médio"),4, IF(AND(OR(G290="EE",G290="CE"),N290="Complexo"),6, IF(AND(G290="SE",N290="Simples"),4, IF(AND(G290="SE",N290="Médio"),5, IF(AND(G290="SE",N290="Complexo"),7,0))))))</f>
        <v>0</v>
      </c>
      <c r="P290" s="86" t="n">
        <f aca="false">IF(AND(G290="ALI",M290="Simples"),7, IF(AND(G290="ALI",M290="Médio"),10, IF(AND(G290="ALI",M290="Complexo"),15, IF(AND(G290="AIE",M290="Simples"),5, IF(AND(G290="AIE",M290="Médio"),7, IF(AND(G290="AIE",M290="Complexo"),10,0))))))</f>
        <v>0</v>
      </c>
      <c r="Q290" s="69" t="n">
        <f aca="false">IF(B290&lt;&gt;"Manutenção em interface",IF(B290&lt;&gt;"Desenv., Manutenção e Publicação de Páginas Estáticas",(O290+P290),C290),C290)</f>
        <v>0</v>
      </c>
      <c r="R290" s="85" t="n">
        <f aca="false">IF(B290&lt;&gt;"Manutenção em interface",IF(B290&lt;&gt;"Desenv., Manutenção e Publicação de Páginas Estáticas",(O290+P290)*C290,C290),C290)</f>
        <v>0</v>
      </c>
      <c r="S290" s="78"/>
      <c r="T290" s="87"/>
      <c r="U290" s="88"/>
      <c r="V290" s="76"/>
      <c r="W290" s="77" t="n">
        <f aca="false">IF(V290&lt;&gt;"",VLOOKUP(V290,'Manual EB'!$A$3:$B$407,2,0),0)</f>
        <v>0</v>
      </c>
      <c r="X290" s="78"/>
      <c r="Y290" s="80"/>
      <c r="Z290" s="81"/>
      <c r="AA290" s="82"/>
      <c r="AB290" s="83"/>
      <c r="AC290" s="84" t="str">
        <f aca="false">IF(X290="EE",IF(OR(AND(OR(AA290=1,AA290=0),Y290&gt;0,Y290&lt;5),AND(OR(AA290=1,AA290=0),Y290&gt;4,Y290&lt;16),AND(AA290=2,Y290&gt;0,Y290&lt;5)),"Simples",IF(OR(AND(OR(AA290=1,AA290=0),Y290&gt;15),AND(AA290=2,Y290&gt;4,Y290&lt;16),AND(AA290&gt;2,Y290&gt;0,Y290&lt;5)),"Médio",IF(OR(AND(AA290=2,Y290&gt;15),AND(AA290&gt;2,Y290&gt;4,Y290&lt;16),AND(AA290&gt;2,Y290&gt;15)),"Complexo",""))), IF(OR(X290="CE",X290="SE"),IF(OR(AND(OR(AA290=1,AA290=0),Y290&gt;0,Y290&lt;6),AND(OR(AA290=1,AA290=0),Y290&gt;5,Y290&lt;20),AND(AA290&gt;1,AA290&lt;4,Y290&gt;0,Y290&lt;6)),"Simples",IF(OR(AND(OR(AA290=1,AA290=0),Y290&gt;19),AND(AA290&gt;1,AA290&lt;4,Y290&gt;5,Y290&lt;20),AND(AA290&gt;3,Y290&gt;0,Y290&lt;6)),"Médio",IF(OR(AND(AA290&gt;1,AA290&lt;4,Y290&gt;19),AND(AA290&gt;3,Y290&gt;5,Y290&lt;20),AND(AA290&gt;3,Y290&gt;19)),"Complexo",""))),""))</f>
        <v/>
      </c>
      <c r="AD290" s="79" t="str">
        <f aca="false">IF(X290="ALI",IF(OR(AND(OR(AA290=1,AA290=0),Y290&gt;0,Y290&lt;20),AND(OR(AA290=1,AA290=0),Y290&gt;19,Y290&lt;51),AND(AA290&gt;1,AA290&lt;6,Y290&gt;0,Y290&lt;20)),"Simples",IF(OR(AND(OR(AA290=1,AA290=0),Y290&gt;50),AND(AA290&gt;1,AA290&lt;6,Y290&gt;19,Y290&lt;51),AND(AA290&gt;5,Y290&gt;0,Y290&lt;20)),"Médio",IF(OR(AND(AA290&gt;1,AA290&lt;6,Y290&gt;50),AND(AA290&gt;5,Y290&gt;19,Y290&lt;51),AND(AA290&gt;5,Y290&gt;50)),"Complexo",""))), IF(X290="AIE",IF(OR(AND(OR(AA290=1, AA290=0),Y290&gt;0,Y290&lt;20),AND(OR(AA290=1, AA290=0),Y290&gt;19,Y290&lt;51),AND(AA290&gt;1,AA290&lt;6,Y290&gt;0,Y290&lt;20)),"Simples",IF(OR(AND(OR(AA290=1, AA290=0),Y290&gt;50),AND(AA290&gt;1,AA290&lt;6,Y290&gt;19,Y290&lt;51),AND(AA290&gt;5,Y290&gt;0,Y290&lt;20)),"Médio",IF(OR(AND(AA290&gt;1,AA290&lt;6,Y290&gt;50),AND(AA290&gt;5,Y290&gt;19,Y290&lt;51),AND(AA290&gt;5,Y290&gt;50)),"Complexo",""))),""))</f>
        <v/>
      </c>
      <c r="AE290" s="85" t="str">
        <f aca="false">IF(AC290="",AD290,IF(AD290="",AC290,""))</f>
        <v/>
      </c>
      <c r="AF290" s="86" t="n">
        <f aca="false">IF(AND(OR(X290="EE",X290="CE"),AE290="Simples"),3, IF(AND(OR(X290="EE",X290="CE"),AE290="Médio"),4, IF(AND(OR(X290="EE",X290="CE"),AE290="Complexo"),6, IF(AND(X290="SE",AE290="Simples"),4, IF(AND(X290="SE",AE290="Médio"),5, IF(AND(X290="SE",AE290="Complexo"),7,0))))))</f>
        <v>0</v>
      </c>
      <c r="AG290" s="86" t="n">
        <f aca="false">IF(AND(X290="ALI",AD290="Simples"),7, IF(AND(X290="ALI",AD290="Médio"),10, IF(AND(X290="ALI",AD290="Complexo"),15, IF(AND(X290="AIE",AD290="Simples"),5, IF(AND(X290="AIE",AD290="Médio"),7, IF(AND(X290="AIE",AD290="Complexo"),10,0))))))</f>
        <v>0</v>
      </c>
      <c r="AH290" s="86" t="n">
        <f aca="false">IF(U290="",0,IF(U290="OK",SUM(O290:P290),SUM(AF290:AG290)))</f>
        <v>0</v>
      </c>
      <c r="AI290" s="89" t="n">
        <f aca="false">IF(U290="OK",R290,( IF(V290&lt;&gt;"Manutenção em interface",IF(V290&lt;&gt;"Desenv., Manutenção e Publicação de Páginas Estáticas",(AF290+AG290)*W290,W290),W290)))</f>
        <v>0</v>
      </c>
      <c r="AJ290" s="78"/>
      <c r="AK290" s="87"/>
      <c r="AL290" s="78"/>
      <c r="AM290" s="87"/>
      <c r="AN290" s="78"/>
      <c r="AO290" s="78" t="str">
        <f aca="false">IF(AI290=0,"",IF(AI290=R290,"OK","Divergente"))</f>
        <v/>
      </c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IF(B291&lt;&gt;"",VLOOKUP(B291,'Manual EB'!$A$3:$B$407,2,0),0)</f>
        <v>0</v>
      </c>
      <c r="D291" s="78"/>
      <c r="E291" s="78"/>
      <c r="F291" s="79"/>
      <c r="G291" s="78"/>
      <c r="H291" s="80"/>
      <c r="I291" s="81"/>
      <c r="J291" s="82"/>
      <c r="K291" s="83"/>
      <c r="L291" s="84" t="str">
        <f aca="false">IF(G291="EE",IF(OR(AND(OR(J291=1,J291=0),H291&gt;0,H291&lt;5),AND(OR(J291=1,J291=0),H291&gt;4,H291&lt;16),AND(J291=2,H291&gt;0,H291&lt;5)),"Simples",IF(OR(AND(OR(J291=1,J291=0),H291&gt;15),AND(J291=2,H291&gt;4,H291&lt;16),AND(J291&gt;2,H291&gt;0,H291&lt;5)),"Médio",IF(OR(AND(J291=2,H291&gt;15),AND(J291&gt;2,H291&gt;4,H291&lt;16),AND(J291&gt;2,H291&gt;15)),"Complexo",""))), IF(OR(G291="CE",G291="SE"),IF(OR(AND(OR(J291=1,J291=0),H291&gt;0,H291&lt;6),AND(OR(J291=1,J291=0),H291&gt;5,H291&lt;20),AND(J291&gt;1,J291&lt;4,H291&gt;0,H291&lt;6)),"Simples",IF(OR(AND(OR(J291=1,J291=0),H291&gt;19),AND(J291&gt;1,J291&lt;4,H291&gt;5,H291&lt;20),AND(J291&gt;3,H291&gt;0,H291&lt;6)),"Médio",IF(OR(AND(J291&gt;1,J291&lt;4,H291&gt;19),AND(J291&gt;3,H291&gt;5,H291&lt;20),AND(J291&gt;3,H291&gt;19)),"Complexo",""))),""))</f>
        <v/>
      </c>
      <c r="M291" s="79" t="str">
        <f aca="false">IF(G291="ALI",IF(OR(AND(OR(J291=1,J291=0),H291&gt;0,H291&lt;20),AND(OR(J291=1,J291=0),H291&gt;19,H291&lt;51),AND(J291&gt;1,J291&lt;6,H291&gt;0,H291&lt;20)),"Simples",IF(OR(AND(OR(J291=1,J291=0),H291&gt;50),AND(J291&gt;1,J291&lt;6,H291&gt;19,H291&lt;51),AND(J291&gt;5,H291&gt;0,H291&lt;20)),"Médio",IF(OR(AND(J291&gt;1,J291&lt;6,H291&gt;50),AND(J291&gt;5,H291&gt;19,H291&lt;51),AND(J291&gt;5,H291&gt;50)),"Complexo",""))), IF(G291="AIE",IF(OR(AND(OR(J291=1, J291=0),H291&gt;0,H291&lt;20),AND(OR(J291=1, J291=0),H291&gt;19,H291&lt;51),AND(J291&gt;1,J291&lt;6,H291&gt;0,H291&lt;20)),"Simples",IF(OR(AND(OR(J291=1, J291=0),H291&gt;50),AND(J291&gt;1,J291&lt;6,H291&gt;19,H291&lt;51),AND(J291&gt;5,H291&gt;0,H291&lt;20)),"Médio",IF(OR(AND(J291&gt;1,J291&lt;6,H291&gt;50),AND(J291&gt;5,H291&gt;19,H291&lt;51),AND(J291&gt;5,H291&gt;50)),"Complexo",""))),""))</f>
        <v/>
      </c>
      <c r="N291" s="85" t="str">
        <f aca="false">IF(L291="",M291,IF(M291="",L291,""))</f>
        <v/>
      </c>
      <c r="O291" s="86" t="n">
        <f aca="false">IF(AND(OR(G291="EE",G291="CE"),N291="Simples"),3, IF(AND(OR(G291="EE",G291="CE"),N291="Médio"),4, IF(AND(OR(G291="EE",G291="CE"),N291="Complexo"),6, IF(AND(G291="SE",N291="Simples"),4, IF(AND(G291="SE",N291="Médio"),5, IF(AND(G291="SE",N291="Complexo"),7,0))))))</f>
        <v>0</v>
      </c>
      <c r="P291" s="86" t="n">
        <f aca="false">IF(AND(G291="ALI",M291="Simples"),7, IF(AND(G291="ALI",M291="Médio"),10, IF(AND(G291="ALI",M291="Complexo"),15, IF(AND(G291="AIE",M291="Simples"),5, IF(AND(G291="AIE",M291="Médio"),7, IF(AND(G291="AIE",M291="Complexo"),10,0))))))</f>
        <v>0</v>
      </c>
      <c r="Q291" s="69" t="n">
        <f aca="false">IF(B291&lt;&gt;"Manutenção em interface",IF(B291&lt;&gt;"Desenv., Manutenção e Publicação de Páginas Estáticas",(O291+P291),C291),C291)</f>
        <v>0</v>
      </c>
      <c r="R291" s="85" t="n">
        <f aca="false">IF(B291&lt;&gt;"Manutenção em interface",IF(B291&lt;&gt;"Desenv., Manutenção e Publicação de Páginas Estáticas",(O291+P291)*C291,C291),C291)</f>
        <v>0</v>
      </c>
      <c r="S291" s="78"/>
      <c r="T291" s="87"/>
      <c r="U291" s="88"/>
      <c r="V291" s="76"/>
      <c r="W291" s="77" t="n">
        <f aca="false">IF(V291&lt;&gt;"",VLOOKUP(V291,'Manual EB'!$A$3:$B$407,2,0),0)</f>
        <v>0</v>
      </c>
      <c r="X291" s="78"/>
      <c r="Y291" s="80"/>
      <c r="Z291" s="81"/>
      <c r="AA291" s="82"/>
      <c r="AB291" s="83"/>
      <c r="AC291" s="84" t="str">
        <f aca="false">IF(X291="EE",IF(OR(AND(OR(AA291=1,AA291=0),Y291&gt;0,Y291&lt;5),AND(OR(AA291=1,AA291=0),Y291&gt;4,Y291&lt;16),AND(AA291=2,Y291&gt;0,Y291&lt;5)),"Simples",IF(OR(AND(OR(AA291=1,AA291=0),Y291&gt;15),AND(AA291=2,Y291&gt;4,Y291&lt;16),AND(AA291&gt;2,Y291&gt;0,Y291&lt;5)),"Médio",IF(OR(AND(AA291=2,Y291&gt;15),AND(AA291&gt;2,Y291&gt;4,Y291&lt;16),AND(AA291&gt;2,Y291&gt;15)),"Complexo",""))), IF(OR(X291="CE",X291="SE"),IF(OR(AND(OR(AA291=1,AA291=0),Y291&gt;0,Y291&lt;6),AND(OR(AA291=1,AA291=0),Y291&gt;5,Y291&lt;20),AND(AA291&gt;1,AA291&lt;4,Y291&gt;0,Y291&lt;6)),"Simples",IF(OR(AND(OR(AA291=1,AA291=0),Y291&gt;19),AND(AA291&gt;1,AA291&lt;4,Y291&gt;5,Y291&lt;20),AND(AA291&gt;3,Y291&gt;0,Y291&lt;6)),"Médio",IF(OR(AND(AA291&gt;1,AA291&lt;4,Y291&gt;19),AND(AA291&gt;3,Y291&gt;5,Y291&lt;20),AND(AA291&gt;3,Y291&gt;19)),"Complexo",""))),""))</f>
        <v/>
      </c>
      <c r="AD291" s="79" t="str">
        <f aca="false">IF(X291="ALI",IF(OR(AND(OR(AA291=1,AA291=0),Y291&gt;0,Y291&lt;20),AND(OR(AA291=1,AA291=0),Y291&gt;19,Y291&lt;51),AND(AA291&gt;1,AA291&lt;6,Y291&gt;0,Y291&lt;20)),"Simples",IF(OR(AND(OR(AA291=1,AA291=0),Y291&gt;50),AND(AA291&gt;1,AA291&lt;6,Y291&gt;19,Y291&lt;51),AND(AA291&gt;5,Y291&gt;0,Y291&lt;20)),"Médio",IF(OR(AND(AA291&gt;1,AA291&lt;6,Y291&gt;50),AND(AA291&gt;5,Y291&gt;19,Y291&lt;51),AND(AA291&gt;5,Y291&gt;50)),"Complexo",""))), IF(X291="AIE",IF(OR(AND(OR(AA291=1, AA291=0),Y291&gt;0,Y291&lt;20),AND(OR(AA291=1, AA291=0),Y291&gt;19,Y291&lt;51),AND(AA291&gt;1,AA291&lt;6,Y291&gt;0,Y291&lt;20)),"Simples",IF(OR(AND(OR(AA291=1, AA291=0),Y291&gt;50),AND(AA291&gt;1,AA291&lt;6,Y291&gt;19,Y291&lt;51),AND(AA291&gt;5,Y291&gt;0,Y291&lt;20)),"Médio",IF(OR(AND(AA291&gt;1,AA291&lt;6,Y291&gt;50),AND(AA291&gt;5,Y291&gt;19,Y291&lt;51),AND(AA291&gt;5,Y291&gt;50)),"Complexo",""))),""))</f>
        <v/>
      </c>
      <c r="AE291" s="85" t="str">
        <f aca="false">IF(AC291="",AD291,IF(AD291="",AC291,""))</f>
        <v/>
      </c>
      <c r="AF291" s="86" t="n">
        <f aca="false">IF(AND(OR(X291="EE",X291="CE"),AE291="Simples"),3, IF(AND(OR(X291="EE",X291="CE"),AE291="Médio"),4, IF(AND(OR(X291="EE",X291="CE"),AE291="Complexo"),6, IF(AND(X291="SE",AE291="Simples"),4, IF(AND(X291="SE",AE291="Médio"),5, IF(AND(X291="SE",AE291="Complexo"),7,0))))))</f>
        <v>0</v>
      </c>
      <c r="AG291" s="86" t="n">
        <f aca="false">IF(AND(X291="ALI",AD291="Simples"),7, IF(AND(X291="ALI",AD291="Médio"),10, IF(AND(X291="ALI",AD291="Complexo"),15, IF(AND(X291="AIE",AD291="Simples"),5, IF(AND(X291="AIE",AD291="Médio"),7, IF(AND(X291="AIE",AD291="Complexo"),10,0))))))</f>
        <v>0</v>
      </c>
      <c r="AH291" s="86" t="n">
        <f aca="false">IF(U291="",0,IF(U291="OK",SUM(O291:P291),SUM(AF291:AG291)))</f>
        <v>0</v>
      </c>
      <c r="AI291" s="89" t="n">
        <f aca="false">IF(U291="OK",R291,( IF(V291&lt;&gt;"Manutenção em interface",IF(V291&lt;&gt;"Desenv., Manutenção e Publicação de Páginas Estáticas",(AF291+AG291)*W291,W291),W291)))</f>
        <v>0</v>
      </c>
      <c r="AJ291" s="78"/>
      <c r="AK291" s="87"/>
      <c r="AL291" s="78"/>
      <c r="AM291" s="87"/>
      <c r="AN291" s="78"/>
      <c r="AO291" s="78" t="str">
        <f aca="false">IF(AI291=0,"",IF(AI291=R291,"OK","Divergente"))</f>
        <v/>
      </c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IF(B292&lt;&gt;"",VLOOKUP(B292,'Manual EB'!$A$3:$B$407,2,0),0)</f>
        <v>0</v>
      </c>
      <c r="D292" s="78"/>
      <c r="E292" s="78"/>
      <c r="F292" s="79"/>
      <c r="G292" s="78"/>
      <c r="H292" s="80"/>
      <c r="I292" s="81"/>
      <c r="J292" s="82"/>
      <c r="K292" s="83"/>
      <c r="L292" s="84" t="str">
        <f aca="false">IF(G292="EE",IF(OR(AND(OR(J292=1,J292=0),H292&gt;0,H292&lt;5),AND(OR(J292=1,J292=0),H292&gt;4,H292&lt;16),AND(J292=2,H292&gt;0,H292&lt;5)),"Simples",IF(OR(AND(OR(J292=1,J292=0),H292&gt;15),AND(J292=2,H292&gt;4,H292&lt;16),AND(J292&gt;2,H292&gt;0,H292&lt;5)),"Médio",IF(OR(AND(J292=2,H292&gt;15),AND(J292&gt;2,H292&gt;4,H292&lt;16),AND(J292&gt;2,H292&gt;15)),"Complexo",""))), IF(OR(G292="CE",G292="SE"),IF(OR(AND(OR(J292=1,J292=0),H292&gt;0,H292&lt;6),AND(OR(J292=1,J292=0),H292&gt;5,H292&lt;20),AND(J292&gt;1,J292&lt;4,H292&gt;0,H292&lt;6)),"Simples",IF(OR(AND(OR(J292=1,J292=0),H292&gt;19),AND(J292&gt;1,J292&lt;4,H292&gt;5,H292&lt;20),AND(J292&gt;3,H292&gt;0,H292&lt;6)),"Médio",IF(OR(AND(J292&gt;1,J292&lt;4,H292&gt;19),AND(J292&gt;3,H292&gt;5,H292&lt;20),AND(J292&gt;3,H292&gt;19)),"Complexo",""))),""))</f>
        <v/>
      </c>
      <c r="M292" s="79" t="str">
        <f aca="false">IF(G292="ALI",IF(OR(AND(OR(J292=1,J292=0),H292&gt;0,H292&lt;20),AND(OR(J292=1,J292=0),H292&gt;19,H292&lt;51),AND(J292&gt;1,J292&lt;6,H292&gt;0,H292&lt;20)),"Simples",IF(OR(AND(OR(J292=1,J292=0),H292&gt;50),AND(J292&gt;1,J292&lt;6,H292&gt;19,H292&lt;51),AND(J292&gt;5,H292&gt;0,H292&lt;20)),"Médio",IF(OR(AND(J292&gt;1,J292&lt;6,H292&gt;50),AND(J292&gt;5,H292&gt;19,H292&lt;51),AND(J292&gt;5,H292&gt;50)),"Complexo",""))), IF(G292="AIE",IF(OR(AND(OR(J292=1, J292=0),H292&gt;0,H292&lt;20),AND(OR(J292=1, J292=0),H292&gt;19,H292&lt;51),AND(J292&gt;1,J292&lt;6,H292&gt;0,H292&lt;20)),"Simples",IF(OR(AND(OR(J292=1, J292=0),H292&gt;50),AND(J292&gt;1,J292&lt;6,H292&gt;19,H292&lt;51),AND(J292&gt;5,H292&gt;0,H292&lt;20)),"Médio",IF(OR(AND(J292&gt;1,J292&lt;6,H292&gt;50),AND(J292&gt;5,H292&gt;19,H292&lt;51),AND(J292&gt;5,H292&gt;50)),"Complexo",""))),""))</f>
        <v/>
      </c>
      <c r="N292" s="85" t="str">
        <f aca="false">IF(L292="",M292,IF(M292="",L292,""))</f>
        <v/>
      </c>
      <c r="O292" s="86" t="n">
        <f aca="false">IF(AND(OR(G292="EE",G292="CE"),N292="Simples"),3, IF(AND(OR(G292="EE",G292="CE"),N292="Médio"),4, IF(AND(OR(G292="EE",G292="CE"),N292="Complexo"),6, IF(AND(G292="SE",N292="Simples"),4, IF(AND(G292="SE",N292="Médio"),5, IF(AND(G292="SE",N292="Complexo"),7,0))))))</f>
        <v>0</v>
      </c>
      <c r="P292" s="86" t="n">
        <f aca="false">IF(AND(G292="ALI",M292="Simples"),7, IF(AND(G292="ALI",M292="Médio"),10, IF(AND(G292="ALI",M292="Complexo"),15, IF(AND(G292="AIE",M292="Simples"),5, IF(AND(G292="AIE",M292="Médio"),7, IF(AND(G292="AIE",M292="Complexo"),10,0))))))</f>
        <v>0</v>
      </c>
      <c r="Q292" s="69" t="n">
        <f aca="false">IF(B292&lt;&gt;"Manutenção em interface",IF(B292&lt;&gt;"Desenv., Manutenção e Publicação de Páginas Estáticas",(O292+P292),C292),C292)</f>
        <v>0</v>
      </c>
      <c r="R292" s="85" t="n">
        <f aca="false">IF(B292&lt;&gt;"Manutenção em interface",IF(B292&lt;&gt;"Desenv., Manutenção e Publicação de Páginas Estáticas",(O292+P292)*C292,C292),C292)</f>
        <v>0</v>
      </c>
      <c r="S292" s="78"/>
      <c r="T292" s="87"/>
      <c r="U292" s="88"/>
      <c r="V292" s="76"/>
      <c r="W292" s="77" t="n">
        <f aca="false">IF(V292&lt;&gt;"",VLOOKUP(V292,'Manual EB'!$A$3:$B$407,2,0),0)</f>
        <v>0</v>
      </c>
      <c r="X292" s="78"/>
      <c r="Y292" s="80"/>
      <c r="Z292" s="81"/>
      <c r="AA292" s="82"/>
      <c r="AB292" s="83"/>
      <c r="AC292" s="84" t="str">
        <f aca="false">IF(X292="EE",IF(OR(AND(OR(AA292=1,AA292=0),Y292&gt;0,Y292&lt;5),AND(OR(AA292=1,AA292=0),Y292&gt;4,Y292&lt;16),AND(AA292=2,Y292&gt;0,Y292&lt;5)),"Simples",IF(OR(AND(OR(AA292=1,AA292=0),Y292&gt;15),AND(AA292=2,Y292&gt;4,Y292&lt;16),AND(AA292&gt;2,Y292&gt;0,Y292&lt;5)),"Médio",IF(OR(AND(AA292=2,Y292&gt;15),AND(AA292&gt;2,Y292&gt;4,Y292&lt;16),AND(AA292&gt;2,Y292&gt;15)),"Complexo",""))), IF(OR(X292="CE",X292="SE"),IF(OR(AND(OR(AA292=1,AA292=0),Y292&gt;0,Y292&lt;6),AND(OR(AA292=1,AA292=0),Y292&gt;5,Y292&lt;20),AND(AA292&gt;1,AA292&lt;4,Y292&gt;0,Y292&lt;6)),"Simples",IF(OR(AND(OR(AA292=1,AA292=0),Y292&gt;19),AND(AA292&gt;1,AA292&lt;4,Y292&gt;5,Y292&lt;20),AND(AA292&gt;3,Y292&gt;0,Y292&lt;6)),"Médio",IF(OR(AND(AA292&gt;1,AA292&lt;4,Y292&gt;19),AND(AA292&gt;3,Y292&gt;5,Y292&lt;20),AND(AA292&gt;3,Y292&gt;19)),"Complexo",""))),""))</f>
        <v/>
      </c>
      <c r="AD292" s="79" t="str">
        <f aca="false">IF(X292="ALI",IF(OR(AND(OR(AA292=1,AA292=0),Y292&gt;0,Y292&lt;20),AND(OR(AA292=1,AA292=0),Y292&gt;19,Y292&lt;51),AND(AA292&gt;1,AA292&lt;6,Y292&gt;0,Y292&lt;20)),"Simples",IF(OR(AND(OR(AA292=1,AA292=0),Y292&gt;50),AND(AA292&gt;1,AA292&lt;6,Y292&gt;19,Y292&lt;51),AND(AA292&gt;5,Y292&gt;0,Y292&lt;20)),"Médio",IF(OR(AND(AA292&gt;1,AA292&lt;6,Y292&gt;50),AND(AA292&gt;5,Y292&gt;19,Y292&lt;51),AND(AA292&gt;5,Y292&gt;50)),"Complexo",""))), IF(X292="AIE",IF(OR(AND(OR(AA292=1, AA292=0),Y292&gt;0,Y292&lt;20),AND(OR(AA292=1, AA292=0),Y292&gt;19,Y292&lt;51),AND(AA292&gt;1,AA292&lt;6,Y292&gt;0,Y292&lt;20)),"Simples",IF(OR(AND(OR(AA292=1, AA292=0),Y292&gt;50),AND(AA292&gt;1,AA292&lt;6,Y292&gt;19,Y292&lt;51),AND(AA292&gt;5,Y292&gt;0,Y292&lt;20)),"Médio",IF(OR(AND(AA292&gt;1,AA292&lt;6,Y292&gt;50),AND(AA292&gt;5,Y292&gt;19,Y292&lt;51),AND(AA292&gt;5,Y292&gt;50)),"Complexo",""))),""))</f>
        <v/>
      </c>
      <c r="AE292" s="85" t="str">
        <f aca="false">IF(AC292="",AD292,IF(AD292="",AC292,""))</f>
        <v/>
      </c>
      <c r="AF292" s="86" t="n">
        <f aca="false">IF(AND(OR(X292="EE",X292="CE"),AE292="Simples"),3, IF(AND(OR(X292="EE",X292="CE"),AE292="Médio"),4, IF(AND(OR(X292="EE",X292="CE"),AE292="Complexo"),6, IF(AND(X292="SE",AE292="Simples"),4, IF(AND(X292="SE",AE292="Médio"),5, IF(AND(X292="SE",AE292="Complexo"),7,0))))))</f>
        <v>0</v>
      </c>
      <c r="AG292" s="86" t="n">
        <f aca="false">IF(AND(X292="ALI",AD292="Simples"),7, IF(AND(X292="ALI",AD292="Médio"),10, IF(AND(X292="ALI",AD292="Complexo"),15, IF(AND(X292="AIE",AD292="Simples"),5, IF(AND(X292="AIE",AD292="Médio"),7, IF(AND(X292="AIE",AD292="Complexo"),10,0))))))</f>
        <v>0</v>
      </c>
      <c r="AH292" s="86" t="n">
        <f aca="false">IF(U292="",0,IF(U292="OK",SUM(O292:P292),SUM(AF292:AG292)))</f>
        <v>0</v>
      </c>
      <c r="AI292" s="89" t="n">
        <f aca="false">IF(U292="OK",R292,( IF(V292&lt;&gt;"Manutenção em interface",IF(V292&lt;&gt;"Desenv., Manutenção e Publicação de Páginas Estáticas",(AF292+AG292)*W292,W292),W292)))</f>
        <v>0</v>
      </c>
      <c r="AJ292" s="78"/>
      <c r="AK292" s="87"/>
      <c r="AL292" s="78"/>
      <c r="AM292" s="87"/>
      <c r="AN292" s="78"/>
      <c r="AO292" s="78" t="str">
        <f aca="false">IF(AI292=0,"",IF(AI292=R292,"OK","Divergente"))</f>
        <v/>
      </c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IF(B293&lt;&gt;"",VLOOKUP(B293,'Manual EB'!$A$3:$B$407,2,0),0)</f>
        <v>0</v>
      </c>
      <c r="D293" s="78"/>
      <c r="E293" s="78"/>
      <c r="F293" s="79"/>
      <c r="G293" s="78"/>
      <c r="H293" s="80"/>
      <c r="I293" s="81"/>
      <c r="J293" s="82"/>
      <c r="K293" s="83"/>
      <c r="L293" s="84" t="str">
        <f aca="false">IF(G293="EE",IF(OR(AND(OR(J293=1,J293=0),H293&gt;0,H293&lt;5),AND(OR(J293=1,J293=0),H293&gt;4,H293&lt;16),AND(J293=2,H293&gt;0,H293&lt;5)),"Simples",IF(OR(AND(OR(J293=1,J293=0),H293&gt;15),AND(J293=2,H293&gt;4,H293&lt;16),AND(J293&gt;2,H293&gt;0,H293&lt;5)),"Médio",IF(OR(AND(J293=2,H293&gt;15),AND(J293&gt;2,H293&gt;4,H293&lt;16),AND(J293&gt;2,H293&gt;15)),"Complexo",""))), IF(OR(G293="CE",G293="SE"),IF(OR(AND(OR(J293=1,J293=0),H293&gt;0,H293&lt;6),AND(OR(J293=1,J293=0),H293&gt;5,H293&lt;20),AND(J293&gt;1,J293&lt;4,H293&gt;0,H293&lt;6)),"Simples",IF(OR(AND(OR(J293=1,J293=0),H293&gt;19),AND(J293&gt;1,J293&lt;4,H293&gt;5,H293&lt;20),AND(J293&gt;3,H293&gt;0,H293&lt;6)),"Médio",IF(OR(AND(J293&gt;1,J293&lt;4,H293&gt;19),AND(J293&gt;3,H293&gt;5,H293&lt;20),AND(J293&gt;3,H293&gt;19)),"Complexo",""))),""))</f>
        <v/>
      </c>
      <c r="M293" s="79" t="str">
        <f aca="false">IF(G293="ALI",IF(OR(AND(OR(J293=1,J293=0),H293&gt;0,H293&lt;20),AND(OR(J293=1,J293=0),H293&gt;19,H293&lt;51),AND(J293&gt;1,J293&lt;6,H293&gt;0,H293&lt;20)),"Simples",IF(OR(AND(OR(J293=1,J293=0),H293&gt;50),AND(J293&gt;1,J293&lt;6,H293&gt;19,H293&lt;51),AND(J293&gt;5,H293&gt;0,H293&lt;20)),"Médio",IF(OR(AND(J293&gt;1,J293&lt;6,H293&gt;50),AND(J293&gt;5,H293&gt;19,H293&lt;51),AND(J293&gt;5,H293&gt;50)),"Complexo",""))), IF(G293="AIE",IF(OR(AND(OR(J293=1, J293=0),H293&gt;0,H293&lt;20),AND(OR(J293=1, J293=0),H293&gt;19,H293&lt;51),AND(J293&gt;1,J293&lt;6,H293&gt;0,H293&lt;20)),"Simples",IF(OR(AND(OR(J293=1, J293=0),H293&gt;50),AND(J293&gt;1,J293&lt;6,H293&gt;19,H293&lt;51),AND(J293&gt;5,H293&gt;0,H293&lt;20)),"Médio",IF(OR(AND(J293&gt;1,J293&lt;6,H293&gt;50),AND(J293&gt;5,H293&gt;19,H293&lt;51),AND(J293&gt;5,H293&gt;50)),"Complexo",""))),""))</f>
        <v/>
      </c>
      <c r="N293" s="85" t="str">
        <f aca="false">IF(L293="",M293,IF(M293="",L293,""))</f>
        <v/>
      </c>
      <c r="O293" s="86" t="n">
        <f aca="false">IF(AND(OR(G293="EE",G293="CE"),N293="Simples"),3, IF(AND(OR(G293="EE",G293="CE"),N293="Médio"),4, IF(AND(OR(G293="EE",G293="CE"),N293="Complexo"),6, IF(AND(G293="SE",N293="Simples"),4, IF(AND(G293="SE",N293="Médio"),5, IF(AND(G293="SE",N293="Complexo"),7,0))))))</f>
        <v>0</v>
      </c>
      <c r="P293" s="86" t="n">
        <f aca="false">IF(AND(G293="ALI",M293="Simples"),7, IF(AND(G293="ALI",M293="Médio"),10, IF(AND(G293="ALI",M293="Complexo"),15, IF(AND(G293="AIE",M293="Simples"),5, IF(AND(G293="AIE",M293="Médio"),7, IF(AND(G293="AIE",M293="Complexo"),10,0))))))</f>
        <v>0</v>
      </c>
      <c r="Q293" s="69" t="n">
        <f aca="false">IF(B293&lt;&gt;"Manutenção em interface",IF(B293&lt;&gt;"Desenv., Manutenção e Publicação de Páginas Estáticas",(O293+P293),C293),C293)</f>
        <v>0</v>
      </c>
      <c r="R293" s="85" t="n">
        <f aca="false">IF(B293&lt;&gt;"Manutenção em interface",IF(B293&lt;&gt;"Desenv., Manutenção e Publicação de Páginas Estáticas",(O293+P293)*C293,C293),C293)</f>
        <v>0</v>
      </c>
      <c r="S293" s="78"/>
      <c r="T293" s="87"/>
      <c r="U293" s="88"/>
      <c r="V293" s="76"/>
      <c r="W293" s="77" t="n">
        <f aca="false">IF(V293&lt;&gt;"",VLOOKUP(V293,'Manual EB'!$A$3:$B$407,2,0),0)</f>
        <v>0</v>
      </c>
      <c r="X293" s="78"/>
      <c r="Y293" s="80"/>
      <c r="Z293" s="81"/>
      <c r="AA293" s="82"/>
      <c r="AB293" s="83"/>
      <c r="AC293" s="84" t="str">
        <f aca="false">IF(X293="EE",IF(OR(AND(OR(AA293=1,AA293=0),Y293&gt;0,Y293&lt;5),AND(OR(AA293=1,AA293=0),Y293&gt;4,Y293&lt;16),AND(AA293=2,Y293&gt;0,Y293&lt;5)),"Simples",IF(OR(AND(OR(AA293=1,AA293=0),Y293&gt;15),AND(AA293=2,Y293&gt;4,Y293&lt;16),AND(AA293&gt;2,Y293&gt;0,Y293&lt;5)),"Médio",IF(OR(AND(AA293=2,Y293&gt;15),AND(AA293&gt;2,Y293&gt;4,Y293&lt;16),AND(AA293&gt;2,Y293&gt;15)),"Complexo",""))), IF(OR(X293="CE",X293="SE"),IF(OR(AND(OR(AA293=1,AA293=0),Y293&gt;0,Y293&lt;6),AND(OR(AA293=1,AA293=0),Y293&gt;5,Y293&lt;20),AND(AA293&gt;1,AA293&lt;4,Y293&gt;0,Y293&lt;6)),"Simples",IF(OR(AND(OR(AA293=1,AA293=0),Y293&gt;19),AND(AA293&gt;1,AA293&lt;4,Y293&gt;5,Y293&lt;20),AND(AA293&gt;3,Y293&gt;0,Y293&lt;6)),"Médio",IF(OR(AND(AA293&gt;1,AA293&lt;4,Y293&gt;19),AND(AA293&gt;3,Y293&gt;5,Y293&lt;20),AND(AA293&gt;3,Y293&gt;19)),"Complexo",""))),""))</f>
        <v/>
      </c>
      <c r="AD293" s="79" t="str">
        <f aca="false">IF(X293="ALI",IF(OR(AND(OR(AA293=1,AA293=0),Y293&gt;0,Y293&lt;20),AND(OR(AA293=1,AA293=0),Y293&gt;19,Y293&lt;51),AND(AA293&gt;1,AA293&lt;6,Y293&gt;0,Y293&lt;20)),"Simples",IF(OR(AND(OR(AA293=1,AA293=0),Y293&gt;50),AND(AA293&gt;1,AA293&lt;6,Y293&gt;19,Y293&lt;51),AND(AA293&gt;5,Y293&gt;0,Y293&lt;20)),"Médio",IF(OR(AND(AA293&gt;1,AA293&lt;6,Y293&gt;50),AND(AA293&gt;5,Y293&gt;19,Y293&lt;51),AND(AA293&gt;5,Y293&gt;50)),"Complexo",""))), IF(X293="AIE",IF(OR(AND(OR(AA293=1, AA293=0),Y293&gt;0,Y293&lt;20),AND(OR(AA293=1, AA293=0),Y293&gt;19,Y293&lt;51),AND(AA293&gt;1,AA293&lt;6,Y293&gt;0,Y293&lt;20)),"Simples",IF(OR(AND(OR(AA293=1, AA293=0),Y293&gt;50),AND(AA293&gt;1,AA293&lt;6,Y293&gt;19,Y293&lt;51),AND(AA293&gt;5,Y293&gt;0,Y293&lt;20)),"Médio",IF(OR(AND(AA293&gt;1,AA293&lt;6,Y293&gt;50),AND(AA293&gt;5,Y293&gt;19,Y293&lt;51),AND(AA293&gt;5,Y293&gt;50)),"Complexo",""))),""))</f>
        <v/>
      </c>
      <c r="AE293" s="85" t="str">
        <f aca="false">IF(AC293="",AD293,IF(AD293="",AC293,""))</f>
        <v/>
      </c>
      <c r="AF293" s="86" t="n">
        <f aca="false">IF(AND(OR(X293="EE",X293="CE"),AE293="Simples"),3, IF(AND(OR(X293="EE",X293="CE"),AE293="Médio"),4, IF(AND(OR(X293="EE",X293="CE"),AE293="Complexo"),6, IF(AND(X293="SE",AE293="Simples"),4, IF(AND(X293="SE",AE293="Médio"),5, IF(AND(X293="SE",AE293="Complexo"),7,0))))))</f>
        <v>0</v>
      </c>
      <c r="AG293" s="86" t="n">
        <f aca="false">IF(AND(X293="ALI",AD293="Simples"),7, IF(AND(X293="ALI",AD293="Médio"),10, IF(AND(X293="ALI",AD293="Complexo"),15, IF(AND(X293="AIE",AD293="Simples"),5, IF(AND(X293="AIE",AD293="Médio"),7, IF(AND(X293="AIE",AD293="Complexo"),10,0))))))</f>
        <v>0</v>
      </c>
      <c r="AH293" s="86" t="n">
        <f aca="false">IF(U293="",0,IF(U293="OK",SUM(O293:P293),SUM(AF293:AG293)))</f>
        <v>0</v>
      </c>
      <c r="AI293" s="89" t="n">
        <f aca="false">IF(U293="OK",R293,( IF(V293&lt;&gt;"Manutenção em interface",IF(V293&lt;&gt;"Desenv., Manutenção e Publicação de Páginas Estáticas",(AF293+AG293)*W293,W293),W293)))</f>
        <v>0</v>
      </c>
      <c r="AJ293" s="78"/>
      <c r="AK293" s="87"/>
      <c r="AL293" s="78"/>
      <c r="AM293" s="87"/>
      <c r="AN293" s="78"/>
      <c r="AO293" s="78" t="str">
        <f aca="false">IF(AI293=0,"",IF(AI293=R293,"OK","Divergente"))</f>
        <v/>
      </c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IF(B294&lt;&gt;"",VLOOKUP(B294,'Manual EB'!$A$3:$B$407,2,0),0)</f>
        <v>0</v>
      </c>
      <c r="D294" s="78"/>
      <c r="E294" s="78"/>
      <c r="F294" s="79"/>
      <c r="G294" s="78"/>
      <c r="H294" s="80"/>
      <c r="I294" s="81"/>
      <c r="J294" s="82"/>
      <c r="K294" s="83"/>
      <c r="L294" s="84" t="str">
        <f aca="false">IF(G294="EE",IF(OR(AND(OR(J294=1,J294=0),H294&gt;0,H294&lt;5),AND(OR(J294=1,J294=0),H294&gt;4,H294&lt;16),AND(J294=2,H294&gt;0,H294&lt;5)),"Simples",IF(OR(AND(OR(J294=1,J294=0),H294&gt;15),AND(J294=2,H294&gt;4,H294&lt;16),AND(J294&gt;2,H294&gt;0,H294&lt;5)),"Médio",IF(OR(AND(J294=2,H294&gt;15),AND(J294&gt;2,H294&gt;4,H294&lt;16),AND(J294&gt;2,H294&gt;15)),"Complexo",""))), IF(OR(G294="CE",G294="SE"),IF(OR(AND(OR(J294=1,J294=0),H294&gt;0,H294&lt;6),AND(OR(J294=1,J294=0),H294&gt;5,H294&lt;20),AND(J294&gt;1,J294&lt;4,H294&gt;0,H294&lt;6)),"Simples",IF(OR(AND(OR(J294=1,J294=0),H294&gt;19),AND(J294&gt;1,J294&lt;4,H294&gt;5,H294&lt;20),AND(J294&gt;3,H294&gt;0,H294&lt;6)),"Médio",IF(OR(AND(J294&gt;1,J294&lt;4,H294&gt;19),AND(J294&gt;3,H294&gt;5,H294&lt;20),AND(J294&gt;3,H294&gt;19)),"Complexo",""))),""))</f>
        <v/>
      </c>
      <c r="M294" s="79" t="str">
        <f aca="false">IF(G294="ALI",IF(OR(AND(OR(J294=1,J294=0),H294&gt;0,H294&lt;20),AND(OR(J294=1,J294=0),H294&gt;19,H294&lt;51),AND(J294&gt;1,J294&lt;6,H294&gt;0,H294&lt;20)),"Simples",IF(OR(AND(OR(J294=1,J294=0),H294&gt;50),AND(J294&gt;1,J294&lt;6,H294&gt;19,H294&lt;51),AND(J294&gt;5,H294&gt;0,H294&lt;20)),"Médio",IF(OR(AND(J294&gt;1,J294&lt;6,H294&gt;50),AND(J294&gt;5,H294&gt;19,H294&lt;51),AND(J294&gt;5,H294&gt;50)),"Complexo",""))), IF(G294="AIE",IF(OR(AND(OR(J294=1, J294=0),H294&gt;0,H294&lt;20),AND(OR(J294=1, J294=0),H294&gt;19,H294&lt;51),AND(J294&gt;1,J294&lt;6,H294&gt;0,H294&lt;20)),"Simples",IF(OR(AND(OR(J294=1, J294=0),H294&gt;50),AND(J294&gt;1,J294&lt;6,H294&gt;19,H294&lt;51),AND(J294&gt;5,H294&gt;0,H294&lt;20)),"Médio",IF(OR(AND(J294&gt;1,J294&lt;6,H294&gt;50),AND(J294&gt;5,H294&gt;19,H294&lt;51),AND(J294&gt;5,H294&gt;50)),"Complexo",""))),""))</f>
        <v/>
      </c>
      <c r="N294" s="85" t="str">
        <f aca="false">IF(L294="",M294,IF(M294="",L294,""))</f>
        <v/>
      </c>
      <c r="O294" s="86" t="n">
        <f aca="false">IF(AND(OR(G294="EE",G294="CE"),N294="Simples"),3, IF(AND(OR(G294="EE",G294="CE"),N294="Médio"),4, IF(AND(OR(G294="EE",G294="CE"),N294="Complexo"),6, IF(AND(G294="SE",N294="Simples"),4, IF(AND(G294="SE",N294="Médio"),5, IF(AND(G294="SE",N294="Complexo"),7,0))))))</f>
        <v>0</v>
      </c>
      <c r="P294" s="86" t="n">
        <f aca="false">IF(AND(G294="ALI",M294="Simples"),7, IF(AND(G294="ALI",M294="Médio"),10, IF(AND(G294="ALI",M294="Complexo"),15, IF(AND(G294="AIE",M294="Simples"),5, IF(AND(G294="AIE",M294="Médio"),7, IF(AND(G294="AIE",M294="Complexo"),10,0))))))</f>
        <v>0</v>
      </c>
      <c r="Q294" s="69" t="n">
        <f aca="false">IF(B294&lt;&gt;"Manutenção em interface",IF(B294&lt;&gt;"Desenv., Manutenção e Publicação de Páginas Estáticas",(O294+P294),C294),C294)</f>
        <v>0</v>
      </c>
      <c r="R294" s="85" t="n">
        <f aca="false">IF(B294&lt;&gt;"Manutenção em interface",IF(B294&lt;&gt;"Desenv., Manutenção e Publicação de Páginas Estáticas",(O294+P294)*C294,C294),C294)</f>
        <v>0</v>
      </c>
      <c r="S294" s="78"/>
      <c r="T294" s="87"/>
      <c r="U294" s="88"/>
      <c r="V294" s="76"/>
      <c r="W294" s="77" t="n">
        <f aca="false">IF(V294&lt;&gt;"",VLOOKUP(V294,'Manual EB'!$A$3:$B$407,2,0),0)</f>
        <v>0</v>
      </c>
      <c r="X294" s="78"/>
      <c r="Y294" s="80"/>
      <c r="Z294" s="81"/>
      <c r="AA294" s="82"/>
      <c r="AB294" s="83"/>
      <c r="AC294" s="84" t="str">
        <f aca="false">IF(X294="EE",IF(OR(AND(OR(AA294=1,AA294=0),Y294&gt;0,Y294&lt;5),AND(OR(AA294=1,AA294=0),Y294&gt;4,Y294&lt;16),AND(AA294=2,Y294&gt;0,Y294&lt;5)),"Simples",IF(OR(AND(OR(AA294=1,AA294=0),Y294&gt;15),AND(AA294=2,Y294&gt;4,Y294&lt;16),AND(AA294&gt;2,Y294&gt;0,Y294&lt;5)),"Médio",IF(OR(AND(AA294=2,Y294&gt;15),AND(AA294&gt;2,Y294&gt;4,Y294&lt;16),AND(AA294&gt;2,Y294&gt;15)),"Complexo",""))), IF(OR(X294="CE",X294="SE"),IF(OR(AND(OR(AA294=1,AA294=0),Y294&gt;0,Y294&lt;6),AND(OR(AA294=1,AA294=0),Y294&gt;5,Y294&lt;20),AND(AA294&gt;1,AA294&lt;4,Y294&gt;0,Y294&lt;6)),"Simples",IF(OR(AND(OR(AA294=1,AA294=0),Y294&gt;19),AND(AA294&gt;1,AA294&lt;4,Y294&gt;5,Y294&lt;20),AND(AA294&gt;3,Y294&gt;0,Y294&lt;6)),"Médio",IF(OR(AND(AA294&gt;1,AA294&lt;4,Y294&gt;19),AND(AA294&gt;3,Y294&gt;5,Y294&lt;20),AND(AA294&gt;3,Y294&gt;19)),"Complexo",""))),""))</f>
        <v/>
      </c>
      <c r="AD294" s="79" t="str">
        <f aca="false">IF(X294="ALI",IF(OR(AND(OR(AA294=1,AA294=0),Y294&gt;0,Y294&lt;20),AND(OR(AA294=1,AA294=0),Y294&gt;19,Y294&lt;51),AND(AA294&gt;1,AA294&lt;6,Y294&gt;0,Y294&lt;20)),"Simples",IF(OR(AND(OR(AA294=1,AA294=0),Y294&gt;50),AND(AA294&gt;1,AA294&lt;6,Y294&gt;19,Y294&lt;51),AND(AA294&gt;5,Y294&gt;0,Y294&lt;20)),"Médio",IF(OR(AND(AA294&gt;1,AA294&lt;6,Y294&gt;50),AND(AA294&gt;5,Y294&gt;19,Y294&lt;51),AND(AA294&gt;5,Y294&gt;50)),"Complexo",""))), IF(X294="AIE",IF(OR(AND(OR(AA294=1, AA294=0),Y294&gt;0,Y294&lt;20),AND(OR(AA294=1, AA294=0),Y294&gt;19,Y294&lt;51),AND(AA294&gt;1,AA294&lt;6,Y294&gt;0,Y294&lt;20)),"Simples",IF(OR(AND(OR(AA294=1, AA294=0),Y294&gt;50),AND(AA294&gt;1,AA294&lt;6,Y294&gt;19,Y294&lt;51),AND(AA294&gt;5,Y294&gt;0,Y294&lt;20)),"Médio",IF(OR(AND(AA294&gt;1,AA294&lt;6,Y294&gt;50),AND(AA294&gt;5,Y294&gt;19,Y294&lt;51),AND(AA294&gt;5,Y294&gt;50)),"Complexo",""))),""))</f>
        <v/>
      </c>
      <c r="AE294" s="85" t="str">
        <f aca="false">IF(AC294="",AD294,IF(AD294="",AC294,""))</f>
        <v/>
      </c>
      <c r="AF294" s="86" t="n">
        <f aca="false">IF(AND(OR(X294="EE",X294="CE"),AE294="Simples"),3, IF(AND(OR(X294="EE",X294="CE"),AE294="Médio"),4, IF(AND(OR(X294="EE",X294="CE"),AE294="Complexo"),6, IF(AND(X294="SE",AE294="Simples"),4, IF(AND(X294="SE",AE294="Médio"),5, IF(AND(X294="SE",AE294="Complexo"),7,0))))))</f>
        <v>0</v>
      </c>
      <c r="AG294" s="86" t="n">
        <f aca="false">IF(AND(X294="ALI",AD294="Simples"),7, IF(AND(X294="ALI",AD294="Médio"),10, IF(AND(X294="ALI",AD294="Complexo"),15, IF(AND(X294="AIE",AD294="Simples"),5, IF(AND(X294="AIE",AD294="Médio"),7, IF(AND(X294="AIE",AD294="Complexo"),10,0))))))</f>
        <v>0</v>
      </c>
      <c r="AH294" s="86" t="n">
        <f aca="false">IF(U294="",0,IF(U294="OK",SUM(O294:P294),SUM(AF294:AG294)))</f>
        <v>0</v>
      </c>
      <c r="AI294" s="89" t="n">
        <f aca="false">IF(U294="OK",R294,( IF(V294&lt;&gt;"Manutenção em interface",IF(V294&lt;&gt;"Desenv., Manutenção e Publicação de Páginas Estáticas",(AF294+AG294)*W294,W294),W294)))</f>
        <v>0</v>
      </c>
      <c r="AJ294" s="78"/>
      <c r="AK294" s="87"/>
      <c r="AL294" s="78"/>
      <c r="AM294" s="87"/>
      <c r="AN294" s="78"/>
      <c r="AO294" s="78" t="str">
        <f aca="false">IF(AI294=0,"",IF(AI294=R294,"OK","Divergente"))</f>
        <v/>
      </c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IF(B295&lt;&gt;"",VLOOKUP(B295,'Manual EB'!$A$3:$B$407,2,0),0)</f>
        <v>0</v>
      </c>
      <c r="D295" s="78"/>
      <c r="E295" s="78"/>
      <c r="F295" s="79"/>
      <c r="G295" s="78"/>
      <c r="H295" s="80"/>
      <c r="I295" s="81"/>
      <c r="J295" s="82"/>
      <c r="K295" s="83"/>
      <c r="L295" s="84" t="str">
        <f aca="false">IF(G295="EE",IF(OR(AND(OR(J295=1,J295=0),H295&gt;0,H295&lt;5),AND(OR(J295=1,J295=0),H295&gt;4,H295&lt;16),AND(J295=2,H295&gt;0,H295&lt;5)),"Simples",IF(OR(AND(OR(J295=1,J295=0),H295&gt;15),AND(J295=2,H295&gt;4,H295&lt;16),AND(J295&gt;2,H295&gt;0,H295&lt;5)),"Médio",IF(OR(AND(J295=2,H295&gt;15),AND(J295&gt;2,H295&gt;4,H295&lt;16),AND(J295&gt;2,H295&gt;15)),"Complexo",""))), IF(OR(G295="CE",G295="SE"),IF(OR(AND(OR(J295=1,J295=0),H295&gt;0,H295&lt;6),AND(OR(J295=1,J295=0),H295&gt;5,H295&lt;20),AND(J295&gt;1,J295&lt;4,H295&gt;0,H295&lt;6)),"Simples",IF(OR(AND(OR(J295=1,J295=0),H295&gt;19),AND(J295&gt;1,J295&lt;4,H295&gt;5,H295&lt;20),AND(J295&gt;3,H295&gt;0,H295&lt;6)),"Médio",IF(OR(AND(J295&gt;1,J295&lt;4,H295&gt;19),AND(J295&gt;3,H295&gt;5,H295&lt;20),AND(J295&gt;3,H295&gt;19)),"Complexo",""))),""))</f>
        <v/>
      </c>
      <c r="M295" s="79" t="str">
        <f aca="false">IF(G295="ALI",IF(OR(AND(OR(J295=1,J295=0),H295&gt;0,H295&lt;20),AND(OR(J295=1,J295=0),H295&gt;19,H295&lt;51),AND(J295&gt;1,J295&lt;6,H295&gt;0,H295&lt;20)),"Simples",IF(OR(AND(OR(J295=1,J295=0),H295&gt;50),AND(J295&gt;1,J295&lt;6,H295&gt;19,H295&lt;51),AND(J295&gt;5,H295&gt;0,H295&lt;20)),"Médio",IF(OR(AND(J295&gt;1,J295&lt;6,H295&gt;50),AND(J295&gt;5,H295&gt;19,H295&lt;51),AND(J295&gt;5,H295&gt;50)),"Complexo",""))), IF(G295="AIE",IF(OR(AND(OR(J295=1, J295=0),H295&gt;0,H295&lt;20),AND(OR(J295=1, J295=0),H295&gt;19,H295&lt;51),AND(J295&gt;1,J295&lt;6,H295&gt;0,H295&lt;20)),"Simples",IF(OR(AND(OR(J295=1, J295=0),H295&gt;50),AND(J295&gt;1,J295&lt;6,H295&gt;19,H295&lt;51),AND(J295&gt;5,H295&gt;0,H295&lt;20)),"Médio",IF(OR(AND(J295&gt;1,J295&lt;6,H295&gt;50),AND(J295&gt;5,H295&gt;19,H295&lt;51),AND(J295&gt;5,H295&gt;50)),"Complexo",""))),""))</f>
        <v/>
      </c>
      <c r="N295" s="85" t="str">
        <f aca="false">IF(L295="",M295,IF(M295="",L295,""))</f>
        <v/>
      </c>
      <c r="O295" s="86" t="n">
        <f aca="false">IF(AND(OR(G295="EE",G295="CE"),N295="Simples"),3, IF(AND(OR(G295="EE",G295="CE"),N295="Médio"),4, IF(AND(OR(G295="EE",G295="CE"),N295="Complexo"),6, IF(AND(G295="SE",N295="Simples"),4, IF(AND(G295="SE",N295="Médio"),5, IF(AND(G295="SE",N295="Complexo"),7,0))))))</f>
        <v>0</v>
      </c>
      <c r="P295" s="86" t="n">
        <f aca="false">IF(AND(G295="ALI",M295="Simples"),7, IF(AND(G295="ALI",M295="Médio"),10, IF(AND(G295="ALI",M295="Complexo"),15, IF(AND(G295="AIE",M295="Simples"),5, IF(AND(G295="AIE",M295="Médio"),7, IF(AND(G295="AIE",M295="Complexo"),10,0))))))</f>
        <v>0</v>
      </c>
      <c r="Q295" s="69" t="n">
        <f aca="false">IF(B295&lt;&gt;"Manutenção em interface",IF(B295&lt;&gt;"Desenv., Manutenção e Publicação de Páginas Estáticas",(O295+P295),C295),C295)</f>
        <v>0</v>
      </c>
      <c r="R295" s="85" t="n">
        <f aca="false">IF(B295&lt;&gt;"Manutenção em interface",IF(B295&lt;&gt;"Desenv., Manutenção e Publicação de Páginas Estáticas",(O295+P295)*C295,C295),C295)</f>
        <v>0</v>
      </c>
      <c r="S295" s="78"/>
      <c r="T295" s="87"/>
      <c r="U295" s="88"/>
      <c r="V295" s="76"/>
      <c r="W295" s="77" t="n">
        <f aca="false">IF(V295&lt;&gt;"",VLOOKUP(V295,'Manual EB'!$A$3:$B$407,2,0),0)</f>
        <v>0</v>
      </c>
      <c r="X295" s="78"/>
      <c r="Y295" s="80"/>
      <c r="Z295" s="81"/>
      <c r="AA295" s="82"/>
      <c r="AB295" s="83"/>
      <c r="AC295" s="84" t="str">
        <f aca="false">IF(X295="EE",IF(OR(AND(OR(AA295=1,AA295=0),Y295&gt;0,Y295&lt;5),AND(OR(AA295=1,AA295=0),Y295&gt;4,Y295&lt;16),AND(AA295=2,Y295&gt;0,Y295&lt;5)),"Simples",IF(OR(AND(OR(AA295=1,AA295=0),Y295&gt;15),AND(AA295=2,Y295&gt;4,Y295&lt;16),AND(AA295&gt;2,Y295&gt;0,Y295&lt;5)),"Médio",IF(OR(AND(AA295=2,Y295&gt;15),AND(AA295&gt;2,Y295&gt;4,Y295&lt;16),AND(AA295&gt;2,Y295&gt;15)),"Complexo",""))), IF(OR(X295="CE",X295="SE"),IF(OR(AND(OR(AA295=1,AA295=0),Y295&gt;0,Y295&lt;6),AND(OR(AA295=1,AA295=0),Y295&gt;5,Y295&lt;20),AND(AA295&gt;1,AA295&lt;4,Y295&gt;0,Y295&lt;6)),"Simples",IF(OR(AND(OR(AA295=1,AA295=0),Y295&gt;19),AND(AA295&gt;1,AA295&lt;4,Y295&gt;5,Y295&lt;20),AND(AA295&gt;3,Y295&gt;0,Y295&lt;6)),"Médio",IF(OR(AND(AA295&gt;1,AA295&lt;4,Y295&gt;19),AND(AA295&gt;3,Y295&gt;5,Y295&lt;20),AND(AA295&gt;3,Y295&gt;19)),"Complexo",""))),""))</f>
        <v/>
      </c>
      <c r="AD295" s="79" t="str">
        <f aca="false">IF(X295="ALI",IF(OR(AND(OR(AA295=1,AA295=0),Y295&gt;0,Y295&lt;20),AND(OR(AA295=1,AA295=0),Y295&gt;19,Y295&lt;51),AND(AA295&gt;1,AA295&lt;6,Y295&gt;0,Y295&lt;20)),"Simples",IF(OR(AND(OR(AA295=1,AA295=0),Y295&gt;50),AND(AA295&gt;1,AA295&lt;6,Y295&gt;19,Y295&lt;51),AND(AA295&gt;5,Y295&gt;0,Y295&lt;20)),"Médio",IF(OR(AND(AA295&gt;1,AA295&lt;6,Y295&gt;50),AND(AA295&gt;5,Y295&gt;19,Y295&lt;51),AND(AA295&gt;5,Y295&gt;50)),"Complexo",""))), IF(X295="AIE",IF(OR(AND(OR(AA295=1, AA295=0),Y295&gt;0,Y295&lt;20),AND(OR(AA295=1, AA295=0),Y295&gt;19,Y295&lt;51),AND(AA295&gt;1,AA295&lt;6,Y295&gt;0,Y295&lt;20)),"Simples",IF(OR(AND(OR(AA295=1, AA295=0),Y295&gt;50),AND(AA295&gt;1,AA295&lt;6,Y295&gt;19,Y295&lt;51),AND(AA295&gt;5,Y295&gt;0,Y295&lt;20)),"Médio",IF(OR(AND(AA295&gt;1,AA295&lt;6,Y295&gt;50),AND(AA295&gt;5,Y295&gt;19,Y295&lt;51),AND(AA295&gt;5,Y295&gt;50)),"Complexo",""))),""))</f>
        <v/>
      </c>
      <c r="AE295" s="85" t="str">
        <f aca="false">IF(AC295="",AD295,IF(AD295="",AC295,""))</f>
        <v/>
      </c>
      <c r="AF295" s="86" t="n">
        <f aca="false">IF(AND(OR(X295="EE",X295="CE"),AE295="Simples"),3, IF(AND(OR(X295="EE",X295="CE"),AE295="Médio"),4, IF(AND(OR(X295="EE",X295="CE"),AE295="Complexo"),6, IF(AND(X295="SE",AE295="Simples"),4, IF(AND(X295="SE",AE295="Médio"),5, IF(AND(X295="SE",AE295="Complexo"),7,0))))))</f>
        <v>0</v>
      </c>
      <c r="AG295" s="86" t="n">
        <f aca="false">IF(AND(X295="ALI",AD295="Simples"),7, IF(AND(X295="ALI",AD295="Médio"),10, IF(AND(X295="ALI",AD295="Complexo"),15, IF(AND(X295="AIE",AD295="Simples"),5, IF(AND(X295="AIE",AD295="Médio"),7, IF(AND(X295="AIE",AD295="Complexo"),10,0))))))</f>
        <v>0</v>
      </c>
      <c r="AH295" s="86" t="n">
        <f aca="false">IF(U295="",0,IF(U295="OK",SUM(O295:P295),SUM(AF295:AG295)))</f>
        <v>0</v>
      </c>
      <c r="AI295" s="89" t="n">
        <f aca="false">IF(U295="OK",R295,( IF(V295&lt;&gt;"Manutenção em interface",IF(V295&lt;&gt;"Desenv., Manutenção e Publicação de Páginas Estáticas",(AF295+AG295)*W295,W295),W295)))</f>
        <v>0</v>
      </c>
      <c r="AJ295" s="78"/>
      <c r="AK295" s="87"/>
      <c r="AL295" s="78"/>
      <c r="AM295" s="87"/>
      <c r="AN295" s="78"/>
      <c r="AO295" s="78" t="str">
        <f aca="false">IF(AI295=0,"",IF(AI295=R295,"OK","Divergente"))</f>
        <v/>
      </c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IF(B296&lt;&gt;"",VLOOKUP(B296,'Manual EB'!$A$3:$B$407,2,0),0)</f>
        <v>0</v>
      </c>
      <c r="D296" s="78"/>
      <c r="E296" s="78"/>
      <c r="F296" s="79"/>
      <c r="G296" s="78"/>
      <c r="H296" s="80"/>
      <c r="I296" s="81"/>
      <c r="J296" s="82"/>
      <c r="K296" s="83"/>
      <c r="L296" s="84" t="str">
        <f aca="false">IF(G296="EE",IF(OR(AND(OR(J296=1,J296=0),H296&gt;0,H296&lt;5),AND(OR(J296=1,J296=0),H296&gt;4,H296&lt;16),AND(J296=2,H296&gt;0,H296&lt;5)),"Simples",IF(OR(AND(OR(J296=1,J296=0),H296&gt;15),AND(J296=2,H296&gt;4,H296&lt;16),AND(J296&gt;2,H296&gt;0,H296&lt;5)),"Médio",IF(OR(AND(J296=2,H296&gt;15),AND(J296&gt;2,H296&gt;4,H296&lt;16),AND(J296&gt;2,H296&gt;15)),"Complexo",""))), IF(OR(G296="CE",G296="SE"),IF(OR(AND(OR(J296=1,J296=0),H296&gt;0,H296&lt;6),AND(OR(J296=1,J296=0),H296&gt;5,H296&lt;20),AND(J296&gt;1,J296&lt;4,H296&gt;0,H296&lt;6)),"Simples",IF(OR(AND(OR(J296=1,J296=0),H296&gt;19),AND(J296&gt;1,J296&lt;4,H296&gt;5,H296&lt;20),AND(J296&gt;3,H296&gt;0,H296&lt;6)),"Médio",IF(OR(AND(J296&gt;1,J296&lt;4,H296&gt;19),AND(J296&gt;3,H296&gt;5,H296&lt;20),AND(J296&gt;3,H296&gt;19)),"Complexo",""))),""))</f>
        <v/>
      </c>
      <c r="M296" s="79" t="str">
        <f aca="false">IF(G296="ALI",IF(OR(AND(OR(J296=1,J296=0),H296&gt;0,H296&lt;20),AND(OR(J296=1,J296=0),H296&gt;19,H296&lt;51),AND(J296&gt;1,J296&lt;6,H296&gt;0,H296&lt;20)),"Simples",IF(OR(AND(OR(J296=1,J296=0),H296&gt;50),AND(J296&gt;1,J296&lt;6,H296&gt;19,H296&lt;51),AND(J296&gt;5,H296&gt;0,H296&lt;20)),"Médio",IF(OR(AND(J296&gt;1,J296&lt;6,H296&gt;50),AND(J296&gt;5,H296&gt;19,H296&lt;51),AND(J296&gt;5,H296&gt;50)),"Complexo",""))), IF(G296="AIE",IF(OR(AND(OR(J296=1, J296=0),H296&gt;0,H296&lt;20),AND(OR(J296=1, J296=0),H296&gt;19,H296&lt;51),AND(J296&gt;1,J296&lt;6,H296&gt;0,H296&lt;20)),"Simples",IF(OR(AND(OR(J296=1, J296=0),H296&gt;50),AND(J296&gt;1,J296&lt;6,H296&gt;19,H296&lt;51),AND(J296&gt;5,H296&gt;0,H296&lt;20)),"Médio",IF(OR(AND(J296&gt;1,J296&lt;6,H296&gt;50),AND(J296&gt;5,H296&gt;19,H296&lt;51),AND(J296&gt;5,H296&gt;50)),"Complexo",""))),""))</f>
        <v/>
      </c>
      <c r="N296" s="85" t="str">
        <f aca="false">IF(L296="",M296,IF(M296="",L296,""))</f>
        <v/>
      </c>
      <c r="O296" s="86" t="n">
        <f aca="false">IF(AND(OR(G296="EE",G296="CE"),N296="Simples"),3, IF(AND(OR(G296="EE",G296="CE"),N296="Médio"),4, IF(AND(OR(G296="EE",G296="CE"),N296="Complexo"),6, IF(AND(G296="SE",N296="Simples"),4, IF(AND(G296="SE",N296="Médio"),5, IF(AND(G296="SE",N296="Complexo"),7,0))))))</f>
        <v>0</v>
      </c>
      <c r="P296" s="86" t="n">
        <f aca="false">IF(AND(G296="ALI",M296="Simples"),7, IF(AND(G296="ALI",M296="Médio"),10, IF(AND(G296="ALI",M296="Complexo"),15, IF(AND(G296="AIE",M296="Simples"),5, IF(AND(G296="AIE",M296="Médio"),7, IF(AND(G296="AIE",M296="Complexo"),10,0))))))</f>
        <v>0</v>
      </c>
      <c r="Q296" s="69" t="n">
        <f aca="false">IF(B296&lt;&gt;"Manutenção em interface",IF(B296&lt;&gt;"Desenv., Manutenção e Publicação de Páginas Estáticas",(O296+P296),C296),C296)</f>
        <v>0</v>
      </c>
      <c r="R296" s="85" t="n">
        <f aca="false">IF(B296&lt;&gt;"Manutenção em interface",IF(B296&lt;&gt;"Desenv., Manutenção e Publicação de Páginas Estáticas",(O296+P296)*C296,C296),C296)</f>
        <v>0</v>
      </c>
      <c r="S296" s="78"/>
      <c r="T296" s="87"/>
      <c r="U296" s="88"/>
      <c r="V296" s="76"/>
      <c r="W296" s="77" t="n">
        <f aca="false">IF(V296&lt;&gt;"",VLOOKUP(V296,'Manual EB'!$A$3:$B$407,2,0),0)</f>
        <v>0</v>
      </c>
      <c r="X296" s="78"/>
      <c r="Y296" s="80"/>
      <c r="Z296" s="81"/>
      <c r="AA296" s="82"/>
      <c r="AB296" s="83"/>
      <c r="AC296" s="84" t="str">
        <f aca="false">IF(X296="EE",IF(OR(AND(OR(AA296=1,AA296=0),Y296&gt;0,Y296&lt;5),AND(OR(AA296=1,AA296=0),Y296&gt;4,Y296&lt;16),AND(AA296=2,Y296&gt;0,Y296&lt;5)),"Simples",IF(OR(AND(OR(AA296=1,AA296=0),Y296&gt;15),AND(AA296=2,Y296&gt;4,Y296&lt;16),AND(AA296&gt;2,Y296&gt;0,Y296&lt;5)),"Médio",IF(OR(AND(AA296=2,Y296&gt;15),AND(AA296&gt;2,Y296&gt;4,Y296&lt;16),AND(AA296&gt;2,Y296&gt;15)),"Complexo",""))), IF(OR(X296="CE",X296="SE"),IF(OR(AND(OR(AA296=1,AA296=0),Y296&gt;0,Y296&lt;6),AND(OR(AA296=1,AA296=0),Y296&gt;5,Y296&lt;20),AND(AA296&gt;1,AA296&lt;4,Y296&gt;0,Y296&lt;6)),"Simples",IF(OR(AND(OR(AA296=1,AA296=0),Y296&gt;19),AND(AA296&gt;1,AA296&lt;4,Y296&gt;5,Y296&lt;20),AND(AA296&gt;3,Y296&gt;0,Y296&lt;6)),"Médio",IF(OR(AND(AA296&gt;1,AA296&lt;4,Y296&gt;19),AND(AA296&gt;3,Y296&gt;5,Y296&lt;20),AND(AA296&gt;3,Y296&gt;19)),"Complexo",""))),""))</f>
        <v/>
      </c>
      <c r="AD296" s="79" t="str">
        <f aca="false">IF(X296="ALI",IF(OR(AND(OR(AA296=1,AA296=0),Y296&gt;0,Y296&lt;20),AND(OR(AA296=1,AA296=0),Y296&gt;19,Y296&lt;51),AND(AA296&gt;1,AA296&lt;6,Y296&gt;0,Y296&lt;20)),"Simples",IF(OR(AND(OR(AA296=1,AA296=0),Y296&gt;50),AND(AA296&gt;1,AA296&lt;6,Y296&gt;19,Y296&lt;51),AND(AA296&gt;5,Y296&gt;0,Y296&lt;20)),"Médio",IF(OR(AND(AA296&gt;1,AA296&lt;6,Y296&gt;50),AND(AA296&gt;5,Y296&gt;19,Y296&lt;51),AND(AA296&gt;5,Y296&gt;50)),"Complexo",""))), IF(X296="AIE",IF(OR(AND(OR(AA296=1, AA296=0),Y296&gt;0,Y296&lt;20),AND(OR(AA296=1, AA296=0),Y296&gt;19,Y296&lt;51),AND(AA296&gt;1,AA296&lt;6,Y296&gt;0,Y296&lt;20)),"Simples",IF(OR(AND(OR(AA296=1, AA296=0),Y296&gt;50),AND(AA296&gt;1,AA296&lt;6,Y296&gt;19,Y296&lt;51),AND(AA296&gt;5,Y296&gt;0,Y296&lt;20)),"Médio",IF(OR(AND(AA296&gt;1,AA296&lt;6,Y296&gt;50),AND(AA296&gt;5,Y296&gt;19,Y296&lt;51),AND(AA296&gt;5,Y296&gt;50)),"Complexo",""))),""))</f>
        <v/>
      </c>
      <c r="AE296" s="85" t="str">
        <f aca="false">IF(AC296="",AD296,IF(AD296="",AC296,""))</f>
        <v/>
      </c>
      <c r="AF296" s="86" t="n">
        <f aca="false">IF(AND(OR(X296="EE",X296="CE"),AE296="Simples"),3, IF(AND(OR(X296="EE",X296="CE"),AE296="Médio"),4, IF(AND(OR(X296="EE",X296="CE"),AE296="Complexo"),6, IF(AND(X296="SE",AE296="Simples"),4, IF(AND(X296="SE",AE296="Médio"),5, IF(AND(X296="SE",AE296="Complexo"),7,0))))))</f>
        <v>0</v>
      </c>
      <c r="AG296" s="86" t="n">
        <f aca="false">IF(AND(X296="ALI",AD296="Simples"),7, IF(AND(X296="ALI",AD296="Médio"),10, IF(AND(X296="ALI",AD296="Complexo"),15, IF(AND(X296="AIE",AD296="Simples"),5, IF(AND(X296="AIE",AD296="Médio"),7, IF(AND(X296="AIE",AD296="Complexo"),10,0))))))</f>
        <v>0</v>
      </c>
      <c r="AH296" s="86" t="n">
        <f aca="false">IF(U296="",0,IF(U296="OK",SUM(O296:P296),SUM(AF296:AG296)))</f>
        <v>0</v>
      </c>
      <c r="AI296" s="89" t="n">
        <f aca="false">IF(U296="OK",R296,( IF(V296&lt;&gt;"Manutenção em interface",IF(V296&lt;&gt;"Desenv., Manutenção e Publicação de Páginas Estáticas",(AF296+AG296)*W296,W296),W296)))</f>
        <v>0</v>
      </c>
      <c r="AJ296" s="78"/>
      <c r="AK296" s="87"/>
      <c r="AL296" s="78"/>
      <c r="AM296" s="87"/>
      <c r="AN296" s="78"/>
      <c r="AO296" s="78" t="str">
        <f aca="false">IF(AI296=0,"",IF(AI296=R296,"OK","Divergente"))</f>
        <v/>
      </c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IF(B297&lt;&gt;"",VLOOKUP(B297,'Manual EB'!$A$3:$B$407,2,0),0)</f>
        <v>0</v>
      </c>
      <c r="D297" s="78"/>
      <c r="E297" s="78"/>
      <c r="F297" s="79"/>
      <c r="G297" s="78"/>
      <c r="H297" s="80"/>
      <c r="I297" s="81"/>
      <c r="J297" s="82"/>
      <c r="K297" s="83"/>
      <c r="L297" s="84" t="str">
        <f aca="false">IF(G297="EE",IF(OR(AND(OR(J297=1,J297=0),H297&gt;0,H297&lt;5),AND(OR(J297=1,J297=0),H297&gt;4,H297&lt;16),AND(J297=2,H297&gt;0,H297&lt;5)),"Simples",IF(OR(AND(OR(J297=1,J297=0),H297&gt;15),AND(J297=2,H297&gt;4,H297&lt;16),AND(J297&gt;2,H297&gt;0,H297&lt;5)),"Médio",IF(OR(AND(J297=2,H297&gt;15),AND(J297&gt;2,H297&gt;4,H297&lt;16),AND(J297&gt;2,H297&gt;15)),"Complexo",""))), IF(OR(G297="CE",G297="SE"),IF(OR(AND(OR(J297=1,J297=0),H297&gt;0,H297&lt;6),AND(OR(J297=1,J297=0),H297&gt;5,H297&lt;20),AND(J297&gt;1,J297&lt;4,H297&gt;0,H297&lt;6)),"Simples",IF(OR(AND(OR(J297=1,J297=0),H297&gt;19),AND(J297&gt;1,J297&lt;4,H297&gt;5,H297&lt;20),AND(J297&gt;3,H297&gt;0,H297&lt;6)),"Médio",IF(OR(AND(J297&gt;1,J297&lt;4,H297&gt;19),AND(J297&gt;3,H297&gt;5,H297&lt;20),AND(J297&gt;3,H297&gt;19)),"Complexo",""))),""))</f>
        <v/>
      </c>
      <c r="M297" s="79" t="str">
        <f aca="false">IF(G297="ALI",IF(OR(AND(OR(J297=1,J297=0),H297&gt;0,H297&lt;20),AND(OR(J297=1,J297=0),H297&gt;19,H297&lt;51),AND(J297&gt;1,J297&lt;6,H297&gt;0,H297&lt;20)),"Simples",IF(OR(AND(OR(J297=1,J297=0),H297&gt;50),AND(J297&gt;1,J297&lt;6,H297&gt;19,H297&lt;51),AND(J297&gt;5,H297&gt;0,H297&lt;20)),"Médio",IF(OR(AND(J297&gt;1,J297&lt;6,H297&gt;50),AND(J297&gt;5,H297&gt;19,H297&lt;51),AND(J297&gt;5,H297&gt;50)),"Complexo",""))), IF(G297="AIE",IF(OR(AND(OR(J297=1, J297=0),H297&gt;0,H297&lt;20),AND(OR(J297=1, J297=0),H297&gt;19,H297&lt;51),AND(J297&gt;1,J297&lt;6,H297&gt;0,H297&lt;20)),"Simples",IF(OR(AND(OR(J297=1, J297=0),H297&gt;50),AND(J297&gt;1,J297&lt;6,H297&gt;19,H297&lt;51),AND(J297&gt;5,H297&gt;0,H297&lt;20)),"Médio",IF(OR(AND(J297&gt;1,J297&lt;6,H297&gt;50),AND(J297&gt;5,H297&gt;19,H297&lt;51),AND(J297&gt;5,H297&gt;50)),"Complexo",""))),""))</f>
        <v/>
      </c>
      <c r="N297" s="85" t="str">
        <f aca="false">IF(L297="",M297,IF(M297="",L297,""))</f>
        <v/>
      </c>
      <c r="O297" s="86" t="n">
        <f aca="false">IF(AND(OR(G297="EE",G297="CE"),N297="Simples"),3, IF(AND(OR(G297="EE",G297="CE"),N297="Médio"),4, IF(AND(OR(G297="EE",G297="CE"),N297="Complexo"),6, IF(AND(G297="SE",N297="Simples"),4, IF(AND(G297="SE",N297="Médio"),5, IF(AND(G297="SE",N297="Complexo"),7,0))))))</f>
        <v>0</v>
      </c>
      <c r="P297" s="86" t="n">
        <f aca="false">IF(AND(G297="ALI",M297="Simples"),7, IF(AND(G297="ALI",M297="Médio"),10, IF(AND(G297="ALI",M297="Complexo"),15, IF(AND(G297="AIE",M297="Simples"),5, IF(AND(G297="AIE",M297="Médio"),7, IF(AND(G297="AIE",M297="Complexo"),10,0))))))</f>
        <v>0</v>
      </c>
      <c r="Q297" s="69" t="n">
        <f aca="false">IF(B297&lt;&gt;"Manutenção em interface",IF(B297&lt;&gt;"Desenv., Manutenção e Publicação de Páginas Estáticas",(O297+P297),C297),C297)</f>
        <v>0</v>
      </c>
      <c r="R297" s="85" t="n">
        <f aca="false">IF(B297&lt;&gt;"Manutenção em interface",IF(B297&lt;&gt;"Desenv., Manutenção e Publicação de Páginas Estáticas",(O297+P297)*C297,C297),C297)</f>
        <v>0</v>
      </c>
      <c r="S297" s="78"/>
      <c r="T297" s="87"/>
      <c r="U297" s="88"/>
      <c r="V297" s="76"/>
      <c r="W297" s="77" t="n">
        <f aca="false">IF(V297&lt;&gt;"",VLOOKUP(V297,'Manual EB'!$A$3:$B$407,2,0),0)</f>
        <v>0</v>
      </c>
      <c r="X297" s="78"/>
      <c r="Y297" s="80"/>
      <c r="Z297" s="81"/>
      <c r="AA297" s="82"/>
      <c r="AB297" s="83"/>
      <c r="AC297" s="84" t="str">
        <f aca="false">IF(X297="EE",IF(OR(AND(OR(AA297=1,AA297=0),Y297&gt;0,Y297&lt;5),AND(OR(AA297=1,AA297=0),Y297&gt;4,Y297&lt;16),AND(AA297=2,Y297&gt;0,Y297&lt;5)),"Simples",IF(OR(AND(OR(AA297=1,AA297=0),Y297&gt;15),AND(AA297=2,Y297&gt;4,Y297&lt;16),AND(AA297&gt;2,Y297&gt;0,Y297&lt;5)),"Médio",IF(OR(AND(AA297=2,Y297&gt;15),AND(AA297&gt;2,Y297&gt;4,Y297&lt;16),AND(AA297&gt;2,Y297&gt;15)),"Complexo",""))), IF(OR(X297="CE",X297="SE"),IF(OR(AND(OR(AA297=1,AA297=0),Y297&gt;0,Y297&lt;6),AND(OR(AA297=1,AA297=0),Y297&gt;5,Y297&lt;20),AND(AA297&gt;1,AA297&lt;4,Y297&gt;0,Y297&lt;6)),"Simples",IF(OR(AND(OR(AA297=1,AA297=0),Y297&gt;19),AND(AA297&gt;1,AA297&lt;4,Y297&gt;5,Y297&lt;20),AND(AA297&gt;3,Y297&gt;0,Y297&lt;6)),"Médio",IF(OR(AND(AA297&gt;1,AA297&lt;4,Y297&gt;19),AND(AA297&gt;3,Y297&gt;5,Y297&lt;20),AND(AA297&gt;3,Y297&gt;19)),"Complexo",""))),""))</f>
        <v/>
      </c>
      <c r="AD297" s="79" t="str">
        <f aca="false">IF(X297="ALI",IF(OR(AND(OR(AA297=1,AA297=0),Y297&gt;0,Y297&lt;20),AND(OR(AA297=1,AA297=0),Y297&gt;19,Y297&lt;51),AND(AA297&gt;1,AA297&lt;6,Y297&gt;0,Y297&lt;20)),"Simples",IF(OR(AND(OR(AA297=1,AA297=0),Y297&gt;50),AND(AA297&gt;1,AA297&lt;6,Y297&gt;19,Y297&lt;51),AND(AA297&gt;5,Y297&gt;0,Y297&lt;20)),"Médio",IF(OR(AND(AA297&gt;1,AA297&lt;6,Y297&gt;50),AND(AA297&gt;5,Y297&gt;19,Y297&lt;51),AND(AA297&gt;5,Y297&gt;50)),"Complexo",""))), IF(X297="AIE",IF(OR(AND(OR(AA297=1, AA297=0),Y297&gt;0,Y297&lt;20),AND(OR(AA297=1, AA297=0),Y297&gt;19,Y297&lt;51),AND(AA297&gt;1,AA297&lt;6,Y297&gt;0,Y297&lt;20)),"Simples",IF(OR(AND(OR(AA297=1, AA297=0),Y297&gt;50),AND(AA297&gt;1,AA297&lt;6,Y297&gt;19,Y297&lt;51),AND(AA297&gt;5,Y297&gt;0,Y297&lt;20)),"Médio",IF(OR(AND(AA297&gt;1,AA297&lt;6,Y297&gt;50),AND(AA297&gt;5,Y297&gt;19,Y297&lt;51),AND(AA297&gt;5,Y297&gt;50)),"Complexo",""))),""))</f>
        <v/>
      </c>
      <c r="AE297" s="85" t="str">
        <f aca="false">IF(AC297="",AD297,IF(AD297="",AC297,""))</f>
        <v/>
      </c>
      <c r="AF297" s="86" t="n">
        <f aca="false">IF(AND(OR(X297="EE",X297="CE"),AE297="Simples"),3, IF(AND(OR(X297="EE",X297="CE"),AE297="Médio"),4, IF(AND(OR(X297="EE",X297="CE"),AE297="Complexo"),6, IF(AND(X297="SE",AE297="Simples"),4, IF(AND(X297="SE",AE297="Médio"),5, IF(AND(X297="SE",AE297="Complexo"),7,0))))))</f>
        <v>0</v>
      </c>
      <c r="AG297" s="86" t="n">
        <f aca="false">IF(AND(X297="ALI",AD297="Simples"),7, IF(AND(X297="ALI",AD297="Médio"),10, IF(AND(X297="ALI",AD297="Complexo"),15, IF(AND(X297="AIE",AD297="Simples"),5, IF(AND(X297="AIE",AD297="Médio"),7, IF(AND(X297="AIE",AD297="Complexo"),10,0))))))</f>
        <v>0</v>
      </c>
      <c r="AH297" s="86" t="n">
        <f aca="false">IF(U297="",0,IF(U297="OK",SUM(O297:P297),SUM(AF297:AG297)))</f>
        <v>0</v>
      </c>
      <c r="AI297" s="89" t="n">
        <f aca="false">IF(U297="OK",R297,( IF(V297&lt;&gt;"Manutenção em interface",IF(V297&lt;&gt;"Desenv., Manutenção e Publicação de Páginas Estáticas",(AF297+AG297)*W297,W297),W297)))</f>
        <v>0</v>
      </c>
      <c r="AJ297" s="78"/>
      <c r="AK297" s="87"/>
      <c r="AL297" s="78"/>
      <c r="AM297" s="87"/>
      <c r="AN297" s="78"/>
      <c r="AO297" s="78" t="str">
        <f aca="false">IF(AI297=0,"",IF(AI297=R297,"OK","Divergente"))</f>
        <v/>
      </c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IF(B298&lt;&gt;"",VLOOKUP(B298,'Manual EB'!$A$3:$B$407,2,0),0)</f>
        <v>0</v>
      </c>
      <c r="D298" s="78"/>
      <c r="E298" s="78"/>
      <c r="F298" s="79"/>
      <c r="G298" s="78"/>
      <c r="H298" s="80"/>
      <c r="I298" s="81"/>
      <c r="J298" s="82"/>
      <c r="K298" s="83"/>
      <c r="L298" s="84" t="str">
        <f aca="false">IF(G298="EE",IF(OR(AND(OR(J298=1,J298=0),H298&gt;0,H298&lt;5),AND(OR(J298=1,J298=0),H298&gt;4,H298&lt;16),AND(J298=2,H298&gt;0,H298&lt;5)),"Simples",IF(OR(AND(OR(J298=1,J298=0),H298&gt;15),AND(J298=2,H298&gt;4,H298&lt;16),AND(J298&gt;2,H298&gt;0,H298&lt;5)),"Médio",IF(OR(AND(J298=2,H298&gt;15),AND(J298&gt;2,H298&gt;4,H298&lt;16),AND(J298&gt;2,H298&gt;15)),"Complexo",""))), IF(OR(G298="CE",G298="SE"),IF(OR(AND(OR(J298=1,J298=0),H298&gt;0,H298&lt;6),AND(OR(J298=1,J298=0),H298&gt;5,H298&lt;20),AND(J298&gt;1,J298&lt;4,H298&gt;0,H298&lt;6)),"Simples",IF(OR(AND(OR(J298=1,J298=0),H298&gt;19),AND(J298&gt;1,J298&lt;4,H298&gt;5,H298&lt;20),AND(J298&gt;3,H298&gt;0,H298&lt;6)),"Médio",IF(OR(AND(J298&gt;1,J298&lt;4,H298&gt;19),AND(J298&gt;3,H298&gt;5,H298&lt;20),AND(J298&gt;3,H298&gt;19)),"Complexo",""))),""))</f>
        <v/>
      </c>
      <c r="M298" s="79" t="str">
        <f aca="false">IF(G298="ALI",IF(OR(AND(OR(J298=1,J298=0),H298&gt;0,H298&lt;20),AND(OR(J298=1,J298=0),H298&gt;19,H298&lt;51),AND(J298&gt;1,J298&lt;6,H298&gt;0,H298&lt;20)),"Simples",IF(OR(AND(OR(J298=1,J298=0),H298&gt;50),AND(J298&gt;1,J298&lt;6,H298&gt;19,H298&lt;51),AND(J298&gt;5,H298&gt;0,H298&lt;20)),"Médio",IF(OR(AND(J298&gt;1,J298&lt;6,H298&gt;50),AND(J298&gt;5,H298&gt;19,H298&lt;51),AND(J298&gt;5,H298&gt;50)),"Complexo",""))), IF(G298="AIE",IF(OR(AND(OR(J298=1, J298=0),H298&gt;0,H298&lt;20),AND(OR(J298=1, J298=0),H298&gt;19,H298&lt;51),AND(J298&gt;1,J298&lt;6,H298&gt;0,H298&lt;20)),"Simples",IF(OR(AND(OR(J298=1, J298=0),H298&gt;50),AND(J298&gt;1,J298&lt;6,H298&gt;19,H298&lt;51),AND(J298&gt;5,H298&gt;0,H298&lt;20)),"Médio",IF(OR(AND(J298&gt;1,J298&lt;6,H298&gt;50),AND(J298&gt;5,H298&gt;19,H298&lt;51),AND(J298&gt;5,H298&gt;50)),"Complexo",""))),""))</f>
        <v/>
      </c>
      <c r="N298" s="85" t="str">
        <f aca="false">IF(L298="",M298,IF(M298="",L298,""))</f>
        <v/>
      </c>
      <c r="O298" s="86" t="n">
        <f aca="false">IF(AND(OR(G298="EE",G298="CE"),N298="Simples"),3, IF(AND(OR(G298="EE",G298="CE"),N298="Médio"),4, IF(AND(OR(G298="EE",G298="CE"),N298="Complexo"),6, IF(AND(G298="SE",N298="Simples"),4, IF(AND(G298="SE",N298="Médio"),5, IF(AND(G298="SE",N298="Complexo"),7,0))))))</f>
        <v>0</v>
      </c>
      <c r="P298" s="86" t="n">
        <f aca="false">IF(AND(G298="ALI",M298="Simples"),7, IF(AND(G298="ALI",M298="Médio"),10, IF(AND(G298="ALI",M298="Complexo"),15, IF(AND(G298="AIE",M298="Simples"),5, IF(AND(G298="AIE",M298="Médio"),7, IF(AND(G298="AIE",M298="Complexo"),10,0))))))</f>
        <v>0</v>
      </c>
      <c r="Q298" s="69" t="n">
        <f aca="false">IF(B298&lt;&gt;"Manutenção em interface",IF(B298&lt;&gt;"Desenv., Manutenção e Publicação de Páginas Estáticas",(O298+P298),C298),C298)</f>
        <v>0</v>
      </c>
      <c r="R298" s="85" t="n">
        <f aca="false">IF(B298&lt;&gt;"Manutenção em interface",IF(B298&lt;&gt;"Desenv., Manutenção e Publicação de Páginas Estáticas",(O298+P298)*C298,C298),C298)</f>
        <v>0</v>
      </c>
      <c r="S298" s="78"/>
      <c r="T298" s="87"/>
      <c r="U298" s="88"/>
      <c r="V298" s="76"/>
      <c r="W298" s="77" t="n">
        <f aca="false">IF(V298&lt;&gt;"",VLOOKUP(V298,'Manual EB'!$A$3:$B$407,2,0),0)</f>
        <v>0</v>
      </c>
      <c r="X298" s="78"/>
      <c r="Y298" s="80"/>
      <c r="Z298" s="81"/>
      <c r="AA298" s="82"/>
      <c r="AB298" s="83"/>
      <c r="AC298" s="84" t="str">
        <f aca="false">IF(X298="EE",IF(OR(AND(OR(AA298=1,AA298=0),Y298&gt;0,Y298&lt;5),AND(OR(AA298=1,AA298=0),Y298&gt;4,Y298&lt;16),AND(AA298=2,Y298&gt;0,Y298&lt;5)),"Simples",IF(OR(AND(OR(AA298=1,AA298=0),Y298&gt;15),AND(AA298=2,Y298&gt;4,Y298&lt;16),AND(AA298&gt;2,Y298&gt;0,Y298&lt;5)),"Médio",IF(OR(AND(AA298=2,Y298&gt;15),AND(AA298&gt;2,Y298&gt;4,Y298&lt;16),AND(AA298&gt;2,Y298&gt;15)),"Complexo",""))), IF(OR(X298="CE",X298="SE"),IF(OR(AND(OR(AA298=1,AA298=0),Y298&gt;0,Y298&lt;6),AND(OR(AA298=1,AA298=0),Y298&gt;5,Y298&lt;20),AND(AA298&gt;1,AA298&lt;4,Y298&gt;0,Y298&lt;6)),"Simples",IF(OR(AND(OR(AA298=1,AA298=0),Y298&gt;19),AND(AA298&gt;1,AA298&lt;4,Y298&gt;5,Y298&lt;20),AND(AA298&gt;3,Y298&gt;0,Y298&lt;6)),"Médio",IF(OR(AND(AA298&gt;1,AA298&lt;4,Y298&gt;19),AND(AA298&gt;3,Y298&gt;5,Y298&lt;20),AND(AA298&gt;3,Y298&gt;19)),"Complexo",""))),""))</f>
        <v/>
      </c>
      <c r="AD298" s="79" t="str">
        <f aca="false">IF(X298="ALI",IF(OR(AND(OR(AA298=1,AA298=0),Y298&gt;0,Y298&lt;20),AND(OR(AA298=1,AA298=0),Y298&gt;19,Y298&lt;51),AND(AA298&gt;1,AA298&lt;6,Y298&gt;0,Y298&lt;20)),"Simples",IF(OR(AND(OR(AA298=1,AA298=0),Y298&gt;50),AND(AA298&gt;1,AA298&lt;6,Y298&gt;19,Y298&lt;51),AND(AA298&gt;5,Y298&gt;0,Y298&lt;20)),"Médio",IF(OR(AND(AA298&gt;1,AA298&lt;6,Y298&gt;50),AND(AA298&gt;5,Y298&gt;19,Y298&lt;51),AND(AA298&gt;5,Y298&gt;50)),"Complexo",""))), IF(X298="AIE",IF(OR(AND(OR(AA298=1, AA298=0),Y298&gt;0,Y298&lt;20),AND(OR(AA298=1, AA298=0),Y298&gt;19,Y298&lt;51),AND(AA298&gt;1,AA298&lt;6,Y298&gt;0,Y298&lt;20)),"Simples",IF(OR(AND(OR(AA298=1, AA298=0),Y298&gt;50),AND(AA298&gt;1,AA298&lt;6,Y298&gt;19,Y298&lt;51),AND(AA298&gt;5,Y298&gt;0,Y298&lt;20)),"Médio",IF(OR(AND(AA298&gt;1,AA298&lt;6,Y298&gt;50),AND(AA298&gt;5,Y298&gt;19,Y298&lt;51),AND(AA298&gt;5,Y298&gt;50)),"Complexo",""))),""))</f>
        <v/>
      </c>
      <c r="AE298" s="85" t="str">
        <f aca="false">IF(AC298="",AD298,IF(AD298="",AC298,""))</f>
        <v/>
      </c>
      <c r="AF298" s="86" t="n">
        <f aca="false">IF(AND(OR(X298="EE",X298="CE"),AE298="Simples"),3, IF(AND(OR(X298="EE",X298="CE"),AE298="Médio"),4, IF(AND(OR(X298="EE",X298="CE"),AE298="Complexo"),6, IF(AND(X298="SE",AE298="Simples"),4, IF(AND(X298="SE",AE298="Médio"),5, IF(AND(X298="SE",AE298="Complexo"),7,0))))))</f>
        <v>0</v>
      </c>
      <c r="AG298" s="86" t="n">
        <f aca="false">IF(AND(X298="ALI",AD298="Simples"),7, IF(AND(X298="ALI",AD298="Médio"),10, IF(AND(X298="ALI",AD298="Complexo"),15, IF(AND(X298="AIE",AD298="Simples"),5, IF(AND(X298="AIE",AD298="Médio"),7, IF(AND(X298="AIE",AD298="Complexo"),10,0))))))</f>
        <v>0</v>
      </c>
      <c r="AH298" s="86" t="n">
        <f aca="false">IF(U298="",0,IF(U298="OK",SUM(O298:P298),SUM(AF298:AG298)))</f>
        <v>0</v>
      </c>
      <c r="AI298" s="89" t="n">
        <f aca="false">IF(U298="OK",R298,( IF(V298&lt;&gt;"Manutenção em interface",IF(V298&lt;&gt;"Desenv., Manutenção e Publicação de Páginas Estáticas",(AF298+AG298)*W298,W298),W298)))</f>
        <v>0</v>
      </c>
      <c r="AJ298" s="78"/>
      <c r="AK298" s="87"/>
      <c r="AL298" s="78"/>
      <c r="AM298" s="87"/>
      <c r="AN298" s="78"/>
      <c r="AO298" s="78" t="str">
        <f aca="false">IF(AI298=0,"",IF(AI298=R298,"OK","Divergente"))</f>
        <v/>
      </c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IF(B299&lt;&gt;"",VLOOKUP(B299,'Manual EB'!$A$3:$B$407,2,0),0)</f>
        <v>0</v>
      </c>
      <c r="D299" s="78"/>
      <c r="E299" s="78"/>
      <c r="F299" s="79"/>
      <c r="G299" s="78"/>
      <c r="H299" s="80"/>
      <c r="I299" s="81"/>
      <c r="J299" s="82"/>
      <c r="K299" s="83"/>
      <c r="L299" s="84" t="str">
        <f aca="false">IF(G299="EE",IF(OR(AND(OR(J299=1,J299=0),H299&gt;0,H299&lt;5),AND(OR(J299=1,J299=0),H299&gt;4,H299&lt;16),AND(J299=2,H299&gt;0,H299&lt;5)),"Simples",IF(OR(AND(OR(J299=1,J299=0),H299&gt;15),AND(J299=2,H299&gt;4,H299&lt;16),AND(J299&gt;2,H299&gt;0,H299&lt;5)),"Médio",IF(OR(AND(J299=2,H299&gt;15),AND(J299&gt;2,H299&gt;4,H299&lt;16),AND(J299&gt;2,H299&gt;15)),"Complexo",""))), IF(OR(G299="CE",G299="SE"),IF(OR(AND(OR(J299=1,J299=0),H299&gt;0,H299&lt;6),AND(OR(J299=1,J299=0),H299&gt;5,H299&lt;20),AND(J299&gt;1,J299&lt;4,H299&gt;0,H299&lt;6)),"Simples",IF(OR(AND(OR(J299=1,J299=0),H299&gt;19),AND(J299&gt;1,J299&lt;4,H299&gt;5,H299&lt;20),AND(J299&gt;3,H299&gt;0,H299&lt;6)),"Médio",IF(OR(AND(J299&gt;1,J299&lt;4,H299&gt;19),AND(J299&gt;3,H299&gt;5,H299&lt;20),AND(J299&gt;3,H299&gt;19)),"Complexo",""))),""))</f>
        <v/>
      </c>
      <c r="M299" s="79" t="str">
        <f aca="false">IF(G299="ALI",IF(OR(AND(OR(J299=1,J299=0),H299&gt;0,H299&lt;20),AND(OR(J299=1,J299=0),H299&gt;19,H299&lt;51),AND(J299&gt;1,J299&lt;6,H299&gt;0,H299&lt;20)),"Simples",IF(OR(AND(OR(J299=1,J299=0),H299&gt;50),AND(J299&gt;1,J299&lt;6,H299&gt;19,H299&lt;51),AND(J299&gt;5,H299&gt;0,H299&lt;20)),"Médio",IF(OR(AND(J299&gt;1,J299&lt;6,H299&gt;50),AND(J299&gt;5,H299&gt;19,H299&lt;51),AND(J299&gt;5,H299&gt;50)),"Complexo",""))), IF(G299="AIE",IF(OR(AND(OR(J299=1, J299=0),H299&gt;0,H299&lt;20),AND(OR(J299=1, J299=0),H299&gt;19,H299&lt;51),AND(J299&gt;1,J299&lt;6,H299&gt;0,H299&lt;20)),"Simples",IF(OR(AND(OR(J299=1, J299=0),H299&gt;50),AND(J299&gt;1,J299&lt;6,H299&gt;19,H299&lt;51),AND(J299&gt;5,H299&gt;0,H299&lt;20)),"Médio",IF(OR(AND(J299&gt;1,J299&lt;6,H299&gt;50),AND(J299&gt;5,H299&gt;19,H299&lt;51),AND(J299&gt;5,H299&gt;50)),"Complexo",""))),""))</f>
        <v/>
      </c>
      <c r="N299" s="85" t="str">
        <f aca="false">IF(L299="",M299,IF(M299="",L299,""))</f>
        <v/>
      </c>
      <c r="O299" s="86" t="n">
        <f aca="false">IF(AND(OR(G299="EE",G299="CE"),N299="Simples"),3, IF(AND(OR(G299="EE",G299="CE"),N299="Médio"),4, IF(AND(OR(G299="EE",G299="CE"),N299="Complexo"),6, IF(AND(G299="SE",N299="Simples"),4, IF(AND(G299="SE",N299="Médio"),5, IF(AND(G299="SE",N299="Complexo"),7,0))))))</f>
        <v>0</v>
      </c>
      <c r="P299" s="86" t="n">
        <f aca="false">IF(AND(G299="ALI",M299="Simples"),7, IF(AND(G299="ALI",M299="Médio"),10, IF(AND(G299="ALI",M299="Complexo"),15, IF(AND(G299="AIE",M299="Simples"),5, IF(AND(G299="AIE",M299="Médio"),7, IF(AND(G299="AIE",M299="Complexo"),10,0))))))</f>
        <v>0</v>
      </c>
      <c r="Q299" s="69" t="n">
        <f aca="false">IF(B299&lt;&gt;"Manutenção em interface",IF(B299&lt;&gt;"Desenv., Manutenção e Publicação de Páginas Estáticas",(O299+P299),C299),C299)</f>
        <v>0</v>
      </c>
      <c r="R299" s="85" t="n">
        <f aca="false">IF(B299&lt;&gt;"Manutenção em interface",IF(B299&lt;&gt;"Desenv., Manutenção e Publicação de Páginas Estáticas",(O299+P299)*C299,C299),C299)</f>
        <v>0</v>
      </c>
      <c r="S299" s="78"/>
      <c r="T299" s="87"/>
      <c r="U299" s="88"/>
      <c r="V299" s="76"/>
      <c r="W299" s="77" t="n">
        <f aca="false">IF(V299&lt;&gt;"",VLOOKUP(V299,'Manual EB'!$A$3:$B$407,2,0),0)</f>
        <v>0</v>
      </c>
      <c r="X299" s="78"/>
      <c r="Y299" s="80"/>
      <c r="Z299" s="81"/>
      <c r="AA299" s="82"/>
      <c r="AB299" s="83"/>
      <c r="AC299" s="84" t="str">
        <f aca="false">IF(X299="EE",IF(OR(AND(OR(AA299=1,AA299=0),Y299&gt;0,Y299&lt;5),AND(OR(AA299=1,AA299=0),Y299&gt;4,Y299&lt;16),AND(AA299=2,Y299&gt;0,Y299&lt;5)),"Simples",IF(OR(AND(OR(AA299=1,AA299=0),Y299&gt;15),AND(AA299=2,Y299&gt;4,Y299&lt;16),AND(AA299&gt;2,Y299&gt;0,Y299&lt;5)),"Médio",IF(OR(AND(AA299=2,Y299&gt;15),AND(AA299&gt;2,Y299&gt;4,Y299&lt;16),AND(AA299&gt;2,Y299&gt;15)),"Complexo",""))), IF(OR(X299="CE",X299="SE"),IF(OR(AND(OR(AA299=1,AA299=0),Y299&gt;0,Y299&lt;6),AND(OR(AA299=1,AA299=0),Y299&gt;5,Y299&lt;20),AND(AA299&gt;1,AA299&lt;4,Y299&gt;0,Y299&lt;6)),"Simples",IF(OR(AND(OR(AA299=1,AA299=0),Y299&gt;19),AND(AA299&gt;1,AA299&lt;4,Y299&gt;5,Y299&lt;20),AND(AA299&gt;3,Y299&gt;0,Y299&lt;6)),"Médio",IF(OR(AND(AA299&gt;1,AA299&lt;4,Y299&gt;19),AND(AA299&gt;3,Y299&gt;5,Y299&lt;20),AND(AA299&gt;3,Y299&gt;19)),"Complexo",""))),""))</f>
        <v/>
      </c>
      <c r="AD299" s="79" t="str">
        <f aca="false">IF(X299="ALI",IF(OR(AND(OR(AA299=1,AA299=0),Y299&gt;0,Y299&lt;20),AND(OR(AA299=1,AA299=0),Y299&gt;19,Y299&lt;51),AND(AA299&gt;1,AA299&lt;6,Y299&gt;0,Y299&lt;20)),"Simples",IF(OR(AND(OR(AA299=1,AA299=0),Y299&gt;50),AND(AA299&gt;1,AA299&lt;6,Y299&gt;19,Y299&lt;51),AND(AA299&gt;5,Y299&gt;0,Y299&lt;20)),"Médio",IF(OR(AND(AA299&gt;1,AA299&lt;6,Y299&gt;50),AND(AA299&gt;5,Y299&gt;19,Y299&lt;51),AND(AA299&gt;5,Y299&gt;50)),"Complexo",""))), IF(X299="AIE",IF(OR(AND(OR(AA299=1, AA299=0),Y299&gt;0,Y299&lt;20),AND(OR(AA299=1, AA299=0),Y299&gt;19,Y299&lt;51),AND(AA299&gt;1,AA299&lt;6,Y299&gt;0,Y299&lt;20)),"Simples",IF(OR(AND(OR(AA299=1, AA299=0),Y299&gt;50),AND(AA299&gt;1,AA299&lt;6,Y299&gt;19,Y299&lt;51),AND(AA299&gt;5,Y299&gt;0,Y299&lt;20)),"Médio",IF(OR(AND(AA299&gt;1,AA299&lt;6,Y299&gt;50),AND(AA299&gt;5,Y299&gt;19,Y299&lt;51),AND(AA299&gt;5,Y299&gt;50)),"Complexo",""))),""))</f>
        <v/>
      </c>
      <c r="AE299" s="85" t="str">
        <f aca="false">IF(AC299="",AD299,IF(AD299="",AC299,""))</f>
        <v/>
      </c>
      <c r="AF299" s="86" t="n">
        <f aca="false">IF(AND(OR(X299="EE",X299="CE"),AE299="Simples"),3, IF(AND(OR(X299="EE",X299="CE"),AE299="Médio"),4, IF(AND(OR(X299="EE",X299="CE"),AE299="Complexo"),6, IF(AND(X299="SE",AE299="Simples"),4, IF(AND(X299="SE",AE299="Médio"),5, IF(AND(X299="SE",AE299="Complexo"),7,0))))))</f>
        <v>0</v>
      </c>
      <c r="AG299" s="86" t="n">
        <f aca="false">IF(AND(X299="ALI",AD299="Simples"),7, IF(AND(X299="ALI",AD299="Médio"),10, IF(AND(X299="ALI",AD299="Complexo"),15, IF(AND(X299="AIE",AD299="Simples"),5, IF(AND(X299="AIE",AD299="Médio"),7, IF(AND(X299="AIE",AD299="Complexo"),10,0))))))</f>
        <v>0</v>
      </c>
      <c r="AH299" s="86" t="n">
        <f aca="false">IF(U299="",0,IF(U299="OK",SUM(O299:P299),SUM(AF299:AG299)))</f>
        <v>0</v>
      </c>
      <c r="AI299" s="89" t="n">
        <f aca="false">IF(U299="OK",R299,( IF(V299&lt;&gt;"Manutenção em interface",IF(V299&lt;&gt;"Desenv., Manutenção e Publicação de Páginas Estáticas",(AF299+AG299)*W299,W299),W299)))</f>
        <v>0</v>
      </c>
      <c r="AJ299" s="78"/>
      <c r="AK299" s="87"/>
      <c r="AL299" s="78"/>
      <c r="AM299" s="87"/>
      <c r="AN299" s="78"/>
      <c r="AO299" s="78" t="str">
        <f aca="false">IF(AI299=0,"",IF(AI299=R299,"OK","Divergente"))</f>
        <v/>
      </c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IF(B300&lt;&gt;"",VLOOKUP(B300,'Manual EB'!$A$3:$B$407,2,0),0)</f>
        <v>0</v>
      </c>
      <c r="D300" s="78"/>
      <c r="E300" s="78"/>
      <c r="F300" s="79"/>
      <c r="G300" s="78"/>
      <c r="H300" s="80"/>
      <c r="I300" s="81"/>
      <c r="J300" s="82"/>
      <c r="K300" s="83"/>
      <c r="L300" s="84" t="str">
        <f aca="false">IF(G300="EE",IF(OR(AND(OR(J300=1,J300=0),H300&gt;0,H300&lt;5),AND(OR(J300=1,J300=0),H300&gt;4,H300&lt;16),AND(J300=2,H300&gt;0,H300&lt;5)),"Simples",IF(OR(AND(OR(J300=1,J300=0),H300&gt;15),AND(J300=2,H300&gt;4,H300&lt;16),AND(J300&gt;2,H300&gt;0,H300&lt;5)),"Médio",IF(OR(AND(J300=2,H300&gt;15),AND(J300&gt;2,H300&gt;4,H300&lt;16),AND(J300&gt;2,H300&gt;15)),"Complexo",""))), IF(OR(G300="CE",G300="SE"),IF(OR(AND(OR(J300=1,J300=0),H300&gt;0,H300&lt;6),AND(OR(J300=1,J300=0),H300&gt;5,H300&lt;20),AND(J300&gt;1,J300&lt;4,H300&gt;0,H300&lt;6)),"Simples",IF(OR(AND(OR(J300=1,J300=0),H300&gt;19),AND(J300&gt;1,J300&lt;4,H300&gt;5,H300&lt;20),AND(J300&gt;3,H300&gt;0,H300&lt;6)),"Médio",IF(OR(AND(J300&gt;1,J300&lt;4,H300&gt;19),AND(J300&gt;3,H300&gt;5,H300&lt;20),AND(J300&gt;3,H300&gt;19)),"Complexo",""))),""))</f>
        <v/>
      </c>
      <c r="M300" s="79" t="str">
        <f aca="false">IF(G300="ALI",IF(OR(AND(OR(J300=1,J300=0),H300&gt;0,H300&lt;20),AND(OR(J300=1,J300=0),H300&gt;19,H300&lt;51),AND(J300&gt;1,J300&lt;6,H300&gt;0,H300&lt;20)),"Simples",IF(OR(AND(OR(J300=1,J300=0),H300&gt;50),AND(J300&gt;1,J300&lt;6,H300&gt;19,H300&lt;51),AND(J300&gt;5,H300&gt;0,H300&lt;20)),"Médio",IF(OR(AND(J300&gt;1,J300&lt;6,H300&gt;50),AND(J300&gt;5,H300&gt;19,H300&lt;51),AND(J300&gt;5,H300&gt;50)),"Complexo",""))), IF(G300="AIE",IF(OR(AND(OR(J300=1, J300=0),H300&gt;0,H300&lt;20),AND(OR(J300=1, J300=0),H300&gt;19,H300&lt;51),AND(J300&gt;1,J300&lt;6,H300&gt;0,H300&lt;20)),"Simples",IF(OR(AND(OR(J300=1, J300=0),H300&gt;50),AND(J300&gt;1,J300&lt;6,H300&gt;19,H300&lt;51),AND(J300&gt;5,H300&gt;0,H300&lt;20)),"Médio",IF(OR(AND(J300&gt;1,J300&lt;6,H300&gt;50),AND(J300&gt;5,H300&gt;19,H300&lt;51),AND(J300&gt;5,H300&gt;50)),"Complexo",""))),""))</f>
        <v/>
      </c>
      <c r="N300" s="85" t="str">
        <f aca="false">IF(L300="",M300,IF(M300="",L300,""))</f>
        <v/>
      </c>
      <c r="O300" s="86" t="n">
        <f aca="false">IF(AND(OR(G300="EE",G300="CE"),N300="Simples"),3, IF(AND(OR(G300="EE",G300="CE"),N300="Médio"),4, IF(AND(OR(G300="EE",G300="CE"),N300="Complexo"),6, IF(AND(G300="SE",N300="Simples"),4, IF(AND(G300="SE",N300="Médio"),5, IF(AND(G300="SE",N300="Complexo"),7,0))))))</f>
        <v>0</v>
      </c>
      <c r="P300" s="86" t="n">
        <f aca="false">IF(AND(G300="ALI",M300="Simples"),7, IF(AND(G300="ALI",M300="Médio"),10, IF(AND(G300="ALI",M300="Complexo"),15, IF(AND(G300="AIE",M300="Simples"),5, IF(AND(G300="AIE",M300="Médio"),7, IF(AND(G300="AIE",M300="Complexo"),10,0))))))</f>
        <v>0</v>
      </c>
      <c r="Q300" s="69" t="n">
        <f aca="false">IF(B300&lt;&gt;"Manutenção em interface",IF(B300&lt;&gt;"Desenv., Manutenção e Publicação de Páginas Estáticas",(O300+P300),C300),C300)</f>
        <v>0</v>
      </c>
      <c r="R300" s="85" t="n">
        <f aca="false">IF(B300&lt;&gt;"Manutenção em interface",IF(B300&lt;&gt;"Desenv., Manutenção e Publicação de Páginas Estáticas",(O300+P300)*C300,C300),C300)</f>
        <v>0</v>
      </c>
      <c r="S300" s="78"/>
      <c r="T300" s="87"/>
      <c r="U300" s="88"/>
      <c r="V300" s="76"/>
      <c r="W300" s="77" t="n">
        <f aca="false">IF(V300&lt;&gt;"",VLOOKUP(V300,'Manual EB'!$A$3:$B$407,2,0),0)</f>
        <v>0</v>
      </c>
      <c r="X300" s="78"/>
      <c r="Y300" s="80"/>
      <c r="Z300" s="81"/>
      <c r="AA300" s="82"/>
      <c r="AB300" s="83"/>
      <c r="AC300" s="84" t="str">
        <f aca="false">IF(X300="EE",IF(OR(AND(OR(AA300=1,AA300=0),Y300&gt;0,Y300&lt;5),AND(OR(AA300=1,AA300=0),Y300&gt;4,Y300&lt;16),AND(AA300=2,Y300&gt;0,Y300&lt;5)),"Simples",IF(OR(AND(OR(AA300=1,AA300=0),Y300&gt;15),AND(AA300=2,Y300&gt;4,Y300&lt;16),AND(AA300&gt;2,Y300&gt;0,Y300&lt;5)),"Médio",IF(OR(AND(AA300=2,Y300&gt;15),AND(AA300&gt;2,Y300&gt;4,Y300&lt;16),AND(AA300&gt;2,Y300&gt;15)),"Complexo",""))), IF(OR(X300="CE",X300="SE"),IF(OR(AND(OR(AA300=1,AA300=0),Y300&gt;0,Y300&lt;6),AND(OR(AA300=1,AA300=0),Y300&gt;5,Y300&lt;20),AND(AA300&gt;1,AA300&lt;4,Y300&gt;0,Y300&lt;6)),"Simples",IF(OR(AND(OR(AA300=1,AA300=0),Y300&gt;19),AND(AA300&gt;1,AA300&lt;4,Y300&gt;5,Y300&lt;20),AND(AA300&gt;3,Y300&gt;0,Y300&lt;6)),"Médio",IF(OR(AND(AA300&gt;1,AA300&lt;4,Y300&gt;19),AND(AA300&gt;3,Y300&gt;5,Y300&lt;20),AND(AA300&gt;3,Y300&gt;19)),"Complexo",""))),""))</f>
        <v/>
      </c>
      <c r="AD300" s="79" t="str">
        <f aca="false">IF(X300="ALI",IF(OR(AND(OR(AA300=1,AA300=0),Y300&gt;0,Y300&lt;20),AND(OR(AA300=1,AA300=0),Y300&gt;19,Y300&lt;51),AND(AA300&gt;1,AA300&lt;6,Y300&gt;0,Y300&lt;20)),"Simples",IF(OR(AND(OR(AA300=1,AA300=0),Y300&gt;50),AND(AA300&gt;1,AA300&lt;6,Y300&gt;19,Y300&lt;51),AND(AA300&gt;5,Y300&gt;0,Y300&lt;20)),"Médio",IF(OR(AND(AA300&gt;1,AA300&lt;6,Y300&gt;50),AND(AA300&gt;5,Y300&gt;19,Y300&lt;51),AND(AA300&gt;5,Y300&gt;50)),"Complexo",""))), IF(X300="AIE",IF(OR(AND(OR(AA300=1, AA300=0),Y300&gt;0,Y300&lt;20),AND(OR(AA300=1, AA300=0),Y300&gt;19,Y300&lt;51),AND(AA300&gt;1,AA300&lt;6,Y300&gt;0,Y300&lt;20)),"Simples",IF(OR(AND(OR(AA300=1, AA300=0),Y300&gt;50),AND(AA300&gt;1,AA300&lt;6,Y300&gt;19,Y300&lt;51),AND(AA300&gt;5,Y300&gt;0,Y300&lt;20)),"Médio",IF(OR(AND(AA300&gt;1,AA300&lt;6,Y300&gt;50),AND(AA300&gt;5,Y300&gt;19,Y300&lt;51),AND(AA300&gt;5,Y300&gt;50)),"Complexo",""))),""))</f>
        <v/>
      </c>
      <c r="AE300" s="85" t="str">
        <f aca="false">IF(AC300="",AD300,IF(AD300="",AC300,""))</f>
        <v/>
      </c>
      <c r="AF300" s="86" t="n">
        <f aca="false">IF(AND(OR(X300="EE",X300="CE"),AE300="Simples"),3, IF(AND(OR(X300="EE",X300="CE"),AE300="Médio"),4, IF(AND(OR(X300="EE",X300="CE"),AE300="Complexo"),6, IF(AND(X300="SE",AE300="Simples"),4, IF(AND(X300="SE",AE300="Médio"),5, IF(AND(X300="SE",AE300="Complexo"),7,0))))))</f>
        <v>0</v>
      </c>
      <c r="AG300" s="86" t="n">
        <f aca="false">IF(AND(X300="ALI",AD300="Simples"),7, IF(AND(X300="ALI",AD300="Médio"),10, IF(AND(X300="ALI",AD300="Complexo"),15, IF(AND(X300="AIE",AD300="Simples"),5, IF(AND(X300="AIE",AD300="Médio"),7, IF(AND(X300="AIE",AD300="Complexo"),10,0))))))</f>
        <v>0</v>
      </c>
      <c r="AH300" s="86" t="n">
        <f aca="false">IF(U300="",0,IF(U300="OK",SUM(O300:P300),SUM(AF300:AG300)))</f>
        <v>0</v>
      </c>
      <c r="AI300" s="89" t="n">
        <f aca="false">IF(U300="OK",R300,( IF(V300&lt;&gt;"Manutenção em interface",IF(V300&lt;&gt;"Desenv., Manutenção e Publicação de Páginas Estáticas",(AF300+AG300)*W300,W300),W300)))</f>
        <v>0</v>
      </c>
      <c r="AJ300" s="78"/>
      <c r="AK300" s="87"/>
      <c r="AL300" s="78"/>
      <c r="AM300" s="87"/>
      <c r="AN300" s="78"/>
      <c r="AO300" s="78" t="str">
        <f aca="false">IF(AI300=0,"",IF(AI300=R300,"OK","Divergente"))</f>
        <v/>
      </c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IF(B301&lt;&gt;"",VLOOKUP(B301,'Manual EB'!$A$3:$B$407,2,0),0)</f>
        <v>0</v>
      </c>
      <c r="D301" s="78"/>
      <c r="E301" s="78"/>
      <c r="F301" s="79"/>
      <c r="G301" s="78"/>
      <c r="H301" s="80"/>
      <c r="I301" s="81"/>
      <c r="J301" s="82"/>
      <c r="K301" s="83"/>
      <c r="L301" s="84" t="str">
        <f aca="false">IF(G301="EE",IF(OR(AND(OR(J301=1,J301=0),H301&gt;0,H301&lt;5),AND(OR(J301=1,J301=0),H301&gt;4,H301&lt;16),AND(J301=2,H301&gt;0,H301&lt;5)),"Simples",IF(OR(AND(OR(J301=1,J301=0),H301&gt;15),AND(J301=2,H301&gt;4,H301&lt;16),AND(J301&gt;2,H301&gt;0,H301&lt;5)),"Médio",IF(OR(AND(J301=2,H301&gt;15),AND(J301&gt;2,H301&gt;4,H301&lt;16),AND(J301&gt;2,H301&gt;15)),"Complexo",""))), IF(OR(G301="CE",G301="SE"),IF(OR(AND(OR(J301=1,J301=0),H301&gt;0,H301&lt;6),AND(OR(J301=1,J301=0),H301&gt;5,H301&lt;20),AND(J301&gt;1,J301&lt;4,H301&gt;0,H301&lt;6)),"Simples",IF(OR(AND(OR(J301=1,J301=0),H301&gt;19),AND(J301&gt;1,J301&lt;4,H301&gt;5,H301&lt;20),AND(J301&gt;3,H301&gt;0,H301&lt;6)),"Médio",IF(OR(AND(J301&gt;1,J301&lt;4,H301&gt;19),AND(J301&gt;3,H301&gt;5,H301&lt;20),AND(J301&gt;3,H301&gt;19)),"Complexo",""))),""))</f>
        <v/>
      </c>
      <c r="M301" s="79" t="str">
        <f aca="false">IF(G301="ALI",IF(OR(AND(OR(J301=1,J301=0),H301&gt;0,H301&lt;20),AND(OR(J301=1,J301=0),H301&gt;19,H301&lt;51),AND(J301&gt;1,J301&lt;6,H301&gt;0,H301&lt;20)),"Simples",IF(OR(AND(OR(J301=1,J301=0),H301&gt;50),AND(J301&gt;1,J301&lt;6,H301&gt;19,H301&lt;51),AND(J301&gt;5,H301&gt;0,H301&lt;20)),"Médio",IF(OR(AND(J301&gt;1,J301&lt;6,H301&gt;50),AND(J301&gt;5,H301&gt;19,H301&lt;51),AND(J301&gt;5,H301&gt;50)),"Complexo",""))), IF(G301="AIE",IF(OR(AND(OR(J301=1, J301=0),H301&gt;0,H301&lt;20),AND(OR(J301=1, J301=0),H301&gt;19,H301&lt;51),AND(J301&gt;1,J301&lt;6,H301&gt;0,H301&lt;20)),"Simples",IF(OR(AND(OR(J301=1, J301=0),H301&gt;50),AND(J301&gt;1,J301&lt;6,H301&gt;19,H301&lt;51),AND(J301&gt;5,H301&gt;0,H301&lt;20)),"Médio",IF(OR(AND(J301&gt;1,J301&lt;6,H301&gt;50),AND(J301&gt;5,H301&gt;19,H301&lt;51),AND(J301&gt;5,H301&gt;50)),"Complexo",""))),""))</f>
        <v/>
      </c>
      <c r="N301" s="85" t="str">
        <f aca="false">IF(L301="",M301,IF(M301="",L301,""))</f>
        <v/>
      </c>
      <c r="O301" s="86" t="n">
        <f aca="false">IF(AND(OR(G301="EE",G301="CE"),N301="Simples"),3, IF(AND(OR(G301="EE",G301="CE"),N301="Médio"),4, IF(AND(OR(G301="EE",G301="CE"),N301="Complexo"),6, IF(AND(G301="SE",N301="Simples"),4, IF(AND(G301="SE",N301="Médio"),5, IF(AND(G301="SE",N301="Complexo"),7,0))))))</f>
        <v>0</v>
      </c>
      <c r="P301" s="86" t="n">
        <f aca="false">IF(AND(G301="ALI",M301="Simples"),7, IF(AND(G301="ALI",M301="Médio"),10, IF(AND(G301="ALI",M301="Complexo"),15, IF(AND(G301="AIE",M301="Simples"),5, IF(AND(G301="AIE",M301="Médio"),7, IF(AND(G301="AIE",M301="Complexo"),10,0))))))</f>
        <v>0</v>
      </c>
      <c r="Q301" s="69" t="n">
        <f aca="false">IF(B301&lt;&gt;"Manutenção em interface",IF(B301&lt;&gt;"Desenv., Manutenção e Publicação de Páginas Estáticas",(O301+P301),C301),C301)</f>
        <v>0</v>
      </c>
      <c r="R301" s="85" t="n">
        <f aca="false">IF(B301&lt;&gt;"Manutenção em interface",IF(B301&lt;&gt;"Desenv., Manutenção e Publicação de Páginas Estáticas",(O301+P301)*C301,C301),C301)</f>
        <v>0</v>
      </c>
      <c r="S301" s="78"/>
      <c r="T301" s="87"/>
      <c r="U301" s="88"/>
      <c r="V301" s="76"/>
      <c r="W301" s="77" t="n">
        <f aca="false">IF(V301&lt;&gt;"",VLOOKUP(V301,'Manual EB'!$A$3:$B$407,2,0),0)</f>
        <v>0</v>
      </c>
      <c r="X301" s="78"/>
      <c r="Y301" s="80"/>
      <c r="Z301" s="81"/>
      <c r="AA301" s="82"/>
      <c r="AB301" s="83"/>
      <c r="AC301" s="84" t="str">
        <f aca="false">IF(X301="EE",IF(OR(AND(OR(AA301=1,AA301=0),Y301&gt;0,Y301&lt;5),AND(OR(AA301=1,AA301=0),Y301&gt;4,Y301&lt;16),AND(AA301=2,Y301&gt;0,Y301&lt;5)),"Simples",IF(OR(AND(OR(AA301=1,AA301=0),Y301&gt;15),AND(AA301=2,Y301&gt;4,Y301&lt;16),AND(AA301&gt;2,Y301&gt;0,Y301&lt;5)),"Médio",IF(OR(AND(AA301=2,Y301&gt;15),AND(AA301&gt;2,Y301&gt;4,Y301&lt;16),AND(AA301&gt;2,Y301&gt;15)),"Complexo",""))), IF(OR(X301="CE",X301="SE"),IF(OR(AND(OR(AA301=1,AA301=0),Y301&gt;0,Y301&lt;6),AND(OR(AA301=1,AA301=0),Y301&gt;5,Y301&lt;20),AND(AA301&gt;1,AA301&lt;4,Y301&gt;0,Y301&lt;6)),"Simples",IF(OR(AND(OR(AA301=1,AA301=0),Y301&gt;19),AND(AA301&gt;1,AA301&lt;4,Y301&gt;5,Y301&lt;20),AND(AA301&gt;3,Y301&gt;0,Y301&lt;6)),"Médio",IF(OR(AND(AA301&gt;1,AA301&lt;4,Y301&gt;19),AND(AA301&gt;3,Y301&gt;5,Y301&lt;20),AND(AA301&gt;3,Y301&gt;19)),"Complexo",""))),""))</f>
        <v/>
      </c>
      <c r="AD301" s="79" t="str">
        <f aca="false">IF(X301="ALI",IF(OR(AND(OR(AA301=1,AA301=0),Y301&gt;0,Y301&lt;20),AND(OR(AA301=1,AA301=0),Y301&gt;19,Y301&lt;51),AND(AA301&gt;1,AA301&lt;6,Y301&gt;0,Y301&lt;20)),"Simples",IF(OR(AND(OR(AA301=1,AA301=0),Y301&gt;50),AND(AA301&gt;1,AA301&lt;6,Y301&gt;19,Y301&lt;51),AND(AA301&gt;5,Y301&gt;0,Y301&lt;20)),"Médio",IF(OR(AND(AA301&gt;1,AA301&lt;6,Y301&gt;50),AND(AA301&gt;5,Y301&gt;19,Y301&lt;51),AND(AA301&gt;5,Y301&gt;50)),"Complexo",""))), IF(X301="AIE",IF(OR(AND(OR(AA301=1, AA301=0),Y301&gt;0,Y301&lt;20),AND(OR(AA301=1, AA301=0),Y301&gt;19,Y301&lt;51),AND(AA301&gt;1,AA301&lt;6,Y301&gt;0,Y301&lt;20)),"Simples",IF(OR(AND(OR(AA301=1, AA301=0),Y301&gt;50),AND(AA301&gt;1,AA301&lt;6,Y301&gt;19,Y301&lt;51),AND(AA301&gt;5,Y301&gt;0,Y301&lt;20)),"Médio",IF(OR(AND(AA301&gt;1,AA301&lt;6,Y301&gt;50),AND(AA301&gt;5,Y301&gt;19,Y301&lt;51),AND(AA301&gt;5,Y301&gt;50)),"Complexo",""))),""))</f>
        <v/>
      </c>
      <c r="AE301" s="85" t="str">
        <f aca="false">IF(AC301="",AD301,IF(AD301="",AC301,""))</f>
        <v/>
      </c>
      <c r="AF301" s="86" t="n">
        <f aca="false">IF(AND(OR(X301="EE",X301="CE"),AE301="Simples"),3, IF(AND(OR(X301="EE",X301="CE"),AE301="Médio"),4, IF(AND(OR(X301="EE",X301="CE"),AE301="Complexo"),6, IF(AND(X301="SE",AE301="Simples"),4, IF(AND(X301="SE",AE301="Médio"),5, IF(AND(X301="SE",AE301="Complexo"),7,0))))))</f>
        <v>0</v>
      </c>
      <c r="AG301" s="86" t="n">
        <f aca="false">IF(AND(X301="ALI",AD301="Simples"),7, IF(AND(X301="ALI",AD301="Médio"),10, IF(AND(X301="ALI",AD301="Complexo"),15, IF(AND(X301="AIE",AD301="Simples"),5, IF(AND(X301="AIE",AD301="Médio"),7, IF(AND(X301="AIE",AD301="Complexo"),10,0))))))</f>
        <v>0</v>
      </c>
      <c r="AH301" s="86" t="n">
        <f aca="false">IF(U301="",0,IF(U301="OK",SUM(O301:P301),SUM(AF301:AG301)))</f>
        <v>0</v>
      </c>
      <c r="AI301" s="89" t="n">
        <f aca="false">IF(U301="OK",R301,( IF(V301&lt;&gt;"Manutenção em interface",IF(V301&lt;&gt;"Desenv., Manutenção e Publicação de Páginas Estáticas",(AF301+AG301)*W301,W301),W301)))</f>
        <v>0</v>
      </c>
      <c r="AJ301" s="78"/>
      <c r="AK301" s="87"/>
      <c r="AL301" s="78"/>
      <c r="AM301" s="87"/>
      <c r="AN301" s="78"/>
      <c r="AO301" s="78" t="str">
        <f aca="false">IF(AI301=0,"",IF(AI301=R301,"OK","Divergente"))</f>
        <v/>
      </c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IF(B302&lt;&gt;"",VLOOKUP(B302,'Manual EB'!$A$3:$B$407,2,0),0)</f>
        <v>0</v>
      </c>
      <c r="D302" s="78"/>
      <c r="E302" s="78"/>
      <c r="F302" s="79"/>
      <c r="G302" s="78"/>
      <c r="H302" s="80"/>
      <c r="I302" s="81"/>
      <c r="J302" s="82"/>
      <c r="K302" s="83"/>
      <c r="L302" s="84" t="str">
        <f aca="false">IF(G302="EE",IF(OR(AND(OR(J302=1,J302=0),H302&gt;0,H302&lt;5),AND(OR(J302=1,J302=0),H302&gt;4,H302&lt;16),AND(J302=2,H302&gt;0,H302&lt;5)),"Simples",IF(OR(AND(OR(J302=1,J302=0),H302&gt;15),AND(J302=2,H302&gt;4,H302&lt;16),AND(J302&gt;2,H302&gt;0,H302&lt;5)),"Médio",IF(OR(AND(J302=2,H302&gt;15),AND(J302&gt;2,H302&gt;4,H302&lt;16),AND(J302&gt;2,H302&gt;15)),"Complexo",""))), IF(OR(G302="CE",G302="SE"),IF(OR(AND(OR(J302=1,J302=0),H302&gt;0,H302&lt;6),AND(OR(J302=1,J302=0),H302&gt;5,H302&lt;20),AND(J302&gt;1,J302&lt;4,H302&gt;0,H302&lt;6)),"Simples",IF(OR(AND(OR(J302=1,J302=0),H302&gt;19),AND(J302&gt;1,J302&lt;4,H302&gt;5,H302&lt;20),AND(J302&gt;3,H302&gt;0,H302&lt;6)),"Médio",IF(OR(AND(J302&gt;1,J302&lt;4,H302&gt;19),AND(J302&gt;3,H302&gt;5,H302&lt;20),AND(J302&gt;3,H302&gt;19)),"Complexo",""))),""))</f>
        <v/>
      </c>
      <c r="M302" s="79" t="str">
        <f aca="false">IF(G302="ALI",IF(OR(AND(OR(J302=1,J302=0),H302&gt;0,H302&lt;20),AND(OR(J302=1,J302=0),H302&gt;19,H302&lt;51),AND(J302&gt;1,J302&lt;6,H302&gt;0,H302&lt;20)),"Simples",IF(OR(AND(OR(J302=1,J302=0),H302&gt;50),AND(J302&gt;1,J302&lt;6,H302&gt;19,H302&lt;51),AND(J302&gt;5,H302&gt;0,H302&lt;20)),"Médio",IF(OR(AND(J302&gt;1,J302&lt;6,H302&gt;50),AND(J302&gt;5,H302&gt;19,H302&lt;51),AND(J302&gt;5,H302&gt;50)),"Complexo",""))), IF(G302="AIE",IF(OR(AND(OR(J302=1, J302=0),H302&gt;0,H302&lt;20),AND(OR(J302=1, J302=0),H302&gt;19,H302&lt;51),AND(J302&gt;1,J302&lt;6,H302&gt;0,H302&lt;20)),"Simples",IF(OR(AND(OR(J302=1, J302=0),H302&gt;50),AND(J302&gt;1,J302&lt;6,H302&gt;19,H302&lt;51),AND(J302&gt;5,H302&gt;0,H302&lt;20)),"Médio",IF(OR(AND(J302&gt;1,J302&lt;6,H302&gt;50),AND(J302&gt;5,H302&gt;19,H302&lt;51),AND(J302&gt;5,H302&gt;50)),"Complexo",""))),""))</f>
        <v/>
      </c>
      <c r="N302" s="85" t="str">
        <f aca="false">IF(L302="",M302,IF(M302="",L302,""))</f>
        <v/>
      </c>
      <c r="O302" s="86" t="n">
        <f aca="false">IF(AND(OR(G302="EE",G302="CE"),N302="Simples"),3, IF(AND(OR(G302="EE",G302="CE"),N302="Médio"),4, IF(AND(OR(G302="EE",G302="CE"),N302="Complexo"),6, IF(AND(G302="SE",N302="Simples"),4, IF(AND(G302="SE",N302="Médio"),5, IF(AND(G302="SE",N302="Complexo"),7,0))))))</f>
        <v>0</v>
      </c>
      <c r="P302" s="86" t="n">
        <f aca="false">IF(AND(G302="ALI",M302="Simples"),7, IF(AND(G302="ALI",M302="Médio"),10, IF(AND(G302="ALI",M302="Complexo"),15, IF(AND(G302="AIE",M302="Simples"),5, IF(AND(G302="AIE",M302="Médio"),7, IF(AND(G302="AIE",M302="Complexo"),10,0))))))</f>
        <v>0</v>
      </c>
      <c r="Q302" s="69" t="n">
        <f aca="false">IF(B302&lt;&gt;"Manutenção em interface",IF(B302&lt;&gt;"Desenv., Manutenção e Publicação de Páginas Estáticas",(O302+P302),C302),C302)</f>
        <v>0</v>
      </c>
      <c r="R302" s="85" t="n">
        <f aca="false">IF(B302&lt;&gt;"Manutenção em interface",IF(B302&lt;&gt;"Desenv., Manutenção e Publicação de Páginas Estáticas",(O302+P302)*C302,C302),C302)</f>
        <v>0</v>
      </c>
      <c r="S302" s="78"/>
      <c r="T302" s="87"/>
      <c r="U302" s="88"/>
      <c r="V302" s="76"/>
      <c r="W302" s="77" t="n">
        <f aca="false">IF(V302&lt;&gt;"",VLOOKUP(V302,'Manual EB'!$A$3:$B$407,2,0),0)</f>
        <v>0</v>
      </c>
      <c r="X302" s="78"/>
      <c r="Y302" s="80"/>
      <c r="Z302" s="81"/>
      <c r="AA302" s="82"/>
      <c r="AB302" s="83"/>
      <c r="AC302" s="84" t="str">
        <f aca="false">IF(X302="EE",IF(OR(AND(OR(AA302=1,AA302=0),Y302&gt;0,Y302&lt;5),AND(OR(AA302=1,AA302=0),Y302&gt;4,Y302&lt;16),AND(AA302=2,Y302&gt;0,Y302&lt;5)),"Simples",IF(OR(AND(OR(AA302=1,AA302=0),Y302&gt;15),AND(AA302=2,Y302&gt;4,Y302&lt;16),AND(AA302&gt;2,Y302&gt;0,Y302&lt;5)),"Médio",IF(OR(AND(AA302=2,Y302&gt;15),AND(AA302&gt;2,Y302&gt;4,Y302&lt;16),AND(AA302&gt;2,Y302&gt;15)),"Complexo",""))), IF(OR(X302="CE",X302="SE"),IF(OR(AND(OR(AA302=1,AA302=0),Y302&gt;0,Y302&lt;6),AND(OR(AA302=1,AA302=0),Y302&gt;5,Y302&lt;20),AND(AA302&gt;1,AA302&lt;4,Y302&gt;0,Y302&lt;6)),"Simples",IF(OR(AND(OR(AA302=1,AA302=0),Y302&gt;19),AND(AA302&gt;1,AA302&lt;4,Y302&gt;5,Y302&lt;20),AND(AA302&gt;3,Y302&gt;0,Y302&lt;6)),"Médio",IF(OR(AND(AA302&gt;1,AA302&lt;4,Y302&gt;19),AND(AA302&gt;3,Y302&gt;5,Y302&lt;20),AND(AA302&gt;3,Y302&gt;19)),"Complexo",""))),""))</f>
        <v/>
      </c>
      <c r="AD302" s="79" t="str">
        <f aca="false">IF(X302="ALI",IF(OR(AND(OR(AA302=1,AA302=0),Y302&gt;0,Y302&lt;20),AND(OR(AA302=1,AA302=0),Y302&gt;19,Y302&lt;51),AND(AA302&gt;1,AA302&lt;6,Y302&gt;0,Y302&lt;20)),"Simples",IF(OR(AND(OR(AA302=1,AA302=0),Y302&gt;50),AND(AA302&gt;1,AA302&lt;6,Y302&gt;19,Y302&lt;51),AND(AA302&gt;5,Y302&gt;0,Y302&lt;20)),"Médio",IF(OR(AND(AA302&gt;1,AA302&lt;6,Y302&gt;50),AND(AA302&gt;5,Y302&gt;19,Y302&lt;51),AND(AA302&gt;5,Y302&gt;50)),"Complexo",""))), IF(X302="AIE",IF(OR(AND(OR(AA302=1, AA302=0),Y302&gt;0,Y302&lt;20),AND(OR(AA302=1, AA302=0),Y302&gt;19,Y302&lt;51),AND(AA302&gt;1,AA302&lt;6,Y302&gt;0,Y302&lt;20)),"Simples",IF(OR(AND(OR(AA302=1, AA302=0),Y302&gt;50),AND(AA302&gt;1,AA302&lt;6,Y302&gt;19,Y302&lt;51),AND(AA302&gt;5,Y302&gt;0,Y302&lt;20)),"Médio",IF(OR(AND(AA302&gt;1,AA302&lt;6,Y302&gt;50),AND(AA302&gt;5,Y302&gt;19,Y302&lt;51),AND(AA302&gt;5,Y302&gt;50)),"Complexo",""))),""))</f>
        <v/>
      </c>
      <c r="AE302" s="85" t="str">
        <f aca="false">IF(AC302="",AD302,IF(AD302="",AC302,""))</f>
        <v/>
      </c>
      <c r="AF302" s="86" t="n">
        <f aca="false">IF(AND(OR(X302="EE",X302="CE"),AE302="Simples"),3, IF(AND(OR(X302="EE",X302="CE"),AE302="Médio"),4, IF(AND(OR(X302="EE",X302="CE"),AE302="Complexo"),6, IF(AND(X302="SE",AE302="Simples"),4, IF(AND(X302="SE",AE302="Médio"),5, IF(AND(X302="SE",AE302="Complexo"),7,0))))))</f>
        <v>0</v>
      </c>
      <c r="AG302" s="86" t="n">
        <f aca="false">IF(AND(X302="ALI",AD302="Simples"),7, IF(AND(X302="ALI",AD302="Médio"),10, IF(AND(X302="ALI",AD302="Complexo"),15, IF(AND(X302="AIE",AD302="Simples"),5, IF(AND(X302="AIE",AD302="Médio"),7, IF(AND(X302="AIE",AD302="Complexo"),10,0))))))</f>
        <v>0</v>
      </c>
      <c r="AH302" s="86" t="n">
        <f aca="false">IF(U302="",0,IF(U302="OK",SUM(O302:P302),SUM(AF302:AG302)))</f>
        <v>0</v>
      </c>
      <c r="AI302" s="89" t="n">
        <f aca="false">IF(U302="OK",R302,( IF(V302&lt;&gt;"Manutenção em interface",IF(V302&lt;&gt;"Desenv., Manutenção e Publicação de Páginas Estáticas",(AF302+AG302)*W302,W302),W302)))</f>
        <v>0</v>
      </c>
      <c r="AJ302" s="78"/>
      <c r="AK302" s="87"/>
      <c r="AL302" s="78"/>
      <c r="AM302" s="87"/>
      <c r="AN302" s="78"/>
      <c r="AO302" s="78" t="str">
        <f aca="false">IF(AI302=0,"",IF(AI302=R302,"OK","Divergente"))</f>
        <v/>
      </c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IF(B303&lt;&gt;"",VLOOKUP(B303,'Manual EB'!$A$3:$B$407,2,0),0)</f>
        <v>0</v>
      </c>
      <c r="D303" s="78"/>
      <c r="E303" s="78"/>
      <c r="F303" s="79"/>
      <c r="G303" s="78"/>
      <c r="H303" s="80"/>
      <c r="I303" s="81"/>
      <c r="J303" s="82"/>
      <c r="K303" s="83"/>
      <c r="L303" s="84" t="str">
        <f aca="false">IF(G303="EE",IF(OR(AND(OR(J303=1,J303=0),H303&gt;0,H303&lt;5),AND(OR(J303=1,J303=0),H303&gt;4,H303&lt;16),AND(J303=2,H303&gt;0,H303&lt;5)),"Simples",IF(OR(AND(OR(J303=1,J303=0),H303&gt;15),AND(J303=2,H303&gt;4,H303&lt;16),AND(J303&gt;2,H303&gt;0,H303&lt;5)),"Médio",IF(OR(AND(J303=2,H303&gt;15),AND(J303&gt;2,H303&gt;4,H303&lt;16),AND(J303&gt;2,H303&gt;15)),"Complexo",""))), IF(OR(G303="CE",G303="SE"),IF(OR(AND(OR(J303=1,J303=0),H303&gt;0,H303&lt;6),AND(OR(J303=1,J303=0),H303&gt;5,H303&lt;20),AND(J303&gt;1,J303&lt;4,H303&gt;0,H303&lt;6)),"Simples",IF(OR(AND(OR(J303=1,J303=0),H303&gt;19),AND(J303&gt;1,J303&lt;4,H303&gt;5,H303&lt;20),AND(J303&gt;3,H303&gt;0,H303&lt;6)),"Médio",IF(OR(AND(J303&gt;1,J303&lt;4,H303&gt;19),AND(J303&gt;3,H303&gt;5,H303&lt;20),AND(J303&gt;3,H303&gt;19)),"Complexo",""))),""))</f>
        <v/>
      </c>
      <c r="M303" s="79" t="str">
        <f aca="false">IF(G303="ALI",IF(OR(AND(OR(J303=1,J303=0),H303&gt;0,H303&lt;20),AND(OR(J303=1,J303=0),H303&gt;19,H303&lt;51),AND(J303&gt;1,J303&lt;6,H303&gt;0,H303&lt;20)),"Simples",IF(OR(AND(OR(J303=1,J303=0),H303&gt;50),AND(J303&gt;1,J303&lt;6,H303&gt;19,H303&lt;51),AND(J303&gt;5,H303&gt;0,H303&lt;20)),"Médio",IF(OR(AND(J303&gt;1,J303&lt;6,H303&gt;50),AND(J303&gt;5,H303&gt;19,H303&lt;51),AND(J303&gt;5,H303&gt;50)),"Complexo",""))), IF(G303="AIE",IF(OR(AND(OR(J303=1, J303=0),H303&gt;0,H303&lt;20),AND(OR(J303=1, J303=0),H303&gt;19,H303&lt;51),AND(J303&gt;1,J303&lt;6,H303&gt;0,H303&lt;20)),"Simples",IF(OR(AND(OR(J303=1, J303=0),H303&gt;50),AND(J303&gt;1,J303&lt;6,H303&gt;19,H303&lt;51),AND(J303&gt;5,H303&gt;0,H303&lt;20)),"Médio",IF(OR(AND(J303&gt;1,J303&lt;6,H303&gt;50),AND(J303&gt;5,H303&gt;19,H303&lt;51),AND(J303&gt;5,H303&gt;50)),"Complexo",""))),""))</f>
        <v/>
      </c>
      <c r="N303" s="85" t="str">
        <f aca="false">IF(L303="",M303,IF(M303="",L303,""))</f>
        <v/>
      </c>
      <c r="O303" s="86" t="n">
        <f aca="false">IF(AND(OR(G303="EE",G303="CE"),N303="Simples"),3, IF(AND(OR(G303="EE",G303="CE"),N303="Médio"),4, IF(AND(OR(G303="EE",G303="CE"),N303="Complexo"),6, IF(AND(G303="SE",N303="Simples"),4, IF(AND(G303="SE",N303="Médio"),5, IF(AND(G303="SE",N303="Complexo"),7,0))))))</f>
        <v>0</v>
      </c>
      <c r="P303" s="86" t="n">
        <f aca="false">IF(AND(G303="ALI",M303="Simples"),7, IF(AND(G303="ALI",M303="Médio"),10, IF(AND(G303="ALI",M303="Complexo"),15, IF(AND(G303="AIE",M303="Simples"),5, IF(AND(G303="AIE",M303="Médio"),7, IF(AND(G303="AIE",M303="Complexo"),10,0))))))</f>
        <v>0</v>
      </c>
      <c r="Q303" s="69" t="n">
        <f aca="false">IF(B303&lt;&gt;"Manutenção em interface",IF(B303&lt;&gt;"Desenv., Manutenção e Publicação de Páginas Estáticas",(O303+P303),C303),C303)</f>
        <v>0</v>
      </c>
      <c r="R303" s="85" t="n">
        <f aca="false">IF(B303&lt;&gt;"Manutenção em interface",IF(B303&lt;&gt;"Desenv., Manutenção e Publicação de Páginas Estáticas",(O303+P303)*C303,C303),C303)</f>
        <v>0</v>
      </c>
      <c r="S303" s="78"/>
      <c r="T303" s="87"/>
      <c r="U303" s="88"/>
      <c r="V303" s="76"/>
      <c r="W303" s="77" t="n">
        <f aca="false">IF(V303&lt;&gt;"",VLOOKUP(V303,'Manual EB'!$A$3:$B$407,2,0),0)</f>
        <v>0</v>
      </c>
      <c r="X303" s="78"/>
      <c r="Y303" s="80"/>
      <c r="Z303" s="81"/>
      <c r="AA303" s="82"/>
      <c r="AB303" s="83"/>
      <c r="AC303" s="84" t="str">
        <f aca="false">IF(X303="EE",IF(OR(AND(OR(AA303=1,AA303=0),Y303&gt;0,Y303&lt;5),AND(OR(AA303=1,AA303=0),Y303&gt;4,Y303&lt;16),AND(AA303=2,Y303&gt;0,Y303&lt;5)),"Simples",IF(OR(AND(OR(AA303=1,AA303=0),Y303&gt;15),AND(AA303=2,Y303&gt;4,Y303&lt;16),AND(AA303&gt;2,Y303&gt;0,Y303&lt;5)),"Médio",IF(OR(AND(AA303=2,Y303&gt;15),AND(AA303&gt;2,Y303&gt;4,Y303&lt;16),AND(AA303&gt;2,Y303&gt;15)),"Complexo",""))), IF(OR(X303="CE",X303="SE"),IF(OR(AND(OR(AA303=1,AA303=0),Y303&gt;0,Y303&lt;6),AND(OR(AA303=1,AA303=0),Y303&gt;5,Y303&lt;20),AND(AA303&gt;1,AA303&lt;4,Y303&gt;0,Y303&lt;6)),"Simples",IF(OR(AND(OR(AA303=1,AA303=0),Y303&gt;19),AND(AA303&gt;1,AA303&lt;4,Y303&gt;5,Y303&lt;20),AND(AA303&gt;3,Y303&gt;0,Y303&lt;6)),"Médio",IF(OR(AND(AA303&gt;1,AA303&lt;4,Y303&gt;19),AND(AA303&gt;3,Y303&gt;5,Y303&lt;20),AND(AA303&gt;3,Y303&gt;19)),"Complexo",""))),""))</f>
        <v/>
      </c>
      <c r="AD303" s="79" t="str">
        <f aca="false">IF(X303="ALI",IF(OR(AND(OR(AA303=1,AA303=0),Y303&gt;0,Y303&lt;20),AND(OR(AA303=1,AA303=0),Y303&gt;19,Y303&lt;51),AND(AA303&gt;1,AA303&lt;6,Y303&gt;0,Y303&lt;20)),"Simples",IF(OR(AND(OR(AA303=1,AA303=0),Y303&gt;50),AND(AA303&gt;1,AA303&lt;6,Y303&gt;19,Y303&lt;51),AND(AA303&gt;5,Y303&gt;0,Y303&lt;20)),"Médio",IF(OR(AND(AA303&gt;1,AA303&lt;6,Y303&gt;50),AND(AA303&gt;5,Y303&gt;19,Y303&lt;51),AND(AA303&gt;5,Y303&gt;50)),"Complexo",""))), IF(X303="AIE",IF(OR(AND(OR(AA303=1, AA303=0),Y303&gt;0,Y303&lt;20),AND(OR(AA303=1, AA303=0),Y303&gt;19,Y303&lt;51),AND(AA303&gt;1,AA303&lt;6,Y303&gt;0,Y303&lt;20)),"Simples",IF(OR(AND(OR(AA303=1, AA303=0),Y303&gt;50),AND(AA303&gt;1,AA303&lt;6,Y303&gt;19,Y303&lt;51),AND(AA303&gt;5,Y303&gt;0,Y303&lt;20)),"Médio",IF(OR(AND(AA303&gt;1,AA303&lt;6,Y303&gt;50),AND(AA303&gt;5,Y303&gt;19,Y303&lt;51),AND(AA303&gt;5,Y303&gt;50)),"Complexo",""))),""))</f>
        <v/>
      </c>
      <c r="AE303" s="85" t="str">
        <f aca="false">IF(AC303="",AD303,IF(AD303="",AC303,""))</f>
        <v/>
      </c>
      <c r="AF303" s="86" t="n">
        <f aca="false">IF(AND(OR(X303="EE",X303="CE"),AE303="Simples"),3, IF(AND(OR(X303="EE",X303="CE"),AE303="Médio"),4, IF(AND(OR(X303="EE",X303="CE"),AE303="Complexo"),6, IF(AND(X303="SE",AE303="Simples"),4, IF(AND(X303="SE",AE303="Médio"),5, IF(AND(X303="SE",AE303="Complexo"),7,0))))))</f>
        <v>0</v>
      </c>
      <c r="AG303" s="86" t="n">
        <f aca="false">IF(AND(X303="ALI",AD303="Simples"),7, IF(AND(X303="ALI",AD303="Médio"),10, IF(AND(X303="ALI",AD303="Complexo"),15, IF(AND(X303="AIE",AD303="Simples"),5, IF(AND(X303="AIE",AD303="Médio"),7, IF(AND(X303="AIE",AD303="Complexo"),10,0))))))</f>
        <v>0</v>
      </c>
      <c r="AH303" s="86" t="n">
        <f aca="false">IF(U303="",0,IF(U303="OK",SUM(O303:P303),SUM(AF303:AG303)))</f>
        <v>0</v>
      </c>
      <c r="AI303" s="89" t="n">
        <f aca="false">IF(U303="OK",R303,( IF(V303&lt;&gt;"Manutenção em interface",IF(V303&lt;&gt;"Desenv., Manutenção e Publicação de Páginas Estáticas",(AF303+AG303)*W303,W303),W303)))</f>
        <v>0</v>
      </c>
      <c r="AJ303" s="78"/>
      <c r="AK303" s="87"/>
      <c r="AL303" s="78"/>
      <c r="AM303" s="87"/>
      <c r="AN303" s="78"/>
      <c r="AO303" s="78" t="str">
        <f aca="false">IF(AI303=0,"",IF(AI303=R303,"OK","Divergente"))</f>
        <v/>
      </c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IF(B304&lt;&gt;"",VLOOKUP(B304,'Manual EB'!$A$3:$B$407,2,0),0)</f>
        <v>0</v>
      </c>
      <c r="D304" s="78"/>
      <c r="E304" s="78"/>
      <c r="F304" s="79"/>
      <c r="G304" s="78"/>
      <c r="H304" s="80"/>
      <c r="I304" s="81"/>
      <c r="J304" s="82"/>
      <c r="K304" s="83"/>
      <c r="L304" s="84" t="str">
        <f aca="false">IF(G304="EE",IF(OR(AND(OR(J304=1,J304=0),H304&gt;0,H304&lt;5),AND(OR(J304=1,J304=0),H304&gt;4,H304&lt;16),AND(J304=2,H304&gt;0,H304&lt;5)),"Simples",IF(OR(AND(OR(J304=1,J304=0),H304&gt;15),AND(J304=2,H304&gt;4,H304&lt;16),AND(J304&gt;2,H304&gt;0,H304&lt;5)),"Médio",IF(OR(AND(J304=2,H304&gt;15),AND(J304&gt;2,H304&gt;4,H304&lt;16),AND(J304&gt;2,H304&gt;15)),"Complexo",""))), IF(OR(G304="CE",G304="SE"),IF(OR(AND(OR(J304=1,J304=0),H304&gt;0,H304&lt;6),AND(OR(J304=1,J304=0),H304&gt;5,H304&lt;20),AND(J304&gt;1,J304&lt;4,H304&gt;0,H304&lt;6)),"Simples",IF(OR(AND(OR(J304=1,J304=0),H304&gt;19),AND(J304&gt;1,J304&lt;4,H304&gt;5,H304&lt;20),AND(J304&gt;3,H304&gt;0,H304&lt;6)),"Médio",IF(OR(AND(J304&gt;1,J304&lt;4,H304&gt;19),AND(J304&gt;3,H304&gt;5,H304&lt;20),AND(J304&gt;3,H304&gt;19)),"Complexo",""))),""))</f>
        <v/>
      </c>
      <c r="M304" s="79" t="str">
        <f aca="false">IF(G304="ALI",IF(OR(AND(OR(J304=1,J304=0),H304&gt;0,H304&lt;20),AND(OR(J304=1,J304=0),H304&gt;19,H304&lt;51),AND(J304&gt;1,J304&lt;6,H304&gt;0,H304&lt;20)),"Simples",IF(OR(AND(OR(J304=1,J304=0),H304&gt;50),AND(J304&gt;1,J304&lt;6,H304&gt;19,H304&lt;51),AND(J304&gt;5,H304&gt;0,H304&lt;20)),"Médio",IF(OR(AND(J304&gt;1,J304&lt;6,H304&gt;50),AND(J304&gt;5,H304&gt;19,H304&lt;51),AND(J304&gt;5,H304&gt;50)),"Complexo",""))), IF(G304="AIE",IF(OR(AND(OR(J304=1, J304=0),H304&gt;0,H304&lt;20),AND(OR(J304=1, J304=0),H304&gt;19,H304&lt;51),AND(J304&gt;1,J304&lt;6,H304&gt;0,H304&lt;20)),"Simples",IF(OR(AND(OR(J304=1, J304=0),H304&gt;50),AND(J304&gt;1,J304&lt;6,H304&gt;19,H304&lt;51),AND(J304&gt;5,H304&gt;0,H304&lt;20)),"Médio",IF(OR(AND(J304&gt;1,J304&lt;6,H304&gt;50),AND(J304&gt;5,H304&gt;19,H304&lt;51),AND(J304&gt;5,H304&gt;50)),"Complexo",""))),""))</f>
        <v/>
      </c>
      <c r="N304" s="85" t="str">
        <f aca="false">IF(L304="",M304,IF(M304="",L304,""))</f>
        <v/>
      </c>
      <c r="O304" s="86" t="n">
        <f aca="false">IF(AND(OR(G304="EE",G304="CE"),N304="Simples"),3, IF(AND(OR(G304="EE",G304="CE"),N304="Médio"),4, IF(AND(OR(G304="EE",G304="CE"),N304="Complexo"),6, IF(AND(G304="SE",N304="Simples"),4, IF(AND(G304="SE",N304="Médio"),5, IF(AND(G304="SE",N304="Complexo"),7,0))))))</f>
        <v>0</v>
      </c>
      <c r="P304" s="86" t="n">
        <f aca="false">IF(AND(G304="ALI",M304="Simples"),7, IF(AND(G304="ALI",M304="Médio"),10, IF(AND(G304="ALI",M304="Complexo"),15, IF(AND(G304="AIE",M304="Simples"),5, IF(AND(G304="AIE",M304="Médio"),7, IF(AND(G304="AIE",M304="Complexo"),10,0))))))</f>
        <v>0</v>
      </c>
      <c r="Q304" s="69" t="n">
        <f aca="false">IF(B304&lt;&gt;"Manutenção em interface",IF(B304&lt;&gt;"Desenv., Manutenção e Publicação de Páginas Estáticas",(O304+P304),C304),C304)</f>
        <v>0</v>
      </c>
      <c r="R304" s="85" t="n">
        <f aca="false">IF(B304&lt;&gt;"Manutenção em interface",IF(B304&lt;&gt;"Desenv., Manutenção e Publicação de Páginas Estáticas",(O304+P304)*C304,C304),C304)</f>
        <v>0</v>
      </c>
      <c r="S304" s="78"/>
      <c r="T304" s="87"/>
      <c r="U304" s="88"/>
      <c r="V304" s="76"/>
      <c r="W304" s="77" t="n">
        <f aca="false">IF(V304&lt;&gt;"",VLOOKUP(V304,'Manual EB'!$A$3:$B$407,2,0),0)</f>
        <v>0</v>
      </c>
      <c r="X304" s="78"/>
      <c r="Y304" s="80"/>
      <c r="Z304" s="81"/>
      <c r="AA304" s="82"/>
      <c r="AB304" s="83"/>
      <c r="AC304" s="84" t="str">
        <f aca="false">IF(X304="EE",IF(OR(AND(OR(AA304=1,AA304=0),Y304&gt;0,Y304&lt;5),AND(OR(AA304=1,AA304=0),Y304&gt;4,Y304&lt;16),AND(AA304=2,Y304&gt;0,Y304&lt;5)),"Simples",IF(OR(AND(OR(AA304=1,AA304=0),Y304&gt;15),AND(AA304=2,Y304&gt;4,Y304&lt;16),AND(AA304&gt;2,Y304&gt;0,Y304&lt;5)),"Médio",IF(OR(AND(AA304=2,Y304&gt;15),AND(AA304&gt;2,Y304&gt;4,Y304&lt;16),AND(AA304&gt;2,Y304&gt;15)),"Complexo",""))), IF(OR(X304="CE",X304="SE"),IF(OR(AND(OR(AA304=1,AA304=0),Y304&gt;0,Y304&lt;6),AND(OR(AA304=1,AA304=0),Y304&gt;5,Y304&lt;20),AND(AA304&gt;1,AA304&lt;4,Y304&gt;0,Y304&lt;6)),"Simples",IF(OR(AND(OR(AA304=1,AA304=0),Y304&gt;19),AND(AA304&gt;1,AA304&lt;4,Y304&gt;5,Y304&lt;20),AND(AA304&gt;3,Y304&gt;0,Y304&lt;6)),"Médio",IF(OR(AND(AA304&gt;1,AA304&lt;4,Y304&gt;19),AND(AA304&gt;3,Y304&gt;5,Y304&lt;20),AND(AA304&gt;3,Y304&gt;19)),"Complexo",""))),""))</f>
        <v/>
      </c>
      <c r="AD304" s="79" t="str">
        <f aca="false">IF(X304="ALI",IF(OR(AND(OR(AA304=1,AA304=0),Y304&gt;0,Y304&lt;20),AND(OR(AA304=1,AA304=0),Y304&gt;19,Y304&lt;51),AND(AA304&gt;1,AA304&lt;6,Y304&gt;0,Y304&lt;20)),"Simples",IF(OR(AND(OR(AA304=1,AA304=0),Y304&gt;50),AND(AA304&gt;1,AA304&lt;6,Y304&gt;19,Y304&lt;51),AND(AA304&gt;5,Y304&gt;0,Y304&lt;20)),"Médio",IF(OR(AND(AA304&gt;1,AA304&lt;6,Y304&gt;50),AND(AA304&gt;5,Y304&gt;19,Y304&lt;51),AND(AA304&gt;5,Y304&gt;50)),"Complexo",""))), IF(X304="AIE",IF(OR(AND(OR(AA304=1, AA304=0),Y304&gt;0,Y304&lt;20),AND(OR(AA304=1, AA304=0),Y304&gt;19,Y304&lt;51),AND(AA304&gt;1,AA304&lt;6,Y304&gt;0,Y304&lt;20)),"Simples",IF(OR(AND(OR(AA304=1, AA304=0),Y304&gt;50),AND(AA304&gt;1,AA304&lt;6,Y304&gt;19,Y304&lt;51),AND(AA304&gt;5,Y304&gt;0,Y304&lt;20)),"Médio",IF(OR(AND(AA304&gt;1,AA304&lt;6,Y304&gt;50),AND(AA304&gt;5,Y304&gt;19,Y304&lt;51),AND(AA304&gt;5,Y304&gt;50)),"Complexo",""))),""))</f>
        <v/>
      </c>
      <c r="AE304" s="85" t="str">
        <f aca="false">IF(AC304="",AD304,IF(AD304="",AC304,""))</f>
        <v/>
      </c>
      <c r="AF304" s="86" t="n">
        <f aca="false">IF(AND(OR(X304="EE",X304="CE"),AE304="Simples"),3, IF(AND(OR(X304="EE",X304="CE"),AE304="Médio"),4, IF(AND(OR(X304="EE",X304="CE"),AE304="Complexo"),6, IF(AND(X304="SE",AE304="Simples"),4, IF(AND(X304="SE",AE304="Médio"),5, IF(AND(X304="SE",AE304="Complexo"),7,0))))))</f>
        <v>0</v>
      </c>
      <c r="AG304" s="86" t="n">
        <f aca="false">IF(AND(X304="ALI",AD304="Simples"),7, IF(AND(X304="ALI",AD304="Médio"),10, IF(AND(X304="ALI",AD304="Complexo"),15, IF(AND(X304="AIE",AD304="Simples"),5, IF(AND(X304="AIE",AD304="Médio"),7, IF(AND(X304="AIE",AD304="Complexo"),10,0))))))</f>
        <v>0</v>
      </c>
      <c r="AH304" s="86" t="n">
        <f aca="false">IF(U304="",0,IF(U304="OK",SUM(O304:P304),SUM(AF304:AG304)))</f>
        <v>0</v>
      </c>
      <c r="AI304" s="89" t="n">
        <f aca="false">IF(U304="OK",R304,( IF(V304&lt;&gt;"Manutenção em interface",IF(V304&lt;&gt;"Desenv., Manutenção e Publicação de Páginas Estáticas",(AF304+AG304)*W304,W304),W304)))</f>
        <v>0</v>
      </c>
      <c r="AJ304" s="78"/>
      <c r="AK304" s="87"/>
      <c r="AL304" s="78"/>
      <c r="AM304" s="87"/>
      <c r="AN304" s="78"/>
      <c r="AO304" s="78" t="str">
        <f aca="false">IF(AI304=0,"",IF(AI304=R304,"OK","Divergente"))</f>
        <v/>
      </c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IF(B305&lt;&gt;"",VLOOKUP(B305,'Manual EB'!$A$3:$B$407,2,0),0)</f>
        <v>0</v>
      </c>
      <c r="D305" s="78"/>
      <c r="E305" s="78"/>
      <c r="F305" s="79"/>
      <c r="G305" s="78"/>
      <c r="H305" s="80"/>
      <c r="I305" s="81"/>
      <c r="J305" s="82"/>
      <c r="K305" s="83"/>
      <c r="L305" s="84" t="str">
        <f aca="false">IF(G305="EE",IF(OR(AND(OR(J305=1,J305=0),H305&gt;0,H305&lt;5),AND(OR(J305=1,J305=0),H305&gt;4,H305&lt;16),AND(J305=2,H305&gt;0,H305&lt;5)),"Simples",IF(OR(AND(OR(J305=1,J305=0),H305&gt;15),AND(J305=2,H305&gt;4,H305&lt;16),AND(J305&gt;2,H305&gt;0,H305&lt;5)),"Médio",IF(OR(AND(J305=2,H305&gt;15),AND(J305&gt;2,H305&gt;4,H305&lt;16),AND(J305&gt;2,H305&gt;15)),"Complexo",""))), IF(OR(G305="CE",G305="SE"),IF(OR(AND(OR(J305=1,J305=0),H305&gt;0,H305&lt;6),AND(OR(J305=1,J305=0),H305&gt;5,H305&lt;20),AND(J305&gt;1,J305&lt;4,H305&gt;0,H305&lt;6)),"Simples",IF(OR(AND(OR(J305=1,J305=0),H305&gt;19),AND(J305&gt;1,J305&lt;4,H305&gt;5,H305&lt;20),AND(J305&gt;3,H305&gt;0,H305&lt;6)),"Médio",IF(OR(AND(J305&gt;1,J305&lt;4,H305&gt;19),AND(J305&gt;3,H305&gt;5,H305&lt;20),AND(J305&gt;3,H305&gt;19)),"Complexo",""))),""))</f>
        <v/>
      </c>
      <c r="M305" s="79" t="str">
        <f aca="false">IF(G305="ALI",IF(OR(AND(OR(J305=1,J305=0),H305&gt;0,H305&lt;20),AND(OR(J305=1,J305=0),H305&gt;19,H305&lt;51),AND(J305&gt;1,J305&lt;6,H305&gt;0,H305&lt;20)),"Simples",IF(OR(AND(OR(J305=1,J305=0),H305&gt;50),AND(J305&gt;1,J305&lt;6,H305&gt;19,H305&lt;51),AND(J305&gt;5,H305&gt;0,H305&lt;20)),"Médio",IF(OR(AND(J305&gt;1,J305&lt;6,H305&gt;50),AND(J305&gt;5,H305&gt;19,H305&lt;51),AND(J305&gt;5,H305&gt;50)),"Complexo",""))), IF(G305="AIE",IF(OR(AND(OR(J305=1, J305=0),H305&gt;0,H305&lt;20),AND(OR(J305=1, J305=0),H305&gt;19,H305&lt;51),AND(J305&gt;1,J305&lt;6,H305&gt;0,H305&lt;20)),"Simples",IF(OR(AND(OR(J305=1, J305=0),H305&gt;50),AND(J305&gt;1,J305&lt;6,H305&gt;19,H305&lt;51),AND(J305&gt;5,H305&gt;0,H305&lt;20)),"Médio",IF(OR(AND(J305&gt;1,J305&lt;6,H305&gt;50),AND(J305&gt;5,H305&gt;19,H305&lt;51),AND(J305&gt;5,H305&gt;50)),"Complexo",""))),""))</f>
        <v/>
      </c>
      <c r="N305" s="85" t="str">
        <f aca="false">IF(L305="",M305,IF(M305="",L305,""))</f>
        <v/>
      </c>
      <c r="O305" s="86" t="n">
        <f aca="false">IF(AND(OR(G305="EE",G305="CE"),N305="Simples"),3, IF(AND(OR(G305="EE",G305="CE"),N305="Médio"),4, IF(AND(OR(G305="EE",G305="CE"),N305="Complexo"),6, IF(AND(G305="SE",N305="Simples"),4, IF(AND(G305="SE",N305="Médio"),5, IF(AND(G305="SE",N305="Complexo"),7,0))))))</f>
        <v>0</v>
      </c>
      <c r="P305" s="86" t="n">
        <f aca="false">IF(AND(G305="ALI",M305="Simples"),7, IF(AND(G305="ALI",M305="Médio"),10, IF(AND(G305="ALI",M305="Complexo"),15, IF(AND(G305="AIE",M305="Simples"),5, IF(AND(G305="AIE",M305="Médio"),7, IF(AND(G305="AIE",M305="Complexo"),10,0))))))</f>
        <v>0</v>
      </c>
      <c r="Q305" s="69" t="n">
        <f aca="false">IF(B305&lt;&gt;"Manutenção em interface",IF(B305&lt;&gt;"Desenv., Manutenção e Publicação de Páginas Estáticas",(O305+P305),C305),C305)</f>
        <v>0</v>
      </c>
      <c r="R305" s="85" t="n">
        <f aca="false">IF(B305&lt;&gt;"Manutenção em interface",IF(B305&lt;&gt;"Desenv., Manutenção e Publicação de Páginas Estáticas",(O305+P305)*C305,C305),C305)</f>
        <v>0</v>
      </c>
      <c r="S305" s="78"/>
      <c r="T305" s="87"/>
      <c r="U305" s="88"/>
      <c r="V305" s="76"/>
      <c r="W305" s="77" t="n">
        <f aca="false">IF(V305&lt;&gt;"",VLOOKUP(V305,'Manual EB'!$A$3:$B$407,2,0),0)</f>
        <v>0</v>
      </c>
      <c r="X305" s="78"/>
      <c r="Y305" s="80"/>
      <c r="Z305" s="81"/>
      <c r="AA305" s="82"/>
      <c r="AB305" s="83"/>
      <c r="AC305" s="84" t="str">
        <f aca="false">IF(X305="EE",IF(OR(AND(OR(AA305=1,AA305=0),Y305&gt;0,Y305&lt;5),AND(OR(AA305=1,AA305=0),Y305&gt;4,Y305&lt;16),AND(AA305=2,Y305&gt;0,Y305&lt;5)),"Simples",IF(OR(AND(OR(AA305=1,AA305=0),Y305&gt;15),AND(AA305=2,Y305&gt;4,Y305&lt;16),AND(AA305&gt;2,Y305&gt;0,Y305&lt;5)),"Médio",IF(OR(AND(AA305=2,Y305&gt;15),AND(AA305&gt;2,Y305&gt;4,Y305&lt;16),AND(AA305&gt;2,Y305&gt;15)),"Complexo",""))), IF(OR(X305="CE",X305="SE"),IF(OR(AND(OR(AA305=1,AA305=0),Y305&gt;0,Y305&lt;6),AND(OR(AA305=1,AA305=0),Y305&gt;5,Y305&lt;20),AND(AA305&gt;1,AA305&lt;4,Y305&gt;0,Y305&lt;6)),"Simples",IF(OR(AND(OR(AA305=1,AA305=0),Y305&gt;19),AND(AA305&gt;1,AA305&lt;4,Y305&gt;5,Y305&lt;20),AND(AA305&gt;3,Y305&gt;0,Y305&lt;6)),"Médio",IF(OR(AND(AA305&gt;1,AA305&lt;4,Y305&gt;19),AND(AA305&gt;3,Y305&gt;5,Y305&lt;20),AND(AA305&gt;3,Y305&gt;19)),"Complexo",""))),""))</f>
        <v/>
      </c>
      <c r="AD305" s="79" t="str">
        <f aca="false">IF(X305="ALI",IF(OR(AND(OR(AA305=1,AA305=0),Y305&gt;0,Y305&lt;20),AND(OR(AA305=1,AA305=0),Y305&gt;19,Y305&lt;51),AND(AA305&gt;1,AA305&lt;6,Y305&gt;0,Y305&lt;20)),"Simples",IF(OR(AND(OR(AA305=1,AA305=0),Y305&gt;50),AND(AA305&gt;1,AA305&lt;6,Y305&gt;19,Y305&lt;51),AND(AA305&gt;5,Y305&gt;0,Y305&lt;20)),"Médio",IF(OR(AND(AA305&gt;1,AA305&lt;6,Y305&gt;50),AND(AA305&gt;5,Y305&gt;19,Y305&lt;51),AND(AA305&gt;5,Y305&gt;50)),"Complexo",""))), IF(X305="AIE",IF(OR(AND(OR(AA305=1, AA305=0),Y305&gt;0,Y305&lt;20),AND(OR(AA305=1, AA305=0),Y305&gt;19,Y305&lt;51),AND(AA305&gt;1,AA305&lt;6,Y305&gt;0,Y305&lt;20)),"Simples",IF(OR(AND(OR(AA305=1, AA305=0),Y305&gt;50),AND(AA305&gt;1,AA305&lt;6,Y305&gt;19,Y305&lt;51),AND(AA305&gt;5,Y305&gt;0,Y305&lt;20)),"Médio",IF(OR(AND(AA305&gt;1,AA305&lt;6,Y305&gt;50),AND(AA305&gt;5,Y305&gt;19,Y305&lt;51),AND(AA305&gt;5,Y305&gt;50)),"Complexo",""))),""))</f>
        <v/>
      </c>
      <c r="AE305" s="85" t="str">
        <f aca="false">IF(AC305="",AD305,IF(AD305="",AC305,""))</f>
        <v/>
      </c>
      <c r="AF305" s="86" t="n">
        <f aca="false">IF(AND(OR(X305="EE",X305="CE"),AE305="Simples"),3, IF(AND(OR(X305="EE",X305="CE"),AE305="Médio"),4, IF(AND(OR(X305="EE",X305="CE"),AE305="Complexo"),6, IF(AND(X305="SE",AE305="Simples"),4, IF(AND(X305="SE",AE305="Médio"),5, IF(AND(X305="SE",AE305="Complexo"),7,0))))))</f>
        <v>0</v>
      </c>
      <c r="AG305" s="86" t="n">
        <f aca="false">IF(AND(X305="ALI",AD305="Simples"),7, IF(AND(X305="ALI",AD305="Médio"),10, IF(AND(X305="ALI",AD305="Complexo"),15, IF(AND(X305="AIE",AD305="Simples"),5, IF(AND(X305="AIE",AD305="Médio"),7, IF(AND(X305="AIE",AD305="Complexo"),10,0))))))</f>
        <v>0</v>
      </c>
      <c r="AH305" s="86" t="n">
        <f aca="false">IF(U305="",0,IF(U305="OK",SUM(O305:P305),SUM(AF305:AG305)))</f>
        <v>0</v>
      </c>
      <c r="AI305" s="89" t="n">
        <f aca="false">IF(U305="OK",R305,( IF(V305&lt;&gt;"Manutenção em interface",IF(V305&lt;&gt;"Desenv., Manutenção e Publicação de Páginas Estáticas",(AF305+AG305)*W305,W305),W305)))</f>
        <v>0</v>
      </c>
      <c r="AJ305" s="78"/>
      <c r="AK305" s="87"/>
      <c r="AL305" s="78"/>
      <c r="AM305" s="87"/>
      <c r="AN305" s="78"/>
      <c r="AO305" s="78" t="str">
        <f aca="false">IF(AI305=0,"",IF(AI305=R305,"OK","Divergente"))</f>
        <v/>
      </c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IF(B306&lt;&gt;"",VLOOKUP(B306,'Manual EB'!$A$3:$B$407,2,0),0)</f>
        <v>0</v>
      </c>
      <c r="D306" s="78"/>
      <c r="E306" s="78"/>
      <c r="F306" s="79"/>
      <c r="G306" s="78"/>
      <c r="H306" s="80"/>
      <c r="I306" s="81"/>
      <c r="J306" s="82"/>
      <c r="K306" s="83"/>
      <c r="L306" s="84" t="str">
        <f aca="false">IF(G306="EE",IF(OR(AND(OR(J306=1,J306=0),H306&gt;0,H306&lt;5),AND(OR(J306=1,J306=0),H306&gt;4,H306&lt;16),AND(J306=2,H306&gt;0,H306&lt;5)),"Simples",IF(OR(AND(OR(J306=1,J306=0),H306&gt;15),AND(J306=2,H306&gt;4,H306&lt;16),AND(J306&gt;2,H306&gt;0,H306&lt;5)),"Médio",IF(OR(AND(J306=2,H306&gt;15),AND(J306&gt;2,H306&gt;4,H306&lt;16),AND(J306&gt;2,H306&gt;15)),"Complexo",""))), IF(OR(G306="CE",G306="SE"),IF(OR(AND(OR(J306=1,J306=0),H306&gt;0,H306&lt;6),AND(OR(J306=1,J306=0),H306&gt;5,H306&lt;20),AND(J306&gt;1,J306&lt;4,H306&gt;0,H306&lt;6)),"Simples",IF(OR(AND(OR(J306=1,J306=0),H306&gt;19),AND(J306&gt;1,J306&lt;4,H306&gt;5,H306&lt;20),AND(J306&gt;3,H306&gt;0,H306&lt;6)),"Médio",IF(OR(AND(J306&gt;1,J306&lt;4,H306&gt;19),AND(J306&gt;3,H306&gt;5,H306&lt;20),AND(J306&gt;3,H306&gt;19)),"Complexo",""))),""))</f>
        <v/>
      </c>
      <c r="M306" s="79" t="str">
        <f aca="false">IF(G306="ALI",IF(OR(AND(OR(J306=1,J306=0),H306&gt;0,H306&lt;20),AND(OR(J306=1,J306=0),H306&gt;19,H306&lt;51),AND(J306&gt;1,J306&lt;6,H306&gt;0,H306&lt;20)),"Simples",IF(OR(AND(OR(J306=1,J306=0),H306&gt;50),AND(J306&gt;1,J306&lt;6,H306&gt;19,H306&lt;51),AND(J306&gt;5,H306&gt;0,H306&lt;20)),"Médio",IF(OR(AND(J306&gt;1,J306&lt;6,H306&gt;50),AND(J306&gt;5,H306&gt;19,H306&lt;51),AND(J306&gt;5,H306&gt;50)),"Complexo",""))), IF(G306="AIE",IF(OR(AND(OR(J306=1, J306=0),H306&gt;0,H306&lt;20),AND(OR(J306=1, J306=0),H306&gt;19,H306&lt;51),AND(J306&gt;1,J306&lt;6,H306&gt;0,H306&lt;20)),"Simples",IF(OR(AND(OR(J306=1, J306=0),H306&gt;50),AND(J306&gt;1,J306&lt;6,H306&gt;19,H306&lt;51),AND(J306&gt;5,H306&gt;0,H306&lt;20)),"Médio",IF(OR(AND(J306&gt;1,J306&lt;6,H306&gt;50),AND(J306&gt;5,H306&gt;19,H306&lt;51),AND(J306&gt;5,H306&gt;50)),"Complexo",""))),""))</f>
        <v/>
      </c>
      <c r="N306" s="85" t="str">
        <f aca="false">IF(L306="",M306,IF(M306="",L306,""))</f>
        <v/>
      </c>
      <c r="O306" s="86" t="n">
        <f aca="false">IF(AND(OR(G306="EE",G306="CE"),N306="Simples"),3, IF(AND(OR(G306="EE",G306="CE"),N306="Médio"),4, IF(AND(OR(G306="EE",G306="CE"),N306="Complexo"),6, IF(AND(G306="SE",N306="Simples"),4, IF(AND(G306="SE",N306="Médio"),5, IF(AND(G306="SE",N306="Complexo"),7,0))))))</f>
        <v>0</v>
      </c>
      <c r="P306" s="86" t="n">
        <f aca="false">IF(AND(G306="ALI",M306="Simples"),7, IF(AND(G306="ALI",M306="Médio"),10, IF(AND(G306="ALI",M306="Complexo"),15, IF(AND(G306="AIE",M306="Simples"),5, IF(AND(G306="AIE",M306="Médio"),7, IF(AND(G306="AIE",M306="Complexo"),10,0))))))</f>
        <v>0</v>
      </c>
      <c r="Q306" s="69" t="n">
        <f aca="false">IF(B306&lt;&gt;"Manutenção em interface",IF(B306&lt;&gt;"Desenv., Manutenção e Publicação de Páginas Estáticas",(O306+P306),C306),C306)</f>
        <v>0</v>
      </c>
      <c r="R306" s="85" t="n">
        <f aca="false">IF(B306&lt;&gt;"Manutenção em interface",IF(B306&lt;&gt;"Desenv., Manutenção e Publicação de Páginas Estáticas",(O306+P306)*C306,C306),C306)</f>
        <v>0</v>
      </c>
      <c r="S306" s="78"/>
      <c r="T306" s="87"/>
      <c r="U306" s="88"/>
      <c r="V306" s="76"/>
      <c r="W306" s="77" t="n">
        <f aca="false">IF(V306&lt;&gt;"",VLOOKUP(V306,'Manual EB'!$A$3:$B$407,2,0),0)</f>
        <v>0</v>
      </c>
      <c r="X306" s="78"/>
      <c r="Y306" s="80"/>
      <c r="Z306" s="81"/>
      <c r="AA306" s="82"/>
      <c r="AB306" s="83"/>
      <c r="AC306" s="84" t="str">
        <f aca="false">IF(X306="EE",IF(OR(AND(OR(AA306=1,AA306=0),Y306&gt;0,Y306&lt;5),AND(OR(AA306=1,AA306=0),Y306&gt;4,Y306&lt;16),AND(AA306=2,Y306&gt;0,Y306&lt;5)),"Simples",IF(OR(AND(OR(AA306=1,AA306=0),Y306&gt;15),AND(AA306=2,Y306&gt;4,Y306&lt;16),AND(AA306&gt;2,Y306&gt;0,Y306&lt;5)),"Médio",IF(OR(AND(AA306=2,Y306&gt;15),AND(AA306&gt;2,Y306&gt;4,Y306&lt;16),AND(AA306&gt;2,Y306&gt;15)),"Complexo",""))), IF(OR(X306="CE",X306="SE"),IF(OR(AND(OR(AA306=1,AA306=0),Y306&gt;0,Y306&lt;6),AND(OR(AA306=1,AA306=0),Y306&gt;5,Y306&lt;20),AND(AA306&gt;1,AA306&lt;4,Y306&gt;0,Y306&lt;6)),"Simples",IF(OR(AND(OR(AA306=1,AA306=0),Y306&gt;19),AND(AA306&gt;1,AA306&lt;4,Y306&gt;5,Y306&lt;20),AND(AA306&gt;3,Y306&gt;0,Y306&lt;6)),"Médio",IF(OR(AND(AA306&gt;1,AA306&lt;4,Y306&gt;19),AND(AA306&gt;3,Y306&gt;5,Y306&lt;20),AND(AA306&gt;3,Y306&gt;19)),"Complexo",""))),""))</f>
        <v/>
      </c>
      <c r="AD306" s="79" t="str">
        <f aca="false">IF(X306="ALI",IF(OR(AND(OR(AA306=1,AA306=0),Y306&gt;0,Y306&lt;20),AND(OR(AA306=1,AA306=0),Y306&gt;19,Y306&lt;51),AND(AA306&gt;1,AA306&lt;6,Y306&gt;0,Y306&lt;20)),"Simples",IF(OR(AND(OR(AA306=1,AA306=0),Y306&gt;50),AND(AA306&gt;1,AA306&lt;6,Y306&gt;19,Y306&lt;51),AND(AA306&gt;5,Y306&gt;0,Y306&lt;20)),"Médio",IF(OR(AND(AA306&gt;1,AA306&lt;6,Y306&gt;50),AND(AA306&gt;5,Y306&gt;19,Y306&lt;51),AND(AA306&gt;5,Y306&gt;50)),"Complexo",""))), IF(X306="AIE",IF(OR(AND(OR(AA306=1, AA306=0),Y306&gt;0,Y306&lt;20),AND(OR(AA306=1, AA306=0),Y306&gt;19,Y306&lt;51),AND(AA306&gt;1,AA306&lt;6,Y306&gt;0,Y306&lt;20)),"Simples",IF(OR(AND(OR(AA306=1, AA306=0),Y306&gt;50),AND(AA306&gt;1,AA306&lt;6,Y306&gt;19,Y306&lt;51),AND(AA306&gt;5,Y306&gt;0,Y306&lt;20)),"Médio",IF(OR(AND(AA306&gt;1,AA306&lt;6,Y306&gt;50),AND(AA306&gt;5,Y306&gt;19,Y306&lt;51),AND(AA306&gt;5,Y306&gt;50)),"Complexo",""))),""))</f>
        <v/>
      </c>
      <c r="AE306" s="85" t="str">
        <f aca="false">IF(AC306="",AD306,IF(AD306="",AC306,""))</f>
        <v/>
      </c>
      <c r="AF306" s="86" t="n">
        <f aca="false">IF(AND(OR(X306="EE",X306="CE"),AE306="Simples"),3, IF(AND(OR(X306="EE",X306="CE"),AE306="Médio"),4, IF(AND(OR(X306="EE",X306="CE"),AE306="Complexo"),6, IF(AND(X306="SE",AE306="Simples"),4, IF(AND(X306="SE",AE306="Médio"),5, IF(AND(X306="SE",AE306="Complexo"),7,0))))))</f>
        <v>0</v>
      </c>
      <c r="AG306" s="86" t="n">
        <f aca="false">IF(AND(X306="ALI",AD306="Simples"),7, IF(AND(X306="ALI",AD306="Médio"),10, IF(AND(X306="ALI",AD306="Complexo"),15, IF(AND(X306="AIE",AD306="Simples"),5, IF(AND(X306="AIE",AD306="Médio"),7, IF(AND(X306="AIE",AD306="Complexo"),10,0))))))</f>
        <v>0</v>
      </c>
      <c r="AH306" s="86" t="n">
        <f aca="false">IF(U306="",0,IF(U306="OK",SUM(O306:P306),SUM(AF306:AG306)))</f>
        <v>0</v>
      </c>
      <c r="AI306" s="89" t="n">
        <f aca="false">IF(U306="OK",R306,( IF(V306&lt;&gt;"Manutenção em interface",IF(V306&lt;&gt;"Desenv., Manutenção e Publicação de Páginas Estáticas",(AF306+AG306)*W306,W306),W306)))</f>
        <v>0</v>
      </c>
      <c r="AJ306" s="78"/>
      <c r="AK306" s="87"/>
      <c r="AL306" s="78"/>
      <c r="AM306" s="87"/>
      <c r="AN306" s="78"/>
      <c r="AO306" s="78" t="str">
        <f aca="false">IF(AI306=0,"",IF(AI306=R306,"OK","Divergente"))</f>
        <v/>
      </c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IF(B307&lt;&gt;"",VLOOKUP(B307,'Manual EB'!$A$3:$B$407,2,0),0)</f>
        <v>0</v>
      </c>
      <c r="D307" s="78"/>
      <c r="E307" s="78"/>
      <c r="F307" s="79"/>
      <c r="G307" s="78"/>
      <c r="H307" s="80"/>
      <c r="I307" s="81"/>
      <c r="J307" s="82"/>
      <c r="K307" s="83"/>
      <c r="L307" s="84" t="str">
        <f aca="false">IF(G307="EE",IF(OR(AND(OR(J307=1,J307=0),H307&gt;0,H307&lt;5),AND(OR(J307=1,J307=0),H307&gt;4,H307&lt;16),AND(J307=2,H307&gt;0,H307&lt;5)),"Simples",IF(OR(AND(OR(J307=1,J307=0),H307&gt;15),AND(J307=2,H307&gt;4,H307&lt;16),AND(J307&gt;2,H307&gt;0,H307&lt;5)),"Médio",IF(OR(AND(J307=2,H307&gt;15),AND(J307&gt;2,H307&gt;4,H307&lt;16),AND(J307&gt;2,H307&gt;15)),"Complexo",""))), IF(OR(G307="CE",G307="SE"),IF(OR(AND(OR(J307=1,J307=0),H307&gt;0,H307&lt;6),AND(OR(J307=1,J307=0),H307&gt;5,H307&lt;20),AND(J307&gt;1,J307&lt;4,H307&gt;0,H307&lt;6)),"Simples",IF(OR(AND(OR(J307=1,J307=0),H307&gt;19),AND(J307&gt;1,J307&lt;4,H307&gt;5,H307&lt;20),AND(J307&gt;3,H307&gt;0,H307&lt;6)),"Médio",IF(OR(AND(J307&gt;1,J307&lt;4,H307&gt;19),AND(J307&gt;3,H307&gt;5,H307&lt;20),AND(J307&gt;3,H307&gt;19)),"Complexo",""))),""))</f>
        <v/>
      </c>
      <c r="M307" s="79" t="str">
        <f aca="false">IF(G307="ALI",IF(OR(AND(OR(J307=1,J307=0),H307&gt;0,H307&lt;20),AND(OR(J307=1,J307=0),H307&gt;19,H307&lt;51),AND(J307&gt;1,J307&lt;6,H307&gt;0,H307&lt;20)),"Simples",IF(OR(AND(OR(J307=1,J307=0),H307&gt;50),AND(J307&gt;1,J307&lt;6,H307&gt;19,H307&lt;51),AND(J307&gt;5,H307&gt;0,H307&lt;20)),"Médio",IF(OR(AND(J307&gt;1,J307&lt;6,H307&gt;50),AND(J307&gt;5,H307&gt;19,H307&lt;51),AND(J307&gt;5,H307&gt;50)),"Complexo",""))), IF(G307="AIE",IF(OR(AND(OR(J307=1, J307=0),H307&gt;0,H307&lt;20),AND(OR(J307=1, J307=0),H307&gt;19,H307&lt;51),AND(J307&gt;1,J307&lt;6,H307&gt;0,H307&lt;20)),"Simples",IF(OR(AND(OR(J307=1, J307=0),H307&gt;50),AND(J307&gt;1,J307&lt;6,H307&gt;19,H307&lt;51),AND(J307&gt;5,H307&gt;0,H307&lt;20)),"Médio",IF(OR(AND(J307&gt;1,J307&lt;6,H307&gt;50),AND(J307&gt;5,H307&gt;19,H307&lt;51),AND(J307&gt;5,H307&gt;50)),"Complexo",""))),""))</f>
        <v/>
      </c>
      <c r="N307" s="85" t="str">
        <f aca="false">IF(L307="",M307,IF(M307="",L307,""))</f>
        <v/>
      </c>
      <c r="O307" s="86" t="n">
        <f aca="false">IF(AND(OR(G307="EE",G307="CE"),N307="Simples"),3, IF(AND(OR(G307="EE",G307="CE"),N307="Médio"),4, IF(AND(OR(G307="EE",G307="CE"),N307="Complexo"),6, IF(AND(G307="SE",N307="Simples"),4, IF(AND(G307="SE",N307="Médio"),5, IF(AND(G307="SE",N307="Complexo"),7,0))))))</f>
        <v>0</v>
      </c>
      <c r="P307" s="86" t="n">
        <f aca="false">IF(AND(G307="ALI",M307="Simples"),7, IF(AND(G307="ALI",M307="Médio"),10, IF(AND(G307="ALI",M307="Complexo"),15, IF(AND(G307="AIE",M307="Simples"),5, IF(AND(G307="AIE",M307="Médio"),7, IF(AND(G307="AIE",M307="Complexo"),10,0))))))</f>
        <v>0</v>
      </c>
      <c r="Q307" s="69" t="n">
        <f aca="false">IF(B307&lt;&gt;"Manutenção em interface",IF(B307&lt;&gt;"Desenv., Manutenção e Publicação de Páginas Estáticas",(O307+P307),C307),C307)</f>
        <v>0</v>
      </c>
      <c r="R307" s="85" t="n">
        <f aca="false">IF(B307&lt;&gt;"Manutenção em interface",IF(B307&lt;&gt;"Desenv., Manutenção e Publicação de Páginas Estáticas",(O307+P307)*C307,C307),C307)</f>
        <v>0</v>
      </c>
      <c r="S307" s="78"/>
      <c r="T307" s="87"/>
      <c r="U307" s="88"/>
      <c r="V307" s="76"/>
      <c r="W307" s="77" t="n">
        <f aca="false">IF(V307&lt;&gt;"",VLOOKUP(V307,'Manual EB'!$A$3:$B$407,2,0),0)</f>
        <v>0</v>
      </c>
      <c r="X307" s="78"/>
      <c r="Y307" s="80"/>
      <c r="Z307" s="81"/>
      <c r="AA307" s="82"/>
      <c r="AB307" s="83"/>
      <c r="AC307" s="84" t="str">
        <f aca="false">IF(X307="EE",IF(OR(AND(OR(AA307=1,AA307=0),Y307&gt;0,Y307&lt;5),AND(OR(AA307=1,AA307=0),Y307&gt;4,Y307&lt;16),AND(AA307=2,Y307&gt;0,Y307&lt;5)),"Simples",IF(OR(AND(OR(AA307=1,AA307=0),Y307&gt;15),AND(AA307=2,Y307&gt;4,Y307&lt;16),AND(AA307&gt;2,Y307&gt;0,Y307&lt;5)),"Médio",IF(OR(AND(AA307=2,Y307&gt;15),AND(AA307&gt;2,Y307&gt;4,Y307&lt;16),AND(AA307&gt;2,Y307&gt;15)),"Complexo",""))), IF(OR(X307="CE",X307="SE"),IF(OR(AND(OR(AA307=1,AA307=0),Y307&gt;0,Y307&lt;6),AND(OR(AA307=1,AA307=0),Y307&gt;5,Y307&lt;20),AND(AA307&gt;1,AA307&lt;4,Y307&gt;0,Y307&lt;6)),"Simples",IF(OR(AND(OR(AA307=1,AA307=0),Y307&gt;19),AND(AA307&gt;1,AA307&lt;4,Y307&gt;5,Y307&lt;20),AND(AA307&gt;3,Y307&gt;0,Y307&lt;6)),"Médio",IF(OR(AND(AA307&gt;1,AA307&lt;4,Y307&gt;19),AND(AA307&gt;3,Y307&gt;5,Y307&lt;20),AND(AA307&gt;3,Y307&gt;19)),"Complexo",""))),""))</f>
        <v/>
      </c>
      <c r="AD307" s="79" t="str">
        <f aca="false">IF(X307="ALI",IF(OR(AND(OR(AA307=1,AA307=0),Y307&gt;0,Y307&lt;20),AND(OR(AA307=1,AA307=0),Y307&gt;19,Y307&lt;51),AND(AA307&gt;1,AA307&lt;6,Y307&gt;0,Y307&lt;20)),"Simples",IF(OR(AND(OR(AA307=1,AA307=0),Y307&gt;50),AND(AA307&gt;1,AA307&lt;6,Y307&gt;19,Y307&lt;51),AND(AA307&gt;5,Y307&gt;0,Y307&lt;20)),"Médio",IF(OR(AND(AA307&gt;1,AA307&lt;6,Y307&gt;50),AND(AA307&gt;5,Y307&gt;19,Y307&lt;51),AND(AA307&gt;5,Y307&gt;50)),"Complexo",""))), IF(X307="AIE",IF(OR(AND(OR(AA307=1, AA307=0),Y307&gt;0,Y307&lt;20),AND(OR(AA307=1, AA307=0),Y307&gt;19,Y307&lt;51),AND(AA307&gt;1,AA307&lt;6,Y307&gt;0,Y307&lt;20)),"Simples",IF(OR(AND(OR(AA307=1, AA307=0),Y307&gt;50),AND(AA307&gt;1,AA307&lt;6,Y307&gt;19,Y307&lt;51),AND(AA307&gt;5,Y307&gt;0,Y307&lt;20)),"Médio",IF(OR(AND(AA307&gt;1,AA307&lt;6,Y307&gt;50),AND(AA307&gt;5,Y307&gt;19,Y307&lt;51),AND(AA307&gt;5,Y307&gt;50)),"Complexo",""))),""))</f>
        <v/>
      </c>
      <c r="AE307" s="85" t="str">
        <f aca="false">IF(AC307="",AD307,IF(AD307="",AC307,""))</f>
        <v/>
      </c>
      <c r="AF307" s="86" t="n">
        <f aca="false">IF(AND(OR(X307="EE",X307="CE"),AE307="Simples"),3, IF(AND(OR(X307="EE",X307="CE"),AE307="Médio"),4, IF(AND(OR(X307="EE",X307="CE"),AE307="Complexo"),6, IF(AND(X307="SE",AE307="Simples"),4, IF(AND(X307="SE",AE307="Médio"),5, IF(AND(X307="SE",AE307="Complexo"),7,0))))))</f>
        <v>0</v>
      </c>
      <c r="AG307" s="86" t="n">
        <f aca="false">IF(AND(X307="ALI",AD307="Simples"),7, IF(AND(X307="ALI",AD307="Médio"),10, IF(AND(X307="ALI",AD307="Complexo"),15, IF(AND(X307="AIE",AD307="Simples"),5, IF(AND(X307="AIE",AD307="Médio"),7, IF(AND(X307="AIE",AD307="Complexo"),10,0))))))</f>
        <v>0</v>
      </c>
      <c r="AH307" s="86" t="n">
        <f aca="false">IF(U307="",0,IF(U307="OK",SUM(O307:P307),SUM(AF307:AG307)))</f>
        <v>0</v>
      </c>
      <c r="AI307" s="89" t="n">
        <f aca="false">IF(U307="OK",R307,( IF(V307&lt;&gt;"Manutenção em interface",IF(V307&lt;&gt;"Desenv., Manutenção e Publicação de Páginas Estáticas",(AF307+AG307)*W307,W307),W307)))</f>
        <v>0</v>
      </c>
      <c r="AJ307" s="78"/>
      <c r="AK307" s="87"/>
      <c r="AL307" s="78"/>
      <c r="AM307" s="87"/>
      <c r="AN307" s="78"/>
      <c r="AO307" s="78" t="str">
        <f aca="false">IF(AI307=0,"",IF(AI307=R307,"OK","Divergente"))</f>
        <v/>
      </c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IF(B308&lt;&gt;"",VLOOKUP(B308,'Manual EB'!$A$3:$B$407,2,0),0)</f>
        <v>0</v>
      </c>
      <c r="D308" s="78"/>
      <c r="E308" s="78"/>
      <c r="F308" s="79"/>
      <c r="G308" s="78"/>
      <c r="H308" s="80"/>
      <c r="I308" s="81"/>
      <c r="J308" s="82"/>
      <c r="K308" s="83"/>
      <c r="L308" s="84" t="str">
        <f aca="false">IF(G308="EE",IF(OR(AND(OR(J308=1,J308=0),H308&gt;0,H308&lt;5),AND(OR(J308=1,J308=0),H308&gt;4,H308&lt;16),AND(J308=2,H308&gt;0,H308&lt;5)),"Simples",IF(OR(AND(OR(J308=1,J308=0),H308&gt;15),AND(J308=2,H308&gt;4,H308&lt;16),AND(J308&gt;2,H308&gt;0,H308&lt;5)),"Médio",IF(OR(AND(J308=2,H308&gt;15),AND(J308&gt;2,H308&gt;4,H308&lt;16),AND(J308&gt;2,H308&gt;15)),"Complexo",""))), IF(OR(G308="CE",G308="SE"),IF(OR(AND(OR(J308=1,J308=0),H308&gt;0,H308&lt;6),AND(OR(J308=1,J308=0),H308&gt;5,H308&lt;20),AND(J308&gt;1,J308&lt;4,H308&gt;0,H308&lt;6)),"Simples",IF(OR(AND(OR(J308=1,J308=0),H308&gt;19),AND(J308&gt;1,J308&lt;4,H308&gt;5,H308&lt;20),AND(J308&gt;3,H308&gt;0,H308&lt;6)),"Médio",IF(OR(AND(J308&gt;1,J308&lt;4,H308&gt;19),AND(J308&gt;3,H308&gt;5,H308&lt;20),AND(J308&gt;3,H308&gt;19)),"Complexo",""))),""))</f>
        <v/>
      </c>
      <c r="M308" s="79" t="str">
        <f aca="false">IF(G308="ALI",IF(OR(AND(OR(J308=1,J308=0),H308&gt;0,H308&lt;20),AND(OR(J308=1,J308=0),H308&gt;19,H308&lt;51),AND(J308&gt;1,J308&lt;6,H308&gt;0,H308&lt;20)),"Simples",IF(OR(AND(OR(J308=1,J308=0),H308&gt;50),AND(J308&gt;1,J308&lt;6,H308&gt;19,H308&lt;51),AND(J308&gt;5,H308&gt;0,H308&lt;20)),"Médio",IF(OR(AND(J308&gt;1,J308&lt;6,H308&gt;50),AND(J308&gt;5,H308&gt;19,H308&lt;51),AND(J308&gt;5,H308&gt;50)),"Complexo",""))), IF(G308="AIE",IF(OR(AND(OR(J308=1, J308=0),H308&gt;0,H308&lt;20),AND(OR(J308=1, J308=0),H308&gt;19,H308&lt;51),AND(J308&gt;1,J308&lt;6,H308&gt;0,H308&lt;20)),"Simples",IF(OR(AND(OR(J308=1, J308=0),H308&gt;50),AND(J308&gt;1,J308&lt;6,H308&gt;19,H308&lt;51),AND(J308&gt;5,H308&gt;0,H308&lt;20)),"Médio",IF(OR(AND(J308&gt;1,J308&lt;6,H308&gt;50),AND(J308&gt;5,H308&gt;19,H308&lt;51),AND(J308&gt;5,H308&gt;50)),"Complexo",""))),""))</f>
        <v/>
      </c>
      <c r="N308" s="85" t="str">
        <f aca="false">IF(L308="",M308,IF(M308="",L308,""))</f>
        <v/>
      </c>
      <c r="O308" s="86" t="n">
        <f aca="false">IF(AND(OR(G308="EE",G308="CE"),N308="Simples"),3, IF(AND(OR(G308="EE",G308="CE"),N308="Médio"),4, IF(AND(OR(G308="EE",G308="CE"),N308="Complexo"),6, IF(AND(G308="SE",N308="Simples"),4, IF(AND(G308="SE",N308="Médio"),5, IF(AND(G308="SE",N308="Complexo"),7,0))))))</f>
        <v>0</v>
      </c>
      <c r="P308" s="86" t="n">
        <f aca="false">IF(AND(G308="ALI",M308="Simples"),7, IF(AND(G308="ALI",M308="Médio"),10, IF(AND(G308="ALI",M308="Complexo"),15, IF(AND(G308="AIE",M308="Simples"),5, IF(AND(G308="AIE",M308="Médio"),7, IF(AND(G308="AIE",M308="Complexo"),10,0))))))</f>
        <v>0</v>
      </c>
      <c r="Q308" s="69" t="n">
        <f aca="false">IF(B308&lt;&gt;"Manutenção em interface",IF(B308&lt;&gt;"Desenv., Manutenção e Publicação de Páginas Estáticas",(O308+P308),C308),C308)</f>
        <v>0</v>
      </c>
      <c r="R308" s="85" t="n">
        <f aca="false">IF(B308&lt;&gt;"Manutenção em interface",IF(B308&lt;&gt;"Desenv., Manutenção e Publicação de Páginas Estáticas",(O308+P308)*C308,C308),C308)</f>
        <v>0</v>
      </c>
      <c r="S308" s="78"/>
      <c r="T308" s="87"/>
      <c r="U308" s="88"/>
      <c r="V308" s="76"/>
      <c r="W308" s="77" t="n">
        <f aca="false">IF(V308&lt;&gt;"",VLOOKUP(V308,'Manual EB'!$A$3:$B$407,2,0),0)</f>
        <v>0</v>
      </c>
      <c r="X308" s="78"/>
      <c r="Y308" s="80"/>
      <c r="Z308" s="81"/>
      <c r="AA308" s="82"/>
      <c r="AB308" s="83"/>
      <c r="AC308" s="84" t="str">
        <f aca="false">IF(X308="EE",IF(OR(AND(OR(AA308=1,AA308=0),Y308&gt;0,Y308&lt;5),AND(OR(AA308=1,AA308=0),Y308&gt;4,Y308&lt;16),AND(AA308=2,Y308&gt;0,Y308&lt;5)),"Simples",IF(OR(AND(OR(AA308=1,AA308=0),Y308&gt;15),AND(AA308=2,Y308&gt;4,Y308&lt;16),AND(AA308&gt;2,Y308&gt;0,Y308&lt;5)),"Médio",IF(OR(AND(AA308=2,Y308&gt;15),AND(AA308&gt;2,Y308&gt;4,Y308&lt;16),AND(AA308&gt;2,Y308&gt;15)),"Complexo",""))), IF(OR(X308="CE",X308="SE"),IF(OR(AND(OR(AA308=1,AA308=0),Y308&gt;0,Y308&lt;6),AND(OR(AA308=1,AA308=0),Y308&gt;5,Y308&lt;20),AND(AA308&gt;1,AA308&lt;4,Y308&gt;0,Y308&lt;6)),"Simples",IF(OR(AND(OR(AA308=1,AA308=0),Y308&gt;19),AND(AA308&gt;1,AA308&lt;4,Y308&gt;5,Y308&lt;20),AND(AA308&gt;3,Y308&gt;0,Y308&lt;6)),"Médio",IF(OR(AND(AA308&gt;1,AA308&lt;4,Y308&gt;19),AND(AA308&gt;3,Y308&gt;5,Y308&lt;20),AND(AA308&gt;3,Y308&gt;19)),"Complexo",""))),""))</f>
        <v/>
      </c>
      <c r="AD308" s="79" t="str">
        <f aca="false">IF(X308="ALI",IF(OR(AND(OR(AA308=1,AA308=0),Y308&gt;0,Y308&lt;20),AND(OR(AA308=1,AA308=0),Y308&gt;19,Y308&lt;51),AND(AA308&gt;1,AA308&lt;6,Y308&gt;0,Y308&lt;20)),"Simples",IF(OR(AND(OR(AA308=1,AA308=0),Y308&gt;50),AND(AA308&gt;1,AA308&lt;6,Y308&gt;19,Y308&lt;51),AND(AA308&gt;5,Y308&gt;0,Y308&lt;20)),"Médio",IF(OR(AND(AA308&gt;1,AA308&lt;6,Y308&gt;50),AND(AA308&gt;5,Y308&gt;19,Y308&lt;51),AND(AA308&gt;5,Y308&gt;50)),"Complexo",""))), IF(X308="AIE",IF(OR(AND(OR(AA308=1, AA308=0),Y308&gt;0,Y308&lt;20),AND(OR(AA308=1, AA308=0),Y308&gt;19,Y308&lt;51),AND(AA308&gt;1,AA308&lt;6,Y308&gt;0,Y308&lt;20)),"Simples",IF(OR(AND(OR(AA308=1, AA308=0),Y308&gt;50),AND(AA308&gt;1,AA308&lt;6,Y308&gt;19,Y308&lt;51),AND(AA308&gt;5,Y308&gt;0,Y308&lt;20)),"Médio",IF(OR(AND(AA308&gt;1,AA308&lt;6,Y308&gt;50),AND(AA308&gt;5,Y308&gt;19,Y308&lt;51),AND(AA308&gt;5,Y308&gt;50)),"Complexo",""))),""))</f>
        <v/>
      </c>
      <c r="AE308" s="85" t="str">
        <f aca="false">IF(AC308="",AD308,IF(AD308="",AC308,""))</f>
        <v/>
      </c>
      <c r="AF308" s="86" t="n">
        <f aca="false">IF(AND(OR(X308="EE",X308="CE"),AE308="Simples"),3, IF(AND(OR(X308="EE",X308="CE"),AE308="Médio"),4, IF(AND(OR(X308="EE",X308="CE"),AE308="Complexo"),6, IF(AND(X308="SE",AE308="Simples"),4, IF(AND(X308="SE",AE308="Médio"),5, IF(AND(X308="SE",AE308="Complexo"),7,0))))))</f>
        <v>0</v>
      </c>
      <c r="AG308" s="86" t="n">
        <f aca="false">IF(AND(X308="ALI",AD308="Simples"),7, IF(AND(X308="ALI",AD308="Médio"),10, IF(AND(X308="ALI",AD308="Complexo"),15, IF(AND(X308="AIE",AD308="Simples"),5, IF(AND(X308="AIE",AD308="Médio"),7, IF(AND(X308="AIE",AD308="Complexo"),10,0))))))</f>
        <v>0</v>
      </c>
      <c r="AH308" s="86" t="n">
        <f aca="false">IF(U308="",0,IF(U308="OK",SUM(O308:P308),SUM(AF308:AG308)))</f>
        <v>0</v>
      </c>
      <c r="AI308" s="89" t="n">
        <f aca="false">IF(U308="OK",R308,( IF(V308&lt;&gt;"Manutenção em interface",IF(V308&lt;&gt;"Desenv., Manutenção e Publicação de Páginas Estáticas",(AF308+AG308)*W308,W308),W308)))</f>
        <v>0</v>
      </c>
      <c r="AJ308" s="78"/>
      <c r="AK308" s="87"/>
      <c r="AL308" s="78"/>
      <c r="AM308" s="87"/>
      <c r="AN308" s="78"/>
      <c r="AO308" s="78" t="str">
        <f aca="false">IF(AI308=0,"",IF(AI308=R308,"OK","Divergente"))</f>
        <v/>
      </c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IF(B309&lt;&gt;"",VLOOKUP(B309,'Manual EB'!$A$3:$B$407,2,0),0)</f>
        <v>0</v>
      </c>
      <c r="D309" s="78"/>
      <c r="E309" s="78"/>
      <c r="F309" s="79"/>
      <c r="G309" s="78"/>
      <c r="H309" s="80"/>
      <c r="I309" s="81"/>
      <c r="J309" s="82"/>
      <c r="K309" s="83"/>
      <c r="L309" s="84" t="str">
        <f aca="false">IF(G309="EE",IF(OR(AND(OR(J309=1,J309=0),H309&gt;0,H309&lt;5),AND(OR(J309=1,J309=0),H309&gt;4,H309&lt;16),AND(J309=2,H309&gt;0,H309&lt;5)),"Simples",IF(OR(AND(OR(J309=1,J309=0),H309&gt;15),AND(J309=2,H309&gt;4,H309&lt;16),AND(J309&gt;2,H309&gt;0,H309&lt;5)),"Médio",IF(OR(AND(J309=2,H309&gt;15),AND(J309&gt;2,H309&gt;4,H309&lt;16),AND(J309&gt;2,H309&gt;15)),"Complexo",""))), IF(OR(G309="CE",G309="SE"),IF(OR(AND(OR(J309=1,J309=0),H309&gt;0,H309&lt;6),AND(OR(J309=1,J309=0),H309&gt;5,H309&lt;20),AND(J309&gt;1,J309&lt;4,H309&gt;0,H309&lt;6)),"Simples",IF(OR(AND(OR(J309=1,J309=0),H309&gt;19),AND(J309&gt;1,J309&lt;4,H309&gt;5,H309&lt;20),AND(J309&gt;3,H309&gt;0,H309&lt;6)),"Médio",IF(OR(AND(J309&gt;1,J309&lt;4,H309&gt;19),AND(J309&gt;3,H309&gt;5,H309&lt;20),AND(J309&gt;3,H309&gt;19)),"Complexo",""))),""))</f>
        <v/>
      </c>
      <c r="M309" s="79" t="str">
        <f aca="false">IF(G309="ALI",IF(OR(AND(OR(J309=1,J309=0),H309&gt;0,H309&lt;20),AND(OR(J309=1,J309=0),H309&gt;19,H309&lt;51),AND(J309&gt;1,J309&lt;6,H309&gt;0,H309&lt;20)),"Simples",IF(OR(AND(OR(J309=1,J309=0),H309&gt;50),AND(J309&gt;1,J309&lt;6,H309&gt;19,H309&lt;51),AND(J309&gt;5,H309&gt;0,H309&lt;20)),"Médio",IF(OR(AND(J309&gt;1,J309&lt;6,H309&gt;50),AND(J309&gt;5,H309&gt;19,H309&lt;51),AND(J309&gt;5,H309&gt;50)),"Complexo",""))), IF(G309="AIE",IF(OR(AND(OR(J309=1, J309=0),H309&gt;0,H309&lt;20),AND(OR(J309=1, J309=0),H309&gt;19,H309&lt;51),AND(J309&gt;1,J309&lt;6,H309&gt;0,H309&lt;20)),"Simples",IF(OR(AND(OR(J309=1, J309=0),H309&gt;50),AND(J309&gt;1,J309&lt;6,H309&gt;19,H309&lt;51),AND(J309&gt;5,H309&gt;0,H309&lt;20)),"Médio",IF(OR(AND(J309&gt;1,J309&lt;6,H309&gt;50),AND(J309&gt;5,H309&gt;19,H309&lt;51),AND(J309&gt;5,H309&gt;50)),"Complexo",""))),""))</f>
        <v/>
      </c>
      <c r="N309" s="85" t="str">
        <f aca="false">IF(L309="",M309,IF(M309="",L309,""))</f>
        <v/>
      </c>
      <c r="O309" s="86" t="n">
        <f aca="false">IF(AND(OR(G309="EE",G309="CE"),N309="Simples"),3, IF(AND(OR(G309="EE",G309="CE"),N309="Médio"),4, IF(AND(OR(G309="EE",G309="CE"),N309="Complexo"),6, IF(AND(G309="SE",N309="Simples"),4, IF(AND(G309="SE",N309="Médio"),5, IF(AND(G309="SE",N309="Complexo"),7,0))))))</f>
        <v>0</v>
      </c>
      <c r="P309" s="86" t="n">
        <f aca="false">IF(AND(G309="ALI",M309="Simples"),7, IF(AND(G309="ALI",M309="Médio"),10, IF(AND(G309="ALI",M309="Complexo"),15, IF(AND(G309="AIE",M309="Simples"),5, IF(AND(G309="AIE",M309="Médio"),7, IF(AND(G309="AIE",M309="Complexo"),10,0))))))</f>
        <v>0</v>
      </c>
      <c r="Q309" s="69" t="n">
        <f aca="false">IF(B309&lt;&gt;"Manutenção em interface",IF(B309&lt;&gt;"Desenv., Manutenção e Publicação de Páginas Estáticas",(O309+P309),C309),C309)</f>
        <v>0</v>
      </c>
      <c r="R309" s="85" t="n">
        <f aca="false">IF(B309&lt;&gt;"Manutenção em interface",IF(B309&lt;&gt;"Desenv., Manutenção e Publicação de Páginas Estáticas",(O309+P309)*C309,C309),C309)</f>
        <v>0</v>
      </c>
      <c r="S309" s="78"/>
      <c r="T309" s="87"/>
      <c r="U309" s="88"/>
      <c r="V309" s="76"/>
      <c r="W309" s="77" t="n">
        <f aca="false">IF(V309&lt;&gt;"",VLOOKUP(V309,'Manual EB'!$A$3:$B$407,2,0),0)</f>
        <v>0</v>
      </c>
      <c r="X309" s="78"/>
      <c r="Y309" s="80"/>
      <c r="Z309" s="81"/>
      <c r="AA309" s="82"/>
      <c r="AB309" s="83"/>
      <c r="AC309" s="84" t="str">
        <f aca="false">IF(X309="EE",IF(OR(AND(OR(AA309=1,AA309=0),Y309&gt;0,Y309&lt;5),AND(OR(AA309=1,AA309=0),Y309&gt;4,Y309&lt;16),AND(AA309=2,Y309&gt;0,Y309&lt;5)),"Simples",IF(OR(AND(OR(AA309=1,AA309=0),Y309&gt;15),AND(AA309=2,Y309&gt;4,Y309&lt;16),AND(AA309&gt;2,Y309&gt;0,Y309&lt;5)),"Médio",IF(OR(AND(AA309=2,Y309&gt;15),AND(AA309&gt;2,Y309&gt;4,Y309&lt;16),AND(AA309&gt;2,Y309&gt;15)),"Complexo",""))), IF(OR(X309="CE",X309="SE"),IF(OR(AND(OR(AA309=1,AA309=0),Y309&gt;0,Y309&lt;6),AND(OR(AA309=1,AA309=0),Y309&gt;5,Y309&lt;20),AND(AA309&gt;1,AA309&lt;4,Y309&gt;0,Y309&lt;6)),"Simples",IF(OR(AND(OR(AA309=1,AA309=0),Y309&gt;19),AND(AA309&gt;1,AA309&lt;4,Y309&gt;5,Y309&lt;20),AND(AA309&gt;3,Y309&gt;0,Y309&lt;6)),"Médio",IF(OR(AND(AA309&gt;1,AA309&lt;4,Y309&gt;19),AND(AA309&gt;3,Y309&gt;5,Y309&lt;20),AND(AA309&gt;3,Y309&gt;19)),"Complexo",""))),""))</f>
        <v/>
      </c>
      <c r="AD309" s="79" t="str">
        <f aca="false">IF(X309="ALI",IF(OR(AND(OR(AA309=1,AA309=0),Y309&gt;0,Y309&lt;20),AND(OR(AA309=1,AA309=0),Y309&gt;19,Y309&lt;51),AND(AA309&gt;1,AA309&lt;6,Y309&gt;0,Y309&lt;20)),"Simples",IF(OR(AND(OR(AA309=1,AA309=0),Y309&gt;50),AND(AA309&gt;1,AA309&lt;6,Y309&gt;19,Y309&lt;51),AND(AA309&gt;5,Y309&gt;0,Y309&lt;20)),"Médio",IF(OR(AND(AA309&gt;1,AA309&lt;6,Y309&gt;50),AND(AA309&gt;5,Y309&gt;19,Y309&lt;51),AND(AA309&gt;5,Y309&gt;50)),"Complexo",""))), IF(X309="AIE",IF(OR(AND(OR(AA309=1, AA309=0),Y309&gt;0,Y309&lt;20),AND(OR(AA309=1, AA309=0),Y309&gt;19,Y309&lt;51),AND(AA309&gt;1,AA309&lt;6,Y309&gt;0,Y309&lt;20)),"Simples",IF(OR(AND(OR(AA309=1, AA309=0),Y309&gt;50),AND(AA309&gt;1,AA309&lt;6,Y309&gt;19,Y309&lt;51),AND(AA309&gt;5,Y309&gt;0,Y309&lt;20)),"Médio",IF(OR(AND(AA309&gt;1,AA309&lt;6,Y309&gt;50),AND(AA309&gt;5,Y309&gt;19,Y309&lt;51),AND(AA309&gt;5,Y309&gt;50)),"Complexo",""))),""))</f>
        <v/>
      </c>
      <c r="AE309" s="85" t="str">
        <f aca="false">IF(AC309="",AD309,IF(AD309="",AC309,""))</f>
        <v/>
      </c>
      <c r="AF309" s="86" t="n">
        <f aca="false">IF(AND(OR(X309="EE",X309="CE"),AE309="Simples"),3, IF(AND(OR(X309="EE",X309="CE"),AE309="Médio"),4, IF(AND(OR(X309="EE",X309="CE"),AE309="Complexo"),6, IF(AND(X309="SE",AE309="Simples"),4, IF(AND(X309="SE",AE309="Médio"),5, IF(AND(X309="SE",AE309="Complexo"),7,0))))))</f>
        <v>0</v>
      </c>
      <c r="AG309" s="86" t="n">
        <f aca="false">IF(AND(X309="ALI",AD309="Simples"),7, IF(AND(X309="ALI",AD309="Médio"),10, IF(AND(X309="ALI",AD309="Complexo"),15, IF(AND(X309="AIE",AD309="Simples"),5, IF(AND(X309="AIE",AD309="Médio"),7, IF(AND(X309="AIE",AD309="Complexo"),10,0))))))</f>
        <v>0</v>
      </c>
      <c r="AH309" s="86" t="n">
        <f aca="false">IF(U309="",0,IF(U309="OK",SUM(O309:P309),SUM(AF309:AG309)))</f>
        <v>0</v>
      </c>
      <c r="AI309" s="89" t="n">
        <f aca="false">IF(U309="OK",R309,( IF(V309&lt;&gt;"Manutenção em interface",IF(V309&lt;&gt;"Desenv., Manutenção e Publicação de Páginas Estáticas",(AF309+AG309)*W309,W309),W309)))</f>
        <v>0</v>
      </c>
      <c r="AJ309" s="78"/>
      <c r="AK309" s="87"/>
      <c r="AL309" s="78"/>
      <c r="AM309" s="87"/>
      <c r="AN309" s="78"/>
      <c r="AO309" s="78" t="str">
        <f aca="false">IF(AI309=0,"",IF(AI309=R309,"OK","Divergente"))</f>
        <v/>
      </c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IF(B310&lt;&gt;"",VLOOKUP(B310,'Manual EB'!$A$3:$B$407,2,0),0)</f>
        <v>0</v>
      </c>
      <c r="D310" s="78"/>
      <c r="E310" s="78"/>
      <c r="F310" s="79"/>
      <c r="G310" s="78"/>
      <c r="H310" s="80"/>
      <c r="I310" s="81"/>
      <c r="J310" s="82"/>
      <c r="K310" s="83"/>
      <c r="L310" s="84" t="str">
        <f aca="false">IF(G310="EE",IF(OR(AND(OR(J310=1,J310=0),H310&gt;0,H310&lt;5),AND(OR(J310=1,J310=0),H310&gt;4,H310&lt;16),AND(J310=2,H310&gt;0,H310&lt;5)),"Simples",IF(OR(AND(OR(J310=1,J310=0),H310&gt;15),AND(J310=2,H310&gt;4,H310&lt;16),AND(J310&gt;2,H310&gt;0,H310&lt;5)),"Médio",IF(OR(AND(J310=2,H310&gt;15),AND(J310&gt;2,H310&gt;4,H310&lt;16),AND(J310&gt;2,H310&gt;15)),"Complexo",""))), IF(OR(G310="CE",G310="SE"),IF(OR(AND(OR(J310=1,J310=0),H310&gt;0,H310&lt;6),AND(OR(J310=1,J310=0),H310&gt;5,H310&lt;20),AND(J310&gt;1,J310&lt;4,H310&gt;0,H310&lt;6)),"Simples",IF(OR(AND(OR(J310=1,J310=0),H310&gt;19),AND(J310&gt;1,J310&lt;4,H310&gt;5,H310&lt;20),AND(J310&gt;3,H310&gt;0,H310&lt;6)),"Médio",IF(OR(AND(J310&gt;1,J310&lt;4,H310&gt;19),AND(J310&gt;3,H310&gt;5,H310&lt;20),AND(J310&gt;3,H310&gt;19)),"Complexo",""))),""))</f>
        <v/>
      </c>
      <c r="M310" s="79" t="str">
        <f aca="false">IF(G310="ALI",IF(OR(AND(OR(J310=1,J310=0),H310&gt;0,H310&lt;20),AND(OR(J310=1,J310=0),H310&gt;19,H310&lt;51),AND(J310&gt;1,J310&lt;6,H310&gt;0,H310&lt;20)),"Simples",IF(OR(AND(OR(J310=1,J310=0),H310&gt;50),AND(J310&gt;1,J310&lt;6,H310&gt;19,H310&lt;51),AND(J310&gt;5,H310&gt;0,H310&lt;20)),"Médio",IF(OR(AND(J310&gt;1,J310&lt;6,H310&gt;50),AND(J310&gt;5,H310&gt;19,H310&lt;51),AND(J310&gt;5,H310&gt;50)),"Complexo",""))), IF(G310="AIE",IF(OR(AND(OR(J310=1, J310=0),H310&gt;0,H310&lt;20),AND(OR(J310=1, J310=0),H310&gt;19,H310&lt;51),AND(J310&gt;1,J310&lt;6,H310&gt;0,H310&lt;20)),"Simples",IF(OR(AND(OR(J310=1, J310=0),H310&gt;50),AND(J310&gt;1,J310&lt;6,H310&gt;19,H310&lt;51),AND(J310&gt;5,H310&gt;0,H310&lt;20)),"Médio",IF(OR(AND(J310&gt;1,J310&lt;6,H310&gt;50),AND(J310&gt;5,H310&gt;19,H310&lt;51),AND(J310&gt;5,H310&gt;50)),"Complexo",""))),""))</f>
        <v/>
      </c>
      <c r="N310" s="85" t="str">
        <f aca="false">IF(L310="",M310,IF(M310="",L310,""))</f>
        <v/>
      </c>
      <c r="O310" s="86" t="n">
        <f aca="false">IF(AND(OR(G310="EE",G310="CE"),N310="Simples"),3, IF(AND(OR(G310="EE",G310="CE"),N310="Médio"),4, IF(AND(OR(G310="EE",G310="CE"),N310="Complexo"),6, IF(AND(G310="SE",N310="Simples"),4, IF(AND(G310="SE",N310="Médio"),5, IF(AND(G310="SE",N310="Complexo"),7,0))))))</f>
        <v>0</v>
      </c>
      <c r="P310" s="86" t="n">
        <f aca="false">IF(AND(G310="ALI",M310="Simples"),7, IF(AND(G310="ALI",M310="Médio"),10, IF(AND(G310="ALI",M310="Complexo"),15, IF(AND(G310="AIE",M310="Simples"),5, IF(AND(G310="AIE",M310="Médio"),7, IF(AND(G310="AIE",M310="Complexo"),10,0))))))</f>
        <v>0</v>
      </c>
      <c r="Q310" s="69" t="n">
        <f aca="false">IF(B310&lt;&gt;"Manutenção em interface",IF(B310&lt;&gt;"Desenv., Manutenção e Publicação de Páginas Estáticas",(O310+P310),C310),C310)</f>
        <v>0</v>
      </c>
      <c r="R310" s="85" t="n">
        <f aca="false">IF(B310&lt;&gt;"Manutenção em interface",IF(B310&lt;&gt;"Desenv., Manutenção e Publicação de Páginas Estáticas",(O310+P310)*C310,C310),C310)</f>
        <v>0</v>
      </c>
      <c r="S310" s="78"/>
      <c r="T310" s="87"/>
      <c r="U310" s="88"/>
      <c r="V310" s="76"/>
      <c r="W310" s="77" t="n">
        <f aca="false">IF(V310&lt;&gt;"",VLOOKUP(V310,'Manual EB'!$A$3:$B$407,2,0),0)</f>
        <v>0</v>
      </c>
      <c r="X310" s="78"/>
      <c r="Y310" s="80"/>
      <c r="Z310" s="81"/>
      <c r="AA310" s="82"/>
      <c r="AB310" s="83"/>
      <c r="AC310" s="84" t="str">
        <f aca="false">IF(X310="EE",IF(OR(AND(OR(AA310=1,AA310=0),Y310&gt;0,Y310&lt;5),AND(OR(AA310=1,AA310=0),Y310&gt;4,Y310&lt;16),AND(AA310=2,Y310&gt;0,Y310&lt;5)),"Simples",IF(OR(AND(OR(AA310=1,AA310=0),Y310&gt;15),AND(AA310=2,Y310&gt;4,Y310&lt;16),AND(AA310&gt;2,Y310&gt;0,Y310&lt;5)),"Médio",IF(OR(AND(AA310=2,Y310&gt;15),AND(AA310&gt;2,Y310&gt;4,Y310&lt;16),AND(AA310&gt;2,Y310&gt;15)),"Complexo",""))), IF(OR(X310="CE",X310="SE"),IF(OR(AND(OR(AA310=1,AA310=0),Y310&gt;0,Y310&lt;6),AND(OR(AA310=1,AA310=0),Y310&gt;5,Y310&lt;20),AND(AA310&gt;1,AA310&lt;4,Y310&gt;0,Y310&lt;6)),"Simples",IF(OR(AND(OR(AA310=1,AA310=0),Y310&gt;19),AND(AA310&gt;1,AA310&lt;4,Y310&gt;5,Y310&lt;20),AND(AA310&gt;3,Y310&gt;0,Y310&lt;6)),"Médio",IF(OR(AND(AA310&gt;1,AA310&lt;4,Y310&gt;19),AND(AA310&gt;3,Y310&gt;5,Y310&lt;20),AND(AA310&gt;3,Y310&gt;19)),"Complexo",""))),""))</f>
        <v/>
      </c>
      <c r="AD310" s="79" t="str">
        <f aca="false">IF(X310="ALI",IF(OR(AND(OR(AA310=1,AA310=0),Y310&gt;0,Y310&lt;20),AND(OR(AA310=1,AA310=0),Y310&gt;19,Y310&lt;51),AND(AA310&gt;1,AA310&lt;6,Y310&gt;0,Y310&lt;20)),"Simples",IF(OR(AND(OR(AA310=1,AA310=0),Y310&gt;50),AND(AA310&gt;1,AA310&lt;6,Y310&gt;19,Y310&lt;51),AND(AA310&gt;5,Y310&gt;0,Y310&lt;20)),"Médio",IF(OR(AND(AA310&gt;1,AA310&lt;6,Y310&gt;50),AND(AA310&gt;5,Y310&gt;19,Y310&lt;51),AND(AA310&gt;5,Y310&gt;50)),"Complexo",""))), IF(X310="AIE",IF(OR(AND(OR(AA310=1, AA310=0),Y310&gt;0,Y310&lt;20),AND(OR(AA310=1, AA310=0),Y310&gt;19,Y310&lt;51),AND(AA310&gt;1,AA310&lt;6,Y310&gt;0,Y310&lt;20)),"Simples",IF(OR(AND(OR(AA310=1, AA310=0),Y310&gt;50),AND(AA310&gt;1,AA310&lt;6,Y310&gt;19,Y310&lt;51),AND(AA310&gt;5,Y310&gt;0,Y310&lt;20)),"Médio",IF(OR(AND(AA310&gt;1,AA310&lt;6,Y310&gt;50),AND(AA310&gt;5,Y310&gt;19,Y310&lt;51),AND(AA310&gt;5,Y310&gt;50)),"Complexo",""))),""))</f>
        <v/>
      </c>
      <c r="AE310" s="85" t="str">
        <f aca="false">IF(AC310="",AD310,IF(AD310="",AC310,""))</f>
        <v/>
      </c>
      <c r="AF310" s="86" t="n">
        <f aca="false">IF(AND(OR(X310="EE",X310="CE"),AE310="Simples"),3, IF(AND(OR(X310="EE",X310="CE"),AE310="Médio"),4, IF(AND(OR(X310="EE",X310="CE"),AE310="Complexo"),6, IF(AND(X310="SE",AE310="Simples"),4, IF(AND(X310="SE",AE310="Médio"),5, IF(AND(X310="SE",AE310="Complexo"),7,0))))))</f>
        <v>0</v>
      </c>
      <c r="AG310" s="86" t="n">
        <f aca="false">IF(AND(X310="ALI",AD310="Simples"),7, IF(AND(X310="ALI",AD310="Médio"),10, IF(AND(X310="ALI",AD310="Complexo"),15, IF(AND(X310="AIE",AD310="Simples"),5, IF(AND(X310="AIE",AD310="Médio"),7, IF(AND(X310="AIE",AD310="Complexo"),10,0))))))</f>
        <v>0</v>
      </c>
      <c r="AH310" s="86" t="n">
        <f aca="false">IF(U310="",0,IF(U310="OK",SUM(O310:P310),SUM(AF310:AG310)))</f>
        <v>0</v>
      </c>
      <c r="AI310" s="89" t="n">
        <f aca="false">IF(U310="OK",R310,( IF(V310&lt;&gt;"Manutenção em interface",IF(V310&lt;&gt;"Desenv., Manutenção e Publicação de Páginas Estáticas",(AF310+AG310)*W310,W310),W310)))</f>
        <v>0</v>
      </c>
      <c r="AJ310" s="78"/>
      <c r="AK310" s="87"/>
      <c r="AL310" s="78"/>
      <c r="AM310" s="87"/>
      <c r="AN310" s="78"/>
      <c r="AO310" s="78" t="str">
        <f aca="false">IF(AI310=0,"",IF(AI310=R310,"OK","Divergente"))</f>
        <v/>
      </c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IF(B311&lt;&gt;"",VLOOKUP(B311,'Manual EB'!$A$3:$B$407,2,0),0)</f>
        <v>0</v>
      </c>
      <c r="D311" s="78"/>
      <c r="E311" s="78"/>
      <c r="F311" s="79"/>
      <c r="G311" s="78"/>
      <c r="H311" s="80"/>
      <c r="I311" s="81"/>
      <c r="J311" s="82"/>
      <c r="K311" s="83"/>
      <c r="L311" s="84" t="str">
        <f aca="false">IF(G311="EE",IF(OR(AND(OR(J311=1,J311=0),H311&gt;0,H311&lt;5),AND(OR(J311=1,J311=0),H311&gt;4,H311&lt;16),AND(J311=2,H311&gt;0,H311&lt;5)),"Simples",IF(OR(AND(OR(J311=1,J311=0),H311&gt;15),AND(J311=2,H311&gt;4,H311&lt;16),AND(J311&gt;2,H311&gt;0,H311&lt;5)),"Médio",IF(OR(AND(J311=2,H311&gt;15),AND(J311&gt;2,H311&gt;4,H311&lt;16),AND(J311&gt;2,H311&gt;15)),"Complexo",""))), IF(OR(G311="CE",G311="SE"),IF(OR(AND(OR(J311=1,J311=0),H311&gt;0,H311&lt;6),AND(OR(J311=1,J311=0),H311&gt;5,H311&lt;20),AND(J311&gt;1,J311&lt;4,H311&gt;0,H311&lt;6)),"Simples",IF(OR(AND(OR(J311=1,J311=0),H311&gt;19),AND(J311&gt;1,J311&lt;4,H311&gt;5,H311&lt;20),AND(J311&gt;3,H311&gt;0,H311&lt;6)),"Médio",IF(OR(AND(J311&gt;1,J311&lt;4,H311&gt;19),AND(J311&gt;3,H311&gt;5,H311&lt;20),AND(J311&gt;3,H311&gt;19)),"Complexo",""))),""))</f>
        <v/>
      </c>
      <c r="M311" s="79" t="str">
        <f aca="false">IF(G311="ALI",IF(OR(AND(OR(J311=1,J311=0),H311&gt;0,H311&lt;20),AND(OR(J311=1,J311=0),H311&gt;19,H311&lt;51),AND(J311&gt;1,J311&lt;6,H311&gt;0,H311&lt;20)),"Simples",IF(OR(AND(OR(J311=1,J311=0),H311&gt;50),AND(J311&gt;1,J311&lt;6,H311&gt;19,H311&lt;51),AND(J311&gt;5,H311&gt;0,H311&lt;20)),"Médio",IF(OR(AND(J311&gt;1,J311&lt;6,H311&gt;50),AND(J311&gt;5,H311&gt;19,H311&lt;51),AND(J311&gt;5,H311&gt;50)),"Complexo",""))), IF(G311="AIE",IF(OR(AND(OR(J311=1, J311=0),H311&gt;0,H311&lt;20),AND(OR(J311=1, J311=0),H311&gt;19,H311&lt;51),AND(J311&gt;1,J311&lt;6,H311&gt;0,H311&lt;20)),"Simples",IF(OR(AND(OR(J311=1, J311=0),H311&gt;50),AND(J311&gt;1,J311&lt;6,H311&gt;19,H311&lt;51),AND(J311&gt;5,H311&gt;0,H311&lt;20)),"Médio",IF(OR(AND(J311&gt;1,J311&lt;6,H311&gt;50),AND(J311&gt;5,H311&gt;19,H311&lt;51),AND(J311&gt;5,H311&gt;50)),"Complexo",""))),""))</f>
        <v/>
      </c>
      <c r="N311" s="85" t="str">
        <f aca="false">IF(L311="",M311,IF(M311="",L311,""))</f>
        <v/>
      </c>
      <c r="O311" s="86" t="n">
        <f aca="false">IF(AND(OR(G311="EE",G311="CE"),N311="Simples"),3, IF(AND(OR(G311="EE",G311="CE"),N311="Médio"),4, IF(AND(OR(G311="EE",G311="CE"),N311="Complexo"),6, IF(AND(G311="SE",N311="Simples"),4, IF(AND(G311="SE",N311="Médio"),5, IF(AND(G311="SE",N311="Complexo"),7,0))))))</f>
        <v>0</v>
      </c>
      <c r="P311" s="86" t="n">
        <f aca="false">IF(AND(G311="ALI",M311="Simples"),7, IF(AND(G311="ALI",M311="Médio"),10, IF(AND(G311="ALI",M311="Complexo"),15, IF(AND(G311="AIE",M311="Simples"),5, IF(AND(G311="AIE",M311="Médio"),7, IF(AND(G311="AIE",M311="Complexo"),10,0))))))</f>
        <v>0</v>
      </c>
      <c r="Q311" s="69" t="n">
        <f aca="false">IF(B311&lt;&gt;"Manutenção em interface",IF(B311&lt;&gt;"Desenv., Manutenção e Publicação de Páginas Estáticas",(O311+P311),C311),C311)</f>
        <v>0</v>
      </c>
      <c r="R311" s="85" t="n">
        <f aca="false">IF(B311&lt;&gt;"Manutenção em interface",IF(B311&lt;&gt;"Desenv., Manutenção e Publicação de Páginas Estáticas",(O311+P311)*C311,C311),C311)</f>
        <v>0</v>
      </c>
      <c r="S311" s="78"/>
      <c r="T311" s="87"/>
      <c r="U311" s="88"/>
      <c r="V311" s="76"/>
      <c r="W311" s="77" t="n">
        <f aca="false">IF(V311&lt;&gt;"",VLOOKUP(V311,'Manual EB'!$A$3:$B$407,2,0),0)</f>
        <v>0</v>
      </c>
      <c r="X311" s="78"/>
      <c r="Y311" s="80"/>
      <c r="Z311" s="81"/>
      <c r="AA311" s="82"/>
      <c r="AB311" s="83"/>
      <c r="AC311" s="84" t="str">
        <f aca="false">IF(X311="EE",IF(OR(AND(OR(AA311=1,AA311=0),Y311&gt;0,Y311&lt;5),AND(OR(AA311=1,AA311=0),Y311&gt;4,Y311&lt;16),AND(AA311=2,Y311&gt;0,Y311&lt;5)),"Simples",IF(OR(AND(OR(AA311=1,AA311=0),Y311&gt;15),AND(AA311=2,Y311&gt;4,Y311&lt;16),AND(AA311&gt;2,Y311&gt;0,Y311&lt;5)),"Médio",IF(OR(AND(AA311=2,Y311&gt;15),AND(AA311&gt;2,Y311&gt;4,Y311&lt;16),AND(AA311&gt;2,Y311&gt;15)),"Complexo",""))), IF(OR(X311="CE",X311="SE"),IF(OR(AND(OR(AA311=1,AA311=0),Y311&gt;0,Y311&lt;6),AND(OR(AA311=1,AA311=0),Y311&gt;5,Y311&lt;20),AND(AA311&gt;1,AA311&lt;4,Y311&gt;0,Y311&lt;6)),"Simples",IF(OR(AND(OR(AA311=1,AA311=0),Y311&gt;19),AND(AA311&gt;1,AA311&lt;4,Y311&gt;5,Y311&lt;20),AND(AA311&gt;3,Y311&gt;0,Y311&lt;6)),"Médio",IF(OR(AND(AA311&gt;1,AA311&lt;4,Y311&gt;19),AND(AA311&gt;3,Y311&gt;5,Y311&lt;20),AND(AA311&gt;3,Y311&gt;19)),"Complexo",""))),""))</f>
        <v/>
      </c>
      <c r="AD311" s="79" t="str">
        <f aca="false">IF(X311="ALI",IF(OR(AND(OR(AA311=1,AA311=0),Y311&gt;0,Y311&lt;20),AND(OR(AA311=1,AA311=0),Y311&gt;19,Y311&lt;51),AND(AA311&gt;1,AA311&lt;6,Y311&gt;0,Y311&lt;20)),"Simples",IF(OR(AND(OR(AA311=1,AA311=0),Y311&gt;50),AND(AA311&gt;1,AA311&lt;6,Y311&gt;19,Y311&lt;51),AND(AA311&gt;5,Y311&gt;0,Y311&lt;20)),"Médio",IF(OR(AND(AA311&gt;1,AA311&lt;6,Y311&gt;50),AND(AA311&gt;5,Y311&gt;19,Y311&lt;51),AND(AA311&gt;5,Y311&gt;50)),"Complexo",""))), IF(X311="AIE",IF(OR(AND(OR(AA311=1, AA311=0),Y311&gt;0,Y311&lt;20),AND(OR(AA311=1, AA311=0),Y311&gt;19,Y311&lt;51),AND(AA311&gt;1,AA311&lt;6,Y311&gt;0,Y311&lt;20)),"Simples",IF(OR(AND(OR(AA311=1, AA311=0),Y311&gt;50),AND(AA311&gt;1,AA311&lt;6,Y311&gt;19,Y311&lt;51),AND(AA311&gt;5,Y311&gt;0,Y311&lt;20)),"Médio",IF(OR(AND(AA311&gt;1,AA311&lt;6,Y311&gt;50),AND(AA311&gt;5,Y311&gt;19,Y311&lt;51),AND(AA311&gt;5,Y311&gt;50)),"Complexo",""))),""))</f>
        <v/>
      </c>
      <c r="AE311" s="85" t="str">
        <f aca="false">IF(AC311="",AD311,IF(AD311="",AC311,""))</f>
        <v/>
      </c>
      <c r="AF311" s="86" t="n">
        <f aca="false">IF(AND(OR(X311="EE",X311="CE"),AE311="Simples"),3, IF(AND(OR(X311="EE",X311="CE"),AE311="Médio"),4, IF(AND(OR(X311="EE",X311="CE"),AE311="Complexo"),6, IF(AND(X311="SE",AE311="Simples"),4, IF(AND(X311="SE",AE311="Médio"),5, IF(AND(X311="SE",AE311="Complexo"),7,0))))))</f>
        <v>0</v>
      </c>
      <c r="AG311" s="86" t="n">
        <f aca="false">IF(AND(X311="ALI",AD311="Simples"),7, IF(AND(X311="ALI",AD311="Médio"),10, IF(AND(X311="ALI",AD311="Complexo"),15, IF(AND(X311="AIE",AD311="Simples"),5, IF(AND(X311="AIE",AD311="Médio"),7, IF(AND(X311="AIE",AD311="Complexo"),10,0))))))</f>
        <v>0</v>
      </c>
      <c r="AH311" s="86" t="n">
        <f aca="false">IF(U311="",0,IF(U311="OK",SUM(O311:P311),SUM(AF311:AG311)))</f>
        <v>0</v>
      </c>
      <c r="AI311" s="89" t="n">
        <f aca="false">IF(U311="OK",R311,( IF(V311&lt;&gt;"Manutenção em interface",IF(V311&lt;&gt;"Desenv., Manutenção e Publicação de Páginas Estáticas",(AF311+AG311)*W311,W311),W311)))</f>
        <v>0</v>
      </c>
      <c r="AJ311" s="78"/>
      <c r="AK311" s="87"/>
      <c r="AL311" s="78"/>
      <c r="AM311" s="87"/>
      <c r="AN311" s="78"/>
      <c r="AO311" s="78" t="str">
        <f aca="false">IF(AI311=0,"",IF(AI311=R311,"OK","Divergente"))</f>
        <v/>
      </c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IF(B312&lt;&gt;"",VLOOKUP(B312,'Manual EB'!$A$3:$B$407,2,0),0)</f>
        <v>0</v>
      </c>
      <c r="D312" s="78"/>
      <c r="E312" s="78"/>
      <c r="F312" s="79"/>
      <c r="G312" s="78"/>
      <c r="H312" s="80"/>
      <c r="I312" s="81"/>
      <c r="J312" s="82"/>
      <c r="K312" s="83"/>
      <c r="L312" s="84" t="str">
        <f aca="false">IF(G312="EE",IF(OR(AND(OR(J312=1,J312=0),H312&gt;0,H312&lt;5),AND(OR(J312=1,J312=0),H312&gt;4,H312&lt;16),AND(J312=2,H312&gt;0,H312&lt;5)),"Simples",IF(OR(AND(OR(J312=1,J312=0),H312&gt;15),AND(J312=2,H312&gt;4,H312&lt;16),AND(J312&gt;2,H312&gt;0,H312&lt;5)),"Médio",IF(OR(AND(J312=2,H312&gt;15),AND(J312&gt;2,H312&gt;4,H312&lt;16),AND(J312&gt;2,H312&gt;15)),"Complexo",""))), IF(OR(G312="CE",G312="SE"),IF(OR(AND(OR(J312=1,J312=0),H312&gt;0,H312&lt;6),AND(OR(J312=1,J312=0),H312&gt;5,H312&lt;20),AND(J312&gt;1,J312&lt;4,H312&gt;0,H312&lt;6)),"Simples",IF(OR(AND(OR(J312=1,J312=0),H312&gt;19),AND(J312&gt;1,J312&lt;4,H312&gt;5,H312&lt;20),AND(J312&gt;3,H312&gt;0,H312&lt;6)),"Médio",IF(OR(AND(J312&gt;1,J312&lt;4,H312&gt;19),AND(J312&gt;3,H312&gt;5,H312&lt;20),AND(J312&gt;3,H312&gt;19)),"Complexo",""))),""))</f>
        <v/>
      </c>
      <c r="M312" s="79" t="str">
        <f aca="false">IF(G312="ALI",IF(OR(AND(OR(J312=1,J312=0),H312&gt;0,H312&lt;20),AND(OR(J312=1,J312=0),H312&gt;19,H312&lt;51),AND(J312&gt;1,J312&lt;6,H312&gt;0,H312&lt;20)),"Simples",IF(OR(AND(OR(J312=1,J312=0),H312&gt;50),AND(J312&gt;1,J312&lt;6,H312&gt;19,H312&lt;51),AND(J312&gt;5,H312&gt;0,H312&lt;20)),"Médio",IF(OR(AND(J312&gt;1,J312&lt;6,H312&gt;50),AND(J312&gt;5,H312&gt;19,H312&lt;51),AND(J312&gt;5,H312&gt;50)),"Complexo",""))), IF(G312="AIE",IF(OR(AND(OR(J312=1, J312=0),H312&gt;0,H312&lt;20),AND(OR(J312=1, J312=0),H312&gt;19,H312&lt;51),AND(J312&gt;1,J312&lt;6,H312&gt;0,H312&lt;20)),"Simples",IF(OR(AND(OR(J312=1, J312=0),H312&gt;50),AND(J312&gt;1,J312&lt;6,H312&gt;19,H312&lt;51),AND(J312&gt;5,H312&gt;0,H312&lt;20)),"Médio",IF(OR(AND(J312&gt;1,J312&lt;6,H312&gt;50),AND(J312&gt;5,H312&gt;19,H312&lt;51),AND(J312&gt;5,H312&gt;50)),"Complexo",""))),""))</f>
        <v/>
      </c>
      <c r="N312" s="85" t="str">
        <f aca="false">IF(L312="",M312,IF(M312="",L312,""))</f>
        <v/>
      </c>
      <c r="O312" s="86" t="n">
        <f aca="false">IF(AND(OR(G312="EE",G312="CE"),N312="Simples"),3, IF(AND(OR(G312="EE",G312="CE"),N312="Médio"),4, IF(AND(OR(G312="EE",G312="CE"),N312="Complexo"),6, IF(AND(G312="SE",N312="Simples"),4, IF(AND(G312="SE",N312="Médio"),5, IF(AND(G312="SE",N312="Complexo"),7,0))))))</f>
        <v>0</v>
      </c>
      <c r="P312" s="86" t="n">
        <f aca="false">IF(AND(G312="ALI",M312="Simples"),7, IF(AND(G312="ALI",M312="Médio"),10, IF(AND(G312="ALI",M312="Complexo"),15, IF(AND(G312="AIE",M312="Simples"),5, IF(AND(G312="AIE",M312="Médio"),7, IF(AND(G312="AIE",M312="Complexo"),10,0))))))</f>
        <v>0</v>
      </c>
      <c r="Q312" s="69" t="n">
        <f aca="false">IF(B312&lt;&gt;"Manutenção em interface",IF(B312&lt;&gt;"Desenv., Manutenção e Publicação de Páginas Estáticas",(O312+P312),C312),C312)</f>
        <v>0</v>
      </c>
      <c r="R312" s="85" t="n">
        <f aca="false">IF(B312&lt;&gt;"Manutenção em interface",IF(B312&lt;&gt;"Desenv., Manutenção e Publicação de Páginas Estáticas",(O312+P312)*C312,C312),C312)</f>
        <v>0</v>
      </c>
      <c r="S312" s="78"/>
      <c r="T312" s="87"/>
      <c r="U312" s="88"/>
      <c r="V312" s="76"/>
      <c r="W312" s="77" t="n">
        <f aca="false">IF(V312&lt;&gt;"",VLOOKUP(V312,'Manual EB'!$A$3:$B$407,2,0),0)</f>
        <v>0</v>
      </c>
      <c r="X312" s="78"/>
      <c r="Y312" s="80"/>
      <c r="Z312" s="81"/>
      <c r="AA312" s="82"/>
      <c r="AB312" s="83"/>
      <c r="AC312" s="84" t="str">
        <f aca="false">IF(X312="EE",IF(OR(AND(OR(AA312=1,AA312=0),Y312&gt;0,Y312&lt;5),AND(OR(AA312=1,AA312=0),Y312&gt;4,Y312&lt;16),AND(AA312=2,Y312&gt;0,Y312&lt;5)),"Simples",IF(OR(AND(OR(AA312=1,AA312=0),Y312&gt;15),AND(AA312=2,Y312&gt;4,Y312&lt;16),AND(AA312&gt;2,Y312&gt;0,Y312&lt;5)),"Médio",IF(OR(AND(AA312=2,Y312&gt;15),AND(AA312&gt;2,Y312&gt;4,Y312&lt;16),AND(AA312&gt;2,Y312&gt;15)),"Complexo",""))), IF(OR(X312="CE",X312="SE"),IF(OR(AND(OR(AA312=1,AA312=0),Y312&gt;0,Y312&lt;6),AND(OR(AA312=1,AA312=0),Y312&gt;5,Y312&lt;20),AND(AA312&gt;1,AA312&lt;4,Y312&gt;0,Y312&lt;6)),"Simples",IF(OR(AND(OR(AA312=1,AA312=0),Y312&gt;19),AND(AA312&gt;1,AA312&lt;4,Y312&gt;5,Y312&lt;20),AND(AA312&gt;3,Y312&gt;0,Y312&lt;6)),"Médio",IF(OR(AND(AA312&gt;1,AA312&lt;4,Y312&gt;19),AND(AA312&gt;3,Y312&gt;5,Y312&lt;20),AND(AA312&gt;3,Y312&gt;19)),"Complexo",""))),""))</f>
        <v/>
      </c>
      <c r="AD312" s="79" t="str">
        <f aca="false">IF(X312="ALI",IF(OR(AND(OR(AA312=1,AA312=0),Y312&gt;0,Y312&lt;20),AND(OR(AA312=1,AA312=0),Y312&gt;19,Y312&lt;51),AND(AA312&gt;1,AA312&lt;6,Y312&gt;0,Y312&lt;20)),"Simples",IF(OR(AND(OR(AA312=1,AA312=0),Y312&gt;50),AND(AA312&gt;1,AA312&lt;6,Y312&gt;19,Y312&lt;51),AND(AA312&gt;5,Y312&gt;0,Y312&lt;20)),"Médio",IF(OR(AND(AA312&gt;1,AA312&lt;6,Y312&gt;50),AND(AA312&gt;5,Y312&gt;19,Y312&lt;51),AND(AA312&gt;5,Y312&gt;50)),"Complexo",""))), IF(X312="AIE",IF(OR(AND(OR(AA312=1, AA312=0),Y312&gt;0,Y312&lt;20),AND(OR(AA312=1, AA312=0),Y312&gt;19,Y312&lt;51),AND(AA312&gt;1,AA312&lt;6,Y312&gt;0,Y312&lt;20)),"Simples",IF(OR(AND(OR(AA312=1, AA312=0),Y312&gt;50),AND(AA312&gt;1,AA312&lt;6,Y312&gt;19,Y312&lt;51),AND(AA312&gt;5,Y312&gt;0,Y312&lt;20)),"Médio",IF(OR(AND(AA312&gt;1,AA312&lt;6,Y312&gt;50),AND(AA312&gt;5,Y312&gt;19,Y312&lt;51),AND(AA312&gt;5,Y312&gt;50)),"Complexo",""))),""))</f>
        <v/>
      </c>
      <c r="AE312" s="85" t="str">
        <f aca="false">IF(AC312="",AD312,IF(AD312="",AC312,""))</f>
        <v/>
      </c>
      <c r="AF312" s="86" t="n">
        <f aca="false">IF(AND(OR(X312="EE",X312="CE"),AE312="Simples"),3, IF(AND(OR(X312="EE",X312="CE"),AE312="Médio"),4, IF(AND(OR(X312="EE",X312="CE"),AE312="Complexo"),6, IF(AND(X312="SE",AE312="Simples"),4, IF(AND(X312="SE",AE312="Médio"),5, IF(AND(X312="SE",AE312="Complexo"),7,0))))))</f>
        <v>0</v>
      </c>
      <c r="AG312" s="86" t="n">
        <f aca="false">IF(AND(X312="ALI",AD312="Simples"),7, IF(AND(X312="ALI",AD312="Médio"),10, IF(AND(X312="ALI",AD312="Complexo"),15, IF(AND(X312="AIE",AD312="Simples"),5, IF(AND(X312="AIE",AD312="Médio"),7, IF(AND(X312="AIE",AD312="Complexo"),10,0))))))</f>
        <v>0</v>
      </c>
      <c r="AH312" s="86" t="n">
        <f aca="false">IF(U312="",0,IF(U312="OK",SUM(O312:P312),SUM(AF312:AG312)))</f>
        <v>0</v>
      </c>
      <c r="AI312" s="89" t="n">
        <f aca="false">IF(U312="OK",R312,( IF(V312&lt;&gt;"Manutenção em interface",IF(V312&lt;&gt;"Desenv., Manutenção e Publicação de Páginas Estáticas",(AF312+AG312)*W312,W312),W312)))</f>
        <v>0</v>
      </c>
      <c r="AJ312" s="78"/>
      <c r="AK312" s="87"/>
      <c r="AL312" s="78"/>
      <c r="AM312" s="87"/>
      <c r="AN312" s="78"/>
      <c r="AO312" s="78" t="str">
        <f aca="false">IF(AI312=0,"",IF(AI312=R312,"OK","Divergente"))</f>
        <v/>
      </c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IF(B313&lt;&gt;"",VLOOKUP(B313,'Manual EB'!$A$3:$B$407,2,0),0)</f>
        <v>0</v>
      </c>
      <c r="D313" s="78"/>
      <c r="E313" s="78"/>
      <c r="F313" s="79"/>
      <c r="G313" s="78"/>
      <c r="H313" s="80"/>
      <c r="I313" s="81"/>
      <c r="J313" s="82"/>
      <c r="K313" s="83"/>
      <c r="L313" s="84" t="str">
        <f aca="false">IF(G313="EE",IF(OR(AND(OR(J313=1,J313=0),H313&gt;0,H313&lt;5),AND(OR(J313=1,J313=0),H313&gt;4,H313&lt;16),AND(J313=2,H313&gt;0,H313&lt;5)),"Simples",IF(OR(AND(OR(J313=1,J313=0),H313&gt;15),AND(J313=2,H313&gt;4,H313&lt;16),AND(J313&gt;2,H313&gt;0,H313&lt;5)),"Médio",IF(OR(AND(J313=2,H313&gt;15),AND(J313&gt;2,H313&gt;4,H313&lt;16),AND(J313&gt;2,H313&gt;15)),"Complexo",""))), IF(OR(G313="CE",G313="SE"),IF(OR(AND(OR(J313=1,J313=0),H313&gt;0,H313&lt;6),AND(OR(J313=1,J313=0),H313&gt;5,H313&lt;20),AND(J313&gt;1,J313&lt;4,H313&gt;0,H313&lt;6)),"Simples",IF(OR(AND(OR(J313=1,J313=0),H313&gt;19),AND(J313&gt;1,J313&lt;4,H313&gt;5,H313&lt;20),AND(J313&gt;3,H313&gt;0,H313&lt;6)),"Médio",IF(OR(AND(J313&gt;1,J313&lt;4,H313&gt;19),AND(J313&gt;3,H313&gt;5,H313&lt;20),AND(J313&gt;3,H313&gt;19)),"Complexo",""))),""))</f>
        <v/>
      </c>
      <c r="M313" s="79" t="str">
        <f aca="false">IF(G313="ALI",IF(OR(AND(OR(J313=1,J313=0),H313&gt;0,H313&lt;20),AND(OR(J313=1,J313=0),H313&gt;19,H313&lt;51),AND(J313&gt;1,J313&lt;6,H313&gt;0,H313&lt;20)),"Simples",IF(OR(AND(OR(J313=1,J313=0),H313&gt;50),AND(J313&gt;1,J313&lt;6,H313&gt;19,H313&lt;51),AND(J313&gt;5,H313&gt;0,H313&lt;20)),"Médio",IF(OR(AND(J313&gt;1,J313&lt;6,H313&gt;50),AND(J313&gt;5,H313&gt;19,H313&lt;51),AND(J313&gt;5,H313&gt;50)),"Complexo",""))), IF(G313="AIE",IF(OR(AND(OR(J313=1, J313=0),H313&gt;0,H313&lt;20),AND(OR(J313=1, J313=0),H313&gt;19,H313&lt;51),AND(J313&gt;1,J313&lt;6,H313&gt;0,H313&lt;20)),"Simples",IF(OR(AND(OR(J313=1, J313=0),H313&gt;50),AND(J313&gt;1,J313&lt;6,H313&gt;19,H313&lt;51),AND(J313&gt;5,H313&gt;0,H313&lt;20)),"Médio",IF(OR(AND(J313&gt;1,J313&lt;6,H313&gt;50),AND(J313&gt;5,H313&gt;19,H313&lt;51),AND(J313&gt;5,H313&gt;50)),"Complexo",""))),""))</f>
        <v/>
      </c>
      <c r="N313" s="85" t="str">
        <f aca="false">IF(L313="",M313,IF(M313="",L313,""))</f>
        <v/>
      </c>
      <c r="O313" s="86" t="n">
        <f aca="false">IF(AND(OR(G313="EE",G313="CE"),N313="Simples"),3, IF(AND(OR(G313="EE",G313="CE"),N313="Médio"),4, IF(AND(OR(G313="EE",G313="CE"),N313="Complexo"),6, IF(AND(G313="SE",N313="Simples"),4, IF(AND(G313="SE",N313="Médio"),5, IF(AND(G313="SE",N313="Complexo"),7,0))))))</f>
        <v>0</v>
      </c>
      <c r="P313" s="86" t="n">
        <f aca="false">IF(AND(G313="ALI",M313="Simples"),7, IF(AND(G313="ALI",M313="Médio"),10, IF(AND(G313="ALI",M313="Complexo"),15, IF(AND(G313="AIE",M313="Simples"),5, IF(AND(G313="AIE",M313="Médio"),7, IF(AND(G313="AIE",M313="Complexo"),10,0))))))</f>
        <v>0</v>
      </c>
      <c r="Q313" s="69" t="n">
        <f aca="false">IF(B313&lt;&gt;"Manutenção em interface",IF(B313&lt;&gt;"Desenv., Manutenção e Publicação de Páginas Estáticas",(O313+P313),C313),C313)</f>
        <v>0</v>
      </c>
      <c r="R313" s="85" t="n">
        <f aca="false">IF(B313&lt;&gt;"Manutenção em interface",IF(B313&lt;&gt;"Desenv., Manutenção e Publicação de Páginas Estáticas",(O313+P313)*C313,C313),C313)</f>
        <v>0</v>
      </c>
      <c r="S313" s="78"/>
      <c r="T313" s="87"/>
      <c r="U313" s="88"/>
      <c r="V313" s="76"/>
      <c r="W313" s="77" t="n">
        <f aca="false">IF(V313&lt;&gt;"",VLOOKUP(V313,'Manual EB'!$A$3:$B$407,2,0),0)</f>
        <v>0</v>
      </c>
      <c r="X313" s="78"/>
      <c r="Y313" s="80"/>
      <c r="Z313" s="81"/>
      <c r="AA313" s="82"/>
      <c r="AB313" s="83"/>
      <c r="AC313" s="84" t="str">
        <f aca="false">IF(X313="EE",IF(OR(AND(OR(AA313=1,AA313=0),Y313&gt;0,Y313&lt;5),AND(OR(AA313=1,AA313=0),Y313&gt;4,Y313&lt;16),AND(AA313=2,Y313&gt;0,Y313&lt;5)),"Simples",IF(OR(AND(OR(AA313=1,AA313=0),Y313&gt;15),AND(AA313=2,Y313&gt;4,Y313&lt;16),AND(AA313&gt;2,Y313&gt;0,Y313&lt;5)),"Médio",IF(OR(AND(AA313=2,Y313&gt;15),AND(AA313&gt;2,Y313&gt;4,Y313&lt;16),AND(AA313&gt;2,Y313&gt;15)),"Complexo",""))), IF(OR(X313="CE",X313="SE"),IF(OR(AND(OR(AA313=1,AA313=0),Y313&gt;0,Y313&lt;6),AND(OR(AA313=1,AA313=0),Y313&gt;5,Y313&lt;20),AND(AA313&gt;1,AA313&lt;4,Y313&gt;0,Y313&lt;6)),"Simples",IF(OR(AND(OR(AA313=1,AA313=0),Y313&gt;19),AND(AA313&gt;1,AA313&lt;4,Y313&gt;5,Y313&lt;20),AND(AA313&gt;3,Y313&gt;0,Y313&lt;6)),"Médio",IF(OR(AND(AA313&gt;1,AA313&lt;4,Y313&gt;19),AND(AA313&gt;3,Y313&gt;5,Y313&lt;20),AND(AA313&gt;3,Y313&gt;19)),"Complexo",""))),""))</f>
        <v/>
      </c>
      <c r="AD313" s="79" t="str">
        <f aca="false">IF(X313="ALI",IF(OR(AND(OR(AA313=1,AA313=0),Y313&gt;0,Y313&lt;20),AND(OR(AA313=1,AA313=0),Y313&gt;19,Y313&lt;51),AND(AA313&gt;1,AA313&lt;6,Y313&gt;0,Y313&lt;20)),"Simples",IF(OR(AND(OR(AA313=1,AA313=0),Y313&gt;50),AND(AA313&gt;1,AA313&lt;6,Y313&gt;19,Y313&lt;51),AND(AA313&gt;5,Y313&gt;0,Y313&lt;20)),"Médio",IF(OR(AND(AA313&gt;1,AA313&lt;6,Y313&gt;50),AND(AA313&gt;5,Y313&gt;19,Y313&lt;51),AND(AA313&gt;5,Y313&gt;50)),"Complexo",""))), IF(X313="AIE",IF(OR(AND(OR(AA313=1, AA313=0),Y313&gt;0,Y313&lt;20),AND(OR(AA313=1, AA313=0),Y313&gt;19,Y313&lt;51),AND(AA313&gt;1,AA313&lt;6,Y313&gt;0,Y313&lt;20)),"Simples",IF(OR(AND(OR(AA313=1, AA313=0),Y313&gt;50),AND(AA313&gt;1,AA313&lt;6,Y313&gt;19,Y313&lt;51),AND(AA313&gt;5,Y313&gt;0,Y313&lt;20)),"Médio",IF(OR(AND(AA313&gt;1,AA313&lt;6,Y313&gt;50),AND(AA313&gt;5,Y313&gt;19,Y313&lt;51),AND(AA313&gt;5,Y313&gt;50)),"Complexo",""))),""))</f>
        <v/>
      </c>
      <c r="AE313" s="85" t="str">
        <f aca="false">IF(AC313="",AD313,IF(AD313="",AC313,""))</f>
        <v/>
      </c>
      <c r="AF313" s="86" t="n">
        <f aca="false">IF(AND(OR(X313="EE",X313="CE"),AE313="Simples"),3, IF(AND(OR(X313="EE",X313="CE"),AE313="Médio"),4, IF(AND(OR(X313="EE",X313="CE"),AE313="Complexo"),6, IF(AND(X313="SE",AE313="Simples"),4, IF(AND(X313="SE",AE313="Médio"),5, IF(AND(X313="SE",AE313="Complexo"),7,0))))))</f>
        <v>0</v>
      </c>
      <c r="AG313" s="86" t="n">
        <f aca="false">IF(AND(X313="ALI",AD313="Simples"),7, IF(AND(X313="ALI",AD313="Médio"),10, IF(AND(X313="ALI",AD313="Complexo"),15, IF(AND(X313="AIE",AD313="Simples"),5, IF(AND(X313="AIE",AD313="Médio"),7, IF(AND(X313="AIE",AD313="Complexo"),10,0))))))</f>
        <v>0</v>
      </c>
      <c r="AH313" s="86" t="n">
        <f aca="false">IF(U313="",0,IF(U313="OK",SUM(O313:P313),SUM(AF313:AG313)))</f>
        <v>0</v>
      </c>
      <c r="AI313" s="89" t="n">
        <f aca="false">IF(U313="OK",R313,( IF(V313&lt;&gt;"Manutenção em interface",IF(V313&lt;&gt;"Desenv., Manutenção e Publicação de Páginas Estáticas",(AF313+AG313)*W313,W313),W313)))</f>
        <v>0</v>
      </c>
      <c r="AJ313" s="78"/>
      <c r="AK313" s="87"/>
      <c r="AL313" s="78"/>
      <c r="AM313" s="87"/>
      <c r="AN313" s="78"/>
      <c r="AO313" s="78" t="str">
        <f aca="false">IF(AI313=0,"",IF(AI313=R313,"OK","Divergente"))</f>
        <v/>
      </c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IF(B314&lt;&gt;"",VLOOKUP(B314,'Manual EB'!$A$3:$B$407,2,0),0)</f>
        <v>0</v>
      </c>
      <c r="D314" s="78"/>
      <c r="E314" s="78"/>
      <c r="F314" s="79"/>
      <c r="G314" s="78"/>
      <c r="H314" s="80"/>
      <c r="I314" s="81"/>
      <c r="J314" s="82"/>
      <c r="K314" s="83"/>
      <c r="L314" s="84" t="str">
        <f aca="false">IF(G314="EE",IF(OR(AND(OR(J314=1,J314=0),H314&gt;0,H314&lt;5),AND(OR(J314=1,J314=0),H314&gt;4,H314&lt;16),AND(J314=2,H314&gt;0,H314&lt;5)),"Simples",IF(OR(AND(OR(J314=1,J314=0),H314&gt;15),AND(J314=2,H314&gt;4,H314&lt;16),AND(J314&gt;2,H314&gt;0,H314&lt;5)),"Médio",IF(OR(AND(J314=2,H314&gt;15),AND(J314&gt;2,H314&gt;4,H314&lt;16),AND(J314&gt;2,H314&gt;15)),"Complexo",""))), IF(OR(G314="CE",G314="SE"),IF(OR(AND(OR(J314=1,J314=0),H314&gt;0,H314&lt;6),AND(OR(J314=1,J314=0),H314&gt;5,H314&lt;20),AND(J314&gt;1,J314&lt;4,H314&gt;0,H314&lt;6)),"Simples",IF(OR(AND(OR(J314=1,J314=0),H314&gt;19),AND(J314&gt;1,J314&lt;4,H314&gt;5,H314&lt;20),AND(J314&gt;3,H314&gt;0,H314&lt;6)),"Médio",IF(OR(AND(J314&gt;1,J314&lt;4,H314&gt;19),AND(J314&gt;3,H314&gt;5,H314&lt;20),AND(J314&gt;3,H314&gt;19)),"Complexo",""))),""))</f>
        <v/>
      </c>
      <c r="M314" s="79" t="str">
        <f aca="false">IF(G314="ALI",IF(OR(AND(OR(J314=1,J314=0),H314&gt;0,H314&lt;20),AND(OR(J314=1,J314=0),H314&gt;19,H314&lt;51),AND(J314&gt;1,J314&lt;6,H314&gt;0,H314&lt;20)),"Simples",IF(OR(AND(OR(J314=1,J314=0),H314&gt;50),AND(J314&gt;1,J314&lt;6,H314&gt;19,H314&lt;51),AND(J314&gt;5,H314&gt;0,H314&lt;20)),"Médio",IF(OR(AND(J314&gt;1,J314&lt;6,H314&gt;50),AND(J314&gt;5,H314&gt;19,H314&lt;51),AND(J314&gt;5,H314&gt;50)),"Complexo",""))), IF(G314="AIE",IF(OR(AND(OR(J314=1, J314=0),H314&gt;0,H314&lt;20),AND(OR(J314=1, J314=0),H314&gt;19,H314&lt;51),AND(J314&gt;1,J314&lt;6,H314&gt;0,H314&lt;20)),"Simples",IF(OR(AND(OR(J314=1, J314=0),H314&gt;50),AND(J314&gt;1,J314&lt;6,H314&gt;19,H314&lt;51),AND(J314&gt;5,H314&gt;0,H314&lt;20)),"Médio",IF(OR(AND(J314&gt;1,J314&lt;6,H314&gt;50),AND(J314&gt;5,H314&gt;19,H314&lt;51),AND(J314&gt;5,H314&gt;50)),"Complexo",""))),""))</f>
        <v/>
      </c>
      <c r="N314" s="85" t="str">
        <f aca="false">IF(L314="",M314,IF(M314="",L314,""))</f>
        <v/>
      </c>
      <c r="O314" s="86" t="n">
        <f aca="false">IF(AND(OR(G314="EE",G314="CE"),N314="Simples"),3, IF(AND(OR(G314="EE",G314="CE"),N314="Médio"),4, IF(AND(OR(G314="EE",G314="CE"),N314="Complexo"),6, IF(AND(G314="SE",N314="Simples"),4, IF(AND(G314="SE",N314="Médio"),5, IF(AND(G314="SE",N314="Complexo"),7,0))))))</f>
        <v>0</v>
      </c>
      <c r="P314" s="86" t="n">
        <f aca="false">IF(AND(G314="ALI",M314="Simples"),7, IF(AND(G314="ALI",M314="Médio"),10, IF(AND(G314="ALI",M314="Complexo"),15, IF(AND(G314="AIE",M314="Simples"),5, IF(AND(G314="AIE",M314="Médio"),7, IF(AND(G314="AIE",M314="Complexo"),10,0))))))</f>
        <v>0</v>
      </c>
      <c r="Q314" s="69" t="n">
        <f aca="false">IF(B314&lt;&gt;"Manutenção em interface",IF(B314&lt;&gt;"Desenv., Manutenção e Publicação de Páginas Estáticas",(O314+P314),C314),C314)</f>
        <v>0</v>
      </c>
      <c r="R314" s="85" t="n">
        <f aca="false">IF(B314&lt;&gt;"Manutenção em interface",IF(B314&lt;&gt;"Desenv., Manutenção e Publicação de Páginas Estáticas",(O314+P314)*C314,C314),C314)</f>
        <v>0</v>
      </c>
      <c r="S314" s="78"/>
      <c r="T314" s="87"/>
      <c r="U314" s="88"/>
      <c r="V314" s="76"/>
      <c r="W314" s="77" t="n">
        <f aca="false">IF(V314&lt;&gt;"",VLOOKUP(V314,'Manual EB'!$A$3:$B$407,2,0),0)</f>
        <v>0</v>
      </c>
      <c r="X314" s="78"/>
      <c r="Y314" s="80"/>
      <c r="Z314" s="81"/>
      <c r="AA314" s="82"/>
      <c r="AB314" s="83"/>
      <c r="AC314" s="84" t="str">
        <f aca="false">IF(X314="EE",IF(OR(AND(OR(AA314=1,AA314=0),Y314&gt;0,Y314&lt;5),AND(OR(AA314=1,AA314=0),Y314&gt;4,Y314&lt;16),AND(AA314=2,Y314&gt;0,Y314&lt;5)),"Simples",IF(OR(AND(OR(AA314=1,AA314=0),Y314&gt;15),AND(AA314=2,Y314&gt;4,Y314&lt;16),AND(AA314&gt;2,Y314&gt;0,Y314&lt;5)),"Médio",IF(OR(AND(AA314=2,Y314&gt;15),AND(AA314&gt;2,Y314&gt;4,Y314&lt;16),AND(AA314&gt;2,Y314&gt;15)),"Complexo",""))), IF(OR(X314="CE",X314="SE"),IF(OR(AND(OR(AA314=1,AA314=0),Y314&gt;0,Y314&lt;6),AND(OR(AA314=1,AA314=0),Y314&gt;5,Y314&lt;20),AND(AA314&gt;1,AA314&lt;4,Y314&gt;0,Y314&lt;6)),"Simples",IF(OR(AND(OR(AA314=1,AA314=0),Y314&gt;19),AND(AA314&gt;1,AA314&lt;4,Y314&gt;5,Y314&lt;20),AND(AA314&gt;3,Y314&gt;0,Y314&lt;6)),"Médio",IF(OR(AND(AA314&gt;1,AA314&lt;4,Y314&gt;19),AND(AA314&gt;3,Y314&gt;5,Y314&lt;20),AND(AA314&gt;3,Y314&gt;19)),"Complexo",""))),""))</f>
        <v/>
      </c>
      <c r="AD314" s="79" t="str">
        <f aca="false">IF(X314="ALI",IF(OR(AND(OR(AA314=1,AA314=0),Y314&gt;0,Y314&lt;20),AND(OR(AA314=1,AA314=0),Y314&gt;19,Y314&lt;51),AND(AA314&gt;1,AA314&lt;6,Y314&gt;0,Y314&lt;20)),"Simples",IF(OR(AND(OR(AA314=1,AA314=0),Y314&gt;50),AND(AA314&gt;1,AA314&lt;6,Y314&gt;19,Y314&lt;51),AND(AA314&gt;5,Y314&gt;0,Y314&lt;20)),"Médio",IF(OR(AND(AA314&gt;1,AA314&lt;6,Y314&gt;50),AND(AA314&gt;5,Y314&gt;19,Y314&lt;51),AND(AA314&gt;5,Y314&gt;50)),"Complexo",""))), IF(X314="AIE",IF(OR(AND(OR(AA314=1, AA314=0),Y314&gt;0,Y314&lt;20),AND(OR(AA314=1, AA314=0),Y314&gt;19,Y314&lt;51),AND(AA314&gt;1,AA314&lt;6,Y314&gt;0,Y314&lt;20)),"Simples",IF(OR(AND(OR(AA314=1, AA314=0),Y314&gt;50),AND(AA314&gt;1,AA314&lt;6,Y314&gt;19,Y314&lt;51),AND(AA314&gt;5,Y314&gt;0,Y314&lt;20)),"Médio",IF(OR(AND(AA314&gt;1,AA314&lt;6,Y314&gt;50),AND(AA314&gt;5,Y314&gt;19,Y314&lt;51),AND(AA314&gt;5,Y314&gt;50)),"Complexo",""))),""))</f>
        <v/>
      </c>
      <c r="AE314" s="85" t="str">
        <f aca="false">IF(AC314="",AD314,IF(AD314="",AC314,""))</f>
        <v/>
      </c>
      <c r="AF314" s="86" t="n">
        <f aca="false">IF(AND(OR(X314="EE",X314="CE"),AE314="Simples"),3, IF(AND(OR(X314="EE",X314="CE"),AE314="Médio"),4, IF(AND(OR(X314="EE",X314="CE"),AE314="Complexo"),6, IF(AND(X314="SE",AE314="Simples"),4, IF(AND(X314="SE",AE314="Médio"),5, IF(AND(X314="SE",AE314="Complexo"),7,0))))))</f>
        <v>0</v>
      </c>
      <c r="AG314" s="86" t="n">
        <f aca="false">IF(AND(X314="ALI",AD314="Simples"),7, IF(AND(X314="ALI",AD314="Médio"),10, IF(AND(X314="ALI",AD314="Complexo"),15, IF(AND(X314="AIE",AD314="Simples"),5, IF(AND(X314="AIE",AD314="Médio"),7, IF(AND(X314="AIE",AD314="Complexo"),10,0))))))</f>
        <v>0</v>
      </c>
      <c r="AH314" s="86" t="n">
        <f aca="false">IF(U314="",0,IF(U314="OK",SUM(O314:P314),SUM(AF314:AG314)))</f>
        <v>0</v>
      </c>
      <c r="AI314" s="89" t="n">
        <f aca="false">IF(U314="OK",R314,( IF(V314&lt;&gt;"Manutenção em interface",IF(V314&lt;&gt;"Desenv., Manutenção e Publicação de Páginas Estáticas",(AF314+AG314)*W314,W314),W314)))</f>
        <v>0</v>
      </c>
      <c r="AJ314" s="78"/>
      <c r="AK314" s="87"/>
      <c r="AL314" s="78"/>
      <c r="AM314" s="87"/>
      <c r="AN314" s="78"/>
      <c r="AO314" s="78" t="str">
        <f aca="false">IF(AI314=0,"",IF(AI314=R314,"OK","Divergente"))</f>
        <v/>
      </c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IF(B315&lt;&gt;"",VLOOKUP(B315,'Manual EB'!$A$3:$B$407,2,0),0)</f>
        <v>0</v>
      </c>
      <c r="D315" s="78"/>
      <c r="E315" s="78"/>
      <c r="F315" s="79"/>
      <c r="G315" s="78"/>
      <c r="H315" s="80"/>
      <c r="I315" s="81"/>
      <c r="J315" s="82"/>
      <c r="K315" s="83"/>
      <c r="L315" s="84" t="str">
        <f aca="false">IF(G315="EE",IF(OR(AND(OR(J315=1,J315=0),H315&gt;0,H315&lt;5),AND(OR(J315=1,J315=0),H315&gt;4,H315&lt;16),AND(J315=2,H315&gt;0,H315&lt;5)),"Simples",IF(OR(AND(OR(J315=1,J315=0),H315&gt;15),AND(J315=2,H315&gt;4,H315&lt;16),AND(J315&gt;2,H315&gt;0,H315&lt;5)),"Médio",IF(OR(AND(J315=2,H315&gt;15),AND(J315&gt;2,H315&gt;4,H315&lt;16),AND(J315&gt;2,H315&gt;15)),"Complexo",""))), IF(OR(G315="CE",G315="SE"),IF(OR(AND(OR(J315=1,J315=0),H315&gt;0,H315&lt;6),AND(OR(J315=1,J315=0),H315&gt;5,H315&lt;20),AND(J315&gt;1,J315&lt;4,H315&gt;0,H315&lt;6)),"Simples",IF(OR(AND(OR(J315=1,J315=0),H315&gt;19),AND(J315&gt;1,J315&lt;4,H315&gt;5,H315&lt;20),AND(J315&gt;3,H315&gt;0,H315&lt;6)),"Médio",IF(OR(AND(J315&gt;1,J315&lt;4,H315&gt;19),AND(J315&gt;3,H315&gt;5,H315&lt;20),AND(J315&gt;3,H315&gt;19)),"Complexo",""))),""))</f>
        <v/>
      </c>
      <c r="M315" s="79" t="str">
        <f aca="false">IF(G315="ALI",IF(OR(AND(OR(J315=1,J315=0),H315&gt;0,H315&lt;20),AND(OR(J315=1,J315=0),H315&gt;19,H315&lt;51),AND(J315&gt;1,J315&lt;6,H315&gt;0,H315&lt;20)),"Simples",IF(OR(AND(OR(J315=1,J315=0),H315&gt;50),AND(J315&gt;1,J315&lt;6,H315&gt;19,H315&lt;51),AND(J315&gt;5,H315&gt;0,H315&lt;20)),"Médio",IF(OR(AND(J315&gt;1,J315&lt;6,H315&gt;50),AND(J315&gt;5,H315&gt;19,H315&lt;51),AND(J315&gt;5,H315&gt;50)),"Complexo",""))), IF(G315="AIE",IF(OR(AND(OR(J315=1, J315=0),H315&gt;0,H315&lt;20),AND(OR(J315=1, J315=0),H315&gt;19,H315&lt;51),AND(J315&gt;1,J315&lt;6,H315&gt;0,H315&lt;20)),"Simples",IF(OR(AND(OR(J315=1, J315=0),H315&gt;50),AND(J315&gt;1,J315&lt;6,H315&gt;19,H315&lt;51),AND(J315&gt;5,H315&gt;0,H315&lt;20)),"Médio",IF(OR(AND(J315&gt;1,J315&lt;6,H315&gt;50),AND(J315&gt;5,H315&gt;19,H315&lt;51),AND(J315&gt;5,H315&gt;50)),"Complexo",""))),""))</f>
        <v/>
      </c>
      <c r="N315" s="85" t="str">
        <f aca="false">IF(L315="",M315,IF(M315="",L315,""))</f>
        <v/>
      </c>
      <c r="O315" s="86" t="n">
        <f aca="false">IF(AND(OR(G315="EE",G315="CE"),N315="Simples"),3, IF(AND(OR(G315="EE",G315="CE"),N315="Médio"),4, IF(AND(OR(G315="EE",G315="CE"),N315="Complexo"),6, IF(AND(G315="SE",N315="Simples"),4, IF(AND(G315="SE",N315="Médio"),5, IF(AND(G315="SE",N315="Complexo"),7,0))))))</f>
        <v>0</v>
      </c>
      <c r="P315" s="86" t="n">
        <f aca="false">IF(AND(G315="ALI",M315="Simples"),7, IF(AND(G315="ALI",M315="Médio"),10, IF(AND(G315="ALI",M315="Complexo"),15, IF(AND(G315="AIE",M315="Simples"),5, IF(AND(G315="AIE",M315="Médio"),7, IF(AND(G315="AIE",M315="Complexo"),10,0))))))</f>
        <v>0</v>
      </c>
      <c r="Q315" s="69" t="n">
        <f aca="false">IF(B315&lt;&gt;"Manutenção em interface",IF(B315&lt;&gt;"Desenv., Manutenção e Publicação de Páginas Estáticas",(O315+P315),C315),C315)</f>
        <v>0</v>
      </c>
      <c r="R315" s="85" t="n">
        <f aca="false">IF(B315&lt;&gt;"Manutenção em interface",IF(B315&lt;&gt;"Desenv., Manutenção e Publicação de Páginas Estáticas",(O315+P315)*C315,C315),C315)</f>
        <v>0</v>
      </c>
      <c r="S315" s="78"/>
      <c r="T315" s="87"/>
      <c r="U315" s="88"/>
      <c r="V315" s="76"/>
      <c r="W315" s="77" t="n">
        <f aca="false">IF(V315&lt;&gt;"",VLOOKUP(V315,'Manual EB'!$A$3:$B$407,2,0),0)</f>
        <v>0</v>
      </c>
      <c r="X315" s="78"/>
      <c r="Y315" s="80"/>
      <c r="Z315" s="81"/>
      <c r="AA315" s="82"/>
      <c r="AB315" s="83"/>
      <c r="AC315" s="84" t="str">
        <f aca="false">IF(X315="EE",IF(OR(AND(OR(AA315=1,AA315=0),Y315&gt;0,Y315&lt;5),AND(OR(AA315=1,AA315=0),Y315&gt;4,Y315&lt;16),AND(AA315=2,Y315&gt;0,Y315&lt;5)),"Simples",IF(OR(AND(OR(AA315=1,AA315=0),Y315&gt;15),AND(AA315=2,Y315&gt;4,Y315&lt;16),AND(AA315&gt;2,Y315&gt;0,Y315&lt;5)),"Médio",IF(OR(AND(AA315=2,Y315&gt;15),AND(AA315&gt;2,Y315&gt;4,Y315&lt;16),AND(AA315&gt;2,Y315&gt;15)),"Complexo",""))), IF(OR(X315="CE",X315="SE"),IF(OR(AND(OR(AA315=1,AA315=0),Y315&gt;0,Y315&lt;6),AND(OR(AA315=1,AA315=0),Y315&gt;5,Y315&lt;20),AND(AA315&gt;1,AA315&lt;4,Y315&gt;0,Y315&lt;6)),"Simples",IF(OR(AND(OR(AA315=1,AA315=0),Y315&gt;19),AND(AA315&gt;1,AA315&lt;4,Y315&gt;5,Y315&lt;20),AND(AA315&gt;3,Y315&gt;0,Y315&lt;6)),"Médio",IF(OR(AND(AA315&gt;1,AA315&lt;4,Y315&gt;19),AND(AA315&gt;3,Y315&gt;5,Y315&lt;20),AND(AA315&gt;3,Y315&gt;19)),"Complexo",""))),""))</f>
        <v/>
      </c>
      <c r="AD315" s="79" t="str">
        <f aca="false">IF(X315="ALI",IF(OR(AND(OR(AA315=1,AA315=0),Y315&gt;0,Y315&lt;20),AND(OR(AA315=1,AA315=0),Y315&gt;19,Y315&lt;51),AND(AA315&gt;1,AA315&lt;6,Y315&gt;0,Y315&lt;20)),"Simples",IF(OR(AND(OR(AA315=1,AA315=0),Y315&gt;50),AND(AA315&gt;1,AA315&lt;6,Y315&gt;19,Y315&lt;51),AND(AA315&gt;5,Y315&gt;0,Y315&lt;20)),"Médio",IF(OR(AND(AA315&gt;1,AA315&lt;6,Y315&gt;50),AND(AA315&gt;5,Y315&gt;19,Y315&lt;51),AND(AA315&gt;5,Y315&gt;50)),"Complexo",""))), IF(X315="AIE",IF(OR(AND(OR(AA315=1, AA315=0),Y315&gt;0,Y315&lt;20),AND(OR(AA315=1, AA315=0),Y315&gt;19,Y315&lt;51),AND(AA315&gt;1,AA315&lt;6,Y315&gt;0,Y315&lt;20)),"Simples",IF(OR(AND(OR(AA315=1, AA315=0),Y315&gt;50),AND(AA315&gt;1,AA315&lt;6,Y315&gt;19,Y315&lt;51),AND(AA315&gt;5,Y315&gt;0,Y315&lt;20)),"Médio",IF(OR(AND(AA315&gt;1,AA315&lt;6,Y315&gt;50),AND(AA315&gt;5,Y315&gt;19,Y315&lt;51),AND(AA315&gt;5,Y315&gt;50)),"Complexo",""))),""))</f>
        <v/>
      </c>
      <c r="AE315" s="85" t="str">
        <f aca="false">IF(AC315="",AD315,IF(AD315="",AC315,""))</f>
        <v/>
      </c>
      <c r="AF315" s="86" t="n">
        <f aca="false">IF(AND(OR(X315="EE",X315="CE"),AE315="Simples"),3, IF(AND(OR(X315="EE",X315="CE"),AE315="Médio"),4, IF(AND(OR(X315="EE",X315="CE"),AE315="Complexo"),6, IF(AND(X315="SE",AE315="Simples"),4, IF(AND(X315="SE",AE315="Médio"),5, IF(AND(X315="SE",AE315="Complexo"),7,0))))))</f>
        <v>0</v>
      </c>
      <c r="AG315" s="86" t="n">
        <f aca="false">IF(AND(X315="ALI",AD315="Simples"),7, IF(AND(X315="ALI",AD315="Médio"),10, IF(AND(X315="ALI",AD315="Complexo"),15, IF(AND(X315="AIE",AD315="Simples"),5, IF(AND(X315="AIE",AD315="Médio"),7, IF(AND(X315="AIE",AD315="Complexo"),10,0))))))</f>
        <v>0</v>
      </c>
      <c r="AH315" s="86" t="n">
        <f aca="false">IF(U315="",0,IF(U315="OK",SUM(O315:P315),SUM(AF315:AG315)))</f>
        <v>0</v>
      </c>
      <c r="AI315" s="89" t="n">
        <f aca="false">IF(U315="OK",R315,( IF(V315&lt;&gt;"Manutenção em interface",IF(V315&lt;&gt;"Desenv., Manutenção e Publicação de Páginas Estáticas",(AF315+AG315)*W315,W315),W315)))</f>
        <v>0</v>
      </c>
      <c r="AJ315" s="78"/>
      <c r="AK315" s="87"/>
      <c r="AL315" s="78"/>
      <c r="AM315" s="87"/>
      <c r="AN315" s="78"/>
      <c r="AO315" s="78" t="str">
        <f aca="false">IF(AI315=0,"",IF(AI315=R315,"OK","Divergente"))</f>
        <v/>
      </c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IF(B316&lt;&gt;"",VLOOKUP(B316,'Manual EB'!$A$3:$B$407,2,0),0)</f>
        <v>0</v>
      </c>
      <c r="D316" s="78"/>
      <c r="E316" s="78"/>
      <c r="F316" s="79"/>
      <c r="G316" s="78"/>
      <c r="H316" s="80"/>
      <c r="I316" s="81"/>
      <c r="J316" s="82"/>
      <c r="K316" s="83"/>
      <c r="L316" s="84" t="str">
        <f aca="false">IF(G316="EE",IF(OR(AND(OR(J316=1,J316=0),H316&gt;0,H316&lt;5),AND(OR(J316=1,J316=0),H316&gt;4,H316&lt;16),AND(J316=2,H316&gt;0,H316&lt;5)),"Simples",IF(OR(AND(OR(J316=1,J316=0),H316&gt;15),AND(J316=2,H316&gt;4,H316&lt;16),AND(J316&gt;2,H316&gt;0,H316&lt;5)),"Médio",IF(OR(AND(J316=2,H316&gt;15),AND(J316&gt;2,H316&gt;4,H316&lt;16),AND(J316&gt;2,H316&gt;15)),"Complexo",""))), IF(OR(G316="CE",G316="SE"),IF(OR(AND(OR(J316=1,J316=0),H316&gt;0,H316&lt;6),AND(OR(J316=1,J316=0),H316&gt;5,H316&lt;20),AND(J316&gt;1,J316&lt;4,H316&gt;0,H316&lt;6)),"Simples",IF(OR(AND(OR(J316=1,J316=0),H316&gt;19),AND(J316&gt;1,J316&lt;4,H316&gt;5,H316&lt;20),AND(J316&gt;3,H316&gt;0,H316&lt;6)),"Médio",IF(OR(AND(J316&gt;1,J316&lt;4,H316&gt;19),AND(J316&gt;3,H316&gt;5,H316&lt;20),AND(J316&gt;3,H316&gt;19)),"Complexo",""))),""))</f>
        <v/>
      </c>
      <c r="M316" s="79" t="str">
        <f aca="false">IF(G316="ALI",IF(OR(AND(OR(J316=1,J316=0),H316&gt;0,H316&lt;20),AND(OR(J316=1,J316=0),H316&gt;19,H316&lt;51),AND(J316&gt;1,J316&lt;6,H316&gt;0,H316&lt;20)),"Simples",IF(OR(AND(OR(J316=1,J316=0),H316&gt;50),AND(J316&gt;1,J316&lt;6,H316&gt;19,H316&lt;51),AND(J316&gt;5,H316&gt;0,H316&lt;20)),"Médio",IF(OR(AND(J316&gt;1,J316&lt;6,H316&gt;50),AND(J316&gt;5,H316&gt;19,H316&lt;51),AND(J316&gt;5,H316&gt;50)),"Complexo",""))), IF(G316="AIE",IF(OR(AND(OR(J316=1, J316=0),H316&gt;0,H316&lt;20),AND(OR(J316=1, J316=0),H316&gt;19,H316&lt;51),AND(J316&gt;1,J316&lt;6,H316&gt;0,H316&lt;20)),"Simples",IF(OR(AND(OR(J316=1, J316=0),H316&gt;50),AND(J316&gt;1,J316&lt;6,H316&gt;19,H316&lt;51),AND(J316&gt;5,H316&gt;0,H316&lt;20)),"Médio",IF(OR(AND(J316&gt;1,J316&lt;6,H316&gt;50),AND(J316&gt;5,H316&gt;19,H316&lt;51),AND(J316&gt;5,H316&gt;50)),"Complexo",""))),""))</f>
        <v/>
      </c>
      <c r="N316" s="85" t="str">
        <f aca="false">IF(L316="",M316,IF(M316="",L316,""))</f>
        <v/>
      </c>
      <c r="O316" s="86" t="n">
        <f aca="false">IF(AND(OR(G316="EE",G316="CE"),N316="Simples"),3, IF(AND(OR(G316="EE",G316="CE"),N316="Médio"),4, IF(AND(OR(G316="EE",G316="CE"),N316="Complexo"),6, IF(AND(G316="SE",N316="Simples"),4, IF(AND(G316="SE",N316="Médio"),5, IF(AND(G316="SE",N316="Complexo"),7,0))))))</f>
        <v>0</v>
      </c>
      <c r="P316" s="86" t="n">
        <f aca="false">IF(AND(G316="ALI",M316="Simples"),7, IF(AND(G316="ALI",M316="Médio"),10, IF(AND(G316="ALI",M316="Complexo"),15, IF(AND(G316="AIE",M316="Simples"),5, IF(AND(G316="AIE",M316="Médio"),7, IF(AND(G316="AIE",M316="Complexo"),10,0))))))</f>
        <v>0</v>
      </c>
      <c r="Q316" s="69" t="n">
        <f aca="false">IF(B316&lt;&gt;"Manutenção em interface",IF(B316&lt;&gt;"Desenv., Manutenção e Publicação de Páginas Estáticas",(O316+P316),C316),C316)</f>
        <v>0</v>
      </c>
      <c r="R316" s="85" t="n">
        <f aca="false">IF(B316&lt;&gt;"Manutenção em interface",IF(B316&lt;&gt;"Desenv., Manutenção e Publicação de Páginas Estáticas",(O316+P316)*C316,C316),C316)</f>
        <v>0</v>
      </c>
      <c r="S316" s="78"/>
      <c r="T316" s="87"/>
      <c r="U316" s="88"/>
      <c r="V316" s="76"/>
      <c r="W316" s="77" t="n">
        <f aca="false">IF(V316&lt;&gt;"",VLOOKUP(V316,'Manual EB'!$A$3:$B$407,2,0),0)</f>
        <v>0</v>
      </c>
      <c r="X316" s="78"/>
      <c r="Y316" s="80"/>
      <c r="Z316" s="81"/>
      <c r="AA316" s="82"/>
      <c r="AB316" s="83"/>
      <c r="AC316" s="84" t="str">
        <f aca="false">IF(X316="EE",IF(OR(AND(OR(AA316=1,AA316=0),Y316&gt;0,Y316&lt;5),AND(OR(AA316=1,AA316=0),Y316&gt;4,Y316&lt;16),AND(AA316=2,Y316&gt;0,Y316&lt;5)),"Simples",IF(OR(AND(OR(AA316=1,AA316=0),Y316&gt;15),AND(AA316=2,Y316&gt;4,Y316&lt;16),AND(AA316&gt;2,Y316&gt;0,Y316&lt;5)),"Médio",IF(OR(AND(AA316=2,Y316&gt;15),AND(AA316&gt;2,Y316&gt;4,Y316&lt;16),AND(AA316&gt;2,Y316&gt;15)),"Complexo",""))), IF(OR(X316="CE",X316="SE"),IF(OR(AND(OR(AA316=1,AA316=0),Y316&gt;0,Y316&lt;6),AND(OR(AA316=1,AA316=0),Y316&gt;5,Y316&lt;20),AND(AA316&gt;1,AA316&lt;4,Y316&gt;0,Y316&lt;6)),"Simples",IF(OR(AND(OR(AA316=1,AA316=0),Y316&gt;19),AND(AA316&gt;1,AA316&lt;4,Y316&gt;5,Y316&lt;20),AND(AA316&gt;3,Y316&gt;0,Y316&lt;6)),"Médio",IF(OR(AND(AA316&gt;1,AA316&lt;4,Y316&gt;19),AND(AA316&gt;3,Y316&gt;5,Y316&lt;20),AND(AA316&gt;3,Y316&gt;19)),"Complexo",""))),""))</f>
        <v/>
      </c>
      <c r="AD316" s="79" t="str">
        <f aca="false">IF(X316="ALI",IF(OR(AND(OR(AA316=1,AA316=0),Y316&gt;0,Y316&lt;20),AND(OR(AA316=1,AA316=0),Y316&gt;19,Y316&lt;51),AND(AA316&gt;1,AA316&lt;6,Y316&gt;0,Y316&lt;20)),"Simples",IF(OR(AND(OR(AA316=1,AA316=0),Y316&gt;50),AND(AA316&gt;1,AA316&lt;6,Y316&gt;19,Y316&lt;51),AND(AA316&gt;5,Y316&gt;0,Y316&lt;20)),"Médio",IF(OR(AND(AA316&gt;1,AA316&lt;6,Y316&gt;50),AND(AA316&gt;5,Y316&gt;19,Y316&lt;51),AND(AA316&gt;5,Y316&gt;50)),"Complexo",""))), IF(X316="AIE",IF(OR(AND(OR(AA316=1, AA316=0),Y316&gt;0,Y316&lt;20),AND(OR(AA316=1, AA316=0),Y316&gt;19,Y316&lt;51),AND(AA316&gt;1,AA316&lt;6,Y316&gt;0,Y316&lt;20)),"Simples",IF(OR(AND(OR(AA316=1, AA316=0),Y316&gt;50),AND(AA316&gt;1,AA316&lt;6,Y316&gt;19,Y316&lt;51),AND(AA316&gt;5,Y316&gt;0,Y316&lt;20)),"Médio",IF(OR(AND(AA316&gt;1,AA316&lt;6,Y316&gt;50),AND(AA316&gt;5,Y316&gt;19,Y316&lt;51),AND(AA316&gt;5,Y316&gt;50)),"Complexo",""))),""))</f>
        <v/>
      </c>
      <c r="AE316" s="85" t="str">
        <f aca="false">IF(AC316="",AD316,IF(AD316="",AC316,""))</f>
        <v/>
      </c>
      <c r="AF316" s="86" t="n">
        <f aca="false">IF(AND(OR(X316="EE",X316="CE"),AE316="Simples"),3, IF(AND(OR(X316="EE",X316="CE"),AE316="Médio"),4, IF(AND(OR(X316="EE",X316="CE"),AE316="Complexo"),6, IF(AND(X316="SE",AE316="Simples"),4, IF(AND(X316="SE",AE316="Médio"),5, IF(AND(X316="SE",AE316="Complexo"),7,0))))))</f>
        <v>0</v>
      </c>
      <c r="AG316" s="86" t="n">
        <f aca="false">IF(AND(X316="ALI",AD316="Simples"),7, IF(AND(X316="ALI",AD316="Médio"),10, IF(AND(X316="ALI",AD316="Complexo"),15, IF(AND(X316="AIE",AD316="Simples"),5, IF(AND(X316="AIE",AD316="Médio"),7, IF(AND(X316="AIE",AD316="Complexo"),10,0))))))</f>
        <v>0</v>
      </c>
      <c r="AH316" s="86" t="n">
        <f aca="false">IF(U316="",0,IF(U316="OK",SUM(O316:P316),SUM(AF316:AG316)))</f>
        <v>0</v>
      </c>
      <c r="AI316" s="89" t="n">
        <f aca="false">IF(U316="OK",R316,( IF(V316&lt;&gt;"Manutenção em interface",IF(V316&lt;&gt;"Desenv., Manutenção e Publicação de Páginas Estáticas",(AF316+AG316)*W316,W316),W316)))</f>
        <v>0</v>
      </c>
      <c r="AJ316" s="78"/>
      <c r="AK316" s="87"/>
      <c r="AL316" s="78"/>
      <c r="AM316" s="87"/>
      <c r="AN316" s="78"/>
      <c r="AO316" s="78" t="str">
        <f aca="false">IF(AI316=0,"",IF(AI316=R316,"OK","Divergente"))</f>
        <v/>
      </c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IF(B317&lt;&gt;"",VLOOKUP(B317,'Manual EB'!$A$3:$B$407,2,0),0)</f>
        <v>0</v>
      </c>
      <c r="D317" s="78"/>
      <c r="E317" s="78"/>
      <c r="F317" s="79"/>
      <c r="G317" s="78"/>
      <c r="H317" s="80"/>
      <c r="I317" s="81"/>
      <c r="J317" s="82"/>
      <c r="K317" s="83"/>
      <c r="L317" s="84" t="str">
        <f aca="false">IF(G317="EE",IF(OR(AND(OR(J317=1,J317=0),H317&gt;0,H317&lt;5),AND(OR(J317=1,J317=0),H317&gt;4,H317&lt;16),AND(J317=2,H317&gt;0,H317&lt;5)),"Simples",IF(OR(AND(OR(J317=1,J317=0),H317&gt;15),AND(J317=2,H317&gt;4,H317&lt;16),AND(J317&gt;2,H317&gt;0,H317&lt;5)),"Médio",IF(OR(AND(J317=2,H317&gt;15),AND(J317&gt;2,H317&gt;4,H317&lt;16),AND(J317&gt;2,H317&gt;15)),"Complexo",""))), IF(OR(G317="CE",G317="SE"),IF(OR(AND(OR(J317=1,J317=0),H317&gt;0,H317&lt;6),AND(OR(J317=1,J317=0),H317&gt;5,H317&lt;20),AND(J317&gt;1,J317&lt;4,H317&gt;0,H317&lt;6)),"Simples",IF(OR(AND(OR(J317=1,J317=0),H317&gt;19),AND(J317&gt;1,J317&lt;4,H317&gt;5,H317&lt;20),AND(J317&gt;3,H317&gt;0,H317&lt;6)),"Médio",IF(OR(AND(J317&gt;1,J317&lt;4,H317&gt;19),AND(J317&gt;3,H317&gt;5,H317&lt;20),AND(J317&gt;3,H317&gt;19)),"Complexo",""))),""))</f>
        <v/>
      </c>
      <c r="M317" s="79" t="str">
        <f aca="false">IF(G317="ALI",IF(OR(AND(OR(J317=1,J317=0),H317&gt;0,H317&lt;20),AND(OR(J317=1,J317=0),H317&gt;19,H317&lt;51),AND(J317&gt;1,J317&lt;6,H317&gt;0,H317&lt;20)),"Simples",IF(OR(AND(OR(J317=1,J317=0),H317&gt;50),AND(J317&gt;1,J317&lt;6,H317&gt;19,H317&lt;51),AND(J317&gt;5,H317&gt;0,H317&lt;20)),"Médio",IF(OR(AND(J317&gt;1,J317&lt;6,H317&gt;50),AND(J317&gt;5,H317&gt;19,H317&lt;51),AND(J317&gt;5,H317&gt;50)),"Complexo",""))), IF(G317="AIE",IF(OR(AND(OR(J317=1, J317=0),H317&gt;0,H317&lt;20),AND(OR(J317=1, J317=0),H317&gt;19,H317&lt;51),AND(J317&gt;1,J317&lt;6,H317&gt;0,H317&lt;20)),"Simples",IF(OR(AND(OR(J317=1, J317=0),H317&gt;50),AND(J317&gt;1,J317&lt;6,H317&gt;19,H317&lt;51),AND(J317&gt;5,H317&gt;0,H317&lt;20)),"Médio",IF(OR(AND(J317&gt;1,J317&lt;6,H317&gt;50),AND(J317&gt;5,H317&gt;19,H317&lt;51),AND(J317&gt;5,H317&gt;50)),"Complexo",""))),""))</f>
        <v/>
      </c>
      <c r="N317" s="85" t="str">
        <f aca="false">IF(L317="",M317,IF(M317="",L317,""))</f>
        <v/>
      </c>
      <c r="O317" s="86" t="n">
        <f aca="false">IF(AND(OR(G317="EE",G317="CE"),N317="Simples"),3, IF(AND(OR(G317="EE",G317="CE"),N317="Médio"),4, IF(AND(OR(G317="EE",G317="CE"),N317="Complexo"),6, IF(AND(G317="SE",N317="Simples"),4, IF(AND(G317="SE",N317="Médio"),5, IF(AND(G317="SE",N317="Complexo"),7,0))))))</f>
        <v>0</v>
      </c>
      <c r="P317" s="86" t="n">
        <f aca="false">IF(AND(G317="ALI",M317="Simples"),7, IF(AND(G317="ALI",M317="Médio"),10, IF(AND(G317="ALI",M317="Complexo"),15, IF(AND(G317="AIE",M317="Simples"),5, IF(AND(G317="AIE",M317="Médio"),7, IF(AND(G317="AIE",M317="Complexo"),10,0))))))</f>
        <v>0</v>
      </c>
      <c r="Q317" s="69" t="n">
        <f aca="false">IF(B317&lt;&gt;"Manutenção em interface",IF(B317&lt;&gt;"Desenv., Manutenção e Publicação de Páginas Estáticas",(O317+P317),C317),C317)</f>
        <v>0</v>
      </c>
      <c r="R317" s="85" t="n">
        <f aca="false">IF(B317&lt;&gt;"Manutenção em interface",IF(B317&lt;&gt;"Desenv., Manutenção e Publicação de Páginas Estáticas",(O317+P317)*C317,C317),C317)</f>
        <v>0</v>
      </c>
      <c r="S317" s="78"/>
      <c r="T317" s="87"/>
      <c r="U317" s="88"/>
      <c r="V317" s="76"/>
      <c r="W317" s="77" t="n">
        <f aca="false">IF(V317&lt;&gt;"",VLOOKUP(V317,'Manual EB'!$A$3:$B$407,2,0),0)</f>
        <v>0</v>
      </c>
      <c r="X317" s="78"/>
      <c r="Y317" s="80"/>
      <c r="Z317" s="81"/>
      <c r="AA317" s="82"/>
      <c r="AB317" s="83"/>
      <c r="AC317" s="84" t="str">
        <f aca="false">IF(X317="EE",IF(OR(AND(OR(AA317=1,AA317=0),Y317&gt;0,Y317&lt;5),AND(OR(AA317=1,AA317=0),Y317&gt;4,Y317&lt;16),AND(AA317=2,Y317&gt;0,Y317&lt;5)),"Simples",IF(OR(AND(OR(AA317=1,AA317=0),Y317&gt;15),AND(AA317=2,Y317&gt;4,Y317&lt;16),AND(AA317&gt;2,Y317&gt;0,Y317&lt;5)),"Médio",IF(OR(AND(AA317=2,Y317&gt;15),AND(AA317&gt;2,Y317&gt;4,Y317&lt;16),AND(AA317&gt;2,Y317&gt;15)),"Complexo",""))), IF(OR(X317="CE",X317="SE"),IF(OR(AND(OR(AA317=1,AA317=0),Y317&gt;0,Y317&lt;6),AND(OR(AA317=1,AA317=0),Y317&gt;5,Y317&lt;20),AND(AA317&gt;1,AA317&lt;4,Y317&gt;0,Y317&lt;6)),"Simples",IF(OR(AND(OR(AA317=1,AA317=0),Y317&gt;19),AND(AA317&gt;1,AA317&lt;4,Y317&gt;5,Y317&lt;20),AND(AA317&gt;3,Y317&gt;0,Y317&lt;6)),"Médio",IF(OR(AND(AA317&gt;1,AA317&lt;4,Y317&gt;19),AND(AA317&gt;3,Y317&gt;5,Y317&lt;20),AND(AA317&gt;3,Y317&gt;19)),"Complexo",""))),""))</f>
        <v/>
      </c>
      <c r="AD317" s="79" t="str">
        <f aca="false">IF(X317="ALI",IF(OR(AND(OR(AA317=1,AA317=0),Y317&gt;0,Y317&lt;20),AND(OR(AA317=1,AA317=0),Y317&gt;19,Y317&lt;51),AND(AA317&gt;1,AA317&lt;6,Y317&gt;0,Y317&lt;20)),"Simples",IF(OR(AND(OR(AA317=1,AA317=0),Y317&gt;50),AND(AA317&gt;1,AA317&lt;6,Y317&gt;19,Y317&lt;51),AND(AA317&gt;5,Y317&gt;0,Y317&lt;20)),"Médio",IF(OR(AND(AA317&gt;1,AA317&lt;6,Y317&gt;50),AND(AA317&gt;5,Y317&gt;19,Y317&lt;51),AND(AA317&gt;5,Y317&gt;50)),"Complexo",""))), IF(X317="AIE",IF(OR(AND(OR(AA317=1, AA317=0),Y317&gt;0,Y317&lt;20),AND(OR(AA317=1, AA317=0),Y317&gt;19,Y317&lt;51),AND(AA317&gt;1,AA317&lt;6,Y317&gt;0,Y317&lt;20)),"Simples",IF(OR(AND(OR(AA317=1, AA317=0),Y317&gt;50),AND(AA317&gt;1,AA317&lt;6,Y317&gt;19,Y317&lt;51),AND(AA317&gt;5,Y317&gt;0,Y317&lt;20)),"Médio",IF(OR(AND(AA317&gt;1,AA317&lt;6,Y317&gt;50),AND(AA317&gt;5,Y317&gt;19,Y317&lt;51),AND(AA317&gt;5,Y317&gt;50)),"Complexo",""))),""))</f>
        <v/>
      </c>
      <c r="AE317" s="85" t="str">
        <f aca="false">IF(AC317="",AD317,IF(AD317="",AC317,""))</f>
        <v/>
      </c>
      <c r="AF317" s="86" t="n">
        <f aca="false">IF(AND(OR(X317="EE",X317="CE"),AE317="Simples"),3, IF(AND(OR(X317="EE",X317="CE"),AE317="Médio"),4, IF(AND(OR(X317="EE",X317="CE"),AE317="Complexo"),6, IF(AND(X317="SE",AE317="Simples"),4, IF(AND(X317="SE",AE317="Médio"),5, IF(AND(X317="SE",AE317="Complexo"),7,0))))))</f>
        <v>0</v>
      </c>
      <c r="AG317" s="86" t="n">
        <f aca="false">IF(AND(X317="ALI",AD317="Simples"),7, IF(AND(X317="ALI",AD317="Médio"),10, IF(AND(X317="ALI",AD317="Complexo"),15, IF(AND(X317="AIE",AD317="Simples"),5, IF(AND(X317="AIE",AD317="Médio"),7, IF(AND(X317="AIE",AD317="Complexo"),10,0))))))</f>
        <v>0</v>
      </c>
      <c r="AH317" s="86" t="n">
        <f aca="false">IF(U317="",0,IF(U317="OK",SUM(O317:P317),SUM(AF317:AG317)))</f>
        <v>0</v>
      </c>
      <c r="AI317" s="89" t="n">
        <f aca="false">IF(U317="OK",R317,( IF(V317&lt;&gt;"Manutenção em interface",IF(V317&lt;&gt;"Desenv., Manutenção e Publicação de Páginas Estáticas",(AF317+AG317)*W317,W317),W317)))</f>
        <v>0</v>
      </c>
      <c r="AJ317" s="78"/>
      <c r="AK317" s="87"/>
      <c r="AL317" s="78"/>
      <c r="AM317" s="87"/>
      <c r="AN317" s="78"/>
      <c r="AO317" s="78" t="str">
        <f aca="false">IF(AI317=0,"",IF(AI317=R317,"OK","Divergente"))</f>
        <v/>
      </c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IF(B318&lt;&gt;"",VLOOKUP(B318,'Manual EB'!$A$3:$B$407,2,0),0)</f>
        <v>0</v>
      </c>
      <c r="D318" s="78"/>
      <c r="E318" s="78"/>
      <c r="F318" s="79"/>
      <c r="G318" s="78"/>
      <c r="H318" s="80"/>
      <c r="I318" s="81"/>
      <c r="J318" s="82"/>
      <c r="K318" s="83"/>
      <c r="L318" s="84" t="str">
        <f aca="false">IF(G318="EE",IF(OR(AND(OR(J318=1,J318=0),H318&gt;0,H318&lt;5),AND(OR(J318=1,J318=0),H318&gt;4,H318&lt;16),AND(J318=2,H318&gt;0,H318&lt;5)),"Simples",IF(OR(AND(OR(J318=1,J318=0),H318&gt;15),AND(J318=2,H318&gt;4,H318&lt;16),AND(J318&gt;2,H318&gt;0,H318&lt;5)),"Médio",IF(OR(AND(J318=2,H318&gt;15),AND(J318&gt;2,H318&gt;4,H318&lt;16),AND(J318&gt;2,H318&gt;15)),"Complexo",""))), IF(OR(G318="CE",G318="SE"),IF(OR(AND(OR(J318=1,J318=0),H318&gt;0,H318&lt;6),AND(OR(J318=1,J318=0),H318&gt;5,H318&lt;20),AND(J318&gt;1,J318&lt;4,H318&gt;0,H318&lt;6)),"Simples",IF(OR(AND(OR(J318=1,J318=0),H318&gt;19),AND(J318&gt;1,J318&lt;4,H318&gt;5,H318&lt;20),AND(J318&gt;3,H318&gt;0,H318&lt;6)),"Médio",IF(OR(AND(J318&gt;1,J318&lt;4,H318&gt;19),AND(J318&gt;3,H318&gt;5,H318&lt;20),AND(J318&gt;3,H318&gt;19)),"Complexo",""))),""))</f>
        <v/>
      </c>
      <c r="M318" s="79" t="str">
        <f aca="false">IF(G318="ALI",IF(OR(AND(OR(J318=1,J318=0),H318&gt;0,H318&lt;20),AND(OR(J318=1,J318=0),H318&gt;19,H318&lt;51),AND(J318&gt;1,J318&lt;6,H318&gt;0,H318&lt;20)),"Simples",IF(OR(AND(OR(J318=1,J318=0),H318&gt;50),AND(J318&gt;1,J318&lt;6,H318&gt;19,H318&lt;51),AND(J318&gt;5,H318&gt;0,H318&lt;20)),"Médio",IF(OR(AND(J318&gt;1,J318&lt;6,H318&gt;50),AND(J318&gt;5,H318&gt;19,H318&lt;51),AND(J318&gt;5,H318&gt;50)),"Complexo",""))), IF(G318="AIE",IF(OR(AND(OR(J318=1, J318=0),H318&gt;0,H318&lt;20),AND(OR(J318=1, J318=0),H318&gt;19,H318&lt;51),AND(J318&gt;1,J318&lt;6,H318&gt;0,H318&lt;20)),"Simples",IF(OR(AND(OR(J318=1, J318=0),H318&gt;50),AND(J318&gt;1,J318&lt;6,H318&gt;19,H318&lt;51),AND(J318&gt;5,H318&gt;0,H318&lt;20)),"Médio",IF(OR(AND(J318&gt;1,J318&lt;6,H318&gt;50),AND(J318&gt;5,H318&gt;19,H318&lt;51),AND(J318&gt;5,H318&gt;50)),"Complexo",""))),""))</f>
        <v/>
      </c>
      <c r="N318" s="85" t="str">
        <f aca="false">IF(L318="",M318,IF(M318="",L318,""))</f>
        <v/>
      </c>
      <c r="O318" s="86" t="n">
        <f aca="false">IF(AND(OR(G318="EE",G318="CE"),N318="Simples"),3, IF(AND(OR(G318="EE",G318="CE"),N318="Médio"),4, IF(AND(OR(G318="EE",G318="CE"),N318="Complexo"),6, IF(AND(G318="SE",N318="Simples"),4, IF(AND(G318="SE",N318="Médio"),5, IF(AND(G318="SE",N318="Complexo"),7,0))))))</f>
        <v>0</v>
      </c>
      <c r="P318" s="86" t="n">
        <f aca="false">IF(AND(G318="ALI",M318="Simples"),7, IF(AND(G318="ALI",M318="Médio"),10, IF(AND(G318="ALI",M318="Complexo"),15, IF(AND(G318="AIE",M318="Simples"),5, IF(AND(G318="AIE",M318="Médio"),7, IF(AND(G318="AIE",M318="Complexo"),10,0))))))</f>
        <v>0</v>
      </c>
      <c r="Q318" s="69" t="n">
        <f aca="false">IF(B318&lt;&gt;"Manutenção em interface",IF(B318&lt;&gt;"Desenv., Manutenção e Publicação de Páginas Estáticas",(O318+P318),C318),C318)</f>
        <v>0</v>
      </c>
      <c r="R318" s="85" t="n">
        <f aca="false">IF(B318&lt;&gt;"Manutenção em interface",IF(B318&lt;&gt;"Desenv., Manutenção e Publicação de Páginas Estáticas",(O318+P318)*C318,C318),C318)</f>
        <v>0</v>
      </c>
      <c r="S318" s="78"/>
      <c r="T318" s="87"/>
      <c r="U318" s="88"/>
      <c r="V318" s="76"/>
      <c r="W318" s="77" t="n">
        <f aca="false">IF(V318&lt;&gt;"",VLOOKUP(V318,'Manual EB'!$A$3:$B$407,2,0),0)</f>
        <v>0</v>
      </c>
      <c r="X318" s="78"/>
      <c r="Y318" s="80"/>
      <c r="Z318" s="81"/>
      <c r="AA318" s="82"/>
      <c r="AB318" s="83"/>
      <c r="AC318" s="84" t="str">
        <f aca="false">IF(X318="EE",IF(OR(AND(OR(AA318=1,AA318=0),Y318&gt;0,Y318&lt;5),AND(OR(AA318=1,AA318=0),Y318&gt;4,Y318&lt;16),AND(AA318=2,Y318&gt;0,Y318&lt;5)),"Simples",IF(OR(AND(OR(AA318=1,AA318=0),Y318&gt;15),AND(AA318=2,Y318&gt;4,Y318&lt;16),AND(AA318&gt;2,Y318&gt;0,Y318&lt;5)),"Médio",IF(OR(AND(AA318=2,Y318&gt;15),AND(AA318&gt;2,Y318&gt;4,Y318&lt;16),AND(AA318&gt;2,Y318&gt;15)),"Complexo",""))), IF(OR(X318="CE",X318="SE"),IF(OR(AND(OR(AA318=1,AA318=0),Y318&gt;0,Y318&lt;6),AND(OR(AA318=1,AA318=0),Y318&gt;5,Y318&lt;20),AND(AA318&gt;1,AA318&lt;4,Y318&gt;0,Y318&lt;6)),"Simples",IF(OR(AND(OR(AA318=1,AA318=0),Y318&gt;19),AND(AA318&gt;1,AA318&lt;4,Y318&gt;5,Y318&lt;20),AND(AA318&gt;3,Y318&gt;0,Y318&lt;6)),"Médio",IF(OR(AND(AA318&gt;1,AA318&lt;4,Y318&gt;19),AND(AA318&gt;3,Y318&gt;5,Y318&lt;20),AND(AA318&gt;3,Y318&gt;19)),"Complexo",""))),""))</f>
        <v/>
      </c>
      <c r="AD318" s="79" t="str">
        <f aca="false">IF(X318="ALI",IF(OR(AND(OR(AA318=1,AA318=0),Y318&gt;0,Y318&lt;20),AND(OR(AA318=1,AA318=0),Y318&gt;19,Y318&lt;51),AND(AA318&gt;1,AA318&lt;6,Y318&gt;0,Y318&lt;20)),"Simples",IF(OR(AND(OR(AA318=1,AA318=0),Y318&gt;50),AND(AA318&gt;1,AA318&lt;6,Y318&gt;19,Y318&lt;51),AND(AA318&gt;5,Y318&gt;0,Y318&lt;20)),"Médio",IF(OR(AND(AA318&gt;1,AA318&lt;6,Y318&gt;50),AND(AA318&gt;5,Y318&gt;19,Y318&lt;51),AND(AA318&gt;5,Y318&gt;50)),"Complexo",""))), IF(X318="AIE",IF(OR(AND(OR(AA318=1, AA318=0),Y318&gt;0,Y318&lt;20),AND(OR(AA318=1, AA318=0),Y318&gt;19,Y318&lt;51),AND(AA318&gt;1,AA318&lt;6,Y318&gt;0,Y318&lt;20)),"Simples",IF(OR(AND(OR(AA318=1, AA318=0),Y318&gt;50),AND(AA318&gt;1,AA318&lt;6,Y318&gt;19,Y318&lt;51),AND(AA318&gt;5,Y318&gt;0,Y318&lt;20)),"Médio",IF(OR(AND(AA318&gt;1,AA318&lt;6,Y318&gt;50),AND(AA318&gt;5,Y318&gt;19,Y318&lt;51),AND(AA318&gt;5,Y318&gt;50)),"Complexo",""))),""))</f>
        <v/>
      </c>
      <c r="AE318" s="85" t="str">
        <f aca="false">IF(AC318="",AD318,IF(AD318="",AC318,""))</f>
        <v/>
      </c>
      <c r="AF318" s="86" t="n">
        <f aca="false">IF(AND(OR(X318="EE",X318="CE"),AE318="Simples"),3, IF(AND(OR(X318="EE",X318="CE"),AE318="Médio"),4, IF(AND(OR(X318="EE",X318="CE"),AE318="Complexo"),6, IF(AND(X318="SE",AE318="Simples"),4, IF(AND(X318="SE",AE318="Médio"),5, IF(AND(X318="SE",AE318="Complexo"),7,0))))))</f>
        <v>0</v>
      </c>
      <c r="AG318" s="86" t="n">
        <f aca="false">IF(AND(X318="ALI",AD318="Simples"),7, IF(AND(X318="ALI",AD318="Médio"),10, IF(AND(X318="ALI",AD318="Complexo"),15, IF(AND(X318="AIE",AD318="Simples"),5, IF(AND(X318="AIE",AD318="Médio"),7, IF(AND(X318="AIE",AD318="Complexo"),10,0))))))</f>
        <v>0</v>
      </c>
      <c r="AH318" s="86" t="n">
        <f aca="false">IF(U318="",0,IF(U318="OK",SUM(O318:P318),SUM(AF318:AG318)))</f>
        <v>0</v>
      </c>
      <c r="AI318" s="89" t="n">
        <f aca="false">IF(U318="OK",R318,( IF(V318&lt;&gt;"Manutenção em interface",IF(V318&lt;&gt;"Desenv., Manutenção e Publicação de Páginas Estáticas",(AF318+AG318)*W318,W318),W318)))</f>
        <v>0</v>
      </c>
      <c r="AJ318" s="78"/>
      <c r="AK318" s="87"/>
      <c r="AL318" s="78"/>
      <c r="AM318" s="87"/>
      <c r="AN318" s="78"/>
      <c r="AO318" s="78" t="str">
        <f aca="false">IF(AI318=0,"",IF(AI318=R318,"OK","Divergente"))</f>
        <v/>
      </c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IF(B319&lt;&gt;"",VLOOKUP(B319,'Manual EB'!$A$3:$B$407,2,0),0)</f>
        <v>0</v>
      </c>
      <c r="D319" s="78"/>
      <c r="E319" s="78"/>
      <c r="F319" s="79"/>
      <c r="G319" s="78"/>
      <c r="H319" s="80"/>
      <c r="I319" s="81"/>
      <c r="J319" s="82"/>
      <c r="K319" s="83"/>
      <c r="L319" s="84" t="str">
        <f aca="false">IF(G319="EE",IF(OR(AND(OR(J319=1,J319=0),H319&gt;0,H319&lt;5),AND(OR(J319=1,J319=0),H319&gt;4,H319&lt;16),AND(J319=2,H319&gt;0,H319&lt;5)),"Simples",IF(OR(AND(OR(J319=1,J319=0),H319&gt;15),AND(J319=2,H319&gt;4,H319&lt;16),AND(J319&gt;2,H319&gt;0,H319&lt;5)),"Médio",IF(OR(AND(J319=2,H319&gt;15),AND(J319&gt;2,H319&gt;4,H319&lt;16),AND(J319&gt;2,H319&gt;15)),"Complexo",""))), IF(OR(G319="CE",G319="SE"),IF(OR(AND(OR(J319=1,J319=0),H319&gt;0,H319&lt;6),AND(OR(J319=1,J319=0),H319&gt;5,H319&lt;20),AND(J319&gt;1,J319&lt;4,H319&gt;0,H319&lt;6)),"Simples",IF(OR(AND(OR(J319=1,J319=0),H319&gt;19),AND(J319&gt;1,J319&lt;4,H319&gt;5,H319&lt;20),AND(J319&gt;3,H319&gt;0,H319&lt;6)),"Médio",IF(OR(AND(J319&gt;1,J319&lt;4,H319&gt;19),AND(J319&gt;3,H319&gt;5,H319&lt;20),AND(J319&gt;3,H319&gt;19)),"Complexo",""))),""))</f>
        <v/>
      </c>
      <c r="M319" s="79" t="str">
        <f aca="false">IF(G319="ALI",IF(OR(AND(OR(J319=1,J319=0),H319&gt;0,H319&lt;20),AND(OR(J319=1,J319=0),H319&gt;19,H319&lt;51),AND(J319&gt;1,J319&lt;6,H319&gt;0,H319&lt;20)),"Simples",IF(OR(AND(OR(J319=1,J319=0),H319&gt;50),AND(J319&gt;1,J319&lt;6,H319&gt;19,H319&lt;51),AND(J319&gt;5,H319&gt;0,H319&lt;20)),"Médio",IF(OR(AND(J319&gt;1,J319&lt;6,H319&gt;50),AND(J319&gt;5,H319&gt;19,H319&lt;51),AND(J319&gt;5,H319&gt;50)),"Complexo",""))), IF(G319="AIE",IF(OR(AND(OR(J319=1, J319=0),H319&gt;0,H319&lt;20),AND(OR(J319=1, J319=0),H319&gt;19,H319&lt;51),AND(J319&gt;1,J319&lt;6,H319&gt;0,H319&lt;20)),"Simples",IF(OR(AND(OR(J319=1, J319=0),H319&gt;50),AND(J319&gt;1,J319&lt;6,H319&gt;19,H319&lt;51),AND(J319&gt;5,H319&gt;0,H319&lt;20)),"Médio",IF(OR(AND(J319&gt;1,J319&lt;6,H319&gt;50),AND(J319&gt;5,H319&gt;19,H319&lt;51),AND(J319&gt;5,H319&gt;50)),"Complexo",""))),""))</f>
        <v/>
      </c>
      <c r="N319" s="85" t="str">
        <f aca="false">IF(L319="",M319,IF(M319="",L319,""))</f>
        <v/>
      </c>
      <c r="O319" s="86" t="n">
        <f aca="false">IF(AND(OR(G319="EE",G319="CE"),N319="Simples"),3, IF(AND(OR(G319="EE",G319="CE"),N319="Médio"),4, IF(AND(OR(G319="EE",G319="CE"),N319="Complexo"),6, IF(AND(G319="SE",N319="Simples"),4, IF(AND(G319="SE",N319="Médio"),5, IF(AND(G319="SE",N319="Complexo"),7,0))))))</f>
        <v>0</v>
      </c>
      <c r="P319" s="86" t="n">
        <f aca="false">IF(AND(G319="ALI",M319="Simples"),7, IF(AND(G319="ALI",M319="Médio"),10, IF(AND(G319="ALI",M319="Complexo"),15, IF(AND(G319="AIE",M319="Simples"),5, IF(AND(G319="AIE",M319="Médio"),7, IF(AND(G319="AIE",M319="Complexo"),10,0))))))</f>
        <v>0</v>
      </c>
      <c r="Q319" s="69" t="n">
        <f aca="false">IF(B319&lt;&gt;"Manutenção em interface",IF(B319&lt;&gt;"Desenv., Manutenção e Publicação de Páginas Estáticas",(O319+P319),C319),C319)</f>
        <v>0</v>
      </c>
      <c r="R319" s="85" t="n">
        <f aca="false">IF(B319&lt;&gt;"Manutenção em interface",IF(B319&lt;&gt;"Desenv., Manutenção e Publicação de Páginas Estáticas",(O319+P319)*C319,C319),C319)</f>
        <v>0</v>
      </c>
      <c r="S319" s="78"/>
      <c r="T319" s="87"/>
      <c r="U319" s="88"/>
      <c r="V319" s="76"/>
      <c r="W319" s="77" t="n">
        <f aca="false">IF(V319&lt;&gt;"",VLOOKUP(V319,'Manual EB'!$A$3:$B$407,2,0),0)</f>
        <v>0</v>
      </c>
      <c r="X319" s="78"/>
      <c r="Y319" s="80"/>
      <c r="Z319" s="81"/>
      <c r="AA319" s="82"/>
      <c r="AB319" s="83"/>
      <c r="AC319" s="84" t="str">
        <f aca="false">IF(X319="EE",IF(OR(AND(OR(AA319=1,AA319=0),Y319&gt;0,Y319&lt;5),AND(OR(AA319=1,AA319=0),Y319&gt;4,Y319&lt;16),AND(AA319=2,Y319&gt;0,Y319&lt;5)),"Simples",IF(OR(AND(OR(AA319=1,AA319=0),Y319&gt;15),AND(AA319=2,Y319&gt;4,Y319&lt;16),AND(AA319&gt;2,Y319&gt;0,Y319&lt;5)),"Médio",IF(OR(AND(AA319=2,Y319&gt;15),AND(AA319&gt;2,Y319&gt;4,Y319&lt;16),AND(AA319&gt;2,Y319&gt;15)),"Complexo",""))), IF(OR(X319="CE",X319="SE"),IF(OR(AND(OR(AA319=1,AA319=0),Y319&gt;0,Y319&lt;6),AND(OR(AA319=1,AA319=0),Y319&gt;5,Y319&lt;20),AND(AA319&gt;1,AA319&lt;4,Y319&gt;0,Y319&lt;6)),"Simples",IF(OR(AND(OR(AA319=1,AA319=0),Y319&gt;19),AND(AA319&gt;1,AA319&lt;4,Y319&gt;5,Y319&lt;20),AND(AA319&gt;3,Y319&gt;0,Y319&lt;6)),"Médio",IF(OR(AND(AA319&gt;1,AA319&lt;4,Y319&gt;19),AND(AA319&gt;3,Y319&gt;5,Y319&lt;20),AND(AA319&gt;3,Y319&gt;19)),"Complexo",""))),""))</f>
        <v/>
      </c>
      <c r="AD319" s="79" t="str">
        <f aca="false">IF(X319="ALI",IF(OR(AND(OR(AA319=1,AA319=0),Y319&gt;0,Y319&lt;20),AND(OR(AA319=1,AA319=0),Y319&gt;19,Y319&lt;51),AND(AA319&gt;1,AA319&lt;6,Y319&gt;0,Y319&lt;20)),"Simples",IF(OR(AND(OR(AA319=1,AA319=0),Y319&gt;50),AND(AA319&gt;1,AA319&lt;6,Y319&gt;19,Y319&lt;51),AND(AA319&gt;5,Y319&gt;0,Y319&lt;20)),"Médio",IF(OR(AND(AA319&gt;1,AA319&lt;6,Y319&gt;50),AND(AA319&gt;5,Y319&gt;19,Y319&lt;51),AND(AA319&gt;5,Y319&gt;50)),"Complexo",""))), IF(X319="AIE",IF(OR(AND(OR(AA319=1, AA319=0),Y319&gt;0,Y319&lt;20),AND(OR(AA319=1, AA319=0),Y319&gt;19,Y319&lt;51),AND(AA319&gt;1,AA319&lt;6,Y319&gt;0,Y319&lt;20)),"Simples",IF(OR(AND(OR(AA319=1, AA319=0),Y319&gt;50),AND(AA319&gt;1,AA319&lt;6,Y319&gt;19,Y319&lt;51),AND(AA319&gt;5,Y319&gt;0,Y319&lt;20)),"Médio",IF(OR(AND(AA319&gt;1,AA319&lt;6,Y319&gt;50),AND(AA319&gt;5,Y319&gt;19,Y319&lt;51),AND(AA319&gt;5,Y319&gt;50)),"Complexo",""))),""))</f>
        <v/>
      </c>
      <c r="AE319" s="85" t="str">
        <f aca="false">IF(AC319="",AD319,IF(AD319="",AC319,""))</f>
        <v/>
      </c>
      <c r="AF319" s="86" t="n">
        <f aca="false">IF(AND(OR(X319="EE",X319="CE"),AE319="Simples"),3, IF(AND(OR(X319="EE",X319="CE"),AE319="Médio"),4, IF(AND(OR(X319="EE",X319="CE"),AE319="Complexo"),6, IF(AND(X319="SE",AE319="Simples"),4, IF(AND(X319="SE",AE319="Médio"),5, IF(AND(X319="SE",AE319="Complexo"),7,0))))))</f>
        <v>0</v>
      </c>
      <c r="AG319" s="86" t="n">
        <f aca="false">IF(AND(X319="ALI",AD319="Simples"),7, IF(AND(X319="ALI",AD319="Médio"),10, IF(AND(X319="ALI",AD319="Complexo"),15, IF(AND(X319="AIE",AD319="Simples"),5, IF(AND(X319="AIE",AD319="Médio"),7, IF(AND(X319="AIE",AD319="Complexo"),10,0))))))</f>
        <v>0</v>
      </c>
      <c r="AH319" s="86" t="n">
        <f aca="false">IF(U319="",0,IF(U319="OK",SUM(O319:P319),SUM(AF319:AG319)))</f>
        <v>0</v>
      </c>
      <c r="AI319" s="89" t="n">
        <f aca="false">IF(U319="OK",R319,( IF(V319&lt;&gt;"Manutenção em interface",IF(V319&lt;&gt;"Desenv., Manutenção e Publicação de Páginas Estáticas",(AF319+AG319)*W319,W319),W319)))</f>
        <v>0</v>
      </c>
      <c r="AJ319" s="78"/>
      <c r="AK319" s="87"/>
      <c r="AL319" s="78"/>
      <c r="AM319" s="87"/>
      <c r="AN319" s="78"/>
      <c r="AO319" s="78" t="str">
        <f aca="false">IF(AI319=0,"",IF(AI319=R319,"OK","Divergente"))</f>
        <v/>
      </c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IF(B320&lt;&gt;"",VLOOKUP(B320,'Manual EB'!$A$3:$B$407,2,0),0)</f>
        <v>0</v>
      </c>
      <c r="D320" s="78"/>
      <c r="E320" s="78"/>
      <c r="F320" s="79"/>
      <c r="G320" s="78"/>
      <c r="H320" s="80"/>
      <c r="I320" s="81"/>
      <c r="J320" s="82"/>
      <c r="K320" s="83"/>
      <c r="L320" s="84" t="str">
        <f aca="false">IF(G320="EE",IF(OR(AND(OR(J320=1,J320=0),H320&gt;0,H320&lt;5),AND(OR(J320=1,J320=0),H320&gt;4,H320&lt;16),AND(J320=2,H320&gt;0,H320&lt;5)),"Simples",IF(OR(AND(OR(J320=1,J320=0),H320&gt;15),AND(J320=2,H320&gt;4,H320&lt;16),AND(J320&gt;2,H320&gt;0,H320&lt;5)),"Médio",IF(OR(AND(J320=2,H320&gt;15),AND(J320&gt;2,H320&gt;4,H320&lt;16),AND(J320&gt;2,H320&gt;15)),"Complexo",""))), IF(OR(G320="CE",G320="SE"),IF(OR(AND(OR(J320=1,J320=0),H320&gt;0,H320&lt;6),AND(OR(J320=1,J320=0),H320&gt;5,H320&lt;20),AND(J320&gt;1,J320&lt;4,H320&gt;0,H320&lt;6)),"Simples",IF(OR(AND(OR(J320=1,J320=0),H320&gt;19),AND(J320&gt;1,J320&lt;4,H320&gt;5,H320&lt;20),AND(J320&gt;3,H320&gt;0,H320&lt;6)),"Médio",IF(OR(AND(J320&gt;1,J320&lt;4,H320&gt;19),AND(J320&gt;3,H320&gt;5,H320&lt;20),AND(J320&gt;3,H320&gt;19)),"Complexo",""))),""))</f>
        <v/>
      </c>
      <c r="M320" s="79" t="str">
        <f aca="false">IF(G320="ALI",IF(OR(AND(OR(J320=1,J320=0),H320&gt;0,H320&lt;20),AND(OR(J320=1,J320=0),H320&gt;19,H320&lt;51),AND(J320&gt;1,J320&lt;6,H320&gt;0,H320&lt;20)),"Simples",IF(OR(AND(OR(J320=1,J320=0),H320&gt;50),AND(J320&gt;1,J320&lt;6,H320&gt;19,H320&lt;51),AND(J320&gt;5,H320&gt;0,H320&lt;20)),"Médio",IF(OR(AND(J320&gt;1,J320&lt;6,H320&gt;50),AND(J320&gt;5,H320&gt;19,H320&lt;51),AND(J320&gt;5,H320&gt;50)),"Complexo",""))), IF(G320="AIE",IF(OR(AND(OR(J320=1, J320=0),H320&gt;0,H320&lt;20),AND(OR(J320=1, J320=0),H320&gt;19,H320&lt;51),AND(J320&gt;1,J320&lt;6,H320&gt;0,H320&lt;20)),"Simples",IF(OR(AND(OR(J320=1, J320=0),H320&gt;50),AND(J320&gt;1,J320&lt;6,H320&gt;19,H320&lt;51),AND(J320&gt;5,H320&gt;0,H320&lt;20)),"Médio",IF(OR(AND(J320&gt;1,J320&lt;6,H320&gt;50),AND(J320&gt;5,H320&gt;19,H320&lt;51),AND(J320&gt;5,H320&gt;50)),"Complexo",""))),""))</f>
        <v/>
      </c>
      <c r="N320" s="85" t="str">
        <f aca="false">IF(L320="",M320,IF(M320="",L320,""))</f>
        <v/>
      </c>
      <c r="O320" s="86" t="n">
        <f aca="false">IF(AND(OR(G320="EE",G320="CE"),N320="Simples"),3, IF(AND(OR(G320="EE",G320="CE"),N320="Médio"),4, IF(AND(OR(G320="EE",G320="CE"),N320="Complexo"),6, IF(AND(G320="SE",N320="Simples"),4, IF(AND(G320="SE",N320="Médio"),5, IF(AND(G320="SE",N320="Complexo"),7,0))))))</f>
        <v>0</v>
      </c>
      <c r="P320" s="86" t="n">
        <f aca="false">IF(AND(G320="ALI",M320="Simples"),7, IF(AND(G320="ALI",M320="Médio"),10, IF(AND(G320="ALI",M320="Complexo"),15, IF(AND(G320="AIE",M320="Simples"),5, IF(AND(G320="AIE",M320="Médio"),7, IF(AND(G320="AIE",M320="Complexo"),10,0))))))</f>
        <v>0</v>
      </c>
      <c r="Q320" s="69" t="n">
        <f aca="false">IF(B320&lt;&gt;"Manutenção em interface",IF(B320&lt;&gt;"Desenv., Manutenção e Publicação de Páginas Estáticas",(O320+P320),C320),C320)</f>
        <v>0</v>
      </c>
      <c r="R320" s="85" t="n">
        <f aca="false">IF(B320&lt;&gt;"Manutenção em interface",IF(B320&lt;&gt;"Desenv., Manutenção e Publicação de Páginas Estáticas",(O320+P320)*C320,C320),C320)</f>
        <v>0</v>
      </c>
      <c r="S320" s="78"/>
      <c r="T320" s="87"/>
      <c r="U320" s="88"/>
      <c r="V320" s="76"/>
      <c r="W320" s="77" t="n">
        <f aca="false">IF(V320&lt;&gt;"",VLOOKUP(V320,'Manual EB'!$A$3:$B$407,2,0),0)</f>
        <v>0</v>
      </c>
      <c r="X320" s="78"/>
      <c r="Y320" s="80"/>
      <c r="Z320" s="81"/>
      <c r="AA320" s="82"/>
      <c r="AB320" s="83"/>
      <c r="AC320" s="84" t="str">
        <f aca="false">IF(X320="EE",IF(OR(AND(OR(AA320=1,AA320=0),Y320&gt;0,Y320&lt;5),AND(OR(AA320=1,AA320=0),Y320&gt;4,Y320&lt;16),AND(AA320=2,Y320&gt;0,Y320&lt;5)),"Simples",IF(OR(AND(OR(AA320=1,AA320=0),Y320&gt;15),AND(AA320=2,Y320&gt;4,Y320&lt;16),AND(AA320&gt;2,Y320&gt;0,Y320&lt;5)),"Médio",IF(OR(AND(AA320=2,Y320&gt;15),AND(AA320&gt;2,Y320&gt;4,Y320&lt;16),AND(AA320&gt;2,Y320&gt;15)),"Complexo",""))), IF(OR(X320="CE",X320="SE"),IF(OR(AND(OR(AA320=1,AA320=0),Y320&gt;0,Y320&lt;6),AND(OR(AA320=1,AA320=0),Y320&gt;5,Y320&lt;20),AND(AA320&gt;1,AA320&lt;4,Y320&gt;0,Y320&lt;6)),"Simples",IF(OR(AND(OR(AA320=1,AA320=0),Y320&gt;19),AND(AA320&gt;1,AA320&lt;4,Y320&gt;5,Y320&lt;20),AND(AA320&gt;3,Y320&gt;0,Y320&lt;6)),"Médio",IF(OR(AND(AA320&gt;1,AA320&lt;4,Y320&gt;19),AND(AA320&gt;3,Y320&gt;5,Y320&lt;20),AND(AA320&gt;3,Y320&gt;19)),"Complexo",""))),""))</f>
        <v/>
      </c>
      <c r="AD320" s="79" t="str">
        <f aca="false">IF(X320="ALI",IF(OR(AND(OR(AA320=1,AA320=0),Y320&gt;0,Y320&lt;20),AND(OR(AA320=1,AA320=0),Y320&gt;19,Y320&lt;51),AND(AA320&gt;1,AA320&lt;6,Y320&gt;0,Y320&lt;20)),"Simples",IF(OR(AND(OR(AA320=1,AA320=0),Y320&gt;50),AND(AA320&gt;1,AA320&lt;6,Y320&gt;19,Y320&lt;51),AND(AA320&gt;5,Y320&gt;0,Y320&lt;20)),"Médio",IF(OR(AND(AA320&gt;1,AA320&lt;6,Y320&gt;50),AND(AA320&gt;5,Y320&gt;19,Y320&lt;51),AND(AA320&gt;5,Y320&gt;50)),"Complexo",""))), IF(X320="AIE",IF(OR(AND(OR(AA320=1, AA320=0),Y320&gt;0,Y320&lt;20),AND(OR(AA320=1, AA320=0),Y320&gt;19,Y320&lt;51),AND(AA320&gt;1,AA320&lt;6,Y320&gt;0,Y320&lt;20)),"Simples",IF(OR(AND(OR(AA320=1, AA320=0),Y320&gt;50),AND(AA320&gt;1,AA320&lt;6,Y320&gt;19,Y320&lt;51),AND(AA320&gt;5,Y320&gt;0,Y320&lt;20)),"Médio",IF(OR(AND(AA320&gt;1,AA320&lt;6,Y320&gt;50),AND(AA320&gt;5,Y320&gt;19,Y320&lt;51),AND(AA320&gt;5,Y320&gt;50)),"Complexo",""))),""))</f>
        <v/>
      </c>
      <c r="AE320" s="85" t="str">
        <f aca="false">IF(AC320="",AD320,IF(AD320="",AC320,""))</f>
        <v/>
      </c>
      <c r="AF320" s="86" t="n">
        <f aca="false">IF(AND(OR(X320="EE",X320="CE"),AE320="Simples"),3, IF(AND(OR(X320="EE",X320="CE"),AE320="Médio"),4, IF(AND(OR(X320="EE",X320="CE"),AE320="Complexo"),6, IF(AND(X320="SE",AE320="Simples"),4, IF(AND(X320="SE",AE320="Médio"),5, IF(AND(X320="SE",AE320="Complexo"),7,0))))))</f>
        <v>0</v>
      </c>
      <c r="AG320" s="86" t="n">
        <f aca="false">IF(AND(X320="ALI",AD320="Simples"),7, IF(AND(X320="ALI",AD320="Médio"),10, IF(AND(X320="ALI",AD320="Complexo"),15, IF(AND(X320="AIE",AD320="Simples"),5, IF(AND(X320="AIE",AD320="Médio"),7, IF(AND(X320="AIE",AD320="Complexo"),10,0))))))</f>
        <v>0</v>
      </c>
      <c r="AH320" s="86" t="n">
        <f aca="false">IF(U320="",0,IF(U320="OK",SUM(O320:P320),SUM(AF320:AG320)))</f>
        <v>0</v>
      </c>
      <c r="AI320" s="89" t="n">
        <f aca="false">IF(U320="OK",R320,( IF(V320&lt;&gt;"Manutenção em interface",IF(V320&lt;&gt;"Desenv., Manutenção e Publicação de Páginas Estáticas",(AF320+AG320)*W320,W320),W320)))</f>
        <v>0</v>
      </c>
      <c r="AJ320" s="78"/>
      <c r="AK320" s="87"/>
      <c r="AL320" s="78"/>
      <c r="AM320" s="87"/>
      <c r="AN320" s="78"/>
      <c r="AO320" s="78" t="str">
        <f aca="false">IF(AI320=0,"",IF(AI320=R320,"OK","Divergente"))</f>
        <v/>
      </c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IF(B321&lt;&gt;"",VLOOKUP(B321,'Manual EB'!$A$3:$B$407,2,0),0)</f>
        <v>0</v>
      </c>
      <c r="D321" s="78"/>
      <c r="E321" s="78"/>
      <c r="F321" s="79"/>
      <c r="G321" s="78"/>
      <c r="H321" s="80"/>
      <c r="I321" s="81"/>
      <c r="J321" s="82"/>
      <c r="K321" s="83"/>
      <c r="L321" s="84" t="str">
        <f aca="false">IF(G321="EE",IF(OR(AND(OR(J321=1,J321=0),H321&gt;0,H321&lt;5),AND(OR(J321=1,J321=0),H321&gt;4,H321&lt;16),AND(J321=2,H321&gt;0,H321&lt;5)),"Simples",IF(OR(AND(OR(J321=1,J321=0),H321&gt;15),AND(J321=2,H321&gt;4,H321&lt;16),AND(J321&gt;2,H321&gt;0,H321&lt;5)),"Médio",IF(OR(AND(J321=2,H321&gt;15),AND(J321&gt;2,H321&gt;4,H321&lt;16),AND(J321&gt;2,H321&gt;15)),"Complexo",""))), IF(OR(G321="CE",G321="SE"),IF(OR(AND(OR(J321=1,J321=0),H321&gt;0,H321&lt;6),AND(OR(J321=1,J321=0),H321&gt;5,H321&lt;20),AND(J321&gt;1,J321&lt;4,H321&gt;0,H321&lt;6)),"Simples",IF(OR(AND(OR(J321=1,J321=0),H321&gt;19),AND(J321&gt;1,J321&lt;4,H321&gt;5,H321&lt;20),AND(J321&gt;3,H321&gt;0,H321&lt;6)),"Médio",IF(OR(AND(J321&gt;1,J321&lt;4,H321&gt;19),AND(J321&gt;3,H321&gt;5,H321&lt;20),AND(J321&gt;3,H321&gt;19)),"Complexo",""))),""))</f>
        <v/>
      </c>
      <c r="M321" s="79" t="str">
        <f aca="false">IF(G321="ALI",IF(OR(AND(OR(J321=1,J321=0),H321&gt;0,H321&lt;20),AND(OR(J321=1,J321=0),H321&gt;19,H321&lt;51),AND(J321&gt;1,J321&lt;6,H321&gt;0,H321&lt;20)),"Simples",IF(OR(AND(OR(J321=1,J321=0),H321&gt;50),AND(J321&gt;1,J321&lt;6,H321&gt;19,H321&lt;51),AND(J321&gt;5,H321&gt;0,H321&lt;20)),"Médio",IF(OR(AND(J321&gt;1,J321&lt;6,H321&gt;50),AND(J321&gt;5,H321&gt;19,H321&lt;51),AND(J321&gt;5,H321&gt;50)),"Complexo",""))), IF(G321="AIE",IF(OR(AND(OR(J321=1, J321=0),H321&gt;0,H321&lt;20),AND(OR(J321=1, J321=0),H321&gt;19,H321&lt;51),AND(J321&gt;1,J321&lt;6,H321&gt;0,H321&lt;20)),"Simples",IF(OR(AND(OR(J321=1, J321=0),H321&gt;50),AND(J321&gt;1,J321&lt;6,H321&gt;19,H321&lt;51),AND(J321&gt;5,H321&gt;0,H321&lt;20)),"Médio",IF(OR(AND(J321&gt;1,J321&lt;6,H321&gt;50),AND(J321&gt;5,H321&gt;19,H321&lt;51),AND(J321&gt;5,H321&gt;50)),"Complexo",""))),""))</f>
        <v/>
      </c>
      <c r="N321" s="85" t="str">
        <f aca="false">IF(L321="",M321,IF(M321="",L321,""))</f>
        <v/>
      </c>
      <c r="O321" s="86" t="n">
        <f aca="false">IF(AND(OR(G321="EE",G321="CE"),N321="Simples"),3, IF(AND(OR(G321="EE",G321="CE"),N321="Médio"),4, IF(AND(OR(G321="EE",G321="CE"),N321="Complexo"),6, IF(AND(G321="SE",N321="Simples"),4, IF(AND(G321="SE",N321="Médio"),5, IF(AND(G321="SE",N321="Complexo"),7,0))))))</f>
        <v>0</v>
      </c>
      <c r="P321" s="86" t="n">
        <f aca="false">IF(AND(G321="ALI",M321="Simples"),7, IF(AND(G321="ALI",M321="Médio"),10, IF(AND(G321="ALI",M321="Complexo"),15, IF(AND(G321="AIE",M321="Simples"),5, IF(AND(G321="AIE",M321="Médio"),7, IF(AND(G321="AIE",M321="Complexo"),10,0))))))</f>
        <v>0</v>
      </c>
      <c r="Q321" s="69" t="n">
        <f aca="false">IF(B321&lt;&gt;"Manutenção em interface",IF(B321&lt;&gt;"Desenv., Manutenção e Publicação de Páginas Estáticas",(O321+P321),C321),C321)</f>
        <v>0</v>
      </c>
      <c r="R321" s="85" t="n">
        <f aca="false">IF(B321&lt;&gt;"Manutenção em interface",IF(B321&lt;&gt;"Desenv., Manutenção e Publicação de Páginas Estáticas",(O321+P321)*C321,C321),C321)</f>
        <v>0</v>
      </c>
      <c r="S321" s="78"/>
      <c r="T321" s="87"/>
      <c r="U321" s="88"/>
      <c r="V321" s="76"/>
      <c r="W321" s="77" t="n">
        <f aca="false">IF(V321&lt;&gt;"",VLOOKUP(V321,'Manual EB'!$A$3:$B$407,2,0),0)</f>
        <v>0</v>
      </c>
      <c r="X321" s="78"/>
      <c r="Y321" s="80"/>
      <c r="Z321" s="81"/>
      <c r="AA321" s="82"/>
      <c r="AB321" s="83"/>
      <c r="AC321" s="84" t="str">
        <f aca="false">IF(X321="EE",IF(OR(AND(OR(AA321=1,AA321=0),Y321&gt;0,Y321&lt;5),AND(OR(AA321=1,AA321=0),Y321&gt;4,Y321&lt;16),AND(AA321=2,Y321&gt;0,Y321&lt;5)),"Simples",IF(OR(AND(OR(AA321=1,AA321=0),Y321&gt;15),AND(AA321=2,Y321&gt;4,Y321&lt;16),AND(AA321&gt;2,Y321&gt;0,Y321&lt;5)),"Médio",IF(OR(AND(AA321=2,Y321&gt;15),AND(AA321&gt;2,Y321&gt;4,Y321&lt;16),AND(AA321&gt;2,Y321&gt;15)),"Complexo",""))), IF(OR(X321="CE",X321="SE"),IF(OR(AND(OR(AA321=1,AA321=0),Y321&gt;0,Y321&lt;6),AND(OR(AA321=1,AA321=0),Y321&gt;5,Y321&lt;20),AND(AA321&gt;1,AA321&lt;4,Y321&gt;0,Y321&lt;6)),"Simples",IF(OR(AND(OR(AA321=1,AA321=0),Y321&gt;19),AND(AA321&gt;1,AA321&lt;4,Y321&gt;5,Y321&lt;20),AND(AA321&gt;3,Y321&gt;0,Y321&lt;6)),"Médio",IF(OR(AND(AA321&gt;1,AA321&lt;4,Y321&gt;19),AND(AA321&gt;3,Y321&gt;5,Y321&lt;20),AND(AA321&gt;3,Y321&gt;19)),"Complexo",""))),""))</f>
        <v/>
      </c>
      <c r="AD321" s="79" t="str">
        <f aca="false">IF(X321="ALI",IF(OR(AND(OR(AA321=1,AA321=0),Y321&gt;0,Y321&lt;20),AND(OR(AA321=1,AA321=0),Y321&gt;19,Y321&lt;51),AND(AA321&gt;1,AA321&lt;6,Y321&gt;0,Y321&lt;20)),"Simples",IF(OR(AND(OR(AA321=1,AA321=0),Y321&gt;50),AND(AA321&gt;1,AA321&lt;6,Y321&gt;19,Y321&lt;51),AND(AA321&gt;5,Y321&gt;0,Y321&lt;20)),"Médio",IF(OR(AND(AA321&gt;1,AA321&lt;6,Y321&gt;50),AND(AA321&gt;5,Y321&gt;19,Y321&lt;51),AND(AA321&gt;5,Y321&gt;50)),"Complexo",""))), IF(X321="AIE",IF(OR(AND(OR(AA321=1, AA321=0),Y321&gt;0,Y321&lt;20),AND(OR(AA321=1, AA321=0),Y321&gt;19,Y321&lt;51),AND(AA321&gt;1,AA321&lt;6,Y321&gt;0,Y321&lt;20)),"Simples",IF(OR(AND(OR(AA321=1, AA321=0),Y321&gt;50),AND(AA321&gt;1,AA321&lt;6,Y321&gt;19,Y321&lt;51),AND(AA321&gt;5,Y321&gt;0,Y321&lt;20)),"Médio",IF(OR(AND(AA321&gt;1,AA321&lt;6,Y321&gt;50),AND(AA321&gt;5,Y321&gt;19,Y321&lt;51),AND(AA321&gt;5,Y321&gt;50)),"Complexo",""))),""))</f>
        <v/>
      </c>
      <c r="AE321" s="85" t="str">
        <f aca="false">IF(AC321="",AD321,IF(AD321="",AC321,""))</f>
        <v/>
      </c>
      <c r="AF321" s="86" t="n">
        <f aca="false">IF(AND(OR(X321="EE",X321="CE"),AE321="Simples"),3, IF(AND(OR(X321="EE",X321="CE"),AE321="Médio"),4, IF(AND(OR(X321="EE",X321="CE"),AE321="Complexo"),6, IF(AND(X321="SE",AE321="Simples"),4, IF(AND(X321="SE",AE321="Médio"),5, IF(AND(X321="SE",AE321="Complexo"),7,0))))))</f>
        <v>0</v>
      </c>
      <c r="AG321" s="86" t="n">
        <f aca="false">IF(AND(X321="ALI",AD321="Simples"),7, IF(AND(X321="ALI",AD321="Médio"),10, IF(AND(X321="ALI",AD321="Complexo"),15, IF(AND(X321="AIE",AD321="Simples"),5, IF(AND(X321="AIE",AD321="Médio"),7, IF(AND(X321="AIE",AD321="Complexo"),10,0))))))</f>
        <v>0</v>
      </c>
      <c r="AH321" s="86" t="n">
        <f aca="false">IF(U321="",0,IF(U321="OK",SUM(O321:P321),SUM(AF321:AG321)))</f>
        <v>0</v>
      </c>
      <c r="AI321" s="89" t="n">
        <f aca="false">IF(U321="OK",R321,( IF(V321&lt;&gt;"Manutenção em interface",IF(V321&lt;&gt;"Desenv., Manutenção e Publicação de Páginas Estáticas",(AF321+AG321)*W321,W321),W321)))</f>
        <v>0</v>
      </c>
      <c r="AJ321" s="78"/>
      <c r="AK321" s="87"/>
      <c r="AL321" s="78"/>
      <c r="AM321" s="87"/>
      <c r="AN321" s="78"/>
      <c r="AO321" s="78" t="str">
        <f aca="false">IF(AI321=0,"",IF(AI321=R321,"OK","Divergente"))</f>
        <v/>
      </c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IF(B322&lt;&gt;"",VLOOKUP(B322,'Manual EB'!$A$3:$B$407,2,0),0)</f>
        <v>0</v>
      </c>
      <c r="D322" s="78"/>
      <c r="E322" s="78"/>
      <c r="F322" s="79"/>
      <c r="G322" s="78"/>
      <c r="H322" s="80"/>
      <c r="I322" s="81"/>
      <c r="J322" s="82"/>
      <c r="K322" s="83"/>
      <c r="L322" s="84" t="str">
        <f aca="false">IF(G322="EE",IF(OR(AND(OR(J322=1,J322=0),H322&gt;0,H322&lt;5),AND(OR(J322=1,J322=0),H322&gt;4,H322&lt;16),AND(J322=2,H322&gt;0,H322&lt;5)),"Simples",IF(OR(AND(OR(J322=1,J322=0),H322&gt;15),AND(J322=2,H322&gt;4,H322&lt;16),AND(J322&gt;2,H322&gt;0,H322&lt;5)),"Médio",IF(OR(AND(J322=2,H322&gt;15),AND(J322&gt;2,H322&gt;4,H322&lt;16),AND(J322&gt;2,H322&gt;15)),"Complexo",""))), IF(OR(G322="CE",G322="SE"),IF(OR(AND(OR(J322=1,J322=0),H322&gt;0,H322&lt;6),AND(OR(J322=1,J322=0),H322&gt;5,H322&lt;20),AND(J322&gt;1,J322&lt;4,H322&gt;0,H322&lt;6)),"Simples",IF(OR(AND(OR(J322=1,J322=0),H322&gt;19),AND(J322&gt;1,J322&lt;4,H322&gt;5,H322&lt;20),AND(J322&gt;3,H322&gt;0,H322&lt;6)),"Médio",IF(OR(AND(J322&gt;1,J322&lt;4,H322&gt;19),AND(J322&gt;3,H322&gt;5,H322&lt;20),AND(J322&gt;3,H322&gt;19)),"Complexo",""))),""))</f>
        <v/>
      </c>
      <c r="M322" s="79" t="str">
        <f aca="false">IF(G322="ALI",IF(OR(AND(OR(J322=1,J322=0),H322&gt;0,H322&lt;20),AND(OR(J322=1,J322=0),H322&gt;19,H322&lt;51),AND(J322&gt;1,J322&lt;6,H322&gt;0,H322&lt;20)),"Simples",IF(OR(AND(OR(J322=1,J322=0),H322&gt;50),AND(J322&gt;1,J322&lt;6,H322&gt;19,H322&lt;51),AND(J322&gt;5,H322&gt;0,H322&lt;20)),"Médio",IF(OR(AND(J322&gt;1,J322&lt;6,H322&gt;50),AND(J322&gt;5,H322&gt;19,H322&lt;51),AND(J322&gt;5,H322&gt;50)),"Complexo",""))), IF(G322="AIE",IF(OR(AND(OR(J322=1, J322=0),H322&gt;0,H322&lt;20),AND(OR(J322=1, J322=0),H322&gt;19,H322&lt;51),AND(J322&gt;1,J322&lt;6,H322&gt;0,H322&lt;20)),"Simples",IF(OR(AND(OR(J322=1, J322=0),H322&gt;50),AND(J322&gt;1,J322&lt;6,H322&gt;19,H322&lt;51),AND(J322&gt;5,H322&gt;0,H322&lt;20)),"Médio",IF(OR(AND(J322&gt;1,J322&lt;6,H322&gt;50),AND(J322&gt;5,H322&gt;19,H322&lt;51),AND(J322&gt;5,H322&gt;50)),"Complexo",""))),""))</f>
        <v/>
      </c>
      <c r="N322" s="85" t="str">
        <f aca="false">IF(L322="",M322,IF(M322="",L322,""))</f>
        <v/>
      </c>
      <c r="O322" s="86" t="n">
        <f aca="false">IF(AND(OR(G322="EE",G322="CE"),N322="Simples"),3, IF(AND(OR(G322="EE",G322="CE"),N322="Médio"),4, IF(AND(OR(G322="EE",G322="CE"),N322="Complexo"),6, IF(AND(G322="SE",N322="Simples"),4, IF(AND(G322="SE",N322="Médio"),5, IF(AND(G322="SE",N322="Complexo"),7,0))))))</f>
        <v>0</v>
      </c>
      <c r="P322" s="86" t="n">
        <f aca="false">IF(AND(G322="ALI",M322="Simples"),7, IF(AND(G322="ALI",M322="Médio"),10, IF(AND(G322="ALI",M322="Complexo"),15, IF(AND(G322="AIE",M322="Simples"),5, IF(AND(G322="AIE",M322="Médio"),7, IF(AND(G322="AIE",M322="Complexo"),10,0))))))</f>
        <v>0</v>
      </c>
      <c r="Q322" s="69" t="n">
        <f aca="false">IF(B322&lt;&gt;"Manutenção em interface",IF(B322&lt;&gt;"Desenv., Manutenção e Publicação de Páginas Estáticas",(O322+P322),C322),C322)</f>
        <v>0</v>
      </c>
      <c r="R322" s="85" t="n">
        <f aca="false">IF(B322&lt;&gt;"Manutenção em interface",IF(B322&lt;&gt;"Desenv., Manutenção e Publicação de Páginas Estáticas",(O322+P322)*C322,C322),C322)</f>
        <v>0</v>
      </c>
      <c r="S322" s="78"/>
      <c r="T322" s="87"/>
      <c r="U322" s="88"/>
      <c r="V322" s="76"/>
      <c r="W322" s="77" t="n">
        <f aca="false">IF(V322&lt;&gt;"",VLOOKUP(V322,'Manual EB'!$A$3:$B$407,2,0),0)</f>
        <v>0</v>
      </c>
      <c r="X322" s="78"/>
      <c r="Y322" s="80"/>
      <c r="Z322" s="81"/>
      <c r="AA322" s="82"/>
      <c r="AB322" s="83"/>
      <c r="AC322" s="84" t="str">
        <f aca="false">IF(X322="EE",IF(OR(AND(OR(AA322=1,AA322=0),Y322&gt;0,Y322&lt;5),AND(OR(AA322=1,AA322=0),Y322&gt;4,Y322&lt;16),AND(AA322=2,Y322&gt;0,Y322&lt;5)),"Simples",IF(OR(AND(OR(AA322=1,AA322=0),Y322&gt;15),AND(AA322=2,Y322&gt;4,Y322&lt;16),AND(AA322&gt;2,Y322&gt;0,Y322&lt;5)),"Médio",IF(OR(AND(AA322=2,Y322&gt;15),AND(AA322&gt;2,Y322&gt;4,Y322&lt;16),AND(AA322&gt;2,Y322&gt;15)),"Complexo",""))), IF(OR(X322="CE",X322="SE"),IF(OR(AND(OR(AA322=1,AA322=0),Y322&gt;0,Y322&lt;6),AND(OR(AA322=1,AA322=0),Y322&gt;5,Y322&lt;20),AND(AA322&gt;1,AA322&lt;4,Y322&gt;0,Y322&lt;6)),"Simples",IF(OR(AND(OR(AA322=1,AA322=0),Y322&gt;19),AND(AA322&gt;1,AA322&lt;4,Y322&gt;5,Y322&lt;20),AND(AA322&gt;3,Y322&gt;0,Y322&lt;6)),"Médio",IF(OR(AND(AA322&gt;1,AA322&lt;4,Y322&gt;19),AND(AA322&gt;3,Y322&gt;5,Y322&lt;20),AND(AA322&gt;3,Y322&gt;19)),"Complexo",""))),""))</f>
        <v/>
      </c>
      <c r="AD322" s="79" t="str">
        <f aca="false">IF(X322="ALI",IF(OR(AND(OR(AA322=1,AA322=0),Y322&gt;0,Y322&lt;20),AND(OR(AA322=1,AA322=0),Y322&gt;19,Y322&lt;51),AND(AA322&gt;1,AA322&lt;6,Y322&gt;0,Y322&lt;20)),"Simples",IF(OR(AND(OR(AA322=1,AA322=0),Y322&gt;50),AND(AA322&gt;1,AA322&lt;6,Y322&gt;19,Y322&lt;51),AND(AA322&gt;5,Y322&gt;0,Y322&lt;20)),"Médio",IF(OR(AND(AA322&gt;1,AA322&lt;6,Y322&gt;50),AND(AA322&gt;5,Y322&gt;19,Y322&lt;51),AND(AA322&gt;5,Y322&gt;50)),"Complexo",""))), IF(X322="AIE",IF(OR(AND(OR(AA322=1, AA322=0),Y322&gt;0,Y322&lt;20),AND(OR(AA322=1, AA322=0),Y322&gt;19,Y322&lt;51),AND(AA322&gt;1,AA322&lt;6,Y322&gt;0,Y322&lt;20)),"Simples",IF(OR(AND(OR(AA322=1, AA322=0),Y322&gt;50),AND(AA322&gt;1,AA322&lt;6,Y322&gt;19,Y322&lt;51),AND(AA322&gt;5,Y322&gt;0,Y322&lt;20)),"Médio",IF(OR(AND(AA322&gt;1,AA322&lt;6,Y322&gt;50),AND(AA322&gt;5,Y322&gt;19,Y322&lt;51),AND(AA322&gt;5,Y322&gt;50)),"Complexo",""))),""))</f>
        <v/>
      </c>
      <c r="AE322" s="85" t="str">
        <f aca="false">IF(AC322="",AD322,IF(AD322="",AC322,""))</f>
        <v/>
      </c>
      <c r="AF322" s="86" t="n">
        <f aca="false">IF(AND(OR(X322="EE",X322="CE"),AE322="Simples"),3, IF(AND(OR(X322="EE",X322="CE"),AE322="Médio"),4, IF(AND(OR(X322="EE",X322="CE"),AE322="Complexo"),6, IF(AND(X322="SE",AE322="Simples"),4, IF(AND(X322="SE",AE322="Médio"),5, IF(AND(X322="SE",AE322="Complexo"),7,0))))))</f>
        <v>0</v>
      </c>
      <c r="AG322" s="86" t="n">
        <f aca="false">IF(AND(X322="ALI",AD322="Simples"),7, IF(AND(X322="ALI",AD322="Médio"),10, IF(AND(X322="ALI",AD322="Complexo"),15, IF(AND(X322="AIE",AD322="Simples"),5, IF(AND(X322="AIE",AD322="Médio"),7, IF(AND(X322="AIE",AD322="Complexo"),10,0))))))</f>
        <v>0</v>
      </c>
      <c r="AH322" s="86" t="n">
        <f aca="false">IF(U322="",0,IF(U322="OK",SUM(O322:P322),SUM(AF322:AG322)))</f>
        <v>0</v>
      </c>
      <c r="AI322" s="89" t="n">
        <f aca="false">IF(U322="OK",R322,( IF(V322&lt;&gt;"Manutenção em interface",IF(V322&lt;&gt;"Desenv., Manutenção e Publicação de Páginas Estáticas",(AF322+AG322)*W322,W322),W322)))</f>
        <v>0</v>
      </c>
      <c r="AJ322" s="78"/>
      <c r="AK322" s="87"/>
      <c r="AL322" s="78"/>
      <c r="AM322" s="87"/>
      <c r="AN322" s="78"/>
      <c r="AO322" s="78" t="str">
        <f aca="false">IF(AI322=0,"",IF(AI322=R322,"OK","Divergente"))</f>
        <v/>
      </c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IF(B323&lt;&gt;"",VLOOKUP(B323,'Manual EB'!$A$3:$B$407,2,0),0)</f>
        <v>0</v>
      </c>
      <c r="D323" s="78"/>
      <c r="E323" s="78"/>
      <c r="F323" s="79"/>
      <c r="G323" s="78"/>
      <c r="H323" s="80"/>
      <c r="I323" s="81"/>
      <c r="J323" s="82"/>
      <c r="K323" s="83"/>
      <c r="L323" s="84" t="str">
        <f aca="false">IF(G323="EE",IF(OR(AND(OR(J323=1,J323=0),H323&gt;0,H323&lt;5),AND(OR(J323=1,J323=0),H323&gt;4,H323&lt;16),AND(J323=2,H323&gt;0,H323&lt;5)),"Simples",IF(OR(AND(OR(J323=1,J323=0),H323&gt;15),AND(J323=2,H323&gt;4,H323&lt;16),AND(J323&gt;2,H323&gt;0,H323&lt;5)),"Médio",IF(OR(AND(J323=2,H323&gt;15),AND(J323&gt;2,H323&gt;4,H323&lt;16),AND(J323&gt;2,H323&gt;15)),"Complexo",""))), IF(OR(G323="CE",G323="SE"),IF(OR(AND(OR(J323=1,J323=0),H323&gt;0,H323&lt;6),AND(OR(J323=1,J323=0),H323&gt;5,H323&lt;20),AND(J323&gt;1,J323&lt;4,H323&gt;0,H323&lt;6)),"Simples",IF(OR(AND(OR(J323=1,J323=0),H323&gt;19),AND(J323&gt;1,J323&lt;4,H323&gt;5,H323&lt;20),AND(J323&gt;3,H323&gt;0,H323&lt;6)),"Médio",IF(OR(AND(J323&gt;1,J323&lt;4,H323&gt;19),AND(J323&gt;3,H323&gt;5,H323&lt;20),AND(J323&gt;3,H323&gt;19)),"Complexo",""))),""))</f>
        <v/>
      </c>
      <c r="M323" s="79" t="str">
        <f aca="false">IF(G323="ALI",IF(OR(AND(OR(J323=1,J323=0),H323&gt;0,H323&lt;20),AND(OR(J323=1,J323=0),H323&gt;19,H323&lt;51),AND(J323&gt;1,J323&lt;6,H323&gt;0,H323&lt;20)),"Simples",IF(OR(AND(OR(J323=1,J323=0),H323&gt;50),AND(J323&gt;1,J323&lt;6,H323&gt;19,H323&lt;51),AND(J323&gt;5,H323&gt;0,H323&lt;20)),"Médio",IF(OR(AND(J323&gt;1,J323&lt;6,H323&gt;50),AND(J323&gt;5,H323&gt;19,H323&lt;51),AND(J323&gt;5,H323&gt;50)),"Complexo",""))), IF(G323="AIE",IF(OR(AND(OR(J323=1, J323=0),H323&gt;0,H323&lt;20),AND(OR(J323=1, J323=0),H323&gt;19,H323&lt;51),AND(J323&gt;1,J323&lt;6,H323&gt;0,H323&lt;20)),"Simples",IF(OR(AND(OR(J323=1, J323=0),H323&gt;50),AND(J323&gt;1,J323&lt;6,H323&gt;19,H323&lt;51),AND(J323&gt;5,H323&gt;0,H323&lt;20)),"Médio",IF(OR(AND(J323&gt;1,J323&lt;6,H323&gt;50),AND(J323&gt;5,H323&gt;19,H323&lt;51),AND(J323&gt;5,H323&gt;50)),"Complexo",""))),""))</f>
        <v/>
      </c>
      <c r="N323" s="85" t="str">
        <f aca="false">IF(L323="",M323,IF(M323="",L323,""))</f>
        <v/>
      </c>
      <c r="O323" s="86" t="n">
        <f aca="false">IF(AND(OR(G323="EE",G323="CE"),N323="Simples"),3, IF(AND(OR(G323="EE",G323="CE"),N323="Médio"),4, IF(AND(OR(G323="EE",G323="CE"),N323="Complexo"),6, IF(AND(G323="SE",N323="Simples"),4, IF(AND(G323="SE",N323="Médio"),5, IF(AND(G323="SE",N323="Complexo"),7,0))))))</f>
        <v>0</v>
      </c>
      <c r="P323" s="86" t="n">
        <f aca="false">IF(AND(G323="ALI",M323="Simples"),7, IF(AND(G323="ALI",M323="Médio"),10, IF(AND(G323="ALI",M323="Complexo"),15, IF(AND(G323="AIE",M323="Simples"),5, IF(AND(G323="AIE",M323="Médio"),7, IF(AND(G323="AIE",M323="Complexo"),10,0))))))</f>
        <v>0</v>
      </c>
      <c r="Q323" s="69" t="n">
        <f aca="false">IF(B323&lt;&gt;"Manutenção em interface",IF(B323&lt;&gt;"Desenv., Manutenção e Publicação de Páginas Estáticas",(O323+P323),C323),C323)</f>
        <v>0</v>
      </c>
      <c r="R323" s="85" t="n">
        <f aca="false">IF(B323&lt;&gt;"Manutenção em interface",IF(B323&lt;&gt;"Desenv., Manutenção e Publicação de Páginas Estáticas",(O323+P323)*C323,C323),C323)</f>
        <v>0</v>
      </c>
      <c r="S323" s="78"/>
      <c r="T323" s="87"/>
      <c r="U323" s="88"/>
      <c r="V323" s="76"/>
      <c r="W323" s="77" t="n">
        <f aca="false">IF(V323&lt;&gt;"",VLOOKUP(V323,'Manual EB'!$A$3:$B$407,2,0),0)</f>
        <v>0</v>
      </c>
      <c r="X323" s="78"/>
      <c r="Y323" s="80"/>
      <c r="Z323" s="81"/>
      <c r="AA323" s="82"/>
      <c r="AB323" s="83"/>
      <c r="AC323" s="84" t="str">
        <f aca="false">IF(X323="EE",IF(OR(AND(OR(AA323=1,AA323=0),Y323&gt;0,Y323&lt;5),AND(OR(AA323=1,AA323=0),Y323&gt;4,Y323&lt;16),AND(AA323=2,Y323&gt;0,Y323&lt;5)),"Simples",IF(OR(AND(OR(AA323=1,AA323=0),Y323&gt;15),AND(AA323=2,Y323&gt;4,Y323&lt;16),AND(AA323&gt;2,Y323&gt;0,Y323&lt;5)),"Médio",IF(OR(AND(AA323=2,Y323&gt;15),AND(AA323&gt;2,Y323&gt;4,Y323&lt;16),AND(AA323&gt;2,Y323&gt;15)),"Complexo",""))), IF(OR(X323="CE",X323="SE"),IF(OR(AND(OR(AA323=1,AA323=0),Y323&gt;0,Y323&lt;6),AND(OR(AA323=1,AA323=0),Y323&gt;5,Y323&lt;20),AND(AA323&gt;1,AA323&lt;4,Y323&gt;0,Y323&lt;6)),"Simples",IF(OR(AND(OR(AA323=1,AA323=0),Y323&gt;19),AND(AA323&gt;1,AA323&lt;4,Y323&gt;5,Y323&lt;20),AND(AA323&gt;3,Y323&gt;0,Y323&lt;6)),"Médio",IF(OR(AND(AA323&gt;1,AA323&lt;4,Y323&gt;19),AND(AA323&gt;3,Y323&gt;5,Y323&lt;20),AND(AA323&gt;3,Y323&gt;19)),"Complexo",""))),""))</f>
        <v/>
      </c>
      <c r="AD323" s="79" t="str">
        <f aca="false">IF(X323="ALI",IF(OR(AND(OR(AA323=1,AA323=0),Y323&gt;0,Y323&lt;20),AND(OR(AA323=1,AA323=0),Y323&gt;19,Y323&lt;51),AND(AA323&gt;1,AA323&lt;6,Y323&gt;0,Y323&lt;20)),"Simples",IF(OR(AND(OR(AA323=1,AA323=0),Y323&gt;50),AND(AA323&gt;1,AA323&lt;6,Y323&gt;19,Y323&lt;51),AND(AA323&gt;5,Y323&gt;0,Y323&lt;20)),"Médio",IF(OR(AND(AA323&gt;1,AA323&lt;6,Y323&gt;50),AND(AA323&gt;5,Y323&gt;19,Y323&lt;51),AND(AA323&gt;5,Y323&gt;50)),"Complexo",""))), IF(X323="AIE",IF(OR(AND(OR(AA323=1, AA323=0),Y323&gt;0,Y323&lt;20),AND(OR(AA323=1, AA323=0),Y323&gt;19,Y323&lt;51),AND(AA323&gt;1,AA323&lt;6,Y323&gt;0,Y323&lt;20)),"Simples",IF(OR(AND(OR(AA323=1, AA323=0),Y323&gt;50),AND(AA323&gt;1,AA323&lt;6,Y323&gt;19,Y323&lt;51),AND(AA323&gt;5,Y323&gt;0,Y323&lt;20)),"Médio",IF(OR(AND(AA323&gt;1,AA323&lt;6,Y323&gt;50),AND(AA323&gt;5,Y323&gt;19,Y323&lt;51),AND(AA323&gt;5,Y323&gt;50)),"Complexo",""))),""))</f>
        <v/>
      </c>
      <c r="AE323" s="85" t="str">
        <f aca="false">IF(AC323="",AD323,IF(AD323="",AC323,""))</f>
        <v/>
      </c>
      <c r="AF323" s="86" t="n">
        <f aca="false">IF(AND(OR(X323="EE",X323="CE"),AE323="Simples"),3, IF(AND(OR(X323="EE",X323="CE"),AE323="Médio"),4, IF(AND(OR(X323="EE",X323="CE"),AE323="Complexo"),6, IF(AND(X323="SE",AE323="Simples"),4, IF(AND(X323="SE",AE323="Médio"),5, IF(AND(X323="SE",AE323="Complexo"),7,0))))))</f>
        <v>0</v>
      </c>
      <c r="AG323" s="86" t="n">
        <f aca="false">IF(AND(X323="ALI",AD323="Simples"),7, IF(AND(X323="ALI",AD323="Médio"),10, IF(AND(X323="ALI",AD323="Complexo"),15, IF(AND(X323="AIE",AD323="Simples"),5, IF(AND(X323="AIE",AD323="Médio"),7, IF(AND(X323="AIE",AD323="Complexo"),10,0))))))</f>
        <v>0</v>
      </c>
      <c r="AH323" s="86" t="n">
        <f aca="false">IF(U323="",0,IF(U323="OK",SUM(O323:P323),SUM(AF323:AG323)))</f>
        <v>0</v>
      </c>
      <c r="AI323" s="89" t="n">
        <f aca="false">IF(U323="OK",R323,( IF(V323&lt;&gt;"Manutenção em interface",IF(V323&lt;&gt;"Desenv., Manutenção e Publicação de Páginas Estáticas",(AF323+AG323)*W323,W323),W323)))</f>
        <v>0</v>
      </c>
      <c r="AJ323" s="78"/>
      <c r="AK323" s="87"/>
      <c r="AL323" s="78"/>
      <c r="AM323" s="87"/>
      <c r="AN323" s="78"/>
      <c r="AO323" s="78" t="str">
        <f aca="false">IF(AI323=0,"",IF(AI323=R323,"OK","Divergente"))</f>
        <v/>
      </c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IF(B324&lt;&gt;"",VLOOKUP(B324,'Manual EB'!$A$3:$B$407,2,0),0)</f>
        <v>0</v>
      </c>
      <c r="D324" s="78"/>
      <c r="E324" s="78"/>
      <c r="F324" s="79"/>
      <c r="G324" s="78"/>
      <c r="H324" s="80"/>
      <c r="I324" s="81"/>
      <c r="J324" s="82"/>
      <c r="K324" s="83"/>
      <c r="L324" s="84" t="str">
        <f aca="false">IF(G324="EE",IF(OR(AND(OR(J324=1,J324=0),H324&gt;0,H324&lt;5),AND(OR(J324=1,J324=0),H324&gt;4,H324&lt;16),AND(J324=2,H324&gt;0,H324&lt;5)),"Simples",IF(OR(AND(OR(J324=1,J324=0),H324&gt;15),AND(J324=2,H324&gt;4,H324&lt;16),AND(J324&gt;2,H324&gt;0,H324&lt;5)),"Médio",IF(OR(AND(J324=2,H324&gt;15),AND(J324&gt;2,H324&gt;4,H324&lt;16),AND(J324&gt;2,H324&gt;15)),"Complexo",""))), IF(OR(G324="CE",G324="SE"),IF(OR(AND(OR(J324=1,J324=0),H324&gt;0,H324&lt;6),AND(OR(J324=1,J324=0),H324&gt;5,H324&lt;20),AND(J324&gt;1,J324&lt;4,H324&gt;0,H324&lt;6)),"Simples",IF(OR(AND(OR(J324=1,J324=0),H324&gt;19),AND(J324&gt;1,J324&lt;4,H324&gt;5,H324&lt;20),AND(J324&gt;3,H324&gt;0,H324&lt;6)),"Médio",IF(OR(AND(J324&gt;1,J324&lt;4,H324&gt;19),AND(J324&gt;3,H324&gt;5,H324&lt;20),AND(J324&gt;3,H324&gt;19)),"Complexo",""))),""))</f>
        <v/>
      </c>
      <c r="M324" s="79" t="str">
        <f aca="false">IF(G324="ALI",IF(OR(AND(OR(J324=1,J324=0),H324&gt;0,H324&lt;20),AND(OR(J324=1,J324=0),H324&gt;19,H324&lt;51),AND(J324&gt;1,J324&lt;6,H324&gt;0,H324&lt;20)),"Simples",IF(OR(AND(OR(J324=1,J324=0),H324&gt;50),AND(J324&gt;1,J324&lt;6,H324&gt;19,H324&lt;51),AND(J324&gt;5,H324&gt;0,H324&lt;20)),"Médio",IF(OR(AND(J324&gt;1,J324&lt;6,H324&gt;50),AND(J324&gt;5,H324&gt;19,H324&lt;51),AND(J324&gt;5,H324&gt;50)),"Complexo",""))), IF(G324="AIE",IF(OR(AND(OR(J324=1, J324=0),H324&gt;0,H324&lt;20),AND(OR(J324=1, J324=0),H324&gt;19,H324&lt;51),AND(J324&gt;1,J324&lt;6,H324&gt;0,H324&lt;20)),"Simples",IF(OR(AND(OR(J324=1, J324=0),H324&gt;50),AND(J324&gt;1,J324&lt;6,H324&gt;19,H324&lt;51),AND(J324&gt;5,H324&gt;0,H324&lt;20)),"Médio",IF(OR(AND(J324&gt;1,J324&lt;6,H324&gt;50),AND(J324&gt;5,H324&gt;19,H324&lt;51),AND(J324&gt;5,H324&gt;50)),"Complexo",""))),""))</f>
        <v/>
      </c>
      <c r="N324" s="85" t="str">
        <f aca="false">IF(L324="",M324,IF(M324="",L324,""))</f>
        <v/>
      </c>
      <c r="O324" s="86" t="n">
        <f aca="false">IF(AND(OR(G324="EE",G324="CE"),N324="Simples"),3, IF(AND(OR(G324="EE",G324="CE"),N324="Médio"),4, IF(AND(OR(G324="EE",G324="CE"),N324="Complexo"),6, IF(AND(G324="SE",N324="Simples"),4, IF(AND(G324="SE",N324="Médio"),5, IF(AND(G324="SE",N324="Complexo"),7,0))))))</f>
        <v>0</v>
      </c>
      <c r="P324" s="86" t="n">
        <f aca="false">IF(AND(G324="ALI",M324="Simples"),7, IF(AND(G324="ALI",M324="Médio"),10, IF(AND(G324="ALI",M324="Complexo"),15, IF(AND(G324="AIE",M324="Simples"),5, IF(AND(G324="AIE",M324="Médio"),7, IF(AND(G324="AIE",M324="Complexo"),10,0))))))</f>
        <v>0</v>
      </c>
      <c r="Q324" s="69" t="n">
        <f aca="false">IF(B324&lt;&gt;"Manutenção em interface",IF(B324&lt;&gt;"Desenv., Manutenção e Publicação de Páginas Estáticas",(O324+P324),C324),C324)</f>
        <v>0</v>
      </c>
      <c r="R324" s="85" t="n">
        <f aca="false">IF(B324&lt;&gt;"Manutenção em interface",IF(B324&lt;&gt;"Desenv., Manutenção e Publicação de Páginas Estáticas",(O324+P324)*C324,C324),C324)</f>
        <v>0</v>
      </c>
      <c r="S324" s="78"/>
      <c r="T324" s="87"/>
      <c r="U324" s="88"/>
      <c r="V324" s="76"/>
      <c r="W324" s="77" t="n">
        <f aca="false">IF(V324&lt;&gt;"",VLOOKUP(V324,'Manual EB'!$A$3:$B$407,2,0),0)</f>
        <v>0</v>
      </c>
      <c r="X324" s="78"/>
      <c r="Y324" s="80"/>
      <c r="Z324" s="81"/>
      <c r="AA324" s="82"/>
      <c r="AB324" s="83"/>
      <c r="AC324" s="84" t="str">
        <f aca="false">IF(X324="EE",IF(OR(AND(OR(AA324=1,AA324=0),Y324&gt;0,Y324&lt;5),AND(OR(AA324=1,AA324=0),Y324&gt;4,Y324&lt;16),AND(AA324=2,Y324&gt;0,Y324&lt;5)),"Simples",IF(OR(AND(OR(AA324=1,AA324=0),Y324&gt;15),AND(AA324=2,Y324&gt;4,Y324&lt;16),AND(AA324&gt;2,Y324&gt;0,Y324&lt;5)),"Médio",IF(OR(AND(AA324=2,Y324&gt;15),AND(AA324&gt;2,Y324&gt;4,Y324&lt;16),AND(AA324&gt;2,Y324&gt;15)),"Complexo",""))), IF(OR(X324="CE",X324="SE"),IF(OR(AND(OR(AA324=1,AA324=0),Y324&gt;0,Y324&lt;6),AND(OR(AA324=1,AA324=0),Y324&gt;5,Y324&lt;20),AND(AA324&gt;1,AA324&lt;4,Y324&gt;0,Y324&lt;6)),"Simples",IF(OR(AND(OR(AA324=1,AA324=0),Y324&gt;19),AND(AA324&gt;1,AA324&lt;4,Y324&gt;5,Y324&lt;20),AND(AA324&gt;3,Y324&gt;0,Y324&lt;6)),"Médio",IF(OR(AND(AA324&gt;1,AA324&lt;4,Y324&gt;19),AND(AA324&gt;3,Y324&gt;5,Y324&lt;20),AND(AA324&gt;3,Y324&gt;19)),"Complexo",""))),""))</f>
        <v/>
      </c>
      <c r="AD324" s="79" t="str">
        <f aca="false">IF(X324="ALI",IF(OR(AND(OR(AA324=1,AA324=0),Y324&gt;0,Y324&lt;20),AND(OR(AA324=1,AA324=0),Y324&gt;19,Y324&lt;51),AND(AA324&gt;1,AA324&lt;6,Y324&gt;0,Y324&lt;20)),"Simples",IF(OR(AND(OR(AA324=1,AA324=0),Y324&gt;50),AND(AA324&gt;1,AA324&lt;6,Y324&gt;19,Y324&lt;51),AND(AA324&gt;5,Y324&gt;0,Y324&lt;20)),"Médio",IF(OR(AND(AA324&gt;1,AA324&lt;6,Y324&gt;50),AND(AA324&gt;5,Y324&gt;19,Y324&lt;51),AND(AA324&gt;5,Y324&gt;50)),"Complexo",""))), IF(X324="AIE",IF(OR(AND(OR(AA324=1, AA324=0),Y324&gt;0,Y324&lt;20),AND(OR(AA324=1, AA324=0),Y324&gt;19,Y324&lt;51),AND(AA324&gt;1,AA324&lt;6,Y324&gt;0,Y324&lt;20)),"Simples",IF(OR(AND(OR(AA324=1, AA324=0),Y324&gt;50),AND(AA324&gt;1,AA324&lt;6,Y324&gt;19,Y324&lt;51),AND(AA324&gt;5,Y324&gt;0,Y324&lt;20)),"Médio",IF(OR(AND(AA324&gt;1,AA324&lt;6,Y324&gt;50),AND(AA324&gt;5,Y324&gt;19,Y324&lt;51),AND(AA324&gt;5,Y324&gt;50)),"Complexo",""))),""))</f>
        <v/>
      </c>
      <c r="AE324" s="85" t="str">
        <f aca="false">IF(AC324="",AD324,IF(AD324="",AC324,""))</f>
        <v/>
      </c>
      <c r="AF324" s="86" t="n">
        <f aca="false">IF(AND(OR(X324="EE",X324="CE"),AE324="Simples"),3, IF(AND(OR(X324="EE",X324="CE"),AE324="Médio"),4, IF(AND(OR(X324="EE",X324="CE"),AE324="Complexo"),6, IF(AND(X324="SE",AE324="Simples"),4, IF(AND(X324="SE",AE324="Médio"),5, IF(AND(X324="SE",AE324="Complexo"),7,0))))))</f>
        <v>0</v>
      </c>
      <c r="AG324" s="86" t="n">
        <f aca="false">IF(AND(X324="ALI",AD324="Simples"),7, IF(AND(X324="ALI",AD324="Médio"),10, IF(AND(X324="ALI",AD324="Complexo"),15, IF(AND(X324="AIE",AD324="Simples"),5, IF(AND(X324="AIE",AD324="Médio"),7, IF(AND(X324="AIE",AD324="Complexo"),10,0))))))</f>
        <v>0</v>
      </c>
      <c r="AH324" s="86" t="n">
        <f aca="false">IF(U324="",0,IF(U324="OK",SUM(O324:P324),SUM(AF324:AG324)))</f>
        <v>0</v>
      </c>
      <c r="AI324" s="89" t="n">
        <f aca="false">IF(U324="OK",R324,( IF(V324&lt;&gt;"Manutenção em interface",IF(V324&lt;&gt;"Desenv., Manutenção e Publicação de Páginas Estáticas",(AF324+AG324)*W324,W324),W324)))</f>
        <v>0</v>
      </c>
      <c r="AJ324" s="78"/>
      <c r="AK324" s="87"/>
      <c r="AL324" s="78"/>
      <c r="AM324" s="87"/>
      <c r="AN324" s="78"/>
      <c r="AO324" s="78" t="str">
        <f aca="false">IF(AI324=0,"",IF(AI324=R324,"OK","Divergente"))</f>
        <v/>
      </c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IF(B325&lt;&gt;"",VLOOKUP(B325,'Manual EB'!$A$3:$B$407,2,0),0)</f>
        <v>0</v>
      </c>
      <c r="D325" s="78"/>
      <c r="E325" s="78"/>
      <c r="F325" s="79"/>
      <c r="G325" s="78"/>
      <c r="H325" s="80"/>
      <c r="I325" s="81"/>
      <c r="J325" s="82"/>
      <c r="K325" s="83"/>
      <c r="L325" s="84" t="str">
        <f aca="false">IF(G325="EE",IF(OR(AND(OR(J325=1,J325=0),H325&gt;0,H325&lt;5),AND(OR(J325=1,J325=0),H325&gt;4,H325&lt;16),AND(J325=2,H325&gt;0,H325&lt;5)),"Simples",IF(OR(AND(OR(J325=1,J325=0),H325&gt;15),AND(J325=2,H325&gt;4,H325&lt;16),AND(J325&gt;2,H325&gt;0,H325&lt;5)),"Médio",IF(OR(AND(J325=2,H325&gt;15),AND(J325&gt;2,H325&gt;4,H325&lt;16),AND(J325&gt;2,H325&gt;15)),"Complexo",""))), IF(OR(G325="CE",G325="SE"),IF(OR(AND(OR(J325=1,J325=0),H325&gt;0,H325&lt;6),AND(OR(J325=1,J325=0),H325&gt;5,H325&lt;20),AND(J325&gt;1,J325&lt;4,H325&gt;0,H325&lt;6)),"Simples",IF(OR(AND(OR(J325=1,J325=0),H325&gt;19),AND(J325&gt;1,J325&lt;4,H325&gt;5,H325&lt;20),AND(J325&gt;3,H325&gt;0,H325&lt;6)),"Médio",IF(OR(AND(J325&gt;1,J325&lt;4,H325&gt;19),AND(J325&gt;3,H325&gt;5,H325&lt;20),AND(J325&gt;3,H325&gt;19)),"Complexo",""))),""))</f>
        <v/>
      </c>
      <c r="M325" s="79" t="str">
        <f aca="false">IF(G325="ALI",IF(OR(AND(OR(J325=1,J325=0),H325&gt;0,H325&lt;20),AND(OR(J325=1,J325=0),H325&gt;19,H325&lt;51),AND(J325&gt;1,J325&lt;6,H325&gt;0,H325&lt;20)),"Simples",IF(OR(AND(OR(J325=1,J325=0),H325&gt;50),AND(J325&gt;1,J325&lt;6,H325&gt;19,H325&lt;51),AND(J325&gt;5,H325&gt;0,H325&lt;20)),"Médio",IF(OR(AND(J325&gt;1,J325&lt;6,H325&gt;50),AND(J325&gt;5,H325&gt;19,H325&lt;51),AND(J325&gt;5,H325&gt;50)),"Complexo",""))), IF(G325="AIE",IF(OR(AND(OR(J325=1, J325=0),H325&gt;0,H325&lt;20),AND(OR(J325=1, J325=0),H325&gt;19,H325&lt;51),AND(J325&gt;1,J325&lt;6,H325&gt;0,H325&lt;20)),"Simples",IF(OR(AND(OR(J325=1, J325=0),H325&gt;50),AND(J325&gt;1,J325&lt;6,H325&gt;19,H325&lt;51),AND(J325&gt;5,H325&gt;0,H325&lt;20)),"Médio",IF(OR(AND(J325&gt;1,J325&lt;6,H325&gt;50),AND(J325&gt;5,H325&gt;19,H325&lt;51),AND(J325&gt;5,H325&gt;50)),"Complexo",""))),""))</f>
        <v/>
      </c>
      <c r="N325" s="85" t="str">
        <f aca="false">IF(L325="",M325,IF(M325="",L325,""))</f>
        <v/>
      </c>
      <c r="O325" s="86" t="n">
        <f aca="false">IF(AND(OR(G325="EE",G325="CE"),N325="Simples"),3, IF(AND(OR(G325="EE",G325="CE"),N325="Médio"),4, IF(AND(OR(G325="EE",G325="CE"),N325="Complexo"),6, IF(AND(G325="SE",N325="Simples"),4, IF(AND(G325="SE",N325="Médio"),5, IF(AND(G325="SE",N325="Complexo"),7,0))))))</f>
        <v>0</v>
      </c>
      <c r="P325" s="86" t="n">
        <f aca="false">IF(AND(G325="ALI",M325="Simples"),7, IF(AND(G325="ALI",M325="Médio"),10, IF(AND(G325="ALI",M325="Complexo"),15, IF(AND(G325="AIE",M325="Simples"),5, IF(AND(G325="AIE",M325="Médio"),7, IF(AND(G325="AIE",M325="Complexo"),10,0))))))</f>
        <v>0</v>
      </c>
      <c r="Q325" s="69" t="n">
        <f aca="false">IF(B325&lt;&gt;"Manutenção em interface",IF(B325&lt;&gt;"Desenv., Manutenção e Publicação de Páginas Estáticas",(O325+P325),C325),C325)</f>
        <v>0</v>
      </c>
      <c r="R325" s="85" t="n">
        <f aca="false">IF(B325&lt;&gt;"Manutenção em interface",IF(B325&lt;&gt;"Desenv., Manutenção e Publicação de Páginas Estáticas",(O325+P325)*C325,C325),C325)</f>
        <v>0</v>
      </c>
      <c r="S325" s="78"/>
      <c r="T325" s="87"/>
      <c r="U325" s="88"/>
      <c r="V325" s="76"/>
      <c r="W325" s="77" t="n">
        <f aca="false">IF(V325&lt;&gt;"",VLOOKUP(V325,'Manual EB'!$A$3:$B$407,2,0),0)</f>
        <v>0</v>
      </c>
      <c r="X325" s="78"/>
      <c r="Y325" s="80"/>
      <c r="Z325" s="81"/>
      <c r="AA325" s="82"/>
      <c r="AB325" s="83"/>
      <c r="AC325" s="84" t="str">
        <f aca="false">IF(X325="EE",IF(OR(AND(OR(AA325=1,AA325=0),Y325&gt;0,Y325&lt;5),AND(OR(AA325=1,AA325=0),Y325&gt;4,Y325&lt;16),AND(AA325=2,Y325&gt;0,Y325&lt;5)),"Simples",IF(OR(AND(OR(AA325=1,AA325=0),Y325&gt;15),AND(AA325=2,Y325&gt;4,Y325&lt;16),AND(AA325&gt;2,Y325&gt;0,Y325&lt;5)),"Médio",IF(OR(AND(AA325=2,Y325&gt;15),AND(AA325&gt;2,Y325&gt;4,Y325&lt;16),AND(AA325&gt;2,Y325&gt;15)),"Complexo",""))), IF(OR(X325="CE",X325="SE"),IF(OR(AND(OR(AA325=1,AA325=0),Y325&gt;0,Y325&lt;6),AND(OR(AA325=1,AA325=0),Y325&gt;5,Y325&lt;20),AND(AA325&gt;1,AA325&lt;4,Y325&gt;0,Y325&lt;6)),"Simples",IF(OR(AND(OR(AA325=1,AA325=0),Y325&gt;19),AND(AA325&gt;1,AA325&lt;4,Y325&gt;5,Y325&lt;20),AND(AA325&gt;3,Y325&gt;0,Y325&lt;6)),"Médio",IF(OR(AND(AA325&gt;1,AA325&lt;4,Y325&gt;19),AND(AA325&gt;3,Y325&gt;5,Y325&lt;20),AND(AA325&gt;3,Y325&gt;19)),"Complexo",""))),""))</f>
        <v/>
      </c>
      <c r="AD325" s="79" t="str">
        <f aca="false">IF(X325="ALI",IF(OR(AND(OR(AA325=1,AA325=0),Y325&gt;0,Y325&lt;20),AND(OR(AA325=1,AA325=0),Y325&gt;19,Y325&lt;51),AND(AA325&gt;1,AA325&lt;6,Y325&gt;0,Y325&lt;20)),"Simples",IF(OR(AND(OR(AA325=1,AA325=0),Y325&gt;50),AND(AA325&gt;1,AA325&lt;6,Y325&gt;19,Y325&lt;51),AND(AA325&gt;5,Y325&gt;0,Y325&lt;20)),"Médio",IF(OR(AND(AA325&gt;1,AA325&lt;6,Y325&gt;50),AND(AA325&gt;5,Y325&gt;19,Y325&lt;51),AND(AA325&gt;5,Y325&gt;50)),"Complexo",""))), IF(X325="AIE",IF(OR(AND(OR(AA325=1, AA325=0),Y325&gt;0,Y325&lt;20),AND(OR(AA325=1, AA325=0),Y325&gt;19,Y325&lt;51),AND(AA325&gt;1,AA325&lt;6,Y325&gt;0,Y325&lt;20)),"Simples",IF(OR(AND(OR(AA325=1, AA325=0),Y325&gt;50),AND(AA325&gt;1,AA325&lt;6,Y325&gt;19,Y325&lt;51),AND(AA325&gt;5,Y325&gt;0,Y325&lt;20)),"Médio",IF(OR(AND(AA325&gt;1,AA325&lt;6,Y325&gt;50),AND(AA325&gt;5,Y325&gt;19,Y325&lt;51),AND(AA325&gt;5,Y325&gt;50)),"Complexo",""))),""))</f>
        <v/>
      </c>
      <c r="AE325" s="85" t="str">
        <f aca="false">IF(AC325="",AD325,IF(AD325="",AC325,""))</f>
        <v/>
      </c>
      <c r="AF325" s="86" t="n">
        <f aca="false">IF(AND(OR(X325="EE",X325="CE"),AE325="Simples"),3, IF(AND(OR(X325="EE",X325="CE"),AE325="Médio"),4, IF(AND(OR(X325="EE",X325="CE"),AE325="Complexo"),6, IF(AND(X325="SE",AE325="Simples"),4, IF(AND(X325="SE",AE325="Médio"),5, IF(AND(X325="SE",AE325="Complexo"),7,0))))))</f>
        <v>0</v>
      </c>
      <c r="AG325" s="86" t="n">
        <f aca="false">IF(AND(X325="ALI",AD325="Simples"),7, IF(AND(X325="ALI",AD325="Médio"),10, IF(AND(X325="ALI",AD325="Complexo"),15, IF(AND(X325="AIE",AD325="Simples"),5, IF(AND(X325="AIE",AD325="Médio"),7, IF(AND(X325="AIE",AD325="Complexo"),10,0))))))</f>
        <v>0</v>
      </c>
      <c r="AH325" s="86" t="n">
        <f aca="false">IF(U325="",0,IF(U325="OK",SUM(O325:P325),SUM(AF325:AG325)))</f>
        <v>0</v>
      </c>
      <c r="AI325" s="89" t="n">
        <f aca="false">IF(U325="OK",R325,( IF(V325&lt;&gt;"Manutenção em interface",IF(V325&lt;&gt;"Desenv., Manutenção e Publicação de Páginas Estáticas",(AF325+AG325)*W325,W325),W325)))</f>
        <v>0</v>
      </c>
      <c r="AJ325" s="78"/>
      <c r="AK325" s="87"/>
      <c r="AL325" s="78"/>
      <c r="AM325" s="87"/>
      <c r="AN325" s="78"/>
      <c r="AO325" s="78" t="str">
        <f aca="false">IF(AI325=0,"",IF(AI325=R325,"OK","Divergente"))</f>
        <v/>
      </c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IF(B326&lt;&gt;"",VLOOKUP(B326,'Manual EB'!$A$3:$B$407,2,0),0)</f>
        <v>0</v>
      </c>
      <c r="D326" s="78"/>
      <c r="E326" s="78"/>
      <c r="F326" s="79"/>
      <c r="G326" s="78"/>
      <c r="H326" s="80"/>
      <c r="I326" s="81"/>
      <c r="J326" s="82"/>
      <c r="K326" s="83"/>
      <c r="L326" s="84" t="str">
        <f aca="false">IF(G326="EE",IF(OR(AND(OR(J326=1,J326=0),H326&gt;0,H326&lt;5),AND(OR(J326=1,J326=0),H326&gt;4,H326&lt;16),AND(J326=2,H326&gt;0,H326&lt;5)),"Simples",IF(OR(AND(OR(J326=1,J326=0),H326&gt;15),AND(J326=2,H326&gt;4,H326&lt;16),AND(J326&gt;2,H326&gt;0,H326&lt;5)),"Médio",IF(OR(AND(J326=2,H326&gt;15),AND(J326&gt;2,H326&gt;4,H326&lt;16),AND(J326&gt;2,H326&gt;15)),"Complexo",""))), IF(OR(G326="CE",G326="SE"),IF(OR(AND(OR(J326=1,J326=0),H326&gt;0,H326&lt;6),AND(OR(J326=1,J326=0),H326&gt;5,H326&lt;20),AND(J326&gt;1,J326&lt;4,H326&gt;0,H326&lt;6)),"Simples",IF(OR(AND(OR(J326=1,J326=0),H326&gt;19),AND(J326&gt;1,J326&lt;4,H326&gt;5,H326&lt;20),AND(J326&gt;3,H326&gt;0,H326&lt;6)),"Médio",IF(OR(AND(J326&gt;1,J326&lt;4,H326&gt;19),AND(J326&gt;3,H326&gt;5,H326&lt;20),AND(J326&gt;3,H326&gt;19)),"Complexo",""))),""))</f>
        <v/>
      </c>
      <c r="M326" s="79" t="str">
        <f aca="false">IF(G326="ALI",IF(OR(AND(OR(J326=1,J326=0),H326&gt;0,H326&lt;20),AND(OR(J326=1,J326=0),H326&gt;19,H326&lt;51),AND(J326&gt;1,J326&lt;6,H326&gt;0,H326&lt;20)),"Simples",IF(OR(AND(OR(J326=1,J326=0),H326&gt;50),AND(J326&gt;1,J326&lt;6,H326&gt;19,H326&lt;51),AND(J326&gt;5,H326&gt;0,H326&lt;20)),"Médio",IF(OR(AND(J326&gt;1,J326&lt;6,H326&gt;50),AND(J326&gt;5,H326&gt;19,H326&lt;51),AND(J326&gt;5,H326&gt;50)),"Complexo",""))), IF(G326="AIE",IF(OR(AND(OR(J326=1, J326=0),H326&gt;0,H326&lt;20),AND(OR(J326=1, J326=0),H326&gt;19,H326&lt;51),AND(J326&gt;1,J326&lt;6,H326&gt;0,H326&lt;20)),"Simples",IF(OR(AND(OR(J326=1, J326=0),H326&gt;50),AND(J326&gt;1,J326&lt;6,H326&gt;19,H326&lt;51),AND(J326&gt;5,H326&gt;0,H326&lt;20)),"Médio",IF(OR(AND(J326&gt;1,J326&lt;6,H326&gt;50),AND(J326&gt;5,H326&gt;19,H326&lt;51),AND(J326&gt;5,H326&gt;50)),"Complexo",""))),""))</f>
        <v/>
      </c>
      <c r="N326" s="85" t="str">
        <f aca="false">IF(L326="",M326,IF(M326="",L326,""))</f>
        <v/>
      </c>
      <c r="O326" s="86" t="n">
        <f aca="false">IF(AND(OR(G326="EE",G326="CE"),N326="Simples"),3, IF(AND(OR(G326="EE",G326="CE"),N326="Médio"),4, IF(AND(OR(G326="EE",G326="CE"),N326="Complexo"),6, IF(AND(G326="SE",N326="Simples"),4, IF(AND(G326="SE",N326="Médio"),5, IF(AND(G326="SE",N326="Complexo"),7,0))))))</f>
        <v>0</v>
      </c>
      <c r="P326" s="86" t="n">
        <f aca="false">IF(AND(G326="ALI",M326="Simples"),7, IF(AND(G326="ALI",M326="Médio"),10, IF(AND(G326="ALI",M326="Complexo"),15, IF(AND(G326="AIE",M326="Simples"),5, IF(AND(G326="AIE",M326="Médio"),7, IF(AND(G326="AIE",M326="Complexo"),10,0))))))</f>
        <v>0</v>
      </c>
      <c r="Q326" s="69" t="n">
        <f aca="false">IF(B326&lt;&gt;"Manutenção em interface",IF(B326&lt;&gt;"Desenv., Manutenção e Publicação de Páginas Estáticas",(O326+P326),C326),C326)</f>
        <v>0</v>
      </c>
      <c r="R326" s="85" t="n">
        <f aca="false">IF(B326&lt;&gt;"Manutenção em interface",IF(B326&lt;&gt;"Desenv., Manutenção e Publicação de Páginas Estáticas",(O326+P326)*C326,C326),C326)</f>
        <v>0</v>
      </c>
      <c r="S326" s="78"/>
      <c r="T326" s="87"/>
      <c r="U326" s="88"/>
      <c r="V326" s="76"/>
      <c r="W326" s="77" t="n">
        <f aca="false">IF(V326&lt;&gt;"",VLOOKUP(V326,'Manual EB'!$A$3:$B$407,2,0),0)</f>
        <v>0</v>
      </c>
      <c r="X326" s="78"/>
      <c r="Y326" s="80"/>
      <c r="Z326" s="81"/>
      <c r="AA326" s="82"/>
      <c r="AB326" s="83"/>
      <c r="AC326" s="84" t="str">
        <f aca="false">IF(X326="EE",IF(OR(AND(OR(AA326=1,AA326=0),Y326&gt;0,Y326&lt;5),AND(OR(AA326=1,AA326=0),Y326&gt;4,Y326&lt;16),AND(AA326=2,Y326&gt;0,Y326&lt;5)),"Simples",IF(OR(AND(OR(AA326=1,AA326=0),Y326&gt;15),AND(AA326=2,Y326&gt;4,Y326&lt;16),AND(AA326&gt;2,Y326&gt;0,Y326&lt;5)),"Médio",IF(OR(AND(AA326=2,Y326&gt;15),AND(AA326&gt;2,Y326&gt;4,Y326&lt;16),AND(AA326&gt;2,Y326&gt;15)),"Complexo",""))), IF(OR(X326="CE",X326="SE"),IF(OR(AND(OR(AA326=1,AA326=0),Y326&gt;0,Y326&lt;6),AND(OR(AA326=1,AA326=0),Y326&gt;5,Y326&lt;20),AND(AA326&gt;1,AA326&lt;4,Y326&gt;0,Y326&lt;6)),"Simples",IF(OR(AND(OR(AA326=1,AA326=0),Y326&gt;19),AND(AA326&gt;1,AA326&lt;4,Y326&gt;5,Y326&lt;20),AND(AA326&gt;3,Y326&gt;0,Y326&lt;6)),"Médio",IF(OR(AND(AA326&gt;1,AA326&lt;4,Y326&gt;19),AND(AA326&gt;3,Y326&gt;5,Y326&lt;20),AND(AA326&gt;3,Y326&gt;19)),"Complexo",""))),""))</f>
        <v/>
      </c>
      <c r="AD326" s="79" t="str">
        <f aca="false">IF(X326="ALI",IF(OR(AND(OR(AA326=1,AA326=0),Y326&gt;0,Y326&lt;20),AND(OR(AA326=1,AA326=0),Y326&gt;19,Y326&lt;51),AND(AA326&gt;1,AA326&lt;6,Y326&gt;0,Y326&lt;20)),"Simples",IF(OR(AND(OR(AA326=1,AA326=0),Y326&gt;50),AND(AA326&gt;1,AA326&lt;6,Y326&gt;19,Y326&lt;51),AND(AA326&gt;5,Y326&gt;0,Y326&lt;20)),"Médio",IF(OR(AND(AA326&gt;1,AA326&lt;6,Y326&gt;50),AND(AA326&gt;5,Y326&gt;19,Y326&lt;51),AND(AA326&gt;5,Y326&gt;50)),"Complexo",""))), IF(X326="AIE",IF(OR(AND(OR(AA326=1, AA326=0),Y326&gt;0,Y326&lt;20),AND(OR(AA326=1, AA326=0),Y326&gt;19,Y326&lt;51),AND(AA326&gt;1,AA326&lt;6,Y326&gt;0,Y326&lt;20)),"Simples",IF(OR(AND(OR(AA326=1, AA326=0),Y326&gt;50),AND(AA326&gt;1,AA326&lt;6,Y326&gt;19,Y326&lt;51),AND(AA326&gt;5,Y326&gt;0,Y326&lt;20)),"Médio",IF(OR(AND(AA326&gt;1,AA326&lt;6,Y326&gt;50),AND(AA326&gt;5,Y326&gt;19,Y326&lt;51),AND(AA326&gt;5,Y326&gt;50)),"Complexo",""))),""))</f>
        <v/>
      </c>
      <c r="AE326" s="85" t="str">
        <f aca="false">IF(AC326="",AD326,IF(AD326="",AC326,""))</f>
        <v/>
      </c>
      <c r="AF326" s="86" t="n">
        <f aca="false">IF(AND(OR(X326="EE",X326="CE"),AE326="Simples"),3, IF(AND(OR(X326="EE",X326="CE"),AE326="Médio"),4, IF(AND(OR(X326="EE",X326="CE"),AE326="Complexo"),6, IF(AND(X326="SE",AE326="Simples"),4, IF(AND(X326="SE",AE326="Médio"),5, IF(AND(X326="SE",AE326="Complexo"),7,0))))))</f>
        <v>0</v>
      </c>
      <c r="AG326" s="86" t="n">
        <f aca="false">IF(AND(X326="ALI",AD326="Simples"),7, IF(AND(X326="ALI",AD326="Médio"),10, IF(AND(X326="ALI",AD326="Complexo"),15, IF(AND(X326="AIE",AD326="Simples"),5, IF(AND(X326="AIE",AD326="Médio"),7, IF(AND(X326="AIE",AD326="Complexo"),10,0))))))</f>
        <v>0</v>
      </c>
      <c r="AH326" s="86" t="n">
        <f aca="false">IF(U326="",0,IF(U326="OK",SUM(O326:P326),SUM(AF326:AG326)))</f>
        <v>0</v>
      </c>
      <c r="AI326" s="89" t="n">
        <f aca="false">IF(U326="OK",R326,( IF(V326&lt;&gt;"Manutenção em interface",IF(V326&lt;&gt;"Desenv., Manutenção e Publicação de Páginas Estáticas",(AF326+AG326)*W326,W326),W326)))</f>
        <v>0</v>
      </c>
      <c r="AJ326" s="78"/>
      <c r="AK326" s="87"/>
      <c r="AL326" s="78"/>
      <c r="AM326" s="87"/>
      <c r="AN326" s="78"/>
      <c r="AO326" s="78" t="str">
        <f aca="false">IF(AI326=0,"",IF(AI326=R326,"OK","Divergente"))</f>
        <v/>
      </c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IF(B327&lt;&gt;"",VLOOKUP(B327,'Manual EB'!$A$3:$B$407,2,0),0)</f>
        <v>0</v>
      </c>
      <c r="D327" s="78"/>
      <c r="E327" s="78"/>
      <c r="F327" s="79"/>
      <c r="G327" s="78"/>
      <c r="H327" s="80"/>
      <c r="I327" s="81"/>
      <c r="J327" s="82"/>
      <c r="K327" s="83"/>
      <c r="L327" s="84" t="str">
        <f aca="false">IF(G327="EE",IF(OR(AND(OR(J327=1,J327=0),H327&gt;0,H327&lt;5),AND(OR(J327=1,J327=0),H327&gt;4,H327&lt;16),AND(J327=2,H327&gt;0,H327&lt;5)),"Simples",IF(OR(AND(OR(J327=1,J327=0),H327&gt;15),AND(J327=2,H327&gt;4,H327&lt;16),AND(J327&gt;2,H327&gt;0,H327&lt;5)),"Médio",IF(OR(AND(J327=2,H327&gt;15),AND(J327&gt;2,H327&gt;4,H327&lt;16),AND(J327&gt;2,H327&gt;15)),"Complexo",""))), IF(OR(G327="CE",G327="SE"),IF(OR(AND(OR(J327=1,J327=0),H327&gt;0,H327&lt;6),AND(OR(J327=1,J327=0),H327&gt;5,H327&lt;20),AND(J327&gt;1,J327&lt;4,H327&gt;0,H327&lt;6)),"Simples",IF(OR(AND(OR(J327=1,J327=0),H327&gt;19),AND(J327&gt;1,J327&lt;4,H327&gt;5,H327&lt;20),AND(J327&gt;3,H327&gt;0,H327&lt;6)),"Médio",IF(OR(AND(J327&gt;1,J327&lt;4,H327&gt;19),AND(J327&gt;3,H327&gt;5,H327&lt;20),AND(J327&gt;3,H327&gt;19)),"Complexo",""))),""))</f>
        <v/>
      </c>
      <c r="M327" s="79" t="str">
        <f aca="false">IF(G327="ALI",IF(OR(AND(OR(J327=1,J327=0),H327&gt;0,H327&lt;20),AND(OR(J327=1,J327=0),H327&gt;19,H327&lt;51),AND(J327&gt;1,J327&lt;6,H327&gt;0,H327&lt;20)),"Simples",IF(OR(AND(OR(J327=1,J327=0),H327&gt;50),AND(J327&gt;1,J327&lt;6,H327&gt;19,H327&lt;51),AND(J327&gt;5,H327&gt;0,H327&lt;20)),"Médio",IF(OR(AND(J327&gt;1,J327&lt;6,H327&gt;50),AND(J327&gt;5,H327&gt;19,H327&lt;51),AND(J327&gt;5,H327&gt;50)),"Complexo",""))), IF(G327="AIE",IF(OR(AND(OR(J327=1, J327=0),H327&gt;0,H327&lt;20),AND(OR(J327=1, J327=0),H327&gt;19,H327&lt;51),AND(J327&gt;1,J327&lt;6,H327&gt;0,H327&lt;20)),"Simples",IF(OR(AND(OR(J327=1, J327=0),H327&gt;50),AND(J327&gt;1,J327&lt;6,H327&gt;19,H327&lt;51),AND(J327&gt;5,H327&gt;0,H327&lt;20)),"Médio",IF(OR(AND(J327&gt;1,J327&lt;6,H327&gt;50),AND(J327&gt;5,H327&gt;19,H327&lt;51),AND(J327&gt;5,H327&gt;50)),"Complexo",""))),""))</f>
        <v/>
      </c>
      <c r="N327" s="85" t="str">
        <f aca="false">IF(L327="",M327,IF(M327="",L327,""))</f>
        <v/>
      </c>
      <c r="O327" s="86" t="n">
        <f aca="false">IF(AND(OR(G327="EE",G327="CE"),N327="Simples"),3, IF(AND(OR(G327="EE",G327="CE"),N327="Médio"),4, IF(AND(OR(G327="EE",G327="CE"),N327="Complexo"),6, IF(AND(G327="SE",N327="Simples"),4, IF(AND(G327="SE",N327="Médio"),5, IF(AND(G327="SE",N327="Complexo"),7,0))))))</f>
        <v>0</v>
      </c>
      <c r="P327" s="86" t="n">
        <f aca="false">IF(AND(G327="ALI",M327="Simples"),7, IF(AND(G327="ALI",M327="Médio"),10, IF(AND(G327="ALI",M327="Complexo"),15, IF(AND(G327="AIE",M327="Simples"),5, IF(AND(G327="AIE",M327="Médio"),7, IF(AND(G327="AIE",M327="Complexo"),10,0))))))</f>
        <v>0</v>
      </c>
      <c r="Q327" s="69" t="n">
        <f aca="false">IF(B327&lt;&gt;"Manutenção em interface",IF(B327&lt;&gt;"Desenv., Manutenção e Publicação de Páginas Estáticas",(O327+P327),C327),C327)</f>
        <v>0</v>
      </c>
      <c r="R327" s="85" t="n">
        <f aca="false">IF(B327&lt;&gt;"Manutenção em interface",IF(B327&lt;&gt;"Desenv., Manutenção e Publicação de Páginas Estáticas",(O327+P327)*C327,C327),C327)</f>
        <v>0</v>
      </c>
      <c r="S327" s="78"/>
      <c r="T327" s="87"/>
      <c r="U327" s="88"/>
      <c r="V327" s="76"/>
      <c r="W327" s="77" t="n">
        <f aca="false">IF(V327&lt;&gt;"",VLOOKUP(V327,'Manual EB'!$A$3:$B$407,2,0),0)</f>
        <v>0</v>
      </c>
      <c r="X327" s="78"/>
      <c r="Y327" s="80"/>
      <c r="Z327" s="81"/>
      <c r="AA327" s="82"/>
      <c r="AB327" s="83"/>
      <c r="AC327" s="84" t="str">
        <f aca="false">IF(X327="EE",IF(OR(AND(OR(AA327=1,AA327=0),Y327&gt;0,Y327&lt;5),AND(OR(AA327=1,AA327=0),Y327&gt;4,Y327&lt;16),AND(AA327=2,Y327&gt;0,Y327&lt;5)),"Simples",IF(OR(AND(OR(AA327=1,AA327=0),Y327&gt;15),AND(AA327=2,Y327&gt;4,Y327&lt;16),AND(AA327&gt;2,Y327&gt;0,Y327&lt;5)),"Médio",IF(OR(AND(AA327=2,Y327&gt;15),AND(AA327&gt;2,Y327&gt;4,Y327&lt;16),AND(AA327&gt;2,Y327&gt;15)),"Complexo",""))), IF(OR(X327="CE",X327="SE"),IF(OR(AND(OR(AA327=1,AA327=0),Y327&gt;0,Y327&lt;6),AND(OR(AA327=1,AA327=0),Y327&gt;5,Y327&lt;20),AND(AA327&gt;1,AA327&lt;4,Y327&gt;0,Y327&lt;6)),"Simples",IF(OR(AND(OR(AA327=1,AA327=0),Y327&gt;19),AND(AA327&gt;1,AA327&lt;4,Y327&gt;5,Y327&lt;20),AND(AA327&gt;3,Y327&gt;0,Y327&lt;6)),"Médio",IF(OR(AND(AA327&gt;1,AA327&lt;4,Y327&gt;19),AND(AA327&gt;3,Y327&gt;5,Y327&lt;20),AND(AA327&gt;3,Y327&gt;19)),"Complexo",""))),""))</f>
        <v/>
      </c>
      <c r="AD327" s="79" t="str">
        <f aca="false">IF(X327="ALI",IF(OR(AND(OR(AA327=1,AA327=0),Y327&gt;0,Y327&lt;20),AND(OR(AA327=1,AA327=0),Y327&gt;19,Y327&lt;51),AND(AA327&gt;1,AA327&lt;6,Y327&gt;0,Y327&lt;20)),"Simples",IF(OR(AND(OR(AA327=1,AA327=0),Y327&gt;50),AND(AA327&gt;1,AA327&lt;6,Y327&gt;19,Y327&lt;51),AND(AA327&gt;5,Y327&gt;0,Y327&lt;20)),"Médio",IF(OR(AND(AA327&gt;1,AA327&lt;6,Y327&gt;50),AND(AA327&gt;5,Y327&gt;19,Y327&lt;51),AND(AA327&gt;5,Y327&gt;50)),"Complexo",""))), IF(X327="AIE",IF(OR(AND(OR(AA327=1, AA327=0),Y327&gt;0,Y327&lt;20),AND(OR(AA327=1, AA327=0),Y327&gt;19,Y327&lt;51),AND(AA327&gt;1,AA327&lt;6,Y327&gt;0,Y327&lt;20)),"Simples",IF(OR(AND(OR(AA327=1, AA327=0),Y327&gt;50),AND(AA327&gt;1,AA327&lt;6,Y327&gt;19,Y327&lt;51),AND(AA327&gt;5,Y327&gt;0,Y327&lt;20)),"Médio",IF(OR(AND(AA327&gt;1,AA327&lt;6,Y327&gt;50),AND(AA327&gt;5,Y327&gt;19,Y327&lt;51),AND(AA327&gt;5,Y327&gt;50)),"Complexo",""))),""))</f>
        <v/>
      </c>
      <c r="AE327" s="85" t="str">
        <f aca="false">IF(AC327="",AD327,IF(AD327="",AC327,""))</f>
        <v/>
      </c>
      <c r="AF327" s="86" t="n">
        <f aca="false">IF(AND(OR(X327="EE",X327="CE"),AE327="Simples"),3, IF(AND(OR(X327="EE",X327="CE"),AE327="Médio"),4, IF(AND(OR(X327="EE",X327="CE"),AE327="Complexo"),6, IF(AND(X327="SE",AE327="Simples"),4, IF(AND(X327="SE",AE327="Médio"),5, IF(AND(X327="SE",AE327="Complexo"),7,0))))))</f>
        <v>0</v>
      </c>
      <c r="AG327" s="86" t="n">
        <f aca="false">IF(AND(X327="ALI",AD327="Simples"),7, IF(AND(X327="ALI",AD327="Médio"),10, IF(AND(X327="ALI",AD327="Complexo"),15, IF(AND(X327="AIE",AD327="Simples"),5, IF(AND(X327="AIE",AD327="Médio"),7, IF(AND(X327="AIE",AD327="Complexo"),10,0))))))</f>
        <v>0</v>
      </c>
      <c r="AH327" s="86" t="n">
        <f aca="false">IF(U327="",0,IF(U327="OK",SUM(O327:P327),SUM(AF327:AG327)))</f>
        <v>0</v>
      </c>
      <c r="AI327" s="89" t="n">
        <f aca="false">IF(U327="OK",R327,( IF(V327&lt;&gt;"Manutenção em interface",IF(V327&lt;&gt;"Desenv., Manutenção e Publicação de Páginas Estáticas",(AF327+AG327)*W327,W327),W327)))</f>
        <v>0</v>
      </c>
      <c r="AJ327" s="78"/>
      <c r="AK327" s="87"/>
      <c r="AL327" s="78"/>
      <c r="AM327" s="87"/>
      <c r="AN327" s="78"/>
      <c r="AO327" s="78" t="str">
        <f aca="false">IF(AI327=0,"",IF(AI327=R327,"OK","Divergente"))</f>
        <v/>
      </c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IF(B328&lt;&gt;"",VLOOKUP(B328,'Manual EB'!$A$3:$B$407,2,0),0)</f>
        <v>0</v>
      </c>
      <c r="D328" s="78"/>
      <c r="E328" s="78"/>
      <c r="F328" s="79"/>
      <c r="G328" s="78"/>
      <c r="H328" s="80"/>
      <c r="I328" s="81"/>
      <c r="J328" s="82"/>
      <c r="K328" s="83"/>
      <c r="L328" s="84" t="str">
        <f aca="false">IF(G328="EE",IF(OR(AND(OR(J328=1,J328=0),H328&gt;0,H328&lt;5),AND(OR(J328=1,J328=0),H328&gt;4,H328&lt;16),AND(J328=2,H328&gt;0,H328&lt;5)),"Simples",IF(OR(AND(OR(J328=1,J328=0),H328&gt;15),AND(J328=2,H328&gt;4,H328&lt;16),AND(J328&gt;2,H328&gt;0,H328&lt;5)),"Médio",IF(OR(AND(J328=2,H328&gt;15),AND(J328&gt;2,H328&gt;4,H328&lt;16),AND(J328&gt;2,H328&gt;15)),"Complexo",""))), IF(OR(G328="CE",G328="SE"),IF(OR(AND(OR(J328=1,J328=0),H328&gt;0,H328&lt;6),AND(OR(J328=1,J328=0),H328&gt;5,H328&lt;20),AND(J328&gt;1,J328&lt;4,H328&gt;0,H328&lt;6)),"Simples",IF(OR(AND(OR(J328=1,J328=0),H328&gt;19),AND(J328&gt;1,J328&lt;4,H328&gt;5,H328&lt;20),AND(J328&gt;3,H328&gt;0,H328&lt;6)),"Médio",IF(OR(AND(J328&gt;1,J328&lt;4,H328&gt;19),AND(J328&gt;3,H328&gt;5,H328&lt;20),AND(J328&gt;3,H328&gt;19)),"Complexo",""))),""))</f>
        <v/>
      </c>
      <c r="M328" s="79" t="str">
        <f aca="false">IF(G328="ALI",IF(OR(AND(OR(J328=1,J328=0),H328&gt;0,H328&lt;20),AND(OR(J328=1,J328=0),H328&gt;19,H328&lt;51),AND(J328&gt;1,J328&lt;6,H328&gt;0,H328&lt;20)),"Simples",IF(OR(AND(OR(J328=1,J328=0),H328&gt;50),AND(J328&gt;1,J328&lt;6,H328&gt;19,H328&lt;51),AND(J328&gt;5,H328&gt;0,H328&lt;20)),"Médio",IF(OR(AND(J328&gt;1,J328&lt;6,H328&gt;50),AND(J328&gt;5,H328&gt;19,H328&lt;51),AND(J328&gt;5,H328&gt;50)),"Complexo",""))), IF(G328="AIE",IF(OR(AND(OR(J328=1, J328=0),H328&gt;0,H328&lt;20),AND(OR(J328=1, J328=0),H328&gt;19,H328&lt;51),AND(J328&gt;1,J328&lt;6,H328&gt;0,H328&lt;20)),"Simples",IF(OR(AND(OR(J328=1, J328=0),H328&gt;50),AND(J328&gt;1,J328&lt;6,H328&gt;19,H328&lt;51),AND(J328&gt;5,H328&gt;0,H328&lt;20)),"Médio",IF(OR(AND(J328&gt;1,J328&lt;6,H328&gt;50),AND(J328&gt;5,H328&gt;19,H328&lt;51),AND(J328&gt;5,H328&gt;50)),"Complexo",""))),""))</f>
        <v/>
      </c>
      <c r="N328" s="85" t="str">
        <f aca="false">IF(L328="",M328,IF(M328="",L328,""))</f>
        <v/>
      </c>
      <c r="O328" s="86" t="n">
        <f aca="false">IF(AND(OR(G328="EE",G328="CE"),N328="Simples"),3, IF(AND(OR(G328="EE",G328="CE"),N328="Médio"),4, IF(AND(OR(G328="EE",G328="CE"),N328="Complexo"),6, IF(AND(G328="SE",N328="Simples"),4, IF(AND(G328="SE",N328="Médio"),5, IF(AND(G328="SE",N328="Complexo"),7,0))))))</f>
        <v>0</v>
      </c>
      <c r="P328" s="86" t="n">
        <f aca="false">IF(AND(G328="ALI",M328="Simples"),7, IF(AND(G328="ALI",M328="Médio"),10, IF(AND(G328="ALI",M328="Complexo"),15, IF(AND(G328="AIE",M328="Simples"),5, IF(AND(G328="AIE",M328="Médio"),7, IF(AND(G328="AIE",M328="Complexo"),10,0))))))</f>
        <v>0</v>
      </c>
      <c r="Q328" s="69" t="n">
        <f aca="false">IF(B328&lt;&gt;"Manutenção em interface",IF(B328&lt;&gt;"Desenv., Manutenção e Publicação de Páginas Estáticas",(O328+P328),C328),C328)</f>
        <v>0</v>
      </c>
      <c r="R328" s="85" t="n">
        <f aca="false">IF(B328&lt;&gt;"Manutenção em interface",IF(B328&lt;&gt;"Desenv., Manutenção e Publicação de Páginas Estáticas",(O328+P328)*C328,C328),C328)</f>
        <v>0</v>
      </c>
      <c r="S328" s="78"/>
      <c r="T328" s="87"/>
      <c r="U328" s="88"/>
      <c r="V328" s="76"/>
      <c r="W328" s="77" t="n">
        <f aca="false">IF(V328&lt;&gt;"",VLOOKUP(V328,'Manual EB'!$A$3:$B$407,2,0),0)</f>
        <v>0</v>
      </c>
      <c r="X328" s="78"/>
      <c r="Y328" s="80"/>
      <c r="Z328" s="81"/>
      <c r="AA328" s="82"/>
      <c r="AB328" s="83"/>
      <c r="AC328" s="84" t="str">
        <f aca="false">IF(X328="EE",IF(OR(AND(OR(AA328=1,AA328=0),Y328&gt;0,Y328&lt;5),AND(OR(AA328=1,AA328=0),Y328&gt;4,Y328&lt;16),AND(AA328=2,Y328&gt;0,Y328&lt;5)),"Simples",IF(OR(AND(OR(AA328=1,AA328=0),Y328&gt;15),AND(AA328=2,Y328&gt;4,Y328&lt;16),AND(AA328&gt;2,Y328&gt;0,Y328&lt;5)),"Médio",IF(OR(AND(AA328=2,Y328&gt;15),AND(AA328&gt;2,Y328&gt;4,Y328&lt;16),AND(AA328&gt;2,Y328&gt;15)),"Complexo",""))), IF(OR(X328="CE",X328="SE"),IF(OR(AND(OR(AA328=1,AA328=0),Y328&gt;0,Y328&lt;6),AND(OR(AA328=1,AA328=0),Y328&gt;5,Y328&lt;20),AND(AA328&gt;1,AA328&lt;4,Y328&gt;0,Y328&lt;6)),"Simples",IF(OR(AND(OR(AA328=1,AA328=0),Y328&gt;19),AND(AA328&gt;1,AA328&lt;4,Y328&gt;5,Y328&lt;20),AND(AA328&gt;3,Y328&gt;0,Y328&lt;6)),"Médio",IF(OR(AND(AA328&gt;1,AA328&lt;4,Y328&gt;19),AND(AA328&gt;3,Y328&gt;5,Y328&lt;20),AND(AA328&gt;3,Y328&gt;19)),"Complexo",""))),""))</f>
        <v/>
      </c>
      <c r="AD328" s="79" t="str">
        <f aca="false">IF(X328="ALI",IF(OR(AND(OR(AA328=1,AA328=0),Y328&gt;0,Y328&lt;20),AND(OR(AA328=1,AA328=0),Y328&gt;19,Y328&lt;51),AND(AA328&gt;1,AA328&lt;6,Y328&gt;0,Y328&lt;20)),"Simples",IF(OR(AND(OR(AA328=1,AA328=0),Y328&gt;50),AND(AA328&gt;1,AA328&lt;6,Y328&gt;19,Y328&lt;51),AND(AA328&gt;5,Y328&gt;0,Y328&lt;20)),"Médio",IF(OR(AND(AA328&gt;1,AA328&lt;6,Y328&gt;50),AND(AA328&gt;5,Y328&gt;19,Y328&lt;51),AND(AA328&gt;5,Y328&gt;50)),"Complexo",""))), IF(X328="AIE",IF(OR(AND(OR(AA328=1, AA328=0),Y328&gt;0,Y328&lt;20),AND(OR(AA328=1, AA328=0),Y328&gt;19,Y328&lt;51),AND(AA328&gt;1,AA328&lt;6,Y328&gt;0,Y328&lt;20)),"Simples",IF(OR(AND(OR(AA328=1, AA328=0),Y328&gt;50),AND(AA328&gt;1,AA328&lt;6,Y328&gt;19,Y328&lt;51),AND(AA328&gt;5,Y328&gt;0,Y328&lt;20)),"Médio",IF(OR(AND(AA328&gt;1,AA328&lt;6,Y328&gt;50),AND(AA328&gt;5,Y328&gt;19,Y328&lt;51),AND(AA328&gt;5,Y328&gt;50)),"Complexo",""))),""))</f>
        <v/>
      </c>
      <c r="AE328" s="85" t="str">
        <f aca="false">IF(AC328="",AD328,IF(AD328="",AC328,""))</f>
        <v/>
      </c>
      <c r="AF328" s="86" t="n">
        <f aca="false">IF(AND(OR(X328="EE",X328="CE"),AE328="Simples"),3, IF(AND(OR(X328="EE",X328="CE"),AE328="Médio"),4, IF(AND(OR(X328="EE",X328="CE"),AE328="Complexo"),6, IF(AND(X328="SE",AE328="Simples"),4, IF(AND(X328="SE",AE328="Médio"),5, IF(AND(X328="SE",AE328="Complexo"),7,0))))))</f>
        <v>0</v>
      </c>
      <c r="AG328" s="86" t="n">
        <f aca="false">IF(AND(X328="ALI",AD328="Simples"),7, IF(AND(X328="ALI",AD328="Médio"),10, IF(AND(X328="ALI",AD328="Complexo"),15, IF(AND(X328="AIE",AD328="Simples"),5, IF(AND(X328="AIE",AD328="Médio"),7, IF(AND(X328="AIE",AD328="Complexo"),10,0))))))</f>
        <v>0</v>
      </c>
      <c r="AH328" s="86" t="n">
        <f aca="false">IF(U328="",0,IF(U328="OK",SUM(O328:P328),SUM(AF328:AG328)))</f>
        <v>0</v>
      </c>
      <c r="AI328" s="89" t="n">
        <f aca="false">IF(U328="OK",R328,( IF(V328&lt;&gt;"Manutenção em interface",IF(V328&lt;&gt;"Desenv., Manutenção e Publicação de Páginas Estáticas",(AF328+AG328)*W328,W328),W328)))</f>
        <v>0</v>
      </c>
      <c r="AJ328" s="78"/>
      <c r="AK328" s="87"/>
      <c r="AL328" s="78"/>
      <c r="AM328" s="87"/>
      <c r="AN328" s="78"/>
      <c r="AO328" s="78" t="str">
        <f aca="false">IF(AI328=0,"",IF(AI328=R328,"OK","Divergente"))</f>
        <v/>
      </c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IF(B329&lt;&gt;"",VLOOKUP(B329,'Manual EB'!$A$3:$B$407,2,0),0)</f>
        <v>0</v>
      </c>
      <c r="D329" s="78"/>
      <c r="E329" s="78"/>
      <c r="F329" s="79"/>
      <c r="G329" s="78"/>
      <c r="H329" s="80"/>
      <c r="I329" s="81"/>
      <c r="J329" s="82"/>
      <c r="K329" s="83"/>
      <c r="L329" s="84" t="str">
        <f aca="false">IF(G329="EE",IF(OR(AND(OR(J329=1,J329=0),H329&gt;0,H329&lt;5),AND(OR(J329=1,J329=0),H329&gt;4,H329&lt;16),AND(J329=2,H329&gt;0,H329&lt;5)),"Simples",IF(OR(AND(OR(J329=1,J329=0),H329&gt;15),AND(J329=2,H329&gt;4,H329&lt;16),AND(J329&gt;2,H329&gt;0,H329&lt;5)),"Médio",IF(OR(AND(J329=2,H329&gt;15),AND(J329&gt;2,H329&gt;4,H329&lt;16),AND(J329&gt;2,H329&gt;15)),"Complexo",""))), IF(OR(G329="CE",G329="SE"),IF(OR(AND(OR(J329=1,J329=0),H329&gt;0,H329&lt;6),AND(OR(J329=1,J329=0),H329&gt;5,H329&lt;20),AND(J329&gt;1,J329&lt;4,H329&gt;0,H329&lt;6)),"Simples",IF(OR(AND(OR(J329=1,J329=0),H329&gt;19),AND(J329&gt;1,J329&lt;4,H329&gt;5,H329&lt;20),AND(J329&gt;3,H329&gt;0,H329&lt;6)),"Médio",IF(OR(AND(J329&gt;1,J329&lt;4,H329&gt;19),AND(J329&gt;3,H329&gt;5,H329&lt;20),AND(J329&gt;3,H329&gt;19)),"Complexo",""))),""))</f>
        <v/>
      </c>
      <c r="M329" s="79" t="str">
        <f aca="false">IF(G329="ALI",IF(OR(AND(OR(J329=1,J329=0),H329&gt;0,H329&lt;20),AND(OR(J329=1,J329=0),H329&gt;19,H329&lt;51),AND(J329&gt;1,J329&lt;6,H329&gt;0,H329&lt;20)),"Simples",IF(OR(AND(OR(J329=1,J329=0),H329&gt;50),AND(J329&gt;1,J329&lt;6,H329&gt;19,H329&lt;51),AND(J329&gt;5,H329&gt;0,H329&lt;20)),"Médio",IF(OR(AND(J329&gt;1,J329&lt;6,H329&gt;50),AND(J329&gt;5,H329&gt;19,H329&lt;51),AND(J329&gt;5,H329&gt;50)),"Complexo",""))), IF(G329="AIE",IF(OR(AND(OR(J329=1, J329=0),H329&gt;0,H329&lt;20),AND(OR(J329=1, J329=0),H329&gt;19,H329&lt;51),AND(J329&gt;1,J329&lt;6,H329&gt;0,H329&lt;20)),"Simples",IF(OR(AND(OR(J329=1, J329=0),H329&gt;50),AND(J329&gt;1,J329&lt;6,H329&gt;19,H329&lt;51),AND(J329&gt;5,H329&gt;0,H329&lt;20)),"Médio",IF(OR(AND(J329&gt;1,J329&lt;6,H329&gt;50),AND(J329&gt;5,H329&gt;19,H329&lt;51),AND(J329&gt;5,H329&gt;50)),"Complexo",""))),""))</f>
        <v/>
      </c>
      <c r="N329" s="85" t="str">
        <f aca="false">IF(L329="",M329,IF(M329="",L329,""))</f>
        <v/>
      </c>
      <c r="O329" s="86" t="n">
        <f aca="false">IF(AND(OR(G329="EE",G329="CE"),N329="Simples"),3, IF(AND(OR(G329="EE",G329="CE"),N329="Médio"),4, IF(AND(OR(G329="EE",G329="CE"),N329="Complexo"),6, IF(AND(G329="SE",N329="Simples"),4, IF(AND(G329="SE",N329="Médio"),5, IF(AND(G329="SE",N329="Complexo"),7,0))))))</f>
        <v>0</v>
      </c>
      <c r="P329" s="86" t="n">
        <f aca="false">IF(AND(G329="ALI",M329="Simples"),7, IF(AND(G329="ALI",M329="Médio"),10, IF(AND(G329="ALI",M329="Complexo"),15, IF(AND(G329="AIE",M329="Simples"),5, IF(AND(G329="AIE",M329="Médio"),7, IF(AND(G329="AIE",M329="Complexo"),10,0))))))</f>
        <v>0</v>
      </c>
      <c r="Q329" s="69" t="n">
        <f aca="false">IF(B329&lt;&gt;"Manutenção em interface",IF(B329&lt;&gt;"Desenv., Manutenção e Publicação de Páginas Estáticas",(O329+P329),C329),C329)</f>
        <v>0</v>
      </c>
      <c r="R329" s="85" t="n">
        <f aca="false">IF(B329&lt;&gt;"Manutenção em interface",IF(B329&lt;&gt;"Desenv., Manutenção e Publicação de Páginas Estáticas",(O329+P329)*C329,C329),C329)</f>
        <v>0</v>
      </c>
      <c r="S329" s="78"/>
      <c r="T329" s="87"/>
      <c r="U329" s="88"/>
      <c r="V329" s="76"/>
      <c r="W329" s="77" t="n">
        <f aca="false">IF(V329&lt;&gt;"",VLOOKUP(V329,'Manual EB'!$A$3:$B$407,2,0),0)</f>
        <v>0</v>
      </c>
      <c r="X329" s="78"/>
      <c r="Y329" s="80"/>
      <c r="Z329" s="81"/>
      <c r="AA329" s="82"/>
      <c r="AB329" s="83"/>
      <c r="AC329" s="84" t="str">
        <f aca="false">IF(X329="EE",IF(OR(AND(OR(AA329=1,AA329=0),Y329&gt;0,Y329&lt;5),AND(OR(AA329=1,AA329=0),Y329&gt;4,Y329&lt;16),AND(AA329=2,Y329&gt;0,Y329&lt;5)),"Simples",IF(OR(AND(OR(AA329=1,AA329=0),Y329&gt;15),AND(AA329=2,Y329&gt;4,Y329&lt;16),AND(AA329&gt;2,Y329&gt;0,Y329&lt;5)),"Médio",IF(OR(AND(AA329=2,Y329&gt;15),AND(AA329&gt;2,Y329&gt;4,Y329&lt;16),AND(AA329&gt;2,Y329&gt;15)),"Complexo",""))), IF(OR(X329="CE",X329="SE"),IF(OR(AND(OR(AA329=1,AA329=0),Y329&gt;0,Y329&lt;6),AND(OR(AA329=1,AA329=0),Y329&gt;5,Y329&lt;20),AND(AA329&gt;1,AA329&lt;4,Y329&gt;0,Y329&lt;6)),"Simples",IF(OR(AND(OR(AA329=1,AA329=0),Y329&gt;19),AND(AA329&gt;1,AA329&lt;4,Y329&gt;5,Y329&lt;20),AND(AA329&gt;3,Y329&gt;0,Y329&lt;6)),"Médio",IF(OR(AND(AA329&gt;1,AA329&lt;4,Y329&gt;19),AND(AA329&gt;3,Y329&gt;5,Y329&lt;20),AND(AA329&gt;3,Y329&gt;19)),"Complexo",""))),""))</f>
        <v/>
      </c>
      <c r="AD329" s="79" t="str">
        <f aca="false">IF(X329="ALI",IF(OR(AND(OR(AA329=1,AA329=0),Y329&gt;0,Y329&lt;20),AND(OR(AA329=1,AA329=0),Y329&gt;19,Y329&lt;51),AND(AA329&gt;1,AA329&lt;6,Y329&gt;0,Y329&lt;20)),"Simples",IF(OR(AND(OR(AA329=1,AA329=0),Y329&gt;50),AND(AA329&gt;1,AA329&lt;6,Y329&gt;19,Y329&lt;51),AND(AA329&gt;5,Y329&gt;0,Y329&lt;20)),"Médio",IF(OR(AND(AA329&gt;1,AA329&lt;6,Y329&gt;50),AND(AA329&gt;5,Y329&gt;19,Y329&lt;51),AND(AA329&gt;5,Y329&gt;50)),"Complexo",""))), IF(X329="AIE",IF(OR(AND(OR(AA329=1, AA329=0),Y329&gt;0,Y329&lt;20),AND(OR(AA329=1, AA329=0),Y329&gt;19,Y329&lt;51),AND(AA329&gt;1,AA329&lt;6,Y329&gt;0,Y329&lt;20)),"Simples",IF(OR(AND(OR(AA329=1, AA329=0),Y329&gt;50),AND(AA329&gt;1,AA329&lt;6,Y329&gt;19,Y329&lt;51),AND(AA329&gt;5,Y329&gt;0,Y329&lt;20)),"Médio",IF(OR(AND(AA329&gt;1,AA329&lt;6,Y329&gt;50),AND(AA329&gt;5,Y329&gt;19,Y329&lt;51),AND(AA329&gt;5,Y329&gt;50)),"Complexo",""))),""))</f>
        <v/>
      </c>
      <c r="AE329" s="85" t="str">
        <f aca="false">IF(AC329="",AD329,IF(AD329="",AC329,""))</f>
        <v/>
      </c>
      <c r="AF329" s="86" t="n">
        <f aca="false">IF(AND(OR(X329="EE",X329="CE"),AE329="Simples"),3, IF(AND(OR(X329="EE",X329="CE"),AE329="Médio"),4, IF(AND(OR(X329="EE",X329="CE"),AE329="Complexo"),6, IF(AND(X329="SE",AE329="Simples"),4, IF(AND(X329="SE",AE329="Médio"),5, IF(AND(X329="SE",AE329="Complexo"),7,0))))))</f>
        <v>0</v>
      </c>
      <c r="AG329" s="86" t="n">
        <f aca="false">IF(AND(X329="ALI",AD329="Simples"),7, IF(AND(X329="ALI",AD329="Médio"),10, IF(AND(X329="ALI",AD329="Complexo"),15, IF(AND(X329="AIE",AD329="Simples"),5, IF(AND(X329="AIE",AD329="Médio"),7, IF(AND(X329="AIE",AD329="Complexo"),10,0))))))</f>
        <v>0</v>
      </c>
      <c r="AH329" s="86" t="n">
        <f aca="false">IF(U329="",0,IF(U329="OK",SUM(O329:P329),SUM(AF329:AG329)))</f>
        <v>0</v>
      </c>
      <c r="AI329" s="89" t="n">
        <f aca="false">IF(U329="OK",R329,( IF(V329&lt;&gt;"Manutenção em interface",IF(V329&lt;&gt;"Desenv., Manutenção e Publicação de Páginas Estáticas",(AF329+AG329)*W329,W329),W329)))</f>
        <v>0</v>
      </c>
      <c r="AJ329" s="78"/>
      <c r="AK329" s="87"/>
      <c r="AL329" s="78"/>
      <c r="AM329" s="87"/>
      <c r="AN329" s="78"/>
      <c r="AO329" s="78" t="str">
        <f aca="false">IF(AI329=0,"",IF(AI329=R329,"OK","Divergente"))</f>
        <v/>
      </c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IF(B330&lt;&gt;"",VLOOKUP(B330,'Manual EB'!$A$3:$B$407,2,0),0)</f>
        <v>0</v>
      </c>
      <c r="D330" s="78"/>
      <c r="E330" s="78"/>
      <c r="F330" s="79"/>
      <c r="G330" s="78"/>
      <c r="H330" s="80"/>
      <c r="I330" s="81"/>
      <c r="J330" s="82"/>
      <c r="K330" s="83"/>
      <c r="L330" s="84" t="str">
        <f aca="false">IF(G330="EE",IF(OR(AND(OR(J330=1,J330=0),H330&gt;0,H330&lt;5),AND(OR(J330=1,J330=0),H330&gt;4,H330&lt;16),AND(J330=2,H330&gt;0,H330&lt;5)),"Simples",IF(OR(AND(OR(J330=1,J330=0),H330&gt;15),AND(J330=2,H330&gt;4,H330&lt;16),AND(J330&gt;2,H330&gt;0,H330&lt;5)),"Médio",IF(OR(AND(J330=2,H330&gt;15),AND(J330&gt;2,H330&gt;4,H330&lt;16),AND(J330&gt;2,H330&gt;15)),"Complexo",""))), IF(OR(G330="CE",G330="SE"),IF(OR(AND(OR(J330=1,J330=0),H330&gt;0,H330&lt;6),AND(OR(J330=1,J330=0),H330&gt;5,H330&lt;20),AND(J330&gt;1,J330&lt;4,H330&gt;0,H330&lt;6)),"Simples",IF(OR(AND(OR(J330=1,J330=0),H330&gt;19),AND(J330&gt;1,J330&lt;4,H330&gt;5,H330&lt;20),AND(J330&gt;3,H330&gt;0,H330&lt;6)),"Médio",IF(OR(AND(J330&gt;1,J330&lt;4,H330&gt;19),AND(J330&gt;3,H330&gt;5,H330&lt;20),AND(J330&gt;3,H330&gt;19)),"Complexo",""))),""))</f>
        <v/>
      </c>
      <c r="M330" s="79" t="str">
        <f aca="false">IF(G330="ALI",IF(OR(AND(OR(J330=1,J330=0),H330&gt;0,H330&lt;20),AND(OR(J330=1,J330=0),H330&gt;19,H330&lt;51),AND(J330&gt;1,J330&lt;6,H330&gt;0,H330&lt;20)),"Simples",IF(OR(AND(OR(J330=1,J330=0),H330&gt;50),AND(J330&gt;1,J330&lt;6,H330&gt;19,H330&lt;51),AND(J330&gt;5,H330&gt;0,H330&lt;20)),"Médio",IF(OR(AND(J330&gt;1,J330&lt;6,H330&gt;50),AND(J330&gt;5,H330&gt;19,H330&lt;51),AND(J330&gt;5,H330&gt;50)),"Complexo",""))), IF(G330="AIE",IF(OR(AND(OR(J330=1, J330=0),H330&gt;0,H330&lt;20),AND(OR(J330=1, J330=0),H330&gt;19,H330&lt;51),AND(J330&gt;1,J330&lt;6,H330&gt;0,H330&lt;20)),"Simples",IF(OR(AND(OR(J330=1, J330=0),H330&gt;50),AND(J330&gt;1,J330&lt;6,H330&gt;19,H330&lt;51),AND(J330&gt;5,H330&gt;0,H330&lt;20)),"Médio",IF(OR(AND(J330&gt;1,J330&lt;6,H330&gt;50),AND(J330&gt;5,H330&gt;19,H330&lt;51),AND(J330&gt;5,H330&gt;50)),"Complexo",""))),""))</f>
        <v/>
      </c>
      <c r="N330" s="85" t="str">
        <f aca="false">IF(L330="",M330,IF(M330="",L330,""))</f>
        <v/>
      </c>
      <c r="O330" s="86" t="n">
        <f aca="false">IF(AND(OR(G330="EE",G330="CE"),N330="Simples"),3, IF(AND(OR(G330="EE",G330="CE"),N330="Médio"),4, IF(AND(OR(G330="EE",G330="CE"),N330="Complexo"),6, IF(AND(G330="SE",N330="Simples"),4, IF(AND(G330="SE",N330="Médio"),5, IF(AND(G330="SE",N330="Complexo"),7,0))))))</f>
        <v>0</v>
      </c>
      <c r="P330" s="86" t="n">
        <f aca="false">IF(AND(G330="ALI",M330="Simples"),7, IF(AND(G330="ALI",M330="Médio"),10, IF(AND(G330="ALI",M330="Complexo"),15, IF(AND(G330="AIE",M330="Simples"),5, IF(AND(G330="AIE",M330="Médio"),7, IF(AND(G330="AIE",M330="Complexo"),10,0))))))</f>
        <v>0</v>
      </c>
      <c r="Q330" s="69" t="n">
        <f aca="false">IF(B330&lt;&gt;"Manutenção em interface",IF(B330&lt;&gt;"Desenv., Manutenção e Publicação de Páginas Estáticas",(O330+P330),C330),C330)</f>
        <v>0</v>
      </c>
      <c r="R330" s="85" t="n">
        <f aca="false">IF(B330&lt;&gt;"Manutenção em interface",IF(B330&lt;&gt;"Desenv., Manutenção e Publicação de Páginas Estáticas",(O330+P330)*C330,C330),C330)</f>
        <v>0</v>
      </c>
      <c r="S330" s="78"/>
      <c r="T330" s="87"/>
      <c r="U330" s="88"/>
      <c r="V330" s="76"/>
      <c r="W330" s="77" t="n">
        <f aca="false">IF(V330&lt;&gt;"",VLOOKUP(V330,'Manual EB'!$A$3:$B$407,2,0),0)</f>
        <v>0</v>
      </c>
      <c r="X330" s="78"/>
      <c r="Y330" s="80"/>
      <c r="Z330" s="81"/>
      <c r="AA330" s="82"/>
      <c r="AB330" s="83"/>
      <c r="AC330" s="84" t="str">
        <f aca="false">IF(X330="EE",IF(OR(AND(OR(AA330=1,AA330=0),Y330&gt;0,Y330&lt;5),AND(OR(AA330=1,AA330=0),Y330&gt;4,Y330&lt;16),AND(AA330=2,Y330&gt;0,Y330&lt;5)),"Simples",IF(OR(AND(OR(AA330=1,AA330=0),Y330&gt;15),AND(AA330=2,Y330&gt;4,Y330&lt;16),AND(AA330&gt;2,Y330&gt;0,Y330&lt;5)),"Médio",IF(OR(AND(AA330=2,Y330&gt;15),AND(AA330&gt;2,Y330&gt;4,Y330&lt;16),AND(AA330&gt;2,Y330&gt;15)),"Complexo",""))), IF(OR(X330="CE",X330="SE"),IF(OR(AND(OR(AA330=1,AA330=0),Y330&gt;0,Y330&lt;6),AND(OR(AA330=1,AA330=0),Y330&gt;5,Y330&lt;20),AND(AA330&gt;1,AA330&lt;4,Y330&gt;0,Y330&lt;6)),"Simples",IF(OR(AND(OR(AA330=1,AA330=0),Y330&gt;19),AND(AA330&gt;1,AA330&lt;4,Y330&gt;5,Y330&lt;20),AND(AA330&gt;3,Y330&gt;0,Y330&lt;6)),"Médio",IF(OR(AND(AA330&gt;1,AA330&lt;4,Y330&gt;19),AND(AA330&gt;3,Y330&gt;5,Y330&lt;20),AND(AA330&gt;3,Y330&gt;19)),"Complexo",""))),""))</f>
        <v/>
      </c>
      <c r="AD330" s="79" t="str">
        <f aca="false">IF(X330="ALI",IF(OR(AND(OR(AA330=1,AA330=0),Y330&gt;0,Y330&lt;20),AND(OR(AA330=1,AA330=0),Y330&gt;19,Y330&lt;51),AND(AA330&gt;1,AA330&lt;6,Y330&gt;0,Y330&lt;20)),"Simples",IF(OR(AND(OR(AA330=1,AA330=0),Y330&gt;50),AND(AA330&gt;1,AA330&lt;6,Y330&gt;19,Y330&lt;51),AND(AA330&gt;5,Y330&gt;0,Y330&lt;20)),"Médio",IF(OR(AND(AA330&gt;1,AA330&lt;6,Y330&gt;50),AND(AA330&gt;5,Y330&gt;19,Y330&lt;51),AND(AA330&gt;5,Y330&gt;50)),"Complexo",""))), IF(X330="AIE",IF(OR(AND(OR(AA330=1, AA330=0),Y330&gt;0,Y330&lt;20),AND(OR(AA330=1, AA330=0),Y330&gt;19,Y330&lt;51),AND(AA330&gt;1,AA330&lt;6,Y330&gt;0,Y330&lt;20)),"Simples",IF(OR(AND(OR(AA330=1, AA330=0),Y330&gt;50),AND(AA330&gt;1,AA330&lt;6,Y330&gt;19,Y330&lt;51),AND(AA330&gt;5,Y330&gt;0,Y330&lt;20)),"Médio",IF(OR(AND(AA330&gt;1,AA330&lt;6,Y330&gt;50),AND(AA330&gt;5,Y330&gt;19,Y330&lt;51),AND(AA330&gt;5,Y330&gt;50)),"Complexo",""))),""))</f>
        <v/>
      </c>
      <c r="AE330" s="85" t="str">
        <f aca="false">IF(AC330="",AD330,IF(AD330="",AC330,""))</f>
        <v/>
      </c>
      <c r="AF330" s="86" t="n">
        <f aca="false">IF(AND(OR(X330="EE",X330="CE"),AE330="Simples"),3, IF(AND(OR(X330="EE",X330="CE"),AE330="Médio"),4, IF(AND(OR(X330="EE",X330="CE"),AE330="Complexo"),6, IF(AND(X330="SE",AE330="Simples"),4, IF(AND(X330="SE",AE330="Médio"),5, IF(AND(X330="SE",AE330="Complexo"),7,0))))))</f>
        <v>0</v>
      </c>
      <c r="AG330" s="86" t="n">
        <f aca="false">IF(AND(X330="ALI",AD330="Simples"),7, IF(AND(X330="ALI",AD330="Médio"),10, IF(AND(X330="ALI",AD330="Complexo"),15, IF(AND(X330="AIE",AD330="Simples"),5, IF(AND(X330="AIE",AD330="Médio"),7, IF(AND(X330="AIE",AD330="Complexo"),10,0))))))</f>
        <v>0</v>
      </c>
      <c r="AH330" s="86" t="n">
        <f aca="false">IF(U330="",0,IF(U330="OK",SUM(O330:P330),SUM(AF330:AG330)))</f>
        <v>0</v>
      </c>
      <c r="AI330" s="89" t="n">
        <f aca="false">IF(U330="OK",R330,( IF(V330&lt;&gt;"Manutenção em interface",IF(V330&lt;&gt;"Desenv., Manutenção e Publicação de Páginas Estáticas",(AF330+AG330)*W330,W330),W330)))</f>
        <v>0</v>
      </c>
      <c r="AJ330" s="78"/>
      <c r="AK330" s="87"/>
      <c r="AL330" s="78"/>
      <c r="AM330" s="87"/>
      <c r="AN330" s="78"/>
      <c r="AO330" s="78" t="str">
        <f aca="false">IF(AI330=0,"",IF(AI330=R330,"OK","Divergente"))</f>
        <v/>
      </c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IF(B331&lt;&gt;"",VLOOKUP(B331,'Manual EB'!$A$3:$B$407,2,0),0)</f>
        <v>0</v>
      </c>
      <c r="D331" s="78"/>
      <c r="E331" s="78"/>
      <c r="F331" s="79"/>
      <c r="G331" s="78"/>
      <c r="H331" s="80"/>
      <c r="I331" s="81"/>
      <c r="J331" s="82"/>
      <c r="K331" s="83"/>
      <c r="L331" s="84" t="str">
        <f aca="false">IF(G331="EE",IF(OR(AND(OR(J331=1,J331=0),H331&gt;0,H331&lt;5),AND(OR(J331=1,J331=0),H331&gt;4,H331&lt;16),AND(J331=2,H331&gt;0,H331&lt;5)),"Simples",IF(OR(AND(OR(J331=1,J331=0),H331&gt;15),AND(J331=2,H331&gt;4,H331&lt;16),AND(J331&gt;2,H331&gt;0,H331&lt;5)),"Médio",IF(OR(AND(J331=2,H331&gt;15),AND(J331&gt;2,H331&gt;4,H331&lt;16),AND(J331&gt;2,H331&gt;15)),"Complexo",""))), IF(OR(G331="CE",G331="SE"),IF(OR(AND(OR(J331=1,J331=0),H331&gt;0,H331&lt;6),AND(OR(J331=1,J331=0),H331&gt;5,H331&lt;20),AND(J331&gt;1,J331&lt;4,H331&gt;0,H331&lt;6)),"Simples",IF(OR(AND(OR(J331=1,J331=0),H331&gt;19),AND(J331&gt;1,J331&lt;4,H331&gt;5,H331&lt;20),AND(J331&gt;3,H331&gt;0,H331&lt;6)),"Médio",IF(OR(AND(J331&gt;1,J331&lt;4,H331&gt;19),AND(J331&gt;3,H331&gt;5,H331&lt;20),AND(J331&gt;3,H331&gt;19)),"Complexo",""))),""))</f>
        <v/>
      </c>
      <c r="M331" s="79" t="str">
        <f aca="false">IF(G331="ALI",IF(OR(AND(OR(J331=1,J331=0),H331&gt;0,H331&lt;20),AND(OR(J331=1,J331=0),H331&gt;19,H331&lt;51),AND(J331&gt;1,J331&lt;6,H331&gt;0,H331&lt;20)),"Simples",IF(OR(AND(OR(J331=1,J331=0),H331&gt;50),AND(J331&gt;1,J331&lt;6,H331&gt;19,H331&lt;51),AND(J331&gt;5,H331&gt;0,H331&lt;20)),"Médio",IF(OR(AND(J331&gt;1,J331&lt;6,H331&gt;50),AND(J331&gt;5,H331&gt;19,H331&lt;51),AND(J331&gt;5,H331&gt;50)),"Complexo",""))), IF(G331="AIE",IF(OR(AND(OR(J331=1, J331=0),H331&gt;0,H331&lt;20),AND(OR(J331=1, J331=0),H331&gt;19,H331&lt;51),AND(J331&gt;1,J331&lt;6,H331&gt;0,H331&lt;20)),"Simples",IF(OR(AND(OR(J331=1, J331=0),H331&gt;50),AND(J331&gt;1,J331&lt;6,H331&gt;19,H331&lt;51),AND(J331&gt;5,H331&gt;0,H331&lt;20)),"Médio",IF(OR(AND(J331&gt;1,J331&lt;6,H331&gt;50),AND(J331&gt;5,H331&gt;19,H331&lt;51),AND(J331&gt;5,H331&gt;50)),"Complexo",""))),""))</f>
        <v/>
      </c>
      <c r="N331" s="85" t="str">
        <f aca="false">IF(L331="",M331,IF(M331="",L331,""))</f>
        <v/>
      </c>
      <c r="O331" s="86" t="n">
        <f aca="false">IF(AND(OR(G331="EE",G331="CE"),N331="Simples"),3, IF(AND(OR(G331="EE",G331="CE"),N331="Médio"),4, IF(AND(OR(G331="EE",G331="CE"),N331="Complexo"),6, IF(AND(G331="SE",N331="Simples"),4, IF(AND(G331="SE",N331="Médio"),5, IF(AND(G331="SE",N331="Complexo"),7,0))))))</f>
        <v>0</v>
      </c>
      <c r="P331" s="86" t="n">
        <f aca="false">IF(AND(G331="ALI",M331="Simples"),7, IF(AND(G331="ALI",M331="Médio"),10, IF(AND(G331="ALI",M331="Complexo"),15, IF(AND(G331="AIE",M331="Simples"),5, IF(AND(G331="AIE",M331="Médio"),7, IF(AND(G331="AIE",M331="Complexo"),10,0))))))</f>
        <v>0</v>
      </c>
      <c r="Q331" s="69" t="n">
        <f aca="false">IF(B331&lt;&gt;"Manutenção em interface",IF(B331&lt;&gt;"Desenv., Manutenção e Publicação de Páginas Estáticas",(O331+P331),C331),C331)</f>
        <v>0</v>
      </c>
      <c r="R331" s="85" t="n">
        <f aca="false">IF(B331&lt;&gt;"Manutenção em interface",IF(B331&lt;&gt;"Desenv., Manutenção e Publicação de Páginas Estáticas",(O331+P331)*C331,C331),C331)</f>
        <v>0</v>
      </c>
      <c r="S331" s="78"/>
      <c r="T331" s="87"/>
      <c r="U331" s="88"/>
      <c r="V331" s="76"/>
      <c r="W331" s="77" t="n">
        <f aca="false">IF(V331&lt;&gt;"",VLOOKUP(V331,'Manual EB'!$A$3:$B$407,2,0),0)</f>
        <v>0</v>
      </c>
      <c r="X331" s="78"/>
      <c r="Y331" s="80"/>
      <c r="Z331" s="81"/>
      <c r="AA331" s="82"/>
      <c r="AB331" s="83"/>
      <c r="AC331" s="84" t="str">
        <f aca="false">IF(X331="EE",IF(OR(AND(OR(AA331=1,AA331=0),Y331&gt;0,Y331&lt;5),AND(OR(AA331=1,AA331=0),Y331&gt;4,Y331&lt;16),AND(AA331=2,Y331&gt;0,Y331&lt;5)),"Simples",IF(OR(AND(OR(AA331=1,AA331=0),Y331&gt;15),AND(AA331=2,Y331&gt;4,Y331&lt;16),AND(AA331&gt;2,Y331&gt;0,Y331&lt;5)),"Médio",IF(OR(AND(AA331=2,Y331&gt;15),AND(AA331&gt;2,Y331&gt;4,Y331&lt;16),AND(AA331&gt;2,Y331&gt;15)),"Complexo",""))), IF(OR(X331="CE",X331="SE"),IF(OR(AND(OR(AA331=1,AA331=0),Y331&gt;0,Y331&lt;6),AND(OR(AA331=1,AA331=0),Y331&gt;5,Y331&lt;20),AND(AA331&gt;1,AA331&lt;4,Y331&gt;0,Y331&lt;6)),"Simples",IF(OR(AND(OR(AA331=1,AA331=0),Y331&gt;19),AND(AA331&gt;1,AA331&lt;4,Y331&gt;5,Y331&lt;20),AND(AA331&gt;3,Y331&gt;0,Y331&lt;6)),"Médio",IF(OR(AND(AA331&gt;1,AA331&lt;4,Y331&gt;19),AND(AA331&gt;3,Y331&gt;5,Y331&lt;20),AND(AA331&gt;3,Y331&gt;19)),"Complexo",""))),""))</f>
        <v/>
      </c>
      <c r="AD331" s="79" t="str">
        <f aca="false">IF(X331="ALI",IF(OR(AND(OR(AA331=1,AA331=0),Y331&gt;0,Y331&lt;20),AND(OR(AA331=1,AA331=0),Y331&gt;19,Y331&lt;51),AND(AA331&gt;1,AA331&lt;6,Y331&gt;0,Y331&lt;20)),"Simples",IF(OR(AND(OR(AA331=1,AA331=0),Y331&gt;50),AND(AA331&gt;1,AA331&lt;6,Y331&gt;19,Y331&lt;51),AND(AA331&gt;5,Y331&gt;0,Y331&lt;20)),"Médio",IF(OR(AND(AA331&gt;1,AA331&lt;6,Y331&gt;50),AND(AA331&gt;5,Y331&gt;19,Y331&lt;51),AND(AA331&gt;5,Y331&gt;50)),"Complexo",""))), IF(X331="AIE",IF(OR(AND(OR(AA331=1, AA331=0),Y331&gt;0,Y331&lt;20),AND(OR(AA331=1, AA331=0),Y331&gt;19,Y331&lt;51),AND(AA331&gt;1,AA331&lt;6,Y331&gt;0,Y331&lt;20)),"Simples",IF(OR(AND(OR(AA331=1, AA331=0),Y331&gt;50),AND(AA331&gt;1,AA331&lt;6,Y331&gt;19,Y331&lt;51),AND(AA331&gt;5,Y331&gt;0,Y331&lt;20)),"Médio",IF(OR(AND(AA331&gt;1,AA331&lt;6,Y331&gt;50),AND(AA331&gt;5,Y331&gt;19,Y331&lt;51),AND(AA331&gt;5,Y331&gt;50)),"Complexo",""))),""))</f>
        <v/>
      </c>
      <c r="AE331" s="85" t="str">
        <f aca="false">IF(AC331="",AD331,IF(AD331="",AC331,""))</f>
        <v/>
      </c>
      <c r="AF331" s="86" t="n">
        <f aca="false">IF(AND(OR(X331="EE",X331="CE"),AE331="Simples"),3, IF(AND(OR(X331="EE",X331="CE"),AE331="Médio"),4, IF(AND(OR(X331="EE",X331="CE"),AE331="Complexo"),6, IF(AND(X331="SE",AE331="Simples"),4, IF(AND(X331="SE",AE331="Médio"),5, IF(AND(X331="SE",AE331="Complexo"),7,0))))))</f>
        <v>0</v>
      </c>
      <c r="AG331" s="86" t="n">
        <f aca="false">IF(AND(X331="ALI",AD331="Simples"),7, IF(AND(X331="ALI",AD331="Médio"),10, IF(AND(X331="ALI",AD331="Complexo"),15, IF(AND(X331="AIE",AD331="Simples"),5, IF(AND(X331="AIE",AD331="Médio"),7, IF(AND(X331="AIE",AD331="Complexo"),10,0))))))</f>
        <v>0</v>
      </c>
      <c r="AH331" s="86" t="n">
        <f aca="false">IF(U331="",0,IF(U331="OK",SUM(O331:P331),SUM(AF331:AG331)))</f>
        <v>0</v>
      </c>
      <c r="AI331" s="89" t="n">
        <f aca="false">IF(U331="OK",R331,( IF(V331&lt;&gt;"Manutenção em interface",IF(V331&lt;&gt;"Desenv., Manutenção e Publicação de Páginas Estáticas",(AF331+AG331)*W331,W331),W331)))</f>
        <v>0</v>
      </c>
      <c r="AJ331" s="78"/>
      <c r="AK331" s="87"/>
      <c r="AL331" s="78"/>
      <c r="AM331" s="87"/>
      <c r="AN331" s="78"/>
      <c r="AO331" s="78" t="str">
        <f aca="false">IF(AI331=0,"",IF(AI331=R331,"OK","Divergente"))</f>
        <v/>
      </c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IF(B332&lt;&gt;"",VLOOKUP(B332,'Manual EB'!$A$3:$B$407,2,0),0)</f>
        <v>0</v>
      </c>
      <c r="D332" s="78"/>
      <c r="E332" s="78"/>
      <c r="F332" s="79"/>
      <c r="G332" s="78"/>
      <c r="H332" s="80"/>
      <c r="I332" s="81"/>
      <c r="J332" s="82"/>
      <c r="K332" s="83"/>
      <c r="L332" s="84" t="str">
        <f aca="false">IF(G332="EE",IF(OR(AND(OR(J332=1,J332=0),H332&gt;0,H332&lt;5),AND(OR(J332=1,J332=0),H332&gt;4,H332&lt;16),AND(J332=2,H332&gt;0,H332&lt;5)),"Simples",IF(OR(AND(OR(J332=1,J332=0),H332&gt;15),AND(J332=2,H332&gt;4,H332&lt;16),AND(J332&gt;2,H332&gt;0,H332&lt;5)),"Médio",IF(OR(AND(J332=2,H332&gt;15),AND(J332&gt;2,H332&gt;4,H332&lt;16),AND(J332&gt;2,H332&gt;15)),"Complexo",""))), IF(OR(G332="CE",G332="SE"),IF(OR(AND(OR(J332=1,J332=0),H332&gt;0,H332&lt;6),AND(OR(J332=1,J332=0),H332&gt;5,H332&lt;20),AND(J332&gt;1,J332&lt;4,H332&gt;0,H332&lt;6)),"Simples",IF(OR(AND(OR(J332=1,J332=0),H332&gt;19),AND(J332&gt;1,J332&lt;4,H332&gt;5,H332&lt;20),AND(J332&gt;3,H332&gt;0,H332&lt;6)),"Médio",IF(OR(AND(J332&gt;1,J332&lt;4,H332&gt;19),AND(J332&gt;3,H332&gt;5,H332&lt;20),AND(J332&gt;3,H332&gt;19)),"Complexo",""))),""))</f>
        <v/>
      </c>
      <c r="M332" s="79" t="str">
        <f aca="false">IF(G332="ALI",IF(OR(AND(OR(J332=1,J332=0),H332&gt;0,H332&lt;20),AND(OR(J332=1,J332=0),H332&gt;19,H332&lt;51),AND(J332&gt;1,J332&lt;6,H332&gt;0,H332&lt;20)),"Simples",IF(OR(AND(OR(J332=1,J332=0),H332&gt;50),AND(J332&gt;1,J332&lt;6,H332&gt;19,H332&lt;51),AND(J332&gt;5,H332&gt;0,H332&lt;20)),"Médio",IF(OR(AND(J332&gt;1,J332&lt;6,H332&gt;50),AND(J332&gt;5,H332&gt;19,H332&lt;51),AND(J332&gt;5,H332&gt;50)),"Complexo",""))), IF(G332="AIE",IF(OR(AND(OR(J332=1, J332=0),H332&gt;0,H332&lt;20),AND(OR(J332=1, J332=0),H332&gt;19,H332&lt;51),AND(J332&gt;1,J332&lt;6,H332&gt;0,H332&lt;20)),"Simples",IF(OR(AND(OR(J332=1, J332=0),H332&gt;50),AND(J332&gt;1,J332&lt;6,H332&gt;19,H332&lt;51),AND(J332&gt;5,H332&gt;0,H332&lt;20)),"Médio",IF(OR(AND(J332&gt;1,J332&lt;6,H332&gt;50),AND(J332&gt;5,H332&gt;19,H332&lt;51),AND(J332&gt;5,H332&gt;50)),"Complexo",""))),""))</f>
        <v/>
      </c>
      <c r="N332" s="85" t="str">
        <f aca="false">IF(L332="",M332,IF(M332="",L332,""))</f>
        <v/>
      </c>
      <c r="O332" s="86" t="n">
        <f aca="false">IF(AND(OR(G332="EE",G332="CE"),N332="Simples"),3, IF(AND(OR(G332="EE",G332="CE"),N332="Médio"),4, IF(AND(OR(G332="EE",G332="CE"),N332="Complexo"),6, IF(AND(G332="SE",N332="Simples"),4, IF(AND(G332="SE",N332="Médio"),5, IF(AND(G332="SE",N332="Complexo"),7,0))))))</f>
        <v>0</v>
      </c>
      <c r="P332" s="86" t="n">
        <f aca="false">IF(AND(G332="ALI",M332="Simples"),7, IF(AND(G332="ALI",M332="Médio"),10, IF(AND(G332="ALI",M332="Complexo"),15, IF(AND(G332="AIE",M332="Simples"),5, IF(AND(G332="AIE",M332="Médio"),7, IF(AND(G332="AIE",M332="Complexo"),10,0))))))</f>
        <v>0</v>
      </c>
      <c r="Q332" s="69" t="n">
        <f aca="false">IF(B332&lt;&gt;"Manutenção em interface",IF(B332&lt;&gt;"Desenv., Manutenção e Publicação de Páginas Estáticas",(O332+P332),C332),C332)</f>
        <v>0</v>
      </c>
      <c r="R332" s="85" t="n">
        <f aca="false">IF(B332&lt;&gt;"Manutenção em interface",IF(B332&lt;&gt;"Desenv., Manutenção e Publicação de Páginas Estáticas",(O332+P332)*C332,C332),C332)</f>
        <v>0</v>
      </c>
      <c r="S332" s="78"/>
      <c r="T332" s="87"/>
      <c r="U332" s="88"/>
      <c r="V332" s="76"/>
      <c r="W332" s="77" t="n">
        <f aca="false">IF(V332&lt;&gt;"",VLOOKUP(V332,'Manual EB'!$A$3:$B$407,2,0),0)</f>
        <v>0</v>
      </c>
      <c r="X332" s="78"/>
      <c r="Y332" s="80"/>
      <c r="Z332" s="81"/>
      <c r="AA332" s="82"/>
      <c r="AB332" s="83"/>
      <c r="AC332" s="84" t="str">
        <f aca="false">IF(X332="EE",IF(OR(AND(OR(AA332=1,AA332=0),Y332&gt;0,Y332&lt;5),AND(OR(AA332=1,AA332=0),Y332&gt;4,Y332&lt;16),AND(AA332=2,Y332&gt;0,Y332&lt;5)),"Simples",IF(OR(AND(OR(AA332=1,AA332=0),Y332&gt;15),AND(AA332=2,Y332&gt;4,Y332&lt;16),AND(AA332&gt;2,Y332&gt;0,Y332&lt;5)),"Médio",IF(OR(AND(AA332=2,Y332&gt;15),AND(AA332&gt;2,Y332&gt;4,Y332&lt;16),AND(AA332&gt;2,Y332&gt;15)),"Complexo",""))), IF(OR(X332="CE",X332="SE"),IF(OR(AND(OR(AA332=1,AA332=0),Y332&gt;0,Y332&lt;6),AND(OR(AA332=1,AA332=0),Y332&gt;5,Y332&lt;20),AND(AA332&gt;1,AA332&lt;4,Y332&gt;0,Y332&lt;6)),"Simples",IF(OR(AND(OR(AA332=1,AA332=0),Y332&gt;19),AND(AA332&gt;1,AA332&lt;4,Y332&gt;5,Y332&lt;20),AND(AA332&gt;3,Y332&gt;0,Y332&lt;6)),"Médio",IF(OR(AND(AA332&gt;1,AA332&lt;4,Y332&gt;19),AND(AA332&gt;3,Y332&gt;5,Y332&lt;20),AND(AA332&gt;3,Y332&gt;19)),"Complexo",""))),""))</f>
        <v/>
      </c>
      <c r="AD332" s="79" t="str">
        <f aca="false">IF(X332="ALI",IF(OR(AND(OR(AA332=1,AA332=0),Y332&gt;0,Y332&lt;20),AND(OR(AA332=1,AA332=0),Y332&gt;19,Y332&lt;51),AND(AA332&gt;1,AA332&lt;6,Y332&gt;0,Y332&lt;20)),"Simples",IF(OR(AND(OR(AA332=1,AA332=0),Y332&gt;50),AND(AA332&gt;1,AA332&lt;6,Y332&gt;19,Y332&lt;51),AND(AA332&gt;5,Y332&gt;0,Y332&lt;20)),"Médio",IF(OR(AND(AA332&gt;1,AA332&lt;6,Y332&gt;50),AND(AA332&gt;5,Y332&gt;19,Y332&lt;51),AND(AA332&gt;5,Y332&gt;50)),"Complexo",""))), IF(X332="AIE",IF(OR(AND(OR(AA332=1, AA332=0),Y332&gt;0,Y332&lt;20),AND(OR(AA332=1, AA332=0),Y332&gt;19,Y332&lt;51),AND(AA332&gt;1,AA332&lt;6,Y332&gt;0,Y332&lt;20)),"Simples",IF(OR(AND(OR(AA332=1, AA332=0),Y332&gt;50),AND(AA332&gt;1,AA332&lt;6,Y332&gt;19,Y332&lt;51),AND(AA332&gt;5,Y332&gt;0,Y332&lt;20)),"Médio",IF(OR(AND(AA332&gt;1,AA332&lt;6,Y332&gt;50),AND(AA332&gt;5,Y332&gt;19,Y332&lt;51),AND(AA332&gt;5,Y332&gt;50)),"Complexo",""))),""))</f>
        <v/>
      </c>
      <c r="AE332" s="85" t="str">
        <f aca="false">IF(AC332="",AD332,IF(AD332="",AC332,""))</f>
        <v/>
      </c>
      <c r="AF332" s="86" t="n">
        <f aca="false">IF(AND(OR(X332="EE",X332="CE"),AE332="Simples"),3, IF(AND(OR(X332="EE",X332="CE"),AE332="Médio"),4, IF(AND(OR(X332="EE",X332="CE"),AE332="Complexo"),6, IF(AND(X332="SE",AE332="Simples"),4, IF(AND(X332="SE",AE332="Médio"),5, IF(AND(X332="SE",AE332="Complexo"),7,0))))))</f>
        <v>0</v>
      </c>
      <c r="AG332" s="86" t="n">
        <f aca="false">IF(AND(X332="ALI",AD332="Simples"),7, IF(AND(X332="ALI",AD332="Médio"),10, IF(AND(X332="ALI",AD332="Complexo"),15, IF(AND(X332="AIE",AD332="Simples"),5, IF(AND(X332="AIE",AD332="Médio"),7, IF(AND(X332="AIE",AD332="Complexo"),10,0))))))</f>
        <v>0</v>
      </c>
      <c r="AH332" s="86" t="n">
        <f aca="false">IF(U332="",0,IF(U332="OK",SUM(O332:P332),SUM(AF332:AG332)))</f>
        <v>0</v>
      </c>
      <c r="AI332" s="89" t="n">
        <f aca="false">IF(U332="OK",R332,( IF(V332&lt;&gt;"Manutenção em interface",IF(V332&lt;&gt;"Desenv., Manutenção e Publicação de Páginas Estáticas",(AF332+AG332)*W332,W332),W332)))</f>
        <v>0</v>
      </c>
      <c r="AJ332" s="78"/>
      <c r="AK332" s="87"/>
      <c r="AL332" s="78"/>
      <c r="AM332" s="87"/>
      <c r="AN332" s="78"/>
      <c r="AO332" s="78" t="str">
        <f aca="false">IF(AI332=0,"",IF(AI332=R332,"OK","Divergente"))</f>
        <v/>
      </c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IF(B333&lt;&gt;"",VLOOKUP(B333,'Manual EB'!$A$3:$B$407,2,0),0)</f>
        <v>0</v>
      </c>
      <c r="D333" s="78"/>
      <c r="E333" s="78"/>
      <c r="F333" s="79"/>
      <c r="G333" s="78"/>
      <c r="H333" s="80"/>
      <c r="I333" s="81"/>
      <c r="J333" s="82"/>
      <c r="K333" s="83"/>
      <c r="L333" s="84" t="str">
        <f aca="false">IF(G333="EE",IF(OR(AND(OR(J333=1,J333=0),H333&gt;0,H333&lt;5),AND(OR(J333=1,J333=0),H333&gt;4,H333&lt;16),AND(J333=2,H333&gt;0,H333&lt;5)),"Simples",IF(OR(AND(OR(J333=1,J333=0),H333&gt;15),AND(J333=2,H333&gt;4,H333&lt;16),AND(J333&gt;2,H333&gt;0,H333&lt;5)),"Médio",IF(OR(AND(J333=2,H333&gt;15),AND(J333&gt;2,H333&gt;4,H333&lt;16),AND(J333&gt;2,H333&gt;15)),"Complexo",""))), IF(OR(G333="CE",G333="SE"),IF(OR(AND(OR(J333=1,J333=0),H333&gt;0,H333&lt;6),AND(OR(J333=1,J333=0),H333&gt;5,H333&lt;20),AND(J333&gt;1,J333&lt;4,H333&gt;0,H333&lt;6)),"Simples",IF(OR(AND(OR(J333=1,J333=0),H333&gt;19),AND(J333&gt;1,J333&lt;4,H333&gt;5,H333&lt;20),AND(J333&gt;3,H333&gt;0,H333&lt;6)),"Médio",IF(OR(AND(J333&gt;1,J333&lt;4,H333&gt;19),AND(J333&gt;3,H333&gt;5,H333&lt;20),AND(J333&gt;3,H333&gt;19)),"Complexo",""))),""))</f>
        <v/>
      </c>
      <c r="M333" s="79" t="str">
        <f aca="false">IF(G333="ALI",IF(OR(AND(OR(J333=1,J333=0),H333&gt;0,H333&lt;20),AND(OR(J333=1,J333=0),H333&gt;19,H333&lt;51),AND(J333&gt;1,J333&lt;6,H333&gt;0,H333&lt;20)),"Simples",IF(OR(AND(OR(J333=1,J333=0),H333&gt;50),AND(J333&gt;1,J333&lt;6,H333&gt;19,H333&lt;51),AND(J333&gt;5,H333&gt;0,H333&lt;20)),"Médio",IF(OR(AND(J333&gt;1,J333&lt;6,H333&gt;50),AND(J333&gt;5,H333&gt;19,H333&lt;51),AND(J333&gt;5,H333&gt;50)),"Complexo",""))), IF(G333="AIE",IF(OR(AND(OR(J333=1, J333=0),H333&gt;0,H333&lt;20),AND(OR(J333=1, J333=0),H333&gt;19,H333&lt;51),AND(J333&gt;1,J333&lt;6,H333&gt;0,H333&lt;20)),"Simples",IF(OR(AND(OR(J333=1, J333=0),H333&gt;50),AND(J333&gt;1,J333&lt;6,H333&gt;19,H333&lt;51),AND(J333&gt;5,H333&gt;0,H333&lt;20)),"Médio",IF(OR(AND(J333&gt;1,J333&lt;6,H333&gt;50),AND(J333&gt;5,H333&gt;19,H333&lt;51),AND(J333&gt;5,H333&gt;50)),"Complexo",""))),""))</f>
        <v/>
      </c>
      <c r="N333" s="85" t="str">
        <f aca="false">IF(L333="",M333,IF(M333="",L333,""))</f>
        <v/>
      </c>
      <c r="O333" s="86" t="n">
        <f aca="false">IF(AND(OR(G333="EE",G333="CE"),N333="Simples"),3, IF(AND(OR(G333="EE",G333="CE"),N333="Médio"),4, IF(AND(OR(G333="EE",G333="CE"),N333="Complexo"),6, IF(AND(G333="SE",N333="Simples"),4, IF(AND(G333="SE",N333="Médio"),5, IF(AND(G333="SE",N333="Complexo"),7,0))))))</f>
        <v>0</v>
      </c>
      <c r="P333" s="86" t="n">
        <f aca="false">IF(AND(G333="ALI",M333="Simples"),7, IF(AND(G333="ALI",M333="Médio"),10, IF(AND(G333="ALI",M333="Complexo"),15, IF(AND(G333="AIE",M333="Simples"),5, IF(AND(G333="AIE",M333="Médio"),7, IF(AND(G333="AIE",M333="Complexo"),10,0))))))</f>
        <v>0</v>
      </c>
      <c r="Q333" s="69" t="n">
        <f aca="false">IF(B333&lt;&gt;"Manutenção em interface",IF(B333&lt;&gt;"Desenv., Manutenção e Publicação de Páginas Estáticas",(O333+P333),C333),C333)</f>
        <v>0</v>
      </c>
      <c r="R333" s="85" t="n">
        <f aca="false">IF(B333&lt;&gt;"Manutenção em interface",IF(B333&lt;&gt;"Desenv., Manutenção e Publicação de Páginas Estáticas",(O333+P333)*C333,C333),C333)</f>
        <v>0</v>
      </c>
      <c r="S333" s="78"/>
      <c r="T333" s="87"/>
      <c r="U333" s="88"/>
      <c r="V333" s="76"/>
      <c r="W333" s="77" t="n">
        <f aca="false">IF(V333&lt;&gt;"",VLOOKUP(V333,'Manual EB'!$A$3:$B$407,2,0),0)</f>
        <v>0</v>
      </c>
      <c r="X333" s="78"/>
      <c r="Y333" s="80"/>
      <c r="Z333" s="81"/>
      <c r="AA333" s="82"/>
      <c r="AB333" s="83"/>
      <c r="AC333" s="84" t="str">
        <f aca="false">IF(X333="EE",IF(OR(AND(OR(AA333=1,AA333=0),Y333&gt;0,Y333&lt;5),AND(OR(AA333=1,AA333=0),Y333&gt;4,Y333&lt;16),AND(AA333=2,Y333&gt;0,Y333&lt;5)),"Simples",IF(OR(AND(OR(AA333=1,AA333=0),Y333&gt;15),AND(AA333=2,Y333&gt;4,Y333&lt;16),AND(AA333&gt;2,Y333&gt;0,Y333&lt;5)),"Médio",IF(OR(AND(AA333=2,Y333&gt;15),AND(AA333&gt;2,Y333&gt;4,Y333&lt;16),AND(AA333&gt;2,Y333&gt;15)),"Complexo",""))), IF(OR(X333="CE",X333="SE"),IF(OR(AND(OR(AA333=1,AA333=0),Y333&gt;0,Y333&lt;6),AND(OR(AA333=1,AA333=0),Y333&gt;5,Y333&lt;20),AND(AA333&gt;1,AA333&lt;4,Y333&gt;0,Y333&lt;6)),"Simples",IF(OR(AND(OR(AA333=1,AA333=0),Y333&gt;19),AND(AA333&gt;1,AA333&lt;4,Y333&gt;5,Y333&lt;20),AND(AA333&gt;3,Y333&gt;0,Y333&lt;6)),"Médio",IF(OR(AND(AA333&gt;1,AA333&lt;4,Y333&gt;19),AND(AA333&gt;3,Y333&gt;5,Y333&lt;20),AND(AA333&gt;3,Y333&gt;19)),"Complexo",""))),""))</f>
        <v/>
      </c>
      <c r="AD333" s="79" t="str">
        <f aca="false">IF(X333="ALI",IF(OR(AND(OR(AA333=1,AA333=0),Y333&gt;0,Y333&lt;20),AND(OR(AA333=1,AA333=0),Y333&gt;19,Y333&lt;51),AND(AA333&gt;1,AA333&lt;6,Y333&gt;0,Y333&lt;20)),"Simples",IF(OR(AND(OR(AA333=1,AA333=0),Y333&gt;50),AND(AA333&gt;1,AA333&lt;6,Y333&gt;19,Y333&lt;51),AND(AA333&gt;5,Y333&gt;0,Y333&lt;20)),"Médio",IF(OR(AND(AA333&gt;1,AA333&lt;6,Y333&gt;50),AND(AA333&gt;5,Y333&gt;19,Y333&lt;51),AND(AA333&gt;5,Y333&gt;50)),"Complexo",""))), IF(X333="AIE",IF(OR(AND(OR(AA333=1, AA333=0),Y333&gt;0,Y333&lt;20),AND(OR(AA333=1, AA333=0),Y333&gt;19,Y333&lt;51),AND(AA333&gt;1,AA333&lt;6,Y333&gt;0,Y333&lt;20)),"Simples",IF(OR(AND(OR(AA333=1, AA333=0),Y333&gt;50),AND(AA333&gt;1,AA333&lt;6,Y333&gt;19,Y333&lt;51),AND(AA333&gt;5,Y333&gt;0,Y333&lt;20)),"Médio",IF(OR(AND(AA333&gt;1,AA333&lt;6,Y333&gt;50),AND(AA333&gt;5,Y333&gt;19,Y333&lt;51),AND(AA333&gt;5,Y333&gt;50)),"Complexo",""))),""))</f>
        <v/>
      </c>
      <c r="AE333" s="85" t="str">
        <f aca="false">IF(AC333="",AD333,IF(AD333="",AC333,""))</f>
        <v/>
      </c>
      <c r="AF333" s="86" t="n">
        <f aca="false">IF(AND(OR(X333="EE",X333="CE"),AE333="Simples"),3, IF(AND(OR(X333="EE",X333="CE"),AE333="Médio"),4, IF(AND(OR(X333="EE",X333="CE"),AE333="Complexo"),6, IF(AND(X333="SE",AE333="Simples"),4, IF(AND(X333="SE",AE333="Médio"),5, IF(AND(X333="SE",AE333="Complexo"),7,0))))))</f>
        <v>0</v>
      </c>
      <c r="AG333" s="86" t="n">
        <f aca="false">IF(AND(X333="ALI",AD333="Simples"),7, IF(AND(X333="ALI",AD333="Médio"),10, IF(AND(X333="ALI",AD333="Complexo"),15, IF(AND(X333="AIE",AD333="Simples"),5, IF(AND(X333="AIE",AD333="Médio"),7, IF(AND(X333="AIE",AD333="Complexo"),10,0))))))</f>
        <v>0</v>
      </c>
      <c r="AH333" s="86" t="n">
        <f aca="false">IF(U333="",0,IF(U333="OK",SUM(O333:P333),SUM(AF333:AG333)))</f>
        <v>0</v>
      </c>
      <c r="AI333" s="89" t="n">
        <f aca="false">IF(U333="OK",R333,( IF(V333&lt;&gt;"Manutenção em interface",IF(V333&lt;&gt;"Desenv., Manutenção e Publicação de Páginas Estáticas",(AF333+AG333)*W333,W333),W333)))</f>
        <v>0</v>
      </c>
      <c r="AJ333" s="78"/>
      <c r="AK333" s="87"/>
      <c r="AL333" s="78"/>
      <c r="AM333" s="87"/>
      <c r="AN333" s="78"/>
      <c r="AO333" s="78" t="str">
        <f aca="false">IF(AI333=0,"",IF(AI333=R333,"OK","Divergente"))</f>
        <v/>
      </c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IF(B334&lt;&gt;"",VLOOKUP(B334,'Manual EB'!$A$3:$B$407,2,0),0)</f>
        <v>0</v>
      </c>
      <c r="D334" s="78"/>
      <c r="E334" s="78"/>
      <c r="F334" s="79"/>
      <c r="G334" s="78"/>
      <c r="H334" s="80"/>
      <c r="I334" s="81"/>
      <c r="J334" s="82"/>
      <c r="K334" s="83"/>
      <c r="L334" s="84" t="str">
        <f aca="false">IF(G334="EE",IF(OR(AND(OR(J334=1,J334=0),H334&gt;0,H334&lt;5),AND(OR(J334=1,J334=0),H334&gt;4,H334&lt;16),AND(J334=2,H334&gt;0,H334&lt;5)),"Simples",IF(OR(AND(OR(J334=1,J334=0),H334&gt;15),AND(J334=2,H334&gt;4,H334&lt;16),AND(J334&gt;2,H334&gt;0,H334&lt;5)),"Médio",IF(OR(AND(J334=2,H334&gt;15),AND(J334&gt;2,H334&gt;4,H334&lt;16),AND(J334&gt;2,H334&gt;15)),"Complexo",""))), IF(OR(G334="CE",G334="SE"),IF(OR(AND(OR(J334=1,J334=0),H334&gt;0,H334&lt;6),AND(OR(J334=1,J334=0),H334&gt;5,H334&lt;20),AND(J334&gt;1,J334&lt;4,H334&gt;0,H334&lt;6)),"Simples",IF(OR(AND(OR(J334=1,J334=0),H334&gt;19),AND(J334&gt;1,J334&lt;4,H334&gt;5,H334&lt;20),AND(J334&gt;3,H334&gt;0,H334&lt;6)),"Médio",IF(OR(AND(J334&gt;1,J334&lt;4,H334&gt;19),AND(J334&gt;3,H334&gt;5,H334&lt;20),AND(J334&gt;3,H334&gt;19)),"Complexo",""))),""))</f>
        <v/>
      </c>
      <c r="M334" s="79" t="str">
        <f aca="false">IF(G334="ALI",IF(OR(AND(OR(J334=1,J334=0),H334&gt;0,H334&lt;20),AND(OR(J334=1,J334=0),H334&gt;19,H334&lt;51),AND(J334&gt;1,J334&lt;6,H334&gt;0,H334&lt;20)),"Simples",IF(OR(AND(OR(J334=1,J334=0),H334&gt;50),AND(J334&gt;1,J334&lt;6,H334&gt;19,H334&lt;51),AND(J334&gt;5,H334&gt;0,H334&lt;20)),"Médio",IF(OR(AND(J334&gt;1,J334&lt;6,H334&gt;50),AND(J334&gt;5,H334&gt;19,H334&lt;51),AND(J334&gt;5,H334&gt;50)),"Complexo",""))), IF(G334="AIE",IF(OR(AND(OR(J334=1, J334=0),H334&gt;0,H334&lt;20),AND(OR(J334=1, J334=0),H334&gt;19,H334&lt;51),AND(J334&gt;1,J334&lt;6,H334&gt;0,H334&lt;20)),"Simples",IF(OR(AND(OR(J334=1, J334=0),H334&gt;50),AND(J334&gt;1,J334&lt;6,H334&gt;19,H334&lt;51),AND(J334&gt;5,H334&gt;0,H334&lt;20)),"Médio",IF(OR(AND(J334&gt;1,J334&lt;6,H334&gt;50),AND(J334&gt;5,H334&gt;19,H334&lt;51),AND(J334&gt;5,H334&gt;50)),"Complexo",""))),""))</f>
        <v/>
      </c>
      <c r="N334" s="85" t="str">
        <f aca="false">IF(L334="",M334,IF(M334="",L334,""))</f>
        <v/>
      </c>
      <c r="O334" s="86" t="n">
        <f aca="false">IF(AND(OR(G334="EE",G334="CE"),N334="Simples"),3, IF(AND(OR(G334="EE",G334="CE"),N334="Médio"),4, IF(AND(OR(G334="EE",G334="CE"),N334="Complexo"),6, IF(AND(G334="SE",N334="Simples"),4, IF(AND(G334="SE",N334="Médio"),5, IF(AND(G334="SE",N334="Complexo"),7,0))))))</f>
        <v>0</v>
      </c>
      <c r="P334" s="86" t="n">
        <f aca="false">IF(AND(G334="ALI",M334="Simples"),7, IF(AND(G334="ALI",M334="Médio"),10, IF(AND(G334="ALI",M334="Complexo"),15, IF(AND(G334="AIE",M334="Simples"),5, IF(AND(G334="AIE",M334="Médio"),7, IF(AND(G334="AIE",M334="Complexo"),10,0))))))</f>
        <v>0</v>
      </c>
      <c r="Q334" s="69" t="n">
        <f aca="false">IF(B334&lt;&gt;"Manutenção em interface",IF(B334&lt;&gt;"Desenv., Manutenção e Publicação de Páginas Estáticas",(O334+P334),C334),C334)</f>
        <v>0</v>
      </c>
      <c r="R334" s="85" t="n">
        <f aca="false">IF(B334&lt;&gt;"Manutenção em interface",IF(B334&lt;&gt;"Desenv., Manutenção e Publicação de Páginas Estáticas",(O334+P334)*C334,C334),C334)</f>
        <v>0</v>
      </c>
      <c r="S334" s="78"/>
      <c r="T334" s="87"/>
      <c r="U334" s="88"/>
      <c r="V334" s="76"/>
      <c r="W334" s="77" t="n">
        <f aca="false">IF(V334&lt;&gt;"",VLOOKUP(V334,'Manual EB'!$A$3:$B$407,2,0),0)</f>
        <v>0</v>
      </c>
      <c r="X334" s="78"/>
      <c r="Y334" s="80"/>
      <c r="Z334" s="81"/>
      <c r="AA334" s="82"/>
      <c r="AB334" s="83"/>
      <c r="AC334" s="84" t="str">
        <f aca="false">IF(X334="EE",IF(OR(AND(OR(AA334=1,AA334=0),Y334&gt;0,Y334&lt;5),AND(OR(AA334=1,AA334=0),Y334&gt;4,Y334&lt;16),AND(AA334=2,Y334&gt;0,Y334&lt;5)),"Simples",IF(OR(AND(OR(AA334=1,AA334=0),Y334&gt;15),AND(AA334=2,Y334&gt;4,Y334&lt;16),AND(AA334&gt;2,Y334&gt;0,Y334&lt;5)),"Médio",IF(OR(AND(AA334=2,Y334&gt;15),AND(AA334&gt;2,Y334&gt;4,Y334&lt;16),AND(AA334&gt;2,Y334&gt;15)),"Complexo",""))), IF(OR(X334="CE",X334="SE"),IF(OR(AND(OR(AA334=1,AA334=0),Y334&gt;0,Y334&lt;6),AND(OR(AA334=1,AA334=0),Y334&gt;5,Y334&lt;20),AND(AA334&gt;1,AA334&lt;4,Y334&gt;0,Y334&lt;6)),"Simples",IF(OR(AND(OR(AA334=1,AA334=0),Y334&gt;19),AND(AA334&gt;1,AA334&lt;4,Y334&gt;5,Y334&lt;20),AND(AA334&gt;3,Y334&gt;0,Y334&lt;6)),"Médio",IF(OR(AND(AA334&gt;1,AA334&lt;4,Y334&gt;19),AND(AA334&gt;3,Y334&gt;5,Y334&lt;20),AND(AA334&gt;3,Y334&gt;19)),"Complexo",""))),""))</f>
        <v/>
      </c>
      <c r="AD334" s="79" t="str">
        <f aca="false">IF(X334="ALI",IF(OR(AND(OR(AA334=1,AA334=0),Y334&gt;0,Y334&lt;20),AND(OR(AA334=1,AA334=0),Y334&gt;19,Y334&lt;51),AND(AA334&gt;1,AA334&lt;6,Y334&gt;0,Y334&lt;20)),"Simples",IF(OR(AND(OR(AA334=1,AA334=0),Y334&gt;50),AND(AA334&gt;1,AA334&lt;6,Y334&gt;19,Y334&lt;51),AND(AA334&gt;5,Y334&gt;0,Y334&lt;20)),"Médio",IF(OR(AND(AA334&gt;1,AA334&lt;6,Y334&gt;50),AND(AA334&gt;5,Y334&gt;19,Y334&lt;51),AND(AA334&gt;5,Y334&gt;50)),"Complexo",""))), IF(X334="AIE",IF(OR(AND(OR(AA334=1, AA334=0),Y334&gt;0,Y334&lt;20),AND(OR(AA334=1, AA334=0),Y334&gt;19,Y334&lt;51),AND(AA334&gt;1,AA334&lt;6,Y334&gt;0,Y334&lt;20)),"Simples",IF(OR(AND(OR(AA334=1, AA334=0),Y334&gt;50),AND(AA334&gt;1,AA334&lt;6,Y334&gt;19,Y334&lt;51),AND(AA334&gt;5,Y334&gt;0,Y334&lt;20)),"Médio",IF(OR(AND(AA334&gt;1,AA334&lt;6,Y334&gt;50),AND(AA334&gt;5,Y334&gt;19,Y334&lt;51),AND(AA334&gt;5,Y334&gt;50)),"Complexo",""))),""))</f>
        <v/>
      </c>
      <c r="AE334" s="85" t="str">
        <f aca="false">IF(AC334="",AD334,IF(AD334="",AC334,""))</f>
        <v/>
      </c>
      <c r="AF334" s="86" t="n">
        <f aca="false">IF(AND(OR(X334="EE",X334="CE"),AE334="Simples"),3, IF(AND(OR(X334="EE",X334="CE"),AE334="Médio"),4, IF(AND(OR(X334="EE",X334="CE"),AE334="Complexo"),6, IF(AND(X334="SE",AE334="Simples"),4, IF(AND(X334="SE",AE334="Médio"),5, IF(AND(X334="SE",AE334="Complexo"),7,0))))))</f>
        <v>0</v>
      </c>
      <c r="AG334" s="86" t="n">
        <f aca="false">IF(AND(X334="ALI",AD334="Simples"),7, IF(AND(X334="ALI",AD334="Médio"),10, IF(AND(X334="ALI",AD334="Complexo"),15, IF(AND(X334="AIE",AD334="Simples"),5, IF(AND(X334="AIE",AD334="Médio"),7, IF(AND(X334="AIE",AD334="Complexo"),10,0))))))</f>
        <v>0</v>
      </c>
      <c r="AH334" s="86" t="n">
        <f aca="false">IF(U334="",0,IF(U334="OK",SUM(O334:P334),SUM(AF334:AG334)))</f>
        <v>0</v>
      </c>
      <c r="AI334" s="89" t="n">
        <f aca="false">IF(U334="OK",R334,( IF(V334&lt;&gt;"Manutenção em interface",IF(V334&lt;&gt;"Desenv., Manutenção e Publicação de Páginas Estáticas",(AF334+AG334)*W334,W334),W334)))</f>
        <v>0</v>
      </c>
      <c r="AJ334" s="78"/>
      <c r="AK334" s="87"/>
      <c r="AL334" s="78"/>
      <c r="AM334" s="87"/>
      <c r="AN334" s="78"/>
      <c r="AO334" s="78" t="str">
        <f aca="false">IF(AI334=0,"",IF(AI334=R334,"OK","Divergente"))</f>
        <v/>
      </c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IF(B335&lt;&gt;"",VLOOKUP(B335,'Manual EB'!$A$3:$B$407,2,0),0)</f>
        <v>0</v>
      </c>
      <c r="D335" s="78"/>
      <c r="E335" s="78"/>
      <c r="F335" s="79"/>
      <c r="G335" s="78"/>
      <c r="H335" s="80"/>
      <c r="I335" s="81"/>
      <c r="J335" s="82"/>
      <c r="K335" s="83"/>
      <c r="L335" s="84" t="str">
        <f aca="false">IF(G335="EE",IF(OR(AND(OR(J335=1,J335=0),H335&gt;0,H335&lt;5),AND(OR(J335=1,J335=0),H335&gt;4,H335&lt;16),AND(J335=2,H335&gt;0,H335&lt;5)),"Simples",IF(OR(AND(OR(J335=1,J335=0),H335&gt;15),AND(J335=2,H335&gt;4,H335&lt;16),AND(J335&gt;2,H335&gt;0,H335&lt;5)),"Médio",IF(OR(AND(J335=2,H335&gt;15),AND(J335&gt;2,H335&gt;4,H335&lt;16),AND(J335&gt;2,H335&gt;15)),"Complexo",""))), IF(OR(G335="CE",G335="SE"),IF(OR(AND(OR(J335=1,J335=0),H335&gt;0,H335&lt;6),AND(OR(J335=1,J335=0),H335&gt;5,H335&lt;20),AND(J335&gt;1,J335&lt;4,H335&gt;0,H335&lt;6)),"Simples",IF(OR(AND(OR(J335=1,J335=0),H335&gt;19),AND(J335&gt;1,J335&lt;4,H335&gt;5,H335&lt;20),AND(J335&gt;3,H335&gt;0,H335&lt;6)),"Médio",IF(OR(AND(J335&gt;1,J335&lt;4,H335&gt;19),AND(J335&gt;3,H335&gt;5,H335&lt;20),AND(J335&gt;3,H335&gt;19)),"Complexo",""))),""))</f>
        <v/>
      </c>
      <c r="M335" s="79" t="str">
        <f aca="false">IF(G335="ALI",IF(OR(AND(OR(J335=1,J335=0),H335&gt;0,H335&lt;20),AND(OR(J335=1,J335=0),H335&gt;19,H335&lt;51),AND(J335&gt;1,J335&lt;6,H335&gt;0,H335&lt;20)),"Simples",IF(OR(AND(OR(J335=1,J335=0),H335&gt;50),AND(J335&gt;1,J335&lt;6,H335&gt;19,H335&lt;51),AND(J335&gt;5,H335&gt;0,H335&lt;20)),"Médio",IF(OR(AND(J335&gt;1,J335&lt;6,H335&gt;50),AND(J335&gt;5,H335&gt;19,H335&lt;51),AND(J335&gt;5,H335&gt;50)),"Complexo",""))), IF(G335="AIE",IF(OR(AND(OR(J335=1, J335=0),H335&gt;0,H335&lt;20),AND(OR(J335=1, J335=0),H335&gt;19,H335&lt;51),AND(J335&gt;1,J335&lt;6,H335&gt;0,H335&lt;20)),"Simples",IF(OR(AND(OR(J335=1, J335=0),H335&gt;50),AND(J335&gt;1,J335&lt;6,H335&gt;19,H335&lt;51),AND(J335&gt;5,H335&gt;0,H335&lt;20)),"Médio",IF(OR(AND(J335&gt;1,J335&lt;6,H335&gt;50),AND(J335&gt;5,H335&gt;19,H335&lt;51),AND(J335&gt;5,H335&gt;50)),"Complexo",""))),""))</f>
        <v/>
      </c>
      <c r="N335" s="85" t="str">
        <f aca="false">IF(L335="",M335,IF(M335="",L335,""))</f>
        <v/>
      </c>
      <c r="O335" s="86" t="n">
        <f aca="false">IF(AND(OR(G335="EE",G335="CE"),N335="Simples"),3, IF(AND(OR(G335="EE",G335="CE"),N335="Médio"),4, IF(AND(OR(G335="EE",G335="CE"),N335="Complexo"),6, IF(AND(G335="SE",N335="Simples"),4, IF(AND(G335="SE",N335="Médio"),5, IF(AND(G335="SE",N335="Complexo"),7,0))))))</f>
        <v>0</v>
      </c>
      <c r="P335" s="86" t="n">
        <f aca="false">IF(AND(G335="ALI",M335="Simples"),7, IF(AND(G335="ALI",M335="Médio"),10, IF(AND(G335="ALI",M335="Complexo"),15, IF(AND(G335="AIE",M335="Simples"),5, IF(AND(G335="AIE",M335="Médio"),7, IF(AND(G335="AIE",M335="Complexo"),10,0))))))</f>
        <v>0</v>
      </c>
      <c r="Q335" s="69" t="n">
        <f aca="false">IF(B335&lt;&gt;"Manutenção em interface",IF(B335&lt;&gt;"Desenv., Manutenção e Publicação de Páginas Estáticas",(O335+P335),C335),C335)</f>
        <v>0</v>
      </c>
      <c r="R335" s="85" t="n">
        <f aca="false">IF(B335&lt;&gt;"Manutenção em interface",IF(B335&lt;&gt;"Desenv., Manutenção e Publicação de Páginas Estáticas",(O335+P335)*C335,C335),C335)</f>
        <v>0</v>
      </c>
      <c r="S335" s="78"/>
      <c r="T335" s="87"/>
      <c r="U335" s="88"/>
      <c r="V335" s="76"/>
      <c r="W335" s="77" t="n">
        <f aca="false">IF(V335&lt;&gt;"",VLOOKUP(V335,'Manual EB'!$A$3:$B$407,2,0),0)</f>
        <v>0</v>
      </c>
      <c r="X335" s="78"/>
      <c r="Y335" s="80"/>
      <c r="Z335" s="81"/>
      <c r="AA335" s="82"/>
      <c r="AB335" s="83"/>
      <c r="AC335" s="84" t="str">
        <f aca="false">IF(X335="EE",IF(OR(AND(OR(AA335=1,AA335=0),Y335&gt;0,Y335&lt;5),AND(OR(AA335=1,AA335=0),Y335&gt;4,Y335&lt;16),AND(AA335=2,Y335&gt;0,Y335&lt;5)),"Simples",IF(OR(AND(OR(AA335=1,AA335=0),Y335&gt;15),AND(AA335=2,Y335&gt;4,Y335&lt;16),AND(AA335&gt;2,Y335&gt;0,Y335&lt;5)),"Médio",IF(OR(AND(AA335=2,Y335&gt;15),AND(AA335&gt;2,Y335&gt;4,Y335&lt;16),AND(AA335&gt;2,Y335&gt;15)),"Complexo",""))), IF(OR(X335="CE",X335="SE"),IF(OR(AND(OR(AA335=1,AA335=0),Y335&gt;0,Y335&lt;6),AND(OR(AA335=1,AA335=0),Y335&gt;5,Y335&lt;20),AND(AA335&gt;1,AA335&lt;4,Y335&gt;0,Y335&lt;6)),"Simples",IF(OR(AND(OR(AA335=1,AA335=0),Y335&gt;19),AND(AA335&gt;1,AA335&lt;4,Y335&gt;5,Y335&lt;20),AND(AA335&gt;3,Y335&gt;0,Y335&lt;6)),"Médio",IF(OR(AND(AA335&gt;1,AA335&lt;4,Y335&gt;19),AND(AA335&gt;3,Y335&gt;5,Y335&lt;20),AND(AA335&gt;3,Y335&gt;19)),"Complexo",""))),""))</f>
        <v/>
      </c>
      <c r="AD335" s="79" t="str">
        <f aca="false">IF(X335="ALI",IF(OR(AND(OR(AA335=1,AA335=0),Y335&gt;0,Y335&lt;20),AND(OR(AA335=1,AA335=0),Y335&gt;19,Y335&lt;51),AND(AA335&gt;1,AA335&lt;6,Y335&gt;0,Y335&lt;20)),"Simples",IF(OR(AND(OR(AA335=1,AA335=0),Y335&gt;50),AND(AA335&gt;1,AA335&lt;6,Y335&gt;19,Y335&lt;51),AND(AA335&gt;5,Y335&gt;0,Y335&lt;20)),"Médio",IF(OR(AND(AA335&gt;1,AA335&lt;6,Y335&gt;50),AND(AA335&gt;5,Y335&gt;19,Y335&lt;51),AND(AA335&gt;5,Y335&gt;50)),"Complexo",""))), IF(X335="AIE",IF(OR(AND(OR(AA335=1, AA335=0),Y335&gt;0,Y335&lt;20),AND(OR(AA335=1, AA335=0),Y335&gt;19,Y335&lt;51),AND(AA335&gt;1,AA335&lt;6,Y335&gt;0,Y335&lt;20)),"Simples",IF(OR(AND(OR(AA335=1, AA335=0),Y335&gt;50),AND(AA335&gt;1,AA335&lt;6,Y335&gt;19,Y335&lt;51),AND(AA335&gt;5,Y335&gt;0,Y335&lt;20)),"Médio",IF(OR(AND(AA335&gt;1,AA335&lt;6,Y335&gt;50),AND(AA335&gt;5,Y335&gt;19,Y335&lt;51),AND(AA335&gt;5,Y335&gt;50)),"Complexo",""))),""))</f>
        <v/>
      </c>
      <c r="AE335" s="85" t="str">
        <f aca="false">IF(AC335="",AD335,IF(AD335="",AC335,""))</f>
        <v/>
      </c>
      <c r="AF335" s="86" t="n">
        <f aca="false">IF(AND(OR(X335="EE",X335="CE"),AE335="Simples"),3, IF(AND(OR(X335="EE",X335="CE"),AE335="Médio"),4, IF(AND(OR(X335="EE",X335="CE"),AE335="Complexo"),6, IF(AND(X335="SE",AE335="Simples"),4, IF(AND(X335="SE",AE335="Médio"),5, IF(AND(X335="SE",AE335="Complexo"),7,0))))))</f>
        <v>0</v>
      </c>
      <c r="AG335" s="86" t="n">
        <f aca="false">IF(AND(X335="ALI",AD335="Simples"),7, IF(AND(X335="ALI",AD335="Médio"),10, IF(AND(X335="ALI",AD335="Complexo"),15, IF(AND(X335="AIE",AD335="Simples"),5, IF(AND(X335="AIE",AD335="Médio"),7, IF(AND(X335="AIE",AD335="Complexo"),10,0))))))</f>
        <v>0</v>
      </c>
      <c r="AH335" s="86" t="n">
        <f aca="false">IF(U335="",0,IF(U335="OK",SUM(O335:P335),SUM(AF335:AG335)))</f>
        <v>0</v>
      </c>
      <c r="AI335" s="89" t="n">
        <f aca="false">IF(U335="OK",R335,( IF(V335&lt;&gt;"Manutenção em interface",IF(V335&lt;&gt;"Desenv., Manutenção e Publicação de Páginas Estáticas",(AF335+AG335)*W335,W335),W335)))</f>
        <v>0</v>
      </c>
      <c r="AJ335" s="78"/>
      <c r="AK335" s="87"/>
      <c r="AL335" s="78"/>
      <c r="AM335" s="87"/>
      <c r="AN335" s="78"/>
      <c r="AO335" s="78" t="str">
        <f aca="false">IF(AI335=0,"",IF(AI335=R335,"OK","Divergente"))</f>
        <v/>
      </c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IF(B336&lt;&gt;"",VLOOKUP(B336,'Manual EB'!$A$3:$B$407,2,0),0)</f>
        <v>0</v>
      </c>
      <c r="D336" s="78"/>
      <c r="E336" s="78"/>
      <c r="F336" s="79"/>
      <c r="G336" s="78"/>
      <c r="H336" s="80"/>
      <c r="I336" s="81"/>
      <c r="J336" s="82"/>
      <c r="K336" s="83"/>
      <c r="L336" s="84" t="str">
        <f aca="false">IF(G336="EE",IF(OR(AND(OR(J336=1,J336=0),H336&gt;0,H336&lt;5),AND(OR(J336=1,J336=0),H336&gt;4,H336&lt;16),AND(J336=2,H336&gt;0,H336&lt;5)),"Simples",IF(OR(AND(OR(J336=1,J336=0),H336&gt;15),AND(J336=2,H336&gt;4,H336&lt;16),AND(J336&gt;2,H336&gt;0,H336&lt;5)),"Médio",IF(OR(AND(J336=2,H336&gt;15),AND(J336&gt;2,H336&gt;4,H336&lt;16),AND(J336&gt;2,H336&gt;15)),"Complexo",""))), IF(OR(G336="CE",G336="SE"),IF(OR(AND(OR(J336=1,J336=0),H336&gt;0,H336&lt;6),AND(OR(J336=1,J336=0),H336&gt;5,H336&lt;20),AND(J336&gt;1,J336&lt;4,H336&gt;0,H336&lt;6)),"Simples",IF(OR(AND(OR(J336=1,J336=0),H336&gt;19),AND(J336&gt;1,J336&lt;4,H336&gt;5,H336&lt;20),AND(J336&gt;3,H336&gt;0,H336&lt;6)),"Médio",IF(OR(AND(J336&gt;1,J336&lt;4,H336&gt;19),AND(J336&gt;3,H336&gt;5,H336&lt;20),AND(J336&gt;3,H336&gt;19)),"Complexo",""))),""))</f>
        <v/>
      </c>
      <c r="M336" s="79" t="str">
        <f aca="false">IF(G336="ALI",IF(OR(AND(OR(J336=1,J336=0),H336&gt;0,H336&lt;20),AND(OR(J336=1,J336=0),H336&gt;19,H336&lt;51),AND(J336&gt;1,J336&lt;6,H336&gt;0,H336&lt;20)),"Simples",IF(OR(AND(OR(J336=1,J336=0),H336&gt;50),AND(J336&gt;1,J336&lt;6,H336&gt;19,H336&lt;51),AND(J336&gt;5,H336&gt;0,H336&lt;20)),"Médio",IF(OR(AND(J336&gt;1,J336&lt;6,H336&gt;50),AND(J336&gt;5,H336&gt;19,H336&lt;51),AND(J336&gt;5,H336&gt;50)),"Complexo",""))), IF(G336="AIE",IF(OR(AND(OR(J336=1, J336=0),H336&gt;0,H336&lt;20),AND(OR(J336=1, J336=0),H336&gt;19,H336&lt;51),AND(J336&gt;1,J336&lt;6,H336&gt;0,H336&lt;20)),"Simples",IF(OR(AND(OR(J336=1, J336=0),H336&gt;50),AND(J336&gt;1,J336&lt;6,H336&gt;19,H336&lt;51),AND(J336&gt;5,H336&gt;0,H336&lt;20)),"Médio",IF(OR(AND(J336&gt;1,J336&lt;6,H336&gt;50),AND(J336&gt;5,H336&gt;19,H336&lt;51),AND(J336&gt;5,H336&gt;50)),"Complexo",""))),""))</f>
        <v/>
      </c>
      <c r="N336" s="85" t="str">
        <f aca="false">IF(L336="",M336,IF(M336="",L336,""))</f>
        <v/>
      </c>
      <c r="O336" s="86" t="n">
        <f aca="false">IF(AND(OR(G336="EE",G336="CE"),N336="Simples"),3, IF(AND(OR(G336="EE",G336="CE"),N336="Médio"),4, IF(AND(OR(G336="EE",G336="CE"),N336="Complexo"),6, IF(AND(G336="SE",N336="Simples"),4, IF(AND(G336="SE",N336="Médio"),5, IF(AND(G336="SE",N336="Complexo"),7,0))))))</f>
        <v>0</v>
      </c>
      <c r="P336" s="86" t="n">
        <f aca="false">IF(AND(G336="ALI",M336="Simples"),7, IF(AND(G336="ALI",M336="Médio"),10, IF(AND(G336="ALI",M336="Complexo"),15, IF(AND(G336="AIE",M336="Simples"),5, IF(AND(G336="AIE",M336="Médio"),7, IF(AND(G336="AIE",M336="Complexo"),10,0))))))</f>
        <v>0</v>
      </c>
      <c r="Q336" s="69" t="n">
        <f aca="false">IF(B336&lt;&gt;"Manutenção em interface",IF(B336&lt;&gt;"Desenv., Manutenção e Publicação de Páginas Estáticas",(O336+P336),C336),C336)</f>
        <v>0</v>
      </c>
      <c r="R336" s="85" t="n">
        <f aca="false">IF(B336&lt;&gt;"Manutenção em interface",IF(B336&lt;&gt;"Desenv., Manutenção e Publicação de Páginas Estáticas",(O336+P336)*C336,C336),C336)</f>
        <v>0</v>
      </c>
      <c r="S336" s="78"/>
      <c r="T336" s="87"/>
      <c r="U336" s="88"/>
      <c r="V336" s="76"/>
      <c r="W336" s="77" t="n">
        <f aca="false">IF(V336&lt;&gt;"",VLOOKUP(V336,'Manual EB'!$A$3:$B$407,2,0),0)</f>
        <v>0</v>
      </c>
      <c r="X336" s="78"/>
      <c r="Y336" s="80"/>
      <c r="Z336" s="81"/>
      <c r="AA336" s="82"/>
      <c r="AB336" s="83"/>
      <c r="AC336" s="84" t="str">
        <f aca="false">IF(X336="EE",IF(OR(AND(OR(AA336=1,AA336=0),Y336&gt;0,Y336&lt;5),AND(OR(AA336=1,AA336=0),Y336&gt;4,Y336&lt;16),AND(AA336=2,Y336&gt;0,Y336&lt;5)),"Simples",IF(OR(AND(OR(AA336=1,AA336=0),Y336&gt;15),AND(AA336=2,Y336&gt;4,Y336&lt;16),AND(AA336&gt;2,Y336&gt;0,Y336&lt;5)),"Médio",IF(OR(AND(AA336=2,Y336&gt;15),AND(AA336&gt;2,Y336&gt;4,Y336&lt;16),AND(AA336&gt;2,Y336&gt;15)),"Complexo",""))), IF(OR(X336="CE",X336="SE"),IF(OR(AND(OR(AA336=1,AA336=0),Y336&gt;0,Y336&lt;6),AND(OR(AA336=1,AA336=0),Y336&gt;5,Y336&lt;20),AND(AA336&gt;1,AA336&lt;4,Y336&gt;0,Y336&lt;6)),"Simples",IF(OR(AND(OR(AA336=1,AA336=0),Y336&gt;19),AND(AA336&gt;1,AA336&lt;4,Y336&gt;5,Y336&lt;20),AND(AA336&gt;3,Y336&gt;0,Y336&lt;6)),"Médio",IF(OR(AND(AA336&gt;1,AA336&lt;4,Y336&gt;19),AND(AA336&gt;3,Y336&gt;5,Y336&lt;20),AND(AA336&gt;3,Y336&gt;19)),"Complexo",""))),""))</f>
        <v/>
      </c>
      <c r="AD336" s="79" t="str">
        <f aca="false">IF(X336="ALI",IF(OR(AND(OR(AA336=1,AA336=0),Y336&gt;0,Y336&lt;20),AND(OR(AA336=1,AA336=0),Y336&gt;19,Y336&lt;51),AND(AA336&gt;1,AA336&lt;6,Y336&gt;0,Y336&lt;20)),"Simples",IF(OR(AND(OR(AA336=1,AA336=0),Y336&gt;50),AND(AA336&gt;1,AA336&lt;6,Y336&gt;19,Y336&lt;51),AND(AA336&gt;5,Y336&gt;0,Y336&lt;20)),"Médio",IF(OR(AND(AA336&gt;1,AA336&lt;6,Y336&gt;50),AND(AA336&gt;5,Y336&gt;19,Y336&lt;51),AND(AA336&gt;5,Y336&gt;50)),"Complexo",""))), IF(X336="AIE",IF(OR(AND(OR(AA336=1, AA336=0),Y336&gt;0,Y336&lt;20),AND(OR(AA336=1, AA336=0),Y336&gt;19,Y336&lt;51),AND(AA336&gt;1,AA336&lt;6,Y336&gt;0,Y336&lt;20)),"Simples",IF(OR(AND(OR(AA336=1, AA336=0),Y336&gt;50),AND(AA336&gt;1,AA336&lt;6,Y336&gt;19,Y336&lt;51),AND(AA336&gt;5,Y336&gt;0,Y336&lt;20)),"Médio",IF(OR(AND(AA336&gt;1,AA336&lt;6,Y336&gt;50),AND(AA336&gt;5,Y336&gt;19,Y336&lt;51),AND(AA336&gt;5,Y336&gt;50)),"Complexo",""))),""))</f>
        <v/>
      </c>
      <c r="AE336" s="85" t="str">
        <f aca="false">IF(AC336="",AD336,IF(AD336="",AC336,""))</f>
        <v/>
      </c>
      <c r="AF336" s="86" t="n">
        <f aca="false">IF(AND(OR(X336="EE",X336="CE"),AE336="Simples"),3, IF(AND(OR(X336="EE",X336="CE"),AE336="Médio"),4, IF(AND(OR(X336="EE",X336="CE"),AE336="Complexo"),6, IF(AND(X336="SE",AE336="Simples"),4, IF(AND(X336="SE",AE336="Médio"),5, IF(AND(X336="SE",AE336="Complexo"),7,0))))))</f>
        <v>0</v>
      </c>
      <c r="AG336" s="86" t="n">
        <f aca="false">IF(AND(X336="ALI",AD336="Simples"),7, IF(AND(X336="ALI",AD336="Médio"),10, IF(AND(X336="ALI",AD336="Complexo"),15, IF(AND(X336="AIE",AD336="Simples"),5, IF(AND(X336="AIE",AD336="Médio"),7, IF(AND(X336="AIE",AD336="Complexo"),10,0))))))</f>
        <v>0</v>
      </c>
      <c r="AH336" s="86" t="n">
        <f aca="false">IF(U336="",0,IF(U336="OK",SUM(O336:P336),SUM(AF336:AG336)))</f>
        <v>0</v>
      </c>
      <c r="AI336" s="89" t="n">
        <f aca="false">IF(U336="OK",R336,( IF(V336&lt;&gt;"Manutenção em interface",IF(V336&lt;&gt;"Desenv., Manutenção e Publicação de Páginas Estáticas",(AF336+AG336)*W336,W336),W336)))</f>
        <v>0</v>
      </c>
      <c r="AJ336" s="78"/>
      <c r="AK336" s="87"/>
      <c r="AL336" s="78"/>
      <c r="AM336" s="87"/>
      <c r="AN336" s="78"/>
      <c r="AO336" s="78" t="str">
        <f aca="false">IF(AI336=0,"",IF(AI336=R336,"OK","Divergente"))</f>
        <v/>
      </c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IF(B337&lt;&gt;"",VLOOKUP(B337,'Manual EB'!$A$3:$B$407,2,0),0)</f>
        <v>0</v>
      </c>
      <c r="D337" s="78"/>
      <c r="E337" s="78"/>
      <c r="F337" s="79"/>
      <c r="G337" s="78"/>
      <c r="H337" s="80"/>
      <c r="I337" s="81"/>
      <c r="J337" s="82"/>
      <c r="K337" s="83"/>
      <c r="L337" s="84" t="str">
        <f aca="false">IF(G337="EE",IF(OR(AND(OR(J337=1,J337=0),H337&gt;0,H337&lt;5),AND(OR(J337=1,J337=0),H337&gt;4,H337&lt;16),AND(J337=2,H337&gt;0,H337&lt;5)),"Simples",IF(OR(AND(OR(J337=1,J337=0),H337&gt;15),AND(J337=2,H337&gt;4,H337&lt;16),AND(J337&gt;2,H337&gt;0,H337&lt;5)),"Médio",IF(OR(AND(J337=2,H337&gt;15),AND(J337&gt;2,H337&gt;4,H337&lt;16),AND(J337&gt;2,H337&gt;15)),"Complexo",""))), IF(OR(G337="CE",G337="SE"),IF(OR(AND(OR(J337=1,J337=0),H337&gt;0,H337&lt;6),AND(OR(J337=1,J337=0),H337&gt;5,H337&lt;20),AND(J337&gt;1,J337&lt;4,H337&gt;0,H337&lt;6)),"Simples",IF(OR(AND(OR(J337=1,J337=0),H337&gt;19),AND(J337&gt;1,J337&lt;4,H337&gt;5,H337&lt;20),AND(J337&gt;3,H337&gt;0,H337&lt;6)),"Médio",IF(OR(AND(J337&gt;1,J337&lt;4,H337&gt;19),AND(J337&gt;3,H337&gt;5,H337&lt;20),AND(J337&gt;3,H337&gt;19)),"Complexo",""))),""))</f>
        <v/>
      </c>
      <c r="M337" s="79" t="str">
        <f aca="false">IF(G337="ALI",IF(OR(AND(OR(J337=1,J337=0),H337&gt;0,H337&lt;20),AND(OR(J337=1,J337=0),H337&gt;19,H337&lt;51),AND(J337&gt;1,J337&lt;6,H337&gt;0,H337&lt;20)),"Simples",IF(OR(AND(OR(J337=1,J337=0),H337&gt;50),AND(J337&gt;1,J337&lt;6,H337&gt;19,H337&lt;51),AND(J337&gt;5,H337&gt;0,H337&lt;20)),"Médio",IF(OR(AND(J337&gt;1,J337&lt;6,H337&gt;50),AND(J337&gt;5,H337&gt;19,H337&lt;51),AND(J337&gt;5,H337&gt;50)),"Complexo",""))), IF(G337="AIE",IF(OR(AND(OR(J337=1, J337=0),H337&gt;0,H337&lt;20),AND(OR(J337=1, J337=0),H337&gt;19,H337&lt;51),AND(J337&gt;1,J337&lt;6,H337&gt;0,H337&lt;20)),"Simples",IF(OR(AND(OR(J337=1, J337=0),H337&gt;50),AND(J337&gt;1,J337&lt;6,H337&gt;19,H337&lt;51),AND(J337&gt;5,H337&gt;0,H337&lt;20)),"Médio",IF(OR(AND(J337&gt;1,J337&lt;6,H337&gt;50),AND(J337&gt;5,H337&gt;19,H337&lt;51),AND(J337&gt;5,H337&gt;50)),"Complexo",""))),""))</f>
        <v/>
      </c>
      <c r="N337" s="85" t="str">
        <f aca="false">IF(L337="",M337,IF(M337="",L337,""))</f>
        <v/>
      </c>
      <c r="O337" s="86" t="n">
        <f aca="false">IF(AND(OR(G337="EE",G337="CE"),N337="Simples"),3, IF(AND(OR(G337="EE",G337="CE"),N337="Médio"),4, IF(AND(OR(G337="EE",G337="CE"),N337="Complexo"),6, IF(AND(G337="SE",N337="Simples"),4, IF(AND(G337="SE",N337="Médio"),5, IF(AND(G337="SE",N337="Complexo"),7,0))))))</f>
        <v>0</v>
      </c>
      <c r="P337" s="86" t="n">
        <f aca="false">IF(AND(G337="ALI",M337="Simples"),7, IF(AND(G337="ALI",M337="Médio"),10, IF(AND(G337="ALI",M337="Complexo"),15, IF(AND(G337="AIE",M337="Simples"),5, IF(AND(G337="AIE",M337="Médio"),7, IF(AND(G337="AIE",M337="Complexo"),10,0))))))</f>
        <v>0</v>
      </c>
      <c r="Q337" s="69" t="n">
        <f aca="false">IF(B337&lt;&gt;"Manutenção em interface",IF(B337&lt;&gt;"Desenv., Manutenção e Publicação de Páginas Estáticas",(O337+P337),C337),C337)</f>
        <v>0</v>
      </c>
      <c r="R337" s="85" t="n">
        <f aca="false">IF(B337&lt;&gt;"Manutenção em interface",IF(B337&lt;&gt;"Desenv., Manutenção e Publicação de Páginas Estáticas",(O337+P337)*C337,C337),C337)</f>
        <v>0</v>
      </c>
      <c r="S337" s="78"/>
      <c r="T337" s="87"/>
      <c r="U337" s="88"/>
      <c r="V337" s="76"/>
      <c r="W337" s="77" t="n">
        <f aca="false">IF(V337&lt;&gt;"",VLOOKUP(V337,'Manual EB'!$A$3:$B$407,2,0),0)</f>
        <v>0</v>
      </c>
      <c r="X337" s="78"/>
      <c r="Y337" s="80"/>
      <c r="Z337" s="81"/>
      <c r="AA337" s="82"/>
      <c r="AB337" s="83"/>
      <c r="AC337" s="84" t="str">
        <f aca="false">IF(X337="EE",IF(OR(AND(OR(AA337=1,AA337=0),Y337&gt;0,Y337&lt;5),AND(OR(AA337=1,AA337=0),Y337&gt;4,Y337&lt;16),AND(AA337=2,Y337&gt;0,Y337&lt;5)),"Simples",IF(OR(AND(OR(AA337=1,AA337=0),Y337&gt;15),AND(AA337=2,Y337&gt;4,Y337&lt;16),AND(AA337&gt;2,Y337&gt;0,Y337&lt;5)),"Médio",IF(OR(AND(AA337=2,Y337&gt;15),AND(AA337&gt;2,Y337&gt;4,Y337&lt;16),AND(AA337&gt;2,Y337&gt;15)),"Complexo",""))), IF(OR(X337="CE",X337="SE"),IF(OR(AND(OR(AA337=1,AA337=0),Y337&gt;0,Y337&lt;6),AND(OR(AA337=1,AA337=0),Y337&gt;5,Y337&lt;20),AND(AA337&gt;1,AA337&lt;4,Y337&gt;0,Y337&lt;6)),"Simples",IF(OR(AND(OR(AA337=1,AA337=0),Y337&gt;19),AND(AA337&gt;1,AA337&lt;4,Y337&gt;5,Y337&lt;20),AND(AA337&gt;3,Y337&gt;0,Y337&lt;6)),"Médio",IF(OR(AND(AA337&gt;1,AA337&lt;4,Y337&gt;19),AND(AA337&gt;3,Y337&gt;5,Y337&lt;20),AND(AA337&gt;3,Y337&gt;19)),"Complexo",""))),""))</f>
        <v/>
      </c>
      <c r="AD337" s="79" t="str">
        <f aca="false">IF(X337="ALI",IF(OR(AND(OR(AA337=1,AA337=0),Y337&gt;0,Y337&lt;20),AND(OR(AA337=1,AA337=0),Y337&gt;19,Y337&lt;51),AND(AA337&gt;1,AA337&lt;6,Y337&gt;0,Y337&lt;20)),"Simples",IF(OR(AND(OR(AA337=1,AA337=0),Y337&gt;50),AND(AA337&gt;1,AA337&lt;6,Y337&gt;19,Y337&lt;51),AND(AA337&gt;5,Y337&gt;0,Y337&lt;20)),"Médio",IF(OR(AND(AA337&gt;1,AA337&lt;6,Y337&gt;50),AND(AA337&gt;5,Y337&gt;19,Y337&lt;51),AND(AA337&gt;5,Y337&gt;50)),"Complexo",""))), IF(X337="AIE",IF(OR(AND(OR(AA337=1, AA337=0),Y337&gt;0,Y337&lt;20),AND(OR(AA337=1, AA337=0),Y337&gt;19,Y337&lt;51),AND(AA337&gt;1,AA337&lt;6,Y337&gt;0,Y337&lt;20)),"Simples",IF(OR(AND(OR(AA337=1, AA337=0),Y337&gt;50),AND(AA337&gt;1,AA337&lt;6,Y337&gt;19,Y337&lt;51),AND(AA337&gt;5,Y337&gt;0,Y337&lt;20)),"Médio",IF(OR(AND(AA337&gt;1,AA337&lt;6,Y337&gt;50),AND(AA337&gt;5,Y337&gt;19,Y337&lt;51),AND(AA337&gt;5,Y337&gt;50)),"Complexo",""))),""))</f>
        <v/>
      </c>
      <c r="AE337" s="85" t="str">
        <f aca="false">IF(AC337="",AD337,IF(AD337="",AC337,""))</f>
        <v/>
      </c>
      <c r="AF337" s="86" t="n">
        <f aca="false">IF(AND(OR(X337="EE",X337="CE"),AE337="Simples"),3, IF(AND(OR(X337="EE",X337="CE"),AE337="Médio"),4, IF(AND(OR(X337="EE",X337="CE"),AE337="Complexo"),6, IF(AND(X337="SE",AE337="Simples"),4, IF(AND(X337="SE",AE337="Médio"),5, IF(AND(X337="SE",AE337="Complexo"),7,0))))))</f>
        <v>0</v>
      </c>
      <c r="AG337" s="86" t="n">
        <f aca="false">IF(AND(X337="ALI",AD337="Simples"),7, IF(AND(X337="ALI",AD337="Médio"),10, IF(AND(X337="ALI",AD337="Complexo"),15, IF(AND(X337="AIE",AD337="Simples"),5, IF(AND(X337="AIE",AD337="Médio"),7, IF(AND(X337="AIE",AD337="Complexo"),10,0))))))</f>
        <v>0</v>
      </c>
      <c r="AH337" s="86" t="n">
        <f aca="false">IF(U337="",0,IF(U337="OK",SUM(O337:P337),SUM(AF337:AG337)))</f>
        <v>0</v>
      </c>
      <c r="AI337" s="89" t="n">
        <f aca="false">IF(U337="OK",R337,( IF(V337&lt;&gt;"Manutenção em interface",IF(V337&lt;&gt;"Desenv., Manutenção e Publicação de Páginas Estáticas",(AF337+AG337)*W337,W337),W337)))</f>
        <v>0</v>
      </c>
      <c r="AJ337" s="78"/>
      <c r="AK337" s="87"/>
      <c r="AL337" s="78"/>
      <c r="AM337" s="87"/>
      <c r="AN337" s="78"/>
      <c r="AO337" s="78" t="str">
        <f aca="false">IF(AI337=0,"",IF(AI337=R337,"OK","Divergente"))</f>
        <v/>
      </c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IF(B338&lt;&gt;"",VLOOKUP(B338,'Manual EB'!$A$3:$B$407,2,0),0)</f>
        <v>0</v>
      </c>
      <c r="D338" s="78"/>
      <c r="E338" s="78"/>
      <c r="F338" s="79"/>
      <c r="G338" s="78"/>
      <c r="H338" s="80"/>
      <c r="I338" s="81"/>
      <c r="J338" s="82"/>
      <c r="K338" s="83"/>
      <c r="L338" s="84" t="str">
        <f aca="false">IF(G338="EE",IF(OR(AND(OR(J338=1,J338=0),H338&gt;0,H338&lt;5),AND(OR(J338=1,J338=0),H338&gt;4,H338&lt;16),AND(J338=2,H338&gt;0,H338&lt;5)),"Simples",IF(OR(AND(OR(J338=1,J338=0),H338&gt;15),AND(J338=2,H338&gt;4,H338&lt;16),AND(J338&gt;2,H338&gt;0,H338&lt;5)),"Médio",IF(OR(AND(J338=2,H338&gt;15),AND(J338&gt;2,H338&gt;4,H338&lt;16),AND(J338&gt;2,H338&gt;15)),"Complexo",""))), IF(OR(G338="CE",G338="SE"),IF(OR(AND(OR(J338=1,J338=0),H338&gt;0,H338&lt;6),AND(OR(J338=1,J338=0),H338&gt;5,H338&lt;20),AND(J338&gt;1,J338&lt;4,H338&gt;0,H338&lt;6)),"Simples",IF(OR(AND(OR(J338=1,J338=0),H338&gt;19),AND(J338&gt;1,J338&lt;4,H338&gt;5,H338&lt;20),AND(J338&gt;3,H338&gt;0,H338&lt;6)),"Médio",IF(OR(AND(J338&gt;1,J338&lt;4,H338&gt;19),AND(J338&gt;3,H338&gt;5,H338&lt;20),AND(J338&gt;3,H338&gt;19)),"Complexo",""))),""))</f>
        <v/>
      </c>
      <c r="M338" s="79" t="str">
        <f aca="false">IF(G338="ALI",IF(OR(AND(OR(J338=1,J338=0),H338&gt;0,H338&lt;20),AND(OR(J338=1,J338=0),H338&gt;19,H338&lt;51),AND(J338&gt;1,J338&lt;6,H338&gt;0,H338&lt;20)),"Simples",IF(OR(AND(OR(J338=1,J338=0),H338&gt;50),AND(J338&gt;1,J338&lt;6,H338&gt;19,H338&lt;51),AND(J338&gt;5,H338&gt;0,H338&lt;20)),"Médio",IF(OR(AND(J338&gt;1,J338&lt;6,H338&gt;50),AND(J338&gt;5,H338&gt;19,H338&lt;51),AND(J338&gt;5,H338&gt;50)),"Complexo",""))), IF(G338="AIE",IF(OR(AND(OR(J338=1, J338=0),H338&gt;0,H338&lt;20),AND(OR(J338=1, J338=0),H338&gt;19,H338&lt;51),AND(J338&gt;1,J338&lt;6,H338&gt;0,H338&lt;20)),"Simples",IF(OR(AND(OR(J338=1, J338=0),H338&gt;50),AND(J338&gt;1,J338&lt;6,H338&gt;19,H338&lt;51),AND(J338&gt;5,H338&gt;0,H338&lt;20)),"Médio",IF(OR(AND(J338&gt;1,J338&lt;6,H338&gt;50),AND(J338&gt;5,H338&gt;19,H338&lt;51),AND(J338&gt;5,H338&gt;50)),"Complexo",""))),""))</f>
        <v/>
      </c>
      <c r="N338" s="85" t="str">
        <f aca="false">IF(L338="",M338,IF(M338="",L338,""))</f>
        <v/>
      </c>
      <c r="O338" s="86" t="n">
        <f aca="false">IF(AND(OR(G338="EE",G338="CE"),N338="Simples"),3, IF(AND(OR(G338="EE",G338="CE"),N338="Médio"),4, IF(AND(OR(G338="EE",G338="CE"),N338="Complexo"),6, IF(AND(G338="SE",N338="Simples"),4, IF(AND(G338="SE",N338="Médio"),5, IF(AND(G338="SE",N338="Complexo"),7,0))))))</f>
        <v>0</v>
      </c>
      <c r="P338" s="86" t="n">
        <f aca="false">IF(AND(G338="ALI",M338="Simples"),7, IF(AND(G338="ALI",M338="Médio"),10, IF(AND(G338="ALI",M338="Complexo"),15, IF(AND(G338="AIE",M338="Simples"),5, IF(AND(G338="AIE",M338="Médio"),7, IF(AND(G338="AIE",M338="Complexo"),10,0))))))</f>
        <v>0</v>
      </c>
      <c r="Q338" s="69" t="n">
        <f aca="false">IF(B338&lt;&gt;"Manutenção em interface",IF(B338&lt;&gt;"Desenv., Manutenção e Publicação de Páginas Estáticas",(O338+P338),C338),C338)</f>
        <v>0</v>
      </c>
      <c r="R338" s="85" t="n">
        <f aca="false">IF(B338&lt;&gt;"Manutenção em interface",IF(B338&lt;&gt;"Desenv., Manutenção e Publicação de Páginas Estáticas",(O338+P338)*C338,C338),C338)</f>
        <v>0</v>
      </c>
      <c r="S338" s="78"/>
      <c r="T338" s="87"/>
      <c r="U338" s="88"/>
      <c r="V338" s="76"/>
      <c r="W338" s="77" t="n">
        <f aca="false">IF(V338&lt;&gt;"",VLOOKUP(V338,'Manual EB'!$A$3:$B$407,2,0),0)</f>
        <v>0</v>
      </c>
      <c r="X338" s="78"/>
      <c r="Y338" s="80"/>
      <c r="Z338" s="81"/>
      <c r="AA338" s="82"/>
      <c r="AB338" s="83"/>
      <c r="AC338" s="84" t="str">
        <f aca="false">IF(X338="EE",IF(OR(AND(OR(AA338=1,AA338=0),Y338&gt;0,Y338&lt;5),AND(OR(AA338=1,AA338=0),Y338&gt;4,Y338&lt;16),AND(AA338=2,Y338&gt;0,Y338&lt;5)),"Simples",IF(OR(AND(OR(AA338=1,AA338=0),Y338&gt;15),AND(AA338=2,Y338&gt;4,Y338&lt;16),AND(AA338&gt;2,Y338&gt;0,Y338&lt;5)),"Médio",IF(OR(AND(AA338=2,Y338&gt;15),AND(AA338&gt;2,Y338&gt;4,Y338&lt;16),AND(AA338&gt;2,Y338&gt;15)),"Complexo",""))), IF(OR(X338="CE",X338="SE"),IF(OR(AND(OR(AA338=1,AA338=0),Y338&gt;0,Y338&lt;6),AND(OR(AA338=1,AA338=0),Y338&gt;5,Y338&lt;20),AND(AA338&gt;1,AA338&lt;4,Y338&gt;0,Y338&lt;6)),"Simples",IF(OR(AND(OR(AA338=1,AA338=0),Y338&gt;19),AND(AA338&gt;1,AA338&lt;4,Y338&gt;5,Y338&lt;20),AND(AA338&gt;3,Y338&gt;0,Y338&lt;6)),"Médio",IF(OR(AND(AA338&gt;1,AA338&lt;4,Y338&gt;19),AND(AA338&gt;3,Y338&gt;5,Y338&lt;20),AND(AA338&gt;3,Y338&gt;19)),"Complexo",""))),""))</f>
        <v/>
      </c>
      <c r="AD338" s="79" t="str">
        <f aca="false">IF(X338="ALI",IF(OR(AND(OR(AA338=1,AA338=0),Y338&gt;0,Y338&lt;20),AND(OR(AA338=1,AA338=0),Y338&gt;19,Y338&lt;51),AND(AA338&gt;1,AA338&lt;6,Y338&gt;0,Y338&lt;20)),"Simples",IF(OR(AND(OR(AA338=1,AA338=0),Y338&gt;50),AND(AA338&gt;1,AA338&lt;6,Y338&gt;19,Y338&lt;51),AND(AA338&gt;5,Y338&gt;0,Y338&lt;20)),"Médio",IF(OR(AND(AA338&gt;1,AA338&lt;6,Y338&gt;50),AND(AA338&gt;5,Y338&gt;19,Y338&lt;51),AND(AA338&gt;5,Y338&gt;50)),"Complexo",""))), IF(X338="AIE",IF(OR(AND(OR(AA338=1, AA338=0),Y338&gt;0,Y338&lt;20),AND(OR(AA338=1, AA338=0),Y338&gt;19,Y338&lt;51),AND(AA338&gt;1,AA338&lt;6,Y338&gt;0,Y338&lt;20)),"Simples",IF(OR(AND(OR(AA338=1, AA338=0),Y338&gt;50),AND(AA338&gt;1,AA338&lt;6,Y338&gt;19,Y338&lt;51),AND(AA338&gt;5,Y338&gt;0,Y338&lt;20)),"Médio",IF(OR(AND(AA338&gt;1,AA338&lt;6,Y338&gt;50),AND(AA338&gt;5,Y338&gt;19,Y338&lt;51),AND(AA338&gt;5,Y338&gt;50)),"Complexo",""))),""))</f>
        <v/>
      </c>
      <c r="AE338" s="85" t="str">
        <f aca="false">IF(AC338="",AD338,IF(AD338="",AC338,""))</f>
        <v/>
      </c>
      <c r="AF338" s="86" t="n">
        <f aca="false">IF(AND(OR(X338="EE",X338="CE"),AE338="Simples"),3, IF(AND(OR(X338="EE",X338="CE"),AE338="Médio"),4, IF(AND(OR(X338="EE",X338="CE"),AE338="Complexo"),6, IF(AND(X338="SE",AE338="Simples"),4, IF(AND(X338="SE",AE338="Médio"),5, IF(AND(X338="SE",AE338="Complexo"),7,0))))))</f>
        <v>0</v>
      </c>
      <c r="AG338" s="86" t="n">
        <f aca="false">IF(AND(X338="ALI",AD338="Simples"),7, IF(AND(X338="ALI",AD338="Médio"),10, IF(AND(X338="ALI",AD338="Complexo"),15, IF(AND(X338="AIE",AD338="Simples"),5, IF(AND(X338="AIE",AD338="Médio"),7, IF(AND(X338="AIE",AD338="Complexo"),10,0))))))</f>
        <v>0</v>
      </c>
      <c r="AH338" s="86" t="n">
        <f aca="false">IF(U338="",0,IF(U338="OK",SUM(O338:P338),SUM(AF338:AG338)))</f>
        <v>0</v>
      </c>
      <c r="AI338" s="89" t="n">
        <f aca="false">IF(U338="OK",R338,( IF(V338&lt;&gt;"Manutenção em interface",IF(V338&lt;&gt;"Desenv., Manutenção e Publicação de Páginas Estáticas",(AF338+AG338)*W338,W338),W338)))</f>
        <v>0</v>
      </c>
      <c r="AJ338" s="78"/>
      <c r="AK338" s="87"/>
      <c r="AL338" s="78"/>
      <c r="AM338" s="87"/>
      <c r="AN338" s="78"/>
      <c r="AO338" s="78" t="str">
        <f aca="false">IF(AI338=0,"",IF(AI338=R338,"OK","Divergente"))</f>
        <v/>
      </c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IF(B339&lt;&gt;"",VLOOKUP(B339,'Manual EB'!$A$3:$B$407,2,0),0)</f>
        <v>0</v>
      </c>
      <c r="D339" s="78"/>
      <c r="E339" s="78"/>
      <c r="F339" s="79"/>
      <c r="G339" s="78"/>
      <c r="H339" s="80"/>
      <c r="I339" s="81"/>
      <c r="J339" s="82"/>
      <c r="K339" s="83"/>
      <c r="L339" s="84" t="str">
        <f aca="false">IF(G339="EE",IF(OR(AND(OR(J339=1,J339=0),H339&gt;0,H339&lt;5),AND(OR(J339=1,J339=0),H339&gt;4,H339&lt;16),AND(J339=2,H339&gt;0,H339&lt;5)),"Simples",IF(OR(AND(OR(J339=1,J339=0),H339&gt;15),AND(J339=2,H339&gt;4,H339&lt;16),AND(J339&gt;2,H339&gt;0,H339&lt;5)),"Médio",IF(OR(AND(J339=2,H339&gt;15),AND(J339&gt;2,H339&gt;4,H339&lt;16),AND(J339&gt;2,H339&gt;15)),"Complexo",""))), IF(OR(G339="CE",G339="SE"),IF(OR(AND(OR(J339=1,J339=0),H339&gt;0,H339&lt;6),AND(OR(J339=1,J339=0),H339&gt;5,H339&lt;20),AND(J339&gt;1,J339&lt;4,H339&gt;0,H339&lt;6)),"Simples",IF(OR(AND(OR(J339=1,J339=0),H339&gt;19),AND(J339&gt;1,J339&lt;4,H339&gt;5,H339&lt;20),AND(J339&gt;3,H339&gt;0,H339&lt;6)),"Médio",IF(OR(AND(J339&gt;1,J339&lt;4,H339&gt;19),AND(J339&gt;3,H339&gt;5,H339&lt;20),AND(J339&gt;3,H339&gt;19)),"Complexo",""))),""))</f>
        <v/>
      </c>
      <c r="M339" s="79" t="str">
        <f aca="false">IF(G339="ALI",IF(OR(AND(OR(J339=1,J339=0),H339&gt;0,H339&lt;20),AND(OR(J339=1,J339=0),H339&gt;19,H339&lt;51),AND(J339&gt;1,J339&lt;6,H339&gt;0,H339&lt;20)),"Simples",IF(OR(AND(OR(J339=1,J339=0),H339&gt;50),AND(J339&gt;1,J339&lt;6,H339&gt;19,H339&lt;51),AND(J339&gt;5,H339&gt;0,H339&lt;20)),"Médio",IF(OR(AND(J339&gt;1,J339&lt;6,H339&gt;50),AND(J339&gt;5,H339&gt;19,H339&lt;51),AND(J339&gt;5,H339&gt;50)),"Complexo",""))), IF(G339="AIE",IF(OR(AND(OR(J339=1, J339=0),H339&gt;0,H339&lt;20),AND(OR(J339=1, J339=0),H339&gt;19,H339&lt;51),AND(J339&gt;1,J339&lt;6,H339&gt;0,H339&lt;20)),"Simples",IF(OR(AND(OR(J339=1, J339=0),H339&gt;50),AND(J339&gt;1,J339&lt;6,H339&gt;19,H339&lt;51),AND(J339&gt;5,H339&gt;0,H339&lt;20)),"Médio",IF(OR(AND(J339&gt;1,J339&lt;6,H339&gt;50),AND(J339&gt;5,H339&gt;19,H339&lt;51),AND(J339&gt;5,H339&gt;50)),"Complexo",""))),""))</f>
        <v/>
      </c>
      <c r="N339" s="85" t="str">
        <f aca="false">IF(L339="",M339,IF(M339="",L339,""))</f>
        <v/>
      </c>
      <c r="O339" s="86" t="n">
        <f aca="false">IF(AND(OR(G339="EE",G339="CE"),N339="Simples"),3, IF(AND(OR(G339="EE",G339="CE"),N339="Médio"),4, IF(AND(OR(G339="EE",G339="CE"),N339="Complexo"),6, IF(AND(G339="SE",N339="Simples"),4, IF(AND(G339="SE",N339="Médio"),5, IF(AND(G339="SE",N339="Complexo"),7,0))))))</f>
        <v>0</v>
      </c>
      <c r="P339" s="86" t="n">
        <f aca="false">IF(AND(G339="ALI",M339="Simples"),7, IF(AND(G339="ALI",M339="Médio"),10, IF(AND(G339="ALI",M339="Complexo"),15, IF(AND(G339="AIE",M339="Simples"),5, IF(AND(G339="AIE",M339="Médio"),7, IF(AND(G339="AIE",M339="Complexo"),10,0))))))</f>
        <v>0</v>
      </c>
      <c r="Q339" s="69" t="n">
        <f aca="false">IF(B339&lt;&gt;"Manutenção em interface",IF(B339&lt;&gt;"Desenv., Manutenção e Publicação de Páginas Estáticas",(O339+P339),C339),C339)</f>
        <v>0</v>
      </c>
      <c r="R339" s="85" t="n">
        <f aca="false">IF(B339&lt;&gt;"Manutenção em interface",IF(B339&lt;&gt;"Desenv., Manutenção e Publicação de Páginas Estáticas",(O339+P339)*C339,C339),C339)</f>
        <v>0</v>
      </c>
      <c r="S339" s="78"/>
      <c r="T339" s="87"/>
      <c r="U339" s="88"/>
      <c r="V339" s="76"/>
      <c r="W339" s="77" t="n">
        <f aca="false">IF(V339&lt;&gt;"",VLOOKUP(V339,'Manual EB'!$A$3:$B$407,2,0),0)</f>
        <v>0</v>
      </c>
      <c r="X339" s="78"/>
      <c r="Y339" s="80"/>
      <c r="Z339" s="81"/>
      <c r="AA339" s="82"/>
      <c r="AB339" s="83"/>
      <c r="AC339" s="84" t="str">
        <f aca="false">IF(X339="EE",IF(OR(AND(OR(AA339=1,AA339=0),Y339&gt;0,Y339&lt;5),AND(OR(AA339=1,AA339=0),Y339&gt;4,Y339&lt;16),AND(AA339=2,Y339&gt;0,Y339&lt;5)),"Simples",IF(OR(AND(OR(AA339=1,AA339=0),Y339&gt;15),AND(AA339=2,Y339&gt;4,Y339&lt;16),AND(AA339&gt;2,Y339&gt;0,Y339&lt;5)),"Médio",IF(OR(AND(AA339=2,Y339&gt;15),AND(AA339&gt;2,Y339&gt;4,Y339&lt;16),AND(AA339&gt;2,Y339&gt;15)),"Complexo",""))), IF(OR(X339="CE",X339="SE"),IF(OR(AND(OR(AA339=1,AA339=0),Y339&gt;0,Y339&lt;6),AND(OR(AA339=1,AA339=0),Y339&gt;5,Y339&lt;20),AND(AA339&gt;1,AA339&lt;4,Y339&gt;0,Y339&lt;6)),"Simples",IF(OR(AND(OR(AA339=1,AA339=0),Y339&gt;19),AND(AA339&gt;1,AA339&lt;4,Y339&gt;5,Y339&lt;20),AND(AA339&gt;3,Y339&gt;0,Y339&lt;6)),"Médio",IF(OR(AND(AA339&gt;1,AA339&lt;4,Y339&gt;19),AND(AA339&gt;3,Y339&gt;5,Y339&lt;20),AND(AA339&gt;3,Y339&gt;19)),"Complexo",""))),""))</f>
        <v/>
      </c>
      <c r="AD339" s="79" t="str">
        <f aca="false">IF(X339="ALI",IF(OR(AND(OR(AA339=1,AA339=0),Y339&gt;0,Y339&lt;20),AND(OR(AA339=1,AA339=0),Y339&gt;19,Y339&lt;51),AND(AA339&gt;1,AA339&lt;6,Y339&gt;0,Y339&lt;20)),"Simples",IF(OR(AND(OR(AA339=1,AA339=0),Y339&gt;50),AND(AA339&gt;1,AA339&lt;6,Y339&gt;19,Y339&lt;51),AND(AA339&gt;5,Y339&gt;0,Y339&lt;20)),"Médio",IF(OR(AND(AA339&gt;1,AA339&lt;6,Y339&gt;50),AND(AA339&gt;5,Y339&gt;19,Y339&lt;51),AND(AA339&gt;5,Y339&gt;50)),"Complexo",""))), IF(X339="AIE",IF(OR(AND(OR(AA339=1, AA339=0),Y339&gt;0,Y339&lt;20),AND(OR(AA339=1, AA339=0),Y339&gt;19,Y339&lt;51),AND(AA339&gt;1,AA339&lt;6,Y339&gt;0,Y339&lt;20)),"Simples",IF(OR(AND(OR(AA339=1, AA339=0),Y339&gt;50),AND(AA339&gt;1,AA339&lt;6,Y339&gt;19,Y339&lt;51),AND(AA339&gt;5,Y339&gt;0,Y339&lt;20)),"Médio",IF(OR(AND(AA339&gt;1,AA339&lt;6,Y339&gt;50),AND(AA339&gt;5,Y339&gt;19,Y339&lt;51),AND(AA339&gt;5,Y339&gt;50)),"Complexo",""))),""))</f>
        <v/>
      </c>
      <c r="AE339" s="85" t="str">
        <f aca="false">IF(AC339="",AD339,IF(AD339="",AC339,""))</f>
        <v/>
      </c>
      <c r="AF339" s="86" t="n">
        <f aca="false">IF(AND(OR(X339="EE",X339="CE"),AE339="Simples"),3, IF(AND(OR(X339="EE",X339="CE"),AE339="Médio"),4, IF(AND(OR(X339="EE",X339="CE"),AE339="Complexo"),6, IF(AND(X339="SE",AE339="Simples"),4, IF(AND(X339="SE",AE339="Médio"),5, IF(AND(X339="SE",AE339="Complexo"),7,0))))))</f>
        <v>0</v>
      </c>
      <c r="AG339" s="86" t="n">
        <f aca="false">IF(AND(X339="ALI",AD339="Simples"),7, IF(AND(X339="ALI",AD339="Médio"),10, IF(AND(X339="ALI",AD339="Complexo"),15, IF(AND(X339="AIE",AD339="Simples"),5, IF(AND(X339="AIE",AD339="Médio"),7, IF(AND(X339="AIE",AD339="Complexo"),10,0))))))</f>
        <v>0</v>
      </c>
      <c r="AH339" s="86" t="n">
        <f aca="false">IF(U339="",0,IF(U339="OK",SUM(O339:P339),SUM(AF339:AG339)))</f>
        <v>0</v>
      </c>
      <c r="AI339" s="89" t="n">
        <f aca="false">IF(U339="OK",R339,( IF(V339&lt;&gt;"Manutenção em interface",IF(V339&lt;&gt;"Desenv., Manutenção e Publicação de Páginas Estáticas",(AF339+AG339)*W339,W339),W339)))</f>
        <v>0</v>
      </c>
      <c r="AJ339" s="78"/>
      <c r="AK339" s="87"/>
      <c r="AL339" s="78"/>
      <c r="AM339" s="87"/>
      <c r="AN339" s="78"/>
      <c r="AO339" s="78" t="str">
        <f aca="false">IF(AI339=0,"",IF(AI339=R339,"OK","Divergente"))</f>
        <v/>
      </c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IF(B340&lt;&gt;"",VLOOKUP(B340,'Manual EB'!$A$3:$B$407,2,0),0)</f>
        <v>0</v>
      </c>
      <c r="D340" s="78"/>
      <c r="E340" s="78"/>
      <c r="F340" s="79"/>
      <c r="G340" s="78"/>
      <c r="H340" s="80"/>
      <c r="I340" s="81"/>
      <c r="J340" s="82"/>
      <c r="K340" s="83"/>
      <c r="L340" s="84" t="str">
        <f aca="false">IF(G340="EE",IF(OR(AND(OR(J340=1,J340=0),H340&gt;0,H340&lt;5),AND(OR(J340=1,J340=0),H340&gt;4,H340&lt;16),AND(J340=2,H340&gt;0,H340&lt;5)),"Simples",IF(OR(AND(OR(J340=1,J340=0),H340&gt;15),AND(J340=2,H340&gt;4,H340&lt;16),AND(J340&gt;2,H340&gt;0,H340&lt;5)),"Médio",IF(OR(AND(J340=2,H340&gt;15),AND(J340&gt;2,H340&gt;4,H340&lt;16),AND(J340&gt;2,H340&gt;15)),"Complexo",""))), IF(OR(G340="CE",G340="SE"),IF(OR(AND(OR(J340=1,J340=0),H340&gt;0,H340&lt;6),AND(OR(J340=1,J340=0),H340&gt;5,H340&lt;20),AND(J340&gt;1,J340&lt;4,H340&gt;0,H340&lt;6)),"Simples",IF(OR(AND(OR(J340=1,J340=0),H340&gt;19),AND(J340&gt;1,J340&lt;4,H340&gt;5,H340&lt;20),AND(J340&gt;3,H340&gt;0,H340&lt;6)),"Médio",IF(OR(AND(J340&gt;1,J340&lt;4,H340&gt;19),AND(J340&gt;3,H340&gt;5,H340&lt;20),AND(J340&gt;3,H340&gt;19)),"Complexo",""))),""))</f>
        <v/>
      </c>
      <c r="M340" s="79" t="str">
        <f aca="false">IF(G340="ALI",IF(OR(AND(OR(J340=1,J340=0),H340&gt;0,H340&lt;20),AND(OR(J340=1,J340=0),H340&gt;19,H340&lt;51),AND(J340&gt;1,J340&lt;6,H340&gt;0,H340&lt;20)),"Simples",IF(OR(AND(OR(J340=1,J340=0),H340&gt;50),AND(J340&gt;1,J340&lt;6,H340&gt;19,H340&lt;51),AND(J340&gt;5,H340&gt;0,H340&lt;20)),"Médio",IF(OR(AND(J340&gt;1,J340&lt;6,H340&gt;50),AND(J340&gt;5,H340&gt;19,H340&lt;51),AND(J340&gt;5,H340&gt;50)),"Complexo",""))), IF(G340="AIE",IF(OR(AND(OR(J340=1, J340=0),H340&gt;0,H340&lt;20),AND(OR(J340=1, J340=0),H340&gt;19,H340&lt;51),AND(J340&gt;1,J340&lt;6,H340&gt;0,H340&lt;20)),"Simples",IF(OR(AND(OR(J340=1, J340=0),H340&gt;50),AND(J340&gt;1,J340&lt;6,H340&gt;19,H340&lt;51),AND(J340&gt;5,H340&gt;0,H340&lt;20)),"Médio",IF(OR(AND(J340&gt;1,J340&lt;6,H340&gt;50),AND(J340&gt;5,H340&gt;19,H340&lt;51),AND(J340&gt;5,H340&gt;50)),"Complexo",""))),""))</f>
        <v/>
      </c>
      <c r="N340" s="85" t="str">
        <f aca="false">IF(L340="",M340,IF(M340="",L340,""))</f>
        <v/>
      </c>
      <c r="O340" s="86" t="n">
        <f aca="false">IF(AND(OR(G340="EE",G340="CE"),N340="Simples"),3, IF(AND(OR(G340="EE",G340="CE"),N340="Médio"),4, IF(AND(OR(G340="EE",G340="CE"),N340="Complexo"),6, IF(AND(G340="SE",N340="Simples"),4, IF(AND(G340="SE",N340="Médio"),5, IF(AND(G340="SE",N340="Complexo"),7,0))))))</f>
        <v>0</v>
      </c>
      <c r="P340" s="86" t="n">
        <f aca="false">IF(AND(G340="ALI",M340="Simples"),7, IF(AND(G340="ALI",M340="Médio"),10, IF(AND(G340="ALI",M340="Complexo"),15, IF(AND(G340="AIE",M340="Simples"),5, IF(AND(G340="AIE",M340="Médio"),7, IF(AND(G340="AIE",M340="Complexo"),10,0))))))</f>
        <v>0</v>
      </c>
      <c r="Q340" s="69" t="n">
        <f aca="false">IF(B340&lt;&gt;"Manutenção em interface",IF(B340&lt;&gt;"Desenv., Manutenção e Publicação de Páginas Estáticas",(O340+P340),C340),C340)</f>
        <v>0</v>
      </c>
      <c r="R340" s="85" t="n">
        <f aca="false">IF(B340&lt;&gt;"Manutenção em interface",IF(B340&lt;&gt;"Desenv., Manutenção e Publicação de Páginas Estáticas",(O340+P340)*C340,C340),C340)</f>
        <v>0</v>
      </c>
      <c r="S340" s="78"/>
      <c r="T340" s="87"/>
      <c r="U340" s="88"/>
      <c r="V340" s="76"/>
      <c r="W340" s="77" t="n">
        <f aca="false">IF(V340&lt;&gt;"",VLOOKUP(V340,'Manual EB'!$A$3:$B$407,2,0),0)</f>
        <v>0</v>
      </c>
      <c r="X340" s="78"/>
      <c r="Y340" s="80"/>
      <c r="Z340" s="81"/>
      <c r="AA340" s="82"/>
      <c r="AB340" s="83"/>
      <c r="AC340" s="84" t="str">
        <f aca="false">IF(X340="EE",IF(OR(AND(OR(AA340=1,AA340=0),Y340&gt;0,Y340&lt;5),AND(OR(AA340=1,AA340=0),Y340&gt;4,Y340&lt;16),AND(AA340=2,Y340&gt;0,Y340&lt;5)),"Simples",IF(OR(AND(OR(AA340=1,AA340=0),Y340&gt;15),AND(AA340=2,Y340&gt;4,Y340&lt;16),AND(AA340&gt;2,Y340&gt;0,Y340&lt;5)),"Médio",IF(OR(AND(AA340=2,Y340&gt;15),AND(AA340&gt;2,Y340&gt;4,Y340&lt;16),AND(AA340&gt;2,Y340&gt;15)),"Complexo",""))), IF(OR(X340="CE",X340="SE"),IF(OR(AND(OR(AA340=1,AA340=0),Y340&gt;0,Y340&lt;6),AND(OR(AA340=1,AA340=0),Y340&gt;5,Y340&lt;20),AND(AA340&gt;1,AA340&lt;4,Y340&gt;0,Y340&lt;6)),"Simples",IF(OR(AND(OR(AA340=1,AA340=0),Y340&gt;19),AND(AA340&gt;1,AA340&lt;4,Y340&gt;5,Y340&lt;20),AND(AA340&gt;3,Y340&gt;0,Y340&lt;6)),"Médio",IF(OR(AND(AA340&gt;1,AA340&lt;4,Y340&gt;19),AND(AA340&gt;3,Y340&gt;5,Y340&lt;20),AND(AA340&gt;3,Y340&gt;19)),"Complexo",""))),""))</f>
        <v/>
      </c>
      <c r="AD340" s="79" t="str">
        <f aca="false">IF(X340="ALI",IF(OR(AND(OR(AA340=1,AA340=0),Y340&gt;0,Y340&lt;20),AND(OR(AA340=1,AA340=0),Y340&gt;19,Y340&lt;51),AND(AA340&gt;1,AA340&lt;6,Y340&gt;0,Y340&lt;20)),"Simples",IF(OR(AND(OR(AA340=1,AA340=0),Y340&gt;50),AND(AA340&gt;1,AA340&lt;6,Y340&gt;19,Y340&lt;51),AND(AA340&gt;5,Y340&gt;0,Y340&lt;20)),"Médio",IF(OR(AND(AA340&gt;1,AA340&lt;6,Y340&gt;50),AND(AA340&gt;5,Y340&gt;19,Y340&lt;51),AND(AA340&gt;5,Y340&gt;50)),"Complexo",""))), IF(X340="AIE",IF(OR(AND(OR(AA340=1, AA340=0),Y340&gt;0,Y340&lt;20),AND(OR(AA340=1, AA340=0),Y340&gt;19,Y340&lt;51),AND(AA340&gt;1,AA340&lt;6,Y340&gt;0,Y340&lt;20)),"Simples",IF(OR(AND(OR(AA340=1, AA340=0),Y340&gt;50),AND(AA340&gt;1,AA340&lt;6,Y340&gt;19,Y340&lt;51),AND(AA340&gt;5,Y340&gt;0,Y340&lt;20)),"Médio",IF(OR(AND(AA340&gt;1,AA340&lt;6,Y340&gt;50),AND(AA340&gt;5,Y340&gt;19,Y340&lt;51),AND(AA340&gt;5,Y340&gt;50)),"Complexo",""))),""))</f>
        <v/>
      </c>
      <c r="AE340" s="85" t="str">
        <f aca="false">IF(AC340="",AD340,IF(AD340="",AC340,""))</f>
        <v/>
      </c>
      <c r="AF340" s="86" t="n">
        <f aca="false">IF(AND(OR(X340="EE",X340="CE"),AE340="Simples"),3, IF(AND(OR(X340="EE",X340="CE"),AE340="Médio"),4, IF(AND(OR(X340="EE",X340="CE"),AE340="Complexo"),6, IF(AND(X340="SE",AE340="Simples"),4, IF(AND(X340="SE",AE340="Médio"),5, IF(AND(X340="SE",AE340="Complexo"),7,0))))))</f>
        <v>0</v>
      </c>
      <c r="AG340" s="86" t="n">
        <f aca="false">IF(AND(X340="ALI",AD340="Simples"),7, IF(AND(X340="ALI",AD340="Médio"),10, IF(AND(X340="ALI",AD340="Complexo"),15, IF(AND(X340="AIE",AD340="Simples"),5, IF(AND(X340="AIE",AD340="Médio"),7, IF(AND(X340="AIE",AD340="Complexo"),10,0))))))</f>
        <v>0</v>
      </c>
      <c r="AH340" s="86" t="n">
        <f aca="false">IF(U340="",0,IF(U340="OK",SUM(O340:P340),SUM(AF340:AG340)))</f>
        <v>0</v>
      </c>
      <c r="AI340" s="89" t="n">
        <f aca="false">IF(U340="OK",R340,( IF(V340&lt;&gt;"Manutenção em interface",IF(V340&lt;&gt;"Desenv., Manutenção e Publicação de Páginas Estáticas",(AF340+AG340)*W340,W340),W340)))</f>
        <v>0</v>
      </c>
      <c r="AJ340" s="78"/>
      <c r="AK340" s="87"/>
      <c r="AL340" s="78"/>
      <c r="AM340" s="87"/>
      <c r="AN340" s="78"/>
      <c r="AO340" s="78" t="str">
        <f aca="false">IF(AI340=0,"",IF(AI340=R340,"OK","Divergente"))</f>
        <v/>
      </c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IF(B341&lt;&gt;"",VLOOKUP(B341,'Manual EB'!$A$3:$B$407,2,0),0)</f>
        <v>0</v>
      </c>
      <c r="D341" s="78"/>
      <c r="E341" s="78"/>
      <c r="F341" s="79"/>
      <c r="G341" s="78"/>
      <c r="H341" s="80"/>
      <c r="I341" s="81"/>
      <c r="J341" s="82"/>
      <c r="K341" s="83"/>
      <c r="L341" s="84" t="str">
        <f aca="false">IF(G341="EE",IF(OR(AND(OR(J341=1,J341=0),H341&gt;0,H341&lt;5),AND(OR(J341=1,J341=0),H341&gt;4,H341&lt;16),AND(J341=2,H341&gt;0,H341&lt;5)),"Simples",IF(OR(AND(OR(J341=1,J341=0),H341&gt;15),AND(J341=2,H341&gt;4,H341&lt;16),AND(J341&gt;2,H341&gt;0,H341&lt;5)),"Médio",IF(OR(AND(J341=2,H341&gt;15),AND(J341&gt;2,H341&gt;4,H341&lt;16),AND(J341&gt;2,H341&gt;15)),"Complexo",""))), IF(OR(G341="CE",G341="SE"),IF(OR(AND(OR(J341=1,J341=0),H341&gt;0,H341&lt;6),AND(OR(J341=1,J341=0),H341&gt;5,H341&lt;20),AND(J341&gt;1,J341&lt;4,H341&gt;0,H341&lt;6)),"Simples",IF(OR(AND(OR(J341=1,J341=0),H341&gt;19),AND(J341&gt;1,J341&lt;4,H341&gt;5,H341&lt;20),AND(J341&gt;3,H341&gt;0,H341&lt;6)),"Médio",IF(OR(AND(J341&gt;1,J341&lt;4,H341&gt;19),AND(J341&gt;3,H341&gt;5,H341&lt;20),AND(J341&gt;3,H341&gt;19)),"Complexo",""))),""))</f>
        <v/>
      </c>
      <c r="M341" s="79" t="str">
        <f aca="false">IF(G341="ALI",IF(OR(AND(OR(J341=1,J341=0),H341&gt;0,H341&lt;20),AND(OR(J341=1,J341=0),H341&gt;19,H341&lt;51),AND(J341&gt;1,J341&lt;6,H341&gt;0,H341&lt;20)),"Simples",IF(OR(AND(OR(J341=1,J341=0),H341&gt;50),AND(J341&gt;1,J341&lt;6,H341&gt;19,H341&lt;51),AND(J341&gt;5,H341&gt;0,H341&lt;20)),"Médio",IF(OR(AND(J341&gt;1,J341&lt;6,H341&gt;50),AND(J341&gt;5,H341&gt;19,H341&lt;51),AND(J341&gt;5,H341&gt;50)),"Complexo",""))), IF(G341="AIE",IF(OR(AND(OR(J341=1, J341=0),H341&gt;0,H341&lt;20),AND(OR(J341=1, J341=0),H341&gt;19,H341&lt;51),AND(J341&gt;1,J341&lt;6,H341&gt;0,H341&lt;20)),"Simples",IF(OR(AND(OR(J341=1, J341=0),H341&gt;50),AND(J341&gt;1,J341&lt;6,H341&gt;19,H341&lt;51),AND(J341&gt;5,H341&gt;0,H341&lt;20)),"Médio",IF(OR(AND(J341&gt;1,J341&lt;6,H341&gt;50),AND(J341&gt;5,H341&gt;19,H341&lt;51),AND(J341&gt;5,H341&gt;50)),"Complexo",""))),""))</f>
        <v/>
      </c>
      <c r="N341" s="85" t="str">
        <f aca="false">IF(L341="",M341,IF(M341="",L341,""))</f>
        <v/>
      </c>
      <c r="O341" s="86" t="n">
        <f aca="false">IF(AND(OR(G341="EE",G341="CE"),N341="Simples"),3, IF(AND(OR(G341="EE",G341="CE"),N341="Médio"),4, IF(AND(OR(G341="EE",G341="CE"),N341="Complexo"),6, IF(AND(G341="SE",N341="Simples"),4, IF(AND(G341="SE",N341="Médio"),5, IF(AND(G341="SE",N341="Complexo"),7,0))))))</f>
        <v>0</v>
      </c>
      <c r="P341" s="86" t="n">
        <f aca="false">IF(AND(G341="ALI",M341="Simples"),7, IF(AND(G341="ALI",M341="Médio"),10, IF(AND(G341="ALI",M341="Complexo"),15, IF(AND(G341="AIE",M341="Simples"),5, IF(AND(G341="AIE",M341="Médio"),7, IF(AND(G341="AIE",M341="Complexo"),10,0))))))</f>
        <v>0</v>
      </c>
      <c r="Q341" s="69" t="n">
        <f aca="false">IF(B341&lt;&gt;"Manutenção em interface",IF(B341&lt;&gt;"Desenv., Manutenção e Publicação de Páginas Estáticas",(O341+P341),C341),C341)</f>
        <v>0</v>
      </c>
      <c r="R341" s="85" t="n">
        <f aca="false">IF(B341&lt;&gt;"Manutenção em interface",IF(B341&lt;&gt;"Desenv., Manutenção e Publicação de Páginas Estáticas",(O341+P341)*C341,C341),C341)</f>
        <v>0</v>
      </c>
      <c r="S341" s="78"/>
      <c r="T341" s="87"/>
      <c r="U341" s="88"/>
      <c r="V341" s="76"/>
      <c r="W341" s="77" t="n">
        <f aca="false">IF(V341&lt;&gt;"",VLOOKUP(V341,'Manual EB'!$A$3:$B$407,2,0),0)</f>
        <v>0</v>
      </c>
      <c r="X341" s="78"/>
      <c r="Y341" s="80"/>
      <c r="Z341" s="81"/>
      <c r="AA341" s="82"/>
      <c r="AB341" s="83"/>
      <c r="AC341" s="84" t="str">
        <f aca="false">IF(X341="EE",IF(OR(AND(OR(AA341=1,AA341=0),Y341&gt;0,Y341&lt;5),AND(OR(AA341=1,AA341=0),Y341&gt;4,Y341&lt;16),AND(AA341=2,Y341&gt;0,Y341&lt;5)),"Simples",IF(OR(AND(OR(AA341=1,AA341=0),Y341&gt;15),AND(AA341=2,Y341&gt;4,Y341&lt;16),AND(AA341&gt;2,Y341&gt;0,Y341&lt;5)),"Médio",IF(OR(AND(AA341=2,Y341&gt;15),AND(AA341&gt;2,Y341&gt;4,Y341&lt;16),AND(AA341&gt;2,Y341&gt;15)),"Complexo",""))), IF(OR(X341="CE",X341="SE"),IF(OR(AND(OR(AA341=1,AA341=0),Y341&gt;0,Y341&lt;6),AND(OR(AA341=1,AA341=0),Y341&gt;5,Y341&lt;20),AND(AA341&gt;1,AA341&lt;4,Y341&gt;0,Y341&lt;6)),"Simples",IF(OR(AND(OR(AA341=1,AA341=0),Y341&gt;19),AND(AA341&gt;1,AA341&lt;4,Y341&gt;5,Y341&lt;20),AND(AA341&gt;3,Y341&gt;0,Y341&lt;6)),"Médio",IF(OR(AND(AA341&gt;1,AA341&lt;4,Y341&gt;19),AND(AA341&gt;3,Y341&gt;5,Y341&lt;20),AND(AA341&gt;3,Y341&gt;19)),"Complexo",""))),""))</f>
        <v/>
      </c>
      <c r="AD341" s="79" t="str">
        <f aca="false">IF(X341="ALI",IF(OR(AND(OR(AA341=1,AA341=0),Y341&gt;0,Y341&lt;20),AND(OR(AA341=1,AA341=0),Y341&gt;19,Y341&lt;51),AND(AA341&gt;1,AA341&lt;6,Y341&gt;0,Y341&lt;20)),"Simples",IF(OR(AND(OR(AA341=1,AA341=0),Y341&gt;50),AND(AA341&gt;1,AA341&lt;6,Y341&gt;19,Y341&lt;51),AND(AA341&gt;5,Y341&gt;0,Y341&lt;20)),"Médio",IF(OR(AND(AA341&gt;1,AA341&lt;6,Y341&gt;50),AND(AA341&gt;5,Y341&gt;19,Y341&lt;51),AND(AA341&gt;5,Y341&gt;50)),"Complexo",""))), IF(X341="AIE",IF(OR(AND(OR(AA341=1, AA341=0),Y341&gt;0,Y341&lt;20),AND(OR(AA341=1, AA341=0),Y341&gt;19,Y341&lt;51),AND(AA341&gt;1,AA341&lt;6,Y341&gt;0,Y341&lt;20)),"Simples",IF(OR(AND(OR(AA341=1, AA341=0),Y341&gt;50),AND(AA341&gt;1,AA341&lt;6,Y341&gt;19,Y341&lt;51),AND(AA341&gt;5,Y341&gt;0,Y341&lt;20)),"Médio",IF(OR(AND(AA341&gt;1,AA341&lt;6,Y341&gt;50),AND(AA341&gt;5,Y341&gt;19,Y341&lt;51),AND(AA341&gt;5,Y341&gt;50)),"Complexo",""))),""))</f>
        <v/>
      </c>
      <c r="AE341" s="85" t="str">
        <f aca="false">IF(AC341="",AD341,IF(AD341="",AC341,""))</f>
        <v/>
      </c>
      <c r="AF341" s="86" t="n">
        <f aca="false">IF(AND(OR(X341="EE",X341="CE"),AE341="Simples"),3, IF(AND(OR(X341="EE",X341="CE"),AE341="Médio"),4, IF(AND(OR(X341="EE",X341="CE"),AE341="Complexo"),6, IF(AND(X341="SE",AE341="Simples"),4, IF(AND(X341="SE",AE341="Médio"),5, IF(AND(X341="SE",AE341="Complexo"),7,0))))))</f>
        <v>0</v>
      </c>
      <c r="AG341" s="86" t="n">
        <f aca="false">IF(AND(X341="ALI",AD341="Simples"),7, IF(AND(X341="ALI",AD341="Médio"),10, IF(AND(X341="ALI",AD341="Complexo"),15, IF(AND(X341="AIE",AD341="Simples"),5, IF(AND(X341="AIE",AD341="Médio"),7, IF(AND(X341="AIE",AD341="Complexo"),10,0))))))</f>
        <v>0</v>
      </c>
      <c r="AH341" s="86" t="n">
        <f aca="false">IF(U341="",0,IF(U341="OK",SUM(O341:P341),SUM(AF341:AG341)))</f>
        <v>0</v>
      </c>
      <c r="AI341" s="89" t="n">
        <f aca="false">IF(U341="OK",R341,( IF(V341&lt;&gt;"Manutenção em interface",IF(V341&lt;&gt;"Desenv., Manutenção e Publicação de Páginas Estáticas",(AF341+AG341)*W341,W341),W341)))</f>
        <v>0</v>
      </c>
      <c r="AJ341" s="78"/>
      <c r="AK341" s="87"/>
      <c r="AL341" s="78"/>
      <c r="AM341" s="87"/>
      <c r="AN341" s="78"/>
      <c r="AO341" s="78" t="str">
        <f aca="false">IF(AI341=0,"",IF(AI341=R341,"OK","Divergente"))</f>
        <v/>
      </c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IF(B342&lt;&gt;"",VLOOKUP(B342,'Manual EB'!$A$3:$B$407,2,0),0)</f>
        <v>0</v>
      </c>
      <c r="D342" s="78"/>
      <c r="E342" s="78"/>
      <c r="F342" s="79"/>
      <c r="G342" s="78"/>
      <c r="H342" s="80"/>
      <c r="I342" s="81"/>
      <c r="J342" s="82"/>
      <c r="K342" s="83"/>
      <c r="L342" s="84" t="str">
        <f aca="false">IF(G342="EE",IF(OR(AND(OR(J342=1,J342=0),H342&gt;0,H342&lt;5),AND(OR(J342=1,J342=0),H342&gt;4,H342&lt;16),AND(J342=2,H342&gt;0,H342&lt;5)),"Simples",IF(OR(AND(OR(J342=1,J342=0),H342&gt;15),AND(J342=2,H342&gt;4,H342&lt;16),AND(J342&gt;2,H342&gt;0,H342&lt;5)),"Médio",IF(OR(AND(J342=2,H342&gt;15),AND(J342&gt;2,H342&gt;4,H342&lt;16),AND(J342&gt;2,H342&gt;15)),"Complexo",""))), IF(OR(G342="CE",G342="SE"),IF(OR(AND(OR(J342=1,J342=0),H342&gt;0,H342&lt;6),AND(OR(J342=1,J342=0),H342&gt;5,H342&lt;20),AND(J342&gt;1,J342&lt;4,H342&gt;0,H342&lt;6)),"Simples",IF(OR(AND(OR(J342=1,J342=0),H342&gt;19),AND(J342&gt;1,J342&lt;4,H342&gt;5,H342&lt;20),AND(J342&gt;3,H342&gt;0,H342&lt;6)),"Médio",IF(OR(AND(J342&gt;1,J342&lt;4,H342&gt;19),AND(J342&gt;3,H342&gt;5,H342&lt;20),AND(J342&gt;3,H342&gt;19)),"Complexo",""))),""))</f>
        <v/>
      </c>
      <c r="M342" s="79" t="str">
        <f aca="false">IF(G342="ALI",IF(OR(AND(OR(J342=1,J342=0),H342&gt;0,H342&lt;20),AND(OR(J342=1,J342=0),H342&gt;19,H342&lt;51),AND(J342&gt;1,J342&lt;6,H342&gt;0,H342&lt;20)),"Simples",IF(OR(AND(OR(J342=1,J342=0),H342&gt;50),AND(J342&gt;1,J342&lt;6,H342&gt;19,H342&lt;51),AND(J342&gt;5,H342&gt;0,H342&lt;20)),"Médio",IF(OR(AND(J342&gt;1,J342&lt;6,H342&gt;50),AND(J342&gt;5,H342&gt;19,H342&lt;51),AND(J342&gt;5,H342&gt;50)),"Complexo",""))), IF(G342="AIE",IF(OR(AND(OR(J342=1, J342=0),H342&gt;0,H342&lt;20),AND(OR(J342=1, J342=0),H342&gt;19,H342&lt;51),AND(J342&gt;1,J342&lt;6,H342&gt;0,H342&lt;20)),"Simples",IF(OR(AND(OR(J342=1, J342=0),H342&gt;50),AND(J342&gt;1,J342&lt;6,H342&gt;19,H342&lt;51),AND(J342&gt;5,H342&gt;0,H342&lt;20)),"Médio",IF(OR(AND(J342&gt;1,J342&lt;6,H342&gt;50),AND(J342&gt;5,H342&gt;19,H342&lt;51),AND(J342&gt;5,H342&gt;50)),"Complexo",""))),""))</f>
        <v/>
      </c>
      <c r="N342" s="85" t="str">
        <f aca="false">IF(L342="",M342,IF(M342="",L342,""))</f>
        <v/>
      </c>
      <c r="O342" s="86" t="n">
        <f aca="false">IF(AND(OR(G342="EE",G342="CE"),N342="Simples"),3, IF(AND(OR(G342="EE",G342="CE"),N342="Médio"),4, IF(AND(OR(G342="EE",G342="CE"),N342="Complexo"),6, IF(AND(G342="SE",N342="Simples"),4, IF(AND(G342="SE",N342="Médio"),5, IF(AND(G342="SE",N342="Complexo"),7,0))))))</f>
        <v>0</v>
      </c>
      <c r="P342" s="86" t="n">
        <f aca="false">IF(AND(G342="ALI",M342="Simples"),7, IF(AND(G342="ALI",M342="Médio"),10, IF(AND(G342="ALI",M342="Complexo"),15, IF(AND(G342="AIE",M342="Simples"),5, IF(AND(G342="AIE",M342="Médio"),7, IF(AND(G342="AIE",M342="Complexo"),10,0))))))</f>
        <v>0</v>
      </c>
      <c r="Q342" s="69" t="n">
        <f aca="false">IF(B342&lt;&gt;"Manutenção em interface",IF(B342&lt;&gt;"Desenv., Manutenção e Publicação de Páginas Estáticas",(O342+P342),C342),C342)</f>
        <v>0</v>
      </c>
      <c r="R342" s="85" t="n">
        <f aca="false">IF(B342&lt;&gt;"Manutenção em interface",IF(B342&lt;&gt;"Desenv., Manutenção e Publicação de Páginas Estáticas",(O342+P342)*C342,C342),C342)</f>
        <v>0</v>
      </c>
      <c r="S342" s="78"/>
      <c r="T342" s="87"/>
      <c r="U342" s="88"/>
      <c r="V342" s="76"/>
      <c r="W342" s="77" t="n">
        <f aca="false">IF(V342&lt;&gt;"",VLOOKUP(V342,'Manual EB'!$A$3:$B$407,2,0),0)</f>
        <v>0</v>
      </c>
      <c r="X342" s="78"/>
      <c r="Y342" s="80"/>
      <c r="Z342" s="81"/>
      <c r="AA342" s="82"/>
      <c r="AB342" s="83"/>
      <c r="AC342" s="84" t="str">
        <f aca="false">IF(X342="EE",IF(OR(AND(OR(AA342=1,AA342=0),Y342&gt;0,Y342&lt;5),AND(OR(AA342=1,AA342=0),Y342&gt;4,Y342&lt;16),AND(AA342=2,Y342&gt;0,Y342&lt;5)),"Simples",IF(OR(AND(OR(AA342=1,AA342=0),Y342&gt;15),AND(AA342=2,Y342&gt;4,Y342&lt;16),AND(AA342&gt;2,Y342&gt;0,Y342&lt;5)),"Médio",IF(OR(AND(AA342=2,Y342&gt;15),AND(AA342&gt;2,Y342&gt;4,Y342&lt;16),AND(AA342&gt;2,Y342&gt;15)),"Complexo",""))), IF(OR(X342="CE",X342="SE"),IF(OR(AND(OR(AA342=1,AA342=0),Y342&gt;0,Y342&lt;6),AND(OR(AA342=1,AA342=0),Y342&gt;5,Y342&lt;20),AND(AA342&gt;1,AA342&lt;4,Y342&gt;0,Y342&lt;6)),"Simples",IF(OR(AND(OR(AA342=1,AA342=0),Y342&gt;19),AND(AA342&gt;1,AA342&lt;4,Y342&gt;5,Y342&lt;20),AND(AA342&gt;3,Y342&gt;0,Y342&lt;6)),"Médio",IF(OR(AND(AA342&gt;1,AA342&lt;4,Y342&gt;19),AND(AA342&gt;3,Y342&gt;5,Y342&lt;20),AND(AA342&gt;3,Y342&gt;19)),"Complexo",""))),""))</f>
        <v/>
      </c>
      <c r="AD342" s="79" t="str">
        <f aca="false">IF(X342="ALI",IF(OR(AND(OR(AA342=1,AA342=0),Y342&gt;0,Y342&lt;20),AND(OR(AA342=1,AA342=0),Y342&gt;19,Y342&lt;51),AND(AA342&gt;1,AA342&lt;6,Y342&gt;0,Y342&lt;20)),"Simples",IF(OR(AND(OR(AA342=1,AA342=0),Y342&gt;50),AND(AA342&gt;1,AA342&lt;6,Y342&gt;19,Y342&lt;51),AND(AA342&gt;5,Y342&gt;0,Y342&lt;20)),"Médio",IF(OR(AND(AA342&gt;1,AA342&lt;6,Y342&gt;50),AND(AA342&gt;5,Y342&gt;19,Y342&lt;51),AND(AA342&gt;5,Y342&gt;50)),"Complexo",""))), IF(X342="AIE",IF(OR(AND(OR(AA342=1, AA342=0),Y342&gt;0,Y342&lt;20),AND(OR(AA342=1, AA342=0),Y342&gt;19,Y342&lt;51),AND(AA342&gt;1,AA342&lt;6,Y342&gt;0,Y342&lt;20)),"Simples",IF(OR(AND(OR(AA342=1, AA342=0),Y342&gt;50),AND(AA342&gt;1,AA342&lt;6,Y342&gt;19,Y342&lt;51),AND(AA342&gt;5,Y342&gt;0,Y342&lt;20)),"Médio",IF(OR(AND(AA342&gt;1,AA342&lt;6,Y342&gt;50),AND(AA342&gt;5,Y342&gt;19,Y342&lt;51),AND(AA342&gt;5,Y342&gt;50)),"Complexo",""))),""))</f>
        <v/>
      </c>
      <c r="AE342" s="85" t="str">
        <f aca="false">IF(AC342="",AD342,IF(AD342="",AC342,""))</f>
        <v/>
      </c>
      <c r="AF342" s="86" t="n">
        <f aca="false">IF(AND(OR(X342="EE",X342="CE"),AE342="Simples"),3, IF(AND(OR(X342="EE",X342="CE"),AE342="Médio"),4, IF(AND(OR(X342="EE",X342="CE"),AE342="Complexo"),6, IF(AND(X342="SE",AE342="Simples"),4, IF(AND(X342="SE",AE342="Médio"),5, IF(AND(X342="SE",AE342="Complexo"),7,0))))))</f>
        <v>0</v>
      </c>
      <c r="AG342" s="86" t="n">
        <f aca="false">IF(AND(X342="ALI",AD342="Simples"),7, IF(AND(X342="ALI",AD342="Médio"),10, IF(AND(X342="ALI",AD342="Complexo"),15, IF(AND(X342="AIE",AD342="Simples"),5, IF(AND(X342="AIE",AD342="Médio"),7, IF(AND(X342="AIE",AD342="Complexo"),10,0))))))</f>
        <v>0</v>
      </c>
      <c r="AH342" s="86" t="n">
        <f aca="false">IF(U342="",0,IF(U342="OK",SUM(O342:P342),SUM(AF342:AG342)))</f>
        <v>0</v>
      </c>
      <c r="AI342" s="89" t="n">
        <f aca="false">IF(U342="OK",R342,( IF(V342&lt;&gt;"Manutenção em interface",IF(V342&lt;&gt;"Desenv., Manutenção e Publicação de Páginas Estáticas",(AF342+AG342)*W342,W342),W342)))</f>
        <v>0</v>
      </c>
      <c r="AJ342" s="78"/>
      <c r="AK342" s="87"/>
      <c r="AL342" s="78"/>
      <c r="AM342" s="87"/>
      <c r="AN342" s="78"/>
      <c r="AO342" s="78" t="str">
        <f aca="false">IF(AI342=0,"",IF(AI342=R342,"OK","Divergente"))</f>
        <v/>
      </c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IF(B343&lt;&gt;"",VLOOKUP(B343,'Manual EB'!$A$3:$B$407,2,0),0)</f>
        <v>0</v>
      </c>
      <c r="D343" s="78"/>
      <c r="E343" s="78"/>
      <c r="F343" s="79"/>
      <c r="G343" s="78"/>
      <c r="H343" s="80"/>
      <c r="I343" s="81"/>
      <c r="J343" s="82"/>
      <c r="K343" s="83"/>
      <c r="L343" s="84" t="str">
        <f aca="false">IF(G343="EE",IF(OR(AND(OR(J343=1,J343=0),H343&gt;0,H343&lt;5),AND(OR(J343=1,J343=0),H343&gt;4,H343&lt;16),AND(J343=2,H343&gt;0,H343&lt;5)),"Simples",IF(OR(AND(OR(J343=1,J343=0),H343&gt;15),AND(J343=2,H343&gt;4,H343&lt;16),AND(J343&gt;2,H343&gt;0,H343&lt;5)),"Médio",IF(OR(AND(J343=2,H343&gt;15),AND(J343&gt;2,H343&gt;4,H343&lt;16),AND(J343&gt;2,H343&gt;15)),"Complexo",""))), IF(OR(G343="CE",G343="SE"),IF(OR(AND(OR(J343=1,J343=0),H343&gt;0,H343&lt;6),AND(OR(J343=1,J343=0),H343&gt;5,H343&lt;20),AND(J343&gt;1,J343&lt;4,H343&gt;0,H343&lt;6)),"Simples",IF(OR(AND(OR(J343=1,J343=0),H343&gt;19),AND(J343&gt;1,J343&lt;4,H343&gt;5,H343&lt;20),AND(J343&gt;3,H343&gt;0,H343&lt;6)),"Médio",IF(OR(AND(J343&gt;1,J343&lt;4,H343&gt;19),AND(J343&gt;3,H343&gt;5,H343&lt;20),AND(J343&gt;3,H343&gt;19)),"Complexo",""))),""))</f>
        <v/>
      </c>
      <c r="M343" s="79" t="str">
        <f aca="false">IF(G343="ALI",IF(OR(AND(OR(J343=1,J343=0),H343&gt;0,H343&lt;20),AND(OR(J343=1,J343=0),H343&gt;19,H343&lt;51),AND(J343&gt;1,J343&lt;6,H343&gt;0,H343&lt;20)),"Simples",IF(OR(AND(OR(J343=1,J343=0),H343&gt;50),AND(J343&gt;1,J343&lt;6,H343&gt;19,H343&lt;51),AND(J343&gt;5,H343&gt;0,H343&lt;20)),"Médio",IF(OR(AND(J343&gt;1,J343&lt;6,H343&gt;50),AND(J343&gt;5,H343&gt;19,H343&lt;51),AND(J343&gt;5,H343&gt;50)),"Complexo",""))), IF(G343="AIE",IF(OR(AND(OR(J343=1, J343=0),H343&gt;0,H343&lt;20),AND(OR(J343=1, J343=0),H343&gt;19,H343&lt;51),AND(J343&gt;1,J343&lt;6,H343&gt;0,H343&lt;20)),"Simples",IF(OR(AND(OR(J343=1, J343=0),H343&gt;50),AND(J343&gt;1,J343&lt;6,H343&gt;19,H343&lt;51),AND(J343&gt;5,H343&gt;0,H343&lt;20)),"Médio",IF(OR(AND(J343&gt;1,J343&lt;6,H343&gt;50),AND(J343&gt;5,H343&gt;19,H343&lt;51),AND(J343&gt;5,H343&gt;50)),"Complexo",""))),""))</f>
        <v/>
      </c>
      <c r="N343" s="85" t="str">
        <f aca="false">IF(L343="",M343,IF(M343="",L343,""))</f>
        <v/>
      </c>
      <c r="O343" s="86" t="n">
        <f aca="false">IF(AND(OR(G343="EE",G343="CE"),N343="Simples"),3, IF(AND(OR(G343="EE",G343="CE"),N343="Médio"),4, IF(AND(OR(G343="EE",G343="CE"),N343="Complexo"),6, IF(AND(G343="SE",N343="Simples"),4, IF(AND(G343="SE",N343="Médio"),5, IF(AND(G343="SE",N343="Complexo"),7,0))))))</f>
        <v>0</v>
      </c>
      <c r="P343" s="86" t="n">
        <f aca="false">IF(AND(G343="ALI",M343="Simples"),7, IF(AND(G343="ALI",M343="Médio"),10, IF(AND(G343="ALI",M343="Complexo"),15, IF(AND(G343="AIE",M343="Simples"),5, IF(AND(G343="AIE",M343="Médio"),7, IF(AND(G343="AIE",M343="Complexo"),10,0))))))</f>
        <v>0</v>
      </c>
      <c r="Q343" s="69" t="n">
        <f aca="false">IF(B343&lt;&gt;"Manutenção em interface",IF(B343&lt;&gt;"Desenv., Manutenção e Publicação de Páginas Estáticas",(O343+P343),C343),C343)</f>
        <v>0</v>
      </c>
      <c r="R343" s="85" t="n">
        <f aca="false">IF(B343&lt;&gt;"Manutenção em interface",IF(B343&lt;&gt;"Desenv., Manutenção e Publicação de Páginas Estáticas",(O343+P343)*C343,C343),C343)</f>
        <v>0</v>
      </c>
      <c r="S343" s="78"/>
      <c r="T343" s="87"/>
      <c r="U343" s="88"/>
      <c r="V343" s="76"/>
      <c r="W343" s="77" t="n">
        <f aca="false">IF(V343&lt;&gt;"",VLOOKUP(V343,'Manual EB'!$A$3:$B$407,2,0),0)</f>
        <v>0</v>
      </c>
      <c r="X343" s="78"/>
      <c r="Y343" s="80"/>
      <c r="Z343" s="81"/>
      <c r="AA343" s="82"/>
      <c r="AB343" s="83"/>
      <c r="AC343" s="84" t="str">
        <f aca="false">IF(X343="EE",IF(OR(AND(OR(AA343=1,AA343=0),Y343&gt;0,Y343&lt;5),AND(OR(AA343=1,AA343=0),Y343&gt;4,Y343&lt;16),AND(AA343=2,Y343&gt;0,Y343&lt;5)),"Simples",IF(OR(AND(OR(AA343=1,AA343=0),Y343&gt;15),AND(AA343=2,Y343&gt;4,Y343&lt;16),AND(AA343&gt;2,Y343&gt;0,Y343&lt;5)),"Médio",IF(OR(AND(AA343=2,Y343&gt;15),AND(AA343&gt;2,Y343&gt;4,Y343&lt;16),AND(AA343&gt;2,Y343&gt;15)),"Complexo",""))), IF(OR(X343="CE",X343="SE"),IF(OR(AND(OR(AA343=1,AA343=0),Y343&gt;0,Y343&lt;6),AND(OR(AA343=1,AA343=0),Y343&gt;5,Y343&lt;20),AND(AA343&gt;1,AA343&lt;4,Y343&gt;0,Y343&lt;6)),"Simples",IF(OR(AND(OR(AA343=1,AA343=0),Y343&gt;19),AND(AA343&gt;1,AA343&lt;4,Y343&gt;5,Y343&lt;20),AND(AA343&gt;3,Y343&gt;0,Y343&lt;6)),"Médio",IF(OR(AND(AA343&gt;1,AA343&lt;4,Y343&gt;19),AND(AA343&gt;3,Y343&gt;5,Y343&lt;20),AND(AA343&gt;3,Y343&gt;19)),"Complexo",""))),""))</f>
        <v/>
      </c>
      <c r="AD343" s="79" t="str">
        <f aca="false">IF(X343="ALI",IF(OR(AND(OR(AA343=1,AA343=0),Y343&gt;0,Y343&lt;20),AND(OR(AA343=1,AA343=0),Y343&gt;19,Y343&lt;51),AND(AA343&gt;1,AA343&lt;6,Y343&gt;0,Y343&lt;20)),"Simples",IF(OR(AND(OR(AA343=1,AA343=0),Y343&gt;50),AND(AA343&gt;1,AA343&lt;6,Y343&gt;19,Y343&lt;51),AND(AA343&gt;5,Y343&gt;0,Y343&lt;20)),"Médio",IF(OR(AND(AA343&gt;1,AA343&lt;6,Y343&gt;50),AND(AA343&gt;5,Y343&gt;19,Y343&lt;51),AND(AA343&gt;5,Y343&gt;50)),"Complexo",""))), IF(X343="AIE",IF(OR(AND(OR(AA343=1, AA343=0),Y343&gt;0,Y343&lt;20),AND(OR(AA343=1, AA343=0),Y343&gt;19,Y343&lt;51),AND(AA343&gt;1,AA343&lt;6,Y343&gt;0,Y343&lt;20)),"Simples",IF(OR(AND(OR(AA343=1, AA343=0),Y343&gt;50),AND(AA343&gt;1,AA343&lt;6,Y343&gt;19,Y343&lt;51),AND(AA343&gt;5,Y343&gt;0,Y343&lt;20)),"Médio",IF(OR(AND(AA343&gt;1,AA343&lt;6,Y343&gt;50),AND(AA343&gt;5,Y343&gt;19,Y343&lt;51),AND(AA343&gt;5,Y343&gt;50)),"Complexo",""))),""))</f>
        <v/>
      </c>
      <c r="AE343" s="85" t="str">
        <f aca="false">IF(AC343="",AD343,IF(AD343="",AC343,""))</f>
        <v/>
      </c>
      <c r="AF343" s="86" t="n">
        <f aca="false">IF(AND(OR(X343="EE",X343="CE"),AE343="Simples"),3, IF(AND(OR(X343="EE",X343="CE"),AE343="Médio"),4, IF(AND(OR(X343="EE",X343="CE"),AE343="Complexo"),6, IF(AND(X343="SE",AE343="Simples"),4, IF(AND(X343="SE",AE343="Médio"),5, IF(AND(X343="SE",AE343="Complexo"),7,0))))))</f>
        <v>0</v>
      </c>
      <c r="AG343" s="86" t="n">
        <f aca="false">IF(AND(X343="ALI",AD343="Simples"),7, IF(AND(X343="ALI",AD343="Médio"),10, IF(AND(X343="ALI",AD343="Complexo"),15, IF(AND(X343="AIE",AD343="Simples"),5, IF(AND(X343="AIE",AD343="Médio"),7, IF(AND(X343="AIE",AD343="Complexo"),10,0))))))</f>
        <v>0</v>
      </c>
      <c r="AH343" s="86" t="n">
        <f aca="false">IF(U343="",0,IF(U343="OK",SUM(O343:P343),SUM(AF343:AG343)))</f>
        <v>0</v>
      </c>
      <c r="AI343" s="89" t="n">
        <f aca="false">IF(U343="OK",R343,( IF(V343&lt;&gt;"Manutenção em interface",IF(V343&lt;&gt;"Desenv., Manutenção e Publicação de Páginas Estáticas",(AF343+AG343)*W343,W343),W343)))</f>
        <v>0</v>
      </c>
      <c r="AJ343" s="78"/>
      <c r="AK343" s="87"/>
      <c r="AL343" s="78"/>
      <c r="AM343" s="87"/>
      <c r="AN343" s="78"/>
      <c r="AO343" s="78" t="str">
        <f aca="false">IF(AI343=0,"",IF(AI343=R343,"OK","Divergente"))</f>
        <v/>
      </c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IF(B344&lt;&gt;"",VLOOKUP(B344,'Manual EB'!$A$3:$B$407,2,0),0)</f>
        <v>0</v>
      </c>
      <c r="D344" s="78"/>
      <c r="E344" s="78"/>
      <c r="F344" s="79"/>
      <c r="G344" s="78"/>
      <c r="H344" s="80"/>
      <c r="I344" s="81"/>
      <c r="J344" s="82"/>
      <c r="K344" s="83"/>
      <c r="L344" s="84" t="str">
        <f aca="false">IF(G344="EE",IF(OR(AND(OR(J344=1,J344=0),H344&gt;0,H344&lt;5),AND(OR(J344=1,J344=0),H344&gt;4,H344&lt;16),AND(J344=2,H344&gt;0,H344&lt;5)),"Simples",IF(OR(AND(OR(J344=1,J344=0),H344&gt;15),AND(J344=2,H344&gt;4,H344&lt;16),AND(J344&gt;2,H344&gt;0,H344&lt;5)),"Médio",IF(OR(AND(J344=2,H344&gt;15),AND(J344&gt;2,H344&gt;4,H344&lt;16),AND(J344&gt;2,H344&gt;15)),"Complexo",""))), IF(OR(G344="CE",G344="SE"),IF(OR(AND(OR(J344=1,J344=0),H344&gt;0,H344&lt;6),AND(OR(J344=1,J344=0),H344&gt;5,H344&lt;20),AND(J344&gt;1,J344&lt;4,H344&gt;0,H344&lt;6)),"Simples",IF(OR(AND(OR(J344=1,J344=0),H344&gt;19),AND(J344&gt;1,J344&lt;4,H344&gt;5,H344&lt;20),AND(J344&gt;3,H344&gt;0,H344&lt;6)),"Médio",IF(OR(AND(J344&gt;1,J344&lt;4,H344&gt;19),AND(J344&gt;3,H344&gt;5,H344&lt;20),AND(J344&gt;3,H344&gt;19)),"Complexo",""))),""))</f>
        <v/>
      </c>
      <c r="M344" s="79" t="str">
        <f aca="false">IF(G344="ALI",IF(OR(AND(OR(J344=1,J344=0),H344&gt;0,H344&lt;20),AND(OR(J344=1,J344=0),H344&gt;19,H344&lt;51),AND(J344&gt;1,J344&lt;6,H344&gt;0,H344&lt;20)),"Simples",IF(OR(AND(OR(J344=1,J344=0),H344&gt;50),AND(J344&gt;1,J344&lt;6,H344&gt;19,H344&lt;51),AND(J344&gt;5,H344&gt;0,H344&lt;20)),"Médio",IF(OR(AND(J344&gt;1,J344&lt;6,H344&gt;50),AND(J344&gt;5,H344&gt;19,H344&lt;51),AND(J344&gt;5,H344&gt;50)),"Complexo",""))), IF(G344="AIE",IF(OR(AND(OR(J344=1, J344=0),H344&gt;0,H344&lt;20),AND(OR(J344=1, J344=0),H344&gt;19,H344&lt;51),AND(J344&gt;1,J344&lt;6,H344&gt;0,H344&lt;20)),"Simples",IF(OR(AND(OR(J344=1, J344=0),H344&gt;50),AND(J344&gt;1,J344&lt;6,H344&gt;19,H344&lt;51),AND(J344&gt;5,H344&gt;0,H344&lt;20)),"Médio",IF(OR(AND(J344&gt;1,J344&lt;6,H344&gt;50),AND(J344&gt;5,H344&gt;19,H344&lt;51),AND(J344&gt;5,H344&gt;50)),"Complexo",""))),""))</f>
        <v/>
      </c>
      <c r="N344" s="85" t="str">
        <f aca="false">IF(L344="",M344,IF(M344="",L344,""))</f>
        <v/>
      </c>
      <c r="O344" s="86" t="n">
        <f aca="false">IF(AND(OR(G344="EE",G344="CE"),N344="Simples"),3, IF(AND(OR(G344="EE",G344="CE"),N344="Médio"),4, IF(AND(OR(G344="EE",G344="CE"),N344="Complexo"),6, IF(AND(G344="SE",N344="Simples"),4, IF(AND(G344="SE",N344="Médio"),5, IF(AND(G344="SE",N344="Complexo"),7,0))))))</f>
        <v>0</v>
      </c>
      <c r="P344" s="86" t="n">
        <f aca="false">IF(AND(G344="ALI",M344="Simples"),7, IF(AND(G344="ALI",M344="Médio"),10, IF(AND(G344="ALI",M344="Complexo"),15, IF(AND(G344="AIE",M344="Simples"),5, IF(AND(G344="AIE",M344="Médio"),7, IF(AND(G344="AIE",M344="Complexo"),10,0))))))</f>
        <v>0</v>
      </c>
      <c r="Q344" s="69" t="n">
        <f aca="false">IF(B344&lt;&gt;"Manutenção em interface",IF(B344&lt;&gt;"Desenv., Manutenção e Publicação de Páginas Estáticas",(O344+P344),C344),C344)</f>
        <v>0</v>
      </c>
      <c r="R344" s="85" t="n">
        <f aca="false">IF(B344&lt;&gt;"Manutenção em interface",IF(B344&lt;&gt;"Desenv., Manutenção e Publicação de Páginas Estáticas",(O344+P344)*C344,C344),C344)</f>
        <v>0</v>
      </c>
      <c r="S344" s="78"/>
      <c r="T344" s="87"/>
      <c r="U344" s="88"/>
      <c r="V344" s="76"/>
      <c r="W344" s="77" t="n">
        <f aca="false">IF(V344&lt;&gt;"",VLOOKUP(V344,'Manual EB'!$A$3:$B$407,2,0),0)</f>
        <v>0</v>
      </c>
      <c r="X344" s="78"/>
      <c r="Y344" s="80"/>
      <c r="Z344" s="81"/>
      <c r="AA344" s="82"/>
      <c r="AB344" s="83"/>
      <c r="AC344" s="84" t="str">
        <f aca="false">IF(X344="EE",IF(OR(AND(OR(AA344=1,AA344=0),Y344&gt;0,Y344&lt;5),AND(OR(AA344=1,AA344=0),Y344&gt;4,Y344&lt;16),AND(AA344=2,Y344&gt;0,Y344&lt;5)),"Simples",IF(OR(AND(OR(AA344=1,AA344=0),Y344&gt;15),AND(AA344=2,Y344&gt;4,Y344&lt;16),AND(AA344&gt;2,Y344&gt;0,Y344&lt;5)),"Médio",IF(OR(AND(AA344=2,Y344&gt;15),AND(AA344&gt;2,Y344&gt;4,Y344&lt;16),AND(AA344&gt;2,Y344&gt;15)),"Complexo",""))), IF(OR(X344="CE",X344="SE"),IF(OR(AND(OR(AA344=1,AA344=0),Y344&gt;0,Y344&lt;6),AND(OR(AA344=1,AA344=0),Y344&gt;5,Y344&lt;20),AND(AA344&gt;1,AA344&lt;4,Y344&gt;0,Y344&lt;6)),"Simples",IF(OR(AND(OR(AA344=1,AA344=0),Y344&gt;19),AND(AA344&gt;1,AA344&lt;4,Y344&gt;5,Y344&lt;20),AND(AA344&gt;3,Y344&gt;0,Y344&lt;6)),"Médio",IF(OR(AND(AA344&gt;1,AA344&lt;4,Y344&gt;19),AND(AA344&gt;3,Y344&gt;5,Y344&lt;20),AND(AA344&gt;3,Y344&gt;19)),"Complexo",""))),""))</f>
        <v/>
      </c>
      <c r="AD344" s="79" t="str">
        <f aca="false">IF(X344="ALI",IF(OR(AND(OR(AA344=1,AA344=0),Y344&gt;0,Y344&lt;20),AND(OR(AA344=1,AA344=0),Y344&gt;19,Y344&lt;51),AND(AA344&gt;1,AA344&lt;6,Y344&gt;0,Y344&lt;20)),"Simples",IF(OR(AND(OR(AA344=1,AA344=0),Y344&gt;50),AND(AA344&gt;1,AA344&lt;6,Y344&gt;19,Y344&lt;51),AND(AA344&gt;5,Y344&gt;0,Y344&lt;20)),"Médio",IF(OR(AND(AA344&gt;1,AA344&lt;6,Y344&gt;50),AND(AA344&gt;5,Y344&gt;19,Y344&lt;51),AND(AA344&gt;5,Y344&gt;50)),"Complexo",""))), IF(X344="AIE",IF(OR(AND(OR(AA344=1, AA344=0),Y344&gt;0,Y344&lt;20),AND(OR(AA344=1, AA344=0),Y344&gt;19,Y344&lt;51),AND(AA344&gt;1,AA344&lt;6,Y344&gt;0,Y344&lt;20)),"Simples",IF(OR(AND(OR(AA344=1, AA344=0),Y344&gt;50),AND(AA344&gt;1,AA344&lt;6,Y344&gt;19,Y344&lt;51),AND(AA344&gt;5,Y344&gt;0,Y344&lt;20)),"Médio",IF(OR(AND(AA344&gt;1,AA344&lt;6,Y344&gt;50),AND(AA344&gt;5,Y344&gt;19,Y344&lt;51),AND(AA344&gt;5,Y344&gt;50)),"Complexo",""))),""))</f>
        <v/>
      </c>
      <c r="AE344" s="85" t="str">
        <f aca="false">IF(AC344="",AD344,IF(AD344="",AC344,""))</f>
        <v/>
      </c>
      <c r="AF344" s="86" t="n">
        <f aca="false">IF(AND(OR(X344="EE",X344="CE"),AE344="Simples"),3, IF(AND(OR(X344="EE",X344="CE"),AE344="Médio"),4, IF(AND(OR(X344="EE",X344="CE"),AE344="Complexo"),6, IF(AND(X344="SE",AE344="Simples"),4, IF(AND(X344="SE",AE344="Médio"),5, IF(AND(X344="SE",AE344="Complexo"),7,0))))))</f>
        <v>0</v>
      </c>
      <c r="AG344" s="86" t="n">
        <f aca="false">IF(AND(X344="ALI",AD344="Simples"),7, IF(AND(X344="ALI",AD344="Médio"),10, IF(AND(X344="ALI",AD344="Complexo"),15, IF(AND(X344="AIE",AD344="Simples"),5, IF(AND(X344="AIE",AD344="Médio"),7, IF(AND(X344="AIE",AD344="Complexo"),10,0))))))</f>
        <v>0</v>
      </c>
      <c r="AH344" s="86" t="n">
        <f aca="false">IF(U344="",0,IF(U344="OK",SUM(O344:P344),SUM(AF344:AG344)))</f>
        <v>0</v>
      </c>
      <c r="AI344" s="89" t="n">
        <f aca="false">IF(U344="OK",R344,( IF(V344&lt;&gt;"Manutenção em interface",IF(V344&lt;&gt;"Desenv., Manutenção e Publicação de Páginas Estáticas",(AF344+AG344)*W344,W344),W344)))</f>
        <v>0</v>
      </c>
      <c r="AJ344" s="78"/>
      <c r="AK344" s="87"/>
      <c r="AL344" s="78"/>
      <c r="AM344" s="87"/>
      <c r="AN344" s="78"/>
      <c r="AO344" s="78" t="str">
        <f aca="false">IF(AI344=0,"",IF(AI344=R344,"OK","Divergente"))</f>
        <v/>
      </c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IF(B345&lt;&gt;"",VLOOKUP(B345,'Manual EB'!$A$3:$B$407,2,0),0)</f>
        <v>0</v>
      </c>
      <c r="D345" s="78"/>
      <c r="E345" s="78"/>
      <c r="F345" s="79"/>
      <c r="G345" s="78"/>
      <c r="H345" s="80"/>
      <c r="I345" s="81"/>
      <c r="J345" s="82"/>
      <c r="K345" s="83"/>
      <c r="L345" s="84" t="str">
        <f aca="false">IF(G345="EE",IF(OR(AND(OR(J345=1,J345=0),H345&gt;0,H345&lt;5),AND(OR(J345=1,J345=0),H345&gt;4,H345&lt;16),AND(J345=2,H345&gt;0,H345&lt;5)),"Simples",IF(OR(AND(OR(J345=1,J345=0),H345&gt;15),AND(J345=2,H345&gt;4,H345&lt;16),AND(J345&gt;2,H345&gt;0,H345&lt;5)),"Médio",IF(OR(AND(J345=2,H345&gt;15),AND(J345&gt;2,H345&gt;4,H345&lt;16),AND(J345&gt;2,H345&gt;15)),"Complexo",""))), IF(OR(G345="CE",G345="SE"),IF(OR(AND(OR(J345=1,J345=0),H345&gt;0,H345&lt;6),AND(OR(J345=1,J345=0),H345&gt;5,H345&lt;20),AND(J345&gt;1,J345&lt;4,H345&gt;0,H345&lt;6)),"Simples",IF(OR(AND(OR(J345=1,J345=0),H345&gt;19),AND(J345&gt;1,J345&lt;4,H345&gt;5,H345&lt;20),AND(J345&gt;3,H345&gt;0,H345&lt;6)),"Médio",IF(OR(AND(J345&gt;1,J345&lt;4,H345&gt;19),AND(J345&gt;3,H345&gt;5,H345&lt;20),AND(J345&gt;3,H345&gt;19)),"Complexo",""))),""))</f>
        <v/>
      </c>
      <c r="M345" s="79" t="str">
        <f aca="false">IF(G345="ALI",IF(OR(AND(OR(J345=1,J345=0),H345&gt;0,H345&lt;20),AND(OR(J345=1,J345=0),H345&gt;19,H345&lt;51),AND(J345&gt;1,J345&lt;6,H345&gt;0,H345&lt;20)),"Simples",IF(OR(AND(OR(J345=1,J345=0),H345&gt;50),AND(J345&gt;1,J345&lt;6,H345&gt;19,H345&lt;51),AND(J345&gt;5,H345&gt;0,H345&lt;20)),"Médio",IF(OR(AND(J345&gt;1,J345&lt;6,H345&gt;50),AND(J345&gt;5,H345&gt;19,H345&lt;51),AND(J345&gt;5,H345&gt;50)),"Complexo",""))), IF(G345="AIE",IF(OR(AND(OR(J345=1, J345=0),H345&gt;0,H345&lt;20),AND(OR(J345=1, J345=0),H345&gt;19,H345&lt;51),AND(J345&gt;1,J345&lt;6,H345&gt;0,H345&lt;20)),"Simples",IF(OR(AND(OR(J345=1, J345=0),H345&gt;50),AND(J345&gt;1,J345&lt;6,H345&gt;19,H345&lt;51),AND(J345&gt;5,H345&gt;0,H345&lt;20)),"Médio",IF(OR(AND(J345&gt;1,J345&lt;6,H345&gt;50),AND(J345&gt;5,H345&gt;19,H345&lt;51),AND(J345&gt;5,H345&gt;50)),"Complexo",""))),""))</f>
        <v/>
      </c>
      <c r="N345" s="85" t="str">
        <f aca="false">IF(L345="",M345,IF(M345="",L345,""))</f>
        <v/>
      </c>
      <c r="O345" s="86" t="n">
        <f aca="false">IF(AND(OR(G345="EE",G345="CE"),N345="Simples"),3, IF(AND(OR(G345="EE",G345="CE"),N345="Médio"),4, IF(AND(OR(G345="EE",G345="CE"),N345="Complexo"),6, IF(AND(G345="SE",N345="Simples"),4, IF(AND(G345="SE",N345="Médio"),5, IF(AND(G345="SE",N345="Complexo"),7,0))))))</f>
        <v>0</v>
      </c>
      <c r="P345" s="86" t="n">
        <f aca="false">IF(AND(G345="ALI",M345="Simples"),7, IF(AND(G345="ALI",M345="Médio"),10, IF(AND(G345="ALI",M345="Complexo"),15, IF(AND(G345="AIE",M345="Simples"),5, IF(AND(G345="AIE",M345="Médio"),7, IF(AND(G345="AIE",M345="Complexo"),10,0))))))</f>
        <v>0</v>
      </c>
      <c r="Q345" s="69" t="n">
        <f aca="false">IF(B345&lt;&gt;"Manutenção em interface",IF(B345&lt;&gt;"Desenv., Manutenção e Publicação de Páginas Estáticas",(O345+P345),C345),C345)</f>
        <v>0</v>
      </c>
      <c r="R345" s="85" t="n">
        <f aca="false">IF(B345&lt;&gt;"Manutenção em interface",IF(B345&lt;&gt;"Desenv., Manutenção e Publicação de Páginas Estáticas",(O345+P345)*C345,C345),C345)</f>
        <v>0</v>
      </c>
      <c r="S345" s="78"/>
      <c r="T345" s="87"/>
      <c r="U345" s="88"/>
      <c r="V345" s="76"/>
      <c r="W345" s="77" t="n">
        <f aca="false">IF(V345&lt;&gt;"",VLOOKUP(V345,'Manual EB'!$A$3:$B$407,2,0),0)</f>
        <v>0</v>
      </c>
      <c r="X345" s="78"/>
      <c r="Y345" s="80"/>
      <c r="Z345" s="81"/>
      <c r="AA345" s="82"/>
      <c r="AB345" s="83"/>
      <c r="AC345" s="84" t="str">
        <f aca="false">IF(X345="EE",IF(OR(AND(OR(AA345=1,AA345=0),Y345&gt;0,Y345&lt;5),AND(OR(AA345=1,AA345=0),Y345&gt;4,Y345&lt;16),AND(AA345=2,Y345&gt;0,Y345&lt;5)),"Simples",IF(OR(AND(OR(AA345=1,AA345=0),Y345&gt;15),AND(AA345=2,Y345&gt;4,Y345&lt;16),AND(AA345&gt;2,Y345&gt;0,Y345&lt;5)),"Médio",IF(OR(AND(AA345=2,Y345&gt;15),AND(AA345&gt;2,Y345&gt;4,Y345&lt;16),AND(AA345&gt;2,Y345&gt;15)),"Complexo",""))), IF(OR(X345="CE",X345="SE"),IF(OR(AND(OR(AA345=1,AA345=0),Y345&gt;0,Y345&lt;6),AND(OR(AA345=1,AA345=0),Y345&gt;5,Y345&lt;20),AND(AA345&gt;1,AA345&lt;4,Y345&gt;0,Y345&lt;6)),"Simples",IF(OR(AND(OR(AA345=1,AA345=0),Y345&gt;19),AND(AA345&gt;1,AA345&lt;4,Y345&gt;5,Y345&lt;20),AND(AA345&gt;3,Y345&gt;0,Y345&lt;6)),"Médio",IF(OR(AND(AA345&gt;1,AA345&lt;4,Y345&gt;19),AND(AA345&gt;3,Y345&gt;5,Y345&lt;20),AND(AA345&gt;3,Y345&gt;19)),"Complexo",""))),""))</f>
        <v/>
      </c>
      <c r="AD345" s="79" t="str">
        <f aca="false">IF(X345="ALI",IF(OR(AND(OR(AA345=1,AA345=0),Y345&gt;0,Y345&lt;20),AND(OR(AA345=1,AA345=0),Y345&gt;19,Y345&lt;51),AND(AA345&gt;1,AA345&lt;6,Y345&gt;0,Y345&lt;20)),"Simples",IF(OR(AND(OR(AA345=1,AA345=0),Y345&gt;50),AND(AA345&gt;1,AA345&lt;6,Y345&gt;19,Y345&lt;51),AND(AA345&gt;5,Y345&gt;0,Y345&lt;20)),"Médio",IF(OR(AND(AA345&gt;1,AA345&lt;6,Y345&gt;50),AND(AA345&gt;5,Y345&gt;19,Y345&lt;51),AND(AA345&gt;5,Y345&gt;50)),"Complexo",""))), IF(X345="AIE",IF(OR(AND(OR(AA345=1, AA345=0),Y345&gt;0,Y345&lt;20),AND(OR(AA345=1, AA345=0),Y345&gt;19,Y345&lt;51),AND(AA345&gt;1,AA345&lt;6,Y345&gt;0,Y345&lt;20)),"Simples",IF(OR(AND(OR(AA345=1, AA345=0),Y345&gt;50),AND(AA345&gt;1,AA345&lt;6,Y345&gt;19,Y345&lt;51),AND(AA345&gt;5,Y345&gt;0,Y345&lt;20)),"Médio",IF(OR(AND(AA345&gt;1,AA345&lt;6,Y345&gt;50),AND(AA345&gt;5,Y345&gt;19,Y345&lt;51),AND(AA345&gt;5,Y345&gt;50)),"Complexo",""))),""))</f>
        <v/>
      </c>
      <c r="AE345" s="85" t="str">
        <f aca="false">IF(AC345="",AD345,IF(AD345="",AC345,""))</f>
        <v/>
      </c>
      <c r="AF345" s="86" t="n">
        <f aca="false">IF(AND(OR(X345="EE",X345="CE"),AE345="Simples"),3, IF(AND(OR(X345="EE",X345="CE"),AE345="Médio"),4, IF(AND(OR(X345="EE",X345="CE"),AE345="Complexo"),6, IF(AND(X345="SE",AE345="Simples"),4, IF(AND(X345="SE",AE345="Médio"),5, IF(AND(X345="SE",AE345="Complexo"),7,0))))))</f>
        <v>0</v>
      </c>
      <c r="AG345" s="86" t="n">
        <f aca="false">IF(AND(X345="ALI",AD345="Simples"),7, IF(AND(X345="ALI",AD345="Médio"),10, IF(AND(X345="ALI",AD345="Complexo"),15, IF(AND(X345="AIE",AD345="Simples"),5, IF(AND(X345="AIE",AD345="Médio"),7, IF(AND(X345="AIE",AD345="Complexo"),10,0))))))</f>
        <v>0</v>
      </c>
      <c r="AH345" s="86" t="n">
        <f aca="false">IF(U345="",0,IF(U345="OK",SUM(O345:P345),SUM(AF345:AG345)))</f>
        <v>0</v>
      </c>
      <c r="AI345" s="89" t="n">
        <f aca="false">IF(U345="OK",R345,( IF(V345&lt;&gt;"Manutenção em interface",IF(V345&lt;&gt;"Desenv., Manutenção e Publicação de Páginas Estáticas",(AF345+AG345)*W345,W345),W345)))</f>
        <v>0</v>
      </c>
      <c r="AJ345" s="78"/>
      <c r="AK345" s="87"/>
      <c r="AL345" s="78"/>
      <c r="AM345" s="87"/>
      <c r="AN345" s="78"/>
      <c r="AO345" s="78" t="str">
        <f aca="false">IF(AI345=0,"",IF(AI345=R345,"OK","Divergente"))</f>
        <v/>
      </c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IF(B346&lt;&gt;"",VLOOKUP(B346,'Manual EB'!$A$3:$B$407,2,0),0)</f>
        <v>0</v>
      </c>
      <c r="D346" s="78"/>
      <c r="E346" s="78"/>
      <c r="F346" s="79"/>
      <c r="G346" s="78"/>
      <c r="H346" s="80"/>
      <c r="I346" s="81"/>
      <c r="J346" s="82"/>
      <c r="K346" s="83"/>
      <c r="L346" s="84" t="str">
        <f aca="false">IF(G346="EE",IF(OR(AND(OR(J346=1,J346=0),H346&gt;0,H346&lt;5),AND(OR(J346=1,J346=0),H346&gt;4,H346&lt;16),AND(J346=2,H346&gt;0,H346&lt;5)),"Simples",IF(OR(AND(OR(J346=1,J346=0),H346&gt;15),AND(J346=2,H346&gt;4,H346&lt;16),AND(J346&gt;2,H346&gt;0,H346&lt;5)),"Médio",IF(OR(AND(J346=2,H346&gt;15),AND(J346&gt;2,H346&gt;4,H346&lt;16),AND(J346&gt;2,H346&gt;15)),"Complexo",""))), IF(OR(G346="CE",G346="SE"),IF(OR(AND(OR(J346=1,J346=0),H346&gt;0,H346&lt;6),AND(OR(J346=1,J346=0),H346&gt;5,H346&lt;20),AND(J346&gt;1,J346&lt;4,H346&gt;0,H346&lt;6)),"Simples",IF(OR(AND(OR(J346=1,J346=0),H346&gt;19),AND(J346&gt;1,J346&lt;4,H346&gt;5,H346&lt;20),AND(J346&gt;3,H346&gt;0,H346&lt;6)),"Médio",IF(OR(AND(J346&gt;1,J346&lt;4,H346&gt;19),AND(J346&gt;3,H346&gt;5,H346&lt;20),AND(J346&gt;3,H346&gt;19)),"Complexo",""))),""))</f>
        <v/>
      </c>
      <c r="M346" s="79" t="str">
        <f aca="false">IF(G346="ALI",IF(OR(AND(OR(J346=1,J346=0),H346&gt;0,H346&lt;20),AND(OR(J346=1,J346=0),H346&gt;19,H346&lt;51),AND(J346&gt;1,J346&lt;6,H346&gt;0,H346&lt;20)),"Simples",IF(OR(AND(OR(J346=1,J346=0),H346&gt;50),AND(J346&gt;1,J346&lt;6,H346&gt;19,H346&lt;51),AND(J346&gt;5,H346&gt;0,H346&lt;20)),"Médio",IF(OR(AND(J346&gt;1,J346&lt;6,H346&gt;50),AND(J346&gt;5,H346&gt;19,H346&lt;51),AND(J346&gt;5,H346&gt;50)),"Complexo",""))), IF(G346="AIE",IF(OR(AND(OR(J346=1, J346=0),H346&gt;0,H346&lt;20),AND(OR(J346=1, J346=0),H346&gt;19,H346&lt;51),AND(J346&gt;1,J346&lt;6,H346&gt;0,H346&lt;20)),"Simples",IF(OR(AND(OR(J346=1, J346=0),H346&gt;50),AND(J346&gt;1,J346&lt;6,H346&gt;19,H346&lt;51),AND(J346&gt;5,H346&gt;0,H346&lt;20)),"Médio",IF(OR(AND(J346&gt;1,J346&lt;6,H346&gt;50),AND(J346&gt;5,H346&gt;19,H346&lt;51),AND(J346&gt;5,H346&gt;50)),"Complexo",""))),""))</f>
        <v/>
      </c>
      <c r="N346" s="85" t="str">
        <f aca="false">IF(L346="",M346,IF(M346="",L346,""))</f>
        <v/>
      </c>
      <c r="O346" s="86" t="n">
        <f aca="false">IF(AND(OR(G346="EE",G346="CE"),N346="Simples"),3, IF(AND(OR(G346="EE",G346="CE"),N346="Médio"),4, IF(AND(OR(G346="EE",G346="CE"),N346="Complexo"),6, IF(AND(G346="SE",N346="Simples"),4, IF(AND(G346="SE",N346="Médio"),5, IF(AND(G346="SE",N346="Complexo"),7,0))))))</f>
        <v>0</v>
      </c>
      <c r="P346" s="86" t="n">
        <f aca="false">IF(AND(G346="ALI",M346="Simples"),7, IF(AND(G346="ALI",M346="Médio"),10, IF(AND(G346="ALI",M346="Complexo"),15, IF(AND(G346="AIE",M346="Simples"),5, IF(AND(G346="AIE",M346="Médio"),7, IF(AND(G346="AIE",M346="Complexo"),10,0))))))</f>
        <v>0</v>
      </c>
      <c r="Q346" s="69" t="n">
        <f aca="false">IF(B346&lt;&gt;"Manutenção em interface",IF(B346&lt;&gt;"Desenv., Manutenção e Publicação de Páginas Estáticas",(O346+P346),C346),C346)</f>
        <v>0</v>
      </c>
      <c r="R346" s="85" t="n">
        <f aca="false">IF(B346&lt;&gt;"Manutenção em interface",IF(B346&lt;&gt;"Desenv., Manutenção e Publicação de Páginas Estáticas",(O346+P346)*C346,C346),C346)</f>
        <v>0</v>
      </c>
      <c r="S346" s="78"/>
      <c r="T346" s="87"/>
      <c r="U346" s="88"/>
      <c r="V346" s="76"/>
      <c r="W346" s="77" t="n">
        <f aca="false">IF(V346&lt;&gt;"",VLOOKUP(V346,'Manual EB'!$A$3:$B$407,2,0),0)</f>
        <v>0</v>
      </c>
      <c r="X346" s="78"/>
      <c r="Y346" s="80"/>
      <c r="Z346" s="81"/>
      <c r="AA346" s="82"/>
      <c r="AB346" s="83"/>
      <c r="AC346" s="84" t="str">
        <f aca="false">IF(X346="EE",IF(OR(AND(OR(AA346=1,AA346=0),Y346&gt;0,Y346&lt;5),AND(OR(AA346=1,AA346=0),Y346&gt;4,Y346&lt;16),AND(AA346=2,Y346&gt;0,Y346&lt;5)),"Simples",IF(OR(AND(OR(AA346=1,AA346=0),Y346&gt;15),AND(AA346=2,Y346&gt;4,Y346&lt;16),AND(AA346&gt;2,Y346&gt;0,Y346&lt;5)),"Médio",IF(OR(AND(AA346=2,Y346&gt;15),AND(AA346&gt;2,Y346&gt;4,Y346&lt;16),AND(AA346&gt;2,Y346&gt;15)),"Complexo",""))), IF(OR(X346="CE",X346="SE"),IF(OR(AND(OR(AA346=1,AA346=0),Y346&gt;0,Y346&lt;6),AND(OR(AA346=1,AA346=0),Y346&gt;5,Y346&lt;20),AND(AA346&gt;1,AA346&lt;4,Y346&gt;0,Y346&lt;6)),"Simples",IF(OR(AND(OR(AA346=1,AA346=0),Y346&gt;19),AND(AA346&gt;1,AA346&lt;4,Y346&gt;5,Y346&lt;20),AND(AA346&gt;3,Y346&gt;0,Y346&lt;6)),"Médio",IF(OR(AND(AA346&gt;1,AA346&lt;4,Y346&gt;19),AND(AA346&gt;3,Y346&gt;5,Y346&lt;20),AND(AA346&gt;3,Y346&gt;19)),"Complexo",""))),""))</f>
        <v/>
      </c>
      <c r="AD346" s="79" t="str">
        <f aca="false">IF(X346="ALI",IF(OR(AND(OR(AA346=1,AA346=0),Y346&gt;0,Y346&lt;20),AND(OR(AA346=1,AA346=0),Y346&gt;19,Y346&lt;51),AND(AA346&gt;1,AA346&lt;6,Y346&gt;0,Y346&lt;20)),"Simples",IF(OR(AND(OR(AA346=1,AA346=0),Y346&gt;50),AND(AA346&gt;1,AA346&lt;6,Y346&gt;19,Y346&lt;51),AND(AA346&gt;5,Y346&gt;0,Y346&lt;20)),"Médio",IF(OR(AND(AA346&gt;1,AA346&lt;6,Y346&gt;50),AND(AA346&gt;5,Y346&gt;19,Y346&lt;51),AND(AA346&gt;5,Y346&gt;50)),"Complexo",""))), IF(X346="AIE",IF(OR(AND(OR(AA346=1, AA346=0),Y346&gt;0,Y346&lt;20),AND(OR(AA346=1, AA346=0),Y346&gt;19,Y346&lt;51),AND(AA346&gt;1,AA346&lt;6,Y346&gt;0,Y346&lt;20)),"Simples",IF(OR(AND(OR(AA346=1, AA346=0),Y346&gt;50),AND(AA346&gt;1,AA346&lt;6,Y346&gt;19,Y346&lt;51),AND(AA346&gt;5,Y346&gt;0,Y346&lt;20)),"Médio",IF(OR(AND(AA346&gt;1,AA346&lt;6,Y346&gt;50),AND(AA346&gt;5,Y346&gt;19,Y346&lt;51),AND(AA346&gt;5,Y346&gt;50)),"Complexo",""))),""))</f>
        <v/>
      </c>
      <c r="AE346" s="85" t="str">
        <f aca="false">IF(AC346="",AD346,IF(AD346="",AC346,""))</f>
        <v/>
      </c>
      <c r="AF346" s="86" t="n">
        <f aca="false">IF(AND(OR(X346="EE",X346="CE"),AE346="Simples"),3, IF(AND(OR(X346="EE",X346="CE"),AE346="Médio"),4, IF(AND(OR(X346="EE",X346="CE"),AE346="Complexo"),6, IF(AND(X346="SE",AE346="Simples"),4, IF(AND(X346="SE",AE346="Médio"),5, IF(AND(X346="SE",AE346="Complexo"),7,0))))))</f>
        <v>0</v>
      </c>
      <c r="AG346" s="86" t="n">
        <f aca="false">IF(AND(X346="ALI",AD346="Simples"),7, IF(AND(X346="ALI",AD346="Médio"),10, IF(AND(X346="ALI",AD346="Complexo"),15, IF(AND(X346="AIE",AD346="Simples"),5, IF(AND(X346="AIE",AD346="Médio"),7, IF(AND(X346="AIE",AD346="Complexo"),10,0))))))</f>
        <v>0</v>
      </c>
      <c r="AH346" s="86" t="n">
        <f aca="false">IF(U346="",0,IF(U346="OK",SUM(O346:P346),SUM(AF346:AG346)))</f>
        <v>0</v>
      </c>
      <c r="AI346" s="89" t="n">
        <f aca="false">IF(U346="OK",R346,( IF(V346&lt;&gt;"Manutenção em interface",IF(V346&lt;&gt;"Desenv., Manutenção e Publicação de Páginas Estáticas",(AF346+AG346)*W346,W346),W346)))</f>
        <v>0</v>
      </c>
      <c r="AJ346" s="78"/>
      <c r="AK346" s="87"/>
      <c r="AL346" s="78"/>
      <c r="AM346" s="87"/>
      <c r="AN346" s="78"/>
      <c r="AO346" s="78" t="str">
        <f aca="false">IF(AI346=0,"",IF(AI346=R346,"OK","Divergente"))</f>
        <v/>
      </c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IF(B347&lt;&gt;"",VLOOKUP(B347,'Manual EB'!$A$3:$B$407,2,0),0)</f>
        <v>0</v>
      </c>
      <c r="D347" s="78"/>
      <c r="E347" s="78"/>
      <c r="F347" s="79"/>
      <c r="G347" s="78"/>
      <c r="H347" s="80"/>
      <c r="I347" s="81"/>
      <c r="J347" s="82"/>
      <c r="K347" s="83"/>
      <c r="L347" s="84" t="str">
        <f aca="false">IF(G347="EE",IF(OR(AND(OR(J347=1,J347=0),H347&gt;0,H347&lt;5),AND(OR(J347=1,J347=0),H347&gt;4,H347&lt;16),AND(J347=2,H347&gt;0,H347&lt;5)),"Simples",IF(OR(AND(OR(J347=1,J347=0),H347&gt;15),AND(J347=2,H347&gt;4,H347&lt;16),AND(J347&gt;2,H347&gt;0,H347&lt;5)),"Médio",IF(OR(AND(J347=2,H347&gt;15),AND(J347&gt;2,H347&gt;4,H347&lt;16),AND(J347&gt;2,H347&gt;15)),"Complexo",""))), IF(OR(G347="CE",G347="SE"),IF(OR(AND(OR(J347=1,J347=0),H347&gt;0,H347&lt;6),AND(OR(J347=1,J347=0),H347&gt;5,H347&lt;20),AND(J347&gt;1,J347&lt;4,H347&gt;0,H347&lt;6)),"Simples",IF(OR(AND(OR(J347=1,J347=0),H347&gt;19),AND(J347&gt;1,J347&lt;4,H347&gt;5,H347&lt;20),AND(J347&gt;3,H347&gt;0,H347&lt;6)),"Médio",IF(OR(AND(J347&gt;1,J347&lt;4,H347&gt;19),AND(J347&gt;3,H347&gt;5,H347&lt;20),AND(J347&gt;3,H347&gt;19)),"Complexo",""))),""))</f>
        <v/>
      </c>
      <c r="M347" s="79" t="str">
        <f aca="false">IF(G347="ALI",IF(OR(AND(OR(J347=1,J347=0),H347&gt;0,H347&lt;20),AND(OR(J347=1,J347=0),H347&gt;19,H347&lt;51),AND(J347&gt;1,J347&lt;6,H347&gt;0,H347&lt;20)),"Simples",IF(OR(AND(OR(J347=1,J347=0),H347&gt;50),AND(J347&gt;1,J347&lt;6,H347&gt;19,H347&lt;51),AND(J347&gt;5,H347&gt;0,H347&lt;20)),"Médio",IF(OR(AND(J347&gt;1,J347&lt;6,H347&gt;50),AND(J347&gt;5,H347&gt;19,H347&lt;51),AND(J347&gt;5,H347&gt;50)),"Complexo",""))), IF(G347="AIE",IF(OR(AND(OR(J347=1, J347=0),H347&gt;0,H347&lt;20),AND(OR(J347=1, J347=0),H347&gt;19,H347&lt;51),AND(J347&gt;1,J347&lt;6,H347&gt;0,H347&lt;20)),"Simples",IF(OR(AND(OR(J347=1, J347=0),H347&gt;50),AND(J347&gt;1,J347&lt;6,H347&gt;19,H347&lt;51),AND(J347&gt;5,H347&gt;0,H347&lt;20)),"Médio",IF(OR(AND(J347&gt;1,J347&lt;6,H347&gt;50),AND(J347&gt;5,H347&gt;19,H347&lt;51),AND(J347&gt;5,H347&gt;50)),"Complexo",""))),""))</f>
        <v/>
      </c>
      <c r="N347" s="85" t="str">
        <f aca="false">IF(L347="",M347,IF(M347="",L347,""))</f>
        <v/>
      </c>
      <c r="O347" s="86" t="n">
        <f aca="false">IF(AND(OR(G347="EE",G347="CE"),N347="Simples"),3, IF(AND(OR(G347="EE",G347="CE"),N347="Médio"),4, IF(AND(OR(G347="EE",G347="CE"),N347="Complexo"),6, IF(AND(G347="SE",N347="Simples"),4, IF(AND(G347="SE",N347="Médio"),5, IF(AND(G347="SE",N347="Complexo"),7,0))))))</f>
        <v>0</v>
      </c>
      <c r="P347" s="86" t="n">
        <f aca="false">IF(AND(G347="ALI",M347="Simples"),7, IF(AND(G347="ALI",M347="Médio"),10, IF(AND(G347="ALI",M347="Complexo"),15, IF(AND(G347="AIE",M347="Simples"),5, IF(AND(G347="AIE",M347="Médio"),7, IF(AND(G347="AIE",M347="Complexo"),10,0))))))</f>
        <v>0</v>
      </c>
      <c r="Q347" s="69" t="n">
        <f aca="false">IF(B347&lt;&gt;"Manutenção em interface",IF(B347&lt;&gt;"Desenv., Manutenção e Publicação de Páginas Estáticas",(O347+P347),C347),C347)</f>
        <v>0</v>
      </c>
      <c r="R347" s="85" t="n">
        <f aca="false">IF(B347&lt;&gt;"Manutenção em interface",IF(B347&lt;&gt;"Desenv., Manutenção e Publicação de Páginas Estáticas",(O347+P347)*C347,C347),C347)</f>
        <v>0</v>
      </c>
      <c r="S347" s="78"/>
      <c r="T347" s="87"/>
      <c r="U347" s="88"/>
      <c r="V347" s="76"/>
      <c r="W347" s="77" t="n">
        <f aca="false">IF(V347&lt;&gt;"",VLOOKUP(V347,'Manual EB'!$A$3:$B$407,2,0),0)</f>
        <v>0</v>
      </c>
      <c r="X347" s="78"/>
      <c r="Y347" s="80"/>
      <c r="Z347" s="81"/>
      <c r="AA347" s="82"/>
      <c r="AB347" s="83"/>
      <c r="AC347" s="84" t="str">
        <f aca="false">IF(X347="EE",IF(OR(AND(OR(AA347=1,AA347=0),Y347&gt;0,Y347&lt;5),AND(OR(AA347=1,AA347=0),Y347&gt;4,Y347&lt;16),AND(AA347=2,Y347&gt;0,Y347&lt;5)),"Simples",IF(OR(AND(OR(AA347=1,AA347=0),Y347&gt;15),AND(AA347=2,Y347&gt;4,Y347&lt;16),AND(AA347&gt;2,Y347&gt;0,Y347&lt;5)),"Médio",IF(OR(AND(AA347=2,Y347&gt;15),AND(AA347&gt;2,Y347&gt;4,Y347&lt;16),AND(AA347&gt;2,Y347&gt;15)),"Complexo",""))), IF(OR(X347="CE",X347="SE"),IF(OR(AND(OR(AA347=1,AA347=0),Y347&gt;0,Y347&lt;6),AND(OR(AA347=1,AA347=0),Y347&gt;5,Y347&lt;20),AND(AA347&gt;1,AA347&lt;4,Y347&gt;0,Y347&lt;6)),"Simples",IF(OR(AND(OR(AA347=1,AA347=0),Y347&gt;19),AND(AA347&gt;1,AA347&lt;4,Y347&gt;5,Y347&lt;20),AND(AA347&gt;3,Y347&gt;0,Y347&lt;6)),"Médio",IF(OR(AND(AA347&gt;1,AA347&lt;4,Y347&gt;19),AND(AA347&gt;3,Y347&gt;5,Y347&lt;20),AND(AA347&gt;3,Y347&gt;19)),"Complexo",""))),""))</f>
        <v/>
      </c>
      <c r="AD347" s="79" t="str">
        <f aca="false">IF(X347="ALI",IF(OR(AND(OR(AA347=1,AA347=0),Y347&gt;0,Y347&lt;20),AND(OR(AA347=1,AA347=0),Y347&gt;19,Y347&lt;51),AND(AA347&gt;1,AA347&lt;6,Y347&gt;0,Y347&lt;20)),"Simples",IF(OR(AND(OR(AA347=1,AA347=0),Y347&gt;50),AND(AA347&gt;1,AA347&lt;6,Y347&gt;19,Y347&lt;51),AND(AA347&gt;5,Y347&gt;0,Y347&lt;20)),"Médio",IF(OR(AND(AA347&gt;1,AA347&lt;6,Y347&gt;50),AND(AA347&gt;5,Y347&gt;19,Y347&lt;51),AND(AA347&gt;5,Y347&gt;50)),"Complexo",""))), IF(X347="AIE",IF(OR(AND(OR(AA347=1, AA347=0),Y347&gt;0,Y347&lt;20),AND(OR(AA347=1, AA347=0),Y347&gt;19,Y347&lt;51),AND(AA347&gt;1,AA347&lt;6,Y347&gt;0,Y347&lt;20)),"Simples",IF(OR(AND(OR(AA347=1, AA347=0),Y347&gt;50),AND(AA347&gt;1,AA347&lt;6,Y347&gt;19,Y347&lt;51),AND(AA347&gt;5,Y347&gt;0,Y347&lt;20)),"Médio",IF(OR(AND(AA347&gt;1,AA347&lt;6,Y347&gt;50),AND(AA347&gt;5,Y347&gt;19,Y347&lt;51),AND(AA347&gt;5,Y347&gt;50)),"Complexo",""))),""))</f>
        <v/>
      </c>
      <c r="AE347" s="85" t="str">
        <f aca="false">IF(AC347="",AD347,IF(AD347="",AC347,""))</f>
        <v/>
      </c>
      <c r="AF347" s="86" t="n">
        <f aca="false">IF(AND(OR(X347="EE",X347="CE"),AE347="Simples"),3, IF(AND(OR(X347="EE",X347="CE"),AE347="Médio"),4, IF(AND(OR(X347="EE",X347="CE"),AE347="Complexo"),6, IF(AND(X347="SE",AE347="Simples"),4, IF(AND(X347="SE",AE347="Médio"),5, IF(AND(X347="SE",AE347="Complexo"),7,0))))))</f>
        <v>0</v>
      </c>
      <c r="AG347" s="86" t="n">
        <f aca="false">IF(AND(X347="ALI",AD347="Simples"),7, IF(AND(X347="ALI",AD347="Médio"),10, IF(AND(X347="ALI",AD347="Complexo"),15, IF(AND(X347="AIE",AD347="Simples"),5, IF(AND(X347="AIE",AD347="Médio"),7, IF(AND(X347="AIE",AD347="Complexo"),10,0))))))</f>
        <v>0</v>
      </c>
      <c r="AH347" s="86" t="n">
        <f aca="false">IF(U347="",0,IF(U347="OK",SUM(O347:P347),SUM(AF347:AG347)))</f>
        <v>0</v>
      </c>
      <c r="AI347" s="89" t="n">
        <f aca="false">IF(U347="OK",R347,( IF(V347&lt;&gt;"Manutenção em interface",IF(V347&lt;&gt;"Desenv., Manutenção e Publicação de Páginas Estáticas",(AF347+AG347)*W347,W347),W347)))</f>
        <v>0</v>
      </c>
      <c r="AJ347" s="78"/>
      <c r="AK347" s="87"/>
      <c r="AL347" s="78"/>
      <c r="AM347" s="87"/>
      <c r="AN347" s="78"/>
      <c r="AO347" s="78" t="str">
        <f aca="false">IF(AI347=0,"",IF(AI347=R347,"OK","Divergente"))</f>
        <v/>
      </c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IF(B348&lt;&gt;"",VLOOKUP(B348,'Manual EB'!$A$3:$B$407,2,0),0)</f>
        <v>0</v>
      </c>
      <c r="D348" s="78"/>
      <c r="E348" s="78"/>
      <c r="F348" s="79"/>
      <c r="G348" s="78"/>
      <c r="H348" s="80"/>
      <c r="I348" s="81"/>
      <c r="J348" s="82"/>
      <c r="K348" s="83"/>
      <c r="L348" s="84" t="str">
        <f aca="false">IF(G348="EE",IF(OR(AND(OR(J348=1,J348=0),H348&gt;0,H348&lt;5),AND(OR(J348=1,J348=0),H348&gt;4,H348&lt;16),AND(J348=2,H348&gt;0,H348&lt;5)),"Simples",IF(OR(AND(OR(J348=1,J348=0),H348&gt;15),AND(J348=2,H348&gt;4,H348&lt;16),AND(J348&gt;2,H348&gt;0,H348&lt;5)),"Médio",IF(OR(AND(J348=2,H348&gt;15),AND(J348&gt;2,H348&gt;4,H348&lt;16),AND(J348&gt;2,H348&gt;15)),"Complexo",""))), IF(OR(G348="CE",G348="SE"),IF(OR(AND(OR(J348=1,J348=0),H348&gt;0,H348&lt;6),AND(OR(J348=1,J348=0),H348&gt;5,H348&lt;20),AND(J348&gt;1,J348&lt;4,H348&gt;0,H348&lt;6)),"Simples",IF(OR(AND(OR(J348=1,J348=0),H348&gt;19),AND(J348&gt;1,J348&lt;4,H348&gt;5,H348&lt;20),AND(J348&gt;3,H348&gt;0,H348&lt;6)),"Médio",IF(OR(AND(J348&gt;1,J348&lt;4,H348&gt;19),AND(J348&gt;3,H348&gt;5,H348&lt;20),AND(J348&gt;3,H348&gt;19)),"Complexo",""))),""))</f>
        <v/>
      </c>
      <c r="M348" s="79" t="str">
        <f aca="false">IF(G348="ALI",IF(OR(AND(OR(J348=1,J348=0),H348&gt;0,H348&lt;20),AND(OR(J348=1,J348=0),H348&gt;19,H348&lt;51),AND(J348&gt;1,J348&lt;6,H348&gt;0,H348&lt;20)),"Simples",IF(OR(AND(OR(J348=1,J348=0),H348&gt;50),AND(J348&gt;1,J348&lt;6,H348&gt;19,H348&lt;51),AND(J348&gt;5,H348&gt;0,H348&lt;20)),"Médio",IF(OR(AND(J348&gt;1,J348&lt;6,H348&gt;50),AND(J348&gt;5,H348&gt;19,H348&lt;51),AND(J348&gt;5,H348&gt;50)),"Complexo",""))), IF(G348="AIE",IF(OR(AND(OR(J348=1, J348=0),H348&gt;0,H348&lt;20),AND(OR(J348=1, J348=0),H348&gt;19,H348&lt;51),AND(J348&gt;1,J348&lt;6,H348&gt;0,H348&lt;20)),"Simples",IF(OR(AND(OR(J348=1, J348=0),H348&gt;50),AND(J348&gt;1,J348&lt;6,H348&gt;19,H348&lt;51),AND(J348&gt;5,H348&gt;0,H348&lt;20)),"Médio",IF(OR(AND(J348&gt;1,J348&lt;6,H348&gt;50),AND(J348&gt;5,H348&gt;19,H348&lt;51),AND(J348&gt;5,H348&gt;50)),"Complexo",""))),""))</f>
        <v/>
      </c>
      <c r="N348" s="85" t="str">
        <f aca="false">IF(L348="",M348,IF(M348="",L348,""))</f>
        <v/>
      </c>
      <c r="O348" s="86" t="n">
        <f aca="false">IF(AND(OR(G348="EE",G348="CE"),N348="Simples"),3, IF(AND(OR(G348="EE",G348="CE"),N348="Médio"),4, IF(AND(OR(G348="EE",G348="CE"),N348="Complexo"),6, IF(AND(G348="SE",N348="Simples"),4, IF(AND(G348="SE",N348="Médio"),5, IF(AND(G348="SE",N348="Complexo"),7,0))))))</f>
        <v>0</v>
      </c>
      <c r="P348" s="86" t="n">
        <f aca="false">IF(AND(G348="ALI",M348="Simples"),7, IF(AND(G348="ALI",M348="Médio"),10, IF(AND(G348="ALI",M348="Complexo"),15, IF(AND(G348="AIE",M348="Simples"),5, IF(AND(G348="AIE",M348="Médio"),7, IF(AND(G348="AIE",M348="Complexo"),10,0))))))</f>
        <v>0</v>
      </c>
      <c r="Q348" s="69" t="n">
        <f aca="false">IF(B348&lt;&gt;"Manutenção em interface",IF(B348&lt;&gt;"Desenv., Manutenção e Publicação de Páginas Estáticas",(O348+P348),C348),C348)</f>
        <v>0</v>
      </c>
      <c r="R348" s="85" t="n">
        <f aca="false">IF(B348&lt;&gt;"Manutenção em interface",IF(B348&lt;&gt;"Desenv., Manutenção e Publicação de Páginas Estáticas",(O348+P348)*C348,C348),C348)</f>
        <v>0</v>
      </c>
      <c r="S348" s="78"/>
      <c r="T348" s="87"/>
      <c r="U348" s="88"/>
      <c r="V348" s="76"/>
      <c r="W348" s="77" t="n">
        <f aca="false">IF(V348&lt;&gt;"",VLOOKUP(V348,'Manual EB'!$A$3:$B$407,2,0),0)</f>
        <v>0</v>
      </c>
      <c r="X348" s="78"/>
      <c r="Y348" s="80"/>
      <c r="Z348" s="81"/>
      <c r="AA348" s="82"/>
      <c r="AB348" s="83"/>
      <c r="AC348" s="84" t="str">
        <f aca="false">IF(X348="EE",IF(OR(AND(OR(AA348=1,AA348=0),Y348&gt;0,Y348&lt;5),AND(OR(AA348=1,AA348=0),Y348&gt;4,Y348&lt;16),AND(AA348=2,Y348&gt;0,Y348&lt;5)),"Simples",IF(OR(AND(OR(AA348=1,AA348=0),Y348&gt;15),AND(AA348=2,Y348&gt;4,Y348&lt;16),AND(AA348&gt;2,Y348&gt;0,Y348&lt;5)),"Médio",IF(OR(AND(AA348=2,Y348&gt;15),AND(AA348&gt;2,Y348&gt;4,Y348&lt;16),AND(AA348&gt;2,Y348&gt;15)),"Complexo",""))), IF(OR(X348="CE",X348="SE"),IF(OR(AND(OR(AA348=1,AA348=0),Y348&gt;0,Y348&lt;6),AND(OR(AA348=1,AA348=0),Y348&gt;5,Y348&lt;20),AND(AA348&gt;1,AA348&lt;4,Y348&gt;0,Y348&lt;6)),"Simples",IF(OR(AND(OR(AA348=1,AA348=0),Y348&gt;19),AND(AA348&gt;1,AA348&lt;4,Y348&gt;5,Y348&lt;20),AND(AA348&gt;3,Y348&gt;0,Y348&lt;6)),"Médio",IF(OR(AND(AA348&gt;1,AA348&lt;4,Y348&gt;19),AND(AA348&gt;3,Y348&gt;5,Y348&lt;20),AND(AA348&gt;3,Y348&gt;19)),"Complexo",""))),""))</f>
        <v/>
      </c>
      <c r="AD348" s="79" t="str">
        <f aca="false">IF(X348="ALI",IF(OR(AND(OR(AA348=1,AA348=0),Y348&gt;0,Y348&lt;20),AND(OR(AA348=1,AA348=0),Y348&gt;19,Y348&lt;51),AND(AA348&gt;1,AA348&lt;6,Y348&gt;0,Y348&lt;20)),"Simples",IF(OR(AND(OR(AA348=1,AA348=0),Y348&gt;50),AND(AA348&gt;1,AA348&lt;6,Y348&gt;19,Y348&lt;51),AND(AA348&gt;5,Y348&gt;0,Y348&lt;20)),"Médio",IF(OR(AND(AA348&gt;1,AA348&lt;6,Y348&gt;50),AND(AA348&gt;5,Y348&gt;19,Y348&lt;51),AND(AA348&gt;5,Y348&gt;50)),"Complexo",""))), IF(X348="AIE",IF(OR(AND(OR(AA348=1, AA348=0),Y348&gt;0,Y348&lt;20),AND(OR(AA348=1, AA348=0),Y348&gt;19,Y348&lt;51),AND(AA348&gt;1,AA348&lt;6,Y348&gt;0,Y348&lt;20)),"Simples",IF(OR(AND(OR(AA348=1, AA348=0),Y348&gt;50),AND(AA348&gt;1,AA348&lt;6,Y348&gt;19,Y348&lt;51),AND(AA348&gt;5,Y348&gt;0,Y348&lt;20)),"Médio",IF(OR(AND(AA348&gt;1,AA348&lt;6,Y348&gt;50),AND(AA348&gt;5,Y348&gt;19,Y348&lt;51),AND(AA348&gt;5,Y348&gt;50)),"Complexo",""))),""))</f>
        <v/>
      </c>
      <c r="AE348" s="85" t="str">
        <f aca="false">IF(AC348="",AD348,IF(AD348="",AC348,""))</f>
        <v/>
      </c>
      <c r="AF348" s="86" t="n">
        <f aca="false">IF(AND(OR(X348="EE",X348="CE"),AE348="Simples"),3, IF(AND(OR(X348="EE",X348="CE"),AE348="Médio"),4, IF(AND(OR(X348="EE",X348="CE"),AE348="Complexo"),6, IF(AND(X348="SE",AE348="Simples"),4, IF(AND(X348="SE",AE348="Médio"),5, IF(AND(X348="SE",AE348="Complexo"),7,0))))))</f>
        <v>0</v>
      </c>
      <c r="AG348" s="86" t="n">
        <f aca="false">IF(AND(X348="ALI",AD348="Simples"),7, IF(AND(X348="ALI",AD348="Médio"),10, IF(AND(X348="ALI",AD348="Complexo"),15, IF(AND(X348="AIE",AD348="Simples"),5, IF(AND(X348="AIE",AD348="Médio"),7, IF(AND(X348="AIE",AD348="Complexo"),10,0))))))</f>
        <v>0</v>
      </c>
      <c r="AH348" s="86" t="n">
        <f aca="false">IF(U348="",0,IF(U348="OK",SUM(O348:P348),SUM(AF348:AG348)))</f>
        <v>0</v>
      </c>
      <c r="AI348" s="89" t="n">
        <f aca="false">IF(U348="OK",R348,( IF(V348&lt;&gt;"Manutenção em interface",IF(V348&lt;&gt;"Desenv., Manutenção e Publicação de Páginas Estáticas",(AF348+AG348)*W348,W348),W348)))</f>
        <v>0</v>
      </c>
      <c r="AJ348" s="78"/>
      <c r="AK348" s="87"/>
      <c r="AL348" s="78"/>
      <c r="AM348" s="87"/>
      <c r="AN348" s="78"/>
      <c r="AO348" s="78" t="str">
        <f aca="false">IF(AI348=0,"",IF(AI348=R348,"OK","Divergente"))</f>
        <v/>
      </c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IF(B349&lt;&gt;"",VLOOKUP(B349,'Manual EB'!$A$3:$B$407,2,0),0)</f>
        <v>0</v>
      </c>
      <c r="D349" s="78"/>
      <c r="E349" s="78"/>
      <c r="F349" s="79"/>
      <c r="G349" s="78"/>
      <c r="H349" s="80"/>
      <c r="I349" s="81"/>
      <c r="J349" s="82"/>
      <c r="K349" s="83"/>
      <c r="L349" s="84" t="str">
        <f aca="false">IF(G349="EE",IF(OR(AND(OR(J349=1,J349=0),H349&gt;0,H349&lt;5),AND(OR(J349=1,J349=0),H349&gt;4,H349&lt;16),AND(J349=2,H349&gt;0,H349&lt;5)),"Simples",IF(OR(AND(OR(J349=1,J349=0),H349&gt;15),AND(J349=2,H349&gt;4,H349&lt;16),AND(J349&gt;2,H349&gt;0,H349&lt;5)),"Médio",IF(OR(AND(J349=2,H349&gt;15),AND(J349&gt;2,H349&gt;4,H349&lt;16),AND(J349&gt;2,H349&gt;15)),"Complexo",""))), IF(OR(G349="CE",G349="SE"),IF(OR(AND(OR(J349=1,J349=0),H349&gt;0,H349&lt;6),AND(OR(J349=1,J349=0),H349&gt;5,H349&lt;20),AND(J349&gt;1,J349&lt;4,H349&gt;0,H349&lt;6)),"Simples",IF(OR(AND(OR(J349=1,J349=0),H349&gt;19),AND(J349&gt;1,J349&lt;4,H349&gt;5,H349&lt;20),AND(J349&gt;3,H349&gt;0,H349&lt;6)),"Médio",IF(OR(AND(J349&gt;1,J349&lt;4,H349&gt;19),AND(J349&gt;3,H349&gt;5,H349&lt;20),AND(J349&gt;3,H349&gt;19)),"Complexo",""))),""))</f>
        <v/>
      </c>
      <c r="M349" s="79" t="str">
        <f aca="false">IF(G349="ALI",IF(OR(AND(OR(J349=1,J349=0),H349&gt;0,H349&lt;20),AND(OR(J349=1,J349=0),H349&gt;19,H349&lt;51),AND(J349&gt;1,J349&lt;6,H349&gt;0,H349&lt;20)),"Simples",IF(OR(AND(OR(J349=1,J349=0),H349&gt;50),AND(J349&gt;1,J349&lt;6,H349&gt;19,H349&lt;51),AND(J349&gt;5,H349&gt;0,H349&lt;20)),"Médio",IF(OR(AND(J349&gt;1,J349&lt;6,H349&gt;50),AND(J349&gt;5,H349&gt;19,H349&lt;51),AND(J349&gt;5,H349&gt;50)),"Complexo",""))), IF(G349="AIE",IF(OR(AND(OR(J349=1, J349=0),H349&gt;0,H349&lt;20),AND(OR(J349=1, J349=0),H349&gt;19,H349&lt;51),AND(J349&gt;1,J349&lt;6,H349&gt;0,H349&lt;20)),"Simples",IF(OR(AND(OR(J349=1, J349=0),H349&gt;50),AND(J349&gt;1,J349&lt;6,H349&gt;19,H349&lt;51),AND(J349&gt;5,H349&gt;0,H349&lt;20)),"Médio",IF(OR(AND(J349&gt;1,J349&lt;6,H349&gt;50),AND(J349&gt;5,H349&gt;19,H349&lt;51),AND(J349&gt;5,H349&gt;50)),"Complexo",""))),""))</f>
        <v/>
      </c>
      <c r="N349" s="85" t="str">
        <f aca="false">IF(L349="",M349,IF(M349="",L349,""))</f>
        <v/>
      </c>
      <c r="O349" s="86" t="n">
        <f aca="false">IF(AND(OR(G349="EE",G349="CE"),N349="Simples"),3, IF(AND(OR(G349="EE",G349="CE"),N349="Médio"),4, IF(AND(OR(G349="EE",G349="CE"),N349="Complexo"),6, IF(AND(G349="SE",N349="Simples"),4, IF(AND(G349="SE",N349="Médio"),5, IF(AND(G349="SE",N349="Complexo"),7,0))))))</f>
        <v>0</v>
      </c>
      <c r="P349" s="86" t="n">
        <f aca="false">IF(AND(G349="ALI",M349="Simples"),7, IF(AND(G349="ALI",M349="Médio"),10, IF(AND(G349="ALI",M349="Complexo"),15, IF(AND(G349="AIE",M349="Simples"),5, IF(AND(G349="AIE",M349="Médio"),7, IF(AND(G349="AIE",M349="Complexo"),10,0))))))</f>
        <v>0</v>
      </c>
      <c r="Q349" s="69" t="n">
        <f aca="false">IF(B349&lt;&gt;"Manutenção em interface",IF(B349&lt;&gt;"Desenv., Manutenção e Publicação de Páginas Estáticas",(O349+P349),C349),C349)</f>
        <v>0</v>
      </c>
      <c r="R349" s="85" t="n">
        <f aca="false">IF(B349&lt;&gt;"Manutenção em interface",IF(B349&lt;&gt;"Desenv., Manutenção e Publicação de Páginas Estáticas",(O349+P349)*C349,C349),C349)</f>
        <v>0</v>
      </c>
      <c r="S349" s="78"/>
      <c r="T349" s="87"/>
      <c r="U349" s="88"/>
      <c r="V349" s="76"/>
      <c r="W349" s="77" t="n">
        <f aca="false">IF(V349&lt;&gt;"",VLOOKUP(V349,'Manual EB'!$A$3:$B$407,2,0),0)</f>
        <v>0</v>
      </c>
      <c r="X349" s="78"/>
      <c r="Y349" s="80"/>
      <c r="Z349" s="81"/>
      <c r="AA349" s="82"/>
      <c r="AB349" s="83"/>
      <c r="AC349" s="84" t="str">
        <f aca="false">IF(X349="EE",IF(OR(AND(OR(AA349=1,AA349=0),Y349&gt;0,Y349&lt;5),AND(OR(AA349=1,AA349=0),Y349&gt;4,Y349&lt;16),AND(AA349=2,Y349&gt;0,Y349&lt;5)),"Simples",IF(OR(AND(OR(AA349=1,AA349=0),Y349&gt;15),AND(AA349=2,Y349&gt;4,Y349&lt;16),AND(AA349&gt;2,Y349&gt;0,Y349&lt;5)),"Médio",IF(OR(AND(AA349=2,Y349&gt;15),AND(AA349&gt;2,Y349&gt;4,Y349&lt;16),AND(AA349&gt;2,Y349&gt;15)),"Complexo",""))), IF(OR(X349="CE",X349="SE"),IF(OR(AND(OR(AA349=1,AA349=0),Y349&gt;0,Y349&lt;6),AND(OR(AA349=1,AA349=0),Y349&gt;5,Y349&lt;20),AND(AA349&gt;1,AA349&lt;4,Y349&gt;0,Y349&lt;6)),"Simples",IF(OR(AND(OR(AA349=1,AA349=0),Y349&gt;19),AND(AA349&gt;1,AA349&lt;4,Y349&gt;5,Y349&lt;20),AND(AA349&gt;3,Y349&gt;0,Y349&lt;6)),"Médio",IF(OR(AND(AA349&gt;1,AA349&lt;4,Y349&gt;19),AND(AA349&gt;3,Y349&gt;5,Y349&lt;20),AND(AA349&gt;3,Y349&gt;19)),"Complexo",""))),""))</f>
        <v/>
      </c>
      <c r="AD349" s="79" t="str">
        <f aca="false">IF(X349="ALI",IF(OR(AND(OR(AA349=1,AA349=0),Y349&gt;0,Y349&lt;20),AND(OR(AA349=1,AA349=0),Y349&gt;19,Y349&lt;51),AND(AA349&gt;1,AA349&lt;6,Y349&gt;0,Y349&lt;20)),"Simples",IF(OR(AND(OR(AA349=1,AA349=0),Y349&gt;50),AND(AA349&gt;1,AA349&lt;6,Y349&gt;19,Y349&lt;51),AND(AA349&gt;5,Y349&gt;0,Y349&lt;20)),"Médio",IF(OR(AND(AA349&gt;1,AA349&lt;6,Y349&gt;50),AND(AA349&gt;5,Y349&gt;19,Y349&lt;51),AND(AA349&gt;5,Y349&gt;50)),"Complexo",""))), IF(X349="AIE",IF(OR(AND(OR(AA349=1, AA349=0),Y349&gt;0,Y349&lt;20),AND(OR(AA349=1, AA349=0),Y349&gt;19,Y349&lt;51),AND(AA349&gt;1,AA349&lt;6,Y349&gt;0,Y349&lt;20)),"Simples",IF(OR(AND(OR(AA349=1, AA349=0),Y349&gt;50),AND(AA349&gt;1,AA349&lt;6,Y349&gt;19,Y349&lt;51),AND(AA349&gt;5,Y349&gt;0,Y349&lt;20)),"Médio",IF(OR(AND(AA349&gt;1,AA349&lt;6,Y349&gt;50),AND(AA349&gt;5,Y349&gt;19,Y349&lt;51),AND(AA349&gt;5,Y349&gt;50)),"Complexo",""))),""))</f>
        <v/>
      </c>
      <c r="AE349" s="85" t="str">
        <f aca="false">IF(AC349="",AD349,IF(AD349="",AC349,""))</f>
        <v/>
      </c>
      <c r="AF349" s="86" t="n">
        <f aca="false">IF(AND(OR(X349="EE",X349="CE"),AE349="Simples"),3, IF(AND(OR(X349="EE",X349="CE"),AE349="Médio"),4, IF(AND(OR(X349="EE",X349="CE"),AE349="Complexo"),6, IF(AND(X349="SE",AE349="Simples"),4, IF(AND(X349="SE",AE349="Médio"),5, IF(AND(X349="SE",AE349="Complexo"),7,0))))))</f>
        <v>0</v>
      </c>
      <c r="AG349" s="86" t="n">
        <f aca="false">IF(AND(X349="ALI",AD349="Simples"),7, IF(AND(X349="ALI",AD349="Médio"),10, IF(AND(X349="ALI",AD349="Complexo"),15, IF(AND(X349="AIE",AD349="Simples"),5, IF(AND(X349="AIE",AD349="Médio"),7, IF(AND(X349="AIE",AD349="Complexo"),10,0))))))</f>
        <v>0</v>
      </c>
      <c r="AH349" s="86" t="n">
        <f aca="false">IF(U349="",0,IF(U349="OK",SUM(O349:P349),SUM(AF349:AG349)))</f>
        <v>0</v>
      </c>
      <c r="AI349" s="89" t="n">
        <f aca="false">IF(U349="OK",R349,( IF(V349&lt;&gt;"Manutenção em interface",IF(V349&lt;&gt;"Desenv., Manutenção e Publicação de Páginas Estáticas",(AF349+AG349)*W349,W349),W349)))</f>
        <v>0</v>
      </c>
      <c r="AJ349" s="78"/>
      <c r="AK349" s="87"/>
      <c r="AL349" s="78"/>
      <c r="AM349" s="87"/>
      <c r="AN349" s="78"/>
      <c r="AO349" s="78" t="str">
        <f aca="false">IF(AI349=0,"",IF(AI349=R349,"OK","Divergente"))</f>
        <v/>
      </c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IF(B350&lt;&gt;"",VLOOKUP(B350,'Manual EB'!$A$3:$B$407,2,0),0)</f>
        <v>0</v>
      </c>
      <c r="D350" s="78"/>
      <c r="E350" s="78"/>
      <c r="F350" s="79"/>
      <c r="G350" s="78"/>
      <c r="H350" s="80"/>
      <c r="I350" s="81"/>
      <c r="J350" s="82"/>
      <c r="K350" s="83"/>
      <c r="L350" s="84" t="str">
        <f aca="false">IF(G350="EE",IF(OR(AND(OR(J350=1,J350=0),H350&gt;0,H350&lt;5),AND(OR(J350=1,J350=0),H350&gt;4,H350&lt;16),AND(J350=2,H350&gt;0,H350&lt;5)),"Simples",IF(OR(AND(OR(J350=1,J350=0),H350&gt;15),AND(J350=2,H350&gt;4,H350&lt;16),AND(J350&gt;2,H350&gt;0,H350&lt;5)),"Médio",IF(OR(AND(J350=2,H350&gt;15),AND(J350&gt;2,H350&gt;4,H350&lt;16),AND(J350&gt;2,H350&gt;15)),"Complexo",""))), IF(OR(G350="CE",G350="SE"),IF(OR(AND(OR(J350=1,J350=0),H350&gt;0,H350&lt;6),AND(OR(J350=1,J350=0),H350&gt;5,H350&lt;20),AND(J350&gt;1,J350&lt;4,H350&gt;0,H350&lt;6)),"Simples",IF(OR(AND(OR(J350=1,J350=0),H350&gt;19),AND(J350&gt;1,J350&lt;4,H350&gt;5,H350&lt;20),AND(J350&gt;3,H350&gt;0,H350&lt;6)),"Médio",IF(OR(AND(J350&gt;1,J350&lt;4,H350&gt;19),AND(J350&gt;3,H350&gt;5,H350&lt;20),AND(J350&gt;3,H350&gt;19)),"Complexo",""))),""))</f>
        <v/>
      </c>
      <c r="M350" s="79" t="str">
        <f aca="false">IF(G350="ALI",IF(OR(AND(OR(J350=1,J350=0),H350&gt;0,H350&lt;20),AND(OR(J350=1,J350=0),H350&gt;19,H350&lt;51),AND(J350&gt;1,J350&lt;6,H350&gt;0,H350&lt;20)),"Simples",IF(OR(AND(OR(J350=1,J350=0),H350&gt;50),AND(J350&gt;1,J350&lt;6,H350&gt;19,H350&lt;51),AND(J350&gt;5,H350&gt;0,H350&lt;20)),"Médio",IF(OR(AND(J350&gt;1,J350&lt;6,H350&gt;50),AND(J350&gt;5,H350&gt;19,H350&lt;51),AND(J350&gt;5,H350&gt;50)),"Complexo",""))), IF(G350="AIE",IF(OR(AND(OR(J350=1, J350=0),H350&gt;0,H350&lt;20),AND(OR(J350=1, J350=0),H350&gt;19,H350&lt;51),AND(J350&gt;1,J350&lt;6,H350&gt;0,H350&lt;20)),"Simples",IF(OR(AND(OR(J350=1, J350=0),H350&gt;50),AND(J350&gt;1,J350&lt;6,H350&gt;19,H350&lt;51),AND(J350&gt;5,H350&gt;0,H350&lt;20)),"Médio",IF(OR(AND(J350&gt;1,J350&lt;6,H350&gt;50),AND(J350&gt;5,H350&gt;19,H350&lt;51),AND(J350&gt;5,H350&gt;50)),"Complexo",""))),""))</f>
        <v/>
      </c>
      <c r="N350" s="85" t="str">
        <f aca="false">IF(L350="",M350,IF(M350="",L350,""))</f>
        <v/>
      </c>
      <c r="O350" s="86" t="n">
        <f aca="false">IF(AND(OR(G350="EE",G350="CE"),N350="Simples"),3, IF(AND(OR(G350="EE",G350="CE"),N350="Médio"),4, IF(AND(OR(G350="EE",G350="CE"),N350="Complexo"),6, IF(AND(G350="SE",N350="Simples"),4, IF(AND(G350="SE",N350="Médio"),5, IF(AND(G350="SE",N350="Complexo"),7,0))))))</f>
        <v>0</v>
      </c>
      <c r="P350" s="86" t="n">
        <f aca="false">IF(AND(G350="ALI",M350="Simples"),7, IF(AND(G350="ALI",M350="Médio"),10, IF(AND(G350="ALI",M350="Complexo"),15, IF(AND(G350="AIE",M350="Simples"),5, IF(AND(G350="AIE",M350="Médio"),7, IF(AND(G350="AIE",M350="Complexo"),10,0))))))</f>
        <v>0</v>
      </c>
      <c r="Q350" s="69" t="n">
        <f aca="false">IF(B350&lt;&gt;"Manutenção em interface",IF(B350&lt;&gt;"Desenv., Manutenção e Publicação de Páginas Estáticas",(O350+P350),C350),C350)</f>
        <v>0</v>
      </c>
      <c r="R350" s="85" t="n">
        <f aca="false">IF(B350&lt;&gt;"Manutenção em interface",IF(B350&lt;&gt;"Desenv., Manutenção e Publicação de Páginas Estáticas",(O350+P350)*C350,C350),C350)</f>
        <v>0</v>
      </c>
      <c r="S350" s="78"/>
      <c r="T350" s="87"/>
      <c r="U350" s="88"/>
      <c r="V350" s="76"/>
      <c r="W350" s="77" t="n">
        <f aca="false">IF(V350&lt;&gt;"",VLOOKUP(V350,'Manual EB'!$A$3:$B$407,2,0),0)</f>
        <v>0</v>
      </c>
      <c r="X350" s="78"/>
      <c r="Y350" s="80"/>
      <c r="Z350" s="81"/>
      <c r="AA350" s="82"/>
      <c r="AB350" s="83"/>
      <c r="AC350" s="84" t="str">
        <f aca="false">IF(X350="EE",IF(OR(AND(OR(AA350=1,AA350=0),Y350&gt;0,Y350&lt;5),AND(OR(AA350=1,AA350=0),Y350&gt;4,Y350&lt;16),AND(AA350=2,Y350&gt;0,Y350&lt;5)),"Simples",IF(OR(AND(OR(AA350=1,AA350=0),Y350&gt;15),AND(AA350=2,Y350&gt;4,Y350&lt;16),AND(AA350&gt;2,Y350&gt;0,Y350&lt;5)),"Médio",IF(OR(AND(AA350=2,Y350&gt;15),AND(AA350&gt;2,Y350&gt;4,Y350&lt;16),AND(AA350&gt;2,Y350&gt;15)),"Complexo",""))), IF(OR(X350="CE",X350="SE"),IF(OR(AND(OR(AA350=1,AA350=0),Y350&gt;0,Y350&lt;6),AND(OR(AA350=1,AA350=0),Y350&gt;5,Y350&lt;20),AND(AA350&gt;1,AA350&lt;4,Y350&gt;0,Y350&lt;6)),"Simples",IF(OR(AND(OR(AA350=1,AA350=0),Y350&gt;19),AND(AA350&gt;1,AA350&lt;4,Y350&gt;5,Y350&lt;20),AND(AA350&gt;3,Y350&gt;0,Y350&lt;6)),"Médio",IF(OR(AND(AA350&gt;1,AA350&lt;4,Y350&gt;19),AND(AA350&gt;3,Y350&gt;5,Y350&lt;20),AND(AA350&gt;3,Y350&gt;19)),"Complexo",""))),""))</f>
        <v/>
      </c>
      <c r="AD350" s="79" t="str">
        <f aca="false">IF(X350="ALI",IF(OR(AND(OR(AA350=1,AA350=0),Y350&gt;0,Y350&lt;20),AND(OR(AA350=1,AA350=0),Y350&gt;19,Y350&lt;51),AND(AA350&gt;1,AA350&lt;6,Y350&gt;0,Y350&lt;20)),"Simples",IF(OR(AND(OR(AA350=1,AA350=0),Y350&gt;50),AND(AA350&gt;1,AA350&lt;6,Y350&gt;19,Y350&lt;51),AND(AA350&gt;5,Y350&gt;0,Y350&lt;20)),"Médio",IF(OR(AND(AA350&gt;1,AA350&lt;6,Y350&gt;50),AND(AA350&gt;5,Y350&gt;19,Y350&lt;51),AND(AA350&gt;5,Y350&gt;50)),"Complexo",""))), IF(X350="AIE",IF(OR(AND(OR(AA350=1, AA350=0),Y350&gt;0,Y350&lt;20),AND(OR(AA350=1, AA350=0),Y350&gt;19,Y350&lt;51),AND(AA350&gt;1,AA350&lt;6,Y350&gt;0,Y350&lt;20)),"Simples",IF(OR(AND(OR(AA350=1, AA350=0),Y350&gt;50),AND(AA350&gt;1,AA350&lt;6,Y350&gt;19,Y350&lt;51),AND(AA350&gt;5,Y350&gt;0,Y350&lt;20)),"Médio",IF(OR(AND(AA350&gt;1,AA350&lt;6,Y350&gt;50),AND(AA350&gt;5,Y350&gt;19,Y350&lt;51),AND(AA350&gt;5,Y350&gt;50)),"Complexo",""))),""))</f>
        <v/>
      </c>
      <c r="AE350" s="85" t="str">
        <f aca="false">IF(AC350="",AD350,IF(AD350="",AC350,""))</f>
        <v/>
      </c>
      <c r="AF350" s="86" t="n">
        <f aca="false">IF(AND(OR(X350="EE",X350="CE"),AE350="Simples"),3, IF(AND(OR(X350="EE",X350="CE"),AE350="Médio"),4, IF(AND(OR(X350="EE",X350="CE"),AE350="Complexo"),6, IF(AND(X350="SE",AE350="Simples"),4, IF(AND(X350="SE",AE350="Médio"),5, IF(AND(X350="SE",AE350="Complexo"),7,0))))))</f>
        <v>0</v>
      </c>
      <c r="AG350" s="86" t="n">
        <f aca="false">IF(AND(X350="ALI",AD350="Simples"),7, IF(AND(X350="ALI",AD350="Médio"),10, IF(AND(X350="ALI",AD350="Complexo"),15, IF(AND(X350="AIE",AD350="Simples"),5, IF(AND(X350="AIE",AD350="Médio"),7, IF(AND(X350="AIE",AD350="Complexo"),10,0))))))</f>
        <v>0</v>
      </c>
      <c r="AH350" s="86" t="n">
        <f aca="false">IF(U350="",0,IF(U350="OK",SUM(O350:P350),SUM(AF350:AG350)))</f>
        <v>0</v>
      </c>
      <c r="AI350" s="89" t="n">
        <f aca="false">IF(U350="OK",R350,( IF(V350&lt;&gt;"Manutenção em interface",IF(V350&lt;&gt;"Desenv., Manutenção e Publicação de Páginas Estáticas",(AF350+AG350)*W350,W350),W350)))</f>
        <v>0</v>
      </c>
      <c r="AJ350" s="78"/>
      <c r="AK350" s="87"/>
      <c r="AL350" s="78"/>
      <c r="AM350" s="87"/>
      <c r="AN350" s="78"/>
      <c r="AO350" s="78" t="str">
        <f aca="false">IF(AI350=0,"",IF(AI350=R350,"OK","Divergente"))</f>
        <v/>
      </c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IF(B351&lt;&gt;"",VLOOKUP(B351,'Manual EB'!$A$3:$B$407,2,0),0)</f>
        <v>0</v>
      </c>
      <c r="D351" s="78"/>
      <c r="E351" s="78"/>
      <c r="F351" s="79"/>
      <c r="G351" s="78"/>
      <c r="H351" s="80"/>
      <c r="I351" s="81"/>
      <c r="J351" s="82"/>
      <c r="K351" s="83"/>
      <c r="L351" s="84" t="str">
        <f aca="false">IF(G351="EE",IF(OR(AND(OR(J351=1,J351=0),H351&gt;0,H351&lt;5),AND(OR(J351=1,J351=0),H351&gt;4,H351&lt;16),AND(J351=2,H351&gt;0,H351&lt;5)),"Simples",IF(OR(AND(OR(J351=1,J351=0),H351&gt;15),AND(J351=2,H351&gt;4,H351&lt;16),AND(J351&gt;2,H351&gt;0,H351&lt;5)),"Médio",IF(OR(AND(J351=2,H351&gt;15),AND(J351&gt;2,H351&gt;4,H351&lt;16),AND(J351&gt;2,H351&gt;15)),"Complexo",""))), IF(OR(G351="CE",G351="SE"),IF(OR(AND(OR(J351=1,J351=0),H351&gt;0,H351&lt;6),AND(OR(J351=1,J351=0),H351&gt;5,H351&lt;20),AND(J351&gt;1,J351&lt;4,H351&gt;0,H351&lt;6)),"Simples",IF(OR(AND(OR(J351=1,J351=0),H351&gt;19),AND(J351&gt;1,J351&lt;4,H351&gt;5,H351&lt;20),AND(J351&gt;3,H351&gt;0,H351&lt;6)),"Médio",IF(OR(AND(J351&gt;1,J351&lt;4,H351&gt;19),AND(J351&gt;3,H351&gt;5,H351&lt;20),AND(J351&gt;3,H351&gt;19)),"Complexo",""))),""))</f>
        <v/>
      </c>
      <c r="M351" s="79" t="str">
        <f aca="false">IF(G351="ALI",IF(OR(AND(OR(J351=1,J351=0),H351&gt;0,H351&lt;20),AND(OR(J351=1,J351=0),H351&gt;19,H351&lt;51),AND(J351&gt;1,J351&lt;6,H351&gt;0,H351&lt;20)),"Simples",IF(OR(AND(OR(J351=1,J351=0),H351&gt;50),AND(J351&gt;1,J351&lt;6,H351&gt;19,H351&lt;51),AND(J351&gt;5,H351&gt;0,H351&lt;20)),"Médio",IF(OR(AND(J351&gt;1,J351&lt;6,H351&gt;50),AND(J351&gt;5,H351&gt;19,H351&lt;51),AND(J351&gt;5,H351&gt;50)),"Complexo",""))), IF(G351="AIE",IF(OR(AND(OR(J351=1, J351=0),H351&gt;0,H351&lt;20),AND(OR(J351=1, J351=0),H351&gt;19,H351&lt;51),AND(J351&gt;1,J351&lt;6,H351&gt;0,H351&lt;20)),"Simples",IF(OR(AND(OR(J351=1, J351=0),H351&gt;50),AND(J351&gt;1,J351&lt;6,H351&gt;19,H351&lt;51),AND(J351&gt;5,H351&gt;0,H351&lt;20)),"Médio",IF(OR(AND(J351&gt;1,J351&lt;6,H351&gt;50),AND(J351&gt;5,H351&gt;19,H351&lt;51),AND(J351&gt;5,H351&gt;50)),"Complexo",""))),""))</f>
        <v/>
      </c>
      <c r="N351" s="85" t="str">
        <f aca="false">IF(L351="",M351,IF(M351="",L351,""))</f>
        <v/>
      </c>
      <c r="O351" s="86" t="n">
        <f aca="false">IF(AND(OR(G351="EE",G351="CE"),N351="Simples"),3, IF(AND(OR(G351="EE",G351="CE"),N351="Médio"),4, IF(AND(OR(G351="EE",G351="CE"),N351="Complexo"),6, IF(AND(G351="SE",N351="Simples"),4, IF(AND(G351="SE",N351="Médio"),5, IF(AND(G351="SE",N351="Complexo"),7,0))))))</f>
        <v>0</v>
      </c>
      <c r="P351" s="86" t="n">
        <f aca="false">IF(AND(G351="ALI",M351="Simples"),7, IF(AND(G351="ALI",M351="Médio"),10, IF(AND(G351="ALI",M351="Complexo"),15, IF(AND(G351="AIE",M351="Simples"),5, IF(AND(G351="AIE",M351="Médio"),7, IF(AND(G351="AIE",M351="Complexo"),10,0))))))</f>
        <v>0</v>
      </c>
      <c r="Q351" s="69" t="n">
        <f aca="false">IF(B351&lt;&gt;"Manutenção em interface",IF(B351&lt;&gt;"Desenv., Manutenção e Publicação de Páginas Estáticas",(O351+P351),C351),C351)</f>
        <v>0</v>
      </c>
      <c r="R351" s="85" t="n">
        <f aca="false">IF(B351&lt;&gt;"Manutenção em interface",IF(B351&lt;&gt;"Desenv., Manutenção e Publicação de Páginas Estáticas",(O351+P351)*C351,C351),C351)</f>
        <v>0</v>
      </c>
      <c r="S351" s="78"/>
      <c r="T351" s="87"/>
      <c r="U351" s="88"/>
      <c r="V351" s="76"/>
      <c r="W351" s="77" t="n">
        <f aca="false">IF(V351&lt;&gt;"",VLOOKUP(V351,'Manual EB'!$A$3:$B$407,2,0),0)</f>
        <v>0</v>
      </c>
      <c r="X351" s="78"/>
      <c r="Y351" s="80"/>
      <c r="Z351" s="81"/>
      <c r="AA351" s="82"/>
      <c r="AB351" s="83"/>
      <c r="AC351" s="84" t="str">
        <f aca="false">IF(X351="EE",IF(OR(AND(OR(AA351=1,AA351=0),Y351&gt;0,Y351&lt;5),AND(OR(AA351=1,AA351=0),Y351&gt;4,Y351&lt;16),AND(AA351=2,Y351&gt;0,Y351&lt;5)),"Simples",IF(OR(AND(OR(AA351=1,AA351=0),Y351&gt;15),AND(AA351=2,Y351&gt;4,Y351&lt;16),AND(AA351&gt;2,Y351&gt;0,Y351&lt;5)),"Médio",IF(OR(AND(AA351=2,Y351&gt;15),AND(AA351&gt;2,Y351&gt;4,Y351&lt;16),AND(AA351&gt;2,Y351&gt;15)),"Complexo",""))), IF(OR(X351="CE",X351="SE"),IF(OR(AND(OR(AA351=1,AA351=0),Y351&gt;0,Y351&lt;6),AND(OR(AA351=1,AA351=0),Y351&gt;5,Y351&lt;20),AND(AA351&gt;1,AA351&lt;4,Y351&gt;0,Y351&lt;6)),"Simples",IF(OR(AND(OR(AA351=1,AA351=0),Y351&gt;19),AND(AA351&gt;1,AA351&lt;4,Y351&gt;5,Y351&lt;20),AND(AA351&gt;3,Y351&gt;0,Y351&lt;6)),"Médio",IF(OR(AND(AA351&gt;1,AA351&lt;4,Y351&gt;19),AND(AA351&gt;3,Y351&gt;5,Y351&lt;20),AND(AA351&gt;3,Y351&gt;19)),"Complexo",""))),""))</f>
        <v/>
      </c>
      <c r="AD351" s="79" t="str">
        <f aca="false">IF(X351="ALI",IF(OR(AND(OR(AA351=1,AA351=0),Y351&gt;0,Y351&lt;20),AND(OR(AA351=1,AA351=0),Y351&gt;19,Y351&lt;51),AND(AA351&gt;1,AA351&lt;6,Y351&gt;0,Y351&lt;20)),"Simples",IF(OR(AND(OR(AA351=1,AA351=0),Y351&gt;50),AND(AA351&gt;1,AA351&lt;6,Y351&gt;19,Y351&lt;51),AND(AA351&gt;5,Y351&gt;0,Y351&lt;20)),"Médio",IF(OR(AND(AA351&gt;1,AA351&lt;6,Y351&gt;50),AND(AA351&gt;5,Y351&gt;19,Y351&lt;51),AND(AA351&gt;5,Y351&gt;50)),"Complexo",""))), IF(X351="AIE",IF(OR(AND(OR(AA351=1, AA351=0),Y351&gt;0,Y351&lt;20),AND(OR(AA351=1, AA351=0),Y351&gt;19,Y351&lt;51),AND(AA351&gt;1,AA351&lt;6,Y351&gt;0,Y351&lt;20)),"Simples",IF(OR(AND(OR(AA351=1, AA351=0),Y351&gt;50),AND(AA351&gt;1,AA351&lt;6,Y351&gt;19,Y351&lt;51),AND(AA351&gt;5,Y351&gt;0,Y351&lt;20)),"Médio",IF(OR(AND(AA351&gt;1,AA351&lt;6,Y351&gt;50),AND(AA351&gt;5,Y351&gt;19,Y351&lt;51),AND(AA351&gt;5,Y351&gt;50)),"Complexo",""))),""))</f>
        <v/>
      </c>
      <c r="AE351" s="85" t="str">
        <f aca="false">IF(AC351="",AD351,IF(AD351="",AC351,""))</f>
        <v/>
      </c>
      <c r="AF351" s="86" t="n">
        <f aca="false">IF(AND(OR(X351="EE",X351="CE"),AE351="Simples"),3, IF(AND(OR(X351="EE",X351="CE"),AE351="Médio"),4, IF(AND(OR(X351="EE",X351="CE"),AE351="Complexo"),6, IF(AND(X351="SE",AE351="Simples"),4, IF(AND(X351="SE",AE351="Médio"),5, IF(AND(X351="SE",AE351="Complexo"),7,0))))))</f>
        <v>0</v>
      </c>
      <c r="AG351" s="86" t="n">
        <f aca="false">IF(AND(X351="ALI",AD351="Simples"),7, IF(AND(X351="ALI",AD351="Médio"),10, IF(AND(X351="ALI",AD351="Complexo"),15, IF(AND(X351="AIE",AD351="Simples"),5, IF(AND(X351="AIE",AD351="Médio"),7, IF(AND(X351="AIE",AD351="Complexo"),10,0))))))</f>
        <v>0</v>
      </c>
      <c r="AH351" s="86" t="n">
        <f aca="false">IF(U351="",0,IF(U351="OK",SUM(O351:P351),SUM(AF351:AG351)))</f>
        <v>0</v>
      </c>
      <c r="AI351" s="89" t="n">
        <f aca="false">IF(U351="OK",R351,( IF(V351&lt;&gt;"Manutenção em interface",IF(V351&lt;&gt;"Desenv., Manutenção e Publicação de Páginas Estáticas",(AF351+AG351)*W351,W351),W351)))</f>
        <v>0</v>
      </c>
      <c r="AJ351" s="78"/>
      <c r="AK351" s="87"/>
      <c r="AL351" s="78"/>
      <c r="AM351" s="87"/>
      <c r="AN351" s="78"/>
      <c r="AO351" s="78" t="str">
        <f aca="false">IF(AI351=0,"",IF(AI351=R351,"OK","Divergente"))</f>
        <v/>
      </c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IF(B352&lt;&gt;"",VLOOKUP(B352,'Manual EB'!$A$3:$B$407,2,0),0)</f>
        <v>0</v>
      </c>
      <c r="D352" s="78"/>
      <c r="E352" s="78"/>
      <c r="F352" s="79"/>
      <c r="G352" s="78"/>
      <c r="H352" s="80"/>
      <c r="I352" s="81"/>
      <c r="J352" s="82"/>
      <c r="K352" s="83"/>
      <c r="L352" s="84" t="str">
        <f aca="false">IF(G352="EE",IF(OR(AND(OR(J352=1,J352=0),H352&gt;0,H352&lt;5),AND(OR(J352=1,J352=0),H352&gt;4,H352&lt;16),AND(J352=2,H352&gt;0,H352&lt;5)),"Simples",IF(OR(AND(OR(J352=1,J352=0),H352&gt;15),AND(J352=2,H352&gt;4,H352&lt;16),AND(J352&gt;2,H352&gt;0,H352&lt;5)),"Médio",IF(OR(AND(J352=2,H352&gt;15),AND(J352&gt;2,H352&gt;4,H352&lt;16),AND(J352&gt;2,H352&gt;15)),"Complexo",""))), IF(OR(G352="CE",G352="SE"),IF(OR(AND(OR(J352=1,J352=0),H352&gt;0,H352&lt;6),AND(OR(J352=1,J352=0),H352&gt;5,H352&lt;20),AND(J352&gt;1,J352&lt;4,H352&gt;0,H352&lt;6)),"Simples",IF(OR(AND(OR(J352=1,J352=0),H352&gt;19),AND(J352&gt;1,J352&lt;4,H352&gt;5,H352&lt;20),AND(J352&gt;3,H352&gt;0,H352&lt;6)),"Médio",IF(OR(AND(J352&gt;1,J352&lt;4,H352&gt;19),AND(J352&gt;3,H352&gt;5,H352&lt;20),AND(J352&gt;3,H352&gt;19)),"Complexo",""))),""))</f>
        <v/>
      </c>
      <c r="M352" s="79" t="str">
        <f aca="false">IF(G352="ALI",IF(OR(AND(OR(J352=1,J352=0),H352&gt;0,H352&lt;20),AND(OR(J352=1,J352=0),H352&gt;19,H352&lt;51),AND(J352&gt;1,J352&lt;6,H352&gt;0,H352&lt;20)),"Simples",IF(OR(AND(OR(J352=1,J352=0),H352&gt;50),AND(J352&gt;1,J352&lt;6,H352&gt;19,H352&lt;51),AND(J352&gt;5,H352&gt;0,H352&lt;20)),"Médio",IF(OR(AND(J352&gt;1,J352&lt;6,H352&gt;50),AND(J352&gt;5,H352&gt;19,H352&lt;51),AND(J352&gt;5,H352&gt;50)),"Complexo",""))), IF(G352="AIE",IF(OR(AND(OR(J352=1, J352=0),H352&gt;0,H352&lt;20),AND(OR(J352=1, J352=0),H352&gt;19,H352&lt;51),AND(J352&gt;1,J352&lt;6,H352&gt;0,H352&lt;20)),"Simples",IF(OR(AND(OR(J352=1, J352=0),H352&gt;50),AND(J352&gt;1,J352&lt;6,H352&gt;19,H352&lt;51),AND(J352&gt;5,H352&gt;0,H352&lt;20)),"Médio",IF(OR(AND(J352&gt;1,J352&lt;6,H352&gt;50),AND(J352&gt;5,H352&gt;19,H352&lt;51),AND(J352&gt;5,H352&gt;50)),"Complexo",""))),""))</f>
        <v/>
      </c>
      <c r="N352" s="85" t="str">
        <f aca="false">IF(L352="",M352,IF(M352="",L352,""))</f>
        <v/>
      </c>
      <c r="O352" s="86" t="n">
        <f aca="false">IF(AND(OR(G352="EE",G352="CE"),N352="Simples"),3, IF(AND(OR(G352="EE",G352="CE"),N352="Médio"),4, IF(AND(OR(G352="EE",G352="CE"),N352="Complexo"),6, IF(AND(G352="SE",N352="Simples"),4, IF(AND(G352="SE",N352="Médio"),5, IF(AND(G352="SE",N352="Complexo"),7,0))))))</f>
        <v>0</v>
      </c>
      <c r="P352" s="86" t="n">
        <f aca="false">IF(AND(G352="ALI",M352="Simples"),7, IF(AND(G352="ALI",M352="Médio"),10, IF(AND(G352="ALI",M352="Complexo"),15, IF(AND(G352="AIE",M352="Simples"),5, IF(AND(G352="AIE",M352="Médio"),7, IF(AND(G352="AIE",M352="Complexo"),10,0))))))</f>
        <v>0</v>
      </c>
      <c r="Q352" s="69" t="n">
        <f aca="false">IF(B352&lt;&gt;"Manutenção em interface",IF(B352&lt;&gt;"Desenv., Manutenção e Publicação de Páginas Estáticas",(O352+P352),C352),C352)</f>
        <v>0</v>
      </c>
      <c r="R352" s="85" t="n">
        <f aca="false">IF(B352&lt;&gt;"Manutenção em interface",IF(B352&lt;&gt;"Desenv., Manutenção e Publicação de Páginas Estáticas",(O352+P352)*C352,C352),C352)</f>
        <v>0</v>
      </c>
      <c r="S352" s="78"/>
      <c r="T352" s="87"/>
      <c r="U352" s="88"/>
      <c r="V352" s="76"/>
      <c r="W352" s="77" t="n">
        <f aca="false">IF(V352&lt;&gt;"",VLOOKUP(V352,'Manual EB'!$A$3:$B$407,2,0),0)</f>
        <v>0</v>
      </c>
      <c r="X352" s="78"/>
      <c r="Y352" s="80"/>
      <c r="Z352" s="81"/>
      <c r="AA352" s="82"/>
      <c r="AB352" s="83"/>
      <c r="AC352" s="84" t="str">
        <f aca="false">IF(X352="EE",IF(OR(AND(OR(AA352=1,AA352=0),Y352&gt;0,Y352&lt;5),AND(OR(AA352=1,AA352=0),Y352&gt;4,Y352&lt;16),AND(AA352=2,Y352&gt;0,Y352&lt;5)),"Simples",IF(OR(AND(OR(AA352=1,AA352=0),Y352&gt;15),AND(AA352=2,Y352&gt;4,Y352&lt;16),AND(AA352&gt;2,Y352&gt;0,Y352&lt;5)),"Médio",IF(OR(AND(AA352=2,Y352&gt;15),AND(AA352&gt;2,Y352&gt;4,Y352&lt;16),AND(AA352&gt;2,Y352&gt;15)),"Complexo",""))), IF(OR(X352="CE",X352="SE"),IF(OR(AND(OR(AA352=1,AA352=0),Y352&gt;0,Y352&lt;6),AND(OR(AA352=1,AA352=0),Y352&gt;5,Y352&lt;20),AND(AA352&gt;1,AA352&lt;4,Y352&gt;0,Y352&lt;6)),"Simples",IF(OR(AND(OR(AA352=1,AA352=0),Y352&gt;19),AND(AA352&gt;1,AA352&lt;4,Y352&gt;5,Y352&lt;20),AND(AA352&gt;3,Y352&gt;0,Y352&lt;6)),"Médio",IF(OR(AND(AA352&gt;1,AA352&lt;4,Y352&gt;19),AND(AA352&gt;3,Y352&gt;5,Y352&lt;20),AND(AA352&gt;3,Y352&gt;19)),"Complexo",""))),""))</f>
        <v/>
      </c>
      <c r="AD352" s="79" t="str">
        <f aca="false">IF(X352="ALI",IF(OR(AND(OR(AA352=1,AA352=0),Y352&gt;0,Y352&lt;20),AND(OR(AA352=1,AA352=0),Y352&gt;19,Y352&lt;51),AND(AA352&gt;1,AA352&lt;6,Y352&gt;0,Y352&lt;20)),"Simples",IF(OR(AND(OR(AA352=1,AA352=0),Y352&gt;50),AND(AA352&gt;1,AA352&lt;6,Y352&gt;19,Y352&lt;51),AND(AA352&gt;5,Y352&gt;0,Y352&lt;20)),"Médio",IF(OR(AND(AA352&gt;1,AA352&lt;6,Y352&gt;50),AND(AA352&gt;5,Y352&gt;19,Y352&lt;51),AND(AA352&gt;5,Y352&gt;50)),"Complexo",""))), IF(X352="AIE",IF(OR(AND(OR(AA352=1, AA352=0),Y352&gt;0,Y352&lt;20),AND(OR(AA352=1, AA352=0),Y352&gt;19,Y352&lt;51),AND(AA352&gt;1,AA352&lt;6,Y352&gt;0,Y352&lt;20)),"Simples",IF(OR(AND(OR(AA352=1, AA352=0),Y352&gt;50),AND(AA352&gt;1,AA352&lt;6,Y352&gt;19,Y352&lt;51),AND(AA352&gt;5,Y352&gt;0,Y352&lt;20)),"Médio",IF(OR(AND(AA352&gt;1,AA352&lt;6,Y352&gt;50),AND(AA352&gt;5,Y352&gt;19,Y352&lt;51),AND(AA352&gt;5,Y352&gt;50)),"Complexo",""))),""))</f>
        <v/>
      </c>
      <c r="AE352" s="85" t="str">
        <f aca="false">IF(AC352="",AD352,IF(AD352="",AC352,""))</f>
        <v/>
      </c>
      <c r="AF352" s="86" t="n">
        <f aca="false">IF(AND(OR(X352="EE",X352="CE"),AE352="Simples"),3, IF(AND(OR(X352="EE",X352="CE"),AE352="Médio"),4, IF(AND(OR(X352="EE",X352="CE"),AE352="Complexo"),6, IF(AND(X352="SE",AE352="Simples"),4, IF(AND(X352="SE",AE352="Médio"),5, IF(AND(X352="SE",AE352="Complexo"),7,0))))))</f>
        <v>0</v>
      </c>
      <c r="AG352" s="86" t="n">
        <f aca="false">IF(AND(X352="ALI",AD352="Simples"),7, IF(AND(X352="ALI",AD352="Médio"),10, IF(AND(X352="ALI",AD352="Complexo"),15, IF(AND(X352="AIE",AD352="Simples"),5, IF(AND(X352="AIE",AD352="Médio"),7, IF(AND(X352="AIE",AD352="Complexo"),10,0))))))</f>
        <v>0</v>
      </c>
      <c r="AH352" s="86" t="n">
        <f aca="false">IF(U352="",0,IF(U352="OK",SUM(O352:P352),SUM(AF352:AG352)))</f>
        <v>0</v>
      </c>
      <c r="AI352" s="89" t="n">
        <f aca="false">IF(U352="OK",R352,( IF(V352&lt;&gt;"Manutenção em interface",IF(V352&lt;&gt;"Desenv., Manutenção e Publicação de Páginas Estáticas",(AF352+AG352)*W352,W352),W352)))</f>
        <v>0</v>
      </c>
      <c r="AJ352" s="78"/>
      <c r="AK352" s="87"/>
      <c r="AL352" s="78"/>
      <c r="AM352" s="87"/>
      <c r="AN352" s="78"/>
      <c r="AO352" s="78" t="str">
        <f aca="false">IF(AI352=0,"",IF(AI352=R352,"OK","Divergente"))</f>
        <v/>
      </c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IF(B353&lt;&gt;"",VLOOKUP(B353,'Manual EB'!$A$3:$B$407,2,0),0)</f>
        <v>0</v>
      </c>
      <c r="D353" s="78"/>
      <c r="E353" s="78"/>
      <c r="F353" s="79"/>
      <c r="G353" s="78"/>
      <c r="H353" s="80"/>
      <c r="I353" s="81"/>
      <c r="J353" s="82"/>
      <c r="K353" s="83"/>
      <c r="L353" s="84" t="str">
        <f aca="false">IF(G353="EE",IF(OR(AND(OR(J353=1,J353=0),H353&gt;0,H353&lt;5),AND(OR(J353=1,J353=0),H353&gt;4,H353&lt;16),AND(J353=2,H353&gt;0,H353&lt;5)),"Simples",IF(OR(AND(OR(J353=1,J353=0),H353&gt;15),AND(J353=2,H353&gt;4,H353&lt;16),AND(J353&gt;2,H353&gt;0,H353&lt;5)),"Médio",IF(OR(AND(J353=2,H353&gt;15),AND(J353&gt;2,H353&gt;4,H353&lt;16),AND(J353&gt;2,H353&gt;15)),"Complexo",""))), IF(OR(G353="CE",G353="SE"),IF(OR(AND(OR(J353=1,J353=0),H353&gt;0,H353&lt;6),AND(OR(J353=1,J353=0),H353&gt;5,H353&lt;20),AND(J353&gt;1,J353&lt;4,H353&gt;0,H353&lt;6)),"Simples",IF(OR(AND(OR(J353=1,J353=0),H353&gt;19),AND(J353&gt;1,J353&lt;4,H353&gt;5,H353&lt;20),AND(J353&gt;3,H353&gt;0,H353&lt;6)),"Médio",IF(OR(AND(J353&gt;1,J353&lt;4,H353&gt;19),AND(J353&gt;3,H353&gt;5,H353&lt;20),AND(J353&gt;3,H353&gt;19)),"Complexo",""))),""))</f>
        <v/>
      </c>
      <c r="M353" s="79" t="str">
        <f aca="false">IF(G353="ALI",IF(OR(AND(OR(J353=1,J353=0),H353&gt;0,H353&lt;20),AND(OR(J353=1,J353=0),H353&gt;19,H353&lt;51),AND(J353&gt;1,J353&lt;6,H353&gt;0,H353&lt;20)),"Simples",IF(OR(AND(OR(J353=1,J353=0),H353&gt;50),AND(J353&gt;1,J353&lt;6,H353&gt;19,H353&lt;51),AND(J353&gt;5,H353&gt;0,H353&lt;20)),"Médio",IF(OR(AND(J353&gt;1,J353&lt;6,H353&gt;50),AND(J353&gt;5,H353&gt;19,H353&lt;51),AND(J353&gt;5,H353&gt;50)),"Complexo",""))), IF(G353="AIE",IF(OR(AND(OR(J353=1, J353=0),H353&gt;0,H353&lt;20),AND(OR(J353=1, J353=0),H353&gt;19,H353&lt;51),AND(J353&gt;1,J353&lt;6,H353&gt;0,H353&lt;20)),"Simples",IF(OR(AND(OR(J353=1, J353=0),H353&gt;50),AND(J353&gt;1,J353&lt;6,H353&gt;19,H353&lt;51),AND(J353&gt;5,H353&gt;0,H353&lt;20)),"Médio",IF(OR(AND(J353&gt;1,J353&lt;6,H353&gt;50),AND(J353&gt;5,H353&gt;19,H353&lt;51),AND(J353&gt;5,H353&gt;50)),"Complexo",""))),""))</f>
        <v/>
      </c>
      <c r="N353" s="85" t="str">
        <f aca="false">IF(L353="",M353,IF(M353="",L353,""))</f>
        <v/>
      </c>
      <c r="O353" s="86" t="n">
        <f aca="false">IF(AND(OR(G353="EE",G353="CE"),N353="Simples"),3, IF(AND(OR(G353="EE",G353="CE"),N353="Médio"),4, IF(AND(OR(G353="EE",G353="CE"),N353="Complexo"),6, IF(AND(G353="SE",N353="Simples"),4, IF(AND(G353="SE",N353="Médio"),5, IF(AND(G353="SE",N353="Complexo"),7,0))))))</f>
        <v>0</v>
      </c>
      <c r="P353" s="86" t="n">
        <f aca="false">IF(AND(G353="ALI",M353="Simples"),7, IF(AND(G353="ALI",M353="Médio"),10, IF(AND(G353="ALI",M353="Complexo"),15, IF(AND(G353="AIE",M353="Simples"),5, IF(AND(G353="AIE",M353="Médio"),7, IF(AND(G353="AIE",M353="Complexo"),10,0))))))</f>
        <v>0</v>
      </c>
      <c r="Q353" s="69" t="n">
        <f aca="false">IF(B353&lt;&gt;"Manutenção em interface",IF(B353&lt;&gt;"Desenv., Manutenção e Publicação de Páginas Estáticas",(O353+P353),C353),C353)</f>
        <v>0</v>
      </c>
      <c r="R353" s="85" t="n">
        <f aca="false">IF(B353&lt;&gt;"Manutenção em interface",IF(B353&lt;&gt;"Desenv., Manutenção e Publicação de Páginas Estáticas",(O353+P353)*C353,C353),C353)</f>
        <v>0</v>
      </c>
      <c r="S353" s="78"/>
      <c r="T353" s="87"/>
      <c r="U353" s="88"/>
      <c r="V353" s="76"/>
      <c r="W353" s="77" t="n">
        <f aca="false">IF(V353&lt;&gt;"",VLOOKUP(V353,'Manual EB'!$A$3:$B$407,2,0),0)</f>
        <v>0</v>
      </c>
      <c r="X353" s="78"/>
      <c r="Y353" s="80"/>
      <c r="Z353" s="81"/>
      <c r="AA353" s="82"/>
      <c r="AB353" s="83"/>
      <c r="AC353" s="84" t="str">
        <f aca="false">IF(X353="EE",IF(OR(AND(OR(AA353=1,AA353=0),Y353&gt;0,Y353&lt;5),AND(OR(AA353=1,AA353=0),Y353&gt;4,Y353&lt;16),AND(AA353=2,Y353&gt;0,Y353&lt;5)),"Simples",IF(OR(AND(OR(AA353=1,AA353=0),Y353&gt;15),AND(AA353=2,Y353&gt;4,Y353&lt;16),AND(AA353&gt;2,Y353&gt;0,Y353&lt;5)),"Médio",IF(OR(AND(AA353=2,Y353&gt;15),AND(AA353&gt;2,Y353&gt;4,Y353&lt;16),AND(AA353&gt;2,Y353&gt;15)),"Complexo",""))), IF(OR(X353="CE",X353="SE"),IF(OR(AND(OR(AA353=1,AA353=0),Y353&gt;0,Y353&lt;6),AND(OR(AA353=1,AA353=0),Y353&gt;5,Y353&lt;20),AND(AA353&gt;1,AA353&lt;4,Y353&gt;0,Y353&lt;6)),"Simples",IF(OR(AND(OR(AA353=1,AA353=0),Y353&gt;19),AND(AA353&gt;1,AA353&lt;4,Y353&gt;5,Y353&lt;20),AND(AA353&gt;3,Y353&gt;0,Y353&lt;6)),"Médio",IF(OR(AND(AA353&gt;1,AA353&lt;4,Y353&gt;19),AND(AA353&gt;3,Y353&gt;5,Y353&lt;20),AND(AA353&gt;3,Y353&gt;19)),"Complexo",""))),""))</f>
        <v/>
      </c>
      <c r="AD353" s="79" t="str">
        <f aca="false">IF(X353="ALI",IF(OR(AND(OR(AA353=1,AA353=0),Y353&gt;0,Y353&lt;20),AND(OR(AA353=1,AA353=0),Y353&gt;19,Y353&lt;51),AND(AA353&gt;1,AA353&lt;6,Y353&gt;0,Y353&lt;20)),"Simples",IF(OR(AND(OR(AA353=1,AA353=0),Y353&gt;50),AND(AA353&gt;1,AA353&lt;6,Y353&gt;19,Y353&lt;51),AND(AA353&gt;5,Y353&gt;0,Y353&lt;20)),"Médio",IF(OR(AND(AA353&gt;1,AA353&lt;6,Y353&gt;50),AND(AA353&gt;5,Y353&gt;19,Y353&lt;51),AND(AA353&gt;5,Y353&gt;50)),"Complexo",""))), IF(X353="AIE",IF(OR(AND(OR(AA353=1, AA353=0),Y353&gt;0,Y353&lt;20),AND(OR(AA353=1, AA353=0),Y353&gt;19,Y353&lt;51),AND(AA353&gt;1,AA353&lt;6,Y353&gt;0,Y353&lt;20)),"Simples",IF(OR(AND(OR(AA353=1, AA353=0),Y353&gt;50),AND(AA353&gt;1,AA353&lt;6,Y353&gt;19,Y353&lt;51),AND(AA353&gt;5,Y353&gt;0,Y353&lt;20)),"Médio",IF(OR(AND(AA353&gt;1,AA353&lt;6,Y353&gt;50),AND(AA353&gt;5,Y353&gt;19,Y353&lt;51),AND(AA353&gt;5,Y353&gt;50)),"Complexo",""))),""))</f>
        <v/>
      </c>
      <c r="AE353" s="85" t="str">
        <f aca="false">IF(AC353="",AD353,IF(AD353="",AC353,""))</f>
        <v/>
      </c>
      <c r="AF353" s="86" t="n">
        <f aca="false">IF(AND(OR(X353="EE",X353="CE"),AE353="Simples"),3, IF(AND(OR(X353="EE",X353="CE"),AE353="Médio"),4, IF(AND(OR(X353="EE",X353="CE"),AE353="Complexo"),6, IF(AND(X353="SE",AE353="Simples"),4, IF(AND(X353="SE",AE353="Médio"),5, IF(AND(X353="SE",AE353="Complexo"),7,0))))))</f>
        <v>0</v>
      </c>
      <c r="AG353" s="86" t="n">
        <f aca="false">IF(AND(X353="ALI",AD353="Simples"),7, IF(AND(X353="ALI",AD353="Médio"),10, IF(AND(X353="ALI",AD353="Complexo"),15, IF(AND(X353="AIE",AD353="Simples"),5, IF(AND(X353="AIE",AD353="Médio"),7, IF(AND(X353="AIE",AD353="Complexo"),10,0))))))</f>
        <v>0</v>
      </c>
      <c r="AH353" s="86" t="n">
        <f aca="false">IF(U353="",0,IF(U353="OK",SUM(O353:P353),SUM(AF353:AG353)))</f>
        <v>0</v>
      </c>
      <c r="AI353" s="89" t="n">
        <f aca="false">IF(U353="OK",R353,( IF(V353&lt;&gt;"Manutenção em interface",IF(V353&lt;&gt;"Desenv., Manutenção e Publicação de Páginas Estáticas",(AF353+AG353)*W353,W353),W353)))</f>
        <v>0</v>
      </c>
      <c r="AJ353" s="78"/>
      <c r="AK353" s="87"/>
      <c r="AL353" s="78"/>
      <c r="AM353" s="87"/>
      <c r="AN353" s="78"/>
      <c r="AO353" s="78" t="str">
        <f aca="false">IF(AI353=0,"",IF(AI353=R353,"OK","Divergente"))</f>
        <v/>
      </c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IF(B354&lt;&gt;"",VLOOKUP(B354,'Manual EB'!$A$3:$B$407,2,0),0)</f>
        <v>0</v>
      </c>
      <c r="D354" s="78"/>
      <c r="E354" s="78"/>
      <c r="F354" s="79"/>
      <c r="G354" s="78"/>
      <c r="H354" s="80"/>
      <c r="I354" s="81"/>
      <c r="J354" s="82"/>
      <c r="K354" s="83"/>
      <c r="L354" s="84" t="str">
        <f aca="false">IF(G354="EE",IF(OR(AND(OR(J354=1,J354=0),H354&gt;0,H354&lt;5),AND(OR(J354=1,J354=0),H354&gt;4,H354&lt;16),AND(J354=2,H354&gt;0,H354&lt;5)),"Simples",IF(OR(AND(OR(J354=1,J354=0),H354&gt;15),AND(J354=2,H354&gt;4,H354&lt;16),AND(J354&gt;2,H354&gt;0,H354&lt;5)),"Médio",IF(OR(AND(J354=2,H354&gt;15),AND(J354&gt;2,H354&gt;4,H354&lt;16),AND(J354&gt;2,H354&gt;15)),"Complexo",""))), IF(OR(G354="CE",G354="SE"),IF(OR(AND(OR(J354=1,J354=0),H354&gt;0,H354&lt;6),AND(OR(J354=1,J354=0),H354&gt;5,H354&lt;20),AND(J354&gt;1,J354&lt;4,H354&gt;0,H354&lt;6)),"Simples",IF(OR(AND(OR(J354=1,J354=0),H354&gt;19),AND(J354&gt;1,J354&lt;4,H354&gt;5,H354&lt;20),AND(J354&gt;3,H354&gt;0,H354&lt;6)),"Médio",IF(OR(AND(J354&gt;1,J354&lt;4,H354&gt;19),AND(J354&gt;3,H354&gt;5,H354&lt;20),AND(J354&gt;3,H354&gt;19)),"Complexo",""))),""))</f>
        <v/>
      </c>
      <c r="M354" s="79" t="str">
        <f aca="false">IF(G354="ALI",IF(OR(AND(OR(J354=1,J354=0),H354&gt;0,H354&lt;20),AND(OR(J354=1,J354=0),H354&gt;19,H354&lt;51),AND(J354&gt;1,J354&lt;6,H354&gt;0,H354&lt;20)),"Simples",IF(OR(AND(OR(J354=1,J354=0),H354&gt;50),AND(J354&gt;1,J354&lt;6,H354&gt;19,H354&lt;51),AND(J354&gt;5,H354&gt;0,H354&lt;20)),"Médio",IF(OR(AND(J354&gt;1,J354&lt;6,H354&gt;50),AND(J354&gt;5,H354&gt;19,H354&lt;51),AND(J354&gt;5,H354&gt;50)),"Complexo",""))), IF(G354="AIE",IF(OR(AND(OR(J354=1, J354=0),H354&gt;0,H354&lt;20),AND(OR(J354=1, J354=0),H354&gt;19,H354&lt;51),AND(J354&gt;1,J354&lt;6,H354&gt;0,H354&lt;20)),"Simples",IF(OR(AND(OR(J354=1, J354=0),H354&gt;50),AND(J354&gt;1,J354&lt;6,H354&gt;19,H354&lt;51),AND(J354&gt;5,H354&gt;0,H354&lt;20)),"Médio",IF(OR(AND(J354&gt;1,J354&lt;6,H354&gt;50),AND(J354&gt;5,H354&gt;19,H354&lt;51),AND(J354&gt;5,H354&gt;50)),"Complexo",""))),""))</f>
        <v/>
      </c>
      <c r="N354" s="85" t="str">
        <f aca="false">IF(L354="",M354,IF(M354="",L354,""))</f>
        <v/>
      </c>
      <c r="O354" s="86" t="n">
        <f aca="false">IF(AND(OR(G354="EE",G354="CE"),N354="Simples"),3, IF(AND(OR(G354="EE",G354="CE"),N354="Médio"),4, IF(AND(OR(G354="EE",G354="CE"),N354="Complexo"),6, IF(AND(G354="SE",N354="Simples"),4, IF(AND(G354="SE",N354="Médio"),5, IF(AND(G354="SE",N354="Complexo"),7,0))))))</f>
        <v>0</v>
      </c>
      <c r="P354" s="86" t="n">
        <f aca="false">IF(AND(G354="ALI",M354="Simples"),7, IF(AND(G354="ALI",M354="Médio"),10, IF(AND(G354="ALI",M354="Complexo"),15, IF(AND(G354="AIE",M354="Simples"),5, IF(AND(G354="AIE",M354="Médio"),7, IF(AND(G354="AIE",M354="Complexo"),10,0))))))</f>
        <v>0</v>
      </c>
      <c r="Q354" s="69" t="n">
        <f aca="false">IF(B354&lt;&gt;"Manutenção em interface",IF(B354&lt;&gt;"Desenv., Manutenção e Publicação de Páginas Estáticas",(O354+P354),C354),C354)</f>
        <v>0</v>
      </c>
      <c r="R354" s="85" t="n">
        <f aca="false">IF(B354&lt;&gt;"Manutenção em interface",IF(B354&lt;&gt;"Desenv., Manutenção e Publicação de Páginas Estáticas",(O354+P354)*C354,C354),C354)</f>
        <v>0</v>
      </c>
      <c r="S354" s="78"/>
      <c r="T354" s="87"/>
      <c r="U354" s="88"/>
      <c r="V354" s="76"/>
      <c r="W354" s="77" t="n">
        <f aca="false">IF(V354&lt;&gt;"",VLOOKUP(V354,'Manual EB'!$A$3:$B$407,2,0),0)</f>
        <v>0</v>
      </c>
      <c r="X354" s="78"/>
      <c r="Y354" s="80"/>
      <c r="Z354" s="81"/>
      <c r="AA354" s="82"/>
      <c r="AB354" s="83"/>
      <c r="AC354" s="84" t="str">
        <f aca="false">IF(X354="EE",IF(OR(AND(OR(AA354=1,AA354=0),Y354&gt;0,Y354&lt;5),AND(OR(AA354=1,AA354=0),Y354&gt;4,Y354&lt;16),AND(AA354=2,Y354&gt;0,Y354&lt;5)),"Simples",IF(OR(AND(OR(AA354=1,AA354=0),Y354&gt;15),AND(AA354=2,Y354&gt;4,Y354&lt;16),AND(AA354&gt;2,Y354&gt;0,Y354&lt;5)),"Médio",IF(OR(AND(AA354=2,Y354&gt;15),AND(AA354&gt;2,Y354&gt;4,Y354&lt;16),AND(AA354&gt;2,Y354&gt;15)),"Complexo",""))), IF(OR(X354="CE",X354="SE"),IF(OR(AND(OR(AA354=1,AA354=0),Y354&gt;0,Y354&lt;6),AND(OR(AA354=1,AA354=0),Y354&gt;5,Y354&lt;20),AND(AA354&gt;1,AA354&lt;4,Y354&gt;0,Y354&lt;6)),"Simples",IF(OR(AND(OR(AA354=1,AA354=0),Y354&gt;19),AND(AA354&gt;1,AA354&lt;4,Y354&gt;5,Y354&lt;20),AND(AA354&gt;3,Y354&gt;0,Y354&lt;6)),"Médio",IF(OR(AND(AA354&gt;1,AA354&lt;4,Y354&gt;19),AND(AA354&gt;3,Y354&gt;5,Y354&lt;20),AND(AA354&gt;3,Y354&gt;19)),"Complexo",""))),""))</f>
        <v/>
      </c>
      <c r="AD354" s="79" t="str">
        <f aca="false">IF(X354="ALI",IF(OR(AND(OR(AA354=1,AA354=0),Y354&gt;0,Y354&lt;20),AND(OR(AA354=1,AA354=0),Y354&gt;19,Y354&lt;51),AND(AA354&gt;1,AA354&lt;6,Y354&gt;0,Y354&lt;20)),"Simples",IF(OR(AND(OR(AA354=1,AA354=0),Y354&gt;50),AND(AA354&gt;1,AA354&lt;6,Y354&gt;19,Y354&lt;51),AND(AA354&gt;5,Y354&gt;0,Y354&lt;20)),"Médio",IF(OR(AND(AA354&gt;1,AA354&lt;6,Y354&gt;50),AND(AA354&gt;5,Y354&gt;19,Y354&lt;51),AND(AA354&gt;5,Y354&gt;50)),"Complexo",""))), IF(X354="AIE",IF(OR(AND(OR(AA354=1, AA354=0),Y354&gt;0,Y354&lt;20),AND(OR(AA354=1, AA354=0),Y354&gt;19,Y354&lt;51),AND(AA354&gt;1,AA354&lt;6,Y354&gt;0,Y354&lt;20)),"Simples",IF(OR(AND(OR(AA354=1, AA354=0),Y354&gt;50),AND(AA354&gt;1,AA354&lt;6,Y354&gt;19,Y354&lt;51),AND(AA354&gt;5,Y354&gt;0,Y354&lt;20)),"Médio",IF(OR(AND(AA354&gt;1,AA354&lt;6,Y354&gt;50),AND(AA354&gt;5,Y354&gt;19,Y354&lt;51),AND(AA354&gt;5,Y354&gt;50)),"Complexo",""))),""))</f>
        <v/>
      </c>
      <c r="AE354" s="85" t="str">
        <f aca="false">IF(AC354="",AD354,IF(AD354="",AC354,""))</f>
        <v/>
      </c>
      <c r="AF354" s="86" t="n">
        <f aca="false">IF(AND(OR(X354="EE",X354="CE"),AE354="Simples"),3, IF(AND(OR(X354="EE",X354="CE"),AE354="Médio"),4, IF(AND(OR(X354="EE",X354="CE"),AE354="Complexo"),6, IF(AND(X354="SE",AE354="Simples"),4, IF(AND(X354="SE",AE354="Médio"),5, IF(AND(X354="SE",AE354="Complexo"),7,0))))))</f>
        <v>0</v>
      </c>
      <c r="AG354" s="86" t="n">
        <f aca="false">IF(AND(X354="ALI",AD354="Simples"),7, IF(AND(X354="ALI",AD354="Médio"),10, IF(AND(X354="ALI",AD354="Complexo"),15, IF(AND(X354="AIE",AD354="Simples"),5, IF(AND(X354="AIE",AD354="Médio"),7, IF(AND(X354="AIE",AD354="Complexo"),10,0))))))</f>
        <v>0</v>
      </c>
      <c r="AH354" s="86" t="n">
        <f aca="false">IF(U354="",0,IF(U354="OK",SUM(O354:P354),SUM(AF354:AG354)))</f>
        <v>0</v>
      </c>
      <c r="AI354" s="89" t="n">
        <f aca="false">IF(U354="OK",R354,( IF(V354&lt;&gt;"Manutenção em interface",IF(V354&lt;&gt;"Desenv., Manutenção e Publicação de Páginas Estáticas",(AF354+AG354)*W354,W354),W354)))</f>
        <v>0</v>
      </c>
      <c r="AJ354" s="78"/>
      <c r="AK354" s="87"/>
      <c r="AL354" s="78"/>
      <c r="AM354" s="87"/>
      <c r="AN354" s="78"/>
      <c r="AO354" s="78" t="str">
        <f aca="false">IF(AI354=0,"",IF(AI354=R354,"OK","Divergente"))</f>
        <v/>
      </c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IF(B355&lt;&gt;"",VLOOKUP(B355,'Manual EB'!$A$3:$B$407,2,0),0)</f>
        <v>0</v>
      </c>
      <c r="D355" s="78"/>
      <c r="E355" s="78"/>
      <c r="F355" s="79"/>
      <c r="G355" s="78"/>
      <c r="H355" s="80"/>
      <c r="I355" s="81"/>
      <c r="J355" s="82"/>
      <c r="K355" s="83"/>
      <c r="L355" s="84" t="str">
        <f aca="false">IF(G355="EE",IF(OR(AND(OR(J355=1,J355=0),H355&gt;0,H355&lt;5),AND(OR(J355=1,J355=0),H355&gt;4,H355&lt;16),AND(J355=2,H355&gt;0,H355&lt;5)),"Simples",IF(OR(AND(OR(J355=1,J355=0),H355&gt;15),AND(J355=2,H355&gt;4,H355&lt;16),AND(J355&gt;2,H355&gt;0,H355&lt;5)),"Médio",IF(OR(AND(J355=2,H355&gt;15),AND(J355&gt;2,H355&gt;4,H355&lt;16),AND(J355&gt;2,H355&gt;15)),"Complexo",""))), IF(OR(G355="CE",G355="SE"),IF(OR(AND(OR(J355=1,J355=0),H355&gt;0,H355&lt;6),AND(OR(J355=1,J355=0),H355&gt;5,H355&lt;20),AND(J355&gt;1,J355&lt;4,H355&gt;0,H355&lt;6)),"Simples",IF(OR(AND(OR(J355=1,J355=0),H355&gt;19),AND(J355&gt;1,J355&lt;4,H355&gt;5,H355&lt;20),AND(J355&gt;3,H355&gt;0,H355&lt;6)),"Médio",IF(OR(AND(J355&gt;1,J355&lt;4,H355&gt;19),AND(J355&gt;3,H355&gt;5,H355&lt;20),AND(J355&gt;3,H355&gt;19)),"Complexo",""))),""))</f>
        <v/>
      </c>
      <c r="M355" s="79" t="str">
        <f aca="false">IF(G355="ALI",IF(OR(AND(OR(J355=1,J355=0),H355&gt;0,H355&lt;20),AND(OR(J355=1,J355=0),H355&gt;19,H355&lt;51),AND(J355&gt;1,J355&lt;6,H355&gt;0,H355&lt;20)),"Simples",IF(OR(AND(OR(J355=1,J355=0),H355&gt;50),AND(J355&gt;1,J355&lt;6,H355&gt;19,H355&lt;51),AND(J355&gt;5,H355&gt;0,H355&lt;20)),"Médio",IF(OR(AND(J355&gt;1,J355&lt;6,H355&gt;50),AND(J355&gt;5,H355&gt;19,H355&lt;51),AND(J355&gt;5,H355&gt;50)),"Complexo",""))), IF(G355="AIE",IF(OR(AND(OR(J355=1, J355=0),H355&gt;0,H355&lt;20),AND(OR(J355=1, J355=0),H355&gt;19,H355&lt;51),AND(J355&gt;1,J355&lt;6,H355&gt;0,H355&lt;20)),"Simples",IF(OR(AND(OR(J355=1, J355=0),H355&gt;50),AND(J355&gt;1,J355&lt;6,H355&gt;19,H355&lt;51),AND(J355&gt;5,H355&gt;0,H355&lt;20)),"Médio",IF(OR(AND(J355&gt;1,J355&lt;6,H355&gt;50),AND(J355&gt;5,H355&gt;19,H355&lt;51),AND(J355&gt;5,H355&gt;50)),"Complexo",""))),""))</f>
        <v/>
      </c>
      <c r="N355" s="85" t="str">
        <f aca="false">IF(L355="",M355,IF(M355="",L355,""))</f>
        <v/>
      </c>
      <c r="O355" s="86" t="n">
        <f aca="false">IF(AND(OR(G355="EE",G355="CE"),N355="Simples"),3, IF(AND(OR(G355="EE",G355="CE"),N355="Médio"),4, IF(AND(OR(G355="EE",G355="CE"),N355="Complexo"),6, IF(AND(G355="SE",N355="Simples"),4, IF(AND(G355="SE",N355="Médio"),5, IF(AND(G355="SE",N355="Complexo"),7,0))))))</f>
        <v>0</v>
      </c>
      <c r="P355" s="86" t="n">
        <f aca="false">IF(AND(G355="ALI",M355="Simples"),7, IF(AND(G355="ALI",M355="Médio"),10, IF(AND(G355="ALI",M355="Complexo"),15, IF(AND(G355="AIE",M355="Simples"),5, IF(AND(G355="AIE",M355="Médio"),7, IF(AND(G355="AIE",M355="Complexo"),10,0))))))</f>
        <v>0</v>
      </c>
      <c r="Q355" s="69" t="n">
        <f aca="false">IF(B355&lt;&gt;"Manutenção em interface",IF(B355&lt;&gt;"Desenv., Manutenção e Publicação de Páginas Estáticas",(O355+P355),C355),C355)</f>
        <v>0</v>
      </c>
      <c r="R355" s="85" t="n">
        <f aca="false">IF(B355&lt;&gt;"Manutenção em interface",IF(B355&lt;&gt;"Desenv., Manutenção e Publicação de Páginas Estáticas",(O355+P355)*C355,C355),C355)</f>
        <v>0</v>
      </c>
      <c r="S355" s="78"/>
      <c r="T355" s="87"/>
      <c r="U355" s="88"/>
      <c r="V355" s="76"/>
      <c r="W355" s="77" t="n">
        <f aca="false">IF(V355&lt;&gt;"",VLOOKUP(V355,'Manual EB'!$A$3:$B$407,2,0),0)</f>
        <v>0</v>
      </c>
      <c r="X355" s="78"/>
      <c r="Y355" s="80"/>
      <c r="Z355" s="81"/>
      <c r="AA355" s="82"/>
      <c r="AB355" s="83"/>
      <c r="AC355" s="84" t="str">
        <f aca="false">IF(X355="EE",IF(OR(AND(OR(AA355=1,AA355=0),Y355&gt;0,Y355&lt;5),AND(OR(AA355=1,AA355=0),Y355&gt;4,Y355&lt;16),AND(AA355=2,Y355&gt;0,Y355&lt;5)),"Simples",IF(OR(AND(OR(AA355=1,AA355=0),Y355&gt;15),AND(AA355=2,Y355&gt;4,Y355&lt;16),AND(AA355&gt;2,Y355&gt;0,Y355&lt;5)),"Médio",IF(OR(AND(AA355=2,Y355&gt;15),AND(AA355&gt;2,Y355&gt;4,Y355&lt;16),AND(AA355&gt;2,Y355&gt;15)),"Complexo",""))), IF(OR(X355="CE",X355="SE"),IF(OR(AND(OR(AA355=1,AA355=0),Y355&gt;0,Y355&lt;6),AND(OR(AA355=1,AA355=0),Y355&gt;5,Y355&lt;20),AND(AA355&gt;1,AA355&lt;4,Y355&gt;0,Y355&lt;6)),"Simples",IF(OR(AND(OR(AA355=1,AA355=0),Y355&gt;19),AND(AA355&gt;1,AA355&lt;4,Y355&gt;5,Y355&lt;20),AND(AA355&gt;3,Y355&gt;0,Y355&lt;6)),"Médio",IF(OR(AND(AA355&gt;1,AA355&lt;4,Y355&gt;19),AND(AA355&gt;3,Y355&gt;5,Y355&lt;20),AND(AA355&gt;3,Y355&gt;19)),"Complexo",""))),""))</f>
        <v/>
      </c>
      <c r="AD355" s="79" t="str">
        <f aca="false">IF(X355="ALI",IF(OR(AND(OR(AA355=1,AA355=0),Y355&gt;0,Y355&lt;20),AND(OR(AA355=1,AA355=0),Y355&gt;19,Y355&lt;51),AND(AA355&gt;1,AA355&lt;6,Y355&gt;0,Y355&lt;20)),"Simples",IF(OR(AND(OR(AA355=1,AA355=0),Y355&gt;50),AND(AA355&gt;1,AA355&lt;6,Y355&gt;19,Y355&lt;51),AND(AA355&gt;5,Y355&gt;0,Y355&lt;20)),"Médio",IF(OR(AND(AA355&gt;1,AA355&lt;6,Y355&gt;50),AND(AA355&gt;5,Y355&gt;19,Y355&lt;51),AND(AA355&gt;5,Y355&gt;50)),"Complexo",""))), IF(X355="AIE",IF(OR(AND(OR(AA355=1, AA355=0),Y355&gt;0,Y355&lt;20),AND(OR(AA355=1, AA355=0),Y355&gt;19,Y355&lt;51),AND(AA355&gt;1,AA355&lt;6,Y355&gt;0,Y355&lt;20)),"Simples",IF(OR(AND(OR(AA355=1, AA355=0),Y355&gt;50),AND(AA355&gt;1,AA355&lt;6,Y355&gt;19,Y355&lt;51),AND(AA355&gt;5,Y355&gt;0,Y355&lt;20)),"Médio",IF(OR(AND(AA355&gt;1,AA355&lt;6,Y355&gt;50),AND(AA355&gt;5,Y355&gt;19,Y355&lt;51),AND(AA355&gt;5,Y355&gt;50)),"Complexo",""))),""))</f>
        <v/>
      </c>
      <c r="AE355" s="85" t="str">
        <f aca="false">IF(AC355="",AD355,IF(AD355="",AC355,""))</f>
        <v/>
      </c>
      <c r="AF355" s="86" t="n">
        <f aca="false">IF(AND(OR(X355="EE",X355="CE"),AE355="Simples"),3, IF(AND(OR(X355="EE",X355="CE"),AE355="Médio"),4, IF(AND(OR(X355="EE",X355="CE"),AE355="Complexo"),6, IF(AND(X355="SE",AE355="Simples"),4, IF(AND(X355="SE",AE355="Médio"),5, IF(AND(X355="SE",AE355="Complexo"),7,0))))))</f>
        <v>0</v>
      </c>
      <c r="AG355" s="86" t="n">
        <f aca="false">IF(AND(X355="ALI",AD355="Simples"),7, IF(AND(X355="ALI",AD355="Médio"),10, IF(AND(X355="ALI",AD355="Complexo"),15, IF(AND(X355="AIE",AD355="Simples"),5, IF(AND(X355="AIE",AD355="Médio"),7, IF(AND(X355="AIE",AD355="Complexo"),10,0))))))</f>
        <v>0</v>
      </c>
      <c r="AH355" s="86" t="n">
        <f aca="false">IF(U355="",0,IF(U355="OK",SUM(O355:P355),SUM(AF355:AG355)))</f>
        <v>0</v>
      </c>
      <c r="AI355" s="89" t="n">
        <f aca="false">IF(U355="OK",R355,( IF(V355&lt;&gt;"Manutenção em interface",IF(V355&lt;&gt;"Desenv., Manutenção e Publicação de Páginas Estáticas",(AF355+AG355)*W355,W355),W355)))</f>
        <v>0</v>
      </c>
      <c r="AJ355" s="78"/>
      <c r="AK355" s="87"/>
      <c r="AL355" s="78"/>
      <c r="AM355" s="87"/>
      <c r="AN355" s="78"/>
      <c r="AO355" s="78" t="str">
        <f aca="false">IF(AI355=0,"",IF(AI355=R355,"OK","Divergente"))</f>
        <v/>
      </c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IF(B356&lt;&gt;"",VLOOKUP(B356,'Manual EB'!$A$3:$B$407,2,0),0)</f>
        <v>0</v>
      </c>
      <c r="D356" s="78"/>
      <c r="E356" s="78"/>
      <c r="F356" s="79"/>
      <c r="G356" s="78"/>
      <c r="H356" s="80"/>
      <c r="I356" s="81"/>
      <c r="J356" s="82"/>
      <c r="K356" s="83"/>
      <c r="L356" s="84" t="str">
        <f aca="false">IF(G356="EE",IF(OR(AND(OR(J356=1,J356=0),H356&gt;0,H356&lt;5),AND(OR(J356=1,J356=0),H356&gt;4,H356&lt;16),AND(J356=2,H356&gt;0,H356&lt;5)),"Simples",IF(OR(AND(OR(J356=1,J356=0),H356&gt;15),AND(J356=2,H356&gt;4,H356&lt;16),AND(J356&gt;2,H356&gt;0,H356&lt;5)),"Médio",IF(OR(AND(J356=2,H356&gt;15),AND(J356&gt;2,H356&gt;4,H356&lt;16),AND(J356&gt;2,H356&gt;15)),"Complexo",""))), IF(OR(G356="CE",G356="SE"),IF(OR(AND(OR(J356=1,J356=0),H356&gt;0,H356&lt;6),AND(OR(J356=1,J356=0),H356&gt;5,H356&lt;20),AND(J356&gt;1,J356&lt;4,H356&gt;0,H356&lt;6)),"Simples",IF(OR(AND(OR(J356=1,J356=0),H356&gt;19),AND(J356&gt;1,J356&lt;4,H356&gt;5,H356&lt;20),AND(J356&gt;3,H356&gt;0,H356&lt;6)),"Médio",IF(OR(AND(J356&gt;1,J356&lt;4,H356&gt;19),AND(J356&gt;3,H356&gt;5,H356&lt;20),AND(J356&gt;3,H356&gt;19)),"Complexo",""))),""))</f>
        <v/>
      </c>
      <c r="M356" s="79" t="str">
        <f aca="false">IF(G356="ALI",IF(OR(AND(OR(J356=1,J356=0),H356&gt;0,H356&lt;20),AND(OR(J356=1,J356=0),H356&gt;19,H356&lt;51),AND(J356&gt;1,J356&lt;6,H356&gt;0,H356&lt;20)),"Simples",IF(OR(AND(OR(J356=1,J356=0),H356&gt;50),AND(J356&gt;1,J356&lt;6,H356&gt;19,H356&lt;51),AND(J356&gt;5,H356&gt;0,H356&lt;20)),"Médio",IF(OR(AND(J356&gt;1,J356&lt;6,H356&gt;50),AND(J356&gt;5,H356&gt;19,H356&lt;51),AND(J356&gt;5,H356&gt;50)),"Complexo",""))), IF(G356="AIE",IF(OR(AND(OR(J356=1, J356=0),H356&gt;0,H356&lt;20),AND(OR(J356=1, J356=0),H356&gt;19,H356&lt;51),AND(J356&gt;1,J356&lt;6,H356&gt;0,H356&lt;20)),"Simples",IF(OR(AND(OR(J356=1, J356=0),H356&gt;50),AND(J356&gt;1,J356&lt;6,H356&gt;19,H356&lt;51),AND(J356&gt;5,H356&gt;0,H356&lt;20)),"Médio",IF(OR(AND(J356&gt;1,J356&lt;6,H356&gt;50),AND(J356&gt;5,H356&gt;19,H356&lt;51),AND(J356&gt;5,H356&gt;50)),"Complexo",""))),""))</f>
        <v/>
      </c>
      <c r="N356" s="85" t="str">
        <f aca="false">IF(L356="",M356,IF(M356="",L356,""))</f>
        <v/>
      </c>
      <c r="O356" s="86" t="n">
        <f aca="false">IF(AND(OR(G356="EE",G356="CE"),N356="Simples"),3, IF(AND(OR(G356="EE",G356="CE"),N356="Médio"),4, IF(AND(OR(G356="EE",G356="CE"),N356="Complexo"),6, IF(AND(G356="SE",N356="Simples"),4, IF(AND(G356="SE",N356="Médio"),5, IF(AND(G356="SE",N356="Complexo"),7,0))))))</f>
        <v>0</v>
      </c>
      <c r="P356" s="86" t="n">
        <f aca="false">IF(AND(G356="ALI",M356="Simples"),7, IF(AND(G356="ALI",M356="Médio"),10, IF(AND(G356="ALI",M356="Complexo"),15, IF(AND(G356="AIE",M356="Simples"),5, IF(AND(G356="AIE",M356="Médio"),7, IF(AND(G356="AIE",M356="Complexo"),10,0))))))</f>
        <v>0</v>
      </c>
      <c r="Q356" s="69" t="n">
        <f aca="false">IF(B356&lt;&gt;"Manutenção em interface",IF(B356&lt;&gt;"Desenv., Manutenção e Publicação de Páginas Estáticas",(O356+P356),C356),C356)</f>
        <v>0</v>
      </c>
      <c r="R356" s="85" t="n">
        <f aca="false">IF(B356&lt;&gt;"Manutenção em interface",IF(B356&lt;&gt;"Desenv., Manutenção e Publicação de Páginas Estáticas",(O356+P356)*C356,C356),C356)</f>
        <v>0</v>
      </c>
      <c r="S356" s="78"/>
      <c r="T356" s="87"/>
      <c r="U356" s="88"/>
      <c r="V356" s="76"/>
      <c r="W356" s="77" t="n">
        <f aca="false">IF(V356&lt;&gt;"",VLOOKUP(V356,'Manual EB'!$A$3:$B$407,2,0),0)</f>
        <v>0</v>
      </c>
      <c r="X356" s="78"/>
      <c r="Y356" s="80"/>
      <c r="Z356" s="81"/>
      <c r="AA356" s="82"/>
      <c r="AB356" s="83"/>
      <c r="AC356" s="84" t="str">
        <f aca="false">IF(X356="EE",IF(OR(AND(OR(AA356=1,AA356=0),Y356&gt;0,Y356&lt;5),AND(OR(AA356=1,AA356=0),Y356&gt;4,Y356&lt;16),AND(AA356=2,Y356&gt;0,Y356&lt;5)),"Simples",IF(OR(AND(OR(AA356=1,AA356=0),Y356&gt;15),AND(AA356=2,Y356&gt;4,Y356&lt;16),AND(AA356&gt;2,Y356&gt;0,Y356&lt;5)),"Médio",IF(OR(AND(AA356=2,Y356&gt;15),AND(AA356&gt;2,Y356&gt;4,Y356&lt;16),AND(AA356&gt;2,Y356&gt;15)),"Complexo",""))), IF(OR(X356="CE",X356="SE"),IF(OR(AND(OR(AA356=1,AA356=0),Y356&gt;0,Y356&lt;6),AND(OR(AA356=1,AA356=0),Y356&gt;5,Y356&lt;20),AND(AA356&gt;1,AA356&lt;4,Y356&gt;0,Y356&lt;6)),"Simples",IF(OR(AND(OR(AA356=1,AA356=0),Y356&gt;19),AND(AA356&gt;1,AA356&lt;4,Y356&gt;5,Y356&lt;20),AND(AA356&gt;3,Y356&gt;0,Y356&lt;6)),"Médio",IF(OR(AND(AA356&gt;1,AA356&lt;4,Y356&gt;19),AND(AA356&gt;3,Y356&gt;5,Y356&lt;20),AND(AA356&gt;3,Y356&gt;19)),"Complexo",""))),""))</f>
        <v/>
      </c>
      <c r="AD356" s="79" t="str">
        <f aca="false">IF(X356="ALI",IF(OR(AND(OR(AA356=1,AA356=0),Y356&gt;0,Y356&lt;20),AND(OR(AA356=1,AA356=0),Y356&gt;19,Y356&lt;51),AND(AA356&gt;1,AA356&lt;6,Y356&gt;0,Y356&lt;20)),"Simples",IF(OR(AND(OR(AA356=1,AA356=0),Y356&gt;50),AND(AA356&gt;1,AA356&lt;6,Y356&gt;19,Y356&lt;51),AND(AA356&gt;5,Y356&gt;0,Y356&lt;20)),"Médio",IF(OR(AND(AA356&gt;1,AA356&lt;6,Y356&gt;50),AND(AA356&gt;5,Y356&gt;19,Y356&lt;51),AND(AA356&gt;5,Y356&gt;50)),"Complexo",""))), IF(X356="AIE",IF(OR(AND(OR(AA356=1, AA356=0),Y356&gt;0,Y356&lt;20),AND(OR(AA356=1, AA356=0),Y356&gt;19,Y356&lt;51),AND(AA356&gt;1,AA356&lt;6,Y356&gt;0,Y356&lt;20)),"Simples",IF(OR(AND(OR(AA356=1, AA356=0),Y356&gt;50),AND(AA356&gt;1,AA356&lt;6,Y356&gt;19,Y356&lt;51),AND(AA356&gt;5,Y356&gt;0,Y356&lt;20)),"Médio",IF(OR(AND(AA356&gt;1,AA356&lt;6,Y356&gt;50),AND(AA356&gt;5,Y356&gt;19,Y356&lt;51),AND(AA356&gt;5,Y356&gt;50)),"Complexo",""))),""))</f>
        <v/>
      </c>
      <c r="AE356" s="85" t="str">
        <f aca="false">IF(AC356="",AD356,IF(AD356="",AC356,""))</f>
        <v/>
      </c>
      <c r="AF356" s="86" t="n">
        <f aca="false">IF(AND(OR(X356="EE",X356="CE"),AE356="Simples"),3, IF(AND(OR(X356="EE",X356="CE"),AE356="Médio"),4, IF(AND(OR(X356="EE",X356="CE"),AE356="Complexo"),6, IF(AND(X356="SE",AE356="Simples"),4, IF(AND(X356="SE",AE356="Médio"),5, IF(AND(X356="SE",AE356="Complexo"),7,0))))))</f>
        <v>0</v>
      </c>
      <c r="AG356" s="86" t="n">
        <f aca="false">IF(AND(X356="ALI",AD356="Simples"),7, IF(AND(X356="ALI",AD356="Médio"),10, IF(AND(X356="ALI",AD356="Complexo"),15, IF(AND(X356="AIE",AD356="Simples"),5, IF(AND(X356="AIE",AD356="Médio"),7, IF(AND(X356="AIE",AD356="Complexo"),10,0))))))</f>
        <v>0</v>
      </c>
      <c r="AH356" s="86" t="n">
        <f aca="false">IF(U356="",0,IF(U356="OK",SUM(O356:P356),SUM(AF356:AG356)))</f>
        <v>0</v>
      </c>
      <c r="AI356" s="89" t="n">
        <f aca="false">IF(U356="OK",R356,( IF(V356&lt;&gt;"Manutenção em interface",IF(V356&lt;&gt;"Desenv., Manutenção e Publicação de Páginas Estáticas",(AF356+AG356)*W356,W356),W356)))</f>
        <v>0</v>
      </c>
      <c r="AJ356" s="78"/>
      <c r="AK356" s="87"/>
      <c r="AL356" s="78"/>
      <c r="AM356" s="87"/>
      <c r="AN356" s="78"/>
      <c r="AO356" s="78" t="str">
        <f aca="false">IF(AI356=0,"",IF(AI356=R356,"OK","Divergente"))</f>
        <v/>
      </c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IF(B357&lt;&gt;"",VLOOKUP(B357,'Manual EB'!$A$3:$B$407,2,0),0)</f>
        <v>0</v>
      </c>
      <c r="D357" s="78"/>
      <c r="E357" s="78"/>
      <c r="F357" s="79"/>
      <c r="G357" s="78"/>
      <c r="H357" s="80"/>
      <c r="I357" s="81"/>
      <c r="J357" s="82"/>
      <c r="K357" s="83"/>
      <c r="L357" s="84" t="str">
        <f aca="false">IF(G357="EE",IF(OR(AND(OR(J357=1,J357=0),H357&gt;0,H357&lt;5),AND(OR(J357=1,J357=0),H357&gt;4,H357&lt;16),AND(J357=2,H357&gt;0,H357&lt;5)),"Simples",IF(OR(AND(OR(J357=1,J357=0),H357&gt;15),AND(J357=2,H357&gt;4,H357&lt;16),AND(J357&gt;2,H357&gt;0,H357&lt;5)),"Médio",IF(OR(AND(J357=2,H357&gt;15),AND(J357&gt;2,H357&gt;4,H357&lt;16),AND(J357&gt;2,H357&gt;15)),"Complexo",""))), IF(OR(G357="CE",G357="SE"),IF(OR(AND(OR(J357=1,J357=0),H357&gt;0,H357&lt;6),AND(OR(J357=1,J357=0),H357&gt;5,H357&lt;20),AND(J357&gt;1,J357&lt;4,H357&gt;0,H357&lt;6)),"Simples",IF(OR(AND(OR(J357=1,J357=0),H357&gt;19),AND(J357&gt;1,J357&lt;4,H357&gt;5,H357&lt;20),AND(J357&gt;3,H357&gt;0,H357&lt;6)),"Médio",IF(OR(AND(J357&gt;1,J357&lt;4,H357&gt;19),AND(J357&gt;3,H357&gt;5,H357&lt;20),AND(J357&gt;3,H357&gt;19)),"Complexo",""))),""))</f>
        <v/>
      </c>
      <c r="M357" s="79" t="str">
        <f aca="false">IF(G357="ALI",IF(OR(AND(OR(J357=1,J357=0),H357&gt;0,H357&lt;20),AND(OR(J357=1,J357=0),H357&gt;19,H357&lt;51),AND(J357&gt;1,J357&lt;6,H357&gt;0,H357&lt;20)),"Simples",IF(OR(AND(OR(J357=1,J357=0),H357&gt;50),AND(J357&gt;1,J357&lt;6,H357&gt;19,H357&lt;51),AND(J357&gt;5,H357&gt;0,H357&lt;20)),"Médio",IF(OR(AND(J357&gt;1,J357&lt;6,H357&gt;50),AND(J357&gt;5,H357&gt;19,H357&lt;51),AND(J357&gt;5,H357&gt;50)),"Complexo",""))), IF(G357="AIE",IF(OR(AND(OR(J357=1, J357=0),H357&gt;0,H357&lt;20),AND(OR(J357=1, J357=0),H357&gt;19,H357&lt;51),AND(J357&gt;1,J357&lt;6,H357&gt;0,H357&lt;20)),"Simples",IF(OR(AND(OR(J357=1, J357=0),H357&gt;50),AND(J357&gt;1,J357&lt;6,H357&gt;19,H357&lt;51),AND(J357&gt;5,H357&gt;0,H357&lt;20)),"Médio",IF(OR(AND(J357&gt;1,J357&lt;6,H357&gt;50),AND(J357&gt;5,H357&gt;19,H357&lt;51),AND(J357&gt;5,H357&gt;50)),"Complexo",""))),""))</f>
        <v/>
      </c>
      <c r="N357" s="85" t="str">
        <f aca="false">IF(L357="",M357,IF(M357="",L357,""))</f>
        <v/>
      </c>
      <c r="O357" s="86" t="n">
        <f aca="false">IF(AND(OR(G357="EE",G357="CE"),N357="Simples"),3, IF(AND(OR(G357="EE",G357="CE"),N357="Médio"),4, IF(AND(OR(G357="EE",G357="CE"),N357="Complexo"),6, IF(AND(G357="SE",N357="Simples"),4, IF(AND(G357="SE",N357="Médio"),5, IF(AND(G357="SE",N357="Complexo"),7,0))))))</f>
        <v>0</v>
      </c>
      <c r="P357" s="86" t="n">
        <f aca="false">IF(AND(G357="ALI",M357="Simples"),7, IF(AND(G357="ALI",M357="Médio"),10, IF(AND(G357="ALI",M357="Complexo"),15, IF(AND(G357="AIE",M357="Simples"),5, IF(AND(G357="AIE",M357="Médio"),7, IF(AND(G357="AIE",M357="Complexo"),10,0))))))</f>
        <v>0</v>
      </c>
      <c r="Q357" s="69" t="n">
        <f aca="false">IF(B357&lt;&gt;"Manutenção em interface",IF(B357&lt;&gt;"Desenv., Manutenção e Publicação de Páginas Estáticas",(O357+P357),C357),C357)</f>
        <v>0</v>
      </c>
      <c r="R357" s="85" t="n">
        <f aca="false">IF(B357&lt;&gt;"Manutenção em interface",IF(B357&lt;&gt;"Desenv., Manutenção e Publicação de Páginas Estáticas",(O357+P357)*C357,C357),C357)</f>
        <v>0</v>
      </c>
      <c r="S357" s="78"/>
      <c r="T357" s="87"/>
      <c r="U357" s="88"/>
      <c r="V357" s="76"/>
      <c r="W357" s="77" t="n">
        <f aca="false">IF(V357&lt;&gt;"",VLOOKUP(V357,'Manual EB'!$A$3:$B$407,2,0),0)</f>
        <v>0</v>
      </c>
      <c r="X357" s="78"/>
      <c r="Y357" s="80"/>
      <c r="Z357" s="81"/>
      <c r="AA357" s="82"/>
      <c r="AB357" s="83"/>
      <c r="AC357" s="84" t="str">
        <f aca="false">IF(X357="EE",IF(OR(AND(OR(AA357=1,AA357=0),Y357&gt;0,Y357&lt;5),AND(OR(AA357=1,AA357=0),Y357&gt;4,Y357&lt;16),AND(AA357=2,Y357&gt;0,Y357&lt;5)),"Simples",IF(OR(AND(OR(AA357=1,AA357=0),Y357&gt;15),AND(AA357=2,Y357&gt;4,Y357&lt;16),AND(AA357&gt;2,Y357&gt;0,Y357&lt;5)),"Médio",IF(OR(AND(AA357=2,Y357&gt;15),AND(AA357&gt;2,Y357&gt;4,Y357&lt;16),AND(AA357&gt;2,Y357&gt;15)),"Complexo",""))), IF(OR(X357="CE",X357="SE"),IF(OR(AND(OR(AA357=1,AA357=0),Y357&gt;0,Y357&lt;6),AND(OR(AA357=1,AA357=0),Y357&gt;5,Y357&lt;20),AND(AA357&gt;1,AA357&lt;4,Y357&gt;0,Y357&lt;6)),"Simples",IF(OR(AND(OR(AA357=1,AA357=0),Y357&gt;19),AND(AA357&gt;1,AA357&lt;4,Y357&gt;5,Y357&lt;20),AND(AA357&gt;3,Y357&gt;0,Y357&lt;6)),"Médio",IF(OR(AND(AA357&gt;1,AA357&lt;4,Y357&gt;19),AND(AA357&gt;3,Y357&gt;5,Y357&lt;20),AND(AA357&gt;3,Y357&gt;19)),"Complexo",""))),""))</f>
        <v/>
      </c>
      <c r="AD357" s="79" t="str">
        <f aca="false">IF(X357="ALI",IF(OR(AND(OR(AA357=1,AA357=0),Y357&gt;0,Y357&lt;20),AND(OR(AA357=1,AA357=0),Y357&gt;19,Y357&lt;51),AND(AA357&gt;1,AA357&lt;6,Y357&gt;0,Y357&lt;20)),"Simples",IF(OR(AND(OR(AA357=1,AA357=0),Y357&gt;50),AND(AA357&gt;1,AA357&lt;6,Y357&gt;19,Y357&lt;51),AND(AA357&gt;5,Y357&gt;0,Y357&lt;20)),"Médio",IF(OR(AND(AA357&gt;1,AA357&lt;6,Y357&gt;50),AND(AA357&gt;5,Y357&gt;19,Y357&lt;51),AND(AA357&gt;5,Y357&gt;50)),"Complexo",""))), IF(X357="AIE",IF(OR(AND(OR(AA357=1, AA357=0),Y357&gt;0,Y357&lt;20),AND(OR(AA357=1, AA357=0),Y357&gt;19,Y357&lt;51),AND(AA357&gt;1,AA357&lt;6,Y357&gt;0,Y357&lt;20)),"Simples",IF(OR(AND(OR(AA357=1, AA357=0),Y357&gt;50),AND(AA357&gt;1,AA357&lt;6,Y357&gt;19,Y357&lt;51),AND(AA357&gt;5,Y357&gt;0,Y357&lt;20)),"Médio",IF(OR(AND(AA357&gt;1,AA357&lt;6,Y357&gt;50),AND(AA357&gt;5,Y357&gt;19,Y357&lt;51),AND(AA357&gt;5,Y357&gt;50)),"Complexo",""))),""))</f>
        <v/>
      </c>
      <c r="AE357" s="85" t="str">
        <f aca="false">IF(AC357="",AD357,IF(AD357="",AC357,""))</f>
        <v/>
      </c>
      <c r="AF357" s="86" t="n">
        <f aca="false">IF(AND(OR(X357="EE",X357="CE"),AE357="Simples"),3, IF(AND(OR(X357="EE",X357="CE"),AE357="Médio"),4, IF(AND(OR(X357="EE",X357="CE"),AE357="Complexo"),6, IF(AND(X357="SE",AE357="Simples"),4, IF(AND(X357="SE",AE357="Médio"),5, IF(AND(X357="SE",AE357="Complexo"),7,0))))))</f>
        <v>0</v>
      </c>
      <c r="AG357" s="86" t="n">
        <f aca="false">IF(AND(X357="ALI",AD357="Simples"),7, IF(AND(X357="ALI",AD357="Médio"),10, IF(AND(X357="ALI",AD357="Complexo"),15, IF(AND(X357="AIE",AD357="Simples"),5, IF(AND(X357="AIE",AD357="Médio"),7, IF(AND(X357="AIE",AD357="Complexo"),10,0))))))</f>
        <v>0</v>
      </c>
      <c r="AH357" s="86" t="n">
        <f aca="false">IF(U357="",0,IF(U357="OK",SUM(O357:P357),SUM(AF357:AG357)))</f>
        <v>0</v>
      </c>
      <c r="AI357" s="89" t="n">
        <f aca="false">IF(U357="OK",R357,( IF(V357&lt;&gt;"Manutenção em interface",IF(V357&lt;&gt;"Desenv., Manutenção e Publicação de Páginas Estáticas",(AF357+AG357)*W357,W357),W357)))</f>
        <v>0</v>
      </c>
      <c r="AJ357" s="78"/>
      <c r="AK357" s="87"/>
      <c r="AL357" s="78"/>
      <c r="AM357" s="87"/>
      <c r="AN357" s="78"/>
      <c r="AO357" s="78" t="str">
        <f aca="false">IF(AI357=0,"",IF(AI357=R357,"OK","Divergente"))</f>
        <v/>
      </c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IF(B358&lt;&gt;"",VLOOKUP(B358,'Manual EB'!$A$3:$B$407,2,0),0)</f>
        <v>0</v>
      </c>
      <c r="D358" s="78"/>
      <c r="E358" s="78"/>
      <c r="F358" s="79"/>
      <c r="G358" s="78"/>
      <c r="H358" s="80"/>
      <c r="I358" s="81"/>
      <c r="J358" s="82"/>
      <c r="K358" s="83"/>
      <c r="L358" s="84" t="str">
        <f aca="false">IF(G358="EE",IF(OR(AND(OR(J358=1,J358=0),H358&gt;0,H358&lt;5),AND(OR(J358=1,J358=0),H358&gt;4,H358&lt;16),AND(J358=2,H358&gt;0,H358&lt;5)),"Simples",IF(OR(AND(OR(J358=1,J358=0),H358&gt;15),AND(J358=2,H358&gt;4,H358&lt;16),AND(J358&gt;2,H358&gt;0,H358&lt;5)),"Médio",IF(OR(AND(J358=2,H358&gt;15),AND(J358&gt;2,H358&gt;4,H358&lt;16),AND(J358&gt;2,H358&gt;15)),"Complexo",""))), IF(OR(G358="CE",G358="SE"),IF(OR(AND(OR(J358=1,J358=0),H358&gt;0,H358&lt;6),AND(OR(J358=1,J358=0),H358&gt;5,H358&lt;20),AND(J358&gt;1,J358&lt;4,H358&gt;0,H358&lt;6)),"Simples",IF(OR(AND(OR(J358=1,J358=0),H358&gt;19),AND(J358&gt;1,J358&lt;4,H358&gt;5,H358&lt;20),AND(J358&gt;3,H358&gt;0,H358&lt;6)),"Médio",IF(OR(AND(J358&gt;1,J358&lt;4,H358&gt;19),AND(J358&gt;3,H358&gt;5,H358&lt;20),AND(J358&gt;3,H358&gt;19)),"Complexo",""))),""))</f>
        <v/>
      </c>
      <c r="M358" s="79" t="str">
        <f aca="false">IF(G358="ALI",IF(OR(AND(OR(J358=1,J358=0),H358&gt;0,H358&lt;20),AND(OR(J358=1,J358=0),H358&gt;19,H358&lt;51),AND(J358&gt;1,J358&lt;6,H358&gt;0,H358&lt;20)),"Simples",IF(OR(AND(OR(J358=1,J358=0),H358&gt;50),AND(J358&gt;1,J358&lt;6,H358&gt;19,H358&lt;51),AND(J358&gt;5,H358&gt;0,H358&lt;20)),"Médio",IF(OR(AND(J358&gt;1,J358&lt;6,H358&gt;50),AND(J358&gt;5,H358&gt;19,H358&lt;51),AND(J358&gt;5,H358&gt;50)),"Complexo",""))), IF(G358="AIE",IF(OR(AND(OR(J358=1, J358=0),H358&gt;0,H358&lt;20),AND(OR(J358=1, J358=0),H358&gt;19,H358&lt;51),AND(J358&gt;1,J358&lt;6,H358&gt;0,H358&lt;20)),"Simples",IF(OR(AND(OR(J358=1, J358=0),H358&gt;50),AND(J358&gt;1,J358&lt;6,H358&gt;19,H358&lt;51),AND(J358&gt;5,H358&gt;0,H358&lt;20)),"Médio",IF(OR(AND(J358&gt;1,J358&lt;6,H358&gt;50),AND(J358&gt;5,H358&gt;19,H358&lt;51),AND(J358&gt;5,H358&gt;50)),"Complexo",""))),""))</f>
        <v/>
      </c>
      <c r="N358" s="85" t="str">
        <f aca="false">IF(L358="",M358,IF(M358="",L358,""))</f>
        <v/>
      </c>
      <c r="O358" s="86" t="n">
        <f aca="false">IF(AND(OR(G358="EE",G358="CE"),N358="Simples"),3, IF(AND(OR(G358="EE",G358="CE"),N358="Médio"),4, IF(AND(OR(G358="EE",G358="CE"),N358="Complexo"),6, IF(AND(G358="SE",N358="Simples"),4, IF(AND(G358="SE",N358="Médio"),5, IF(AND(G358="SE",N358="Complexo"),7,0))))))</f>
        <v>0</v>
      </c>
      <c r="P358" s="86" t="n">
        <f aca="false">IF(AND(G358="ALI",M358="Simples"),7, IF(AND(G358="ALI",M358="Médio"),10, IF(AND(G358="ALI",M358="Complexo"),15, IF(AND(G358="AIE",M358="Simples"),5, IF(AND(G358="AIE",M358="Médio"),7, IF(AND(G358="AIE",M358="Complexo"),10,0))))))</f>
        <v>0</v>
      </c>
      <c r="Q358" s="69" t="n">
        <f aca="false">IF(B358&lt;&gt;"Manutenção em interface",IF(B358&lt;&gt;"Desenv., Manutenção e Publicação de Páginas Estáticas",(O358+P358),C358),C358)</f>
        <v>0</v>
      </c>
      <c r="R358" s="85" t="n">
        <f aca="false">IF(B358&lt;&gt;"Manutenção em interface",IF(B358&lt;&gt;"Desenv., Manutenção e Publicação de Páginas Estáticas",(O358+P358)*C358,C358),C358)</f>
        <v>0</v>
      </c>
      <c r="S358" s="78"/>
      <c r="T358" s="87"/>
      <c r="U358" s="88"/>
      <c r="V358" s="76"/>
      <c r="W358" s="77" t="n">
        <f aca="false">IF(V358&lt;&gt;"",VLOOKUP(V358,'Manual EB'!$A$3:$B$407,2,0),0)</f>
        <v>0</v>
      </c>
      <c r="X358" s="78"/>
      <c r="Y358" s="80"/>
      <c r="Z358" s="81"/>
      <c r="AA358" s="82"/>
      <c r="AB358" s="83"/>
      <c r="AC358" s="84" t="str">
        <f aca="false">IF(X358="EE",IF(OR(AND(OR(AA358=1,AA358=0),Y358&gt;0,Y358&lt;5),AND(OR(AA358=1,AA358=0),Y358&gt;4,Y358&lt;16),AND(AA358=2,Y358&gt;0,Y358&lt;5)),"Simples",IF(OR(AND(OR(AA358=1,AA358=0),Y358&gt;15),AND(AA358=2,Y358&gt;4,Y358&lt;16),AND(AA358&gt;2,Y358&gt;0,Y358&lt;5)),"Médio",IF(OR(AND(AA358=2,Y358&gt;15),AND(AA358&gt;2,Y358&gt;4,Y358&lt;16),AND(AA358&gt;2,Y358&gt;15)),"Complexo",""))), IF(OR(X358="CE",X358="SE"),IF(OR(AND(OR(AA358=1,AA358=0),Y358&gt;0,Y358&lt;6),AND(OR(AA358=1,AA358=0),Y358&gt;5,Y358&lt;20),AND(AA358&gt;1,AA358&lt;4,Y358&gt;0,Y358&lt;6)),"Simples",IF(OR(AND(OR(AA358=1,AA358=0),Y358&gt;19),AND(AA358&gt;1,AA358&lt;4,Y358&gt;5,Y358&lt;20),AND(AA358&gt;3,Y358&gt;0,Y358&lt;6)),"Médio",IF(OR(AND(AA358&gt;1,AA358&lt;4,Y358&gt;19),AND(AA358&gt;3,Y358&gt;5,Y358&lt;20),AND(AA358&gt;3,Y358&gt;19)),"Complexo",""))),""))</f>
        <v/>
      </c>
      <c r="AD358" s="79" t="str">
        <f aca="false">IF(X358="ALI",IF(OR(AND(OR(AA358=1,AA358=0),Y358&gt;0,Y358&lt;20),AND(OR(AA358=1,AA358=0),Y358&gt;19,Y358&lt;51),AND(AA358&gt;1,AA358&lt;6,Y358&gt;0,Y358&lt;20)),"Simples",IF(OR(AND(OR(AA358=1,AA358=0),Y358&gt;50),AND(AA358&gt;1,AA358&lt;6,Y358&gt;19,Y358&lt;51),AND(AA358&gt;5,Y358&gt;0,Y358&lt;20)),"Médio",IF(OR(AND(AA358&gt;1,AA358&lt;6,Y358&gt;50),AND(AA358&gt;5,Y358&gt;19,Y358&lt;51),AND(AA358&gt;5,Y358&gt;50)),"Complexo",""))), IF(X358="AIE",IF(OR(AND(OR(AA358=1, AA358=0),Y358&gt;0,Y358&lt;20),AND(OR(AA358=1, AA358=0),Y358&gt;19,Y358&lt;51),AND(AA358&gt;1,AA358&lt;6,Y358&gt;0,Y358&lt;20)),"Simples",IF(OR(AND(OR(AA358=1, AA358=0),Y358&gt;50),AND(AA358&gt;1,AA358&lt;6,Y358&gt;19,Y358&lt;51),AND(AA358&gt;5,Y358&gt;0,Y358&lt;20)),"Médio",IF(OR(AND(AA358&gt;1,AA358&lt;6,Y358&gt;50),AND(AA358&gt;5,Y358&gt;19,Y358&lt;51),AND(AA358&gt;5,Y358&gt;50)),"Complexo",""))),""))</f>
        <v/>
      </c>
      <c r="AE358" s="85" t="str">
        <f aca="false">IF(AC358="",AD358,IF(AD358="",AC358,""))</f>
        <v/>
      </c>
      <c r="AF358" s="86" t="n">
        <f aca="false">IF(AND(OR(X358="EE",X358="CE"),AE358="Simples"),3, IF(AND(OR(X358="EE",X358="CE"),AE358="Médio"),4, IF(AND(OR(X358="EE",X358="CE"),AE358="Complexo"),6, IF(AND(X358="SE",AE358="Simples"),4, IF(AND(X358="SE",AE358="Médio"),5, IF(AND(X358="SE",AE358="Complexo"),7,0))))))</f>
        <v>0</v>
      </c>
      <c r="AG358" s="86" t="n">
        <f aca="false">IF(AND(X358="ALI",AD358="Simples"),7, IF(AND(X358="ALI",AD358="Médio"),10, IF(AND(X358="ALI",AD358="Complexo"),15, IF(AND(X358="AIE",AD358="Simples"),5, IF(AND(X358="AIE",AD358="Médio"),7, IF(AND(X358="AIE",AD358="Complexo"),10,0))))))</f>
        <v>0</v>
      </c>
      <c r="AH358" s="86" t="n">
        <f aca="false">IF(U358="",0,IF(U358="OK",SUM(O358:P358),SUM(AF358:AG358)))</f>
        <v>0</v>
      </c>
      <c r="AI358" s="89" t="n">
        <f aca="false">IF(U358="OK",R358,( IF(V358&lt;&gt;"Manutenção em interface",IF(V358&lt;&gt;"Desenv., Manutenção e Publicação de Páginas Estáticas",(AF358+AG358)*W358,W358),W358)))</f>
        <v>0</v>
      </c>
      <c r="AJ358" s="78"/>
      <c r="AK358" s="87"/>
      <c r="AL358" s="78"/>
      <c r="AM358" s="87"/>
      <c r="AN358" s="78"/>
      <c r="AO358" s="78" t="str">
        <f aca="false">IF(AI358=0,"",IF(AI358=R358,"OK","Divergente"))</f>
        <v/>
      </c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IF(B359&lt;&gt;"",VLOOKUP(B359,'Manual EB'!$A$3:$B$407,2,0),0)</f>
        <v>0</v>
      </c>
      <c r="D359" s="78"/>
      <c r="E359" s="78"/>
      <c r="F359" s="79"/>
      <c r="G359" s="78"/>
      <c r="H359" s="80"/>
      <c r="I359" s="81"/>
      <c r="J359" s="82"/>
      <c r="K359" s="83"/>
      <c r="L359" s="84" t="str">
        <f aca="false">IF(G359="EE",IF(OR(AND(OR(J359=1,J359=0),H359&gt;0,H359&lt;5),AND(OR(J359=1,J359=0),H359&gt;4,H359&lt;16),AND(J359=2,H359&gt;0,H359&lt;5)),"Simples",IF(OR(AND(OR(J359=1,J359=0),H359&gt;15),AND(J359=2,H359&gt;4,H359&lt;16),AND(J359&gt;2,H359&gt;0,H359&lt;5)),"Médio",IF(OR(AND(J359=2,H359&gt;15),AND(J359&gt;2,H359&gt;4,H359&lt;16),AND(J359&gt;2,H359&gt;15)),"Complexo",""))), IF(OR(G359="CE",G359="SE"),IF(OR(AND(OR(J359=1,J359=0),H359&gt;0,H359&lt;6),AND(OR(J359=1,J359=0),H359&gt;5,H359&lt;20),AND(J359&gt;1,J359&lt;4,H359&gt;0,H359&lt;6)),"Simples",IF(OR(AND(OR(J359=1,J359=0),H359&gt;19),AND(J359&gt;1,J359&lt;4,H359&gt;5,H359&lt;20),AND(J359&gt;3,H359&gt;0,H359&lt;6)),"Médio",IF(OR(AND(J359&gt;1,J359&lt;4,H359&gt;19),AND(J359&gt;3,H359&gt;5,H359&lt;20),AND(J359&gt;3,H359&gt;19)),"Complexo",""))),""))</f>
        <v/>
      </c>
      <c r="M359" s="79" t="str">
        <f aca="false">IF(G359="ALI",IF(OR(AND(OR(J359=1,J359=0),H359&gt;0,H359&lt;20),AND(OR(J359=1,J359=0),H359&gt;19,H359&lt;51),AND(J359&gt;1,J359&lt;6,H359&gt;0,H359&lt;20)),"Simples",IF(OR(AND(OR(J359=1,J359=0),H359&gt;50),AND(J359&gt;1,J359&lt;6,H359&gt;19,H359&lt;51),AND(J359&gt;5,H359&gt;0,H359&lt;20)),"Médio",IF(OR(AND(J359&gt;1,J359&lt;6,H359&gt;50),AND(J359&gt;5,H359&gt;19,H359&lt;51),AND(J359&gt;5,H359&gt;50)),"Complexo",""))), IF(G359="AIE",IF(OR(AND(OR(J359=1, J359=0),H359&gt;0,H359&lt;20),AND(OR(J359=1, J359=0),H359&gt;19,H359&lt;51),AND(J359&gt;1,J359&lt;6,H359&gt;0,H359&lt;20)),"Simples",IF(OR(AND(OR(J359=1, J359=0),H359&gt;50),AND(J359&gt;1,J359&lt;6,H359&gt;19,H359&lt;51),AND(J359&gt;5,H359&gt;0,H359&lt;20)),"Médio",IF(OR(AND(J359&gt;1,J359&lt;6,H359&gt;50),AND(J359&gt;5,H359&gt;19,H359&lt;51),AND(J359&gt;5,H359&gt;50)),"Complexo",""))),""))</f>
        <v/>
      </c>
      <c r="N359" s="85" t="str">
        <f aca="false">IF(L359="",M359,IF(M359="",L359,""))</f>
        <v/>
      </c>
      <c r="O359" s="86" t="n">
        <f aca="false">IF(AND(OR(G359="EE",G359="CE"),N359="Simples"),3, IF(AND(OR(G359="EE",G359="CE"),N359="Médio"),4, IF(AND(OR(G359="EE",G359="CE"),N359="Complexo"),6, IF(AND(G359="SE",N359="Simples"),4, IF(AND(G359="SE",N359="Médio"),5, IF(AND(G359="SE",N359="Complexo"),7,0))))))</f>
        <v>0</v>
      </c>
      <c r="P359" s="86" t="n">
        <f aca="false">IF(AND(G359="ALI",M359="Simples"),7, IF(AND(G359="ALI",M359="Médio"),10, IF(AND(G359="ALI",M359="Complexo"),15, IF(AND(G359="AIE",M359="Simples"),5, IF(AND(G359="AIE",M359="Médio"),7, IF(AND(G359="AIE",M359="Complexo"),10,0))))))</f>
        <v>0</v>
      </c>
      <c r="Q359" s="69" t="n">
        <f aca="false">IF(B359&lt;&gt;"Manutenção em interface",IF(B359&lt;&gt;"Desenv., Manutenção e Publicação de Páginas Estáticas",(O359+P359),C359),C359)</f>
        <v>0</v>
      </c>
      <c r="R359" s="85" t="n">
        <f aca="false">IF(B359&lt;&gt;"Manutenção em interface",IF(B359&lt;&gt;"Desenv., Manutenção e Publicação de Páginas Estáticas",(O359+P359)*C359,C359),C359)</f>
        <v>0</v>
      </c>
      <c r="S359" s="78"/>
      <c r="T359" s="87"/>
      <c r="U359" s="88"/>
      <c r="V359" s="76"/>
      <c r="W359" s="77" t="n">
        <f aca="false">IF(V359&lt;&gt;"",VLOOKUP(V359,'Manual EB'!$A$3:$B$407,2,0),0)</f>
        <v>0</v>
      </c>
      <c r="X359" s="78"/>
      <c r="Y359" s="80"/>
      <c r="Z359" s="81"/>
      <c r="AA359" s="82"/>
      <c r="AB359" s="83"/>
      <c r="AC359" s="84" t="str">
        <f aca="false">IF(X359="EE",IF(OR(AND(OR(AA359=1,AA359=0),Y359&gt;0,Y359&lt;5),AND(OR(AA359=1,AA359=0),Y359&gt;4,Y359&lt;16),AND(AA359=2,Y359&gt;0,Y359&lt;5)),"Simples",IF(OR(AND(OR(AA359=1,AA359=0),Y359&gt;15),AND(AA359=2,Y359&gt;4,Y359&lt;16),AND(AA359&gt;2,Y359&gt;0,Y359&lt;5)),"Médio",IF(OR(AND(AA359=2,Y359&gt;15),AND(AA359&gt;2,Y359&gt;4,Y359&lt;16),AND(AA359&gt;2,Y359&gt;15)),"Complexo",""))), IF(OR(X359="CE",X359="SE"),IF(OR(AND(OR(AA359=1,AA359=0),Y359&gt;0,Y359&lt;6),AND(OR(AA359=1,AA359=0),Y359&gt;5,Y359&lt;20),AND(AA359&gt;1,AA359&lt;4,Y359&gt;0,Y359&lt;6)),"Simples",IF(OR(AND(OR(AA359=1,AA359=0),Y359&gt;19),AND(AA359&gt;1,AA359&lt;4,Y359&gt;5,Y359&lt;20),AND(AA359&gt;3,Y359&gt;0,Y359&lt;6)),"Médio",IF(OR(AND(AA359&gt;1,AA359&lt;4,Y359&gt;19),AND(AA359&gt;3,Y359&gt;5,Y359&lt;20),AND(AA359&gt;3,Y359&gt;19)),"Complexo",""))),""))</f>
        <v/>
      </c>
      <c r="AD359" s="79" t="str">
        <f aca="false">IF(X359="ALI",IF(OR(AND(OR(AA359=1,AA359=0),Y359&gt;0,Y359&lt;20),AND(OR(AA359=1,AA359=0),Y359&gt;19,Y359&lt;51),AND(AA359&gt;1,AA359&lt;6,Y359&gt;0,Y359&lt;20)),"Simples",IF(OR(AND(OR(AA359=1,AA359=0),Y359&gt;50),AND(AA359&gt;1,AA359&lt;6,Y359&gt;19,Y359&lt;51),AND(AA359&gt;5,Y359&gt;0,Y359&lt;20)),"Médio",IF(OR(AND(AA359&gt;1,AA359&lt;6,Y359&gt;50),AND(AA359&gt;5,Y359&gt;19,Y359&lt;51),AND(AA359&gt;5,Y359&gt;50)),"Complexo",""))), IF(X359="AIE",IF(OR(AND(OR(AA359=1, AA359=0),Y359&gt;0,Y359&lt;20),AND(OR(AA359=1, AA359=0),Y359&gt;19,Y359&lt;51),AND(AA359&gt;1,AA359&lt;6,Y359&gt;0,Y359&lt;20)),"Simples",IF(OR(AND(OR(AA359=1, AA359=0),Y359&gt;50),AND(AA359&gt;1,AA359&lt;6,Y359&gt;19,Y359&lt;51),AND(AA359&gt;5,Y359&gt;0,Y359&lt;20)),"Médio",IF(OR(AND(AA359&gt;1,AA359&lt;6,Y359&gt;50),AND(AA359&gt;5,Y359&gt;19,Y359&lt;51),AND(AA359&gt;5,Y359&gt;50)),"Complexo",""))),""))</f>
        <v/>
      </c>
      <c r="AE359" s="85" t="str">
        <f aca="false">IF(AC359="",AD359,IF(AD359="",AC359,""))</f>
        <v/>
      </c>
      <c r="AF359" s="86" t="n">
        <f aca="false">IF(AND(OR(X359="EE",X359="CE"),AE359="Simples"),3, IF(AND(OR(X359="EE",X359="CE"),AE359="Médio"),4, IF(AND(OR(X359="EE",X359="CE"),AE359="Complexo"),6, IF(AND(X359="SE",AE359="Simples"),4, IF(AND(X359="SE",AE359="Médio"),5, IF(AND(X359="SE",AE359="Complexo"),7,0))))))</f>
        <v>0</v>
      </c>
      <c r="AG359" s="86" t="n">
        <f aca="false">IF(AND(X359="ALI",AD359="Simples"),7, IF(AND(X359="ALI",AD359="Médio"),10, IF(AND(X359="ALI",AD359="Complexo"),15, IF(AND(X359="AIE",AD359="Simples"),5, IF(AND(X359="AIE",AD359="Médio"),7, IF(AND(X359="AIE",AD359="Complexo"),10,0))))))</f>
        <v>0</v>
      </c>
      <c r="AH359" s="86" t="n">
        <f aca="false">IF(U359="",0,IF(U359="OK",SUM(O359:P359),SUM(AF359:AG359)))</f>
        <v>0</v>
      </c>
      <c r="AI359" s="89" t="n">
        <f aca="false">IF(U359="OK",R359,( IF(V359&lt;&gt;"Manutenção em interface",IF(V359&lt;&gt;"Desenv., Manutenção e Publicação de Páginas Estáticas",(AF359+AG359)*W359,W359),W359)))</f>
        <v>0</v>
      </c>
      <c r="AJ359" s="78"/>
      <c r="AK359" s="87"/>
      <c r="AL359" s="78"/>
      <c r="AM359" s="87"/>
      <c r="AN359" s="78"/>
      <c r="AO359" s="78" t="str">
        <f aca="false">IF(AI359=0,"",IF(AI359=R359,"OK","Divergente"))</f>
        <v/>
      </c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IF(B360&lt;&gt;"",VLOOKUP(B360,'Manual EB'!$A$3:$B$407,2,0),0)</f>
        <v>0</v>
      </c>
      <c r="D360" s="78"/>
      <c r="E360" s="78"/>
      <c r="F360" s="79"/>
      <c r="G360" s="78"/>
      <c r="H360" s="80"/>
      <c r="I360" s="81"/>
      <c r="J360" s="82"/>
      <c r="K360" s="83"/>
      <c r="L360" s="84" t="str">
        <f aca="false">IF(G360="EE",IF(OR(AND(OR(J360=1,J360=0),H360&gt;0,H360&lt;5),AND(OR(J360=1,J360=0),H360&gt;4,H360&lt;16),AND(J360=2,H360&gt;0,H360&lt;5)),"Simples",IF(OR(AND(OR(J360=1,J360=0),H360&gt;15),AND(J360=2,H360&gt;4,H360&lt;16),AND(J360&gt;2,H360&gt;0,H360&lt;5)),"Médio",IF(OR(AND(J360=2,H360&gt;15),AND(J360&gt;2,H360&gt;4,H360&lt;16),AND(J360&gt;2,H360&gt;15)),"Complexo",""))), IF(OR(G360="CE",G360="SE"),IF(OR(AND(OR(J360=1,J360=0),H360&gt;0,H360&lt;6),AND(OR(J360=1,J360=0),H360&gt;5,H360&lt;20),AND(J360&gt;1,J360&lt;4,H360&gt;0,H360&lt;6)),"Simples",IF(OR(AND(OR(J360=1,J360=0),H360&gt;19),AND(J360&gt;1,J360&lt;4,H360&gt;5,H360&lt;20),AND(J360&gt;3,H360&gt;0,H360&lt;6)),"Médio",IF(OR(AND(J360&gt;1,J360&lt;4,H360&gt;19),AND(J360&gt;3,H360&gt;5,H360&lt;20),AND(J360&gt;3,H360&gt;19)),"Complexo",""))),""))</f>
        <v/>
      </c>
      <c r="M360" s="79" t="str">
        <f aca="false">IF(G360="ALI",IF(OR(AND(OR(J360=1,J360=0),H360&gt;0,H360&lt;20),AND(OR(J360=1,J360=0),H360&gt;19,H360&lt;51),AND(J360&gt;1,J360&lt;6,H360&gt;0,H360&lt;20)),"Simples",IF(OR(AND(OR(J360=1,J360=0),H360&gt;50),AND(J360&gt;1,J360&lt;6,H360&gt;19,H360&lt;51),AND(J360&gt;5,H360&gt;0,H360&lt;20)),"Médio",IF(OR(AND(J360&gt;1,J360&lt;6,H360&gt;50),AND(J360&gt;5,H360&gt;19,H360&lt;51),AND(J360&gt;5,H360&gt;50)),"Complexo",""))), IF(G360="AIE",IF(OR(AND(OR(J360=1, J360=0),H360&gt;0,H360&lt;20),AND(OR(J360=1, J360=0),H360&gt;19,H360&lt;51),AND(J360&gt;1,J360&lt;6,H360&gt;0,H360&lt;20)),"Simples",IF(OR(AND(OR(J360=1, J360=0),H360&gt;50),AND(J360&gt;1,J360&lt;6,H360&gt;19,H360&lt;51),AND(J360&gt;5,H360&gt;0,H360&lt;20)),"Médio",IF(OR(AND(J360&gt;1,J360&lt;6,H360&gt;50),AND(J360&gt;5,H360&gt;19,H360&lt;51),AND(J360&gt;5,H360&gt;50)),"Complexo",""))),""))</f>
        <v/>
      </c>
      <c r="N360" s="85" t="str">
        <f aca="false">IF(L360="",M360,IF(M360="",L360,""))</f>
        <v/>
      </c>
      <c r="O360" s="86" t="n">
        <f aca="false">IF(AND(OR(G360="EE",G360="CE"),N360="Simples"),3, IF(AND(OR(G360="EE",G360="CE"),N360="Médio"),4, IF(AND(OR(G360="EE",G360="CE"),N360="Complexo"),6, IF(AND(G360="SE",N360="Simples"),4, IF(AND(G360="SE",N360="Médio"),5, IF(AND(G360="SE",N360="Complexo"),7,0))))))</f>
        <v>0</v>
      </c>
      <c r="P360" s="86" t="n">
        <f aca="false">IF(AND(G360="ALI",M360="Simples"),7, IF(AND(G360="ALI",M360="Médio"),10, IF(AND(G360="ALI",M360="Complexo"),15, IF(AND(G360="AIE",M360="Simples"),5, IF(AND(G360="AIE",M360="Médio"),7, IF(AND(G360="AIE",M360="Complexo"),10,0))))))</f>
        <v>0</v>
      </c>
      <c r="Q360" s="69" t="n">
        <f aca="false">IF(B360&lt;&gt;"Manutenção em interface",IF(B360&lt;&gt;"Desenv., Manutenção e Publicação de Páginas Estáticas",(O360+P360),C360),C360)</f>
        <v>0</v>
      </c>
      <c r="R360" s="85" t="n">
        <f aca="false">IF(B360&lt;&gt;"Manutenção em interface",IF(B360&lt;&gt;"Desenv., Manutenção e Publicação de Páginas Estáticas",(O360+P360)*C360,C360),C360)</f>
        <v>0</v>
      </c>
      <c r="S360" s="78"/>
      <c r="T360" s="87"/>
      <c r="U360" s="88"/>
      <c r="V360" s="76"/>
      <c r="W360" s="77" t="n">
        <f aca="false">IF(V360&lt;&gt;"",VLOOKUP(V360,'Manual EB'!$A$3:$B$407,2,0),0)</f>
        <v>0</v>
      </c>
      <c r="X360" s="78"/>
      <c r="Y360" s="80"/>
      <c r="Z360" s="81"/>
      <c r="AA360" s="82"/>
      <c r="AB360" s="83"/>
      <c r="AC360" s="84" t="str">
        <f aca="false">IF(X360="EE",IF(OR(AND(OR(AA360=1,AA360=0),Y360&gt;0,Y360&lt;5),AND(OR(AA360=1,AA360=0),Y360&gt;4,Y360&lt;16),AND(AA360=2,Y360&gt;0,Y360&lt;5)),"Simples",IF(OR(AND(OR(AA360=1,AA360=0),Y360&gt;15),AND(AA360=2,Y360&gt;4,Y360&lt;16),AND(AA360&gt;2,Y360&gt;0,Y360&lt;5)),"Médio",IF(OR(AND(AA360=2,Y360&gt;15),AND(AA360&gt;2,Y360&gt;4,Y360&lt;16),AND(AA360&gt;2,Y360&gt;15)),"Complexo",""))), IF(OR(X360="CE",X360="SE"),IF(OR(AND(OR(AA360=1,AA360=0),Y360&gt;0,Y360&lt;6),AND(OR(AA360=1,AA360=0),Y360&gt;5,Y360&lt;20),AND(AA360&gt;1,AA360&lt;4,Y360&gt;0,Y360&lt;6)),"Simples",IF(OR(AND(OR(AA360=1,AA360=0),Y360&gt;19),AND(AA360&gt;1,AA360&lt;4,Y360&gt;5,Y360&lt;20),AND(AA360&gt;3,Y360&gt;0,Y360&lt;6)),"Médio",IF(OR(AND(AA360&gt;1,AA360&lt;4,Y360&gt;19),AND(AA360&gt;3,Y360&gt;5,Y360&lt;20),AND(AA360&gt;3,Y360&gt;19)),"Complexo",""))),""))</f>
        <v/>
      </c>
      <c r="AD360" s="79" t="str">
        <f aca="false">IF(X360="ALI",IF(OR(AND(OR(AA360=1,AA360=0),Y360&gt;0,Y360&lt;20),AND(OR(AA360=1,AA360=0),Y360&gt;19,Y360&lt;51),AND(AA360&gt;1,AA360&lt;6,Y360&gt;0,Y360&lt;20)),"Simples",IF(OR(AND(OR(AA360=1,AA360=0),Y360&gt;50),AND(AA360&gt;1,AA360&lt;6,Y360&gt;19,Y360&lt;51),AND(AA360&gt;5,Y360&gt;0,Y360&lt;20)),"Médio",IF(OR(AND(AA360&gt;1,AA360&lt;6,Y360&gt;50),AND(AA360&gt;5,Y360&gt;19,Y360&lt;51),AND(AA360&gt;5,Y360&gt;50)),"Complexo",""))), IF(X360="AIE",IF(OR(AND(OR(AA360=1, AA360=0),Y360&gt;0,Y360&lt;20),AND(OR(AA360=1, AA360=0),Y360&gt;19,Y360&lt;51),AND(AA360&gt;1,AA360&lt;6,Y360&gt;0,Y360&lt;20)),"Simples",IF(OR(AND(OR(AA360=1, AA360=0),Y360&gt;50),AND(AA360&gt;1,AA360&lt;6,Y360&gt;19,Y360&lt;51),AND(AA360&gt;5,Y360&gt;0,Y360&lt;20)),"Médio",IF(OR(AND(AA360&gt;1,AA360&lt;6,Y360&gt;50),AND(AA360&gt;5,Y360&gt;19,Y360&lt;51),AND(AA360&gt;5,Y360&gt;50)),"Complexo",""))),""))</f>
        <v/>
      </c>
      <c r="AE360" s="85" t="str">
        <f aca="false">IF(AC360="",AD360,IF(AD360="",AC360,""))</f>
        <v/>
      </c>
      <c r="AF360" s="86" t="n">
        <f aca="false">IF(AND(OR(X360="EE",X360="CE"),AE360="Simples"),3, IF(AND(OR(X360="EE",X360="CE"),AE360="Médio"),4, IF(AND(OR(X360="EE",X360="CE"),AE360="Complexo"),6, IF(AND(X360="SE",AE360="Simples"),4, IF(AND(X360="SE",AE360="Médio"),5, IF(AND(X360="SE",AE360="Complexo"),7,0))))))</f>
        <v>0</v>
      </c>
      <c r="AG360" s="86" t="n">
        <f aca="false">IF(AND(X360="ALI",AD360="Simples"),7, IF(AND(X360="ALI",AD360="Médio"),10, IF(AND(X360="ALI",AD360="Complexo"),15, IF(AND(X360="AIE",AD360="Simples"),5, IF(AND(X360="AIE",AD360="Médio"),7, IF(AND(X360="AIE",AD360="Complexo"),10,0))))))</f>
        <v>0</v>
      </c>
      <c r="AH360" s="86" t="n">
        <f aca="false">IF(U360="",0,IF(U360="OK",SUM(O360:P360),SUM(AF360:AG360)))</f>
        <v>0</v>
      </c>
      <c r="AI360" s="89" t="n">
        <f aca="false">IF(U360="OK",R360,( IF(V360&lt;&gt;"Manutenção em interface",IF(V360&lt;&gt;"Desenv., Manutenção e Publicação de Páginas Estáticas",(AF360+AG360)*W360,W360),W360)))</f>
        <v>0</v>
      </c>
      <c r="AJ360" s="78"/>
      <c r="AK360" s="87"/>
      <c r="AL360" s="78"/>
      <c r="AM360" s="87"/>
      <c r="AN360" s="78"/>
      <c r="AO360" s="78" t="str">
        <f aca="false">IF(AI360=0,"",IF(AI360=R360,"OK","Divergente"))</f>
        <v/>
      </c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IF(B361&lt;&gt;"",VLOOKUP(B361,'Manual EB'!$A$3:$B$407,2,0),0)</f>
        <v>0</v>
      </c>
      <c r="D361" s="78"/>
      <c r="E361" s="78"/>
      <c r="F361" s="79"/>
      <c r="G361" s="78"/>
      <c r="H361" s="80"/>
      <c r="I361" s="81"/>
      <c r="J361" s="82"/>
      <c r="K361" s="83"/>
      <c r="L361" s="84" t="str">
        <f aca="false">IF(G361="EE",IF(OR(AND(OR(J361=1,J361=0),H361&gt;0,H361&lt;5),AND(OR(J361=1,J361=0),H361&gt;4,H361&lt;16),AND(J361=2,H361&gt;0,H361&lt;5)),"Simples",IF(OR(AND(OR(J361=1,J361=0),H361&gt;15),AND(J361=2,H361&gt;4,H361&lt;16),AND(J361&gt;2,H361&gt;0,H361&lt;5)),"Médio",IF(OR(AND(J361=2,H361&gt;15),AND(J361&gt;2,H361&gt;4,H361&lt;16),AND(J361&gt;2,H361&gt;15)),"Complexo",""))), IF(OR(G361="CE",G361="SE"),IF(OR(AND(OR(J361=1,J361=0),H361&gt;0,H361&lt;6),AND(OR(J361=1,J361=0),H361&gt;5,H361&lt;20),AND(J361&gt;1,J361&lt;4,H361&gt;0,H361&lt;6)),"Simples",IF(OR(AND(OR(J361=1,J361=0),H361&gt;19),AND(J361&gt;1,J361&lt;4,H361&gt;5,H361&lt;20),AND(J361&gt;3,H361&gt;0,H361&lt;6)),"Médio",IF(OR(AND(J361&gt;1,J361&lt;4,H361&gt;19),AND(J361&gt;3,H361&gt;5,H361&lt;20),AND(J361&gt;3,H361&gt;19)),"Complexo",""))),""))</f>
        <v/>
      </c>
      <c r="M361" s="79" t="str">
        <f aca="false">IF(G361="ALI",IF(OR(AND(OR(J361=1,J361=0),H361&gt;0,H361&lt;20),AND(OR(J361=1,J361=0),H361&gt;19,H361&lt;51),AND(J361&gt;1,J361&lt;6,H361&gt;0,H361&lt;20)),"Simples",IF(OR(AND(OR(J361=1,J361=0),H361&gt;50),AND(J361&gt;1,J361&lt;6,H361&gt;19,H361&lt;51),AND(J361&gt;5,H361&gt;0,H361&lt;20)),"Médio",IF(OR(AND(J361&gt;1,J361&lt;6,H361&gt;50),AND(J361&gt;5,H361&gt;19,H361&lt;51),AND(J361&gt;5,H361&gt;50)),"Complexo",""))), IF(G361="AIE",IF(OR(AND(OR(J361=1, J361=0),H361&gt;0,H361&lt;20),AND(OR(J361=1, J361=0),H361&gt;19,H361&lt;51),AND(J361&gt;1,J361&lt;6,H361&gt;0,H361&lt;20)),"Simples",IF(OR(AND(OR(J361=1, J361=0),H361&gt;50),AND(J361&gt;1,J361&lt;6,H361&gt;19,H361&lt;51),AND(J361&gt;5,H361&gt;0,H361&lt;20)),"Médio",IF(OR(AND(J361&gt;1,J361&lt;6,H361&gt;50),AND(J361&gt;5,H361&gt;19,H361&lt;51),AND(J361&gt;5,H361&gt;50)),"Complexo",""))),""))</f>
        <v/>
      </c>
      <c r="N361" s="85" t="str">
        <f aca="false">IF(L361="",M361,IF(M361="",L361,""))</f>
        <v/>
      </c>
      <c r="O361" s="86" t="n">
        <f aca="false">IF(AND(OR(G361="EE",G361="CE"),N361="Simples"),3, IF(AND(OR(G361="EE",G361="CE"),N361="Médio"),4, IF(AND(OR(G361="EE",G361="CE"),N361="Complexo"),6, IF(AND(G361="SE",N361="Simples"),4, IF(AND(G361="SE",N361="Médio"),5, IF(AND(G361="SE",N361="Complexo"),7,0))))))</f>
        <v>0</v>
      </c>
      <c r="P361" s="86" t="n">
        <f aca="false">IF(AND(G361="ALI",M361="Simples"),7, IF(AND(G361="ALI",M361="Médio"),10, IF(AND(G361="ALI",M361="Complexo"),15, IF(AND(G361="AIE",M361="Simples"),5, IF(AND(G361="AIE",M361="Médio"),7, IF(AND(G361="AIE",M361="Complexo"),10,0))))))</f>
        <v>0</v>
      </c>
      <c r="Q361" s="69" t="n">
        <f aca="false">IF(B361&lt;&gt;"Manutenção em interface",IF(B361&lt;&gt;"Desenv., Manutenção e Publicação de Páginas Estáticas",(O361+P361),C361),C361)</f>
        <v>0</v>
      </c>
      <c r="R361" s="85" t="n">
        <f aca="false">IF(B361&lt;&gt;"Manutenção em interface",IF(B361&lt;&gt;"Desenv., Manutenção e Publicação de Páginas Estáticas",(O361+P361)*C361,C361),C361)</f>
        <v>0</v>
      </c>
      <c r="S361" s="78"/>
      <c r="T361" s="87"/>
      <c r="U361" s="88"/>
      <c r="V361" s="76"/>
      <c r="W361" s="77" t="n">
        <f aca="false">IF(V361&lt;&gt;"",VLOOKUP(V361,'Manual EB'!$A$3:$B$407,2,0),0)</f>
        <v>0</v>
      </c>
      <c r="X361" s="78"/>
      <c r="Y361" s="80"/>
      <c r="Z361" s="81"/>
      <c r="AA361" s="82"/>
      <c r="AB361" s="83"/>
      <c r="AC361" s="84" t="str">
        <f aca="false">IF(X361="EE",IF(OR(AND(OR(AA361=1,AA361=0),Y361&gt;0,Y361&lt;5),AND(OR(AA361=1,AA361=0),Y361&gt;4,Y361&lt;16),AND(AA361=2,Y361&gt;0,Y361&lt;5)),"Simples",IF(OR(AND(OR(AA361=1,AA361=0),Y361&gt;15),AND(AA361=2,Y361&gt;4,Y361&lt;16),AND(AA361&gt;2,Y361&gt;0,Y361&lt;5)),"Médio",IF(OR(AND(AA361=2,Y361&gt;15),AND(AA361&gt;2,Y361&gt;4,Y361&lt;16),AND(AA361&gt;2,Y361&gt;15)),"Complexo",""))), IF(OR(X361="CE",X361="SE"),IF(OR(AND(OR(AA361=1,AA361=0),Y361&gt;0,Y361&lt;6),AND(OR(AA361=1,AA361=0),Y361&gt;5,Y361&lt;20),AND(AA361&gt;1,AA361&lt;4,Y361&gt;0,Y361&lt;6)),"Simples",IF(OR(AND(OR(AA361=1,AA361=0),Y361&gt;19),AND(AA361&gt;1,AA361&lt;4,Y361&gt;5,Y361&lt;20),AND(AA361&gt;3,Y361&gt;0,Y361&lt;6)),"Médio",IF(OR(AND(AA361&gt;1,AA361&lt;4,Y361&gt;19),AND(AA361&gt;3,Y361&gt;5,Y361&lt;20),AND(AA361&gt;3,Y361&gt;19)),"Complexo",""))),""))</f>
        <v/>
      </c>
      <c r="AD361" s="79" t="str">
        <f aca="false">IF(X361="ALI",IF(OR(AND(OR(AA361=1,AA361=0),Y361&gt;0,Y361&lt;20),AND(OR(AA361=1,AA361=0),Y361&gt;19,Y361&lt;51),AND(AA361&gt;1,AA361&lt;6,Y361&gt;0,Y361&lt;20)),"Simples",IF(OR(AND(OR(AA361=1,AA361=0),Y361&gt;50),AND(AA361&gt;1,AA361&lt;6,Y361&gt;19,Y361&lt;51),AND(AA361&gt;5,Y361&gt;0,Y361&lt;20)),"Médio",IF(OR(AND(AA361&gt;1,AA361&lt;6,Y361&gt;50),AND(AA361&gt;5,Y361&gt;19,Y361&lt;51),AND(AA361&gt;5,Y361&gt;50)),"Complexo",""))), IF(X361="AIE",IF(OR(AND(OR(AA361=1, AA361=0),Y361&gt;0,Y361&lt;20),AND(OR(AA361=1, AA361=0),Y361&gt;19,Y361&lt;51),AND(AA361&gt;1,AA361&lt;6,Y361&gt;0,Y361&lt;20)),"Simples",IF(OR(AND(OR(AA361=1, AA361=0),Y361&gt;50),AND(AA361&gt;1,AA361&lt;6,Y361&gt;19,Y361&lt;51),AND(AA361&gt;5,Y361&gt;0,Y361&lt;20)),"Médio",IF(OR(AND(AA361&gt;1,AA361&lt;6,Y361&gt;50),AND(AA361&gt;5,Y361&gt;19,Y361&lt;51),AND(AA361&gt;5,Y361&gt;50)),"Complexo",""))),""))</f>
        <v/>
      </c>
      <c r="AE361" s="85" t="str">
        <f aca="false">IF(AC361="",AD361,IF(AD361="",AC361,""))</f>
        <v/>
      </c>
      <c r="AF361" s="86" t="n">
        <f aca="false">IF(AND(OR(X361="EE",X361="CE"),AE361="Simples"),3, IF(AND(OR(X361="EE",X361="CE"),AE361="Médio"),4, IF(AND(OR(X361="EE",X361="CE"),AE361="Complexo"),6, IF(AND(X361="SE",AE361="Simples"),4, IF(AND(X361="SE",AE361="Médio"),5, IF(AND(X361="SE",AE361="Complexo"),7,0))))))</f>
        <v>0</v>
      </c>
      <c r="AG361" s="86" t="n">
        <f aca="false">IF(AND(X361="ALI",AD361="Simples"),7, IF(AND(X361="ALI",AD361="Médio"),10, IF(AND(X361="ALI",AD361="Complexo"),15, IF(AND(X361="AIE",AD361="Simples"),5, IF(AND(X361="AIE",AD361="Médio"),7, IF(AND(X361="AIE",AD361="Complexo"),10,0))))))</f>
        <v>0</v>
      </c>
      <c r="AH361" s="86" t="n">
        <f aca="false">IF(U361="",0,IF(U361="OK",SUM(O361:P361),SUM(AF361:AG361)))</f>
        <v>0</v>
      </c>
      <c r="AI361" s="89" t="n">
        <f aca="false">IF(U361="OK",R361,( IF(V361&lt;&gt;"Manutenção em interface",IF(V361&lt;&gt;"Desenv., Manutenção e Publicação de Páginas Estáticas",(AF361+AG361)*W361,W361),W361)))</f>
        <v>0</v>
      </c>
      <c r="AJ361" s="78"/>
      <c r="AK361" s="87"/>
      <c r="AL361" s="78"/>
      <c r="AM361" s="87"/>
      <c r="AN361" s="78"/>
      <c r="AO361" s="78" t="str">
        <f aca="false">IF(AI361=0,"",IF(AI361=R361,"OK","Divergente"))</f>
        <v/>
      </c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IF(B362&lt;&gt;"",VLOOKUP(B362,'Manual EB'!$A$3:$B$407,2,0),0)</f>
        <v>0</v>
      </c>
      <c r="D362" s="78"/>
      <c r="E362" s="78"/>
      <c r="F362" s="79"/>
      <c r="G362" s="78"/>
      <c r="H362" s="80"/>
      <c r="I362" s="81"/>
      <c r="J362" s="82"/>
      <c r="K362" s="83"/>
      <c r="L362" s="84" t="str">
        <f aca="false">IF(G362="EE",IF(OR(AND(OR(J362=1,J362=0),H362&gt;0,H362&lt;5),AND(OR(J362=1,J362=0),H362&gt;4,H362&lt;16),AND(J362=2,H362&gt;0,H362&lt;5)),"Simples",IF(OR(AND(OR(J362=1,J362=0),H362&gt;15),AND(J362=2,H362&gt;4,H362&lt;16),AND(J362&gt;2,H362&gt;0,H362&lt;5)),"Médio",IF(OR(AND(J362=2,H362&gt;15),AND(J362&gt;2,H362&gt;4,H362&lt;16),AND(J362&gt;2,H362&gt;15)),"Complexo",""))), IF(OR(G362="CE",G362="SE"),IF(OR(AND(OR(J362=1,J362=0),H362&gt;0,H362&lt;6),AND(OR(J362=1,J362=0),H362&gt;5,H362&lt;20),AND(J362&gt;1,J362&lt;4,H362&gt;0,H362&lt;6)),"Simples",IF(OR(AND(OR(J362=1,J362=0),H362&gt;19),AND(J362&gt;1,J362&lt;4,H362&gt;5,H362&lt;20),AND(J362&gt;3,H362&gt;0,H362&lt;6)),"Médio",IF(OR(AND(J362&gt;1,J362&lt;4,H362&gt;19),AND(J362&gt;3,H362&gt;5,H362&lt;20),AND(J362&gt;3,H362&gt;19)),"Complexo",""))),""))</f>
        <v/>
      </c>
      <c r="M362" s="79" t="str">
        <f aca="false">IF(G362="ALI",IF(OR(AND(OR(J362=1,J362=0),H362&gt;0,H362&lt;20),AND(OR(J362=1,J362=0),H362&gt;19,H362&lt;51),AND(J362&gt;1,J362&lt;6,H362&gt;0,H362&lt;20)),"Simples",IF(OR(AND(OR(J362=1,J362=0),H362&gt;50),AND(J362&gt;1,J362&lt;6,H362&gt;19,H362&lt;51),AND(J362&gt;5,H362&gt;0,H362&lt;20)),"Médio",IF(OR(AND(J362&gt;1,J362&lt;6,H362&gt;50),AND(J362&gt;5,H362&gt;19,H362&lt;51),AND(J362&gt;5,H362&gt;50)),"Complexo",""))), IF(G362="AIE",IF(OR(AND(OR(J362=1, J362=0),H362&gt;0,H362&lt;20),AND(OR(J362=1, J362=0),H362&gt;19,H362&lt;51),AND(J362&gt;1,J362&lt;6,H362&gt;0,H362&lt;20)),"Simples",IF(OR(AND(OR(J362=1, J362=0),H362&gt;50),AND(J362&gt;1,J362&lt;6,H362&gt;19,H362&lt;51),AND(J362&gt;5,H362&gt;0,H362&lt;20)),"Médio",IF(OR(AND(J362&gt;1,J362&lt;6,H362&gt;50),AND(J362&gt;5,H362&gt;19,H362&lt;51),AND(J362&gt;5,H362&gt;50)),"Complexo",""))),""))</f>
        <v/>
      </c>
      <c r="N362" s="85" t="str">
        <f aca="false">IF(L362="",M362,IF(M362="",L362,""))</f>
        <v/>
      </c>
      <c r="O362" s="86" t="n">
        <f aca="false">IF(AND(OR(G362="EE",G362="CE"),N362="Simples"),3, IF(AND(OR(G362="EE",G362="CE"),N362="Médio"),4, IF(AND(OR(G362="EE",G362="CE"),N362="Complexo"),6, IF(AND(G362="SE",N362="Simples"),4, IF(AND(G362="SE",N362="Médio"),5, IF(AND(G362="SE",N362="Complexo"),7,0))))))</f>
        <v>0</v>
      </c>
      <c r="P362" s="86" t="n">
        <f aca="false">IF(AND(G362="ALI",M362="Simples"),7, IF(AND(G362="ALI",M362="Médio"),10, IF(AND(G362="ALI",M362="Complexo"),15, IF(AND(G362="AIE",M362="Simples"),5, IF(AND(G362="AIE",M362="Médio"),7, IF(AND(G362="AIE",M362="Complexo"),10,0))))))</f>
        <v>0</v>
      </c>
      <c r="Q362" s="69" t="n">
        <f aca="false">IF(B362&lt;&gt;"Manutenção em interface",IF(B362&lt;&gt;"Desenv., Manutenção e Publicação de Páginas Estáticas",(O362+P362),C362),C362)</f>
        <v>0</v>
      </c>
      <c r="R362" s="85" t="n">
        <f aca="false">IF(B362&lt;&gt;"Manutenção em interface",IF(B362&lt;&gt;"Desenv., Manutenção e Publicação de Páginas Estáticas",(O362+P362)*C362,C362),C362)</f>
        <v>0</v>
      </c>
      <c r="S362" s="78"/>
      <c r="T362" s="87"/>
      <c r="U362" s="88"/>
      <c r="V362" s="76"/>
      <c r="W362" s="77" t="n">
        <f aca="false">IF(V362&lt;&gt;"",VLOOKUP(V362,'Manual EB'!$A$3:$B$407,2,0),0)</f>
        <v>0</v>
      </c>
      <c r="X362" s="78"/>
      <c r="Y362" s="80"/>
      <c r="Z362" s="81"/>
      <c r="AA362" s="82"/>
      <c r="AB362" s="83"/>
      <c r="AC362" s="84" t="str">
        <f aca="false">IF(X362="EE",IF(OR(AND(OR(AA362=1,AA362=0),Y362&gt;0,Y362&lt;5),AND(OR(AA362=1,AA362=0),Y362&gt;4,Y362&lt;16),AND(AA362=2,Y362&gt;0,Y362&lt;5)),"Simples",IF(OR(AND(OR(AA362=1,AA362=0),Y362&gt;15),AND(AA362=2,Y362&gt;4,Y362&lt;16),AND(AA362&gt;2,Y362&gt;0,Y362&lt;5)),"Médio",IF(OR(AND(AA362=2,Y362&gt;15),AND(AA362&gt;2,Y362&gt;4,Y362&lt;16),AND(AA362&gt;2,Y362&gt;15)),"Complexo",""))), IF(OR(X362="CE",X362="SE"),IF(OR(AND(OR(AA362=1,AA362=0),Y362&gt;0,Y362&lt;6),AND(OR(AA362=1,AA362=0),Y362&gt;5,Y362&lt;20),AND(AA362&gt;1,AA362&lt;4,Y362&gt;0,Y362&lt;6)),"Simples",IF(OR(AND(OR(AA362=1,AA362=0),Y362&gt;19),AND(AA362&gt;1,AA362&lt;4,Y362&gt;5,Y362&lt;20),AND(AA362&gt;3,Y362&gt;0,Y362&lt;6)),"Médio",IF(OR(AND(AA362&gt;1,AA362&lt;4,Y362&gt;19),AND(AA362&gt;3,Y362&gt;5,Y362&lt;20),AND(AA362&gt;3,Y362&gt;19)),"Complexo",""))),""))</f>
        <v/>
      </c>
      <c r="AD362" s="79" t="str">
        <f aca="false">IF(X362="ALI",IF(OR(AND(OR(AA362=1,AA362=0),Y362&gt;0,Y362&lt;20),AND(OR(AA362=1,AA362=0),Y362&gt;19,Y362&lt;51),AND(AA362&gt;1,AA362&lt;6,Y362&gt;0,Y362&lt;20)),"Simples",IF(OR(AND(OR(AA362=1,AA362=0),Y362&gt;50),AND(AA362&gt;1,AA362&lt;6,Y362&gt;19,Y362&lt;51),AND(AA362&gt;5,Y362&gt;0,Y362&lt;20)),"Médio",IF(OR(AND(AA362&gt;1,AA362&lt;6,Y362&gt;50),AND(AA362&gt;5,Y362&gt;19,Y362&lt;51),AND(AA362&gt;5,Y362&gt;50)),"Complexo",""))), IF(X362="AIE",IF(OR(AND(OR(AA362=1, AA362=0),Y362&gt;0,Y362&lt;20),AND(OR(AA362=1, AA362=0),Y362&gt;19,Y362&lt;51),AND(AA362&gt;1,AA362&lt;6,Y362&gt;0,Y362&lt;20)),"Simples",IF(OR(AND(OR(AA362=1, AA362=0),Y362&gt;50),AND(AA362&gt;1,AA362&lt;6,Y362&gt;19,Y362&lt;51),AND(AA362&gt;5,Y362&gt;0,Y362&lt;20)),"Médio",IF(OR(AND(AA362&gt;1,AA362&lt;6,Y362&gt;50),AND(AA362&gt;5,Y362&gt;19,Y362&lt;51),AND(AA362&gt;5,Y362&gt;50)),"Complexo",""))),""))</f>
        <v/>
      </c>
      <c r="AE362" s="85" t="str">
        <f aca="false">IF(AC362="",AD362,IF(AD362="",AC362,""))</f>
        <v/>
      </c>
      <c r="AF362" s="86" t="n">
        <f aca="false">IF(AND(OR(X362="EE",X362="CE"),AE362="Simples"),3, IF(AND(OR(X362="EE",X362="CE"),AE362="Médio"),4, IF(AND(OR(X362="EE",X362="CE"),AE362="Complexo"),6, IF(AND(X362="SE",AE362="Simples"),4, IF(AND(X362="SE",AE362="Médio"),5, IF(AND(X362="SE",AE362="Complexo"),7,0))))))</f>
        <v>0</v>
      </c>
      <c r="AG362" s="86" t="n">
        <f aca="false">IF(AND(X362="ALI",AD362="Simples"),7, IF(AND(X362="ALI",AD362="Médio"),10, IF(AND(X362="ALI",AD362="Complexo"),15, IF(AND(X362="AIE",AD362="Simples"),5, IF(AND(X362="AIE",AD362="Médio"),7, IF(AND(X362="AIE",AD362="Complexo"),10,0))))))</f>
        <v>0</v>
      </c>
      <c r="AH362" s="86" t="n">
        <f aca="false">IF(U362="",0,IF(U362="OK",SUM(O362:P362),SUM(AF362:AG362)))</f>
        <v>0</v>
      </c>
      <c r="AI362" s="89" t="n">
        <f aca="false">IF(U362="OK",R362,( IF(V362&lt;&gt;"Manutenção em interface",IF(V362&lt;&gt;"Desenv., Manutenção e Publicação de Páginas Estáticas",(AF362+AG362)*W362,W362),W362)))</f>
        <v>0</v>
      </c>
      <c r="AJ362" s="78"/>
      <c r="AK362" s="87"/>
      <c r="AL362" s="78"/>
      <c r="AM362" s="87"/>
      <c r="AN362" s="78"/>
      <c r="AO362" s="78" t="str">
        <f aca="false">IF(AI362=0,"",IF(AI362=R362,"OK","Divergente"))</f>
        <v/>
      </c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IF(B363&lt;&gt;"",VLOOKUP(B363,'Manual EB'!$A$3:$B$407,2,0),0)</f>
        <v>0</v>
      </c>
      <c r="D363" s="78"/>
      <c r="E363" s="78"/>
      <c r="F363" s="79"/>
      <c r="G363" s="78"/>
      <c r="H363" s="80"/>
      <c r="I363" s="81"/>
      <c r="J363" s="82"/>
      <c r="K363" s="83"/>
      <c r="L363" s="84" t="str">
        <f aca="false">IF(G363="EE",IF(OR(AND(OR(J363=1,J363=0),H363&gt;0,H363&lt;5),AND(OR(J363=1,J363=0),H363&gt;4,H363&lt;16),AND(J363=2,H363&gt;0,H363&lt;5)),"Simples",IF(OR(AND(OR(J363=1,J363=0),H363&gt;15),AND(J363=2,H363&gt;4,H363&lt;16),AND(J363&gt;2,H363&gt;0,H363&lt;5)),"Médio",IF(OR(AND(J363=2,H363&gt;15),AND(J363&gt;2,H363&gt;4,H363&lt;16),AND(J363&gt;2,H363&gt;15)),"Complexo",""))), IF(OR(G363="CE",G363="SE"),IF(OR(AND(OR(J363=1,J363=0),H363&gt;0,H363&lt;6),AND(OR(J363=1,J363=0),H363&gt;5,H363&lt;20),AND(J363&gt;1,J363&lt;4,H363&gt;0,H363&lt;6)),"Simples",IF(OR(AND(OR(J363=1,J363=0),H363&gt;19),AND(J363&gt;1,J363&lt;4,H363&gt;5,H363&lt;20),AND(J363&gt;3,H363&gt;0,H363&lt;6)),"Médio",IF(OR(AND(J363&gt;1,J363&lt;4,H363&gt;19),AND(J363&gt;3,H363&gt;5,H363&lt;20),AND(J363&gt;3,H363&gt;19)),"Complexo",""))),""))</f>
        <v/>
      </c>
      <c r="M363" s="79" t="str">
        <f aca="false">IF(G363="ALI",IF(OR(AND(OR(J363=1,J363=0),H363&gt;0,H363&lt;20),AND(OR(J363=1,J363=0),H363&gt;19,H363&lt;51),AND(J363&gt;1,J363&lt;6,H363&gt;0,H363&lt;20)),"Simples",IF(OR(AND(OR(J363=1,J363=0),H363&gt;50),AND(J363&gt;1,J363&lt;6,H363&gt;19,H363&lt;51),AND(J363&gt;5,H363&gt;0,H363&lt;20)),"Médio",IF(OR(AND(J363&gt;1,J363&lt;6,H363&gt;50),AND(J363&gt;5,H363&gt;19,H363&lt;51),AND(J363&gt;5,H363&gt;50)),"Complexo",""))), IF(G363="AIE",IF(OR(AND(OR(J363=1, J363=0),H363&gt;0,H363&lt;20),AND(OR(J363=1, J363=0),H363&gt;19,H363&lt;51),AND(J363&gt;1,J363&lt;6,H363&gt;0,H363&lt;20)),"Simples",IF(OR(AND(OR(J363=1, J363=0),H363&gt;50),AND(J363&gt;1,J363&lt;6,H363&gt;19,H363&lt;51),AND(J363&gt;5,H363&gt;0,H363&lt;20)),"Médio",IF(OR(AND(J363&gt;1,J363&lt;6,H363&gt;50),AND(J363&gt;5,H363&gt;19,H363&lt;51),AND(J363&gt;5,H363&gt;50)),"Complexo",""))),""))</f>
        <v/>
      </c>
      <c r="N363" s="85" t="str">
        <f aca="false">IF(L363="",M363,IF(M363="",L363,""))</f>
        <v/>
      </c>
      <c r="O363" s="86" t="n">
        <f aca="false">IF(AND(OR(G363="EE",G363="CE"),N363="Simples"),3, IF(AND(OR(G363="EE",G363="CE"),N363="Médio"),4, IF(AND(OR(G363="EE",G363="CE"),N363="Complexo"),6, IF(AND(G363="SE",N363="Simples"),4, IF(AND(G363="SE",N363="Médio"),5, IF(AND(G363="SE",N363="Complexo"),7,0))))))</f>
        <v>0</v>
      </c>
      <c r="P363" s="86" t="n">
        <f aca="false">IF(AND(G363="ALI",M363="Simples"),7, IF(AND(G363="ALI",M363="Médio"),10, IF(AND(G363="ALI",M363="Complexo"),15, IF(AND(G363="AIE",M363="Simples"),5, IF(AND(G363="AIE",M363="Médio"),7, IF(AND(G363="AIE",M363="Complexo"),10,0))))))</f>
        <v>0</v>
      </c>
      <c r="Q363" s="69" t="n">
        <f aca="false">IF(B363&lt;&gt;"Manutenção em interface",IF(B363&lt;&gt;"Desenv., Manutenção e Publicação de Páginas Estáticas",(O363+P363),C363),C363)</f>
        <v>0</v>
      </c>
      <c r="R363" s="85" t="n">
        <f aca="false">IF(B363&lt;&gt;"Manutenção em interface",IF(B363&lt;&gt;"Desenv., Manutenção e Publicação de Páginas Estáticas",(O363+P363)*C363,C363),C363)</f>
        <v>0</v>
      </c>
      <c r="S363" s="78"/>
      <c r="T363" s="87"/>
      <c r="U363" s="88"/>
      <c r="V363" s="76"/>
      <c r="W363" s="77" t="n">
        <f aca="false">IF(V363&lt;&gt;"",VLOOKUP(V363,'Manual EB'!$A$3:$B$407,2,0),0)</f>
        <v>0</v>
      </c>
      <c r="X363" s="78"/>
      <c r="Y363" s="80"/>
      <c r="Z363" s="81"/>
      <c r="AA363" s="82"/>
      <c r="AB363" s="83"/>
      <c r="AC363" s="84" t="str">
        <f aca="false">IF(X363="EE",IF(OR(AND(OR(AA363=1,AA363=0),Y363&gt;0,Y363&lt;5),AND(OR(AA363=1,AA363=0),Y363&gt;4,Y363&lt;16),AND(AA363=2,Y363&gt;0,Y363&lt;5)),"Simples",IF(OR(AND(OR(AA363=1,AA363=0),Y363&gt;15),AND(AA363=2,Y363&gt;4,Y363&lt;16),AND(AA363&gt;2,Y363&gt;0,Y363&lt;5)),"Médio",IF(OR(AND(AA363=2,Y363&gt;15),AND(AA363&gt;2,Y363&gt;4,Y363&lt;16),AND(AA363&gt;2,Y363&gt;15)),"Complexo",""))), IF(OR(X363="CE",X363="SE"),IF(OR(AND(OR(AA363=1,AA363=0),Y363&gt;0,Y363&lt;6),AND(OR(AA363=1,AA363=0),Y363&gt;5,Y363&lt;20),AND(AA363&gt;1,AA363&lt;4,Y363&gt;0,Y363&lt;6)),"Simples",IF(OR(AND(OR(AA363=1,AA363=0),Y363&gt;19),AND(AA363&gt;1,AA363&lt;4,Y363&gt;5,Y363&lt;20),AND(AA363&gt;3,Y363&gt;0,Y363&lt;6)),"Médio",IF(OR(AND(AA363&gt;1,AA363&lt;4,Y363&gt;19),AND(AA363&gt;3,Y363&gt;5,Y363&lt;20),AND(AA363&gt;3,Y363&gt;19)),"Complexo",""))),""))</f>
        <v/>
      </c>
      <c r="AD363" s="79" t="str">
        <f aca="false">IF(X363="ALI",IF(OR(AND(OR(AA363=1,AA363=0),Y363&gt;0,Y363&lt;20),AND(OR(AA363=1,AA363=0),Y363&gt;19,Y363&lt;51),AND(AA363&gt;1,AA363&lt;6,Y363&gt;0,Y363&lt;20)),"Simples",IF(OR(AND(OR(AA363=1,AA363=0),Y363&gt;50),AND(AA363&gt;1,AA363&lt;6,Y363&gt;19,Y363&lt;51),AND(AA363&gt;5,Y363&gt;0,Y363&lt;20)),"Médio",IF(OR(AND(AA363&gt;1,AA363&lt;6,Y363&gt;50),AND(AA363&gt;5,Y363&gt;19,Y363&lt;51),AND(AA363&gt;5,Y363&gt;50)),"Complexo",""))), IF(X363="AIE",IF(OR(AND(OR(AA363=1, AA363=0),Y363&gt;0,Y363&lt;20),AND(OR(AA363=1, AA363=0),Y363&gt;19,Y363&lt;51),AND(AA363&gt;1,AA363&lt;6,Y363&gt;0,Y363&lt;20)),"Simples",IF(OR(AND(OR(AA363=1, AA363=0),Y363&gt;50),AND(AA363&gt;1,AA363&lt;6,Y363&gt;19,Y363&lt;51),AND(AA363&gt;5,Y363&gt;0,Y363&lt;20)),"Médio",IF(OR(AND(AA363&gt;1,AA363&lt;6,Y363&gt;50),AND(AA363&gt;5,Y363&gt;19,Y363&lt;51),AND(AA363&gt;5,Y363&gt;50)),"Complexo",""))),""))</f>
        <v/>
      </c>
      <c r="AE363" s="85" t="str">
        <f aca="false">IF(AC363="",AD363,IF(AD363="",AC363,""))</f>
        <v/>
      </c>
      <c r="AF363" s="86" t="n">
        <f aca="false">IF(AND(OR(X363="EE",X363="CE"),AE363="Simples"),3, IF(AND(OR(X363="EE",X363="CE"),AE363="Médio"),4, IF(AND(OR(X363="EE",X363="CE"),AE363="Complexo"),6, IF(AND(X363="SE",AE363="Simples"),4, IF(AND(X363="SE",AE363="Médio"),5, IF(AND(X363="SE",AE363="Complexo"),7,0))))))</f>
        <v>0</v>
      </c>
      <c r="AG363" s="86" t="n">
        <f aca="false">IF(AND(X363="ALI",AD363="Simples"),7, IF(AND(X363="ALI",AD363="Médio"),10, IF(AND(X363="ALI",AD363="Complexo"),15, IF(AND(X363="AIE",AD363="Simples"),5, IF(AND(X363="AIE",AD363="Médio"),7, IF(AND(X363="AIE",AD363="Complexo"),10,0))))))</f>
        <v>0</v>
      </c>
      <c r="AH363" s="86" t="n">
        <f aca="false">IF(U363="",0,IF(U363="OK",SUM(O363:P363),SUM(AF363:AG363)))</f>
        <v>0</v>
      </c>
      <c r="AI363" s="89" t="n">
        <f aca="false">IF(U363="OK",R363,( IF(V363&lt;&gt;"Manutenção em interface",IF(V363&lt;&gt;"Desenv., Manutenção e Publicação de Páginas Estáticas",(AF363+AG363)*W363,W363),W363)))</f>
        <v>0</v>
      </c>
      <c r="AJ363" s="78"/>
      <c r="AK363" s="87"/>
      <c r="AL363" s="78"/>
      <c r="AM363" s="87"/>
      <c r="AN363" s="78"/>
      <c r="AO363" s="78" t="str">
        <f aca="false">IF(AI363=0,"",IF(AI363=R363,"OK","Divergente"))</f>
        <v/>
      </c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IF(B364&lt;&gt;"",VLOOKUP(B364,'Manual EB'!$A$3:$B$407,2,0),0)</f>
        <v>0</v>
      </c>
      <c r="D364" s="78"/>
      <c r="E364" s="78"/>
      <c r="F364" s="79"/>
      <c r="G364" s="78"/>
      <c r="H364" s="80"/>
      <c r="I364" s="81"/>
      <c r="J364" s="82"/>
      <c r="K364" s="83"/>
      <c r="L364" s="84" t="str">
        <f aca="false">IF(G364="EE",IF(OR(AND(OR(J364=1,J364=0),H364&gt;0,H364&lt;5),AND(OR(J364=1,J364=0),H364&gt;4,H364&lt;16),AND(J364=2,H364&gt;0,H364&lt;5)),"Simples",IF(OR(AND(OR(J364=1,J364=0),H364&gt;15),AND(J364=2,H364&gt;4,H364&lt;16),AND(J364&gt;2,H364&gt;0,H364&lt;5)),"Médio",IF(OR(AND(J364=2,H364&gt;15),AND(J364&gt;2,H364&gt;4,H364&lt;16),AND(J364&gt;2,H364&gt;15)),"Complexo",""))), IF(OR(G364="CE",G364="SE"),IF(OR(AND(OR(J364=1,J364=0),H364&gt;0,H364&lt;6),AND(OR(J364=1,J364=0),H364&gt;5,H364&lt;20),AND(J364&gt;1,J364&lt;4,H364&gt;0,H364&lt;6)),"Simples",IF(OR(AND(OR(J364=1,J364=0),H364&gt;19),AND(J364&gt;1,J364&lt;4,H364&gt;5,H364&lt;20),AND(J364&gt;3,H364&gt;0,H364&lt;6)),"Médio",IF(OR(AND(J364&gt;1,J364&lt;4,H364&gt;19),AND(J364&gt;3,H364&gt;5,H364&lt;20),AND(J364&gt;3,H364&gt;19)),"Complexo",""))),""))</f>
        <v/>
      </c>
      <c r="M364" s="79" t="str">
        <f aca="false">IF(G364="ALI",IF(OR(AND(OR(J364=1,J364=0),H364&gt;0,H364&lt;20),AND(OR(J364=1,J364=0),H364&gt;19,H364&lt;51),AND(J364&gt;1,J364&lt;6,H364&gt;0,H364&lt;20)),"Simples",IF(OR(AND(OR(J364=1,J364=0),H364&gt;50),AND(J364&gt;1,J364&lt;6,H364&gt;19,H364&lt;51),AND(J364&gt;5,H364&gt;0,H364&lt;20)),"Médio",IF(OR(AND(J364&gt;1,J364&lt;6,H364&gt;50),AND(J364&gt;5,H364&gt;19,H364&lt;51),AND(J364&gt;5,H364&gt;50)),"Complexo",""))), IF(G364="AIE",IF(OR(AND(OR(J364=1, J364=0),H364&gt;0,H364&lt;20),AND(OR(J364=1, J364=0),H364&gt;19,H364&lt;51),AND(J364&gt;1,J364&lt;6,H364&gt;0,H364&lt;20)),"Simples",IF(OR(AND(OR(J364=1, J364=0),H364&gt;50),AND(J364&gt;1,J364&lt;6,H364&gt;19,H364&lt;51),AND(J364&gt;5,H364&gt;0,H364&lt;20)),"Médio",IF(OR(AND(J364&gt;1,J364&lt;6,H364&gt;50),AND(J364&gt;5,H364&gt;19,H364&lt;51),AND(J364&gt;5,H364&gt;50)),"Complexo",""))),""))</f>
        <v/>
      </c>
      <c r="N364" s="85" t="str">
        <f aca="false">IF(L364="",M364,IF(M364="",L364,""))</f>
        <v/>
      </c>
      <c r="O364" s="86" t="n">
        <f aca="false">IF(AND(OR(G364="EE",G364="CE"),N364="Simples"),3, IF(AND(OR(G364="EE",G364="CE"),N364="Médio"),4, IF(AND(OR(G364="EE",G364="CE"),N364="Complexo"),6, IF(AND(G364="SE",N364="Simples"),4, IF(AND(G364="SE",N364="Médio"),5, IF(AND(G364="SE",N364="Complexo"),7,0))))))</f>
        <v>0</v>
      </c>
      <c r="P364" s="86" t="n">
        <f aca="false">IF(AND(G364="ALI",M364="Simples"),7, IF(AND(G364="ALI",M364="Médio"),10, IF(AND(G364="ALI",M364="Complexo"),15, IF(AND(G364="AIE",M364="Simples"),5, IF(AND(G364="AIE",M364="Médio"),7, IF(AND(G364="AIE",M364="Complexo"),10,0))))))</f>
        <v>0</v>
      </c>
      <c r="Q364" s="69" t="n">
        <f aca="false">IF(B364&lt;&gt;"Manutenção em interface",IF(B364&lt;&gt;"Desenv., Manutenção e Publicação de Páginas Estáticas",(O364+P364),C364),C364)</f>
        <v>0</v>
      </c>
      <c r="R364" s="85" t="n">
        <f aca="false">IF(B364&lt;&gt;"Manutenção em interface",IF(B364&lt;&gt;"Desenv., Manutenção e Publicação de Páginas Estáticas",(O364+P364)*C364,C364),C364)</f>
        <v>0</v>
      </c>
      <c r="S364" s="78"/>
      <c r="T364" s="87"/>
      <c r="U364" s="88"/>
      <c r="V364" s="76"/>
      <c r="W364" s="77" t="n">
        <f aca="false">IF(V364&lt;&gt;"",VLOOKUP(V364,'Manual EB'!$A$3:$B$407,2,0),0)</f>
        <v>0</v>
      </c>
      <c r="X364" s="78"/>
      <c r="Y364" s="80"/>
      <c r="Z364" s="81"/>
      <c r="AA364" s="82"/>
      <c r="AB364" s="83"/>
      <c r="AC364" s="84" t="str">
        <f aca="false">IF(X364="EE",IF(OR(AND(OR(AA364=1,AA364=0),Y364&gt;0,Y364&lt;5),AND(OR(AA364=1,AA364=0),Y364&gt;4,Y364&lt;16),AND(AA364=2,Y364&gt;0,Y364&lt;5)),"Simples",IF(OR(AND(OR(AA364=1,AA364=0),Y364&gt;15),AND(AA364=2,Y364&gt;4,Y364&lt;16),AND(AA364&gt;2,Y364&gt;0,Y364&lt;5)),"Médio",IF(OR(AND(AA364=2,Y364&gt;15),AND(AA364&gt;2,Y364&gt;4,Y364&lt;16),AND(AA364&gt;2,Y364&gt;15)),"Complexo",""))), IF(OR(X364="CE",X364="SE"),IF(OR(AND(OR(AA364=1,AA364=0),Y364&gt;0,Y364&lt;6),AND(OR(AA364=1,AA364=0),Y364&gt;5,Y364&lt;20),AND(AA364&gt;1,AA364&lt;4,Y364&gt;0,Y364&lt;6)),"Simples",IF(OR(AND(OR(AA364=1,AA364=0),Y364&gt;19),AND(AA364&gt;1,AA364&lt;4,Y364&gt;5,Y364&lt;20),AND(AA364&gt;3,Y364&gt;0,Y364&lt;6)),"Médio",IF(OR(AND(AA364&gt;1,AA364&lt;4,Y364&gt;19),AND(AA364&gt;3,Y364&gt;5,Y364&lt;20),AND(AA364&gt;3,Y364&gt;19)),"Complexo",""))),""))</f>
        <v/>
      </c>
      <c r="AD364" s="79" t="str">
        <f aca="false">IF(X364="ALI",IF(OR(AND(OR(AA364=1,AA364=0),Y364&gt;0,Y364&lt;20),AND(OR(AA364=1,AA364=0),Y364&gt;19,Y364&lt;51),AND(AA364&gt;1,AA364&lt;6,Y364&gt;0,Y364&lt;20)),"Simples",IF(OR(AND(OR(AA364=1,AA364=0),Y364&gt;50),AND(AA364&gt;1,AA364&lt;6,Y364&gt;19,Y364&lt;51),AND(AA364&gt;5,Y364&gt;0,Y364&lt;20)),"Médio",IF(OR(AND(AA364&gt;1,AA364&lt;6,Y364&gt;50),AND(AA364&gt;5,Y364&gt;19,Y364&lt;51),AND(AA364&gt;5,Y364&gt;50)),"Complexo",""))), IF(X364="AIE",IF(OR(AND(OR(AA364=1, AA364=0),Y364&gt;0,Y364&lt;20),AND(OR(AA364=1, AA364=0),Y364&gt;19,Y364&lt;51),AND(AA364&gt;1,AA364&lt;6,Y364&gt;0,Y364&lt;20)),"Simples",IF(OR(AND(OR(AA364=1, AA364=0),Y364&gt;50),AND(AA364&gt;1,AA364&lt;6,Y364&gt;19,Y364&lt;51),AND(AA364&gt;5,Y364&gt;0,Y364&lt;20)),"Médio",IF(OR(AND(AA364&gt;1,AA364&lt;6,Y364&gt;50),AND(AA364&gt;5,Y364&gt;19,Y364&lt;51),AND(AA364&gt;5,Y364&gt;50)),"Complexo",""))),""))</f>
        <v/>
      </c>
      <c r="AE364" s="85" t="str">
        <f aca="false">IF(AC364="",AD364,IF(AD364="",AC364,""))</f>
        <v/>
      </c>
      <c r="AF364" s="86" t="n">
        <f aca="false">IF(AND(OR(X364="EE",X364="CE"),AE364="Simples"),3, IF(AND(OR(X364="EE",X364="CE"),AE364="Médio"),4, IF(AND(OR(X364="EE",X364="CE"),AE364="Complexo"),6, IF(AND(X364="SE",AE364="Simples"),4, IF(AND(X364="SE",AE364="Médio"),5, IF(AND(X364="SE",AE364="Complexo"),7,0))))))</f>
        <v>0</v>
      </c>
      <c r="AG364" s="86" t="n">
        <f aca="false">IF(AND(X364="ALI",AD364="Simples"),7, IF(AND(X364="ALI",AD364="Médio"),10, IF(AND(X364="ALI",AD364="Complexo"),15, IF(AND(X364="AIE",AD364="Simples"),5, IF(AND(X364="AIE",AD364="Médio"),7, IF(AND(X364="AIE",AD364="Complexo"),10,0))))))</f>
        <v>0</v>
      </c>
      <c r="AH364" s="86" t="n">
        <f aca="false">IF(U364="",0,IF(U364="OK",SUM(O364:P364),SUM(AF364:AG364)))</f>
        <v>0</v>
      </c>
      <c r="AI364" s="89" t="n">
        <f aca="false">IF(U364="OK",R364,( IF(V364&lt;&gt;"Manutenção em interface",IF(V364&lt;&gt;"Desenv., Manutenção e Publicação de Páginas Estáticas",(AF364+AG364)*W364,W364),W364)))</f>
        <v>0</v>
      </c>
      <c r="AJ364" s="78"/>
      <c r="AK364" s="87"/>
      <c r="AL364" s="78"/>
      <c r="AM364" s="87"/>
      <c r="AN364" s="78"/>
      <c r="AO364" s="78" t="str">
        <f aca="false">IF(AI364=0,"",IF(AI364=R364,"OK","Divergente"))</f>
        <v/>
      </c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IF(B365&lt;&gt;"",VLOOKUP(B365,'Manual EB'!$A$3:$B$407,2,0),0)</f>
        <v>0</v>
      </c>
      <c r="D365" s="78"/>
      <c r="E365" s="78"/>
      <c r="F365" s="79"/>
      <c r="G365" s="78"/>
      <c r="H365" s="80"/>
      <c r="I365" s="81"/>
      <c r="J365" s="82"/>
      <c r="K365" s="83"/>
      <c r="L365" s="84" t="str">
        <f aca="false">IF(G365="EE",IF(OR(AND(OR(J365=1,J365=0),H365&gt;0,H365&lt;5),AND(OR(J365=1,J365=0),H365&gt;4,H365&lt;16),AND(J365=2,H365&gt;0,H365&lt;5)),"Simples",IF(OR(AND(OR(J365=1,J365=0),H365&gt;15),AND(J365=2,H365&gt;4,H365&lt;16),AND(J365&gt;2,H365&gt;0,H365&lt;5)),"Médio",IF(OR(AND(J365=2,H365&gt;15),AND(J365&gt;2,H365&gt;4,H365&lt;16),AND(J365&gt;2,H365&gt;15)),"Complexo",""))), IF(OR(G365="CE",G365="SE"),IF(OR(AND(OR(J365=1,J365=0),H365&gt;0,H365&lt;6),AND(OR(J365=1,J365=0),H365&gt;5,H365&lt;20),AND(J365&gt;1,J365&lt;4,H365&gt;0,H365&lt;6)),"Simples",IF(OR(AND(OR(J365=1,J365=0),H365&gt;19),AND(J365&gt;1,J365&lt;4,H365&gt;5,H365&lt;20),AND(J365&gt;3,H365&gt;0,H365&lt;6)),"Médio",IF(OR(AND(J365&gt;1,J365&lt;4,H365&gt;19),AND(J365&gt;3,H365&gt;5,H365&lt;20),AND(J365&gt;3,H365&gt;19)),"Complexo",""))),""))</f>
        <v/>
      </c>
      <c r="M365" s="79" t="str">
        <f aca="false">IF(G365="ALI",IF(OR(AND(OR(J365=1,J365=0),H365&gt;0,H365&lt;20),AND(OR(J365=1,J365=0),H365&gt;19,H365&lt;51),AND(J365&gt;1,J365&lt;6,H365&gt;0,H365&lt;20)),"Simples",IF(OR(AND(OR(J365=1,J365=0),H365&gt;50),AND(J365&gt;1,J365&lt;6,H365&gt;19,H365&lt;51),AND(J365&gt;5,H365&gt;0,H365&lt;20)),"Médio",IF(OR(AND(J365&gt;1,J365&lt;6,H365&gt;50),AND(J365&gt;5,H365&gt;19,H365&lt;51),AND(J365&gt;5,H365&gt;50)),"Complexo",""))), IF(G365="AIE",IF(OR(AND(OR(J365=1, J365=0),H365&gt;0,H365&lt;20),AND(OR(J365=1, J365=0),H365&gt;19,H365&lt;51),AND(J365&gt;1,J365&lt;6,H365&gt;0,H365&lt;20)),"Simples",IF(OR(AND(OR(J365=1, J365=0),H365&gt;50),AND(J365&gt;1,J365&lt;6,H365&gt;19,H365&lt;51),AND(J365&gt;5,H365&gt;0,H365&lt;20)),"Médio",IF(OR(AND(J365&gt;1,J365&lt;6,H365&gt;50),AND(J365&gt;5,H365&gt;19,H365&lt;51),AND(J365&gt;5,H365&gt;50)),"Complexo",""))),""))</f>
        <v/>
      </c>
      <c r="N365" s="85" t="str">
        <f aca="false">IF(L365="",M365,IF(M365="",L365,""))</f>
        <v/>
      </c>
      <c r="O365" s="86" t="n">
        <f aca="false">IF(AND(OR(G365="EE",G365="CE"),N365="Simples"),3, IF(AND(OR(G365="EE",G365="CE"),N365="Médio"),4, IF(AND(OR(G365="EE",G365="CE"),N365="Complexo"),6, IF(AND(G365="SE",N365="Simples"),4, IF(AND(G365="SE",N365="Médio"),5, IF(AND(G365="SE",N365="Complexo"),7,0))))))</f>
        <v>0</v>
      </c>
      <c r="P365" s="86" t="n">
        <f aca="false">IF(AND(G365="ALI",M365="Simples"),7, IF(AND(G365="ALI",M365="Médio"),10, IF(AND(G365="ALI",M365="Complexo"),15, IF(AND(G365="AIE",M365="Simples"),5, IF(AND(G365="AIE",M365="Médio"),7, IF(AND(G365="AIE",M365="Complexo"),10,0))))))</f>
        <v>0</v>
      </c>
      <c r="Q365" s="69" t="n">
        <f aca="false">IF(B365&lt;&gt;"Manutenção em interface",IF(B365&lt;&gt;"Desenv., Manutenção e Publicação de Páginas Estáticas",(O365+P365),C365),C365)</f>
        <v>0</v>
      </c>
      <c r="R365" s="85" t="n">
        <f aca="false">IF(B365&lt;&gt;"Manutenção em interface",IF(B365&lt;&gt;"Desenv., Manutenção e Publicação de Páginas Estáticas",(O365+P365)*C365,C365),C365)</f>
        <v>0</v>
      </c>
      <c r="S365" s="78"/>
      <c r="T365" s="87"/>
      <c r="U365" s="88"/>
      <c r="V365" s="76"/>
      <c r="W365" s="77" t="n">
        <f aca="false">IF(V365&lt;&gt;"",VLOOKUP(V365,'Manual EB'!$A$3:$B$407,2,0),0)</f>
        <v>0</v>
      </c>
      <c r="X365" s="78"/>
      <c r="Y365" s="80"/>
      <c r="Z365" s="81"/>
      <c r="AA365" s="82"/>
      <c r="AB365" s="83"/>
      <c r="AC365" s="84" t="str">
        <f aca="false">IF(X365="EE",IF(OR(AND(OR(AA365=1,AA365=0),Y365&gt;0,Y365&lt;5),AND(OR(AA365=1,AA365=0),Y365&gt;4,Y365&lt;16),AND(AA365=2,Y365&gt;0,Y365&lt;5)),"Simples",IF(OR(AND(OR(AA365=1,AA365=0),Y365&gt;15),AND(AA365=2,Y365&gt;4,Y365&lt;16),AND(AA365&gt;2,Y365&gt;0,Y365&lt;5)),"Médio",IF(OR(AND(AA365=2,Y365&gt;15),AND(AA365&gt;2,Y365&gt;4,Y365&lt;16),AND(AA365&gt;2,Y365&gt;15)),"Complexo",""))), IF(OR(X365="CE",X365="SE"),IF(OR(AND(OR(AA365=1,AA365=0),Y365&gt;0,Y365&lt;6),AND(OR(AA365=1,AA365=0),Y365&gt;5,Y365&lt;20),AND(AA365&gt;1,AA365&lt;4,Y365&gt;0,Y365&lt;6)),"Simples",IF(OR(AND(OR(AA365=1,AA365=0),Y365&gt;19),AND(AA365&gt;1,AA365&lt;4,Y365&gt;5,Y365&lt;20),AND(AA365&gt;3,Y365&gt;0,Y365&lt;6)),"Médio",IF(OR(AND(AA365&gt;1,AA365&lt;4,Y365&gt;19),AND(AA365&gt;3,Y365&gt;5,Y365&lt;20),AND(AA365&gt;3,Y365&gt;19)),"Complexo",""))),""))</f>
        <v/>
      </c>
      <c r="AD365" s="79" t="str">
        <f aca="false">IF(X365="ALI",IF(OR(AND(OR(AA365=1,AA365=0),Y365&gt;0,Y365&lt;20),AND(OR(AA365=1,AA365=0),Y365&gt;19,Y365&lt;51),AND(AA365&gt;1,AA365&lt;6,Y365&gt;0,Y365&lt;20)),"Simples",IF(OR(AND(OR(AA365=1,AA365=0),Y365&gt;50),AND(AA365&gt;1,AA365&lt;6,Y365&gt;19,Y365&lt;51),AND(AA365&gt;5,Y365&gt;0,Y365&lt;20)),"Médio",IF(OR(AND(AA365&gt;1,AA365&lt;6,Y365&gt;50),AND(AA365&gt;5,Y365&gt;19,Y365&lt;51),AND(AA365&gt;5,Y365&gt;50)),"Complexo",""))), IF(X365="AIE",IF(OR(AND(OR(AA365=1, AA365=0),Y365&gt;0,Y365&lt;20),AND(OR(AA365=1, AA365=0),Y365&gt;19,Y365&lt;51),AND(AA365&gt;1,AA365&lt;6,Y365&gt;0,Y365&lt;20)),"Simples",IF(OR(AND(OR(AA365=1, AA365=0),Y365&gt;50),AND(AA365&gt;1,AA365&lt;6,Y365&gt;19,Y365&lt;51),AND(AA365&gt;5,Y365&gt;0,Y365&lt;20)),"Médio",IF(OR(AND(AA365&gt;1,AA365&lt;6,Y365&gt;50),AND(AA365&gt;5,Y365&gt;19,Y365&lt;51),AND(AA365&gt;5,Y365&gt;50)),"Complexo",""))),""))</f>
        <v/>
      </c>
      <c r="AE365" s="85" t="str">
        <f aca="false">IF(AC365="",AD365,IF(AD365="",AC365,""))</f>
        <v/>
      </c>
      <c r="AF365" s="86" t="n">
        <f aca="false">IF(AND(OR(X365="EE",X365="CE"),AE365="Simples"),3, IF(AND(OR(X365="EE",X365="CE"),AE365="Médio"),4, IF(AND(OR(X365="EE",X365="CE"),AE365="Complexo"),6, IF(AND(X365="SE",AE365="Simples"),4, IF(AND(X365="SE",AE365="Médio"),5, IF(AND(X365="SE",AE365="Complexo"),7,0))))))</f>
        <v>0</v>
      </c>
      <c r="AG365" s="86" t="n">
        <f aca="false">IF(AND(X365="ALI",AD365="Simples"),7, IF(AND(X365="ALI",AD365="Médio"),10, IF(AND(X365="ALI",AD365="Complexo"),15, IF(AND(X365="AIE",AD365="Simples"),5, IF(AND(X365="AIE",AD365="Médio"),7, IF(AND(X365="AIE",AD365="Complexo"),10,0))))))</f>
        <v>0</v>
      </c>
      <c r="AH365" s="86" t="n">
        <f aca="false">IF(U365="",0,IF(U365="OK",SUM(O365:P365),SUM(AF365:AG365)))</f>
        <v>0</v>
      </c>
      <c r="AI365" s="89" t="n">
        <f aca="false">IF(U365="OK",R365,( IF(V365&lt;&gt;"Manutenção em interface",IF(V365&lt;&gt;"Desenv., Manutenção e Publicação de Páginas Estáticas",(AF365+AG365)*W365,W365),W365)))</f>
        <v>0</v>
      </c>
      <c r="AJ365" s="78"/>
      <c r="AK365" s="87"/>
      <c r="AL365" s="78"/>
      <c r="AM365" s="87"/>
      <c r="AN365" s="78"/>
      <c r="AO365" s="78" t="str">
        <f aca="false">IF(AI365=0,"",IF(AI365=R365,"OK","Divergente"))</f>
        <v/>
      </c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IF(B366&lt;&gt;"",VLOOKUP(B366,'Manual EB'!$A$3:$B$407,2,0),0)</f>
        <v>0</v>
      </c>
      <c r="D366" s="78"/>
      <c r="E366" s="78"/>
      <c r="F366" s="79"/>
      <c r="G366" s="78"/>
      <c r="H366" s="80"/>
      <c r="I366" s="81"/>
      <c r="J366" s="82"/>
      <c r="K366" s="83"/>
      <c r="L366" s="84" t="str">
        <f aca="false">IF(G366="EE",IF(OR(AND(OR(J366=1,J366=0),H366&gt;0,H366&lt;5),AND(OR(J366=1,J366=0),H366&gt;4,H366&lt;16),AND(J366=2,H366&gt;0,H366&lt;5)),"Simples",IF(OR(AND(OR(J366=1,J366=0),H366&gt;15),AND(J366=2,H366&gt;4,H366&lt;16),AND(J366&gt;2,H366&gt;0,H366&lt;5)),"Médio",IF(OR(AND(J366=2,H366&gt;15),AND(J366&gt;2,H366&gt;4,H366&lt;16),AND(J366&gt;2,H366&gt;15)),"Complexo",""))), IF(OR(G366="CE",G366="SE"),IF(OR(AND(OR(J366=1,J366=0),H366&gt;0,H366&lt;6),AND(OR(J366=1,J366=0),H366&gt;5,H366&lt;20),AND(J366&gt;1,J366&lt;4,H366&gt;0,H366&lt;6)),"Simples",IF(OR(AND(OR(J366=1,J366=0),H366&gt;19),AND(J366&gt;1,J366&lt;4,H366&gt;5,H366&lt;20),AND(J366&gt;3,H366&gt;0,H366&lt;6)),"Médio",IF(OR(AND(J366&gt;1,J366&lt;4,H366&gt;19),AND(J366&gt;3,H366&gt;5,H366&lt;20),AND(J366&gt;3,H366&gt;19)),"Complexo",""))),""))</f>
        <v/>
      </c>
      <c r="M366" s="79" t="str">
        <f aca="false">IF(G366="ALI",IF(OR(AND(OR(J366=1,J366=0),H366&gt;0,H366&lt;20),AND(OR(J366=1,J366=0),H366&gt;19,H366&lt;51),AND(J366&gt;1,J366&lt;6,H366&gt;0,H366&lt;20)),"Simples",IF(OR(AND(OR(J366=1,J366=0),H366&gt;50),AND(J366&gt;1,J366&lt;6,H366&gt;19,H366&lt;51),AND(J366&gt;5,H366&gt;0,H366&lt;20)),"Médio",IF(OR(AND(J366&gt;1,J366&lt;6,H366&gt;50),AND(J366&gt;5,H366&gt;19,H366&lt;51),AND(J366&gt;5,H366&gt;50)),"Complexo",""))), IF(G366="AIE",IF(OR(AND(OR(J366=1, J366=0),H366&gt;0,H366&lt;20),AND(OR(J366=1, J366=0),H366&gt;19,H366&lt;51),AND(J366&gt;1,J366&lt;6,H366&gt;0,H366&lt;20)),"Simples",IF(OR(AND(OR(J366=1, J366=0),H366&gt;50),AND(J366&gt;1,J366&lt;6,H366&gt;19,H366&lt;51),AND(J366&gt;5,H366&gt;0,H366&lt;20)),"Médio",IF(OR(AND(J366&gt;1,J366&lt;6,H366&gt;50),AND(J366&gt;5,H366&gt;19,H366&lt;51),AND(J366&gt;5,H366&gt;50)),"Complexo",""))),""))</f>
        <v/>
      </c>
      <c r="N366" s="85" t="str">
        <f aca="false">IF(L366="",M366,IF(M366="",L366,""))</f>
        <v/>
      </c>
      <c r="O366" s="86" t="n">
        <f aca="false">IF(AND(OR(G366="EE",G366="CE"),N366="Simples"),3, IF(AND(OR(G366="EE",G366="CE"),N366="Médio"),4, IF(AND(OR(G366="EE",G366="CE"),N366="Complexo"),6, IF(AND(G366="SE",N366="Simples"),4, IF(AND(G366="SE",N366="Médio"),5, IF(AND(G366="SE",N366="Complexo"),7,0))))))</f>
        <v>0</v>
      </c>
      <c r="P366" s="86" t="n">
        <f aca="false">IF(AND(G366="ALI",M366="Simples"),7, IF(AND(G366="ALI",M366="Médio"),10, IF(AND(G366="ALI",M366="Complexo"),15, IF(AND(G366="AIE",M366="Simples"),5, IF(AND(G366="AIE",M366="Médio"),7, IF(AND(G366="AIE",M366="Complexo"),10,0))))))</f>
        <v>0</v>
      </c>
      <c r="Q366" s="69" t="n">
        <f aca="false">IF(B366&lt;&gt;"Manutenção em interface",IF(B366&lt;&gt;"Desenv., Manutenção e Publicação de Páginas Estáticas",(O366+P366),C366),C366)</f>
        <v>0</v>
      </c>
      <c r="R366" s="85" t="n">
        <f aca="false">IF(B366&lt;&gt;"Manutenção em interface",IF(B366&lt;&gt;"Desenv., Manutenção e Publicação de Páginas Estáticas",(O366+P366)*C366,C366),C366)</f>
        <v>0</v>
      </c>
      <c r="S366" s="78"/>
      <c r="T366" s="87"/>
      <c r="U366" s="88"/>
      <c r="V366" s="76"/>
      <c r="W366" s="77" t="n">
        <f aca="false">IF(V366&lt;&gt;"",VLOOKUP(V366,'Manual EB'!$A$3:$B$407,2,0),0)</f>
        <v>0</v>
      </c>
      <c r="X366" s="78"/>
      <c r="Y366" s="80"/>
      <c r="Z366" s="81"/>
      <c r="AA366" s="82"/>
      <c r="AB366" s="83"/>
      <c r="AC366" s="84" t="str">
        <f aca="false">IF(X366="EE",IF(OR(AND(OR(AA366=1,AA366=0),Y366&gt;0,Y366&lt;5),AND(OR(AA366=1,AA366=0),Y366&gt;4,Y366&lt;16),AND(AA366=2,Y366&gt;0,Y366&lt;5)),"Simples",IF(OR(AND(OR(AA366=1,AA366=0),Y366&gt;15),AND(AA366=2,Y366&gt;4,Y366&lt;16),AND(AA366&gt;2,Y366&gt;0,Y366&lt;5)),"Médio",IF(OR(AND(AA366=2,Y366&gt;15),AND(AA366&gt;2,Y366&gt;4,Y366&lt;16),AND(AA366&gt;2,Y366&gt;15)),"Complexo",""))), IF(OR(X366="CE",X366="SE"),IF(OR(AND(OR(AA366=1,AA366=0),Y366&gt;0,Y366&lt;6),AND(OR(AA366=1,AA366=0),Y366&gt;5,Y366&lt;20),AND(AA366&gt;1,AA366&lt;4,Y366&gt;0,Y366&lt;6)),"Simples",IF(OR(AND(OR(AA366=1,AA366=0),Y366&gt;19),AND(AA366&gt;1,AA366&lt;4,Y366&gt;5,Y366&lt;20),AND(AA366&gt;3,Y366&gt;0,Y366&lt;6)),"Médio",IF(OR(AND(AA366&gt;1,AA366&lt;4,Y366&gt;19),AND(AA366&gt;3,Y366&gt;5,Y366&lt;20),AND(AA366&gt;3,Y366&gt;19)),"Complexo",""))),""))</f>
        <v/>
      </c>
      <c r="AD366" s="79" t="str">
        <f aca="false">IF(X366="ALI",IF(OR(AND(OR(AA366=1,AA366=0),Y366&gt;0,Y366&lt;20),AND(OR(AA366=1,AA366=0),Y366&gt;19,Y366&lt;51),AND(AA366&gt;1,AA366&lt;6,Y366&gt;0,Y366&lt;20)),"Simples",IF(OR(AND(OR(AA366=1,AA366=0),Y366&gt;50),AND(AA366&gt;1,AA366&lt;6,Y366&gt;19,Y366&lt;51),AND(AA366&gt;5,Y366&gt;0,Y366&lt;20)),"Médio",IF(OR(AND(AA366&gt;1,AA366&lt;6,Y366&gt;50),AND(AA366&gt;5,Y366&gt;19,Y366&lt;51),AND(AA366&gt;5,Y366&gt;50)),"Complexo",""))), IF(X366="AIE",IF(OR(AND(OR(AA366=1, AA366=0),Y366&gt;0,Y366&lt;20),AND(OR(AA366=1, AA366=0),Y366&gt;19,Y366&lt;51),AND(AA366&gt;1,AA366&lt;6,Y366&gt;0,Y366&lt;20)),"Simples",IF(OR(AND(OR(AA366=1, AA366=0),Y366&gt;50),AND(AA366&gt;1,AA366&lt;6,Y366&gt;19,Y366&lt;51),AND(AA366&gt;5,Y366&gt;0,Y366&lt;20)),"Médio",IF(OR(AND(AA366&gt;1,AA366&lt;6,Y366&gt;50),AND(AA366&gt;5,Y366&gt;19,Y366&lt;51),AND(AA366&gt;5,Y366&gt;50)),"Complexo",""))),""))</f>
        <v/>
      </c>
      <c r="AE366" s="85" t="str">
        <f aca="false">IF(AC366="",AD366,IF(AD366="",AC366,""))</f>
        <v/>
      </c>
      <c r="AF366" s="86" t="n">
        <f aca="false">IF(AND(OR(X366="EE",X366="CE"),AE366="Simples"),3, IF(AND(OR(X366="EE",X366="CE"),AE366="Médio"),4, IF(AND(OR(X366="EE",X366="CE"),AE366="Complexo"),6, IF(AND(X366="SE",AE366="Simples"),4, IF(AND(X366="SE",AE366="Médio"),5, IF(AND(X366="SE",AE366="Complexo"),7,0))))))</f>
        <v>0</v>
      </c>
      <c r="AG366" s="86" t="n">
        <f aca="false">IF(AND(X366="ALI",AD366="Simples"),7, IF(AND(X366="ALI",AD366="Médio"),10, IF(AND(X366="ALI",AD366="Complexo"),15, IF(AND(X366="AIE",AD366="Simples"),5, IF(AND(X366="AIE",AD366="Médio"),7, IF(AND(X366="AIE",AD366="Complexo"),10,0))))))</f>
        <v>0</v>
      </c>
      <c r="AH366" s="86" t="n">
        <f aca="false">IF(U366="",0,IF(U366="OK",SUM(O366:P366),SUM(AF366:AG366)))</f>
        <v>0</v>
      </c>
      <c r="AI366" s="89" t="n">
        <f aca="false">IF(U366="OK",R366,( IF(V366&lt;&gt;"Manutenção em interface",IF(V366&lt;&gt;"Desenv., Manutenção e Publicação de Páginas Estáticas",(AF366+AG366)*W366,W366),W366)))</f>
        <v>0</v>
      </c>
      <c r="AJ366" s="78"/>
      <c r="AK366" s="87"/>
      <c r="AL366" s="78"/>
      <c r="AM366" s="87"/>
      <c r="AN366" s="78"/>
      <c r="AO366" s="78" t="str">
        <f aca="false">IF(AI366=0,"",IF(AI366=R366,"OK","Divergente"))</f>
        <v/>
      </c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IF(B367&lt;&gt;"",VLOOKUP(B367,'Manual EB'!$A$3:$B$407,2,0),0)</f>
        <v>0</v>
      </c>
      <c r="D367" s="78"/>
      <c r="E367" s="78"/>
      <c r="F367" s="79"/>
      <c r="G367" s="78"/>
      <c r="H367" s="80"/>
      <c r="I367" s="81"/>
      <c r="J367" s="82"/>
      <c r="K367" s="83"/>
      <c r="L367" s="84" t="str">
        <f aca="false">IF(G367="EE",IF(OR(AND(OR(J367=1,J367=0),H367&gt;0,H367&lt;5),AND(OR(J367=1,J367=0),H367&gt;4,H367&lt;16),AND(J367=2,H367&gt;0,H367&lt;5)),"Simples",IF(OR(AND(OR(J367=1,J367=0),H367&gt;15),AND(J367=2,H367&gt;4,H367&lt;16),AND(J367&gt;2,H367&gt;0,H367&lt;5)),"Médio",IF(OR(AND(J367=2,H367&gt;15),AND(J367&gt;2,H367&gt;4,H367&lt;16),AND(J367&gt;2,H367&gt;15)),"Complexo",""))), IF(OR(G367="CE",G367="SE"),IF(OR(AND(OR(J367=1,J367=0),H367&gt;0,H367&lt;6),AND(OR(J367=1,J367=0),H367&gt;5,H367&lt;20),AND(J367&gt;1,J367&lt;4,H367&gt;0,H367&lt;6)),"Simples",IF(OR(AND(OR(J367=1,J367=0),H367&gt;19),AND(J367&gt;1,J367&lt;4,H367&gt;5,H367&lt;20),AND(J367&gt;3,H367&gt;0,H367&lt;6)),"Médio",IF(OR(AND(J367&gt;1,J367&lt;4,H367&gt;19),AND(J367&gt;3,H367&gt;5,H367&lt;20),AND(J367&gt;3,H367&gt;19)),"Complexo",""))),""))</f>
        <v/>
      </c>
      <c r="M367" s="79" t="str">
        <f aca="false">IF(G367="ALI",IF(OR(AND(OR(J367=1,J367=0),H367&gt;0,H367&lt;20),AND(OR(J367=1,J367=0),H367&gt;19,H367&lt;51),AND(J367&gt;1,J367&lt;6,H367&gt;0,H367&lt;20)),"Simples",IF(OR(AND(OR(J367=1,J367=0),H367&gt;50),AND(J367&gt;1,J367&lt;6,H367&gt;19,H367&lt;51),AND(J367&gt;5,H367&gt;0,H367&lt;20)),"Médio",IF(OR(AND(J367&gt;1,J367&lt;6,H367&gt;50),AND(J367&gt;5,H367&gt;19,H367&lt;51),AND(J367&gt;5,H367&gt;50)),"Complexo",""))), IF(G367="AIE",IF(OR(AND(OR(J367=1, J367=0),H367&gt;0,H367&lt;20),AND(OR(J367=1, J367=0),H367&gt;19,H367&lt;51),AND(J367&gt;1,J367&lt;6,H367&gt;0,H367&lt;20)),"Simples",IF(OR(AND(OR(J367=1, J367=0),H367&gt;50),AND(J367&gt;1,J367&lt;6,H367&gt;19,H367&lt;51),AND(J367&gt;5,H367&gt;0,H367&lt;20)),"Médio",IF(OR(AND(J367&gt;1,J367&lt;6,H367&gt;50),AND(J367&gt;5,H367&gt;19,H367&lt;51),AND(J367&gt;5,H367&gt;50)),"Complexo",""))),""))</f>
        <v/>
      </c>
      <c r="N367" s="85" t="str">
        <f aca="false">IF(L367="",M367,IF(M367="",L367,""))</f>
        <v/>
      </c>
      <c r="O367" s="86" t="n">
        <f aca="false">IF(AND(OR(G367="EE",G367="CE"),N367="Simples"),3, IF(AND(OR(G367="EE",G367="CE"),N367="Médio"),4, IF(AND(OR(G367="EE",G367="CE"),N367="Complexo"),6, IF(AND(G367="SE",N367="Simples"),4, IF(AND(G367="SE",N367="Médio"),5, IF(AND(G367="SE",N367="Complexo"),7,0))))))</f>
        <v>0</v>
      </c>
      <c r="P367" s="86" t="n">
        <f aca="false">IF(AND(G367="ALI",M367="Simples"),7, IF(AND(G367="ALI",M367="Médio"),10, IF(AND(G367="ALI",M367="Complexo"),15, IF(AND(G367="AIE",M367="Simples"),5, IF(AND(G367="AIE",M367="Médio"),7, IF(AND(G367="AIE",M367="Complexo"),10,0))))))</f>
        <v>0</v>
      </c>
      <c r="Q367" s="69" t="n">
        <f aca="false">IF(B367&lt;&gt;"Manutenção em interface",IF(B367&lt;&gt;"Desenv., Manutenção e Publicação de Páginas Estáticas",(O367+P367),C367),C367)</f>
        <v>0</v>
      </c>
      <c r="R367" s="85" t="n">
        <f aca="false">IF(B367&lt;&gt;"Manutenção em interface",IF(B367&lt;&gt;"Desenv., Manutenção e Publicação de Páginas Estáticas",(O367+P367)*C367,C367),C367)</f>
        <v>0</v>
      </c>
      <c r="S367" s="78"/>
      <c r="T367" s="87"/>
      <c r="U367" s="88"/>
      <c r="V367" s="76"/>
      <c r="W367" s="77" t="n">
        <f aca="false">IF(V367&lt;&gt;"",VLOOKUP(V367,'Manual EB'!$A$3:$B$407,2,0),0)</f>
        <v>0</v>
      </c>
      <c r="X367" s="78"/>
      <c r="Y367" s="80"/>
      <c r="Z367" s="81"/>
      <c r="AA367" s="82"/>
      <c r="AB367" s="83"/>
      <c r="AC367" s="84" t="str">
        <f aca="false">IF(X367="EE",IF(OR(AND(OR(AA367=1,AA367=0),Y367&gt;0,Y367&lt;5),AND(OR(AA367=1,AA367=0),Y367&gt;4,Y367&lt;16),AND(AA367=2,Y367&gt;0,Y367&lt;5)),"Simples",IF(OR(AND(OR(AA367=1,AA367=0),Y367&gt;15),AND(AA367=2,Y367&gt;4,Y367&lt;16),AND(AA367&gt;2,Y367&gt;0,Y367&lt;5)),"Médio",IF(OR(AND(AA367=2,Y367&gt;15),AND(AA367&gt;2,Y367&gt;4,Y367&lt;16),AND(AA367&gt;2,Y367&gt;15)),"Complexo",""))), IF(OR(X367="CE",X367="SE"),IF(OR(AND(OR(AA367=1,AA367=0),Y367&gt;0,Y367&lt;6),AND(OR(AA367=1,AA367=0),Y367&gt;5,Y367&lt;20),AND(AA367&gt;1,AA367&lt;4,Y367&gt;0,Y367&lt;6)),"Simples",IF(OR(AND(OR(AA367=1,AA367=0),Y367&gt;19),AND(AA367&gt;1,AA367&lt;4,Y367&gt;5,Y367&lt;20),AND(AA367&gt;3,Y367&gt;0,Y367&lt;6)),"Médio",IF(OR(AND(AA367&gt;1,AA367&lt;4,Y367&gt;19),AND(AA367&gt;3,Y367&gt;5,Y367&lt;20),AND(AA367&gt;3,Y367&gt;19)),"Complexo",""))),""))</f>
        <v/>
      </c>
      <c r="AD367" s="79" t="str">
        <f aca="false">IF(X367="ALI",IF(OR(AND(OR(AA367=1,AA367=0),Y367&gt;0,Y367&lt;20),AND(OR(AA367=1,AA367=0),Y367&gt;19,Y367&lt;51),AND(AA367&gt;1,AA367&lt;6,Y367&gt;0,Y367&lt;20)),"Simples",IF(OR(AND(OR(AA367=1,AA367=0),Y367&gt;50),AND(AA367&gt;1,AA367&lt;6,Y367&gt;19,Y367&lt;51),AND(AA367&gt;5,Y367&gt;0,Y367&lt;20)),"Médio",IF(OR(AND(AA367&gt;1,AA367&lt;6,Y367&gt;50),AND(AA367&gt;5,Y367&gt;19,Y367&lt;51),AND(AA367&gt;5,Y367&gt;50)),"Complexo",""))), IF(X367="AIE",IF(OR(AND(OR(AA367=1, AA367=0),Y367&gt;0,Y367&lt;20),AND(OR(AA367=1, AA367=0),Y367&gt;19,Y367&lt;51),AND(AA367&gt;1,AA367&lt;6,Y367&gt;0,Y367&lt;20)),"Simples",IF(OR(AND(OR(AA367=1, AA367=0),Y367&gt;50),AND(AA367&gt;1,AA367&lt;6,Y367&gt;19,Y367&lt;51),AND(AA367&gt;5,Y367&gt;0,Y367&lt;20)),"Médio",IF(OR(AND(AA367&gt;1,AA367&lt;6,Y367&gt;50),AND(AA367&gt;5,Y367&gt;19,Y367&lt;51),AND(AA367&gt;5,Y367&gt;50)),"Complexo",""))),""))</f>
        <v/>
      </c>
      <c r="AE367" s="85" t="str">
        <f aca="false">IF(AC367="",AD367,IF(AD367="",AC367,""))</f>
        <v/>
      </c>
      <c r="AF367" s="86" t="n">
        <f aca="false">IF(AND(OR(X367="EE",X367="CE"),AE367="Simples"),3, IF(AND(OR(X367="EE",X367="CE"),AE367="Médio"),4, IF(AND(OR(X367="EE",X367="CE"),AE367="Complexo"),6, IF(AND(X367="SE",AE367="Simples"),4, IF(AND(X367="SE",AE367="Médio"),5, IF(AND(X367="SE",AE367="Complexo"),7,0))))))</f>
        <v>0</v>
      </c>
      <c r="AG367" s="86" t="n">
        <f aca="false">IF(AND(X367="ALI",AD367="Simples"),7, IF(AND(X367="ALI",AD367="Médio"),10, IF(AND(X367="ALI",AD367="Complexo"),15, IF(AND(X367="AIE",AD367="Simples"),5, IF(AND(X367="AIE",AD367="Médio"),7, IF(AND(X367="AIE",AD367="Complexo"),10,0))))))</f>
        <v>0</v>
      </c>
      <c r="AH367" s="86" t="n">
        <f aca="false">IF(U367="",0,IF(U367="OK",SUM(O367:P367),SUM(AF367:AG367)))</f>
        <v>0</v>
      </c>
      <c r="AI367" s="89" t="n">
        <f aca="false">IF(U367="OK",R367,( IF(V367&lt;&gt;"Manutenção em interface",IF(V367&lt;&gt;"Desenv., Manutenção e Publicação de Páginas Estáticas",(AF367+AG367)*W367,W367),W367)))</f>
        <v>0</v>
      </c>
      <c r="AJ367" s="78"/>
      <c r="AK367" s="87"/>
      <c r="AL367" s="78"/>
      <c r="AM367" s="87"/>
      <c r="AN367" s="78"/>
      <c r="AO367" s="78" t="str">
        <f aca="false">IF(AI367=0,"",IF(AI367=R367,"OK","Divergente"))</f>
        <v/>
      </c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IF(B368&lt;&gt;"",VLOOKUP(B368,'Manual EB'!$A$3:$B$407,2,0),0)</f>
        <v>0</v>
      </c>
      <c r="D368" s="78"/>
      <c r="E368" s="78"/>
      <c r="F368" s="79"/>
      <c r="G368" s="78"/>
      <c r="H368" s="80"/>
      <c r="I368" s="81"/>
      <c r="J368" s="82"/>
      <c r="K368" s="83"/>
      <c r="L368" s="84" t="str">
        <f aca="false">IF(G368="EE",IF(OR(AND(OR(J368=1,J368=0),H368&gt;0,H368&lt;5),AND(OR(J368=1,J368=0),H368&gt;4,H368&lt;16),AND(J368=2,H368&gt;0,H368&lt;5)),"Simples",IF(OR(AND(OR(J368=1,J368=0),H368&gt;15),AND(J368=2,H368&gt;4,H368&lt;16),AND(J368&gt;2,H368&gt;0,H368&lt;5)),"Médio",IF(OR(AND(J368=2,H368&gt;15),AND(J368&gt;2,H368&gt;4,H368&lt;16),AND(J368&gt;2,H368&gt;15)),"Complexo",""))), IF(OR(G368="CE",G368="SE"),IF(OR(AND(OR(J368=1,J368=0),H368&gt;0,H368&lt;6),AND(OR(J368=1,J368=0),H368&gt;5,H368&lt;20),AND(J368&gt;1,J368&lt;4,H368&gt;0,H368&lt;6)),"Simples",IF(OR(AND(OR(J368=1,J368=0),H368&gt;19),AND(J368&gt;1,J368&lt;4,H368&gt;5,H368&lt;20),AND(J368&gt;3,H368&gt;0,H368&lt;6)),"Médio",IF(OR(AND(J368&gt;1,J368&lt;4,H368&gt;19),AND(J368&gt;3,H368&gt;5,H368&lt;20),AND(J368&gt;3,H368&gt;19)),"Complexo",""))),""))</f>
        <v/>
      </c>
      <c r="M368" s="79" t="str">
        <f aca="false">IF(G368="ALI",IF(OR(AND(OR(J368=1,J368=0),H368&gt;0,H368&lt;20),AND(OR(J368=1,J368=0),H368&gt;19,H368&lt;51),AND(J368&gt;1,J368&lt;6,H368&gt;0,H368&lt;20)),"Simples",IF(OR(AND(OR(J368=1,J368=0),H368&gt;50),AND(J368&gt;1,J368&lt;6,H368&gt;19,H368&lt;51),AND(J368&gt;5,H368&gt;0,H368&lt;20)),"Médio",IF(OR(AND(J368&gt;1,J368&lt;6,H368&gt;50),AND(J368&gt;5,H368&gt;19,H368&lt;51),AND(J368&gt;5,H368&gt;50)),"Complexo",""))), IF(G368="AIE",IF(OR(AND(OR(J368=1, J368=0),H368&gt;0,H368&lt;20),AND(OR(J368=1, J368=0),H368&gt;19,H368&lt;51),AND(J368&gt;1,J368&lt;6,H368&gt;0,H368&lt;20)),"Simples",IF(OR(AND(OR(J368=1, J368=0),H368&gt;50),AND(J368&gt;1,J368&lt;6,H368&gt;19,H368&lt;51),AND(J368&gt;5,H368&gt;0,H368&lt;20)),"Médio",IF(OR(AND(J368&gt;1,J368&lt;6,H368&gt;50),AND(J368&gt;5,H368&gt;19,H368&lt;51),AND(J368&gt;5,H368&gt;50)),"Complexo",""))),""))</f>
        <v/>
      </c>
      <c r="N368" s="85" t="str">
        <f aca="false">IF(L368="",M368,IF(M368="",L368,""))</f>
        <v/>
      </c>
      <c r="O368" s="86" t="n">
        <f aca="false">IF(AND(OR(G368="EE",G368="CE"),N368="Simples"),3, IF(AND(OR(G368="EE",G368="CE"),N368="Médio"),4, IF(AND(OR(G368="EE",G368="CE"),N368="Complexo"),6, IF(AND(G368="SE",N368="Simples"),4, IF(AND(G368="SE",N368="Médio"),5, IF(AND(G368="SE",N368="Complexo"),7,0))))))</f>
        <v>0</v>
      </c>
      <c r="P368" s="86" t="n">
        <f aca="false">IF(AND(G368="ALI",M368="Simples"),7, IF(AND(G368="ALI",M368="Médio"),10, IF(AND(G368="ALI",M368="Complexo"),15, IF(AND(G368="AIE",M368="Simples"),5, IF(AND(G368="AIE",M368="Médio"),7, IF(AND(G368="AIE",M368="Complexo"),10,0))))))</f>
        <v>0</v>
      </c>
      <c r="Q368" s="69" t="n">
        <f aca="false">IF(B368&lt;&gt;"Manutenção em interface",IF(B368&lt;&gt;"Desenv., Manutenção e Publicação de Páginas Estáticas",(O368+P368),C368),C368)</f>
        <v>0</v>
      </c>
      <c r="R368" s="85" t="n">
        <f aca="false">IF(B368&lt;&gt;"Manutenção em interface",IF(B368&lt;&gt;"Desenv., Manutenção e Publicação de Páginas Estáticas",(O368+P368)*C368,C368),C368)</f>
        <v>0</v>
      </c>
      <c r="S368" s="78"/>
      <c r="T368" s="87"/>
      <c r="U368" s="88"/>
      <c r="V368" s="76"/>
      <c r="W368" s="77" t="n">
        <f aca="false">IF(V368&lt;&gt;"",VLOOKUP(V368,'Manual EB'!$A$3:$B$407,2,0),0)</f>
        <v>0</v>
      </c>
      <c r="X368" s="78"/>
      <c r="Y368" s="80"/>
      <c r="Z368" s="81"/>
      <c r="AA368" s="82"/>
      <c r="AB368" s="83"/>
      <c r="AC368" s="84" t="str">
        <f aca="false">IF(X368="EE",IF(OR(AND(OR(AA368=1,AA368=0),Y368&gt;0,Y368&lt;5),AND(OR(AA368=1,AA368=0),Y368&gt;4,Y368&lt;16),AND(AA368=2,Y368&gt;0,Y368&lt;5)),"Simples",IF(OR(AND(OR(AA368=1,AA368=0),Y368&gt;15),AND(AA368=2,Y368&gt;4,Y368&lt;16),AND(AA368&gt;2,Y368&gt;0,Y368&lt;5)),"Médio",IF(OR(AND(AA368=2,Y368&gt;15),AND(AA368&gt;2,Y368&gt;4,Y368&lt;16),AND(AA368&gt;2,Y368&gt;15)),"Complexo",""))), IF(OR(X368="CE",X368="SE"),IF(OR(AND(OR(AA368=1,AA368=0),Y368&gt;0,Y368&lt;6),AND(OR(AA368=1,AA368=0),Y368&gt;5,Y368&lt;20),AND(AA368&gt;1,AA368&lt;4,Y368&gt;0,Y368&lt;6)),"Simples",IF(OR(AND(OR(AA368=1,AA368=0),Y368&gt;19),AND(AA368&gt;1,AA368&lt;4,Y368&gt;5,Y368&lt;20),AND(AA368&gt;3,Y368&gt;0,Y368&lt;6)),"Médio",IF(OR(AND(AA368&gt;1,AA368&lt;4,Y368&gt;19),AND(AA368&gt;3,Y368&gt;5,Y368&lt;20),AND(AA368&gt;3,Y368&gt;19)),"Complexo",""))),""))</f>
        <v/>
      </c>
      <c r="AD368" s="79" t="str">
        <f aca="false">IF(X368="ALI",IF(OR(AND(OR(AA368=1,AA368=0),Y368&gt;0,Y368&lt;20),AND(OR(AA368=1,AA368=0),Y368&gt;19,Y368&lt;51),AND(AA368&gt;1,AA368&lt;6,Y368&gt;0,Y368&lt;20)),"Simples",IF(OR(AND(OR(AA368=1,AA368=0),Y368&gt;50),AND(AA368&gt;1,AA368&lt;6,Y368&gt;19,Y368&lt;51),AND(AA368&gt;5,Y368&gt;0,Y368&lt;20)),"Médio",IF(OR(AND(AA368&gt;1,AA368&lt;6,Y368&gt;50),AND(AA368&gt;5,Y368&gt;19,Y368&lt;51),AND(AA368&gt;5,Y368&gt;50)),"Complexo",""))), IF(X368="AIE",IF(OR(AND(OR(AA368=1, AA368=0),Y368&gt;0,Y368&lt;20),AND(OR(AA368=1, AA368=0),Y368&gt;19,Y368&lt;51),AND(AA368&gt;1,AA368&lt;6,Y368&gt;0,Y368&lt;20)),"Simples",IF(OR(AND(OR(AA368=1, AA368=0),Y368&gt;50),AND(AA368&gt;1,AA368&lt;6,Y368&gt;19,Y368&lt;51),AND(AA368&gt;5,Y368&gt;0,Y368&lt;20)),"Médio",IF(OR(AND(AA368&gt;1,AA368&lt;6,Y368&gt;50),AND(AA368&gt;5,Y368&gt;19,Y368&lt;51),AND(AA368&gt;5,Y368&gt;50)),"Complexo",""))),""))</f>
        <v/>
      </c>
      <c r="AE368" s="85" t="str">
        <f aca="false">IF(AC368="",AD368,IF(AD368="",AC368,""))</f>
        <v/>
      </c>
      <c r="AF368" s="86" t="n">
        <f aca="false">IF(AND(OR(X368="EE",X368="CE"),AE368="Simples"),3, IF(AND(OR(X368="EE",X368="CE"),AE368="Médio"),4, IF(AND(OR(X368="EE",X368="CE"),AE368="Complexo"),6, IF(AND(X368="SE",AE368="Simples"),4, IF(AND(X368="SE",AE368="Médio"),5, IF(AND(X368="SE",AE368="Complexo"),7,0))))))</f>
        <v>0</v>
      </c>
      <c r="AG368" s="86" t="n">
        <f aca="false">IF(AND(X368="ALI",AD368="Simples"),7, IF(AND(X368="ALI",AD368="Médio"),10, IF(AND(X368="ALI",AD368="Complexo"),15, IF(AND(X368="AIE",AD368="Simples"),5, IF(AND(X368="AIE",AD368="Médio"),7, IF(AND(X368="AIE",AD368="Complexo"),10,0))))))</f>
        <v>0</v>
      </c>
      <c r="AH368" s="86" t="n">
        <f aca="false">IF(U368="",0,IF(U368="OK",SUM(O368:P368),SUM(AF368:AG368)))</f>
        <v>0</v>
      </c>
      <c r="AI368" s="89" t="n">
        <f aca="false">IF(U368="OK",R368,( IF(V368&lt;&gt;"Manutenção em interface",IF(V368&lt;&gt;"Desenv., Manutenção e Publicação de Páginas Estáticas",(AF368+AG368)*W368,W368),W368)))</f>
        <v>0</v>
      </c>
      <c r="AJ368" s="78"/>
      <c r="AK368" s="87"/>
      <c r="AL368" s="78"/>
      <c r="AM368" s="87"/>
      <c r="AN368" s="78"/>
      <c r="AO368" s="78" t="str">
        <f aca="false">IF(AI368=0,"",IF(AI368=R368,"OK","Divergente"))</f>
        <v/>
      </c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IF(B369&lt;&gt;"",VLOOKUP(B369,'Manual EB'!$A$3:$B$407,2,0),0)</f>
        <v>0</v>
      </c>
      <c r="D369" s="78"/>
      <c r="E369" s="78"/>
      <c r="F369" s="79"/>
      <c r="G369" s="78"/>
      <c r="H369" s="80"/>
      <c r="I369" s="81"/>
      <c r="J369" s="82"/>
      <c r="K369" s="83"/>
      <c r="L369" s="84" t="str">
        <f aca="false">IF(G369="EE",IF(OR(AND(OR(J369=1,J369=0),H369&gt;0,H369&lt;5),AND(OR(J369=1,J369=0),H369&gt;4,H369&lt;16),AND(J369=2,H369&gt;0,H369&lt;5)),"Simples",IF(OR(AND(OR(J369=1,J369=0),H369&gt;15),AND(J369=2,H369&gt;4,H369&lt;16),AND(J369&gt;2,H369&gt;0,H369&lt;5)),"Médio",IF(OR(AND(J369=2,H369&gt;15),AND(J369&gt;2,H369&gt;4,H369&lt;16),AND(J369&gt;2,H369&gt;15)),"Complexo",""))), IF(OR(G369="CE",G369="SE"),IF(OR(AND(OR(J369=1,J369=0),H369&gt;0,H369&lt;6),AND(OR(J369=1,J369=0),H369&gt;5,H369&lt;20),AND(J369&gt;1,J369&lt;4,H369&gt;0,H369&lt;6)),"Simples",IF(OR(AND(OR(J369=1,J369=0),H369&gt;19),AND(J369&gt;1,J369&lt;4,H369&gt;5,H369&lt;20),AND(J369&gt;3,H369&gt;0,H369&lt;6)),"Médio",IF(OR(AND(J369&gt;1,J369&lt;4,H369&gt;19),AND(J369&gt;3,H369&gt;5,H369&lt;20),AND(J369&gt;3,H369&gt;19)),"Complexo",""))),""))</f>
        <v/>
      </c>
      <c r="M369" s="79" t="str">
        <f aca="false">IF(G369="ALI",IF(OR(AND(OR(J369=1,J369=0),H369&gt;0,H369&lt;20),AND(OR(J369=1,J369=0),H369&gt;19,H369&lt;51),AND(J369&gt;1,J369&lt;6,H369&gt;0,H369&lt;20)),"Simples",IF(OR(AND(OR(J369=1,J369=0),H369&gt;50),AND(J369&gt;1,J369&lt;6,H369&gt;19,H369&lt;51),AND(J369&gt;5,H369&gt;0,H369&lt;20)),"Médio",IF(OR(AND(J369&gt;1,J369&lt;6,H369&gt;50),AND(J369&gt;5,H369&gt;19,H369&lt;51),AND(J369&gt;5,H369&gt;50)),"Complexo",""))), IF(G369="AIE",IF(OR(AND(OR(J369=1, J369=0),H369&gt;0,H369&lt;20),AND(OR(J369=1, J369=0),H369&gt;19,H369&lt;51),AND(J369&gt;1,J369&lt;6,H369&gt;0,H369&lt;20)),"Simples",IF(OR(AND(OR(J369=1, J369=0),H369&gt;50),AND(J369&gt;1,J369&lt;6,H369&gt;19,H369&lt;51),AND(J369&gt;5,H369&gt;0,H369&lt;20)),"Médio",IF(OR(AND(J369&gt;1,J369&lt;6,H369&gt;50),AND(J369&gt;5,H369&gt;19,H369&lt;51),AND(J369&gt;5,H369&gt;50)),"Complexo",""))),""))</f>
        <v/>
      </c>
      <c r="N369" s="85" t="str">
        <f aca="false">IF(L369="",M369,IF(M369="",L369,""))</f>
        <v/>
      </c>
      <c r="O369" s="86" t="n">
        <f aca="false">IF(AND(OR(G369="EE",G369="CE"),N369="Simples"),3, IF(AND(OR(G369="EE",G369="CE"),N369="Médio"),4, IF(AND(OR(G369="EE",G369="CE"),N369="Complexo"),6, IF(AND(G369="SE",N369="Simples"),4, IF(AND(G369="SE",N369="Médio"),5, IF(AND(G369="SE",N369="Complexo"),7,0))))))</f>
        <v>0</v>
      </c>
      <c r="P369" s="86" t="n">
        <f aca="false">IF(AND(G369="ALI",M369="Simples"),7, IF(AND(G369="ALI",M369="Médio"),10, IF(AND(G369="ALI",M369="Complexo"),15, IF(AND(G369="AIE",M369="Simples"),5, IF(AND(G369="AIE",M369="Médio"),7, IF(AND(G369="AIE",M369="Complexo"),10,0))))))</f>
        <v>0</v>
      </c>
      <c r="Q369" s="69" t="n">
        <f aca="false">IF(B369&lt;&gt;"Manutenção em interface",IF(B369&lt;&gt;"Desenv., Manutenção e Publicação de Páginas Estáticas",(O369+P369),C369),C369)</f>
        <v>0</v>
      </c>
      <c r="R369" s="85" t="n">
        <f aca="false">IF(B369&lt;&gt;"Manutenção em interface",IF(B369&lt;&gt;"Desenv., Manutenção e Publicação de Páginas Estáticas",(O369+P369)*C369,C369),C369)</f>
        <v>0</v>
      </c>
      <c r="S369" s="78"/>
      <c r="T369" s="87"/>
      <c r="U369" s="88"/>
      <c r="V369" s="76"/>
      <c r="W369" s="77" t="n">
        <f aca="false">IF(V369&lt;&gt;"",VLOOKUP(V369,'Manual EB'!$A$3:$B$407,2,0),0)</f>
        <v>0</v>
      </c>
      <c r="X369" s="78"/>
      <c r="Y369" s="80"/>
      <c r="Z369" s="81"/>
      <c r="AA369" s="82"/>
      <c r="AB369" s="83"/>
      <c r="AC369" s="84" t="str">
        <f aca="false">IF(X369="EE",IF(OR(AND(OR(AA369=1,AA369=0),Y369&gt;0,Y369&lt;5),AND(OR(AA369=1,AA369=0),Y369&gt;4,Y369&lt;16),AND(AA369=2,Y369&gt;0,Y369&lt;5)),"Simples",IF(OR(AND(OR(AA369=1,AA369=0),Y369&gt;15),AND(AA369=2,Y369&gt;4,Y369&lt;16),AND(AA369&gt;2,Y369&gt;0,Y369&lt;5)),"Médio",IF(OR(AND(AA369=2,Y369&gt;15),AND(AA369&gt;2,Y369&gt;4,Y369&lt;16),AND(AA369&gt;2,Y369&gt;15)),"Complexo",""))), IF(OR(X369="CE",X369="SE"),IF(OR(AND(OR(AA369=1,AA369=0),Y369&gt;0,Y369&lt;6),AND(OR(AA369=1,AA369=0),Y369&gt;5,Y369&lt;20),AND(AA369&gt;1,AA369&lt;4,Y369&gt;0,Y369&lt;6)),"Simples",IF(OR(AND(OR(AA369=1,AA369=0),Y369&gt;19),AND(AA369&gt;1,AA369&lt;4,Y369&gt;5,Y369&lt;20),AND(AA369&gt;3,Y369&gt;0,Y369&lt;6)),"Médio",IF(OR(AND(AA369&gt;1,AA369&lt;4,Y369&gt;19),AND(AA369&gt;3,Y369&gt;5,Y369&lt;20),AND(AA369&gt;3,Y369&gt;19)),"Complexo",""))),""))</f>
        <v/>
      </c>
      <c r="AD369" s="79" t="str">
        <f aca="false">IF(X369="ALI",IF(OR(AND(OR(AA369=1,AA369=0),Y369&gt;0,Y369&lt;20),AND(OR(AA369=1,AA369=0),Y369&gt;19,Y369&lt;51),AND(AA369&gt;1,AA369&lt;6,Y369&gt;0,Y369&lt;20)),"Simples",IF(OR(AND(OR(AA369=1,AA369=0),Y369&gt;50),AND(AA369&gt;1,AA369&lt;6,Y369&gt;19,Y369&lt;51),AND(AA369&gt;5,Y369&gt;0,Y369&lt;20)),"Médio",IF(OR(AND(AA369&gt;1,AA369&lt;6,Y369&gt;50),AND(AA369&gt;5,Y369&gt;19,Y369&lt;51),AND(AA369&gt;5,Y369&gt;50)),"Complexo",""))), IF(X369="AIE",IF(OR(AND(OR(AA369=1, AA369=0),Y369&gt;0,Y369&lt;20),AND(OR(AA369=1, AA369=0),Y369&gt;19,Y369&lt;51),AND(AA369&gt;1,AA369&lt;6,Y369&gt;0,Y369&lt;20)),"Simples",IF(OR(AND(OR(AA369=1, AA369=0),Y369&gt;50),AND(AA369&gt;1,AA369&lt;6,Y369&gt;19,Y369&lt;51),AND(AA369&gt;5,Y369&gt;0,Y369&lt;20)),"Médio",IF(OR(AND(AA369&gt;1,AA369&lt;6,Y369&gt;50),AND(AA369&gt;5,Y369&gt;19,Y369&lt;51),AND(AA369&gt;5,Y369&gt;50)),"Complexo",""))),""))</f>
        <v/>
      </c>
      <c r="AE369" s="85" t="str">
        <f aca="false">IF(AC369="",AD369,IF(AD369="",AC369,""))</f>
        <v/>
      </c>
      <c r="AF369" s="86" t="n">
        <f aca="false">IF(AND(OR(X369="EE",X369="CE"),AE369="Simples"),3, IF(AND(OR(X369="EE",X369="CE"),AE369="Médio"),4, IF(AND(OR(X369="EE",X369="CE"),AE369="Complexo"),6, IF(AND(X369="SE",AE369="Simples"),4, IF(AND(X369="SE",AE369="Médio"),5, IF(AND(X369="SE",AE369="Complexo"),7,0))))))</f>
        <v>0</v>
      </c>
      <c r="AG369" s="86" t="n">
        <f aca="false">IF(AND(X369="ALI",AD369="Simples"),7, IF(AND(X369="ALI",AD369="Médio"),10, IF(AND(X369="ALI",AD369="Complexo"),15, IF(AND(X369="AIE",AD369="Simples"),5, IF(AND(X369="AIE",AD369="Médio"),7, IF(AND(X369="AIE",AD369="Complexo"),10,0))))))</f>
        <v>0</v>
      </c>
      <c r="AH369" s="86" t="n">
        <f aca="false">IF(U369="",0,IF(U369="OK",SUM(O369:P369),SUM(AF369:AG369)))</f>
        <v>0</v>
      </c>
      <c r="AI369" s="89" t="n">
        <f aca="false">IF(U369="OK",R369,( IF(V369&lt;&gt;"Manutenção em interface",IF(V369&lt;&gt;"Desenv., Manutenção e Publicação de Páginas Estáticas",(AF369+AG369)*W369,W369),W369)))</f>
        <v>0</v>
      </c>
      <c r="AJ369" s="78"/>
      <c r="AK369" s="87"/>
      <c r="AL369" s="78"/>
      <c r="AM369" s="87"/>
      <c r="AN369" s="78"/>
      <c r="AO369" s="78" t="str">
        <f aca="false">IF(AI369=0,"",IF(AI369=R369,"OK","Divergente"))</f>
        <v/>
      </c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IF(B370&lt;&gt;"",VLOOKUP(B370,'Manual EB'!$A$3:$B$407,2,0),0)</f>
        <v>0</v>
      </c>
      <c r="D370" s="78"/>
      <c r="E370" s="78"/>
      <c r="F370" s="79"/>
      <c r="G370" s="78"/>
      <c r="H370" s="80"/>
      <c r="I370" s="81"/>
      <c r="J370" s="82"/>
      <c r="K370" s="83"/>
      <c r="L370" s="84" t="str">
        <f aca="false">IF(G370="EE",IF(OR(AND(OR(J370=1,J370=0),H370&gt;0,H370&lt;5),AND(OR(J370=1,J370=0),H370&gt;4,H370&lt;16),AND(J370=2,H370&gt;0,H370&lt;5)),"Simples",IF(OR(AND(OR(J370=1,J370=0),H370&gt;15),AND(J370=2,H370&gt;4,H370&lt;16),AND(J370&gt;2,H370&gt;0,H370&lt;5)),"Médio",IF(OR(AND(J370=2,H370&gt;15),AND(J370&gt;2,H370&gt;4,H370&lt;16),AND(J370&gt;2,H370&gt;15)),"Complexo",""))), IF(OR(G370="CE",G370="SE"),IF(OR(AND(OR(J370=1,J370=0),H370&gt;0,H370&lt;6),AND(OR(J370=1,J370=0),H370&gt;5,H370&lt;20),AND(J370&gt;1,J370&lt;4,H370&gt;0,H370&lt;6)),"Simples",IF(OR(AND(OR(J370=1,J370=0),H370&gt;19),AND(J370&gt;1,J370&lt;4,H370&gt;5,H370&lt;20),AND(J370&gt;3,H370&gt;0,H370&lt;6)),"Médio",IF(OR(AND(J370&gt;1,J370&lt;4,H370&gt;19),AND(J370&gt;3,H370&gt;5,H370&lt;20),AND(J370&gt;3,H370&gt;19)),"Complexo",""))),""))</f>
        <v/>
      </c>
      <c r="M370" s="79" t="str">
        <f aca="false">IF(G370="ALI",IF(OR(AND(OR(J370=1,J370=0),H370&gt;0,H370&lt;20),AND(OR(J370=1,J370=0),H370&gt;19,H370&lt;51),AND(J370&gt;1,J370&lt;6,H370&gt;0,H370&lt;20)),"Simples",IF(OR(AND(OR(J370=1,J370=0),H370&gt;50),AND(J370&gt;1,J370&lt;6,H370&gt;19,H370&lt;51),AND(J370&gt;5,H370&gt;0,H370&lt;20)),"Médio",IF(OR(AND(J370&gt;1,J370&lt;6,H370&gt;50),AND(J370&gt;5,H370&gt;19,H370&lt;51),AND(J370&gt;5,H370&gt;50)),"Complexo",""))), IF(G370="AIE",IF(OR(AND(OR(J370=1, J370=0),H370&gt;0,H370&lt;20),AND(OR(J370=1, J370=0),H370&gt;19,H370&lt;51),AND(J370&gt;1,J370&lt;6,H370&gt;0,H370&lt;20)),"Simples",IF(OR(AND(OR(J370=1, J370=0),H370&gt;50),AND(J370&gt;1,J370&lt;6,H370&gt;19,H370&lt;51),AND(J370&gt;5,H370&gt;0,H370&lt;20)),"Médio",IF(OR(AND(J370&gt;1,J370&lt;6,H370&gt;50),AND(J370&gt;5,H370&gt;19,H370&lt;51),AND(J370&gt;5,H370&gt;50)),"Complexo",""))),""))</f>
        <v/>
      </c>
      <c r="N370" s="85" t="str">
        <f aca="false">IF(L370="",M370,IF(M370="",L370,""))</f>
        <v/>
      </c>
      <c r="O370" s="86" t="n">
        <f aca="false">IF(AND(OR(G370="EE",G370="CE"),N370="Simples"),3, IF(AND(OR(G370="EE",G370="CE"),N370="Médio"),4, IF(AND(OR(G370="EE",G370="CE"),N370="Complexo"),6, IF(AND(G370="SE",N370="Simples"),4, IF(AND(G370="SE",N370="Médio"),5, IF(AND(G370="SE",N370="Complexo"),7,0))))))</f>
        <v>0</v>
      </c>
      <c r="P370" s="86" t="n">
        <f aca="false">IF(AND(G370="ALI",M370="Simples"),7, IF(AND(G370="ALI",M370="Médio"),10, IF(AND(G370="ALI",M370="Complexo"),15, IF(AND(G370="AIE",M370="Simples"),5, IF(AND(G370="AIE",M370="Médio"),7, IF(AND(G370="AIE",M370="Complexo"),10,0))))))</f>
        <v>0</v>
      </c>
      <c r="Q370" s="69" t="n">
        <f aca="false">IF(B370&lt;&gt;"Manutenção em interface",IF(B370&lt;&gt;"Desenv., Manutenção e Publicação de Páginas Estáticas",(O370+P370),C370),C370)</f>
        <v>0</v>
      </c>
      <c r="R370" s="85" t="n">
        <f aca="false">IF(B370&lt;&gt;"Manutenção em interface",IF(B370&lt;&gt;"Desenv., Manutenção e Publicação de Páginas Estáticas",(O370+P370)*C370,C370),C370)</f>
        <v>0</v>
      </c>
      <c r="S370" s="78"/>
      <c r="T370" s="87"/>
      <c r="U370" s="88"/>
      <c r="V370" s="76"/>
      <c r="W370" s="77" t="n">
        <f aca="false">IF(V370&lt;&gt;"",VLOOKUP(V370,'Manual EB'!$A$3:$B$407,2,0),0)</f>
        <v>0</v>
      </c>
      <c r="X370" s="78"/>
      <c r="Y370" s="80"/>
      <c r="Z370" s="81"/>
      <c r="AA370" s="82"/>
      <c r="AB370" s="83"/>
      <c r="AC370" s="84" t="str">
        <f aca="false">IF(X370="EE",IF(OR(AND(OR(AA370=1,AA370=0),Y370&gt;0,Y370&lt;5),AND(OR(AA370=1,AA370=0),Y370&gt;4,Y370&lt;16),AND(AA370=2,Y370&gt;0,Y370&lt;5)),"Simples",IF(OR(AND(OR(AA370=1,AA370=0),Y370&gt;15),AND(AA370=2,Y370&gt;4,Y370&lt;16),AND(AA370&gt;2,Y370&gt;0,Y370&lt;5)),"Médio",IF(OR(AND(AA370=2,Y370&gt;15),AND(AA370&gt;2,Y370&gt;4,Y370&lt;16),AND(AA370&gt;2,Y370&gt;15)),"Complexo",""))), IF(OR(X370="CE",X370="SE"),IF(OR(AND(OR(AA370=1,AA370=0),Y370&gt;0,Y370&lt;6),AND(OR(AA370=1,AA370=0),Y370&gt;5,Y370&lt;20),AND(AA370&gt;1,AA370&lt;4,Y370&gt;0,Y370&lt;6)),"Simples",IF(OR(AND(OR(AA370=1,AA370=0),Y370&gt;19),AND(AA370&gt;1,AA370&lt;4,Y370&gt;5,Y370&lt;20),AND(AA370&gt;3,Y370&gt;0,Y370&lt;6)),"Médio",IF(OR(AND(AA370&gt;1,AA370&lt;4,Y370&gt;19),AND(AA370&gt;3,Y370&gt;5,Y370&lt;20),AND(AA370&gt;3,Y370&gt;19)),"Complexo",""))),""))</f>
        <v/>
      </c>
      <c r="AD370" s="79" t="str">
        <f aca="false">IF(X370="ALI",IF(OR(AND(OR(AA370=1,AA370=0),Y370&gt;0,Y370&lt;20),AND(OR(AA370=1,AA370=0),Y370&gt;19,Y370&lt;51),AND(AA370&gt;1,AA370&lt;6,Y370&gt;0,Y370&lt;20)),"Simples",IF(OR(AND(OR(AA370=1,AA370=0),Y370&gt;50),AND(AA370&gt;1,AA370&lt;6,Y370&gt;19,Y370&lt;51),AND(AA370&gt;5,Y370&gt;0,Y370&lt;20)),"Médio",IF(OR(AND(AA370&gt;1,AA370&lt;6,Y370&gt;50),AND(AA370&gt;5,Y370&gt;19,Y370&lt;51),AND(AA370&gt;5,Y370&gt;50)),"Complexo",""))), IF(X370="AIE",IF(OR(AND(OR(AA370=1, AA370=0),Y370&gt;0,Y370&lt;20),AND(OR(AA370=1, AA370=0),Y370&gt;19,Y370&lt;51),AND(AA370&gt;1,AA370&lt;6,Y370&gt;0,Y370&lt;20)),"Simples",IF(OR(AND(OR(AA370=1, AA370=0),Y370&gt;50),AND(AA370&gt;1,AA370&lt;6,Y370&gt;19,Y370&lt;51),AND(AA370&gt;5,Y370&gt;0,Y370&lt;20)),"Médio",IF(OR(AND(AA370&gt;1,AA370&lt;6,Y370&gt;50),AND(AA370&gt;5,Y370&gt;19,Y370&lt;51),AND(AA370&gt;5,Y370&gt;50)),"Complexo",""))),""))</f>
        <v/>
      </c>
      <c r="AE370" s="85" t="str">
        <f aca="false">IF(AC370="",AD370,IF(AD370="",AC370,""))</f>
        <v/>
      </c>
      <c r="AF370" s="86" t="n">
        <f aca="false">IF(AND(OR(X370="EE",X370="CE"),AE370="Simples"),3, IF(AND(OR(X370="EE",X370="CE"),AE370="Médio"),4, IF(AND(OR(X370="EE",X370="CE"),AE370="Complexo"),6, IF(AND(X370="SE",AE370="Simples"),4, IF(AND(X370="SE",AE370="Médio"),5, IF(AND(X370="SE",AE370="Complexo"),7,0))))))</f>
        <v>0</v>
      </c>
      <c r="AG370" s="86" t="n">
        <f aca="false">IF(AND(X370="ALI",AD370="Simples"),7, IF(AND(X370="ALI",AD370="Médio"),10, IF(AND(X370="ALI",AD370="Complexo"),15, IF(AND(X370="AIE",AD370="Simples"),5, IF(AND(X370="AIE",AD370="Médio"),7, IF(AND(X370="AIE",AD370="Complexo"),10,0))))))</f>
        <v>0</v>
      </c>
      <c r="AH370" s="86" t="n">
        <f aca="false">IF(U370="",0,IF(U370="OK",SUM(O370:P370),SUM(AF370:AG370)))</f>
        <v>0</v>
      </c>
      <c r="AI370" s="89" t="n">
        <f aca="false">IF(U370="OK",R370,( IF(V370&lt;&gt;"Manutenção em interface",IF(V370&lt;&gt;"Desenv., Manutenção e Publicação de Páginas Estáticas",(AF370+AG370)*W370,W370),W370)))</f>
        <v>0</v>
      </c>
      <c r="AJ370" s="78"/>
      <c r="AK370" s="87"/>
      <c r="AL370" s="78"/>
      <c r="AM370" s="87"/>
      <c r="AN370" s="78"/>
      <c r="AO370" s="78" t="str">
        <f aca="false">IF(AI370=0,"",IF(AI370=R370,"OK","Divergente"))</f>
        <v/>
      </c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IF(B371&lt;&gt;"",VLOOKUP(B371,'Manual EB'!$A$3:$B$407,2,0),0)</f>
        <v>0</v>
      </c>
      <c r="D371" s="78"/>
      <c r="E371" s="78"/>
      <c r="F371" s="79"/>
      <c r="G371" s="78"/>
      <c r="H371" s="80"/>
      <c r="I371" s="81"/>
      <c r="J371" s="82"/>
      <c r="K371" s="83"/>
      <c r="L371" s="84" t="str">
        <f aca="false">IF(G371="EE",IF(OR(AND(OR(J371=1,J371=0),H371&gt;0,H371&lt;5),AND(OR(J371=1,J371=0),H371&gt;4,H371&lt;16),AND(J371=2,H371&gt;0,H371&lt;5)),"Simples",IF(OR(AND(OR(J371=1,J371=0),H371&gt;15),AND(J371=2,H371&gt;4,H371&lt;16),AND(J371&gt;2,H371&gt;0,H371&lt;5)),"Médio",IF(OR(AND(J371=2,H371&gt;15),AND(J371&gt;2,H371&gt;4,H371&lt;16),AND(J371&gt;2,H371&gt;15)),"Complexo",""))), IF(OR(G371="CE",G371="SE"),IF(OR(AND(OR(J371=1,J371=0),H371&gt;0,H371&lt;6),AND(OR(J371=1,J371=0),H371&gt;5,H371&lt;20),AND(J371&gt;1,J371&lt;4,H371&gt;0,H371&lt;6)),"Simples",IF(OR(AND(OR(J371=1,J371=0),H371&gt;19),AND(J371&gt;1,J371&lt;4,H371&gt;5,H371&lt;20),AND(J371&gt;3,H371&gt;0,H371&lt;6)),"Médio",IF(OR(AND(J371&gt;1,J371&lt;4,H371&gt;19),AND(J371&gt;3,H371&gt;5,H371&lt;20),AND(J371&gt;3,H371&gt;19)),"Complexo",""))),""))</f>
        <v/>
      </c>
      <c r="M371" s="79" t="str">
        <f aca="false">IF(G371="ALI",IF(OR(AND(OR(J371=1,J371=0),H371&gt;0,H371&lt;20),AND(OR(J371=1,J371=0),H371&gt;19,H371&lt;51),AND(J371&gt;1,J371&lt;6,H371&gt;0,H371&lt;20)),"Simples",IF(OR(AND(OR(J371=1,J371=0),H371&gt;50),AND(J371&gt;1,J371&lt;6,H371&gt;19,H371&lt;51),AND(J371&gt;5,H371&gt;0,H371&lt;20)),"Médio",IF(OR(AND(J371&gt;1,J371&lt;6,H371&gt;50),AND(J371&gt;5,H371&gt;19,H371&lt;51),AND(J371&gt;5,H371&gt;50)),"Complexo",""))), IF(G371="AIE",IF(OR(AND(OR(J371=1, J371=0),H371&gt;0,H371&lt;20),AND(OR(J371=1, J371=0),H371&gt;19,H371&lt;51),AND(J371&gt;1,J371&lt;6,H371&gt;0,H371&lt;20)),"Simples",IF(OR(AND(OR(J371=1, J371=0),H371&gt;50),AND(J371&gt;1,J371&lt;6,H371&gt;19,H371&lt;51),AND(J371&gt;5,H371&gt;0,H371&lt;20)),"Médio",IF(OR(AND(J371&gt;1,J371&lt;6,H371&gt;50),AND(J371&gt;5,H371&gt;19,H371&lt;51),AND(J371&gt;5,H371&gt;50)),"Complexo",""))),""))</f>
        <v/>
      </c>
      <c r="N371" s="85" t="str">
        <f aca="false">IF(L371="",M371,IF(M371="",L371,""))</f>
        <v/>
      </c>
      <c r="O371" s="86" t="n">
        <f aca="false">IF(AND(OR(G371="EE",G371="CE"),N371="Simples"),3, IF(AND(OR(G371="EE",G371="CE"),N371="Médio"),4, IF(AND(OR(G371="EE",G371="CE"),N371="Complexo"),6, IF(AND(G371="SE",N371="Simples"),4, IF(AND(G371="SE",N371="Médio"),5, IF(AND(G371="SE",N371="Complexo"),7,0))))))</f>
        <v>0</v>
      </c>
      <c r="P371" s="86" t="n">
        <f aca="false">IF(AND(G371="ALI",M371="Simples"),7, IF(AND(G371="ALI",M371="Médio"),10, IF(AND(G371="ALI",M371="Complexo"),15, IF(AND(G371="AIE",M371="Simples"),5, IF(AND(G371="AIE",M371="Médio"),7, IF(AND(G371="AIE",M371="Complexo"),10,0))))))</f>
        <v>0</v>
      </c>
      <c r="Q371" s="69" t="n">
        <f aca="false">IF(B371&lt;&gt;"Manutenção em interface",IF(B371&lt;&gt;"Desenv., Manutenção e Publicação de Páginas Estáticas",(O371+P371),C371),C371)</f>
        <v>0</v>
      </c>
      <c r="R371" s="85" t="n">
        <f aca="false">IF(B371&lt;&gt;"Manutenção em interface",IF(B371&lt;&gt;"Desenv., Manutenção e Publicação de Páginas Estáticas",(O371+P371)*C371,C371),C371)</f>
        <v>0</v>
      </c>
      <c r="S371" s="78"/>
      <c r="T371" s="87"/>
      <c r="U371" s="88"/>
      <c r="V371" s="76"/>
      <c r="W371" s="77" t="n">
        <f aca="false">IF(V371&lt;&gt;"",VLOOKUP(V371,'Manual EB'!$A$3:$B$407,2,0),0)</f>
        <v>0</v>
      </c>
      <c r="X371" s="78"/>
      <c r="Y371" s="80"/>
      <c r="Z371" s="81"/>
      <c r="AA371" s="82"/>
      <c r="AB371" s="83"/>
      <c r="AC371" s="84" t="str">
        <f aca="false">IF(X371="EE",IF(OR(AND(OR(AA371=1,AA371=0),Y371&gt;0,Y371&lt;5),AND(OR(AA371=1,AA371=0),Y371&gt;4,Y371&lt;16),AND(AA371=2,Y371&gt;0,Y371&lt;5)),"Simples",IF(OR(AND(OR(AA371=1,AA371=0),Y371&gt;15),AND(AA371=2,Y371&gt;4,Y371&lt;16),AND(AA371&gt;2,Y371&gt;0,Y371&lt;5)),"Médio",IF(OR(AND(AA371=2,Y371&gt;15),AND(AA371&gt;2,Y371&gt;4,Y371&lt;16),AND(AA371&gt;2,Y371&gt;15)),"Complexo",""))), IF(OR(X371="CE",X371="SE"),IF(OR(AND(OR(AA371=1,AA371=0),Y371&gt;0,Y371&lt;6),AND(OR(AA371=1,AA371=0),Y371&gt;5,Y371&lt;20),AND(AA371&gt;1,AA371&lt;4,Y371&gt;0,Y371&lt;6)),"Simples",IF(OR(AND(OR(AA371=1,AA371=0),Y371&gt;19),AND(AA371&gt;1,AA371&lt;4,Y371&gt;5,Y371&lt;20),AND(AA371&gt;3,Y371&gt;0,Y371&lt;6)),"Médio",IF(OR(AND(AA371&gt;1,AA371&lt;4,Y371&gt;19),AND(AA371&gt;3,Y371&gt;5,Y371&lt;20),AND(AA371&gt;3,Y371&gt;19)),"Complexo",""))),""))</f>
        <v/>
      </c>
      <c r="AD371" s="79" t="str">
        <f aca="false">IF(X371="ALI",IF(OR(AND(OR(AA371=1,AA371=0),Y371&gt;0,Y371&lt;20),AND(OR(AA371=1,AA371=0),Y371&gt;19,Y371&lt;51),AND(AA371&gt;1,AA371&lt;6,Y371&gt;0,Y371&lt;20)),"Simples",IF(OR(AND(OR(AA371=1,AA371=0),Y371&gt;50),AND(AA371&gt;1,AA371&lt;6,Y371&gt;19,Y371&lt;51),AND(AA371&gt;5,Y371&gt;0,Y371&lt;20)),"Médio",IF(OR(AND(AA371&gt;1,AA371&lt;6,Y371&gt;50),AND(AA371&gt;5,Y371&gt;19,Y371&lt;51),AND(AA371&gt;5,Y371&gt;50)),"Complexo",""))), IF(X371="AIE",IF(OR(AND(OR(AA371=1, AA371=0),Y371&gt;0,Y371&lt;20),AND(OR(AA371=1, AA371=0),Y371&gt;19,Y371&lt;51),AND(AA371&gt;1,AA371&lt;6,Y371&gt;0,Y371&lt;20)),"Simples",IF(OR(AND(OR(AA371=1, AA371=0),Y371&gt;50),AND(AA371&gt;1,AA371&lt;6,Y371&gt;19,Y371&lt;51),AND(AA371&gt;5,Y371&gt;0,Y371&lt;20)),"Médio",IF(OR(AND(AA371&gt;1,AA371&lt;6,Y371&gt;50),AND(AA371&gt;5,Y371&gt;19,Y371&lt;51),AND(AA371&gt;5,Y371&gt;50)),"Complexo",""))),""))</f>
        <v/>
      </c>
      <c r="AE371" s="85" t="str">
        <f aca="false">IF(AC371="",AD371,IF(AD371="",AC371,""))</f>
        <v/>
      </c>
      <c r="AF371" s="86" t="n">
        <f aca="false">IF(AND(OR(X371="EE",X371="CE"),AE371="Simples"),3, IF(AND(OR(X371="EE",X371="CE"),AE371="Médio"),4, IF(AND(OR(X371="EE",X371="CE"),AE371="Complexo"),6, IF(AND(X371="SE",AE371="Simples"),4, IF(AND(X371="SE",AE371="Médio"),5, IF(AND(X371="SE",AE371="Complexo"),7,0))))))</f>
        <v>0</v>
      </c>
      <c r="AG371" s="86" t="n">
        <f aca="false">IF(AND(X371="ALI",AD371="Simples"),7, IF(AND(X371="ALI",AD371="Médio"),10, IF(AND(X371="ALI",AD371="Complexo"),15, IF(AND(X371="AIE",AD371="Simples"),5, IF(AND(X371="AIE",AD371="Médio"),7, IF(AND(X371="AIE",AD371="Complexo"),10,0))))))</f>
        <v>0</v>
      </c>
      <c r="AH371" s="86" t="n">
        <f aca="false">IF(U371="",0,IF(U371="OK",SUM(O371:P371),SUM(AF371:AG371)))</f>
        <v>0</v>
      </c>
      <c r="AI371" s="89" t="n">
        <f aca="false">IF(U371="OK",R371,( IF(V371&lt;&gt;"Manutenção em interface",IF(V371&lt;&gt;"Desenv., Manutenção e Publicação de Páginas Estáticas",(AF371+AG371)*W371,W371),W371)))</f>
        <v>0</v>
      </c>
      <c r="AJ371" s="78"/>
      <c r="AK371" s="87"/>
      <c r="AL371" s="78"/>
      <c r="AM371" s="87"/>
      <c r="AN371" s="78"/>
      <c r="AO371" s="78" t="str">
        <f aca="false">IF(AI371=0,"",IF(AI371=R371,"OK","Divergente"))</f>
        <v/>
      </c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IF(B372&lt;&gt;"",VLOOKUP(B372,'Manual EB'!$A$3:$B$407,2,0),0)</f>
        <v>0</v>
      </c>
      <c r="D372" s="78"/>
      <c r="E372" s="78"/>
      <c r="F372" s="79"/>
      <c r="G372" s="78"/>
      <c r="H372" s="80"/>
      <c r="I372" s="81"/>
      <c r="J372" s="82"/>
      <c r="K372" s="83"/>
      <c r="L372" s="84" t="str">
        <f aca="false">IF(G372="EE",IF(OR(AND(OR(J372=1,J372=0),H372&gt;0,H372&lt;5),AND(OR(J372=1,J372=0),H372&gt;4,H372&lt;16),AND(J372=2,H372&gt;0,H372&lt;5)),"Simples",IF(OR(AND(OR(J372=1,J372=0),H372&gt;15),AND(J372=2,H372&gt;4,H372&lt;16),AND(J372&gt;2,H372&gt;0,H372&lt;5)),"Médio",IF(OR(AND(J372=2,H372&gt;15),AND(J372&gt;2,H372&gt;4,H372&lt;16),AND(J372&gt;2,H372&gt;15)),"Complexo",""))), IF(OR(G372="CE",G372="SE"),IF(OR(AND(OR(J372=1,J372=0),H372&gt;0,H372&lt;6),AND(OR(J372=1,J372=0),H372&gt;5,H372&lt;20),AND(J372&gt;1,J372&lt;4,H372&gt;0,H372&lt;6)),"Simples",IF(OR(AND(OR(J372=1,J372=0),H372&gt;19),AND(J372&gt;1,J372&lt;4,H372&gt;5,H372&lt;20),AND(J372&gt;3,H372&gt;0,H372&lt;6)),"Médio",IF(OR(AND(J372&gt;1,J372&lt;4,H372&gt;19),AND(J372&gt;3,H372&gt;5,H372&lt;20),AND(J372&gt;3,H372&gt;19)),"Complexo",""))),""))</f>
        <v/>
      </c>
      <c r="M372" s="79" t="str">
        <f aca="false">IF(G372="ALI",IF(OR(AND(OR(J372=1,J372=0),H372&gt;0,H372&lt;20),AND(OR(J372=1,J372=0),H372&gt;19,H372&lt;51),AND(J372&gt;1,J372&lt;6,H372&gt;0,H372&lt;20)),"Simples",IF(OR(AND(OR(J372=1,J372=0),H372&gt;50),AND(J372&gt;1,J372&lt;6,H372&gt;19,H372&lt;51),AND(J372&gt;5,H372&gt;0,H372&lt;20)),"Médio",IF(OR(AND(J372&gt;1,J372&lt;6,H372&gt;50),AND(J372&gt;5,H372&gt;19,H372&lt;51),AND(J372&gt;5,H372&gt;50)),"Complexo",""))), IF(G372="AIE",IF(OR(AND(OR(J372=1, J372=0),H372&gt;0,H372&lt;20),AND(OR(J372=1, J372=0),H372&gt;19,H372&lt;51),AND(J372&gt;1,J372&lt;6,H372&gt;0,H372&lt;20)),"Simples",IF(OR(AND(OR(J372=1, J372=0),H372&gt;50),AND(J372&gt;1,J372&lt;6,H372&gt;19,H372&lt;51),AND(J372&gt;5,H372&gt;0,H372&lt;20)),"Médio",IF(OR(AND(J372&gt;1,J372&lt;6,H372&gt;50),AND(J372&gt;5,H372&gt;19,H372&lt;51),AND(J372&gt;5,H372&gt;50)),"Complexo",""))),""))</f>
        <v/>
      </c>
      <c r="N372" s="85" t="str">
        <f aca="false">IF(L372="",M372,IF(M372="",L372,""))</f>
        <v/>
      </c>
      <c r="O372" s="86" t="n">
        <f aca="false">IF(AND(OR(G372="EE",G372="CE"),N372="Simples"),3, IF(AND(OR(G372="EE",G372="CE"),N372="Médio"),4, IF(AND(OR(G372="EE",G372="CE"),N372="Complexo"),6, IF(AND(G372="SE",N372="Simples"),4, IF(AND(G372="SE",N372="Médio"),5, IF(AND(G372="SE",N372="Complexo"),7,0))))))</f>
        <v>0</v>
      </c>
      <c r="P372" s="86" t="n">
        <f aca="false">IF(AND(G372="ALI",M372="Simples"),7, IF(AND(G372="ALI",M372="Médio"),10, IF(AND(G372="ALI",M372="Complexo"),15, IF(AND(G372="AIE",M372="Simples"),5, IF(AND(G372="AIE",M372="Médio"),7, IF(AND(G372="AIE",M372="Complexo"),10,0))))))</f>
        <v>0</v>
      </c>
      <c r="Q372" s="69" t="n">
        <f aca="false">IF(B372&lt;&gt;"Manutenção em interface",IF(B372&lt;&gt;"Desenv., Manutenção e Publicação de Páginas Estáticas",(O372+P372),C372),C372)</f>
        <v>0</v>
      </c>
      <c r="R372" s="85" t="n">
        <f aca="false">IF(B372&lt;&gt;"Manutenção em interface",IF(B372&lt;&gt;"Desenv., Manutenção e Publicação de Páginas Estáticas",(O372+P372)*C372,C372),C372)</f>
        <v>0</v>
      </c>
      <c r="S372" s="78"/>
      <c r="T372" s="87"/>
      <c r="U372" s="88"/>
      <c r="V372" s="76"/>
      <c r="W372" s="77" t="n">
        <f aca="false">IF(V372&lt;&gt;"",VLOOKUP(V372,'Manual EB'!$A$3:$B$407,2,0),0)</f>
        <v>0</v>
      </c>
      <c r="X372" s="78"/>
      <c r="Y372" s="80"/>
      <c r="Z372" s="81"/>
      <c r="AA372" s="82"/>
      <c r="AB372" s="83"/>
      <c r="AC372" s="84" t="str">
        <f aca="false">IF(X372="EE",IF(OR(AND(OR(AA372=1,AA372=0),Y372&gt;0,Y372&lt;5),AND(OR(AA372=1,AA372=0),Y372&gt;4,Y372&lt;16),AND(AA372=2,Y372&gt;0,Y372&lt;5)),"Simples",IF(OR(AND(OR(AA372=1,AA372=0),Y372&gt;15),AND(AA372=2,Y372&gt;4,Y372&lt;16),AND(AA372&gt;2,Y372&gt;0,Y372&lt;5)),"Médio",IF(OR(AND(AA372=2,Y372&gt;15),AND(AA372&gt;2,Y372&gt;4,Y372&lt;16),AND(AA372&gt;2,Y372&gt;15)),"Complexo",""))), IF(OR(X372="CE",X372="SE"),IF(OR(AND(OR(AA372=1,AA372=0),Y372&gt;0,Y372&lt;6),AND(OR(AA372=1,AA372=0),Y372&gt;5,Y372&lt;20),AND(AA372&gt;1,AA372&lt;4,Y372&gt;0,Y372&lt;6)),"Simples",IF(OR(AND(OR(AA372=1,AA372=0),Y372&gt;19),AND(AA372&gt;1,AA372&lt;4,Y372&gt;5,Y372&lt;20),AND(AA372&gt;3,Y372&gt;0,Y372&lt;6)),"Médio",IF(OR(AND(AA372&gt;1,AA372&lt;4,Y372&gt;19),AND(AA372&gt;3,Y372&gt;5,Y372&lt;20),AND(AA372&gt;3,Y372&gt;19)),"Complexo",""))),""))</f>
        <v/>
      </c>
      <c r="AD372" s="79" t="str">
        <f aca="false">IF(X372="ALI",IF(OR(AND(OR(AA372=1,AA372=0),Y372&gt;0,Y372&lt;20),AND(OR(AA372=1,AA372=0),Y372&gt;19,Y372&lt;51),AND(AA372&gt;1,AA372&lt;6,Y372&gt;0,Y372&lt;20)),"Simples",IF(OR(AND(OR(AA372=1,AA372=0),Y372&gt;50),AND(AA372&gt;1,AA372&lt;6,Y372&gt;19,Y372&lt;51),AND(AA372&gt;5,Y372&gt;0,Y372&lt;20)),"Médio",IF(OR(AND(AA372&gt;1,AA372&lt;6,Y372&gt;50),AND(AA372&gt;5,Y372&gt;19,Y372&lt;51),AND(AA372&gt;5,Y372&gt;50)),"Complexo",""))), IF(X372="AIE",IF(OR(AND(OR(AA372=1, AA372=0),Y372&gt;0,Y372&lt;20),AND(OR(AA372=1, AA372=0),Y372&gt;19,Y372&lt;51),AND(AA372&gt;1,AA372&lt;6,Y372&gt;0,Y372&lt;20)),"Simples",IF(OR(AND(OR(AA372=1, AA372=0),Y372&gt;50),AND(AA372&gt;1,AA372&lt;6,Y372&gt;19,Y372&lt;51),AND(AA372&gt;5,Y372&gt;0,Y372&lt;20)),"Médio",IF(OR(AND(AA372&gt;1,AA372&lt;6,Y372&gt;50),AND(AA372&gt;5,Y372&gt;19,Y372&lt;51),AND(AA372&gt;5,Y372&gt;50)),"Complexo",""))),""))</f>
        <v/>
      </c>
      <c r="AE372" s="85" t="str">
        <f aca="false">IF(AC372="",AD372,IF(AD372="",AC372,""))</f>
        <v/>
      </c>
      <c r="AF372" s="86" t="n">
        <f aca="false">IF(AND(OR(X372="EE",X372="CE"),AE372="Simples"),3, IF(AND(OR(X372="EE",X372="CE"),AE372="Médio"),4, IF(AND(OR(X372="EE",X372="CE"),AE372="Complexo"),6, IF(AND(X372="SE",AE372="Simples"),4, IF(AND(X372="SE",AE372="Médio"),5, IF(AND(X372="SE",AE372="Complexo"),7,0))))))</f>
        <v>0</v>
      </c>
      <c r="AG372" s="86" t="n">
        <f aca="false">IF(AND(X372="ALI",AD372="Simples"),7, IF(AND(X372="ALI",AD372="Médio"),10, IF(AND(X372="ALI",AD372="Complexo"),15, IF(AND(X372="AIE",AD372="Simples"),5, IF(AND(X372="AIE",AD372="Médio"),7, IF(AND(X372="AIE",AD372="Complexo"),10,0))))))</f>
        <v>0</v>
      </c>
      <c r="AH372" s="86" t="n">
        <f aca="false">IF(U372="",0,IF(U372="OK",SUM(O372:P372),SUM(AF372:AG372)))</f>
        <v>0</v>
      </c>
      <c r="AI372" s="89" t="n">
        <f aca="false">IF(U372="OK",R372,( IF(V372&lt;&gt;"Manutenção em interface",IF(V372&lt;&gt;"Desenv., Manutenção e Publicação de Páginas Estáticas",(AF372+AG372)*W372,W372),W372)))</f>
        <v>0</v>
      </c>
      <c r="AJ372" s="78"/>
      <c r="AK372" s="87"/>
      <c r="AL372" s="78"/>
      <c r="AM372" s="87"/>
      <c r="AN372" s="78"/>
      <c r="AO372" s="78" t="str">
        <f aca="false">IF(AI372=0,"",IF(AI372=R372,"OK","Divergente"))</f>
        <v/>
      </c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IF(B373&lt;&gt;"",VLOOKUP(B373,'Manual EB'!$A$3:$B$407,2,0),0)</f>
        <v>0</v>
      </c>
      <c r="D373" s="78"/>
      <c r="E373" s="78"/>
      <c r="F373" s="79"/>
      <c r="G373" s="78"/>
      <c r="H373" s="80"/>
      <c r="I373" s="81"/>
      <c r="J373" s="82"/>
      <c r="K373" s="83"/>
      <c r="L373" s="84" t="str">
        <f aca="false">IF(G373="EE",IF(OR(AND(OR(J373=1,J373=0),H373&gt;0,H373&lt;5),AND(OR(J373=1,J373=0),H373&gt;4,H373&lt;16),AND(J373=2,H373&gt;0,H373&lt;5)),"Simples",IF(OR(AND(OR(J373=1,J373=0),H373&gt;15),AND(J373=2,H373&gt;4,H373&lt;16),AND(J373&gt;2,H373&gt;0,H373&lt;5)),"Médio",IF(OR(AND(J373=2,H373&gt;15),AND(J373&gt;2,H373&gt;4,H373&lt;16),AND(J373&gt;2,H373&gt;15)),"Complexo",""))), IF(OR(G373="CE",G373="SE"),IF(OR(AND(OR(J373=1,J373=0),H373&gt;0,H373&lt;6),AND(OR(J373=1,J373=0),H373&gt;5,H373&lt;20),AND(J373&gt;1,J373&lt;4,H373&gt;0,H373&lt;6)),"Simples",IF(OR(AND(OR(J373=1,J373=0),H373&gt;19),AND(J373&gt;1,J373&lt;4,H373&gt;5,H373&lt;20),AND(J373&gt;3,H373&gt;0,H373&lt;6)),"Médio",IF(OR(AND(J373&gt;1,J373&lt;4,H373&gt;19),AND(J373&gt;3,H373&gt;5,H373&lt;20),AND(J373&gt;3,H373&gt;19)),"Complexo",""))),""))</f>
        <v/>
      </c>
      <c r="M373" s="79" t="str">
        <f aca="false">IF(G373="ALI",IF(OR(AND(OR(J373=1,J373=0),H373&gt;0,H373&lt;20),AND(OR(J373=1,J373=0),H373&gt;19,H373&lt;51),AND(J373&gt;1,J373&lt;6,H373&gt;0,H373&lt;20)),"Simples",IF(OR(AND(OR(J373=1,J373=0),H373&gt;50),AND(J373&gt;1,J373&lt;6,H373&gt;19,H373&lt;51),AND(J373&gt;5,H373&gt;0,H373&lt;20)),"Médio",IF(OR(AND(J373&gt;1,J373&lt;6,H373&gt;50),AND(J373&gt;5,H373&gt;19,H373&lt;51),AND(J373&gt;5,H373&gt;50)),"Complexo",""))), IF(G373="AIE",IF(OR(AND(OR(J373=1, J373=0),H373&gt;0,H373&lt;20),AND(OR(J373=1, J373=0),H373&gt;19,H373&lt;51),AND(J373&gt;1,J373&lt;6,H373&gt;0,H373&lt;20)),"Simples",IF(OR(AND(OR(J373=1, J373=0),H373&gt;50),AND(J373&gt;1,J373&lt;6,H373&gt;19,H373&lt;51),AND(J373&gt;5,H373&gt;0,H373&lt;20)),"Médio",IF(OR(AND(J373&gt;1,J373&lt;6,H373&gt;50),AND(J373&gt;5,H373&gt;19,H373&lt;51),AND(J373&gt;5,H373&gt;50)),"Complexo",""))),""))</f>
        <v/>
      </c>
      <c r="N373" s="85" t="str">
        <f aca="false">IF(L373="",M373,IF(M373="",L373,""))</f>
        <v/>
      </c>
      <c r="O373" s="86" t="n">
        <f aca="false">IF(AND(OR(G373="EE",G373="CE"),N373="Simples"),3, IF(AND(OR(G373="EE",G373="CE"),N373="Médio"),4, IF(AND(OR(G373="EE",G373="CE"),N373="Complexo"),6, IF(AND(G373="SE",N373="Simples"),4, IF(AND(G373="SE",N373="Médio"),5, IF(AND(G373="SE",N373="Complexo"),7,0))))))</f>
        <v>0</v>
      </c>
      <c r="P373" s="86" t="n">
        <f aca="false">IF(AND(G373="ALI",M373="Simples"),7, IF(AND(G373="ALI",M373="Médio"),10, IF(AND(G373="ALI",M373="Complexo"),15, IF(AND(G373="AIE",M373="Simples"),5, IF(AND(G373="AIE",M373="Médio"),7, IF(AND(G373="AIE",M373="Complexo"),10,0))))))</f>
        <v>0</v>
      </c>
      <c r="Q373" s="69" t="n">
        <f aca="false">IF(B373&lt;&gt;"Manutenção em interface",IF(B373&lt;&gt;"Desenv., Manutenção e Publicação de Páginas Estáticas",(O373+P373),C373),C373)</f>
        <v>0</v>
      </c>
      <c r="R373" s="85" t="n">
        <f aca="false">IF(B373&lt;&gt;"Manutenção em interface",IF(B373&lt;&gt;"Desenv., Manutenção e Publicação de Páginas Estáticas",(O373+P373)*C373,C373),C373)</f>
        <v>0</v>
      </c>
      <c r="S373" s="78"/>
      <c r="T373" s="87"/>
      <c r="U373" s="88"/>
      <c r="V373" s="76"/>
      <c r="W373" s="77" t="n">
        <f aca="false">IF(V373&lt;&gt;"",VLOOKUP(V373,'Manual EB'!$A$3:$B$407,2,0),0)</f>
        <v>0</v>
      </c>
      <c r="X373" s="78"/>
      <c r="Y373" s="80"/>
      <c r="Z373" s="81"/>
      <c r="AA373" s="82"/>
      <c r="AB373" s="83"/>
      <c r="AC373" s="84" t="str">
        <f aca="false">IF(X373="EE",IF(OR(AND(OR(AA373=1,AA373=0),Y373&gt;0,Y373&lt;5),AND(OR(AA373=1,AA373=0),Y373&gt;4,Y373&lt;16),AND(AA373=2,Y373&gt;0,Y373&lt;5)),"Simples",IF(OR(AND(OR(AA373=1,AA373=0),Y373&gt;15),AND(AA373=2,Y373&gt;4,Y373&lt;16),AND(AA373&gt;2,Y373&gt;0,Y373&lt;5)),"Médio",IF(OR(AND(AA373=2,Y373&gt;15),AND(AA373&gt;2,Y373&gt;4,Y373&lt;16),AND(AA373&gt;2,Y373&gt;15)),"Complexo",""))), IF(OR(X373="CE",X373="SE"),IF(OR(AND(OR(AA373=1,AA373=0),Y373&gt;0,Y373&lt;6),AND(OR(AA373=1,AA373=0),Y373&gt;5,Y373&lt;20),AND(AA373&gt;1,AA373&lt;4,Y373&gt;0,Y373&lt;6)),"Simples",IF(OR(AND(OR(AA373=1,AA373=0),Y373&gt;19),AND(AA373&gt;1,AA373&lt;4,Y373&gt;5,Y373&lt;20),AND(AA373&gt;3,Y373&gt;0,Y373&lt;6)),"Médio",IF(OR(AND(AA373&gt;1,AA373&lt;4,Y373&gt;19),AND(AA373&gt;3,Y373&gt;5,Y373&lt;20),AND(AA373&gt;3,Y373&gt;19)),"Complexo",""))),""))</f>
        <v/>
      </c>
      <c r="AD373" s="79" t="str">
        <f aca="false">IF(X373="ALI",IF(OR(AND(OR(AA373=1,AA373=0),Y373&gt;0,Y373&lt;20),AND(OR(AA373=1,AA373=0),Y373&gt;19,Y373&lt;51),AND(AA373&gt;1,AA373&lt;6,Y373&gt;0,Y373&lt;20)),"Simples",IF(OR(AND(OR(AA373=1,AA373=0),Y373&gt;50),AND(AA373&gt;1,AA373&lt;6,Y373&gt;19,Y373&lt;51),AND(AA373&gt;5,Y373&gt;0,Y373&lt;20)),"Médio",IF(OR(AND(AA373&gt;1,AA373&lt;6,Y373&gt;50),AND(AA373&gt;5,Y373&gt;19,Y373&lt;51),AND(AA373&gt;5,Y373&gt;50)),"Complexo",""))), IF(X373="AIE",IF(OR(AND(OR(AA373=1, AA373=0),Y373&gt;0,Y373&lt;20),AND(OR(AA373=1, AA373=0),Y373&gt;19,Y373&lt;51),AND(AA373&gt;1,AA373&lt;6,Y373&gt;0,Y373&lt;20)),"Simples",IF(OR(AND(OR(AA373=1, AA373=0),Y373&gt;50),AND(AA373&gt;1,AA373&lt;6,Y373&gt;19,Y373&lt;51),AND(AA373&gt;5,Y373&gt;0,Y373&lt;20)),"Médio",IF(OR(AND(AA373&gt;1,AA373&lt;6,Y373&gt;50),AND(AA373&gt;5,Y373&gt;19,Y373&lt;51),AND(AA373&gt;5,Y373&gt;50)),"Complexo",""))),""))</f>
        <v/>
      </c>
      <c r="AE373" s="85" t="str">
        <f aca="false">IF(AC373="",AD373,IF(AD373="",AC373,""))</f>
        <v/>
      </c>
      <c r="AF373" s="86" t="n">
        <f aca="false">IF(AND(OR(X373="EE",X373="CE"),AE373="Simples"),3, IF(AND(OR(X373="EE",X373="CE"),AE373="Médio"),4, IF(AND(OR(X373="EE",X373="CE"),AE373="Complexo"),6, IF(AND(X373="SE",AE373="Simples"),4, IF(AND(X373="SE",AE373="Médio"),5, IF(AND(X373="SE",AE373="Complexo"),7,0))))))</f>
        <v>0</v>
      </c>
      <c r="AG373" s="86" t="n">
        <f aca="false">IF(AND(X373="ALI",AD373="Simples"),7, IF(AND(X373="ALI",AD373="Médio"),10, IF(AND(X373="ALI",AD373="Complexo"),15, IF(AND(X373="AIE",AD373="Simples"),5, IF(AND(X373="AIE",AD373="Médio"),7, IF(AND(X373="AIE",AD373="Complexo"),10,0))))))</f>
        <v>0</v>
      </c>
      <c r="AH373" s="86" t="n">
        <f aca="false">IF(U373="",0,IF(U373="OK",SUM(O373:P373),SUM(AF373:AG373)))</f>
        <v>0</v>
      </c>
      <c r="AI373" s="89" t="n">
        <f aca="false">IF(U373="OK",R373,( IF(V373&lt;&gt;"Manutenção em interface",IF(V373&lt;&gt;"Desenv., Manutenção e Publicação de Páginas Estáticas",(AF373+AG373)*W373,W373),W373)))</f>
        <v>0</v>
      </c>
      <c r="AJ373" s="78"/>
      <c r="AK373" s="87"/>
      <c r="AL373" s="78"/>
      <c r="AM373" s="87"/>
      <c r="AN373" s="78"/>
      <c r="AO373" s="78" t="str">
        <f aca="false">IF(AI373=0,"",IF(AI373=R373,"OK","Divergente"))</f>
        <v/>
      </c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IF(B374&lt;&gt;"",VLOOKUP(B374,'Manual EB'!$A$3:$B$407,2,0),0)</f>
        <v>0</v>
      </c>
      <c r="D374" s="78"/>
      <c r="E374" s="78"/>
      <c r="F374" s="79"/>
      <c r="G374" s="78"/>
      <c r="H374" s="80"/>
      <c r="I374" s="81"/>
      <c r="J374" s="82"/>
      <c r="K374" s="83"/>
      <c r="L374" s="84" t="str">
        <f aca="false">IF(G374="EE",IF(OR(AND(OR(J374=1,J374=0),H374&gt;0,H374&lt;5),AND(OR(J374=1,J374=0),H374&gt;4,H374&lt;16),AND(J374=2,H374&gt;0,H374&lt;5)),"Simples",IF(OR(AND(OR(J374=1,J374=0),H374&gt;15),AND(J374=2,H374&gt;4,H374&lt;16),AND(J374&gt;2,H374&gt;0,H374&lt;5)),"Médio",IF(OR(AND(J374=2,H374&gt;15),AND(J374&gt;2,H374&gt;4,H374&lt;16),AND(J374&gt;2,H374&gt;15)),"Complexo",""))), IF(OR(G374="CE",G374="SE"),IF(OR(AND(OR(J374=1,J374=0),H374&gt;0,H374&lt;6),AND(OR(J374=1,J374=0),H374&gt;5,H374&lt;20),AND(J374&gt;1,J374&lt;4,H374&gt;0,H374&lt;6)),"Simples",IF(OR(AND(OR(J374=1,J374=0),H374&gt;19),AND(J374&gt;1,J374&lt;4,H374&gt;5,H374&lt;20),AND(J374&gt;3,H374&gt;0,H374&lt;6)),"Médio",IF(OR(AND(J374&gt;1,J374&lt;4,H374&gt;19),AND(J374&gt;3,H374&gt;5,H374&lt;20),AND(J374&gt;3,H374&gt;19)),"Complexo",""))),""))</f>
        <v/>
      </c>
      <c r="M374" s="79" t="str">
        <f aca="false">IF(G374="ALI",IF(OR(AND(OR(J374=1,J374=0),H374&gt;0,H374&lt;20),AND(OR(J374=1,J374=0),H374&gt;19,H374&lt;51),AND(J374&gt;1,J374&lt;6,H374&gt;0,H374&lt;20)),"Simples",IF(OR(AND(OR(J374=1,J374=0),H374&gt;50),AND(J374&gt;1,J374&lt;6,H374&gt;19,H374&lt;51),AND(J374&gt;5,H374&gt;0,H374&lt;20)),"Médio",IF(OR(AND(J374&gt;1,J374&lt;6,H374&gt;50),AND(J374&gt;5,H374&gt;19,H374&lt;51),AND(J374&gt;5,H374&gt;50)),"Complexo",""))), IF(G374="AIE",IF(OR(AND(OR(J374=1, J374=0),H374&gt;0,H374&lt;20),AND(OR(J374=1, J374=0),H374&gt;19,H374&lt;51),AND(J374&gt;1,J374&lt;6,H374&gt;0,H374&lt;20)),"Simples",IF(OR(AND(OR(J374=1, J374=0),H374&gt;50),AND(J374&gt;1,J374&lt;6,H374&gt;19,H374&lt;51),AND(J374&gt;5,H374&gt;0,H374&lt;20)),"Médio",IF(OR(AND(J374&gt;1,J374&lt;6,H374&gt;50),AND(J374&gt;5,H374&gt;19,H374&lt;51),AND(J374&gt;5,H374&gt;50)),"Complexo",""))),""))</f>
        <v/>
      </c>
      <c r="N374" s="85" t="str">
        <f aca="false">IF(L374="",M374,IF(M374="",L374,""))</f>
        <v/>
      </c>
      <c r="O374" s="86" t="n">
        <f aca="false">IF(AND(OR(G374="EE",G374="CE"),N374="Simples"),3, IF(AND(OR(G374="EE",G374="CE"),N374="Médio"),4, IF(AND(OR(G374="EE",G374="CE"),N374="Complexo"),6, IF(AND(G374="SE",N374="Simples"),4, IF(AND(G374="SE",N374="Médio"),5, IF(AND(G374="SE",N374="Complexo"),7,0))))))</f>
        <v>0</v>
      </c>
      <c r="P374" s="86" t="n">
        <f aca="false">IF(AND(G374="ALI",M374="Simples"),7, IF(AND(G374="ALI",M374="Médio"),10, IF(AND(G374="ALI",M374="Complexo"),15, IF(AND(G374="AIE",M374="Simples"),5, IF(AND(G374="AIE",M374="Médio"),7, IF(AND(G374="AIE",M374="Complexo"),10,0))))))</f>
        <v>0</v>
      </c>
      <c r="Q374" s="69" t="n">
        <f aca="false">IF(B374&lt;&gt;"Manutenção em interface",IF(B374&lt;&gt;"Desenv., Manutenção e Publicação de Páginas Estáticas",(O374+P374),C374),C374)</f>
        <v>0</v>
      </c>
      <c r="R374" s="85" t="n">
        <f aca="false">IF(B374&lt;&gt;"Manutenção em interface",IF(B374&lt;&gt;"Desenv., Manutenção e Publicação de Páginas Estáticas",(O374+P374)*C374,C374),C374)</f>
        <v>0</v>
      </c>
      <c r="S374" s="78"/>
      <c r="T374" s="87"/>
      <c r="U374" s="88"/>
      <c r="V374" s="76"/>
      <c r="W374" s="77" t="n">
        <f aca="false">IF(V374&lt;&gt;"",VLOOKUP(V374,'Manual EB'!$A$3:$B$407,2,0),0)</f>
        <v>0</v>
      </c>
      <c r="X374" s="78"/>
      <c r="Y374" s="80"/>
      <c r="Z374" s="81"/>
      <c r="AA374" s="82"/>
      <c r="AB374" s="83"/>
      <c r="AC374" s="84" t="str">
        <f aca="false">IF(X374="EE",IF(OR(AND(OR(AA374=1,AA374=0),Y374&gt;0,Y374&lt;5),AND(OR(AA374=1,AA374=0),Y374&gt;4,Y374&lt;16),AND(AA374=2,Y374&gt;0,Y374&lt;5)),"Simples",IF(OR(AND(OR(AA374=1,AA374=0),Y374&gt;15),AND(AA374=2,Y374&gt;4,Y374&lt;16),AND(AA374&gt;2,Y374&gt;0,Y374&lt;5)),"Médio",IF(OR(AND(AA374=2,Y374&gt;15),AND(AA374&gt;2,Y374&gt;4,Y374&lt;16),AND(AA374&gt;2,Y374&gt;15)),"Complexo",""))), IF(OR(X374="CE",X374="SE"),IF(OR(AND(OR(AA374=1,AA374=0),Y374&gt;0,Y374&lt;6),AND(OR(AA374=1,AA374=0),Y374&gt;5,Y374&lt;20),AND(AA374&gt;1,AA374&lt;4,Y374&gt;0,Y374&lt;6)),"Simples",IF(OR(AND(OR(AA374=1,AA374=0),Y374&gt;19),AND(AA374&gt;1,AA374&lt;4,Y374&gt;5,Y374&lt;20),AND(AA374&gt;3,Y374&gt;0,Y374&lt;6)),"Médio",IF(OR(AND(AA374&gt;1,AA374&lt;4,Y374&gt;19),AND(AA374&gt;3,Y374&gt;5,Y374&lt;20),AND(AA374&gt;3,Y374&gt;19)),"Complexo",""))),""))</f>
        <v/>
      </c>
      <c r="AD374" s="79" t="str">
        <f aca="false">IF(X374="ALI",IF(OR(AND(OR(AA374=1,AA374=0),Y374&gt;0,Y374&lt;20),AND(OR(AA374=1,AA374=0),Y374&gt;19,Y374&lt;51),AND(AA374&gt;1,AA374&lt;6,Y374&gt;0,Y374&lt;20)),"Simples",IF(OR(AND(OR(AA374=1,AA374=0),Y374&gt;50),AND(AA374&gt;1,AA374&lt;6,Y374&gt;19,Y374&lt;51),AND(AA374&gt;5,Y374&gt;0,Y374&lt;20)),"Médio",IF(OR(AND(AA374&gt;1,AA374&lt;6,Y374&gt;50),AND(AA374&gt;5,Y374&gt;19,Y374&lt;51),AND(AA374&gt;5,Y374&gt;50)),"Complexo",""))), IF(X374="AIE",IF(OR(AND(OR(AA374=1, AA374=0),Y374&gt;0,Y374&lt;20),AND(OR(AA374=1, AA374=0),Y374&gt;19,Y374&lt;51),AND(AA374&gt;1,AA374&lt;6,Y374&gt;0,Y374&lt;20)),"Simples",IF(OR(AND(OR(AA374=1, AA374=0),Y374&gt;50),AND(AA374&gt;1,AA374&lt;6,Y374&gt;19,Y374&lt;51),AND(AA374&gt;5,Y374&gt;0,Y374&lt;20)),"Médio",IF(OR(AND(AA374&gt;1,AA374&lt;6,Y374&gt;50),AND(AA374&gt;5,Y374&gt;19,Y374&lt;51),AND(AA374&gt;5,Y374&gt;50)),"Complexo",""))),""))</f>
        <v/>
      </c>
      <c r="AE374" s="85" t="str">
        <f aca="false">IF(AC374="",AD374,IF(AD374="",AC374,""))</f>
        <v/>
      </c>
      <c r="AF374" s="86" t="n">
        <f aca="false">IF(AND(OR(X374="EE",X374="CE"),AE374="Simples"),3, IF(AND(OR(X374="EE",X374="CE"),AE374="Médio"),4, IF(AND(OR(X374="EE",X374="CE"),AE374="Complexo"),6, IF(AND(X374="SE",AE374="Simples"),4, IF(AND(X374="SE",AE374="Médio"),5, IF(AND(X374="SE",AE374="Complexo"),7,0))))))</f>
        <v>0</v>
      </c>
      <c r="AG374" s="86" t="n">
        <f aca="false">IF(AND(X374="ALI",AD374="Simples"),7, IF(AND(X374="ALI",AD374="Médio"),10, IF(AND(X374="ALI",AD374="Complexo"),15, IF(AND(X374="AIE",AD374="Simples"),5, IF(AND(X374="AIE",AD374="Médio"),7, IF(AND(X374="AIE",AD374="Complexo"),10,0))))))</f>
        <v>0</v>
      </c>
      <c r="AH374" s="86" t="n">
        <f aca="false">IF(U374="",0,IF(U374="OK",SUM(O374:P374),SUM(AF374:AG374)))</f>
        <v>0</v>
      </c>
      <c r="AI374" s="89" t="n">
        <f aca="false">IF(U374="OK",R374,( IF(V374&lt;&gt;"Manutenção em interface",IF(V374&lt;&gt;"Desenv., Manutenção e Publicação de Páginas Estáticas",(AF374+AG374)*W374,W374),W374)))</f>
        <v>0</v>
      </c>
      <c r="AJ374" s="78"/>
      <c r="AK374" s="87"/>
      <c r="AL374" s="78"/>
      <c r="AM374" s="87"/>
      <c r="AN374" s="78"/>
      <c r="AO374" s="78" t="str">
        <f aca="false">IF(AI374=0,"",IF(AI374=R374,"OK","Divergente"))</f>
        <v/>
      </c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IF(B375&lt;&gt;"",VLOOKUP(B375,'Manual EB'!$A$3:$B$407,2,0),0)</f>
        <v>0</v>
      </c>
      <c r="D375" s="78"/>
      <c r="E375" s="78"/>
      <c r="F375" s="79"/>
      <c r="G375" s="78"/>
      <c r="H375" s="80"/>
      <c r="I375" s="81"/>
      <c r="J375" s="82"/>
      <c r="K375" s="83"/>
      <c r="L375" s="84" t="str">
        <f aca="false">IF(G375="EE",IF(OR(AND(OR(J375=1,J375=0),H375&gt;0,H375&lt;5),AND(OR(J375=1,J375=0),H375&gt;4,H375&lt;16),AND(J375=2,H375&gt;0,H375&lt;5)),"Simples",IF(OR(AND(OR(J375=1,J375=0),H375&gt;15),AND(J375=2,H375&gt;4,H375&lt;16),AND(J375&gt;2,H375&gt;0,H375&lt;5)),"Médio",IF(OR(AND(J375=2,H375&gt;15),AND(J375&gt;2,H375&gt;4,H375&lt;16),AND(J375&gt;2,H375&gt;15)),"Complexo",""))), IF(OR(G375="CE",G375="SE"),IF(OR(AND(OR(J375=1,J375=0),H375&gt;0,H375&lt;6),AND(OR(J375=1,J375=0),H375&gt;5,H375&lt;20),AND(J375&gt;1,J375&lt;4,H375&gt;0,H375&lt;6)),"Simples",IF(OR(AND(OR(J375=1,J375=0),H375&gt;19),AND(J375&gt;1,J375&lt;4,H375&gt;5,H375&lt;20),AND(J375&gt;3,H375&gt;0,H375&lt;6)),"Médio",IF(OR(AND(J375&gt;1,J375&lt;4,H375&gt;19),AND(J375&gt;3,H375&gt;5,H375&lt;20),AND(J375&gt;3,H375&gt;19)),"Complexo",""))),""))</f>
        <v/>
      </c>
      <c r="M375" s="79" t="str">
        <f aca="false">IF(G375="ALI",IF(OR(AND(OR(J375=1,J375=0),H375&gt;0,H375&lt;20),AND(OR(J375=1,J375=0),H375&gt;19,H375&lt;51),AND(J375&gt;1,J375&lt;6,H375&gt;0,H375&lt;20)),"Simples",IF(OR(AND(OR(J375=1,J375=0),H375&gt;50),AND(J375&gt;1,J375&lt;6,H375&gt;19,H375&lt;51),AND(J375&gt;5,H375&gt;0,H375&lt;20)),"Médio",IF(OR(AND(J375&gt;1,J375&lt;6,H375&gt;50),AND(J375&gt;5,H375&gt;19,H375&lt;51),AND(J375&gt;5,H375&gt;50)),"Complexo",""))), IF(G375="AIE",IF(OR(AND(OR(J375=1, J375=0),H375&gt;0,H375&lt;20),AND(OR(J375=1, J375=0),H375&gt;19,H375&lt;51),AND(J375&gt;1,J375&lt;6,H375&gt;0,H375&lt;20)),"Simples",IF(OR(AND(OR(J375=1, J375=0),H375&gt;50),AND(J375&gt;1,J375&lt;6,H375&gt;19,H375&lt;51),AND(J375&gt;5,H375&gt;0,H375&lt;20)),"Médio",IF(OR(AND(J375&gt;1,J375&lt;6,H375&gt;50),AND(J375&gt;5,H375&gt;19,H375&lt;51),AND(J375&gt;5,H375&gt;50)),"Complexo",""))),""))</f>
        <v/>
      </c>
      <c r="N375" s="85" t="str">
        <f aca="false">IF(L375="",M375,IF(M375="",L375,""))</f>
        <v/>
      </c>
      <c r="O375" s="86" t="n">
        <f aca="false">IF(AND(OR(G375="EE",G375="CE"),N375="Simples"),3, IF(AND(OR(G375="EE",G375="CE"),N375="Médio"),4, IF(AND(OR(G375="EE",G375="CE"),N375="Complexo"),6, IF(AND(G375="SE",N375="Simples"),4, IF(AND(G375="SE",N375="Médio"),5, IF(AND(G375="SE",N375="Complexo"),7,0))))))</f>
        <v>0</v>
      </c>
      <c r="P375" s="86" t="n">
        <f aca="false">IF(AND(G375="ALI",M375="Simples"),7, IF(AND(G375="ALI",M375="Médio"),10, IF(AND(G375="ALI",M375="Complexo"),15, IF(AND(G375="AIE",M375="Simples"),5, IF(AND(G375="AIE",M375="Médio"),7, IF(AND(G375="AIE",M375="Complexo"),10,0))))))</f>
        <v>0</v>
      </c>
      <c r="Q375" s="69" t="n">
        <f aca="false">IF(B375&lt;&gt;"Manutenção em interface",IF(B375&lt;&gt;"Desenv., Manutenção e Publicação de Páginas Estáticas",(O375+P375),C375),C375)</f>
        <v>0</v>
      </c>
      <c r="R375" s="85" t="n">
        <f aca="false">IF(B375&lt;&gt;"Manutenção em interface",IF(B375&lt;&gt;"Desenv., Manutenção e Publicação de Páginas Estáticas",(O375+P375)*C375,C375),C375)</f>
        <v>0</v>
      </c>
      <c r="S375" s="78"/>
      <c r="T375" s="87"/>
      <c r="U375" s="88"/>
      <c r="V375" s="76"/>
      <c r="W375" s="77" t="n">
        <f aca="false">IF(V375&lt;&gt;"",VLOOKUP(V375,'Manual EB'!$A$3:$B$407,2,0),0)</f>
        <v>0</v>
      </c>
      <c r="X375" s="78"/>
      <c r="Y375" s="80"/>
      <c r="Z375" s="81"/>
      <c r="AA375" s="82"/>
      <c r="AB375" s="83"/>
      <c r="AC375" s="84" t="str">
        <f aca="false">IF(X375="EE",IF(OR(AND(OR(AA375=1,AA375=0),Y375&gt;0,Y375&lt;5),AND(OR(AA375=1,AA375=0),Y375&gt;4,Y375&lt;16),AND(AA375=2,Y375&gt;0,Y375&lt;5)),"Simples",IF(OR(AND(OR(AA375=1,AA375=0),Y375&gt;15),AND(AA375=2,Y375&gt;4,Y375&lt;16),AND(AA375&gt;2,Y375&gt;0,Y375&lt;5)),"Médio",IF(OR(AND(AA375=2,Y375&gt;15),AND(AA375&gt;2,Y375&gt;4,Y375&lt;16),AND(AA375&gt;2,Y375&gt;15)),"Complexo",""))), IF(OR(X375="CE",X375="SE"),IF(OR(AND(OR(AA375=1,AA375=0),Y375&gt;0,Y375&lt;6),AND(OR(AA375=1,AA375=0),Y375&gt;5,Y375&lt;20),AND(AA375&gt;1,AA375&lt;4,Y375&gt;0,Y375&lt;6)),"Simples",IF(OR(AND(OR(AA375=1,AA375=0),Y375&gt;19),AND(AA375&gt;1,AA375&lt;4,Y375&gt;5,Y375&lt;20),AND(AA375&gt;3,Y375&gt;0,Y375&lt;6)),"Médio",IF(OR(AND(AA375&gt;1,AA375&lt;4,Y375&gt;19),AND(AA375&gt;3,Y375&gt;5,Y375&lt;20),AND(AA375&gt;3,Y375&gt;19)),"Complexo",""))),""))</f>
        <v/>
      </c>
      <c r="AD375" s="79" t="str">
        <f aca="false">IF(X375="ALI",IF(OR(AND(OR(AA375=1,AA375=0),Y375&gt;0,Y375&lt;20),AND(OR(AA375=1,AA375=0),Y375&gt;19,Y375&lt;51),AND(AA375&gt;1,AA375&lt;6,Y375&gt;0,Y375&lt;20)),"Simples",IF(OR(AND(OR(AA375=1,AA375=0),Y375&gt;50),AND(AA375&gt;1,AA375&lt;6,Y375&gt;19,Y375&lt;51),AND(AA375&gt;5,Y375&gt;0,Y375&lt;20)),"Médio",IF(OR(AND(AA375&gt;1,AA375&lt;6,Y375&gt;50),AND(AA375&gt;5,Y375&gt;19,Y375&lt;51),AND(AA375&gt;5,Y375&gt;50)),"Complexo",""))), IF(X375="AIE",IF(OR(AND(OR(AA375=1, AA375=0),Y375&gt;0,Y375&lt;20),AND(OR(AA375=1, AA375=0),Y375&gt;19,Y375&lt;51),AND(AA375&gt;1,AA375&lt;6,Y375&gt;0,Y375&lt;20)),"Simples",IF(OR(AND(OR(AA375=1, AA375=0),Y375&gt;50),AND(AA375&gt;1,AA375&lt;6,Y375&gt;19,Y375&lt;51),AND(AA375&gt;5,Y375&gt;0,Y375&lt;20)),"Médio",IF(OR(AND(AA375&gt;1,AA375&lt;6,Y375&gt;50),AND(AA375&gt;5,Y375&gt;19,Y375&lt;51),AND(AA375&gt;5,Y375&gt;50)),"Complexo",""))),""))</f>
        <v/>
      </c>
      <c r="AE375" s="85" t="str">
        <f aca="false">IF(AC375="",AD375,IF(AD375="",AC375,""))</f>
        <v/>
      </c>
      <c r="AF375" s="86" t="n">
        <f aca="false">IF(AND(OR(X375="EE",X375="CE"),AE375="Simples"),3, IF(AND(OR(X375="EE",X375="CE"),AE375="Médio"),4, IF(AND(OR(X375="EE",X375="CE"),AE375="Complexo"),6, IF(AND(X375="SE",AE375="Simples"),4, IF(AND(X375="SE",AE375="Médio"),5, IF(AND(X375="SE",AE375="Complexo"),7,0))))))</f>
        <v>0</v>
      </c>
      <c r="AG375" s="86" t="n">
        <f aca="false">IF(AND(X375="ALI",AD375="Simples"),7, IF(AND(X375="ALI",AD375="Médio"),10, IF(AND(X375="ALI",AD375="Complexo"),15, IF(AND(X375="AIE",AD375="Simples"),5, IF(AND(X375="AIE",AD375="Médio"),7, IF(AND(X375="AIE",AD375="Complexo"),10,0))))))</f>
        <v>0</v>
      </c>
      <c r="AH375" s="86" t="n">
        <f aca="false">IF(U375="",0,IF(U375="OK",SUM(O375:P375),SUM(AF375:AG375)))</f>
        <v>0</v>
      </c>
      <c r="AI375" s="89" t="n">
        <f aca="false">IF(U375="OK",R375,( IF(V375&lt;&gt;"Manutenção em interface",IF(V375&lt;&gt;"Desenv., Manutenção e Publicação de Páginas Estáticas",(AF375+AG375)*W375,W375),W375)))</f>
        <v>0</v>
      </c>
      <c r="AJ375" s="78"/>
      <c r="AK375" s="87"/>
      <c r="AL375" s="78"/>
      <c r="AM375" s="87"/>
      <c r="AN375" s="78"/>
      <c r="AO375" s="78" t="str">
        <f aca="false">IF(AI375=0,"",IF(AI375=R375,"OK","Divergente"))</f>
        <v/>
      </c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IF(B376&lt;&gt;"",VLOOKUP(B376,'Manual EB'!$A$3:$B$407,2,0),0)</f>
        <v>0</v>
      </c>
      <c r="D376" s="78"/>
      <c r="E376" s="78"/>
      <c r="F376" s="79"/>
      <c r="G376" s="78"/>
      <c r="H376" s="80"/>
      <c r="I376" s="81"/>
      <c r="J376" s="82"/>
      <c r="K376" s="83"/>
      <c r="L376" s="84" t="str">
        <f aca="false">IF(G376="EE",IF(OR(AND(OR(J376=1,J376=0),H376&gt;0,H376&lt;5),AND(OR(J376=1,J376=0),H376&gt;4,H376&lt;16),AND(J376=2,H376&gt;0,H376&lt;5)),"Simples",IF(OR(AND(OR(J376=1,J376=0),H376&gt;15),AND(J376=2,H376&gt;4,H376&lt;16),AND(J376&gt;2,H376&gt;0,H376&lt;5)),"Médio",IF(OR(AND(J376=2,H376&gt;15),AND(J376&gt;2,H376&gt;4,H376&lt;16),AND(J376&gt;2,H376&gt;15)),"Complexo",""))), IF(OR(G376="CE",G376="SE"),IF(OR(AND(OR(J376=1,J376=0),H376&gt;0,H376&lt;6),AND(OR(J376=1,J376=0),H376&gt;5,H376&lt;20),AND(J376&gt;1,J376&lt;4,H376&gt;0,H376&lt;6)),"Simples",IF(OR(AND(OR(J376=1,J376=0),H376&gt;19),AND(J376&gt;1,J376&lt;4,H376&gt;5,H376&lt;20),AND(J376&gt;3,H376&gt;0,H376&lt;6)),"Médio",IF(OR(AND(J376&gt;1,J376&lt;4,H376&gt;19),AND(J376&gt;3,H376&gt;5,H376&lt;20),AND(J376&gt;3,H376&gt;19)),"Complexo",""))),""))</f>
        <v/>
      </c>
      <c r="M376" s="79" t="str">
        <f aca="false">IF(G376="ALI",IF(OR(AND(OR(J376=1,J376=0),H376&gt;0,H376&lt;20),AND(OR(J376=1,J376=0),H376&gt;19,H376&lt;51),AND(J376&gt;1,J376&lt;6,H376&gt;0,H376&lt;20)),"Simples",IF(OR(AND(OR(J376=1,J376=0),H376&gt;50),AND(J376&gt;1,J376&lt;6,H376&gt;19,H376&lt;51),AND(J376&gt;5,H376&gt;0,H376&lt;20)),"Médio",IF(OR(AND(J376&gt;1,J376&lt;6,H376&gt;50),AND(J376&gt;5,H376&gt;19,H376&lt;51),AND(J376&gt;5,H376&gt;50)),"Complexo",""))), IF(G376="AIE",IF(OR(AND(OR(J376=1, J376=0),H376&gt;0,H376&lt;20),AND(OR(J376=1, J376=0),H376&gt;19,H376&lt;51),AND(J376&gt;1,J376&lt;6,H376&gt;0,H376&lt;20)),"Simples",IF(OR(AND(OR(J376=1, J376=0),H376&gt;50),AND(J376&gt;1,J376&lt;6,H376&gt;19,H376&lt;51),AND(J376&gt;5,H376&gt;0,H376&lt;20)),"Médio",IF(OR(AND(J376&gt;1,J376&lt;6,H376&gt;50),AND(J376&gt;5,H376&gt;19,H376&lt;51),AND(J376&gt;5,H376&gt;50)),"Complexo",""))),""))</f>
        <v/>
      </c>
      <c r="N376" s="85" t="str">
        <f aca="false">IF(L376="",M376,IF(M376="",L376,""))</f>
        <v/>
      </c>
      <c r="O376" s="86" t="n">
        <f aca="false">IF(AND(OR(G376="EE",G376="CE"),N376="Simples"),3, IF(AND(OR(G376="EE",G376="CE"),N376="Médio"),4, IF(AND(OR(G376="EE",G376="CE"),N376="Complexo"),6, IF(AND(G376="SE",N376="Simples"),4, IF(AND(G376="SE",N376="Médio"),5, IF(AND(G376="SE",N376="Complexo"),7,0))))))</f>
        <v>0</v>
      </c>
      <c r="P376" s="86" t="n">
        <f aca="false">IF(AND(G376="ALI",M376="Simples"),7, IF(AND(G376="ALI",M376="Médio"),10, IF(AND(G376="ALI",M376="Complexo"),15, IF(AND(G376="AIE",M376="Simples"),5, IF(AND(G376="AIE",M376="Médio"),7, IF(AND(G376="AIE",M376="Complexo"),10,0))))))</f>
        <v>0</v>
      </c>
      <c r="Q376" s="69" t="n">
        <f aca="false">IF(B376&lt;&gt;"Manutenção em interface",IF(B376&lt;&gt;"Desenv., Manutenção e Publicação de Páginas Estáticas",(O376+P376),C376),C376)</f>
        <v>0</v>
      </c>
      <c r="R376" s="85" t="n">
        <f aca="false">IF(B376&lt;&gt;"Manutenção em interface",IF(B376&lt;&gt;"Desenv., Manutenção e Publicação de Páginas Estáticas",(O376+P376)*C376,C376),C376)</f>
        <v>0</v>
      </c>
      <c r="S376" s="78"/>
      <c r="T376" s="87"/>
      <c r="U376" s="88"/>
      <c r="V376" s="76"/>
      <c r="W376" s="77" t="n">
        <f aca="false">IF(V376&lt;&gt;"",VLOOKUP(V376,'Manual EB'!$A$3:$B$407,2,0),0)</f>
        <v>0</v>
      </c>
      <c r="X376" s="78"/>
      <c r="Y376" s="80"/>
      <c r="Z376" s="81"/>
      <c r="AA376" s="82"/>
      <c r="AB376" s="83"/>
      <c r="AC376" s="84" t="str">
        <f aca="false">IF(X376="EE",IF(OR(AND(OR(AA376=1,AA376=0),Y376&gt;0,Y376&lt;5),AND(OR(AA376=1,AA376=0),Y376&gt;4,Y376&lt;16),AND(AA376=2,Y376&gt;0,Y376&lt;5)),"Simples",IF(OR(AND(OR(AA376=1,AA376=0),Y376&gt;15),AND(AA376=2,Y376&gt;4,Y376&lt;16),AND(AA376&gt;2,Y376&gt;0,Y376&lt;5)),"Médio",IF(OR(AND(AA376=2,Y376&gt;15),AND(AA376&gt;2,Y376&gt;4,Y376&lt;16),AND(AA376&gt;2,Y376&gt;15)),"Complexo",""))), IF(OR(X376="CE",X376="SE"),IF(OR(AND(OR(AA376=1,AA376=0),Y376&gt;0,Y376&lt;6),AND(OR(AA376=1,AA376=0),Y376&gt;5,Y376&lt;20),AND(AA376&gt;1,AA376&lt;4,Y376&gt;0,Y376&lt;6)),"Simples",IF(OR(AND(OR(AA376=1,AA376=0),Y376&gt;19),AND(AA376&gt;1,AA376&lt;4,Y376&gt;5,Y376&lt;20),AND(AA376&gt;3,Y376&gt;0,Y376&lt;6)),"Médio",IF(OR(AND(AA376&gt;1,AA376&lt;4,Y376&gt;19),AND(AA376&gt;3,Y376&gt;5,Y376&lt;20),AND(AA376&gt;3,Y376&gt;19)),"Complexo",""))),""))</f>
        <v/>
      </c>
      <c r="AD376" s="79" t="str">
        <f aca="false">IF(X376="ALI",IF(OR(AND(OR(AA376=1,AA376=0),Y376&gt;0,Y376&lt;20),AND(OR(AA376=1,AA376=0),Y376&gt;19,Y376&lt;51),AND(AA376&gt;1,AA376&lt;6,Y376&gt;0,Y376&lt;20)),"Simples",IF(OR(AND(OR(AA376=1,AA376=0),Y376&gt;50),AND(AA376&gt;1,AA376&lt;6,Y376&gt;19,Y376&lt;51),AND(AA376&gt;5,Y376&gt;0,Y376&lt;20)),"Médio",IF(OR(AND(AA376&gt;1,AA376&lt;6,Y376&gt;50),AND(AA376&gt;5,Y376&gt;19,Y376&lt;51),AND(AA376&gt;5,Y376&gt;50)),"Complexo",""))), IF(X376="AIE",IF(OR(AND(OR(AA376=1, AA376=0),Y376&gt;0,Y376&lt;20),AND(OR(AA376=1, AA376=0),Y376&gt;19,Y376&lt;51),AND(AA376&gt;1,AA376&lt;6,Y376&gt;0,Y376&lt;20)),"Simples",IF(OR(AND(OR(AA376=1, AA376=0),Y376&gt;50),AND(AA376&gt;1,AA376&lt;6,Y376&gt;19,Y376&lt;51),AND(AA376&gt;5,Y376&gt;0,Y376&lt;20)),"Médio",IF(OR(AND(AA376&gt;1,AA376&lt;6,Y376&gt;50),AND(AA376&gt;5,Y376&gt;19,Y376&lt;51),AND(AA376&gt;5,Y376&gt;50)),"Complexo",""))),""))</f>
        <v/>
      </c>
      <c r="AE376" s="85" t="str">
        <f aca="false">IF(AC376="",AD376,IF(AD376="",AC376,""))</f>
        <v/>
      </c>
      <c r="AF376" s="86" t="n">
        <f aca="false">IF(AND(OR(X376="EE",X376="CE"),AE376="Simples"),3, IF(AND(OR(X376="EE",X376="CE"),AE376="Médio"),4, IF(AND(OR(X376="EE",X376="CE"),AE376="Complexo"),6, IF(AND(X376="SE",AE376="Simples"),4, IF(AND(X376="SE",AE376="Médio"),5, IF(AND(X376="SE",AE376="Complexo"),7,0))))))</f>
        <v>0</v>
      </c>
      <c r="AG376" s="86" t="n">
        <f aca="false">IF(AND(X376="ALI",AD376="Simples"),7, IF(AND(X376="ALI",AD376="Médio"),10, IF(AND(X376="ALI",AD376="Complexo"),15, IF(AND(X376="AIE",AD376="Simples"),5, IF(AND(X376="AIE",AD376="Médio"),7, IF(AND(X376="AIE",AD376="Complexo"),10,0))))))</f>
        <v>0</v>
      </c>
      <c r="AH376" s="86" t="n">
        <f aca="false">IF(U376="",0,IF(U376="OK",SUM(O376:P376),SUM(AF376:AG376)))</f>
        <v>0</v>
      </c>
      <c r="AI376" s="89" t="n">
        <f aca="false">IF(U376="OK",R376,( IF(V376&lt;&gt;"Manutenção em interface",IF(V376&lt;&gt;"Desenv., Manutenção e Publicação de Páginas Estáticas",(AF376+AG376)*W376,W376),W376)))</f>
        <v>0</v>
      </c>
      <c r="AJ376" s="78"/>
      <c r="AK376" s="87"/>
      <c r="AL376" s="78"/>
      <c r="AM376" s="87"/>
      <c r="AN376" s="78"/>
      <c r="AO376" s="78" t="str">
        <f aca="false">IF(AI376=0,"",IF(AI376=R376,"OK","Divergente"))</f>
        <v/>
      </c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IF(B377&lt;&gt;"",VLOOKUP(B377,'Manual EB'!$A$3:$B$407,2,0),0)</f>
        <v>0</v>
      </c>
      <c r="D377" s="78"/>
      <c r="E377" s="78"/>
      <c r="F377" s="79"/>
      <c r="G377" s="78"/>
      <c r="H377" s="80"/>
      <c r="I377" s="81"/>
      <c r="J377" s="82"/>
      <c r="K377" s="83"/>
      <c r="L377" s="84" t="str">
        <f aca="false">IF(G377="EE",IF(OR(AND(OR(J377=1,J377=0),H377&gt;0,H377&lt;5),AND(OR(J377=1,J377=0),H377&gt;4,H377&lt;16),AND(J377=2,H377&gt;0,H377&lt;5)),"Simples",IF(OR(AND(OR(J377=1,J377=0),H377&gt;15),AND(J377=2,H377&gt;4,H377&lt;16),AND(J377&gt;2,H377&gt;0,H377&lt;5)),"Médio",IF(OR(AND(J377=2,H377&gt;15),AND(J377&gt;2,H377&gt;4,H377&lt;16),AND(J377&gt;2,H377&gt;15)),"Complexo",""))), IF(OR(G377="CE",G377="SE"),IF(OR(AND(OR(J377=1,J377=0),H377&gt;0,H377&lt;6),AND(OR(J377=1,J377=0),H377&gt;5,H377&lt;20),AND(J377&gt;1,J377&lt;4,H377&gt;0,H377&lt;6)),"Simples",IF(OR(AND(OR(J377=1,J377=0),H377&gt;19),AND(J377&gt;1,J377&lt;4,H377&gt;5,H377&lt;20),AND(J377&gt;3,H377&gt;0,H377&lt;6)),"Médio",IF(OR(AND(J377&gt;1,J377&lt;4,H377&gt;19),AND(J377&gt;3,H377&gt;5,H377&lt;20),AND(J377&gt;3,H377&gt;19)),"Complexo",""))),""))</f>
        <v/>
      </c>
      <c r="M377" s="79" t="str">
        <f aca="false">IF(G377="ALI",IF(OR(AND(OR(J377=1,J377=0),H377&gt;0,H377&lt;20),AND(OR(J377=1,J377=0),H377&gt;19,H377&lt;51),AND(J377&gt;1,J377&lt;6,H377&gt;0,H377&lt;20)),"Simples",IF(OR(AND(OR(J377=1,J377=0),H377&gt;50),AND(J377&gt;1,J377&lt;6,H377&gt;19,H377&lt;51),AND(J377&gt;5,H377&gt;0,H377&lt;20)),"Médio",IF(OR(AND(J377&gt;1,J377&lt;6,H377&gt;50),AND(J377&gt;5,H377&gt;19,H377&lt;51),AND(J377&gt;5,H377&gt;50)),"Complexo",""))), IF(G377="AIE",IF(OR(AND(OR(J377=1, J377=0),H377&gt;0,H377&lt;20),AND(OR(J377=1, J377=0),H377&gt;19,H377&lt;51),AND(J377&gt;1,J377&lt;6,H377&gt;0,H377&lt;20)),"Simples",IF(OR(AND(OR(J377=1, J377=0),H377&gt;50),AND(J377&gt;1,J377&lt;6,H377&gt;19,H377&lt;51),AND(J377&gt;5,H377&gt;0,H377&lt;20)),"Médio",IF(OR(AND(J377&gt;1,J377&lt;6,H377&gt;50),AND(J377&gt;5,H377&gt;19,H377&lt;51),AND(J377&gt;5,H377&gt;50)),"Complexo",""))),""))</f>
        <v/>
      </c>
      <c r="N377" s="85" t="str">
        <f aca="false">IF(L377="",M377,IF(M377="",L377,""))</f>
        <v/>
      </c>
      <c r="O377" s="86" t="n">
        <f aca="false">IF(AND(OR(G377="EE",G377="CE"),N377="Simples"),3, IF(AND(OR(G377="EE",G377="CE"),N377="Médio"),4, IF(AND(OR(G377="EE",G377="CE"),N377="Complexo"),6, IF(AND(G377="SE",N377="Simples"),4, IF(AND(G377="SE",N377="Médio"),5, IF(AND(G377="SE",N377="Complexo"),7,0))))))</f>
        <v>0</v>
      </c>
      <c r="P377" s="86" t="n">
        <f aca="false">IF(AND(G377="ALI",M377="Simples"),7, IF(AND(G377="ALI",M377="Médio"),10, IF(AND(G377="ALI",M377="Complexo"),15, IF(AND(G377="AIE",M377="Simples"),5, IF(AND(G377="AIE",M377="Médio"),7, IF(AND(G377="AIE",M377="Complexo"),10,0))))))</f>
        <v>0</v>
      </c>
      <c r="Q377" s="69" t="n">
        <f aca="false">IF(B377&lt;&gt;"Manutenção em interface",IF(B377&lt;&gt;"Desenv., Manutenção e Publicação de Páginas Estáticas",(O377+P377),C377),C377)</f>
        <v>0</v>
      </c>
      <c r="R377" s="85" t="n">
        <f aca="false">IF(B377&lt;&gt;"Manutenção em interface",IF(B377&lt;&gt;"Desenv., Manutenção e Publicação de Páginas Estáticas",(O377+P377)*C377,C377),C377)</f>
        <v>0</v>
      </c>
      <c r="S377" s="78"/>
      <c r="T377" s="87"/>
      <c r="U377" s="88"/>
      <c r="V377" s="76"/>
      <c r="W377" s="77" t="n">
        <f aca="false">IF(V377&lt;&gt;"",VLOOKUP(V377,'Manual EB'!$A$3:$B$407,2,0),0)</f>
        <v>0</v>
      </c>
      <c r="X377" s="78"/>
      <c r="Y377" s="80"/>
      <c r="Z377" s="81"/>
      <c r="AA377" s="82"/>
      <c r="AB377" s="83"/>
      <c r="AC377" s="84" t="str">
        <f aca="false">IF(X377="EE",IF(OR(AND(OR(AA377=1,AA377=0),Y377&gt;0,Y377&lt;5),AND(OR(AA377=1,AA377=0),Y377&gt;4,Y377&lt;16),AND(AA377=2,Y377&gt;0,Y377&lt;5)),"Simples",IF(OR(AND(OR(AA377=1,AA377=0),Y377&gt;15),AND(AA377=2,Y377&gt;4,Y377&lt;16),AND(AA377&gt;2,Y377&gt;0,Y377&lt;5)),"Médio",IF(OR(AND(AA377=2,Y377&gt;15),AND(AA377&gt;2,Y377&gt;4,Y377&lt;16),AND(AA377&gt;2,Y377&gt;15)),"Complexo",""))), IF(OR(X377="CE",X377="SE"),IF(OR(AND(OR(AA377=1,AA377=0),Y377&gt;0,Y377&lt;6),AND(OR(AA377=1,AA377=0),Y377&gt;5,Y377&lt;20),AND(AA377&gt;1,AA377&lt;4,Y377&gt;0,Y377&lt;6)),"Simples",IF(OR(AND(OR(AA377=1,AA377=0),Y377&gt;19),AND(AA377&gt;1,AA377&lt;4,Y377&gt;5,Y377&lt;20),AND(AA377&gt;3,Y377&gt;0,Y377&lt;6)),"Médio",IF(OR(AND(AA377&gt;1,AA377&lt;4,Y377&gt;19),AND(AA377&gt;3,Y377&gt;5,Y377&lt;20),AND(AA377&gt;3,Y377&gt;19)),"Complexo",""))),""))</f>
        <v/>
      </c>
      <c r="AD377" s="79" t="str">
        <f aca="false">IF(X377="ALI",IF(OR(AND(OR(AA377=1,AA377=0),Y377&gt;0,Y377&lt;20),AND(OR(AA377=1,AA377=0),Y377&gt;19,Y377&lt;51),AND(AA377&gt;1,AA377&lt;6,Y377&gt;0,Y377&lt;20)),"Simples",IF(OR(AND(OR(AA377=1,AA377=0),Y377&gt;50),AND(AA377&gt;1,AA377&lt;6,Y377&gt;19,Y377&lt;51),AND(AA377&gt;5,Y377&gt;0,Y377&lt;20)),"Médio",IF(OR(AND(AA377&gt;1,AA377&lt;6,Y377&gt;50),AND(AA377&gt;5,Y377&gt;19,Y377&lt;51),AND(AA377&gt;5,Y377&gt;50)),"Complexo",""))), IF(X377="AIE",IF(OR(AND(OR(AA377=1, AA377=0),Y377&gt;0,Y377&lt;20),AND(OR(AA377=1, AA377=0),Y377&gt;19,Y377&lt;51),AND(AA377&gt;1,AA377&lt;6,Y377&gt;0,Y377&lt;20)),"Simples",IF(OR(AND(OR(AA377=1, AA377=0),Y377&gt;50),AND(AA377&gt;1,AA377&lt;6,Y377&gt;19,Y377&lt;51),AND(AA377&gt;5,Y377&gt;0,Y377&lt;20)),"Médio",IF(OR(AND(AA377&gt;1,AA377&lt;6,Y377&gt;50),AND(AA377&gt;5,Y377&gt;19,Y377&lt;51),AND(AA377&gt;5,Y377&gt;50)),"Complexo",""))),""))</f>
        <v/>
      </c>
      <c r="AE377" s="85" t="str">
        <f aca="false">IF(AC377="",AD377,IF(AD377="",AC377,""))</f>
        <v/>
      </c>
      <c r="AF377" s="86" t="n">
        <f aca="false">IF(AND(OR(X377="EE",X377="CE"),AE377="Simples"),3, IF(AND(OR(X377="EE",X377="CE"),AE377="Médio"),4, IF(AND(OR(X377="EE",X377="CE"),AE377="Complexo"),6, IF(AND(X377="SE",AE377="Simples"),4, IF(AND(X377="SE",AE377="Médio"),5, IF(AND(X377="SE",AE377="Complexo"),7,0))))))</f>
        <v>0</v>
      </c>
      <c r="AG377" s="86" t="n">
        <f aca="false">IF(AND(X377="ALI",AD377="Simples"),7, IF(AND(X377="ALI",AD377="Médio"),10, IF(AND(X377="ALI",AD377="Complexo"),15, IF(AND(X377="AIE",AD377="Simples"),5, IF(AND(X377="AIE",AD377="Médio"),7, IF(AND(X377="AIE",AD377="Complexo"),10,0))))))</f>
        <v>0</v>
      </c>
      <c r="AH377" s="86" t="n">
        <f aca="false">IF(U377="",0,IF(U377="OK",SUM(O377:P377),SUM(AF377:AG377)))</f>
        <v>0</v>
      </c>
      <c r="AI377" s="89" t="n">
        <f aca="false">IF(U377="OK",R377,( IF(V377&lt;&gt;"Manutenção em interface",IF(V377&lt;&gt;"Desenv., Manutenção e Publicação de Páginas Estáticas",(AF377+AG377)*W377,W377),W377)))</f>
        <v>0</v>
      </c>
      <c r="AJ377" s="78"/>
      <c r="AK377" s="87"/>
      <c r="AL377" s="78"/>
      <c r="AM377" s="87"/>
      <c r="AN377" s="78"/>
      <c r="AO377" s="78" t="str">
        <f aca="false">IF(AI377=0,"",IF(AI377=R377,"OK","Divergente"))</f>
        <v/>
      </c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IF(B378&lt;&gt;"",VLOOKUP(B378,'Manual EB'!$A$3:$B$407,2,0),0)</f>
        <v>0</v>
      </c>
      <c r="D378" s="78"/>
      <c r="E378" s="78"/>
      <c r="F378" s="79"/>
      <c r="G378" s="78"/>
      <c r="H378" s="80"/>
      <c r="I378" s="81"/>
      <c r="J378" s="82"/>
      <c r="K378" s="83"/>
      <c r="L378" s="84" t="str">
        <f aca="false">IF(G378="EE",IF(OR(AND(OR(J378=1,J378=0),H378&gt;0,H378&lt;5),AND(OR(J378=1,J378=0),H378&gt;4,H378&lt;16),AND(J378=2,H378&gt;0,H378&lt;5)),"Simples",IF(OR(AND(OR(J378=1,J378=0),H378&gt;15),AND(J378=2,H378&gt;4,H378&lt;16),AND(J378&gt;2,H378&gt;0,H378&lt;5)),"Médio",IF(OR(AND(J378=2,H378&gt;15),AND(J378&gt;2,H378&gt;4,H378&lt;16),AND(J378&gt;2,H378&gt;15)),"Complexo",""))), IF(OR(G378="CE",G378="SE"),IF(OR(AND(OR(J378=1,J378=0),H378&gt;0,H378&lt;6),AND(OR(J378=1,J378=0),H378&gt;5,H378&lt;20),AND(J378&gt;1,J378&lt;4,H378&gt;0,H378&lt;6)),"Simples",IF(OR(AND(OR(J378=1,J378=0),H378&gt;19),AND(J378&gt;1,J378&lt;4,H378&gt;5,H378&lt;20),AND(J378&gt;3,H378&gt;0,H378&lt;6)),"Médio",IF(OR(AND(J378&gt;1,J378&lt;4,H378&gt;19),AND(J378&gt;3,H378&gt;5,H378&lt;20),AND(J378&gt;3,H378&gt;19)),"Complexo",""))),""))</f>
        <v/>
      </c>
      <c r="M378" s="79" t="str">
        <f aca="false">IF(G378="ALI",IF(OR(AND(OR(J378=1,J378=0),H378&gt;0,H378&lt;20),AND(OR(J378=1,J378=0),H378&gt;19,H378&lt;51),AND(J378&gt;1,J378&lt;6,H378&gt;0,H378&lt;20)),"Simples",IF(OR(AND(OR(J378=1,J378=0),H378&gt;50),AND(J378&gt;1,J378&lt;6,H378&gt;19,H378&lt;51),AND(J378&gt;5,H378&gt;0,H378&lt;20)),"Médio",IF(OR(AND(J378&gt;1,J378&lt;6,H378&gt;50),AND(J378&gt;5,H378&gt;19,H378&lt;51),AND(J378&gt;5,H378&gt;50)),"Complexo",""))), IF(G378="AIE",IF(OR(AND(OR(J378=1, J378=0),H378&gt;0,H378&lt;20),AND(OR(J378=1, J378=0),H378&gt;19,H378&lt;51),AND(J378&gt;1,J378&lt;6,H378&gt;0,H378&lt;20)),"Simples",IF(OR(AND(OR(J378=1, J378=0),H378&gt;50),AND(J378&gt;1,J378&lt;6,H378&gt;19,H378&lt;51),AND(J378&gt;5,H378&gt;0,H378&lt;20)),"Médio",IF(OR(AND(J378&gt;1,J378&lt;6,H378&gt;50),AND(J378&gt;5,H378&gt;19,H378&lt;51),AND(J378&gt;5,H378&gt;50)),"Complexo",""))),""))</f>
        <v/>
      </c>
      <c r="N378" s="85" t="str">
        <f aca="false">IF(L378="",M378,IF(M378="",L378,""))</f>
        <v/>
      </c>
      <c r="O378" s="86" t="n">
        <f aca="false">IF(AND(OR(G378="EE",G378="CE"),N378="Simples"),3, IF(AND(OR(G378="EE",G378="CE"),N378="Médio"),4, IF(AND(OR(G378="EE",G378="CE"),N378="Complexo"),6, IF(AND(G378="SE",N378="Simples"),4, IF(AND(G378="SE",N378="Médio"),5, IF(AND(G378="SE",N378="Complexo"),7,0))))))</f>
        <v>0</v>
      </c>
      <c r="P378" s="86" t="n">
        <f aca="false">IF(AND(G378="ALI",M378="Simples"),7, IF(AND(G378="ALI",M378="Médio"),10, IF(AND(G378="ALI",M378="Complexo"),15, IF(AND(G378="AIE",M378="Simples"),5, IF(AND(G378="AIE",M378="Médio"),7, IF(AND(G378="AIE",M378="Complexo"),10,0))))))</f>
        <v>0</v>
      </c>
      <c r="Q378" s="69" t="n">
        <f aca="false">IF(B378&lt;&gt;"Manutenção em interface",IF(B378&lt;&gt;"Desenv., Manutenção e Publicação de Páginas Estáticas",(O378+P378),C378),C378)</f>
        <v>0</v>
      </c>
      <c r="R378" s="85" t="n">
        <f aca="false">IF(B378&lt;&gt;"Manutenção em interface",IF(B378&lt;&gt;"Desenv., Manutenção e Publicação de Páginas Estáticas",(O378+P378)*C378,C378),C378)</f>
        <v>0</v>
      </c>
      <c r="S378" s="78"/>
      <c r="T378" s="87"/>
      <c r="U378" s="88"/>
      <c r="V378" s="76"/>
      <c r="W378" s="77" t="n">
        <f aca="false">IF(V378&lt;&gt;"",VLOOKUP(V378,'Manual EB'!$A$3:$B$407,2,0),0)</f>
        <v>0</v>
      </c>
      <c r="X378" s="78"/>
      <c r="Y378" s="80"/>
      <c r="Z378" s="81"/>
      <c r="AA378" s="82"/>
      <c r="AB378" s="83"/>
      <c r="AC378" s="84" t="str">
        <f aca="false">IF(X378="EE",IF(OR(AND(OR(AA378=1,AA378=0),Y378&gt;0,Y378&lt;5),AND(OR(AA378=1,AA378=0),Y378&gt;4,Y378&lt;16),AND(AA378=2,Y378&gt;0,Y378&lt;5)),"Simples",IF(OR(AND(OR(AA378=1,AA378=0),Y378&gt;15),AND(AA378=2,Y378&gt;4,Y378&lt;16),AND(AA378&gt;2,Y378&gt;0,Y378&lt;5)),"Médio",IF(OR(AND(AA378=2,Y378&gt;15),AND(AA378&gt;2,Y378&gt;4,Y378&lt;16),AND(AA378&gt;2,Y378&gt;15)),"Complexo",""))), IF(OR(X378="CE",X378="SE"),IF(OR(AND(OR(AA378=1,AA378=0),Y378&gt;0,Y378&lt;6),AND(OR(AA378=1,AA378=0),Y378&gt;5,Y378&lt;20),AND(AA378&gt;1,AA378&lt;4,Y378&gt;0,Y378&lt;6)),"Simples",IF(OR(AND(OR(AA378=1,AA378=0),Y378&gt;19),AND(AA378&gt;1,AA378&lt;4,Y378&gt;5,Y378&lt;20),AND(AA378&gt;3,Y378&gt;0,Y378&lt;6)),"Médio",IF(OR(AND(AA378&gt;1,AA378&lt;4,Y378&gt;19),AND(AA378&gt;3,Y378&gt;5,Y378&lt;20),AND(AA378&gt;3,Y378&gt;19)),"Complexo",""))),""))</f>
        <v/>
      </c>
      <c r="AD378" s="79" t="str">
        <f aca="false">IF(X378="ALI",IF(OR(AND(OR(AA378=1,AA378=0),Y378&gt;0,Y378&lt;20),AND(OR(AA378=1,AA378=0),Y378&gt;19,Y378&lt;51),AND(AA378&gt;1,AA378&lt;6,Y378&gt;0,Y378&lt;20)),"Simples",IF(OR(AND(OR(AA378=1,AA378=0),Y378&gt;50),AND(AA378&gt;1,AA378&lt;6,Y378&gt;19,Y378&lt;51),AND(AA378&gt;5,Y378&gt;0,Y378&lt;20)),"Médio",IF(OR(AND(AA378&gt;1,AA378&lt;6,Y378&gt;50),AND(AA378&gt;5,Y378&gt;19,Y378&lt;51),AND(AA378&gt;5,Y378&gt;50)),"Complexo",""))), IF(X378="AIE",IF(OR(AND(OR(AA378=1, AA378=0),Y378&gt;0,Y378&lt;20),AND(OR(AA378=1, AA378=0),Y378&gt;19,Y378&lt;51),AND(AA378&gt;1,AA378&lt;6,Y378&gt;0,Y378&lt;20)),"Simples",IF(OR(AND(OR(AA378=1, AA378=0),Y378&gt;50),AND(AA378&gt;1,AA378&lt;6,Y378&gt;19,Y378&lt;51),AND(AA378&gt;5,Y378&gt;0,Y378&lt;20)),"Médio",IF(OR(AND(AA378&gt;1,AA378&lt;6,Y378&gt;50),AND(AA378&gt;5,Y378&gt;19,Y378&lt;51),AND(AA378&gt;5,Y378&gt;50)),"Complexo",""))),""))</f>
        <v/>
      </c>
      <c r="AE378" s="85" t="str">
        <f aca="false">IF(AC378="",AD378,IF(AD378="",AC378,""))</f>
        <v/>
      </c>
      <c r="AF378" s="86" t="n">
        <f aca="false">IF(AND(OR(X378="EE",X378="CE"),AE378="Simples"),3, IF(AND(OR(X378="EE",X378="CE"),AE378="Médio"),4, IF(AND(OR(X378="EE",X378="CE"),AE378="Complexo"),6, IF(AND(X378="SE",AE378="Simples"),4, IF(AND(X378="SE",AE378="Médio"),5, IF(AND(X378="SE",AE378="Complexo"),7,0))))))</f>
        <v>0</v>
      </c>
      <c r="AG378" s="86" t="n">
        <f aca="false">IF(AND(X378="ALI",AD378="Simples"),7, IF(AND(X378="ALI",AD378="Médio"),10, IF(AND(X378="ALI",AD378="Complexo"),15, IF(AND(X378="AIE",AD378="Simples"),5, IF(AND(X378="AIE",AD378="Médio"),7, IF(AND(X378="AIE",AD378="Complexo"),10,0))))))</f>
        <v>0</v>
      </c>
      <c r="AH378" s="86" t="n">
        <f aca="false">IF(U378="",0,IF(U378="OK",SUM(O378:P378),SUM(AF378:AG378)))</f>
        <v>0</v>
      </c>
      <c r="AI378" s="89" t="n">
        <f aca="false">IF(U378="OK",R378,( IF(V378&lt;&gt;"Manutenção em interface",IF(V378&lt;&gt;"Desenv., Manutenção e Publicação de Páginas Estáticas",(AF378+AG378)*W378,W378),W378)))</f>
        <v>0</v>
      </c>
      <c r="AJ378" s="78"/>
      <c r="AK378" s="87"/>
      <c r="AL378" s="78"/>
      <c r="AM378" s="87"/>
      <c r="AN378" s="78"/>
      <c r="AO378" s="78" t="str">
        <f aca="false">IF(AI378=0,"",IF(AI378=R378,"OK","Divergente"))</f>
        <v/>
      </c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IF(B379&lt;&gt;"",VLOOKUP(B379,'Manual EB'!$A$3:$B$407,2,0),0)</f>
        <v>0</v>
      </c>
      <c r="D379" s="78"/>
      <c r="E379" s="78"/>
      <c r="F379" s="79"/>
      <c r="G379" s="78"/>
      <c r="H379" s="80"/>
      <c r="I379" s="81"/>
      <c r="J379" s="82"/>
      <c r="K379" s="83"/>
      <c r="L379" s="84" t="str">
        <f aca="false">IF(G379="EE",IF(OR(AND(OR(J379=1,J379=0),H379&gt;0,H379&lt;5),AND(OR(J379=1,J379=0),H379&gt;4,H379&lt;16),AND(J379=2,H379&gt;0,H379&lt;5)),"Simples",IF(OR(AND(OR(J379=1,J379=0),H379&gt;15),AND(J379=2,H379&gt;4,H379&lt;16),AND(J379&gt;2,H379&gt;0,H379&lt;5)),"Médio",IF(OR(AND(J379=2,H379&gt;15),AND(J379&gt;2,H379&gt;4,H379&lt;16),AND(J379&gt;2,H379&gt;15)),"Complexo",""))), IF(OR(G379="CE",G379="SE"),IF(OR(AND(OR(J379=1,J379=0),H379&gt;0,H379&lt;6),AND(OR(J379=1,J379=0),H379&gt;5,H379&lt;20),AND(J379&gt;1,J379&lt;4,H379&gt;0,H379&lt;6)),"Simples",IF(OR(AND(OR(J379=1,J379=0),H379&gt;19),AND(J379&gt;1,J379&lt;4,H379&gt;5,H379&lt;20),AND(J379&gt;3,H379&gt;0,H379&lt;6)),"Médio",IF(OR(AND(J379&gt;1,J379&lt;4,H379&gt;19),AND(J379&gt;3,H379&gt;5,H379&lt;20),AND(J379&gt;3,H379&gt;19)),"Complexo",""))),""))</f>
        <v/>
      </c>
      <c r="M379" s="79" t="str">
        <f aca="false">IF(G379="ALI",IF(OR(AND(OR(J379=1,J379=0),H379&gt;0,H379&lt;20),AND(OR(J379=1,J379=0),H379&gt;19,H379&lt;51),AND(J379&gt;1,J379&lt;6,H379&gt;0,H379&lt;20)),"Simples",IF(OR(AND(OR(J379=1,J379=0),H379&gt;50),AND(J379&gt;1,J379&lt;6,H379&gt;19,H379&lt;51),AND(J379&gt;5,H379&gt;0,H379&lt;20)),"Médio",IF(OR(AND(J379&gt;1,J379&lt;6,H379&gt;50),AND(J379&gt;5,H379&gt;19,H379&lt;51),AND(J379&gt;5,H379&gt;50)),"Complexo",""))), IF(G379="AIE",IF(OR(AND(OR(J379=1, J379=0),H379&gt;0,H379&lt;20),AND(OR(J379=1, J379=0),H379&gt;19,H379&lt;51),AND(J379&gt;1,J379&lt;6,H379&gt;0,H379&lt;20)),"Simples",IF(OR(AND(OR(J379=1, J379=0),H379&gt;50),AND(J379&gt;1,J379&lt;6,H379&gt;19,H379&lt;51),AND(J379&gt;5,H379&gt;0,H379&lt;20)),"Médio",IF(OR(AND(J379&gt;1,J379&lt;6,H379&gt;50),AND(J379&gt;5,H379&gt;19,H379&lt;51),AND(J379&gt;5,H379&gt;50)),"Complexo",""))),""))</f>
        <v/>
      </c>
      <c r="N379" s="85" t="str">
        <f aca="false">IF(L379="",M379,IF(M379="",L379,""))</f>
        <v/>
      </c>
      <c r="O379" s="86" t="n">
        <f aca="false">IF(AND(OR(G379="EE",G379="CE"),N379="Simples"),3, IF(AND(OR(G379="EE",G379="CE"),N379="Médio"),4, IF(AND(OR(G379="EE",G379="CE"),N379="Complexo"),6, IF(AND(G379="SE",N379="Simples"),4, IF(AND(G379="SE",N379="Médio"),5, IF(AND(G379="SE",N379="Complexo"),7,0))))))</f>
        <v>0</v>
      </c>
      <c r="P379" s="86" t="n">
        <f aca="false">IF(AND(G379="ALI",M379="Simples"),7, IF(AND(G379="ALI",M379="Médio"),10, IF(AND(G379="ALI",M379="Complexo"),15, IF(AND(G379="AIE",M379="Simples"),5, IF(AND(G379="AIE",M379="Médio"),7, IF(AND(G379="AIE",M379="Complexo"),10,0))))))</f>
        <v>0</v>
      </c>
      <c r="Q379" s="69" t="n">
        <f aca="false">IF(B379&lt;&gt;"Manutenção em interface",IF(B379&lt;&gt;"Desenv., Manutenção e Publicação de Páginas Estáticas",(O379+P379),C379),C379)</f>
        <v>0</v>
      </c>
      <c r="R379" s="85" t="n">
        <f aca="false">IF(B379&lt;&gt;"Manutenção em interface",IF(B379&lt;&gt;"Desenv., Manutenção e Publicação de Páginas Estáticas",(O379+P379)*C379,C379),C379)</f>
        <v>0</v>
      </c>
      <c r="S379" s="78"/>
      <c r="T379" s="87"/>
      <c r="U379" s="88"/>
      <c r="V379" s="76"/>
      <c r="W379" s="77" t="n">
        <f aca="false">IF(V379&lt;&gt;"",VLOOKUP(V379,'Manual EB'!$A$3:$B$407,2,0),0)</f>
        <v>0</v>
      </c>
      <c r="X379" s="78"/>
      <c r="Y379" s="80"/>
      <c r="Z379" s="81"/>
      <c r="AA379" s="82"/>
      <c r="AB379" s="83"/>
      <c r="AC379" s="84" t="str">
        <f aca="false">IF(X379="EE",IF(OR(AND(OR(AA379=1,AA379=0),Y379&gt;0,Y379&lt;5),AND(OR(AA379=1,AA379=0),Y379&gt;4,Y379&lt;16),AND(AA379=2,Y379&gt;0,Y379&lt;5)),"Simples",IF(OR(AND(OR(AA379=1,AA379=0),Y379&gt;15),AND(AA379=2,Y379&gt;4,Y379&lt;16),AND(AA379&gt;2,Y379&gt;0,Y379&lt;5)),"Médio",IF(OR(AND(AA379=2,Y379&gt;15),AND(AA379&gt;2,Y379&gt;4,Y379&lt;16),AND(AA379&gt;2,Y379&gt;15)),"Complexo",""))), IF(OR(X379="CE",X379="SE"),IF(OR(AND(OR(AA379=1,AA379=0),Y379&gt;0,Y379&lt;6),AND(OR(AA379=1,AA379=0),Y379&gt;5,Y379&lt;20),AND(AA379&gt;1,AA379&lt;4,Y379&gt;0,Y379&lt;6)),"Simples",IF(OR(AND(OR(AA379=1,AA379=0),Y379&gt;19),AND(AA379&gt;1,AA379&lt;4,Y379&gt;5,Y379&lt;20),AND(AA379&gt;3,Y379&gt;0,Y379&lt;6)),"Médio",IF(OR(AND(AA379&gt;1,AA379&lt;4,Y379&gt;19),AND(AA379&gt;3,Y379&gt;5,Y379&lt;20),AND(AA379&gt;3,Y379&gt;19)),"Complexo",""))),""))</f>
        <v/>
      </c>
      <c r="AD379" s="79" t="str">
        <f aca="false">IF(X379="ALI",IF(OR(AND(OR(AA379=1,AA379=0),Y379&gt;0,Y379&lt;20),AND(OR(AA379=1,AA379=0),Y379&gt;19,Y379&lt;51),AND(AA379&gt;1,AA379&lt;6,Y379&gt;0,Y379&lt;20)),"Simples",IF(OR(AND(OR(AA379=1,AA379=0),Y379&gt;50),AND(AA379&gt;1,AA379&lt;6,Y379&gt;19,Y379&lt;51),AND(AA379&gt;5,Y379&gt;0,Y379&lt;20)),"Médio",IF(OR(AND(AA379&gt;1,AA379&lt;6,Y379&gt;50),AND(AA379&gt;5,Y379&gt;19,Y379&lt;51),AND(AA379&gt;5,Y379&gt;50)),"Complexo",""))), IF(X379="AIE",IF(OR(AND(OR(AA379=1, AA379=0),Y379&gt;0,Y379&lt;20),AND(OR(AA379=1, AA379=0),Y379&gt;19,Y379&lt;51),AND(AA379&gt;1,AA379&lt;6,Y379&gt;0,Y379&lt;20)),"Simples",IF(OR(AND(OR(AA379=1, AA379=0),Y379&gt;50),AND(AA379&gt;1,AA379&lt;6,Y379&gt;19,Y379&lt;51),AND(AA379&gt;5,Y379&gt;0,Y379&lt;20)),"Médio",IF(OR(AND(AA379&gt;1,AA379&lt;6,Y379&gt;50),AND(AA379&gt;5,Y379&gt;19,Y379&lt;51),AND(AA379&gt;5,Y379&gt;50)),"Complexo",""))),""))</f>
        <v/>
      </c>
      <c r="AE379" s="85" t="str">
        <f aca="false">IF(AC379="",AD379,IF(AD379="",AC379,""))</f>
        <v/>
      </c>
      <c r="AF379" s="86" t="n">
        <f aca="false">IF(AND(OR(X379="EE",X379="CE"),AE379="Simples"),3, IF(AND(OR(X379="EE",X379="CE"),AE379="Médio"),4, IF(AND(OR(X379="EE",X379="CE"),AE379="Complexo"),6, IF(AND(X379="SE",AE379="Simples"),4, IF(AND(X379="SE",AE379="Médio"),5, IF(AND(X379="SE",AE379="Complexo"),7,0))))))</f>
        <v>0</v>
      </c>
      <c r="AG379" s="86" t="n">
        <f aca="false">IF(AND(X379="ALI",AD379="Simples"),7, IF(AND(X379="ALI",AD379="Médio"),10, IF(AND(X379="ALI",AD379="Complexo"),15, IF(AND(X379="AIE",AD379="Simples"),5, IF(AND(X379="AIE",AD379="Médio"),7, IF(AND(X379="AIE",AD379="Complexo"),10,0))))))</f>
        <v>0</v>
      </c>
      <c r="AH379" s="86" t="n">
        <f aca="false">IF(U379="",0,IF(U379="OK",SUM(O379:P379),SUM(AF379:AG379)))</f>
        <v>0</v>
      </c>
      <c r="AI379" s="89" t="n">
        <f aca="false">IF(U379="OK",R379,( IF(V379&lt;&gt;"Manutenção em interface",IF(V379&lt;&gt;"Desenv., Manutenção e Publicação de Páginas Estáticas",(AF379+AG379)*W379,W379),W379)))</f>
        <v>0</v>
      </c>
      <c r="AJ379" s="78"/>
      <c r="AK379" s="87"/>
      <c r="AL379" s="78"/>
      <c r="AM379" s="87"/>
      <c r="AN379" s="78"/>
      <c r="AO379" s="78" t="str">
        <f aca="false">IF(AI379=0,"",IF(AI379=R379,"OK","Divergente"))</f>
        <v/>
      </c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IF(B380&lt;&gt;"",VLOOKUP(B380,'Manual EB'!$A$3:$B$407,2,0),0)</f>
        <v>0</v>
      </c>
      <c r="D380" s="78"/>
      <c r="E380" s="78"/>
      <c r="F380" s="79"/>
      <c r="G380" s="78"/>
      <c r="H380" s="80"/>
      <c r="I380" s="81"/>
      <c r="J380" s="82"/>
      <c r="K380" s="83"/>
      <c r="L380" s="84" t="str">
        <f aca="false">IF(G380="EE",IF(OR(AND(OR(J380=1,J380=0),H380&gt;0,H380&lt;5),AND(OR(J380=1,J380=0),H380&gt;4,H380&lt;16),AND(J380=2,H380&gt;0,H380&lt;5)),"Simples",IF(OR(AND(OR(J380=1,J380=0),H380&gt;15),AND(J380=2,H380&gt;4,H380&lt;16),AND(J380&gt;2,H380&gt;0,H380&lt;5)),"Médio",IF(OR(AND(J380=2,H380&gt;15),AND(J380&gt;2,H380&gt;4,H380&lt;16),AND(J380&gt;2,H380&gt;15)),"Complexo",""))), IF(OR(G380="CE",G380="SE"),IF(OR(AND(OR(J380=1,J380=0),H380&gt;0,H380&lt;6),AND(OR(J380=1,J380=0),H380&gt;5,H380&lt;20),AND(J380&gt;1,J380&lt;4,H380&gt;0,H380&lt;6)),"Simples",IF(OR(AND(OR(J380=1,J380=0),H380&gt;19),AND(J380&gt;1,J380&lt;4,H380&gt;5,H380&lt;20),AND(J380&gt;3,H380&gt;0,H380&lt;6)),"Médio",IF(OR(AND(J380&gt;1,J380&lt;4,H380&gt;19),AND(J380&gt;3,H380&gt;5,H380&lt;20),AND(J380&gt;3,H380&gt;19)),"Complexo",""))),""))</f>
        <v/>
      </c>
      <c r="M380" s="79" t="str">
        <f aca="false">IF(G380="ALI",IF(OR(AND(OR(J380=1,J380=0),H380&gt;0,H380&lt;20),AND(OR(J380=1,J380=0),H380&gt;19,H380&lt;51),AND(J380&gt;1,J380&lt;6,H380&gt;0,H380&lt;20)),"Simples",IF(OR(AND(OR(J380=1,J380=0),H380&gt;50),AND(J380&gt;1,J380&lt;6,H380&gt;19,H380&lt;51),AND(J380&gt;5,H380&gt;0,H380&lt;20)),"Médio",IF(OR(AND(J380&gt;1,J380&lt;6,H380&gt;50),AND(J380&gt;5,H380&gt;19,H380&lt;51),AND(J380&gt;5,H380&gt;50)),"Complexo",""))), IF(G380="AIE",IF(OR(AND(OR(J380=1, J380=0),H380&gt;0,H380&lt;20),AND(OR(J380=1, J380=0),H380&gt;19,H380&lt;51),AND(J380&gt;1,J380&lt;6,H380&gt;0,H380&lt;20)),"Simples",IF(OR(AND(OR(J380=1, J380=0),H380&gt;50),AND(J380&gt;1,J380&lt;6,H380&gt;19,H380&lt;51),AND(J380&gt;5,H380&gt;0,H380&lt;20)),"Médio",IF(OR(AND(J380&gt;1,J380&lt;6,H380&gt;50),AND(J380&gt;5,H380&gt;19,H380&lt;51),AND(J380&gt;5,H380&gt;50)),"Complexo",""))),""))</f>
        <v/>
      </c>
      <c r="N380" s="85" t="str">
        <f aca="false">IF(L380="",M380,IF(M380="",L380,""))</f>
        <v/>
      </c>
      <c r="O380" s="86" t="n">
        <f aca="false">IF(AND(OR(G380="EE",G380="CE"),N380="Simples"),3, IF(AND(OR(G380="EE",G380="CE"),N380="Médio"),4, IF(AND(OR(G380="EE",G380="CE"),N380="Complexo"),6, IF(AND(G380="SE",N380="Simples"),4, IF(AND(G380="SE",N380="Médio"),5, IF(AND(G380="SE",N380="Complexo"),7,0))))))</f>
        <v>0</v>
      </c>
      <c r="P380" s="86" t="n">
        <f aca="false">IF(AND(G380="ALI",M380="Simples"),7, IF(AND(G380="ALI",M380="Médio"),10, IF(AND(G380="ALI",M380="Complexo"),15, IF(AND(G380="AIE",M380="Simples"),5, IF(AND(G380="AIE",M380="Médio"),7, IF(AND(G380="AIE",M380="Complexo"),10,0))))))</f>
        <v>0</v>
      </c>
      <c r="Q380" s="69" t="n">
        <f aca="false">IF(B380&lt;&gt;"Manutenção em interface",IF(B380&lt;&gt;"Desenv., Manutenção e Publicação de Páginas Estáticas",(O380+P380),C380),C380)</f>
        <v>0</v>
      </c>
      <c r="R380" s="85" t="n">
        <f aca="false">IF(B380&lt;&gt;"Manutenção em interface",IF(B380&lt;&gt;"Desenv., Manutenção e Publicação de Páginas Estáticas",(O380+P380)*C380,C380),C380)</f>
        <v>0</v>
      </c>
      <c r="S380" s="78"/>
      <c r="T380" s="87"/>
      <c r="U380" s="88"/>
      <c r="V380" s="76"/>
      <c r="W380" s="77" t="n">
        <f aca="false">IF(V380&lt;&gt;"",VLOOKUP(V380,'Manual EB'!$A$3:$B$407,2,0),0)</f>
        <v>0</v>
      </c>
      <c r="X380" s="78"/>
      <c r="Y380" s="80"/>
      <c r="Z380" s="81"/>
      <c r="AA380" s="82"/>
      <c r="AB380" s="83"/>
      <c r="AC380" s="84" t="str">
        <f aca="false">IF(X380="EE",IF(OR(AND(OR(AA380=1,AA380=0),Y380&gt;0,Y380&lt;5),AND(OR(AA380=1,AA380=0),Y380&gt;4,Y380&lt;16),AND(AA380=2,Y380&gt;0,Y380&lt;5)),"Simples",IF(OR(AND(OR(AA380=1,AA380=0),Y380&gt;15),AND(AA380=2,Y380&gt;4,Y380&lt;16),AND(AA380&gt;2,Y380&gt;0,Y380&lt;5)),"Médio",IF(OR(AND(AA380=2,Y380&gt;15),AND(AA380&gt;2,Y380&gt;4,Y380&lt;16),AND(AA380&gt;2,Y380&gt;15)),"Complexo",""))), IF(OR(X380="CE",X380="SE"),IF(OR(AND(OR(AA380=1,AA380=0),Y380&gt;0,Y380&lt;6),AND(OR(AA380=1,AA380=0),Y380&gt;5,Y380&lt;20),AND(AA380&gt;1,AA380&lt;4,Y380&gt;0,Y380&lt;6)),"Simples",IF(OR(AND(OR(AA380=1,AA380=0),Y380&gt;19),AND(AA380&gt;1,AA380&lt;4,Y380&gt;5,Y380&lt;20),AND(AA380&gt;3,Y380&gt;0,Y380&lt;6)),"Médio",IF(OR(AND(AA380&gt;1,AA380&lt;4,Y380&gt;19),AND(AA380&gt;3,Y380&gt;5,Y380&lt;20),AND(AA380&gt;3,Y380&gt;19)),"Complexo",""))),""))</f>
        <v/>
      </c>
      <c r="AD380" s="79" t="str">
        <f aca="false">IF(X380="ALI",IF(OR(AND(OR(AA380=1,AA380=0),Y380&gt;0,Y380&lt;20),AND(OR(AA380=1,AA380=0),Y380&gt;19,Y380&lt;51),AND(AA380&gt;1,AA380&lt;6,Y380&gt;0,Y380&lt;20)),"Simples",IF(OR(AND(OR(AA380=1,AA380=0),Y380&gt;50),AND(AA380&gt;1,AA380&lt;6,Y380&gt;19,Y380&lt;51),AND(AA380&gt;5,Y380&gt;0,Y380&lt;20)),"Médio",IF(OR(AND(AA380&gt;1,AA380&lt;6,Y380&gt;50),AND(AA380&gt;5,Y380&gt;19,Y380&lt;51),AND(AA380&gt;5,Y380&gt;50)),"Complexo",""))), IF(X380="AIE",IF(OR(AND(OR(AA380=1, AA380=0),Y380&gt;0,Y380&lt;20),AND(OR(AA380=1, AA380=0),Y380&gt;19,Y380&lt;51),AND(AA380&gt;1,AA380&lt;6,Y380&gt;0,Y380&lt;20)),"Simples",IF(OR(AND(OR(AA380=1, AA380=0),Y380&gt;50),AND(AA380&gt;1,AA380&lt;6,Y380&gt;19,Y380&lt;51),AND(AA380&gt;5,Y380&gt;0,Y380&lt;20)),"Médio",IF(OR(AND(AA380&gt;1,AA380&lt;6,Y380&gt;50),AND(AA380&gt;5,Y380&gt;19,Y380&lt;51),AND(AA380&gt;5,Y380&gt;50)),"Complexo",""))),""))</f>
        <v/>
      </c>
      <c r="AE380" s="85" t="str">
        <f aca="false">IF(AC380="",AD380,IF(AD380="",AC380,""))</f>
        <v/>
      </c>
      <c r="AF380" s="86" t="n">
        <f aca="false">IF(AND(OR(X380="EE",X380="CE"),AE380="Simples"),3, IF(AND(OR(X380="EE",X380="CE"),AE380="Médio"),4, IF(AND(OR(X380="EE",X380="CE"),AE380="Complexo"),6, IF(AND(X380="SE",AE380="Simples"),4, IF(AND(X380="SE",AE380="Médio"),5, IF(AND(X380="SE",AE380="Complexo"),7,0))))))</f>
        <v>0</v>
      </c>
      <c r="AG380" s="86" t="n">
        <f aca="false">IF(AND(X380="ALI",AD380="Simples"),7, IF(AND(X380="ALI",AD380="Médio"),10, IF(AND(X380="ALI",AD380="Complexo"),15, IF(AND(X380="AIE",AD380="Simples"),5, IF(AND(X380="AIE",AD380="Médio"),7, IF(AND(X380="AIE",AD380="Complexo"),10,0))))))</f>
        <v>0</v>
      </c>
      <c r="AH380" s="86" t="n">
        <f aca="false">IF(U380="",0,IF(U380="OK",SUM(O380:P380),SUM(AF380:AG380)))</f>
        <v>0</v>
      </c>
      <c r="AI380" s="89" t="n">
        <f aca="false">IF(U380="OK",R380,( IF(V380&lt;&gt;"Manutenção em interface",IF(V380&lt;&gt;"Desenv., Manutenção e Publicação de Páginas Estáticas",(AF380+AG380)*W380,W380),W380)))</f>
        <v>0</v>
      </c>
      <c r="AJ380" s="78"/>
      <c r="AK380" s="87"/>
      <c r="AL380" s="78"/>
      <c r="AM380" s="87"/>
      <c r="AN380" s="78"/>
      <c r="AO380" s="78" t="str">
        <f aca="false">IF(AI380=0,"",IF(AI380=R380,"OK","Divergente"))</f>
        <v/>
      </c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IF(B381&lt;&gt;"",VLOOKUP(B381,'Manual EB'!$A$3:$B$407,2,0),0)</f>
        <v>0</v>
      </c>
      <c r="D381" s="78"/>
      <c r="E381" s="78"/>
      <c r="F381" s="79"/>
      <c r="G381" s="78"/>
      <c r="H381" s="80"/>
      <c r="I381" s="81"/>
      <c r="J381" s="82"/>
      <c r="K381" s="83"/>
      <c r="L381" s="84" t="str">
        <f aca="false">IF(G381="EE",IF(OR(AND(OR(J381=1,J381=0),H381&gt;0,H381&lt;5),AND(OR(J381=1,J381=0),H381&gt;4,H381&lt;16),AND(J381=2,H381&gt;0,H381&lt;5)),"Simples",IF(OR(AND(OR(J381=1,J381=0),H381&gt;15),AND(J381=2,H381&gt;4,H381&lt;16),AND(J381&gt;2,H381&gt;0,H381&lt;5)),"Médio",IF(OR(AND(J381=2,H381&gt;15),AND(J381&gt;2,H381&gt;4,H381&lt;16),AND(J381&gt;2,H381&gt;15)),"Complexo",""))), IF(OR(G381="CE",G381="SE"),IF(OR(AND(OR(J381=1,J381=0),H381&gt;0,H381&lt;6),AND(OR(J381=1,J381=0),H381&gt;5,H381&lt;20),AND(J381&gt;1,J381&lt;4,H381&gt;0,H381&lt;6)),"Simples",IF(OR(AND(OR(J381=1,J381=0),H381&gt;19),AND(J381&gt;1,J381&lt;4,H381&gt;5,H381&lt;20),AND(J381&gt;3,H381&gt;0,H381&lt;6)),"Médio",IF(OR(AND(J381&gt;1,J381&lt;4,H381&gt;19),AND(J381&gt;3,H381&gt;5,H381&lt;20),AND(J381&gt;3,H381&gt;19)),"Complexo",""))),""))</f>
        <v/>
      </c>
      <c r="M381" s="79" t="str">
        <f aca="false">IF(G381="ALI",IF(OR(AND(OR(J381=1,J381=0),H381&gt;0,H381&lt;20),AND(OR(J381=1,J381=0),H381&gt;19,H381&lt;51),AND(J381&gt;1,J381&lt;6,H381&gt;0,H381&lt;20)),"Simples",IF(OR(AND(OR(J381=1,J381=0),H381&gt;50),AND(J381&gt;1,J381&lt;6,H381&gt;19,H381&lt;51),AND(J381&gt;5,H381&gt;0,H381&lt;20)),"Médio",IF(OR(AND(J381&gt;1,J381&lt;6,H381&gt;50),AND(J381&gt;5,H381&gt;19,H381&lt;51),AND(J381&gt;5,H381&gt;50)),"Complexo",""))), IF(G381="AIE",IF(OR(AND(OR(J381=1, J381=0),H381&gt;0,H381&lt;20),AND(OR(J381=1, J381=0),H381&gt;19,H381&lt;51),AND(J381&gt;1,J381&lt;6,H381&gt;0,H381&lt;20)),"Simples",IF(OR(AND(OR(J381=1, J381=0),H381&gt;50),AND(J381&gt;1,J381&lt;6,H381&gt;19,H381&lt;51),AND(J381&gt;5,H381&gt;0,H381&lt;20)),"Médio",IF(OR(AND(J381&gt;1,J381&lt;6,H381&gt;50),AND(J381&gt;5,H381&gt;19,H381&lt;51),AND(J381&gt;5,H381&gt;50)),"Complexo",""))),""))</f>
        <v/>
      </c>
      <c r="N381" s="85" t="str">
        <f aca="false">IF(L381="",M381,IF(M381="",L381,""))</f>
        <v/>
      </c>
      <c r="O381" s="86" t="n">
        <f aca="false">IF(AND(OR(G381="EE",G381="CE"),N381="Simples"),3, IF(AND(OR(G381="EE",G381="CE"),N381="Médio"),4, IF(AND(OR(G381="EE",G381="CE"),N381="Complexo"),6, IF(AND(G381="SE",N381="Simples"),4, IF(AND(G381="SE",N381="Médio"),5, IF(AND(G381="SE",N381="Complexo"),7,0))))))</f>
        <v>0</v>
      </c>
      <c r="P381" s="86" t="n">
        <f aca="false">IF(AND(G381="ALI",M381="Simples"),7, IF(AND(G381="ALI",M381="Médio"),10, IF(AND(G381="ALI",M381="Complexo"),15, IF(AND(G381="AIE",M381="Simples"),5, IF(AND(G381="AIE",M381="Médio"),7, IF(AND(G381="AIE",M381="Complexo"),10,0))))))</f>
        <v>0</v>
      </c>
      <c r="Q381" s="69" t="n">
        <f aca="false">IF(B381&lt;&gt;"Manutenção em interface",IF(B381&lt;&gt;"Desenv., Manutenção e Publicação de Páginas Estáticas",(O381+P381),C381),C381)</f>
        <v>0</v>
      </c>
      <c r="R381" s="85" t="n">
        <f aca="false">IF(B381&lt;&gt;"Manutenção em interface",IF(B381&lt;&gt;"Desenv., Manutenção e Publicação de Páginas Estáticas",(O381+P381)*C381,C381),C381)</f>
        <v>0</v>
      </c>
      <c r="S381" s="78"/>
      <c r="T381" s="87"/>
      <c r="U381" s="88"/>
      <c r="V381" s="76"/>
      <c r="W381" s="77" t="n">
        <f aca="false">IF(V381&lt;&gt;"",VLOOKUP(V381,'Manual EB'!$A$3:$B$407,2,0),0)</f>
        <v>0</v>
      </c>
      <c r="X381" s="78"/>
      <c r="Y381" s="80"/>
      <c r="Z381" s="81"/>
      <c r="AA381" s="82"/>
      <c r="AB381" s="83"/>
      <c r="AC381" s="84" t="str">
        <f aca="false">IF(X381="EE",IF(OR(AND(OR(AA381=1,AA381=0),Y381&gt;0,Y381&lt;5),AND(OR(AA381=1,AA381=0),Y381&gt;4,Y381&lt;16),AND(AA381=2,Y381&gt;0,Y381&lt;5)),"Simples",IF(OR(AND(OR(AA381=1,AA381=0),Y381&gt;15),AND(AA381=2,Y381&gt;4,Y381&lt;16),AND(AA381&gt;2,Y381&gt;0,Y381&lt;5)),"Médio",IF(OR(AND(AA381=2,Y381&gt;15),AND(AA381&gt;2,Y381&gt;4,Y381&lt;16),AND(AA381&gt;2,Y381&gt;15)),"Complexo",""))), IF(OR(X381="CE",X381="SE"),IF(OR(AND(OR(AA381=1,AA381=0),Y381&gt;0,Y381&lt;6),AND(OR(AA381=1,AA381=0),Y381&gt;5,Y381&lt;20),AND(AA381&gt;1,AA381&lt;4,Y381&gt;0,Y381&lt;6)),"Simples",IF(OR(AND(OR(AA381=1,AA381=0),Y381&gt;19),AND(AA381&gt;1,AA381&lt;4,Y381&gt;5,Y381&lt;20),AND(AA381&gt;3,Y381&gt;0,Y381&lt;6)),"Médio",IF(OR(AND(AA381&gt;1,AA381&lt;4,Y381&gt;19),AND(AA381&gt;3,Y381&gt;5,Y381&lt;20),AND(AA381&gt;3,Y381&gt;19)),"Complexo",""))),""))</f>
        <v/>
      </c>
      <c r="AD381" s="79" t="str">
        <f aca="false">IF(X381="ALI",IF(OR(AND(OR(AA381=1,AA381=0),Y381&gt;0,Y381&lt;20),AND(OR(AA381=1,AA381=0),Y381&gt;19,Y381&lt;51),AND(AA381&gt;1,AA381&lt;6,Y381&gt;0,Y381&lt;20)),"Simples",IF(OR(AND(OR(AA381=1,AA381=0),Y381&gt;50),AND(AA381&gt;1,AA381&lt;6,Y381&gt;19,Y381&lt;51),AND(AA381&gt;5,Y381&gt;0,Y381&lt;20)),"Médio",IF(OR(AND(AA381&gt;1,AA381&lt;6,Y381&gt;50),AND(AA381&gt;5,Y381&gt;19,Y381&lt;51),AND(AA381&gt;5,Y381&gt;50)),"Complexo",""))), IF(X381="AIE",IF(OR(AND(OR(AA381=1, AA381=0),Y381&gt;0,Y381&lt;20),AND(OR(AA381=1, AA381=0),Y381&gt;19,Y381&lt;51),AND(AA381&gt;1,AA381&lt;6,Y381&gt;0,Y381&lt;20)),"Simples",IF(OR(AND(OR(AA381=1, AA381=0),Y381&gt;50),AND(AA381&gt;1,AA381&lt;6,Y381&gt;19,Y381&lt;51),AND(AA381&gt;5,Y381&gt;0,Y381&lt;20)),"Médio",IF(OR(AND(AA381&gt;1,AA381&lt;6,Y381&gt;50),AND(AA381&gt;5,Y381&gt;19,Y381&lt;51),AND(AA381&gt;5,Y381&gt;50)),"Complexo",""))),""))</f>
        <v/>
      </c>
      <c r="AE381" s="85" t="str">
        <f aca="false">IF(AC381="",AD381,IF(AD381="",AC381,""))</f>
        <v/>
      </c>
      <c r="AF381" s="86" t="n">
        <f aca="false">IF(AND(OR(X381="EE",X381="CE"),AE381="Simples"),3, IF(AND(OR(X381="EE",X381="CE"),AE381="Médio"),4, IF(AND(OR(X381="EE",X381="CE"),AE381="Complexo"),6, IF(AND(X381="SE",AE381="Simples"),4, IF(AND(X381="SE",AE381="Médio"),5, IF(AND(X381="SE",AE381="Complexo"),7,0))))))</f>
        <v>0</v>
      </c>
      <c r="AG381" s="86" t="n">
        <f aca="false">IF(AND(X381="ALI",AD381="Simples"),7, IF(AND(X381="ALI",AD381="Médio"),10, IF(AND(X381="ALI",AD381="Complexo"),15, IF(AND(X381="AIE",AD381="Simples"),5, IF(AND(X381="AIE",AD381="Médio"),7, IF(AND(X381="AIE",AD381="Complexo"),10,0))))))</f>
        <v>0</v>
      </c>
      <c r="AH381" s="86" t="n">
        <f aca="false">IF(U381="",0,IF(U381="OK",SUM(O381:P381),SUM(AF381:AG381)))</f>
        <v>0</v>
      </c>
      <c r="AI381" s="89" t="n">
        <f aca="false">IF(U381="OK",R381,( IF(V381&lt;&gt;"Manutenção em interface",IF(V381&lt;&gt;"Desenv., Manutenção e Publicação de Páginas Estáticas",(AF381+AG381)*W381,W381),W381)))</f>
        <v>0</v>
      </c>
      <c r="AJ381" s="78"/>
      <c r="AK381" s="87"/>
      <c r="AL381" s="78"/>
      <c r="AM381" s="87"/>
      <c r="AN381" s="78"/>
      <c r="AO381" s="78" t="str">
        <f aca="false">IF(AI381=0,"",IF(AI381=R381,"OK","Divergente"))</f>
        <v/>
      </c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IF(B382&lt;&gt;"",VLOOKUP(B382,'Manual EB'!$A$3:$B$407,2,0),0)</f>
        <v>0</v>
      </c>
      <c r="D382" s="78"/>
      <c r="E382" s="78"/>
      <c r="F382" s="79"/>
      <c r="G382" s="78"/>
      <c r="H382" s="80"/>
      <c r="I382" s="81"/>
      <c r="J382" s="90"/>
      <c r="K382" s="83"/>
      <c r="L382" s="84" t="str">
        <f aca="false">IF(G382="EE",IF(OR(AND(OR(J382=1,J382=0),H382&gt;0,H382&lt;5),AND(OR(J382=1,J382=0),H382&gt;4,H382&lt;16),AND(J382=2,H382&gt;0,H382&lt;5)),"Simples",IF(OR(AND(OR(J382=1,J382=0),H382&gt;15),AND(J382=2,H382&gt;4,H382&lt;16),AND(J382&gt;2,H382&gt;0,H382&lt;5)),"Médio",IF(OR(AND(J382=2,H382&gt;15),AND(J382&gt;2,H382&gt;4,H382&lt;16),AND(J382&gt;2,H382&gt;15)),"Complexo",""))), IF(OR(G382="CE",G382="SE"),IF(OR(AND(OR(J382=1,J382=0),H382&gt;0,H382&lt;6),AND(OR(J382=1,J382=0),H382&gt;5,H382&lt;20),AND(J382&gt;1,J382&lt;4,H382&gt;0,H382&lt;6)),"Simples",IF(OR(AND(OR(J382=1,J382=0),H382&gt;19),AND(J382&gt;1,J382&lt;4,H382&gt;5,H382&lt;20),AND(J382&gt;3,H382&gt;0,H382&lt;6)),"Médio",IF(OR(AND(J382&gt;1,J382&lt;4,H382&gt;19),AND(J382&gt;3,H382&gt;5,H382&lt;20),AND(J382&gt;3,H382&gt;19)),"Complexo",""))),""))</f>
        <v/>
      </c>
      <c r="M382" s="79" t="str">
        <f aca="false">IF(G382="ALI",IF(OR(AND(OR(J382=1,J382=0),H382&gt;0,H382&lt;20),AND(OR(J382=1,J382=0),H382&gt;19,H382&lt;51),AND(J382&gt;1,J382&lt;6,H382&gt;0,H382&lt;20)),"Simples",IF(OR(AND(OR(J382=1,J382=0),H382&gt;50),AND(J382&gt;1,J382&lt;6,H382&gt;19,H382&lt;51),AND(J382&gt;5,H382&gt;0,H382&lt;20)),"Médio",IF(OR(AND(J382&gt;1,J382&lt;6,H382&gt;50),AND(J382&gt;5,H382&gt;19,H382&lt;51),AND(J382&gt;5,H382&gt;50)),"Complexo",""))), IF(G382="AIE",IF(OR(AND(OR(J382=1, J382=0),H382&gt;0,H382&lt;20),AND(OR(J382=1, J382=0),H382&gt;19,H382&lt;51),AND(J382&gt;1,J382&lt;6,H382&gt;0,H382&lt;20)),"Simples",IF(OR(AND(OR(J382=1, J382=0),H382&gt;50),AND(J382&gt;1,J382&lt;6,H382&gt;19,H382&lt;51),AND(J382&gt;5,H382&gt;0,H382&lt;20)),"Médio",IF(OR(AND(J382&gt;1,J382&lt;6,H382&gt;50),AND(J382&gt;5,H382&gt;19,H382&lt;51),AND(J382&gt;5,H382&gt;50)),"Complexo",""))),""))</f>
        <v/>
      </c>
      <c r="N382" s="85" t="str">
        <f aca="false">IF(L382="",M382,IF(M382="",L382,""))</f>
        <v/>
      </c>
      <c r="O382" s="86" t="n">
        <f aca="false">IF(AND(OR(G382="EE",G382="CE"),N382="Simples"),3, IF(AND(OR(G382="EE",G382="CE"),N382="Médio"),4, IF(AND(OR(G382="EE",G382="CE"),N382="Complexo"),6, IF(AND(G382="SE",N382="Simples"),4, IF(AND(G382="SE",N382="Médio"),5, IF(AND(G382="SE",N382="Complexo"),7,0))))))</f>
        <v>0</v>
      </c>
      <c r="P382" s="86" t="n">
        <f aca="false">IF(AND(G382="ALI",M382="Simples"),7, IF(AND(G382="ALI",M382="Médio"),10, IF(AND(G382="ALI",M382="Complexo"),15, IF(AND(G382="AIE",M382="Simples"),5, IF(AND(G382="AIE",M382="Médio"),7, IF(AND(G382="AIE",M382="Complexo"),10,0))))))</f>
        <v>0</v>
      </c>
      <c r="Q382" s="69" t="n">
        <f aca="false">IF(B382&lt;&gt;"Manutenção em interface",IF(B382&lt;&gt;"Desenv., Manutenção e Publicação de Páginas Estáticas",(O382+P382),C382),C382)</f>
        <v>0</v>
      </c>
      <c r="R382" s="85" t="n">
        <f aca="false">IF(B382&lt;&gt;"Manutenção em interface",IF(B382&lt;&gt;"Desenv., Manutenção e Publicação de Páginas Estáticas",(O382+P382)*C382,C382),C382)</f>
        <v>0</v>
      </c>
      <c r="S382" s="78"/>
      <c r="T382" s="87"/>
      <c r="U382" s="88"/>
      <c r="V382" s="76"/>
      <c r="W382" s="77" t="n">
        <f aca="false">IF(V382&lt;&gt;"",VLOOKUP(V382,'Manual EB'!$A$3:$B$407,2,0),0)</f>
        <v>0</v>
      </c>
      <c r="X382" s="78"/>
      <c r="Y382" s="80"/>
      <c r="Z382" s="81"/>
      <c r="AA382" s="82"/>
      <c r="AB382" s="83"/>
      <c r="AC382" s="84" t="str">
        <f aca="false">IF(X382="EE",IF(OR(AND(OR(AA382=1,AA382=0),Y382&gt;0,Y382&lt;5),AND(OR(AA382=1,AA382=0),Y382&gt;4,Y382&lt;16),AND(AA382=2,Y382&gt;0,Y382&lt;5)),"Simples",IF(OR(AND(OR(AA382=1,AA382=0),Y382&gt;15),AND(AA382=2,Y382&gt;4,Y382&lt;16),AND(AA382&gt;2,Y382&gt;0,Y382&lt;5)),"Médio",IF(OR(AND(AA382=2,Y382&gt;15),AND(AA382&gt;2,Y382&gt;4,Y382&lt;16),AND(AA382&gt;2,Y382&gt;15)),"Complexo",""))), IF(OR(X382="CE",X382="SE"),IF(OR(AND(OR(AA382=1,AA382=0),Y382&gt;0,Y382&lt;6),AND(OR(AA382=1,AA382=0),Y382&gt;5,Y382&lt;20),AND(AA382&gt;1,AA382&lt;4,Y382&gt;0,Y382&lt;6)),"Simples",IF(OR(AND(OR(AA382=1,AA382=0),Y382&gt;19),AND(AA382&gt;1,AA382&lt;4,Y382&gt;5,Y382&lt;20),AND(AA382&gt;3,Y382&gt;0,Y382&lt;6)),"Médio",IF(OR(AND(AA382&gt;1,AA382&lt;4,Y382&gt;19),AND(AA382&gt;3,Y382&gt;5,Y382&lt;20),AND(AA382&gt;3,Y382&gt;19)),"Complexo",""))),""))</f>
        <v/>
      </c>
      <c r="AD382" s="79" t="str">
        <f aca="false">IF(X382="ALI",IF(OR(AND(OR(AA382=1,AA382=0),Y382&gt;0,Y382&lt;20),AND(OR(AA382=1,AA382=0),Y382&gt;19,Y382&lt;51),AND(AA382&gt;1,AA382&lt;6,Y382&gt;0,Y382&lt;20)),"Simples",IF(OR(AND(OR(AA382=1,AA382=0),Y382&gt;50),AND(AA382&gt;1,AA382&lt;6,Y382&gt;19,Y382&lt;51),AND(AA382&gt;5,Y382&gt;0,Y382&lt;20)),"Médio",IF(OR(AND(AA382&gt;1,AA382&lt;6,Y382&gt;50),AND(AA382&gt;5,Y382&gt;19,Y382&lt;51),AND(AA382&gt;5,Y382&gt;50)),"Complexo",""))), IF(X382="AIE",IF(OR(AND(OR(AA382=1, AA382=0),Y382&gt;0,Y382&lt;20),AND(OR(AA382=1, AA382=0),Y382&gt;19,Y382&lt;51),AND(AA382&gt;1,AA382&lt;6,Y382&gt;0,Y382&lt;20)),"Simples",IF(OR(AND(OR(AA382=1, AA382=0),Y382&gt;50),AND(AA382&gt;1,AA382&lt;6,Y382&gt;19,Y382&lt;51),AND(AA382&gt;5,Y382&gt;0,Y382&lt;20)),"Médio",IF(OR(AND(AA382&gt;1,AA382&lt;6,Y382&gt;50),AND(AA382&gt;5,Y382&gt;19,Y382&lt;51),AND(AA382&gt;5,Y382&gt;50)),"Complexo",""))),""))</f>
        <v/>
      </c>
      <c r="AE382" s="85" t="str">
        <f aca="false">IF(AC382="",AD382,IF(AD382="",AC382,""))</f>
        <v/>
      </c>
      <c r="AF382" s="86" t="n">
        <f aca="false">IF(AND(OR(X382="EE",X382="CE"),AE382="Simples"),3, IF(AND(OR(X382="EE",X382="CE"),AE382="Médio"),4, IF(AND(OR(X382="EE",X382="CE"),AE382="Complexo"),6, IF(AND(X382="SE",AE382="Simples"),4, IF(AND(X382="SE",AE382="Médio"),5, IF(AND(X382="SE",AE382="Complexo"),7,0))))))</f>
        <v>0</v>
      </c>
      <c r="AG382" s="86" t="n">
        <f aca="false">IF(AND(X382="ALI",AD382="Simples"),7, IF(AND(X382="ALI",AD382="Médio"),10, IF(AND(X382="ALI",AD382="Complexo"),15, IF(AND(X382="AIE",AD382="Simples"),5, IF(AND(X382="AIE",AD382="Médio"),7, IF(AND(X382="AIE",AD382="Complexo"),10,0))))))</f>
        <v>0</v>
      </c>
      <c r="AH382" s="86" t="n">
        <f aca="false">IF(U382="",0,IF(U382="OK",SUM(O382:P382),SUM(AF382:AG382)))</f>
        <v>0</v>
      </c>
      <c r="AI382" s="89" t="n">
        <f aca="false">IF(U382="OK",R382,( IF(V382&lt;&gt;"Manutenção em interface",IF(V382&lt;&gt;"Desenv., Manutenção e Publicação de Páginas Estáticas",(AF382+AG382)*W382,W382),W382)))</f>
        <v>0</v>
      </c>
      <c r="AJ382" s="78"/>
      <c r="AK382" s="87"/>
      <c r="AL382" s="78"/>
      <c r="AM382" s="87"/>
      <c r="AN382" s="78"/>
      <c r="AO382" s="78" t="str">
        <f aca="false">IF(AI382=0,"",IF(AI382=R382,"OK","Divergente"))</f>
        <v/>
      </c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91" t="s">
        <v>63</v>
      </c>
      <c r="B383" s="92"/>
      <c r="C383" s="92"/>
      <c r="D383" s="92"/>
      <c r="E383" s="92"/>
      <c r="F383" s="92"/>
      <c r="G383" s="92"/>
      <c r="H383" s="92"/>
      <c r="I383" s="93"/>
      <c r="J383" s="94"/>
      <c r="K383" s="95"/>
      <c r="L383" s="92"/>
      <c r="M383" s="92"/>
      <c r="N383" s="92"/>
      <c r="O383" s="92"/>
      <c r="P383" s="92"/>
      <c r="Q383" s="92"/>
      <c r="R383" s="92"/>
      <c r="S383" s="96"/>
      <c r="T383" s="87"/>
      <c r="U383" s="91" t="s">
        <v>63</v>
      </c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86" t="n">
        <f aca="false">IF(U383="",0,IF(U383="OK",SUM(O383:P383),SUM(AF383:AG383)))</f>
        <v>0</v>
      </c>
      <c r="AI383" s="92"/>
      <c r="AJ383" s="92"/>
      <c r="AK383" s="87"/>
      <c r="AL383" s="92"/>
      <c r="AM383" s="87"/>
      <c r="AN383" s="92"/>
      <c r="AO383" s="92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29.5" hidden="false" customHeight="true" outlineLevel="0" collapsed="false">
      <c r="A384" s="97"/>
      <c r="B384" s="98"/>
      <c r="C384" s="98"/>
      <c r="D384" s="99"/>
      <c r="E384" s="99"/>
      <c r="G384" s="97"/>
      <c r="H384" s="97"/>
      <c r="I384" s="100"/>
      <c r="J384" s="97"/>
      <c r="K384" s="100"/>
      <c r="L384" s="98"/>
      <c r="M384" s="98"/>
      <c r="O384" s="98" t="n">
        <f aca="false">SUM(O10:P382)</f>
        <v>0</v>
      </c>
      <c r="P384" s="79"/>
      <c r="Q384" s="101" t="s">
        <v>48</v>
      </c>
      <c r="R384" s="102" t="n">
        <f aca="false">SUMIFS($O$10:$O$382,$C$10:$C$382,"&lt;&gt; 0")+SUMIFS($P$10:$P$382,$C$10:$C$382,"&lt;&gt; 0")</f>
        <v>0</v>
      </c>
      <c r="AE384" s="101" t="s">
        <v>48</v>
      </c>
      <c r="AF384" s="98" t="n">
        <f aca="false">SUM(AF10:AG382)</f>
        <v>0</v>
      </c>
      <c r="AG384" s="79"/>
      <c r="AH384" s="86" t="n">
        <f aca="false">IF(U384="",0,IF(U384="OK",SUM(O384:P384),SUM(AF384:AG384)))</f>
        <v>0</v>
      </c>
      <c r="AI384" s="102" t="n">
        <f aca="false">SUM(AH10:AH382)</f>
        <v>0</v>
      </c>
      <c r="AL384" s="103"/>
      <c r="AN384" s="103"/>
      <c r="AO384" s="103"/>
    </row>
    <row r="385" customFormat="false" ht="23.85" hidden="false" customHeight="false" outlineLevel="0" collapsed="false">
      <c r="Q385" s="101" t="s">
        <v>64</v>
      </c>
      <c r="R385" s="102" t="n">
        <f aca="false">SUM(R10:R382)</f>
        <v>0</v>
      </c>
      <c r="AE385" s="101" t="s">
        <v>64</v>
      </c>
      <c r="AF385" s="98"/>
      <c r="AG385" s="79" t="n">
        <f aca="false">IF(AND(X384="ALI",AD384="Simples"),7, IF(AND(X384="ALI",AD384="Médio"),10, IF(AND(X384="ALI",AD384="Complexo"),15, IF(AND(X384="AIE",AD384="Simples"),5, IF(AND(X384="AIE",AD384="Médio"),7, IF(AND(X384="AIE",AD384="Complexo"),10,0))))))</f>
        <v>0</v>
      </c>
      <c r="AH385" s="104"/>
      <c r="AI385" s="102" t="n">
        <f aca="false">SUM(AI10:AI382)</f>
        <v>0</v>
      </c>
    </row>
  </sheetData>
  <mergeCells count="47">
    <mergeCell ref="C1:S1"/>
    <mergeCell ref="G3:K3"/>
    <mergeCell ref="N3:S3"/>
    <mergeCell ref="U3:W6"/>
    <mergeCell ref="X3:AB3"/>
    <mergeCell ref="AE3:AJ3"/>
    <mergeCell ref="G4:K4"/>
    <mergeCell ref="N4:S4"/>
    <mergeCell ref="X4:AB4"/>
    <mergeCell ref="AE4:AJ4"/>
    <mergeCell ref="A5:C5"/>
    <mergeCell ref="E5:E6"/>
    <mergeCell ref="F5:F6"/>
    <mergeCell ref="G5:K5"/>
    <mergeCell ref="N5:S5"/>
    <mergeCell ref="X5:AB5"/>
    <mergeCell ref="AE5:AJ5"/>
    <mergeCell ref="A6:C6"/>
    <mergeCell ref="G6:K6"/>
    <mergeCell ref="N6:S6"/>
    <mergeCell ref="X6:AB6"/>
    <mergeCell ref="AE6:AJ6"/>
    <mergeCell ref="A8:A9"/>
    <mergeCell ref="B8:B9"/>
    <mergeCell ref="C8:C9"/>
    <mergeCell ref="D8:D9"/>
    <mergeCell ref="E8:E9"/>
    <mergeCell ref="F8:F9"/>
    <mergeCell ref="G8:G9"/>
    <mergeCell ref="H8:I8"/>
    <mergeCell ref="J8:K8"/>
    <mergeCell ref="N8:N9"/>
    <mergeCell ref="Q8:Q9"/>
    <mergeCell ref="R8:R9"/>
    <mergeCell ref="S8:S9"/>
    <mergeCell ref="U8:U9"/>
    <mergeCell ref="V8:V9"/>
    <mergeCell ref="W8:W9"/>
    <mergeCell ref="X8:X9"/>
    <mergeCell ref="Y8:Z8"/>
    <mergeCell ref="AA8:AB8"/>
    <mergeCell ref="AE8:AE9"/>
    <mergeCell ref="AI8:AI9"/>
    <mergeCell ref="AJ8:AJ9"/>
    <mergeCell ref="AL8:AL9"/>
    <mergeCell ref="AN8:AN9"/>
    <mergeCell ref="AO8:AO9"/>
  </mergeCells>
  <conditionalFormatting sqref="G22:G382">
    <cfRule type="cellIs" priority="2" operator="between" aboveAverage="0" equalAverage="0" bottom="0" percent="0" rank="0" text="" dxfId="0">
      <formula>"Desenvolvimento"</formula>
      <formula>"Manutenção"</formula>
    </cfRule>
  </conditionalFormatting>
  <conditionalFormatting sqref="G10:G21">
    <cfRule type="cellIs" priority="3" operator="between" aboveAverage="0" equalAverage="0" bottom="0" percent="0" rank="0" text="" dxfId="0">
      <formula>"Desenvolvimento"</formula>
      <formula>"Manutenção"</formula>
    </cfRule>
  </conditionalFormatting>
  <conditionalFormatting sqref="X10:X15 X17:X382">
    <cfRule type="cellIs" priority="4" operator="between" aboveAverage="0" equalAverage="0" bottom="0" percent="0" rank="0" text="" dxfId="0">
      <formula>"Desenvolvimento"</formula>
      <formula>"Manutenção"</formula>
    </cfRule>
  </conditionalFormatting>
  <conditionalFormatting sqref="V10:AB12 V41:AE382 V16:W16 AB16 V17:AB33 AC10:AD33 V34:AD40 AE10:AE40 V14:AB15 V13:Y13 AA13:AB13">
    <cfRule type="expression" priority="5" aboveAverage="0" equalAverage="0" bottom="0" percent="0" rank="0" text="" dxfId="1">
      <formula>$U10="OK"</formula>
    </cfRule>
  </conditionalFormatting>
  <conditionalFormatting sqref="X16">
    <cfRule type="cellIs" priority="6" operator="between" aboveAverage="0" equalAverage="0" bottom="0" percent="0" rank="0" text="" dxfId="0">
      <formula>"Desenvolvimento"</formula>
      <formula>"Manutenção"</formula>
    </cfRule>
  </conditionalFormatting>
  <conditionalFormatting sqref="B26">
    <cfRule type="expression" priority="7" aboveAverage="0" equalAverage="0" bottom="0" percent="0" rank="0" text="" dxfId="2">
      <formula>$U26="OK"</formula>
    </cfRule>
  </conditionalFormatting>
  <dataValidations count="3">
    <dataValidation allowBlank="true" operator="equal" showDropDown="false" showErrorMessage="true" showInputMessage="true" sqref="B10:B382 V10:V382" type="list">
      <formula1>TipoProjeto</formula1>
      <formula2>0</formula2>
    </dataValidation>
    <dataValidation allowBlank="true" error="Selecione uma das opções apresentada" errorTitle="Erro" operator="equal" showDropDown="false" showErrorMessage="true" showInputMessage="true" sqref="G10:G382 X10:X382" type="list">
      <formula1>"-------,EE,SE,CE,ALI,AIE"</formula1>
      <formula2>0</formula2>
    </dataValidation>
    <dataValidation allowBlank="true" operator="equal" showDropDown="false" showErrorMessage="true" showInputMessage="true" sqref="U10:U382" type="list">
      <formula1>"OK,Divergente,Novo"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37.18"/>
    <col collapsed="false" customWidth="true" hidden="false" outlineLevel="0" max="3" min="3" style="31" width="8.36"/>
    <col collapsed="false" customWidth="false" hidden="false" outlineLevel="0" max="4" min="4" style="32" width="11.54"/>
    <col collapsed="false" customWidth="true" hidden="false" outlineLevel="0" max="5" min="5" style="32" width="16.45"/>
    <col collapsed="false" customWidth="true" hidden="false" outlineLevel="0" max="6" min="6" style="33" width="33"/>
    <col collapsed="false" customWidth="true" hidden="false" outlineLevel="0" max="7" min="7" style="30" width="7.36"/>
    <col collapsed="false" customWidth="true" hidden="false" outlineLevel="0" max="8" min="8" style="30" width="8.09"/>
    <col collapsed="false" customWidth="true" hidden="false" outlineLevel="0" max="9" min="9" style="31" width="8.36"/>
    <col collapsed="false" customWidth="true" hidden="false" outlineLevel="0" max="10" min="10" style="31" width="19.64"/>
    <col collapsed="false" customWidth="true" hidden="false" outlineLevel="0" max="11" min="11" style="31" width="3.98"/>
    <col collapsed="false" customWidth="true" hidden="false" outlineLevel="0" max="12" min="12" style="30" width="14.01"/>
    <col collapsed="false" customWidth="true" hidden="false" outlineLevel="0" max="13" min="13" style="31" width="31.45"/>
    <col collapsed="false" customWidth="true" hidden="false" outlineLevel="0" max="14" min="14" style="31" width="8.36"/>
    <col collapsed="false" customWidth="true" hidden="false" outlineLevel="0" max="15" min="15" style="33" width="33"/>
    <col collapsed="false" customWidth="true" hidden="false" outlineLevel="0" max="16" min="16" style="30" width="7.36"/>
    <col collapsed="false" customWidth="true" hidden="false" outlineLevel="0" max="17" min="17" style="30" width="8.09"/>
    <col collapsed="false" customWidth="true" hidden="false" outlineLevel="0" max="18" min="18" style="31" width="8.36"/>
    <col collapsed="false" customWidth="true" hidden="false" outlineLevel="0" max="19" min="19" style="31" width="36.64"/>
    <col collapsed="false" customWidth="true" hidden="false" outlineLevel="0" max="20" min="20" style="31" width="5.43"/>
    <col collapsed="false" customWidth="true" hidden="false" outlineLevel="0" max="21" min="21" style="31" width="40.09"/>
    <col collapsed="false" customWidth="true" hidden="false" outlineLevel="0" max="22" min="22" style="31" width="5.43"/>
    <col collapsed="false" customWidth="true" hidden="false" outlineLevel="0" max="23" min="23" style="31" width="45.54"/>
    <col collapsed="false" customWidth="true" hidden="false" outlineLevel="0" max="24" min="24" style="31" width="9.09"/>
    <col collapsed="false" customWidth="true" hidden="false" outlineLevel="0" max="25" min="25" style="31" width="9.63"/>
    <col collapsed="false" customWidth="true" hidden="false" outlineLevel="0" max="34" min="26" style="31" width="9.09"/>
    <col collapsed="false" customWidth="true" hidden="false" outlineLevel="0" max="64" min="35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65</v>
      </c>
      <c r="D1" s="37"/>
      <c r="E1" s="37"/>
      <c r="F1" s="37"/>
      <c r="G1" s="37"/>
      <c r="H1" s="37"/>
      <c r="I1" s="37"/>
      <c r="J1" s="37"/>
      <c r="O1" s="31"/>
      <c r="P1" s="31"/>
      <c r="Q1" s="31"/>
    </row>
    <row r="2" customFormat="false" ht="9" hidden="false" customHeight="true" outlineLevel="0" collapsed="false">
      <c r="A2" s="38"/>
      <c r="B2" s="38"/>
      <c r="C2" s="39"/>
      <c r="D2" s="39"/>
      <c r="E2" s="39"/>
      <c r="F2" s="39"/>
      <c r="G2" s="39"/>
      <c r="H2" s="39"/>
      <c r="I2" s="39"/>
      <c r="J2" s="39"/>
      <c r="N2" s="39"/>
      <c r="O2" s="39"/>
      <c r="P2" s="39"/>
      <c r="Q2" s="39"/>
      <c r="R2" s="39"/>
    </row>
    <row r="3" customFormat="false" ht="18.65" hidden="false" customHeight="true" outlineLevel="0" collapsed="false">
      <c r="A3" s="31"/>
      <c r="B3" s="41"/>
      <c r="C3" s="39"/>
      <c r="D3" s="39"/>
      <c r="E3" s="31"/>
      <c r="F3" s="31"/>
      <c r="G3" s="31"/>
      <c r="H3" s="31"/>
      <c r="L3" s="31"/>
      <c r="N3" s="39"/>
      <c r="O3" s="31"/>
      <c r="P3" s="31"/>
      <c r="Q3" s="31"/>
    </row>
    <row r="4" customFormat="false" ht="18.65" hidden="false" customHeight="true" outlineLevel="0" collapsed="false">
      <c r="A4" s="31"/>
      <c r="B4" s="41"/>
      <c r="C4" s="39"/>
      <c r="D4" s="39"/>
      <c r="E4" s="31"/>
      <c r="F4" s="31"/>
      <c r="G4" s="31"/>
      <c r="H4" s="31"/>
      <c r="Q4" s="31"/>
    </row>
    <row r="5" customFormat="false" ht="18.65" hidden="false" customHeight="true" outlineLevel="0" collapsed="false">
      <c r="A5" s="42" t="s">
        <v>66</v>
      </c>
      <c r="B5" s="42"/>
      <c r="C5" s="42"/>
      <c r="D5" s="50" t="str">
        <f aca="false">TEXT(I384,"#.##0,0#")</f>
        <v>0,0</v>
      </c>
      <c r="E5" s="50"/>
      <c r="F5" s="31"/>
      <c r="G5" s="31"/>
      <c r="H5" s="31"/>
      <c r="L5" s="45" t="s">
        <v>31</v>
      </c>
      <c r="M5" s="45"/>
      <c r="N5" s="45"/>
      <c r="O5" s="50" t="n">
        <f aca="false">R384</f>
        <v>0</v>
      </c>
      <c r="P5" s="50"/>
      <c r="Q5" s="31"/>
    </row>
    <row r="6" customFormat="false" ht="18.65" hidden="false" customHeight="true" outlineLevel="0" collapsed="false">
      <c r="A6" s="42"/>
      <c r="B6" s="42"/>
      <c r="C6" s="42"/>
      <c r="D6" s="50"/>
      <c r="E6" s="50"/>
      <c r="F6" s="31"/>
      <c r="G6" s="31"/>
      <c r="H6" s="31"/>
      <c r="L6" s="45"/>
      <c r="M6" s="45"/>
      <c r="N6" s="45"/>
      <c r="O6" s="50"/>
      <c r="P6" s="50"/>
      <c r="Q6" s="31"/>
    </row>
    <row r="7" customFormat="false" ht="9" hidden="false" customHeight="true" outlineLevel="0" collapsed="false">
      <c r="A7" s="105"/>
      <c r="B7" s="105"/>
      <c r="C7" s="105"/>
      <c r="D7" s="105"/>
      <c r="E7" s="105"/>
      <c r="F7" s="105"/>
      <c r="G7" s="105"/>
      <c r="H7" s="105"/>
      <c r="I7" s="105"/>
      <c r="J7" s="105"/>
      <c r="L7" s="106"/>
      <c r="M7" s="106"/>
      <c r="O7" s="31"/>
      <c r="P7" s="31"/>
      <c r="Q7" s="31"/>
    </row>
    <row r="8" customFormat="false" ht="18.65" hidden="false" customHeight="true" outlineLevel="0" collapsed="false">
      <c r="A8" s="58" t="s">
        <v>38</v>
      </c>
      <c r="B8" s="59" t="s">
        <v>39</v>
      </c>
      <c r="C8" s="59" t="s">
        <v>40</v>
      </c>
      <c r="D8" s="59" t="s">
        <v>41</v>
      </c>
      <c r="E8" s="59" t="s">
        <v>42</v>
      </c>
      <c r="F8" s="60" t="s">
        <v>43</v>
      </c>
      <c r="G8" s="107"/>
      <c r="H8" s="61" t="s">
        <v>67</v>
      </c>
      <c r="I8" s="61"/>
      <c r="J8" s="61" t="s">
        <v>68</v>
      </c>
      <c r="K8" s="65"/>
      <c r="L8" s="108" t="s">
        <v>51</v>
      </c>
      <c r="M8" s="108" t="s">
        <v>39</v>
      </c>
      <c r="N8" s="108" t="s">
        <v>40</v>
      </c>
      <c r="O8" s="108" t="s">
        <v>43</v>
      </c>
      <c r="P8" s="108"/>
      <c r="Q8" s="61" t="s">
        <v>67</v>
      </c>
      <c r="R8" s="61"/>
      <c r="S8" s="61" t="s">
        <v>52</v>
      </c>
      <c r="T8" s="65"/>
      <c r="U8" s="61" t="s">
        <v>53</v>
      </c>
      <c r="V8" s="65"/>
      <c r="W8" s="67" t="s">
        <v>54</v>
      </c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59"/>
      <c r="E9" s="59"/>
      <c r="F9" s="60"/>
      <c r="G9" s="108" t="s">
        <v>44</v>
      </c>
      <c r="H9" s="108" t="s">
        <v>69</v>
      </c>
      <c r="I9" s="61" t="s">
        <v>49</v>
      </c>
      <c r="J9" s="61"/>
      <c r="K9" s="73"/>
      <c r="L9" s="108"/>
      <c r="M9" s="108"/>
      <c r="N9" s="108"/>
      <c r="O9" s="108"/>
      <c r="P9" s="108" t="s">
        <v>44</v>
      </c>
      <c r="Q9" s="108" t="s">
        <v>69</v>
      </c>
      <c r="R9" s="61" t="s">
        <v>49</v>
      </c>
      <c r="S9" s="61"/>
      <c r="T9" s="73"/>
      <c r="U9" s="61"/>
      <c r="V9" s="73"/>
      <c r="W9" s="67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6"/>
      <c r="C10" s="77" t="n">
        <f aca="false">IF($B10&lt;&gt;"",VLOOKUP($B10,Matriz_INM,2,0),0)</f>
        <v>0</v>
      </c>
      <c r="D10" s="78"/>
      <c r="E10" s="78"/>
      <c r="F10" s="79"/>
      <c r="G10" s="77" t="str">
        <f aca="false">IFERROR(VLOOKUP($B10,Matriz_INM,3,0),"")</f>
        <v/>
      </c>
      <c r="H10" s="80"/>
      <c r="I10" s="109" t="n">
        <f aca="false">H10*C10</f>
        <v>0</v>
      </c>
      <c r="J10" s="78"/>
      <c r="K10" s="87"/>
      <c r="L10" s="88"/>
      <c r="M10" s="76"/>
      <c r="N10" s="77" t="n">
        <f aca="false">IF($M10&lt;&gt;"",VLOOKUP($M10,Matriz_INM,2,0),0)</f>
        <v>0</v>
      </c>
      <c r="O10" s="79"/>
      <c r="P10" s="77" t="str">
        <f aca="false">IFERROR(VLOOKUP($M10,Matriz_INM,3,0),"")</f>
        <v/>
      </c>
      <c r="Q10" s="80"/>
      <c r="R10" s="109" t="n">
        <f aca="false">IF(L10="OK",I10,Q10*N10)</f>
        <v>0</v>
      </c>
      <c r="S10" s="78"/>
      <c r="T10" s="87"/>
      <c r="U10" s="78"/>
      <c r="V10" s="87"/>
      <c r="W10" s="78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IF($B11&lt;&gt;"",VLOOKUP($B11,Matriz_INM,2,0),0)</f>
        <v>0</v>
      </c>
      <c r="D11" s="78"/>
      <c r="E11" s="78"/>
      <c r="F11" s="79"/>
      <c r="G11" s="77" t="str">
        <f aca="false">IFERROR(VLOOKUP($B11,Matriz_INM,3,0),"")</f>
        <v/>
      </c>
      <c r="H11" s="80"/>
      <c r="I11" s="109" t="n">
        <f aca="false">H11*C11</f>
        <v>0</v>
      </c>
      <c r="J11" s="78"/>
      <c r="K11" s="87"/>
      <c r="L11" s="88"/>
      <c r="M11" s="76"/>
      <c r="N11" s="77" t="n">
        <f aca="false">IF($M11&lt;&gt;"",VLOOKUP($M11,Matriz_INM,2,0),0)</f>
        <v>0</v>
      </c>
      <c r="O11" s="79"/>
      <c r="P11" s="77" t="str">
        <f aca="false">IFERROR(VLOOKUP($M11,Matriz_INM,3,0),"")</f>
        <v/>
      </c>
      <c r="Q11" s="80"/>
      <c r="R11" s="109" t="n">
        <f aca="false">IF(L11="OK",I11,Q11*N11)</f>
        <v>0</v>
      </c>
      <c r="S11" s="78"/>
      <c r="T11" s="87"/>
      <c r="U11" s="78"/>
      <c r="V11" s="87"/>
      <c r="W11" s="78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IF($B12&lt;&gt;"",VLOOKUP($B12,Matriz_INM,2,0),0)</f>
        <v>0</v>
      </c>
      <c r="D12" s="78"/>
      <c r="E12" s="78"/>
      <c r="F12" s="79"/>
      <c r="G12" s="77" t="str">
        <f aca="false">IFERROR(VLOOKUP($B12,Matriz_INM,3,0),"")</f>
        <v/>
      </c>
      <c r="H12" s="80"/>
      <c r="I12" s="109" t="n">
        <f aca="false">H12*C12</f>
        <v>0</v>
      </c>
      <c r="J12" s="78"/>
      <c r="K12" s="87"/>
      <c r="L12" s="88"/>
      <c r="M12" s="76"/>
      <c r="N12" s="77" t="n">
        <f aca="false">IF($M12&lt;&gt;"",VLOOKUP($M12,Matriz_INM,2,0),0)</f>
        <v>0</v>
      </c>
      <c r="O12" s="79"/>
      <c r="P12" s="77" t="str">
        <f aca="false">IFERROR(VLOOKUP($M12,Matriz_INM,3,0),"")</f>
        <v/>
      </c>
      <c r="Q12" s="80"/>
      <c r="R12" s="109" t="n">
        <f aca="false">IF(L12="OK",I12,Q12*N12)</f>
        <v>0</v>
      </c>
      <c r="S12" s="78"/>
      <c r="T12" s="87"/>
      <c r="U12" s="78"/>
      <c r="V12" s="87"/>
      <c r="W12" s="78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IF($B13&lt;&gt;"",VLOOKUP($B13,Matriz_INM,2,0),0)</f>
        <v>0</v>
      </c>
      <c r="D13" s="78"/>
      <c r="E13" s="78"/>
      <c r="F13" s="79"/>
      <c r="G13" s="77" t="str">
        <f aca="false">IFERROR(VLOOKUP($B13,Matriz_INM,3,0),"")</f>
        <v/>
      </c>
      <c r="H13" s="80"/>
      <c r="I13" s="109" t="n">
        <f aca="false">H13*C13</f>
        <v>0</v>
      </c>
      <c r="J13" s="78"/>
      <c r="K13" s="87"/>
      <c r="L13" s="88"/>
      <c r="M13" s="76"/>
      <c r="N13" s="77" t="n">
        <f aca="false">IF($M13&lt;&gt;"",VLOOKUP($M13,Matriz_INM,2,0),0)</f>
        <v>0</v>
      </c>
      <c r="O13" s="79"/>
      <c r="P13" s="77" t="str">
        <f aca="false">IFERROR(VLOOKUP($M13,Matriz_INM,3,0),"")</f>
        <v/>
      </c>
      <c r="Q13" s="80"/>
      <c r="R13" s="109" t="n">
        <f aca="false">IF(L13="OK",I13,Q13*N13)</f>
        <v>0</v>
      </c>
      <c r="S13" s="78"/>
      <c r="T13" s="87"/>
      <c r="U13" s="78"/>
      <c r="V13" s="87"/>
      <c r="W13" s="78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IF($B14&lt;&gt;"",VLOOKUP($B14,Matriz_INM,2,0),0)</f>
        <v>0</v>
      </c>
      <c r="D14" s="78"/>
      <c r="E14" s="78"/>
      <c r="F14" s="79"/>
      <c r="G14" s="77" t="str">
        <f aca="false">IFERROR(VLOOKUP($B14,Matriz_INM,3,0),"")</f>
        <v/>
      </c>
      <c r="H14" s="80"/>
      <c r="I14" s="109" t="n">
        <f aca="false">H14*C14</f>
        <v>0</v>
      </c>
      <c r="J14" s="78"/>
      <c r="K14" s="87"/>
      <c r="L14" s="88"/>
      <c r="M14" s="76"/>
      <c r="N14" s="77" t="n">
        <f aca="false">IF($M14&lt;&gt;"",VLOOKUP($M14,Matriz_INM,2,0),0)</f>
        <v>0</v>
      </c>
      <c r="O14" s="79"/>
      <c r="P14" s="77" t="str">
        <f aca="false">IFERROR(VLOOKUP($M14,Matriz_INM,3,0),"")</f>
        <v/>
      </c>
      <c r="Q14" s="80"/>
      <c r="R14" s="109" t="n">
        <f aca="false">IF(L14="OK",I14,Q14*N14)</f>
        <v>0</v>
      </c>
      <c r="S14" s="78"/>
      <c r="T14" s="87"/>
      <c r="U14" s="78"/>
      <c r="V14" s="87"/>
      <c r="W14" s="78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IF($B15&lt;&gt;"",VLOOKUP($B15,Matriz_INM,2,0),0)</f>
        <v>0</v>
      </c>
      <c r="D15" s="78"/>
      <c r="E15" s="78"/>
      <c r="F15" s="79"/>
      <c r="G15" s="77" t="str">
        <f aca="false">IFERROR(VLOOKUP($B15,Matriz_INM,3,0),"")</f>
        <v/>
      </c>
      <c r="H15" s="80"/>
      <c r="I15" s="109" t="n">
        <f aca="false">H15*C15</f>
        <v>0</v>
      </c>
      <c r="J15" s="78"/>
      <c r="K15" s="87"/>
      <c r="L15" s="88"/>
      <c r="M15" s="76"/>
      <c r="N15" s="77" t="n">
        <f aca="false">IF($M15&lt;&gt;"",VLOOKUP($M15,Matriz_INM,2,0),0)</f>
        <v>0</v>
      </c>
      <c r="O15" s="79"/>
      <c r="P15" s="77" t="str">
        <f aca="false">IFERROR(VLOOKUP($M15,Matriz_INM,3,0),"")</f>
        <v/>
      </c>
      <c r="Q15" s="80"/>
      <c r="R15" s="109" t="n">
        <f aca="false">IF(L15="OK",I15,Q15*N15)</f>
        <v>0</v>
      </c>
      <c r="S15" s="78"/>
      <c r="T15" s="87"/>
      <c r="U15" s="78"/>
      <c r="V15" s="87"/>
      <c r="W15" s="78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IF($B16&lt;&gt;"",VLOOKUP($B16,Matriz_INM,2,0),0)</f>
        <v>0</v>
      </c>
      <c r="D16" s="78"/>
      <c r="E16" s="78"/>
      <c r="F16" s="79"/>
      <c r="G16" s="77" t="str">
        <f aca="false">IFERROR(VLOOKUP($B16,Matriz_INM,3,0),"")</f>
        <v/>
      </c>
      <c r="H16" s="80"/>
      <c r="I16" s="109" t="n">
        <f aca="false">H16*C16</f>
        <v>0</v>
      </c>
      <c r="J16" s="78"/>
      <c r="K16" s="87"/>
      <c r="L16" s="88"/>
      <c r="M16" s="76"/>
      <c r="N16" s="77" t="n">
        <f aca="false">IF($M16&lt;&gt;"",VLOOKUP($M16,Matriz_INM,2,0),0)</f>
        <v>0</v>
      </c>
      <c r="O16" s="79"/>
      <c r="P16" s="77" t="str">
        <f aca="false">IFERROR(VLOOKUP($M16,Matriz_INM,3,0),"")</f>
        <v/>
      </c>
      <c r="Q16" s="80"/>
      <c r="R16" s="109" t="n">
        <f aca="false">IF(L16="OK",I16,Q16*N16)</f>
        <v>0</v>
      </c>
      <c r="S16" s="78"/>
      <c r="T16" s="87"/>
      <c r="U16" s="78"/>
      <c r="V16" s="87"/>
      <c r="W16" s="78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IF($B17&lt;&gt;"",VLOOKUP($B17,Matriz_INM,2,0),0)</f>
        <v>0</v>
      </c>
      <c r="D17" s="78"/>
      <c r="E17" s="78"/>
      <c r="F17" s="79"/>
      <c r="G17" s="77" t="str">
        <f aca="false">IFERROR(VLOOKUP($B17,Matriz_INM,3,0),"")</f>
        <v/>
      </c>
      <c r="H17" s="80"/>
      <c r="I17" s="109" t="n">
        <f aca="false">H17*C17</f>
        <v>0</v>
      </c>
      <c r="J17" s="78"/>
      <c r="K17" s="87"/>
      <c r="L17" s="88"/>
      <c r="M17" s="76"/>
      <c r="N17" s="77" t="n">
        <f aca="false">IF($M17&lt;&gt;"",VLOOKUP($M17,Matriz_INM,2,0),0)</f>
        <v>0</v>
      </c>
      <c r="O17" s="79"/>
      <c r="P17" s="77" t="str">
        <f aca="false">IFERROR(VLOOKUP($M17,Matriz_INM,3,0),"")</f>
        <v/>
      </c>
      <c r="Q17" s="80"/>
      <c r="R17" s="109" t="n">
        <f aca="false">IF(L17="OK",I17,Q17*N17)</f>
        <v>0</v>
      </c>
      <c r="S17" s="78"/>
      <c r="T17" s="87"/>
      <c r="U17" s="78"/>
      <c r="V17" s="87"/>
      <c r="W17" s="78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IF($B18&lt;&gt;"",VLOOKUP($B18,Matriz_INM,2,0),0)</f>
        <v>0</v>
      </c>
      <c r="D18" s="78"/>
      <c r="E18" s="78"/>
      <c r="F18" s="79"/>
      <c r="G18" s="77" t="str">
        <f aca="false">IFERROR(VLOOKUP($B18,Matriz_INM,3,0),"")</f>
        <v/>
      </c>
      <c r="H18" s="80"/>
      <c r="I18" s="109" t="n">
        <f aca="false">H18*C18</f>
        <v>0</v>
      </c>
      <c r="J18" s="78"/>
      <c r="K18" s="87"/>
      <c r="L18" s="88"/>
      <c r="M18" s="76"/>
      <c r="N18" s="77" t="n">
        <f aca="false">IF($M18&lt;&gt;"",VLOOKUP($M18,Matriz_INM,2,0),0)</f>
        <v>0</v>
      </c>
      <c r="O18" s="79"/>
      <c r="P18" s="77" t="str">
        <f aca="false">IFERROR(VLOOKUP($M18,Matriz_INM,3,0),"")</f>
        <v/>
      </c>
      <c r="Q18" s="80"/>
      <c r="R18" s="109" t="n">
        <f aca="false">IF(L18="OK",I18,Q18*N18)</f>
        <v>0</v>
      </c>
      <c r="S18" s="78"/>
      <c r="T18" s="87"/>
      <c r="U18" s="78"/>
      <c r="V18" s="87"/>
      <c r="W18" s="78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IF($B19&lt;&gt;"",VLOOKUP($B19,Matriz_INM,2,0),0)</f>
        <v>0</v>
      </c>
      <c r="D19" s="78"/>
      <c r="E19" s="78"/>
      <c r="F19" s="79"/>
      <c r="G19" s="77" t="str">
        <f aca="false">IFERROR(VLOOKUP($B19,Matriz_INM,3,0),"")</f>
        <v/>
      </c>
      <c r="H19" s="80"/>
      <c r="I19" s="109" t="n">
        <f aca="false">H19*C19</f>
        <v>0</v>
      </c>
      <c r="J19" s="78"/>
      <c r="K19" s="87"/>
      <c r="L19" s="88"/>
      <c r="M19" s="76"/>
      <c r="N19" s="77" t="n">
        <f aca="false">IF($M19&lt;&gt;"",VLOOKUP($M19,Matriz_INM,2,0),0)</f>
        <v>0</v>
      </c>
      <c r="O19" s="79"/>
      <c r="P19" s="77" t="str">
        <f aca="false">IFERROR(VLOOKUP($M19,Matriz_INM,3,0),"")</f>
        <v/>
      </c>
      <c r="Q19" s="80"/>
      <c r="R19" s="109" t="n">
        <f aca="false">IF(L19="OK",I19,Q19*N19)</f>
        <v>0</v>
      </c>
      <c r="S19" s="78"/>
      <c r="T19" s="87"/>
      <c r="U19" s="78"/>
      <c r="V19" s="87"/>
      <c r="W19" s="78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IF($B20&lt;&gt;"",VLOOKUP($B20,Matriz_INM,2,0),0)</f>
        <v>0</v>
      </c>
      <c r="D20" s="78"/>
      <c r="E20" s="78"/>
      <c r="F20" s="79"/>
      <c r="G20" s="77" t="str">
        <f aca="false">IFERROR(VLOOKUP($B20,Matriz_INM,3,0),"")</f>
        <v/>
      </c>
      <c r="H20" s="80"/>
      <c r="I20" s="109" t="n">
        <f aca="false">H20*C20</f>
        <v>0</v>
      </c>
      <c r="J20" s="78"/>
      <c r="K20" s="87"/>
      <c r="L20" s="88"/>
      <c r="M20" s="76"/>
      <c r="N20" s="77" t="n">
        <f aca="false">IF($M20&lt;&gt;"",VLOOKUP($M20,Matriz_INM,2,0),0)</f>
        <v>0</v>
      </c>
      <c r="O20" s="79"/>
      <c r="P20" s="77" t="str">
        <f aca="false">IFERROR(VLOOKUP($M20,Matriz_INM,3,0),"")</f>
        <v/>
      </c>
      <c r="Q20" s="80"/>
      <c r="R20" s="109" t="n">
        <f aca="false">IF(L20="OK",I20,Q20*N20)</f>
        <v>0</v>
      </c>
      <c r="S20" s="78"/>
      <c r="T20" s="87"/>
      <c r="U20" s="78"/>
      <c r="V20" s="87"/>
      <c r="W20" s="78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IF($B21&lt;&gt;"",VLOOKUP($B21,Matriz_INM,2,0),0)</f>
        <v>0</v>
      </c>
      <c r="D21" s="78"/>
      <c r="E21" s="78"/>
      <c r="F21" s="79"/>
      <c r="G21" s="77" t="str">
        <f aca="false">IFERROR(VLOOKUP($B21,Matriz_INM,3,0),"")</f>
        <v/>
      </c>
      <c r="H21" s="80"/>
      <c r="I21" s="109" t="n">
        <f aca="false">H21*C21</f>
        <v>0</v>
      </c>
      <c r="J21" s="78"/>
      <c r="K21" s="87"/>
      <c r="L21" s="88"/>
      <c r="M21" s="76"/>
      <c r="N21" s="77" t="n">
        <f aca="false">IF($M21&lt;&gt;"",VLOOKUP($M21,Matriz_INM,2,0),0)</f>
        <v>0</v>
      </c>
      <c r="O21" s="79"/>
      <c r="P21" s="77" t="str">
        <f aca="false">IFERROR(VLOOKUP($M21,Matriz_INM,3,0),"")</f>
        <v/>
      </c>
      <c r="Q21" s="80"/>
      <c r="R21" s="109" t="n">
        <f aca="false">IF(L21="OK",I21,Q21*N21)</f>
        <v>0</v>
      </c>
      <c r="S21" s="78"/>
      <c r="T21" s="87"/>
      <c r="U21" s="78"/>
      <c r="V21" s="87"/>
      <c r="W21" s="78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IF($B22&lt;&gt;"",VLOOKUP($B22,Matriz_INM,2,0),0)</f>
        <v>0</v>
      </c>
      <c r="D22" s="78"/>
      <c r="E22" s="78"/>
      <c r="F22" s="79"/>
      <c r="G22" s="77" t="str">
        <f aca="false">IFERROR(VLOOKUP($B22,Matriz_INM,3,0),"")</f>
        <v/>
      </c>
      <c r="H22" s="80"/>
      <c r="I22" s="109" t="n">
        <f aca="false">H22*C22</f>
        <v>0</v>
      </c>
      <c r="J22" s="78"/>
      <c r="K22" s="87"/>
      <c r="L22" s="88"/>
      <c r="M22" s="76"/>
      <c r="N22" s="77" t="n">
        <f aca="false">IF($M22&lt;&gt;"",VLOOKUP($M22,Matriz_INM,2,0),0)</f>
        <v>0</v>
      </c>
      <c r="O22" s="79"/>
      <c r="P22" s="77" t="str">
        <f aca="false">IFERROR(VLOOKUP($M22,Matriz_INM,3,0),"")</f>
        <v/>
      </c>
      <c r="Q22" s="80"/>
      <c r="R22" s="109" t="n">
        <f aca="false">IF(L22="OK",I22,Q22*N22)</f>
        <v>0</v>
      </c>
      <c r="S22" s="78"/>
      <c r="T22" s="87"/>
      <c r="U22" s="78"/>
      <c r="V22" s="87"/>
      <c r="W22" s="78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IF($B23&lt;&gt;"",VLOOKUP($B23,Matriz_INM,2,0),0)</f>
        <v>0</v>
      </c>
      <c r="D23" s="78"/>
      <c r="E23" s="78"/>
      <c r="F23" s="79"/>
      <c r="G23" s="77" t="str">
        <f aca="false">IFERROR(VLOOKUP($B23,Matriz_INM,3,0),"")</f>
        <v/>
      </c>
      <c r="H23" s="80"/>
      <c r="I23" s="109" t="n">
        <f aca="false">H23*C23</f>
        <v>0</v>
      </c>
      <c r="J23" s="78"/>
      <c r="K23" s="87"/>
      <c r="L23" s="88"/>
      <c r="M23" s="76"/>
      <c r="N23" s="77" t="n">
        <f aca="false">IF($M23&lt;&gt;"",VLOOKUP($M23,Matriz_INM,2,0),0)</f>
        <v>0</v>
      </c>
      <c r="O23" s="79"/>
      <c r="P23" s="77" t="str">
        <f aca="false">IFERROR(VLOOKUP($M23,Matriz_INM,3,0),"")</f>
        <v/>
      </c>
      <c r="Q23" s="80"/>
      <c r="R23" s="109" t="n">
        <f aca="false">IF(L23="OK",I23,Q23*N23)</f>
        <v>0</v>
      </c>
      <c r="S23" s="78"/>
      <c r="T23" s="87"/>
      <c r="U23" s="78"/>
      <c r="V23" s="87"/>
      <c r="W23" s="78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IF($B24&lt;&gt;"",VLOOKUP($B24,Matriz_INM,2,0),0)</f>
        <v>0</v>
      </c>
      <c r="D24" s="78"/>
      <c r="E24" s="78"/>
      <c r="F24" s="79"/>
      <c r="G24" s="77" t="str">
        <f aca="false">IFERROR(VLOOKUP($B24,Matriz_INM,3,0),"")</f>
        <v/>
      </c>
      <c r="H24" s="80"/>
      <c r="I24" s="109" t="n">
        <f aca="false">H24*C24</f>
        <v>0</v>
      </c>
      <c r="J24" s="78"/>
      <c r="K24" s="87"/>
      <c r="L24" s="88"/>
      <c r="M24" s="76"/>
      <c r="N24" s="77" t="n">
        <f aca="false">IF($M24&lt;&gt;"",VLOOKUP($M24,Matriz_INM,2,0),0)</f>
        <v>0</v>
      </c>
      <c r="O24" s="79"/>
      <c r="P24" s="77" t="str">
        <f aca="false">IFERROR(VLOOKUP($M24,Matriz_INM,3,0),"")</f>
        <v/>
      </c>
      <c r="Q24" s="80"/>
      <c r="R24" s="109" t="n">
        <f aca="false">IF(L24="OK",I24,Q24*N24)</f>
        <v>0</v>
      </c>
      <c r="S24" s="78"/>
      <c r="T24" s="87"/>
      <c r="U24" s="78"/>
      <c r="V24" s="87"/>
      <c r="W24" s="78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IF($B25&lt;&gt;"",VLOOKUP($B25,Matriz_INM,2,0),0)</f>
        <v>0</v>
      </c>
      <c r="D25" s="78"/>
      <c r="E25" s="78"/>
      <c r="F25" s="79"/>
      <c r="G25" s="77" t="str">
        <f aca="false">IFERROR(VLOOKUP($B25,Matriz_INM,3,0),"")</f>
        <v/>
      </c>
      <c r="H25" s="80"/>
      <c r="I25" s="109" t="n">
        <f aca="false">H25*C25</f>
        <v>0</v>
      </c>
      <c r="J25" s="78"/>
      <c r="K25" s="87"/>
      <c r="L25" s="88"/>
      <c r="M25" s="76"/>
      <c r="N25" s="77" t="n">
        <f aca="false">IF($M25&lt;&gt;"",VLOOKUP($M25,Matriz_INM,2,0),0)</f>
        <v>0</v>
      </c>
      <c r="O25" s="79"/>
      <c r="P25" s="77" t="str">
        <f aca="false">IFERROR(VLOOKUP($M25,Matriz_INM,3,0),"")</f>
        <v/>
      </c>
      <c r="Q25" s="80"/>
      <c r="R25" s="109" t="n">
        <f aca="false">IF(L25="OK",I25,Q25*N25)</f>
        <v>0</v>
      </c>
      <c r="S25" s="78"/>
      <c r="T25" s="87"/>
      <c r="U25" s="78"/>
      <c r="V25" s="87"/>
      <c r="W25" s="78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IF($B26&lt;&gt;"",VLOOKUP($B26,Matriz_INM,2,0),0)</f>
        <v>0</v>
      </c>
      <c r="D26" s="78"/>
      <c r="E26" s="78"/>
      <c r="F26" s="79"/>
      <c r="G26" s="77" t="str">
        <f aca="false">IFERROR(VLOOKUP($B26,Matriz_INM,3,0),"")</f>
        <v/>
      </c>
      <c r="H26" s="80"/>
      <c r="I26" s="109" t="n">
        <f aca="false">H26*C26</f>
        <v>0</v>
      </c>
      <c r="J26" s="78"/>
      <c r="K26" s="87"/>
      <c r="L26" s="88"/>
      <c r="M26" s="76"/>
      <c r="N26" s="77" t="n">
        <f aca="false">IF($M26&lt;&gt;"",VLOOKUP($M26,Matriz_INM,2,0),0)</f>
        <v>0</v>
      </c>
      <c r="O26" s="79"/>
      <c r="P26" s="77" t="str">
        <f aca="false">IFERROR(VLOOKUP($M26,Matriz_INM,3,0),"")</f>
        <v/>
      </c>
      <c r="Q26" s="80"/>
      <c r="R26" s="109" t="n">
        <f aca="false">IF(L26="OK",I26,Q26*N26)</f>
        <v>0</v>
      </c>
      <c r="S26" s="78"/>
      <c r="T26" s="87"/>
      <c r="U26" s="78"/>
      <c r="V26" s="87"/>
      <c r="W26" s="78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IF($B27&lt;&gt;"",VLOOKUP($B27,Matriz_INM,2,0),0)</f>
        <v>0</v>
      </c>
      <c r="D27" s="78"/>
      <c r="E27" s="78"/>
      <c r="F27" s="79"/>
      <c r="G27" s="77" t="str">
        <f aca="false">IFERROR(VLOOKUP($B27,Matriz_INM,3,0),"")</f>
        <v/>
      </c>
      <c r="H27" s="80"/>
      <c r="I27" s="109" t="n">
        <f aca="false">H27*C27</f>
        <v>0</v>
      </c>
      <c r="J27" s="78"/>
      <c r="K27" s="87"/>
      <c r="L27" s="88"/>
      <c r="M27" s="76"/>
      <c r="N27" s="77" t="n">
        <f aca="false">IF($M27&lt;&gt;"",VLOOKUP($M27,Matriz_INM,2,0),0)</f>
        <v>0</v>
      </c>
      <c r="O27" s="79"/>
      <c r="P27" s="77" t="str">
        <f aca="false">IFERROR(VLOOKUP($M27,Matriz_INM,3,0),"")</f>
        <v/>
      </c>
      <c r="Q27" s="80"/>
      <c r="R27" s="109" t="n">
        <f aca="false">IF(L27="OK",I27,Q27*N27)</f>
        <v>0</v>
      </c>
      <c r="S27" s="78"/>
      <c r="T27" s="87"/>
      <c r="U27" s="78"/>
      <c r="V27" s="87"/>
      <c r="W27" s="78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IF($B28&lt;&gt;"",VLOOKUP($B28,Matriz_INM,2,0),0)</f>
        <v>0</v>
      </c>
      <c r="D28" s="78"/>
      <c r="E28" s="78"/>
      <c r="F28" s="79"/>
      <c r="G28" s="77" t="str">
        <f aca="false">IFERROR(VLOOKUP($B28,Matriz_INM,3,0),"")</f>
        <v/>
      </c>
      <c r="H28" s="80"/>
      <c r="I28" s="109" t="n">
        <f aca="false">H28*C28</f>
        <v>0</v>
      </c>
      <c r="J28" s="78"/>
      <c r="K28" s="87"/>
      <c r="L28" s="88"/>
      <c r="M28" s="76"/>
      <c r="N28" s="77" t="n">
        <f aca="false">IF($M28&lt;&gt;"",VLOOKUP($M28,Matriz_INM,2,0),0)</f>
        <v>0</v>
      </c>
      <c r="O28" s="79"/>
      <c r="P28" s="77" t="str">
        <f aca="false">IFERROR(VLOOKUP($M28,Matriz_INM,3,0),"")</f>
        <v/>
      </c>
      <c r="Q28" s="80"/>
      <c r="R28" s="109" t="n">
        <f aca="false">IF(L28="OK",I28,Q28*N28)</f>
        <v>0</v>
      </c>
      <c r="S28" s="78"/>
      <c r="T28" s="87"/>
      <c r="U28" s="78"/>
      <c r="V28" s="87"/>
      <c r="W28" s="78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IF($B29&lt;&gt;"",VLOOKUP($B29,Matriz_INM,2,0),0)</f>
        <v>0</v>
      </c>
      <c r="D29" s="78"/>
      <c r="E29" s="78"/>
      <c r="F29" s="79"/>
      <c r="G29" s="77" t="str">
        <f aca="false">IFERROR(VLOOKUP($B29,Matriz_INM,3,0),"")</f>
        <v/>
      </c>
      <c r="H29" s="80"/>
      <c r="I29" s="109" t="n">
        <f aca="false">H29*C29</f>
        <v>0</v>
      </c>
      <c r="J29" s="78"/>
      <c r="K29" s="87"/>
      <c r="L29" s="88"/>
      <c r="M29" s="76"/>
      <c r="N29" s="77" t="n">
        <f aca="false">IF($M29&lt;&gt;"",VLOOKUP($M29,Matriz_INM,2,0),0)</f>
        <v>0</v>
      </c>
      <c r="O29" s="79"/>
      <c r="P29" s="77" t="str">
        <f aca="false">IFERROR(VLOOKUP($M29,Matriz_INM,3,0),"")</f>
        <v/>
      </c>
      <c r="Q29" s="80"/>
      <c r="R29" s="109" t="n">
        <f aca="false">IF(L29="OK",I29,Q29*N29)</f>
        <v>0</v>
      </c>
      <c r="S29" s="78"/>
      <c r="T29" s="87"/>
      <c r="U29" s="78"/>
      <c r="V29" s="87"/>
      <c r="W29" s="78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IF($B30&lt;&gt;"",VLOOKUP($B30,Matriz_INM,2,0),0)</f>
        <v>0</v>
      </c>
      <c r="D30" s="78"/>
      <c r="E30" s="78"/>
      <c r="F30" s="79"/>
      <c r="G30" s="77" t="str">
        <f aca="false">IFERROR(VLOOKUP($B30,Matriz_INM,3,0),"")</f>
        <v/>
      </c>
      <c r="H30" s="80"/>
      <c r="I30" s="109" t="n">
        <f aca="false">H30*C30</f>
        <v>0</v>
      </c>
      <c r="J30" s="78"/>
      <c r="K30" s="87"/>
      <c r="L30" s="88"/>
      <c r="M30" s="76"/>
      <c r="N30" s="77" t="n">
        <f aca="false">IF($M30&lt;&gt;"",VLOOKUP($M30,Matriz_INM,2,0),0)</f>
        <v>0</v>
      </c>
      <c r="O30" s="79"/>
      <c r="P30" s="77" t="str">
        <f aca="false">IFERROR(VLOOKUP($M30,Matriz_INM,3,0),"")</f>
        <v/>
      </c>
      <c r="Q30" s="80"/>
      <c r="R30" s="109" t="n">
        <f aca="false">IF(L30="OK",I30,Q30*N30)</f>
        <v>0</v>
      </c>
      <c r="S30" s="78"/>
      <c r="T30" s="87"/>
      <c r="U30" s="78"/>
      <c r="V30" s="87"/>
      <c r="W30" s="78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IF($B31&lt;&gt;"",VLOOKUP($B31,Matriz_INM,2,0),0)</f>
        <v>0</v>
      </c>
      <c r="D31" s="78"/>
      <c r="E31" s="78"/>
      <c r="F31" s="79"/>
      <c r="G31" s="77" t="str">
        <f aca="false">IFERROR(VLOOKUP($B31,Matriz_INM,3,0),"")</f>
        <v/>
      </c>
      <c r="H31" s="80"/>
      <c r="I31" s="109" t="n">
        <f aca="false">H31*C31</f>
        <v>0</v>
      </c>
      <c r="J31" s="78"/>
      <c r="K31" s="87"/>
      <c r="L31" s="88"/>
      <c r="M31" s="76"/>
      <c r="N31" s="77" t="n">
        <f aca="false">IF($M31&lt;&gt;"",VLOOKUP($M31,Matriz_INM,2,0),0)</f>
        <v>0</v>
      </c>
      <c r="O31" s="79"/>
      <c r="P31" s="77" t="str">
        <f aca="false">IFERROR(VLOOKUP($M31,Matriz_INM,3,0),"")</f>
        <v/>
      </c>
      <c r="Q31" s="80"/>
      <c r="R31" s="109" t="n">
        <f aca="false">IF(L31="OK",I31,Q31*N31)</f>
        <v>0</v>
      </c>
      <c r="S31" s="78"/>
      <c r="T31" s="87"/>
      <c r="U31" s="78"/>
      <c r="V31" s="87"/>
      <c r="W31" s="78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IF($B32&lt;&gt;"",VLOOKUP($B32,Matriz_INM,2,0),0)</f>
        <v>0</v>
      </c>
      <c r="D32" s="78"/>
      <c r="E32" s="78"/>
      <c r="F32" s="79"/>
      <c r="G32" s="77" t="str">
        <f aca="false">IFERROR(VLOOKUP($B32,Matriz_INM,3,0),"")</f>
        <v/>
      </c>
      <c r="H32" s="80"/>
      <c r="I32" s="109" t="n">
        <f aca="false">H32*C32</f>
        <v>0</v>
      </c>
      <c r="J32" s="78"/>
      <c r="K32" s="87"/>
      <c r="L32" s="88"/>
      <c r="M32" s="76"/>
      <c r="N32" s="77" t="n">
        <f aca="false">IF($M32&lt;&gt;"",VLOOKUP($M32,Matriz_INM,2,0),0)</f>
        <v>0</v>
      </c>
      <c r="O32" s="79"/>
      <c r="P32" s="77" t="str">
        <f aca="false">IFERROR(VLOOKUP($M32,Matriz_INM,3,0),"")</f>
        <v/>
      </c>
      <c r="Q32" s="80"/>
      <c r="R32" s="109" t="n">
        <f aca="false">IF(L32="OK",I32,Q32*N32)</f>
        <v>0</v>
      </c>
      <c r="S32" s="78"/>
      <c r="T32" s="87"/>
      <c r="U32" s="78"/>
      <c r="V32" s="87"/>
      <c r="W32" s="78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IF($B33&lt;&gt;"",VLOOKUP($B33,Matriz_INM,2,0),0)</f>
        <v>0</v>
      </c>
      <c r="D33" s="78"/>
      <c r="E33" s="78"/>
      <c r="F33" s="79"/>
      <c r="G33" s="77" t="str">
        <f aca="false">IFERROR(VLOOKUP($B33,Matriz_INM,3,0),"")</f>
        <v/>
      </c>
      <c r="H33" s="80"/>
      <c r="I33" s="109" t="n">
        <f aca="false">H33*C33</f>
        <v>0</v>
      </c>
      <c r="J33" s="78"/>
      <c r="K33" s="87"/>
      <c r="L33" s="88"/>
      <c r="M33" s="76"/>
      <c r="N33" s="77" t="n">
        <f aca="false">IF($M33&lt;&gt;"",VLOOKUP($M33,Matriz_INM,2,0),0)</f>
        <v>0</v>
      </c>
      <c r="O33" s="79"/>
      <c r="P33" s="77" t="str">
        <f aca="false">IFERROR(VLOOKUP($M33,Matriz_INM,3,0),"")</f>
        <v/>
      </c>
      <c r="Q33" s="80"/>
      <c r="R33" s="109" t="n">
        <f aca="false">IF(L33="OK",I33,Q33*N33)</f>
        <v>0</v>
      </c>
      <c r="S33" s="78"/>
      <c r="T33" s="87"/>
      <c r="U33" s="78"/>
      <c r="V33" s="87"/>
      <c r="W33" s="78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IF($B34&lt;&gt;"",VLOOKUP($B34,Matriz_INM,2,0),0)</f>
        <v>0</v>
      </c>
      <c r="D34" s="78"/>
      <c r="E34" s="78"/>
      <c r="F34" s="79"/>
      <c r="G34" s="77" t="str">
        <f aca="false">IFERROR(VLOOKUP($B34,Matriz_INM,3,0),"")</f>
        <v/>
      </c>
      <c r="H34" s="80"/>
      <c r="I34" s="109" t="n">
        <f aca="false">H34*C34</f>
        <v>0</v>
      </c>
      <c r="J34" s="78"/>
      <c r="K34" s="87"/>
      <c r="L34" s="88"/>
      <c r="M34" s="76"/>
      <c r="N34" s="77" t="n">
        <f aca="false">IF($M34&lt;&gt;"",VLOOKUP($M34,Matriz_INM,2,0),0)</f>
        <v>0</v>
      </c>
      <c r="O34" s="79"/>
      <c r="P34" s="77" t="str">
        <f aca="false">IFERROR(VLOOKUP($M34,Matriz_INM,3,0),"")</f>
        <v/>
      </c>
      <c r="Q34" s="80"/>
      <c r="R34" s="109" t="n">
        <f aca="false">IF(L34="OK",I34,Q34*N34)</f>
        <v>0</v>
      </c>
      <c r="S34" s="78"/>
      <c r="T34" s="87"/>
      <c r="U34" s="78"/>
      <c r="V34" s="87"/>
      <c r="W34" s="78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IF($B35&lt;&gt;"",VLOOKUP($B35,Matriz_INM,2,0),0)</f>
        <v>0</v>
      </c>
      <c r="D35" s="78"/>
      <c r="E35" s="78"/>
      <c r="F35" s="79"/>
      <c r="G35" s="77" t="str">
        <f aca="false">IFERROR(VLOOKUP($B35,Matriz_INM,3,0),"")</f>
        <v/>
      </c>
      <c r="H35" s="80"/>
      <c r="I35" s="109" t="n">
        <f aca="false">H35*C35</f>
        <v>0</v>
      </c>
      <c r="J35" s="78"/>
      <c r="K35" s="87"/>
      <c r="L35" s="88"/>
      <c r="M35" s="76"/>
      <c r="N35" s="77" t="n">
        <f aca="false">IF($M35&lt;&gt;"",VLOOKUP($M35,Matriz_INM,2,0),0)</f>
        <v>0</v>
      </c>
      <c r="O35" s="79"/>
      <c r="P35" s="77" t="str">
        <f aca="false">IFERROR(VLOOKUP($M35,Matriz_INM,3,0),"")</f>
        <v/>
      </c>
      <c r="Q35" s="80"/>
      <c r="R35" s="109" t="n">
        <f aca="false">IF(L35="OK",I35,Q35*N35)</f>
        <v>0</v>
      </c>
      <c r="S35" s="78"/>
      <c r="T35" s="87"/>
      <c r="U35" s="78"/>
      <c r="V35" s="87"/>
      <c r="W35" s="78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IF($B36&lt;&gt;"",VLOOKUP($B36,Matriz_INM,2,0),0)</f>
        <v>0</v>
      </c>
      <c r="D36" s="78"/>
      <c r="E36" s="78"/>
      <c r="F36" s="79"/>
      <c r="G36" s="77" t="str">
        <f aca="false">IFERROR(VLOOKUP($B36,Matriz_INM,3,0),"")</f>
        <v/>
      </c>
      <c r="H36" s="80"/>
      <c r="I36" s="109" t="n">
        <f aca="false">H36*C36</f>
        <v>0</v>
      </c>
      <c r="J36" s="78"/>
      <c r="K36" s="87"/>
      <c r="L36" s="88"/>
      <c r="M36" s="76"/>
      <c r="N36" s="77" t="n">
        <f aca="false">IF($M36&lt;&gt;"",VLOOKUP($M36,Matriz_INM,2,0),0)</f>
        <v>0</v>
      </c>
      <c r="O36" s="79"/>
      <c r="P36" s="77" t="str">
        <f aca="false">IFERROR(VLOOKUP($M36,Matriz_INM,3,0),"")</f>
        <v/>
      </c>
      <c r="Q36" s="80"/>
      <c r="R36" s="109" t="n">
        <f aca="false">IF(L36="OK",I36,Q36*N36)</f>
        <v>0</v>
      </c>
      <c r="S36" s="78"/>
      <c r="T36" s="87"/>
      <c r="U36" s="78"/>
      <c r="V36" s="87"/>
      <c r="W36" s="78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IF($B37&lt;&gt;"",VLOOKUP($B37,Matriz_INM,2,0),0)</f>
        <v>0</v>
      </c>
      <c r="D37" s="78"/>
      <c r="E37" s="78"/>
      <c r="F37" s="79"/>
      <c r="G37" s="77" t="str">
        <f aca="false">IFERROR(VLOOKUP($B37,Matriz_INM,3,0),"")</f>
        <v/>
      </c>
      <c r="H37" s="80"/>
      <c r="I37" s="109" t="n">
        <f aca="false">H37*C37</f>
        <v>0</v>
      </c>
      <c r="J37" s="78"/>
      <c r="K37" s="87"/>
      <c r="L37" s="88"/>
      <c r="M37" s="76"/>
      <c r="N37" s="77" t="n">
        <f aca="false">IF($M37&lt;&gt;"",VLOOKUP($M37,Matriz_INM,2,0),0)</f>
        <v>0</v>
      </c>
      <c r="O37" s="79"/>
      <c r="P37" s="77" t="str">
        <f aca="false">IFERROR(VLOOKUP($M37,Matriz_INM,3,0),"")</f>
        <v/>
      </c>
      <c r="Q37" s="80"/>
      <c r="R37" s="109" t="n">
        <f aca="false">IF(L37="OK",I37,Q37*N37)</f>
        <v>0</v>
      </c>
      <c r="S37" s="78"/>
      <c r="T37" s="87"/>
      <c r="U37" s="78"/>
      <c r="V37" s="87"/>
      <c r="W37" s="78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IF($B38&lt;&gt;"",VLOOKUP($B38,Matriz_INM,2,0),0)</f>
        <v>0</v>
      </c>
      <c r="D38" s="78"/>
      <c r="E38" s="78"/>
      <c r="F38" s="79"/>
      <c r="G38" s="77" t="str">
        <f aca="false">IFERROR(VLOOKUP($B38,Matriz_INM,3,0),"")</f>
        <v/>
      </c>
      <c r="H38" s="80"/>
      <c r="I38" s="109" t="n">
        <f aca="false">H38*C38</f>
        <v>0</v>
      </c>
      <c r="J38" s="78"/>
      <c r="K38" s="87"/>
      <c r="L38" s="88"/>
      <c r="M38" s="76"/>
      <c r="N38" s="77" t="n">
        <f aca="false">IF($M38&lt;&gt;"",VLOOKUP($M38,Matriz_INM,2,0),0)</f>
        <v>0</v>
      </c>
      <c r="O38" s="79"/>
      <c r="P38" s="77" t="str">
        <f aca="false">IFERROR(VLOOKUP($M38,Matriz_INM,3,0),"")</f>
        <v/>
      </c>
      <c r="Q38" s="80"/>
      <c r="R38" s="109" t="n">
        <f aca="false">IF(L38="OK",I38,Q38*N38)</f>
        <v>0</v>
      </c>
      <c r="S38" s="78"/>
      <c r="T38" s="87"/>
      <c r="U38" s="78"/>
      <c r="V38" s="87"/>
      <c r="W38" s="78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IF($B39&lt;&gt;"",VLOOKUP($B39,Matriz_INM,2,0),0)</f>
        <v>0</v>
      </c>
      <c r="D39" s="78"/>
      <c r="E39" s="78"/>
      <c r="F39" s="79"/>
      <c r="G39" s="77" t="str">
        <f aca="false">IFERROR(VLOOKUP($B39,Matriz_INM,3,0),"")</f>
        <v/>
      </c>
      <c r="H39" s="80"/>
      <c r="I39" s="109" t="n">
        <f aca="false">H39*C39</f>
        <v>0</v>
      </c>
      <c r="J39" s="78"/>
      <c r="K39" s="87"/>
      <c r="L39" s="88"/>
      <c r="M39" s="76"/>
      <c r="N39" s="77" t="n">
        <f aca="false">IF($M39&lt;&gt;"",VLOOKUP($M39,Matriz_INM,2,0),0)</f>
        <v>0</v>
      </c>
      <c r="O39" s="79"/>
      <c r="P39" s="77" t="str">
        <f aca="false">IFERROR(VLOOKUP($M39,Matriz_INM,3,0),"")</f>
        <v/>
      </c>
      <c r="Q39" s="80"/>
      <c r="R39" s="109" t="n">
        <f aca="false">IF(L39="OK",I39,Q39*N39)</f>
        <v>0</v>
      </c>
      <c r="S39" s="78"/>
      <c r="T39" s="87"/>
      <c r="U39" s="78"/>
      <c r="V39" s="87"/>
      <c r="W39" s="78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IF($B40&lt;&gt;"",VLOOKUP($B40,Matriz_INM,2,0),0)</f>
        <v>0</v>
      </c>
      <c r="D40" s="78"/>
      <c r="E40" s="78"/>
      <c r="F40" s="79"/>
      <c r="G40" s="77" t="str">
        <f aca="false">IFERROR(VLOOKUP($B40,Matriz_INM,3,0),"")</f>
        <v/>
      </c>
      <c r="H40" s="80"/>
      <c r="I40" s="109" t="n">
        <f aca="false">H40*C40</f>
        <v>0</v>
      </c>
      <c r="J40" s="78"/>
      <c r="K40" s="87"/>
      <c r="L40" s="88"/>
      <c r="M40" s="76"/>
      <c r="N40" s="77" t="n">
        <f aca="false">IF($M40&lt;&gt;"",VLOOKUP($M40,Matriz_INM,2,0),0)</f>
        <v>0</v>
      </c>
      <c r="O40" s="79"/>
      <c r="P40" s="77" t="str">
        <f aca="false">IFERROR(VLOOKUP($M40,Matriz_INM,3,0),"")</f>
        <v/>
      </c>
      <c r="Q40" s="80"/>
      <c r="R40" s="109" t="n">
        <f aca="false">IF(L40="OK",I40,Q40*N40)</f>
        <v>0</v>
      </c>
      <c r="S40" s="78"/>
      <c r="T40" s="87"/>
      <c r="U40" s="78"/>
      <c r="V40" s="87"/>
      <c r="W40" s="78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IF($B41&lt;&gt;"",VLOOKUP($B41,Matriz_INM,2,0),0)</f>
        <v>0</v>
      </c>
      <c r="D41" s="78"/>
      <c r="E41" s="78"/>
      <c r="F41" s="79"/>
      <c r="G41" s="77" t="str">
        <f aca="false">IFERROR(VLOOKUP($B41,Matriz_INM,3,0),"")</f>
        <v/>
      </c>
      <c r="H41" s="80"/>
      <c r="I41" s="109" t="n">
        <f aca="false">H41*C41</f>
        <v>0</v>
      </c>
      <c r="J41" s="78"/>
      <c r="K41" s="87"/>
      <c r="L41" s="88"/>
      <c r="M41" s="76"/>
      <c r="N41" s="77" t="n">
        <f aca="false">IF($M41&lt;&gt;"",VLOOKUP($M41,Matriz_INM,2,0),0)</f>
        <v>0</v>
      </c>
      <c r="O41" s="79"/>
      <c r="P41" s="77" t="str">
        <f aca="false">IFERROR(VLOOKUP($M41,Matriz_INM,3,0),"")</f>
        <v/>
      </c>
      <c r="Q41" s="80"/>
      <c r="R41" s="109" t="n">
        <f aca="false">IF(L41="OK",I41,Q41*N41)</f>
        <v>0</v>
      </c>
      <c r="S41" s="78"/>
      <c r="T41" s="87"/>
      <c r="U41" s="78"/>
      <c r="V41" s="87"/>
      <c r="W41" s="78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IF($B42&lt;&gt;"",VLOOKUP($B42,Matriz_INM,2,0),0)</f>
        <v>0</v>
      </c>
      <c r="D42" s="78"/>
      <c r="E42" s="78"/>
      <c r="F42" s="79"/>
      <c r="G42" s="77" t="str">
        <f aca="false">IFERROR(VLOOKUP($B42,Matriz_INM,3,0),"")</f>
        <v/>
      </c>
      <c r="H42" s="80"/>
      <c r="I42" s="109" t="n">
        <f aca="false">H42*C42</f>
        <v>0</v>
      </c>
      <c r="J42" s="78"/>
      <c r="K42" s="87"/>
      <c r="L42" s="88"/>
      <c r="M42" s="76"/>
      <c r="N42" s="77" t="n">
        <f aca="false">IF($M42&lt;&gt;"",VLOOKUP($M42,Matriz_INM,2,0),0)</f>
        <v>0</v>
      </c>
      <c r="O42" s="79"/>
      <c r="P42" s="77" t="str">
        <f aca="false">IFERROR(VLOOKUP($M42,Matriz_INM,3,0),"")</f>
        <v/>
      </c>
      <c r="Q42" s="80"/>
      <c r="R42" s="109" t="n">
        <f aca="false">IF(L42="OK",I42,Q42*N42)</f>
        <v>0</v>
      </c>
      <c r="S42" s="78"/>
      <c r="T42" s="87"/>
      <c r="U42" s="78"/>
      <c r="V42" s="87"/>
      <c r="W42" s="78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IF($B43&lt;&gt;"",VLOOKUP($B43,Matriz_INM,2,0),0)</f>
        <v>0</v>
      </c>
      <c r="D43" s="78"/>
      <c r="E43" s="78"/>
      <c r="F43" s="79"/>
      <c r="G43" s="77" t="str">
        <f aca="false">IFERROR(VLOOKUP($B43,Matriz_INM,3,0),"")</f>
        <v/>
      </c>
      <c r="H43" s="80"/>
      <c r="I43" s="109" t="n">
        <f aca="false">H43*C43</f>
        <v>0</v>
      </c>
      <c r="J43" s="78"/>
      <c r="K43" s="87"/>
      <c r="L43" s="88"/>
      <c r="M43" s="76"/>
      <c r="N43" s="77" t="n">
        <f aca="false">IF($M43&lt;&gt;"",VLOOKUP($M43,Matriz_INM,2,0),0)</f>
        <v>0</v>
      </c>
      <c r="O43" s="79"/>
      <c r="P43" s="77" t="str">
        <f aca="false">IFERROR(VLOOKUP($M43,Matriz_INM,3,0),"")</f>
        <v/>
      </c>
      <c r="Q43" s="80"/>
      <c r="R43" s="109" t="n">
        <f aca="false">IF(L43="OK",I43,Q43*N43)</f>
        <v>0</v>
      </c>
      <c r="S43" s="78"/>
      <c r="T43" s="87"/>
      <c r="U43" s="78"/>
      <c r="V43" s="87"/>
      <c r="W43" s="78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IF($B44&lt;&gt;"",VLOOKUP($B44,Matriz_INM,2,0),0)</f>
        <v>0</v>
      </c>
      <c r="D44" s="78"/>
      <c r="E44" s="78"/>
      <c r="F44" s="79"/>
      <c r="G44" s="77" t="str">
        <f aca="false">IFERROR(VLOOKUP($B44,Matriz_INM,3,0),"")</f>
        <v/>
      </c>
      <c r="H44" s="80"/>
      <c r="I44" s="109" t="n">
        <f aca="false">H44*C44</f>
        <v>0</v>
      </c>
      <c r="J44" s="78"/>
      <c r="K44" s="87"/>
      <c r="L44" s="88"/>
      <c r="M44" s="76"/>
      <c r="N44" s="77" t="n">
        <f aca="false">IF($M44&lt;&gt;"",VLOOKUP($M44,Matriz_INM,2,0),0)</f>
        <v>0</v>
      </c>
      <c r="O44" s="79"/>
      <c r="P44" s="77" t="str">
        <f aca="false">IFERROR(VLOOKUP($M44,Matriz_INM,3,0),"")</f>
        <v/>
      </c>
      <c r="Q44" s="80"/>
      <c r="R44" s="109" t="n">
        <f aca="false">IF(L44="OK",I44,Q44*N44)</f>
        <v>0</v>
      </c>
      <c r="S44" s="78"/>
      <c r="T44" s="87"/>
      <c r="U44" s="78"/>
      <c r="V44" s="87"/>
      <c r="W44" s="78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IF($B45&lt;&gt;"",VLOOKUP($B45,Matriz_INM,2,0),0)</f>
        <v>0</v>
      </c>
      <c r="D45" s="78"/>
      <c r="E45" s="78"/>
      <c r="F45" s="79"/>
      <c r="G45" s="77" t="str">
        <f aca="false">IFERROR(VLOOKUP($B45,Matriz_INM,3,0),"")</f>
        <v/>
      </c>
      <c r="H45" s="80"/>
      <c r="I45" s="109" t="n">
        <f aca="false">H45*C45</f>
        <v>0</v>
      </c>
      <c r="J45" s="78"/>
      <c r="K45" s="87"/>
      <c r="L45" s="88"/>
      <c r="M45" s="76"/>
      <c r="N45" s="77" t="n">
        <f aca="false">IF($M45&lt;&gt;"",VLOOKUP($M45,Matriz_INM,2,0),0)</f>
        <v>0</v>
      </c>
      <c r="O45" s="79"/>
      <c r="P45" s="77" t="str">
        <f aca="false">IFERROR(VLOOKUP($M45,Matriz_INM,3,0),"")</f>
        <v/>
      </c>
      <c r="Q45" s="80"/>
      <c r="R45" s="109" t="n">
        <f aca="false">IF(L45="OK",I45,Q45*N45)</f>
        <v>0</v>
      </c>
      <c r="S45" s="78"/>
      <c r="T45" s="87"/>
      <c r="U45" s="78"/>
      <c r="V45" s="87"/>
      <c r="W45" s="78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IF($B46&lt;&gt;"",VLOOKUP($B46,Matriz_INM,2,0),0)</f>
        <v>0</v>
      </c>
      <c r="D46" s="78"/>
      <c r="E46" s="78"/>
      <c r="F46" s="79"/>
      <c r="G46" s="77" t="str">
        <f aca="false">IFERROR(VLOOKUP($B46,Matriz_INM,3,0),"")</f>
        <v/>
      </c>
      <c r="H46" s="80"/>
      <c r="I46" s="109" t="n">
        <f aca="false">H46*C46</f>
        <v>0</v>
      </c>
      <c r="J46" s="78"/>
      <c r="K46" s="87"/>
      <c r="L46" s="88"/>
      <c r="M46" s="76"/>
      <c r="N46" s="77" t="n">
        <f aca="false">IF($M46&lt;&gt;"",VLOOKUP($M46,Matriz_INM,2,0),0)</f>
        <v>0</v>
      </c>
      <c r="O46" s="79"/>
      <c r="P46" s="77" t="str">
        <f aca="false">IFERROR(VLOOKUP($M46,Matriz_INM,3,0),"")</f>
        <v/>
      </c>
      <c r="Q46" s="80"/>
      <c r="R46" s="109" t="n">
        <f aca="false">IF(L46="OK",I46,Q46*N46)</f>
        <v>0</v>
      </c>
      <c r="S46" s="78"/>
      <c r="T46" s="87"/>
      <c r="U46" s="78"/>
      <c r="V46" s="87"/>
      <c r="W46" s="78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IF($B47&lt;&gt;"",VLOOKUP($B47,Matriz_INM,2,0),0)</f>
        <v>0</v>
      </c>
      <c r="D47" s="78"/>
      <c r="E47" s="78"/>
      <c r="F47" s="79"/>
      <c r="G47" s="77" t="str">
        <f aca="false">IFERROR(VLOOKUP($B47,Matriz_INM,3,0),"")</f>
        <v/>
      </c>
      <c r="H47" s="80"/>
      <c r="I47" s="109" t="n">
        <f aca="false">H47*C47</f>
        <v>0</v>
      </c>
      <c r="J47" s="78"/>
      <c r="K47" s="87"/>
      <c r="L47" s="88"/>
      <c r="M47" s="76"/>
      <c r="N47" s="77" t="n">
        <f aca="false">IF($M47&lt;&gt;"",VLOOKUP($M47,Matriz_INM,2,0),0)</f>
        <v>0</v>
      </c>
      <c r="O47" s="79"/>
      <c r="P47" s="77" t="str">
        <f aca="false">IFERROR(VLOOKUP($M47,Matriz_INM,3,0),"")</f>
        <v/>
      </c>
      <c r="Q47" s="80"/>
      <c r="R47" s="109" t="n">
        <f aca="false">IF(L47="OK",I47,Q47*N47)</f>
        <v>0</v>
      </c>
      <c r="S47" s="78"/>
      <c r="T47" s="87"/>
      <c r="U47" s="78"/>
      <c r="V47" s="87"/>
      <c r="W47" s="78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IF($B48&lt;&gt;"",VLOOKUP($B48,Matriz_INM,2,0),0)</f>
        <v>0</v>
      </c>
      <c r="D48" s="78"/>
      <c r="E48" s="78"/>
      <c r="F48" s="79"/>
      <c r="G48" s="77" t="str">
        <f aca="false">IFERROR(VLOOKUP($B48,Matriz_INM,3,0),"")</f>
        <v/>
      </c>
      <c r="H48" s="80"/>
      <c r="I48" s="109" t="n">
        <f aca="false">H48*C48</f>
        <v>0</v>
      </c>
      <c r="J48" s="78"/>
      <c r="K48" s="87"/>
      <c r="L48" s="88"/>
      <c r="M48" s="76"/>
      <c r="N48" s="77" t="n">
        <f aca="false">IF($M48&lt;&gt;"",VLOOKUP($M48,Matriz_INM,2,0),0)</f>
        <v>0</v>
      </c>
      <c r="O48" s="79"/>
      <c r="P48" s="77" t="str">
        <f aca="false">IFERROR(VLOOKUP($M48,Matriz_INM,3,0),"")</f>
        <v/>
      </c>
      <c r="Q48" s="80"/>
      <c r="R48" s="109" t="n">
        <f aca="false">IF(L48="OK",I48,Q48*N48)</f>
        <v>0</v>
      </c>
      <c r="S48" s="78"/>
      <c r="T48" s="87"/>
      <c r="U48" s="78"/>
      <c r="V48" s="87"/>
      <c r="W48" s="78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IF($B49&lt;&gt;"",VLOOKUP($B49,Matriz_INM,2,0),0)</f>
        <v>0</v>
      </c>
      <c r="D49" s="78"/>
      <c r="E49" s="78"/>
      <c r="F49" s="79"/>
      <c r="G49" s="77" t="str">
        <f aca="false">IFERROR(VLOOKUP($B49,Matriz_INM,3,0),"")</f>
        <v/>
      </c>
      <c r="H49" s="80"/>
      <c r="I49" s="109" t="n">
        <f aca="false">H49*C49</f>
        <v>0</v>
      </c>
      <c r="J49" s="78"/>
      <c r="K49" s="87"/>
      <c r="L49" s="88"/>
      <c r="M49" s="76"/>
      <c r="N49" s="77" t="n">
        <f aca="false">IF($M49&lt;&gt;"",VLOOKUP($M49,Matriz_INM,2,0),0)</f>
        <v>0</v>
      </c>
      <c r="O49" s="79"/>
      <c r="P49" s="77" t="str">
        <f aca="false">IFERROR(VLOOKUP($M49,Matriz_INM,3,0),"")</f>
        <v/>
      </c>
      <c r="Q49" s="80"/>
      <c r="R49" s="109" t="n">
        <f aca="false">IF(L49="OK",I49,Q49*N49)</f>
        <v>0</v>
      </c>
      <c r="S49" s="78"/>
      <c r="T49" s="87"/>
      <c r="U49" s="78"/>
      <c r="V49" s="87"/>
      <c r="W49" s="78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IF($B50&lt;&gt;"",VLOOKUP($B50,Matriz_INM,2,0),0)</f>
        <v>0</v>
      </c>
      <c r="D50" s="78"/>
      <c r="E50" s="78"/>
      <c r="F50" s="79"/>
      <c r="G50" s="77" t="str">
        <f aca="false">IFERROR(VLOOKUP($B50,Matriz_INM,3,0),"")</f>
        <v/>
      </c>
      <c r="H50" s="80"/>
      <c r="I50" s="109" t="n">
        <f aca="false">H50*C50</f>
        <v>0</v>
      </c>
      <c r="J50" s="78"/>
      <c r="K50" s="87"/>
      <c r="L50" s="88"/>
      <c r="M50" s="76"/>
      <c r="N50" s="77" t="n">
        <f aca="false">IF($M50&lt;&gt;"",VLOOKUP($M50,Matriz_INM,2,0),0)</f>
        <v>0</v>
      </c>
      <c r="O50" s="79"/>
      <c r="P50" s="77" t="str">
        <f aca="false">IFERROR(VLOOKUP($M50,Matriz_INM,3,0),"")</f>
        <v/>
      </c>
      <c r="Q50" s="80"/>
      <c r="R50" s="109" t="n">
        <f aca="false">IF(L50="OK",I50,Q50*N50)</f>
        <v>0</v>
      </c>
      <c r="S50" s="78"/>
      <c r="T50" s="87"/>
      <c r="U50" s="78"/>
      <c r="V50" s="87"/>
      <c r="W50" s="78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IF($B51&lt;&gt;"",VLOOKUP($B51,Matriz_INM,2,0),0)</f>
        <v>0</v>
      </c>
      <c r="D51" s="78"/>
      <c r="E51" s="78"/>
      <c r="F51" s="79"/>
      <c r="G51" s="77" t="str">
        <f aca="false">IFERROR(VLOOKUP($B51,Matriz_INM,3,0),"")</f>
        <v/>
      </c>
      <c r="H51" s="80"/>
      <c r="I51" s="109" t="n">
        <f aca="false">H51*C51</f>
        <v>0</v>
      </c>
      <c r="J51" s="78"/>
      <c r="K51" s="87"/>
      <c r="L51" s="88"/>
      <c r="M51" s="76"/>
      <c r="N51" s="77" t="n">
        <f aca="false">IF($M51&lt;&gt;"",VLOOKUP($M51,Matriz_INM,2,0),0)</f>
        <v>0</v>
      </c>
      <c r="O51" s="79"/>
      <c r="P51" s="77" t="str">
        <f aca="false">IFERROR(VLOOKUP($M51,Matriz_INM,3,0),"")</f>
        <v/>
      </c>
      <c r="Q51" s="80"/>
      <c r="R51" s="109" t="n">
        <f aca="false">IF(L51="OK",I51,Q51*N51)</f>
        <v>0</v>
      </c>
      <c r="S51" s="78"/>
      <c r="T51" s="87"/>
      <c r="U51" s="78"/>
      <c r="V51" s="87"/>
      <c r="W51" s="78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IF($B52&lt;&gt;"",VLOOKUP($B52,Matriz_INM,2,0),0)</f>
        <v>0</v>
      </c>
      <c r="D52" s="78"/>
      <c r="E52" s="78"/>
      <c r="F52" s="79"/>
      <c r="G52" s="77" t="str">
        <f aca="false">IFERROR(VLOOKUP($B52,Matriz_INM,3,0),"")</f>
        <v/>
      </c>
      <c r="H52" s="80"/>
      <c r="I52" s="109" t="n">
        <f aca="false">H52*C52</f>
        <v>0</v>
      </c>
      <c r="J52" s="78"/>
      <c r="K52" s="87"/>
      <c r="L52" s="88"/>
      <c r="M52" s="76"/>
      <c r="N52" s="77" t="n">
        <f aca="false">IF($M52&lt;&gt;"",VLOOKUP($M52,Matriz_INM,2,0),0)</f>
        <v>0</v>
      </c>
      <c r="O52" s="79"/>
      <c r="P52" s="77" t="str">
        <f aca="false">IFERROR(VLOOKUP($M52,Matriz_INM,3,0),"")</f>
        <v/>
      </c>
      <c r="Q52" s="80"/>
      <c r="R52" s="109" t="n">
        <f aca="false">IF(L52="OK",I52,Q52*N52)</f>
        <v>0</v>
      </c>
      <c r="S52" s="78"/>
      <c r="T52" s="87"/>
      <c r="U52" s="78"/>
      <c r="V52" s="87"/>
      <c r="W52" s="78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IF($B53&lt;&gt;"",VLOOKUP($B53,Matriz_INM,2,0),0)</f>
        <v>0</v>
      </c>
      <c r="D53" s="78"/>
      <c r="E53" s="78"/>
      <c r="F53" s="79"/>
      <c r="G53" s="77" t="str">
        <f aca="false">IFERROR(VLOOKUP($B53,Matriz_INM,3,0),"")</f>
        <v/>
      </c>
      <c r="H53" s="80"/>
      <c r="I53" s="109" t="n">
        <f aca="false">H53*C53</f>
        <v>0</v>
      </c>
      <c r="J53" s="78"/>
      <c r="K53" s="87"/>
      <c r="L53" s="88"/>
      <c r="M53" s="76"/>
      <c r="N53" s="77" t="n">
        <f aca="false">IF($M53&lt;&gt;"",VLOOKUP($M53,Matriz_INM,2,0),0)</f>
        <v>0</v>
      </c>
      <c r="O53" s="79"/>
      <c r="P53" s="77" t="str">
        <f aca="false">IFERROR(VLOOKUP($M53,Matriz_INM,3,0),"")</f>
        <v/>
      </c>
      <c r="Q53" s="80"/>
      <c r="R53" s="109" t="n">
        <f aca="false">IF(L53="OK",I53,Q53*N53)</f>
        <v>0</v>
      </c>
      <c r="S53" s="78"/>
      <c r="T53" s="87"/>
      <c r="U53" s="78"/>
      <c r="V53" s="87"/>
      <c r="W53" s="78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IF($B54&lt;&gt;"",VLOOKUP($B54,Matriz_INM,2,0),0)</f>
        <v>0</v>
      </c>
      <c r="D54" s="78"/>
      <c r="E54" s="78"/>
      <c r="F54" s="79"/>
      <c r="G54" s="77" t="str">
        <f aca="false">IFERROR(VLOOKUP($B54,Matriz_INM,3,0),"")</f>
        <v/>
      </c>
      <c r="H54" s="80"/>
      <c r="I54" s="109" t="n">
        <f aca="false">H54*C54</f>
        <v>0</v>
      </c>
      <c r="J54" s="78"/>
      <c r="K54" s="87"/>
      <c r="L54" s="88"/>
      <c r="M54" s="76"/>
      <c r="N54" s="77" t="n">
        <f aca="false">IF($M54&lt;&gt;"",VLOOKUP($M54,Matriz_INM,2,0),0)</f>
        <v>0</v>
      </c>
      <c r="O54" s="79"/>
      <c r="P54" s="77" t="str">
        <f aca="false">IFERROR(VLOOKUP($M54,Matriz_INM,3,0),"")</f>
        <v/>
      </c>
      <c r="Q54" s="80"/>
      <c r="R54" s="109" t="n">
        <f aca="false">IF(L54="OK",I54,Q54*N54)</f>
        <v>0</v>
      </c>
      <c r="S54" s="78"/>
      <c r="T54" s="87"/>
      <c r="U54" s="78"/>
      <c r="V54" s="87"/>
      <c r="W54" s="78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IF($B55&lt;&gt;"",VLOOKUP($B55,Matriz_INM,2,0),0)</f>
        <v>0</v>
      </c>
      <c r="D55" s="78"/>
      <c r="E55" s="78"/>
      <c r="F55" s="79"/>
      <c r="G55" s="77" t="str">
        <f aca="false">IFERROR(VLOOKUP($B55,Matriz_INM,3,0),"")</f>
        <v/>
      </c>
      <c r="H55" s="80"/>
      <c r="I55" s="109" t="n">
        <f aca="false">H55*C55</f>
        <v>0</v>
      </c>
      <c r="J55" s="78"/>
      <c r="K55" s="87"/>
      <c r="L55" s="88"/>
      <c r="M55" s="76"/>
      <c r="N55" s="77" t="n">
        <f aca="false">IF($M55&lt;&gt;"",VLOOKUP($M55,Matriz_INM,2,0),0)</f>
        <v>0</v>
      </c>
      <c r="O55" s="79"/>
      <c r="P55" s="77" t="str">
        <f aca="false">IFERROR(VLOOKUP($M55,Matriz_INM,3,0),"")</f>
        <v/>
      </c>
      <c r="Q55" s="80"/>
      <c r="R55" s="109" t="n">
        <f aca="false">IF(L55="OK",I55,Q55*N55)</f>
        <v>0</v>
      </c>
      <c r="S55" s="78"/>
      <c r="T55" s="87"/>
      <c r="U55" s="78"/>
      <c r="V55" s="87"/>
      <c r="W55" s="78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IF($B56&lt;&gt;"",VLOOKUP($B56,Matriz_INM,2,0),0)</f>
        <v>0</v>
      </c>
      <c r="D56" s="78"/>
      <c r="E56" s="78"/>
      <c r="F56" s="79"/>
      <c r="G56" s="77" t="str">
        <f aca="false">IFERROR(VLOOKUP($B56,Matriz_INM,3,0),"")</f>
        <v/>
      </c>
      <c r="H56" s="80"/>
      <c r="I56" s="109" t="n">
        <f aca="false">H56*C56</f>
        <v>0</v>
      </c>
      <c r="J56" s="78"/>
      <c r="K56" s="87"/>
      <c r="L56" s="88"/>
      <c r="M56" s="76"/>
      <c r="N56" s="77" t="n">
        <f aca="false">IF($M56&lt;&gt;"",VLOOKUP($M56,Matriz_INM,2,0),0)</f>
        <v>0</v>
      </c>
      <c r="O56" s="79"/>
      <c r="P56" s="77" t="str">
        <f aca="false">IFERROR(VLOOKUP($M56,Matriz_INM,3,0),"")</f>
        <v/>
      </c>
      <c r="Q56" s="80"/>
      <c r="R56" s="109" t="n">
        <f aca="false">IF(L56="OK",I56,Q56*N56)</f>
        <v>0</v>
      </c>
      <c r="S56" s="78"/>
      <c r="T56" s="87"/>
      <c r="U56" s="78"/>
      <c r="V56" s="87"/>
      <c r="W56" s="78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IF($B57&lt;&gt;"",VLOOKUP($B57,Matriz_INM,2,0),0)</f>
        <v>0</v>
      </c>
      <c r="D57" s="78"/>
      <c r="E57" s="78"/>
      <c r="F57" s="79"/>
      <c r="G57" s="77" t="str">
        <f aca="false">IFERROR(VLOOKUP($B57,Matriz_INM,3,0),"")</f>
        <v/>
      </c>
      <c r="H57" s="80"/>
      <c r="I57" s="109" t="n">
        <f aca="false">H57*C57</f>
        <v>0</v>
      </c>
      <c r="J57" s="78"/>
      <c r="K57" s="87"/>
      <c r="L57" s="88"/>
      <c r="M57" s="76"/>
      <c r="N57" s="77" t="n">
        <f aca="false">IF($M57&lt;&gt;"",VLOOKUP($M57,Matriz_INM,2,0),0)</f>
        <v>0</v>
      </c>
      <c r="O57" s="79"/>
      <c r="P57" s="77" t="str">
        <f aca="false">IFERROR(VLOOKUP($M57,Matriz_INM,3,0),"")</f>
        <v/>
      </c>
      <c r="Q57" s="80"/>
      <c r="R57" s="109" t="n">
        <f aca="false">IF(L57="OK",I57,Q57*N57)</f>
        <v>0</v>
      </c>
      <c r="S57" s="78"/>
      <c r="T57" s="87"/>
      <c r="U57" s="78"/>
      <c r="V57" s="87"/>
      <c r="W57" s="78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IF($B58&lt;&gt;"",VLOOKUP($B58,Matriz_INM,2,0),0)</f>
        <v>0</v>
      </c>
      <c r="D58" s="78"/>
      <c r="E58" s="78"/>
      <c r="F58" s="79"/>
      <c r="G58" s="77" t="str">
        <f aca="false">IFERROR(VLOOKUP($B58,Matriz_INM,3,0),"")</f>
        <v/>
      </c>
      <c r="H58" s="80"/>
      <c r="I58" s="109" t="n">
        <f aca="false">H58*C58</f>
        <v>0</v>
      </c>
      <c r="J58" s="78"/>
      <c r="K58" s="87"/>
      <c r="L58" s="88"/>
      <c r="M58" s="76"/>
      <c r="N58" s="77" t="n">
        <f aca="false">IF($M58&lt;&gt;"",VLOOKUP($M58,Matriz_INM,2,0),0)</f>
        <v>0</v>
      </c>
      <c r="O58" s="79"/>
      <c r="P58" s="77" t="str">
        <f aca="false">IFERROR(VLOOKUP($M58,Matriz_INM,3,0),"")</f>
        <v/>
      </c>
      <c r="Q58" s="80"/>
      <c r="R58" s="109" t="n">
        <f aca="false">IF(L58="OK",I58,Q58*N58)</f>
        <v>0</v>
      </c>
      <c r="S58" s="78"/>
      <c r="T58" s="87"/>
      <c r="U58" s="78"/>
      <c r="V58" s="87"/>
      <c r="W58" s="78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IF($B59&lt;&gt;"",VLOOKUP($B59,Matriz_INM,2,0),0)</f>
        <v>0</v>
      </c>
      <c r="D59" s="78"/>
      <c r="E59" s="78"/>
      <c r="F59" s="79"/>
      <c r="G59" s="77" t="str">
        <f aca="false">IFERROR(VLOOKUP($B59,Matriz_INM,3,0),"")</f>
        <v/>
      </c>
      <c r="H59" s="80"/>
      <c r="I59" s="109" t="n">
        <f aca="false">H59*C59</f>
        <v>0</v>
      </c>
      <c r="J59" s="78"/>
      <c r="K59" s="87"/>
      <c r="L59" s="88"/>
      <c r="M59" s="76"/>
      <c r="N59" s="77" t="n">
        <f aca="false">IF($M59&lt;&gt;"",VLOOKUP($M59,Matriz_INM,2,0),0)</f>
        <v>0</v>
      </c>
      <c r="O59" s="79"/>
      <c r="P59" s="77" t="str">
        <f aca="false">IFERROR(VLOOKUP($M59,Matriz_INM,3,0),"")</f>
        <v/>
      </c>
      <c r="Q59" s="80"/>
      <c r="R59" s="109" t="n">
        <f aca="false">IF(L59="OK",I59,Q59*N59)</f>
        <v>0</v>
      </c>
      <c r="S59" s="78"/>
      <c r="T59" s="87"/>
      <c r="U59" s="78"/>
      <c r="V59" s="87"/>
      <c r="W59" s="78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IF($B60&lt;&gt;"",VLOOKUP($B60,Matriz_INM,2,0),0)</f>
        <v>0</v>
      </c>
      <c r="D60" s="78"/>
      <c r="E60" s="78"/>
      <c r="F60" s="79"/>
      <c r="G60" s="77" t="str">
        <f aca="false">IFERROR(VLOOKUP($B60,Matriz_INM,3,0),"")</f>
        <v/>
      </c>
      <c r="H60" s="80"/>
      <c r="I60" s="109" t="n">
        <f aca="false">H60*C60</f>
        <v>0</v>
      </c>
      <c r="J60" s="78"/>
      <c r="K60" s="87"/>
      <c r="L60" s="88"/>
      <c r="M60" s="76"/>
      <c r="N60" s="77" t="n">
        <f aca="false">IF($M60&lt;&gt;"",VLOOKUP($M60,Matriz_INM,2,0),0)</f>
        <v>0</v>
      </c>
      <c r="O60" s="79"/>
      <c r="P60" s="77" t="str">
        <f aca="false">IFERROR(VLOOKUP($M60,Matriz_INM,3,0),"")</f>
        <v/>
      </c>
      <c r="Q60" s="80"/>
      <c r="R60" s="109" t="n">
        <f aca="false">IF(L60="OK",I60,Q60*N60)</f>
        <v>0</v>
      </c>
      <c r="S60" s="78"/>
      <c r="T60" s="87"/>
      <c r="U60" s="78"/>
      <c r="V60" s="87"/>
      <c r="W60" s="78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IF($B61&lt;&gt;"",VLOOKUP($B61,Matriz_INM,2,0),0)</f>
        <v>0</v>
      </c>
      <c r="D61" s="78"/>
      <c r="E61" s="78"/>
      <c r="F61" s="79"/>
      <c r="G61" s="77" t="str">
        <f aca="false">IFERROR(VLOOKUP($B61,Matriz_INM,3,0),"")</f>
        <v/>
      </c>
      <c r="H61" s="80"/>
      <c r="I61" s="109" t="n">
        <f aca="false">H61*C61</f>
        <v>0</v>
      </c>
      <c r="J61" s="78"/>
      <c r="K61" s="87"/>
      <c r="L61" s="88"/>
      <c r="M61" s="76"/>
      <c r="N61" s="77" t="n">
        <f aca="false">IF($M61&lt;&gt;"",VLOOKUP($M61,Matriz_INM,2,0),0)</f>
        <v>0</v>
      </c>
      <c r="O61" s="79"/>
      <c r="P61" s="77" t="str">
        <f aca="false">IFERROR(VLOOKUP($M61,Matriz_INM,3,0),"")</f>
        <v/>
      </c>
      <c r="Q61" s="80"/>
      <c r="R61" s="109" t="n">
        <f aca="false">IF(L61="OK",I61,Q61*N61)</f>
        <v>0</v>
      </c>
      <c r="S61" s="78"/>
      <c r="T61" s="87"/>
      <c r="U61" s="78"/>
      <c r="V61" s="87"/>
      <c r="W61" s="78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IF($B62&lt;&gt;"",VLOOKUP($B62,Matriz_INM,2,0),0)</f>
        <v>0</v>
      </c>
      <c r="D62" s="78"/>
      <c r="E62" s="78"/>
      <c r="F62" s="79"/>
      <c r="G62" s="77" t="str">
        <f aca="false">IFERROR(VLOOKUP($B62,Matriz_INM,3,0),"")</f>
        <v/>
      </c>
      <c r="H62" s="80"/>
      <c r="I62" s="109" t="n">
        <f aca="false">H62*C62</f>
        <v>0</v>
      </c>
      <c r="J62" s="78"/>
      <c r="K62" s="87"/>
      <c r="L62" s="88"/>
      <c r="M62" s="76"/>
      <c r="N62" s="77" t="n">
        <f aca="false">IF($M62&lt;&gt;"",VLOOKUP($M62,Matriz_INM,2,0),0)</f>
        <v>0</v>
      </c>
      <c r="O62" s="79"/>
      <c r="P62" s="77" t="str">
        <f aca="false">IFERROR(VLOOKUP($M62,Matriz_INM,3,0),"")</f>
        <v/>
      </c>
      <c r="Q62" s="80"/>
      <c r="R62" s="109" t="n">
        <f aca="false">IF(L62="OK",I62,Q62*N62)</f>
        <v>0</v>
      </c>
      <c r="S62" s="78"/>
      <c r="T62" s="87"/>
      <c r="U62" s="78"/>
      <c r="V62" s="87"/>
      <c r="W62" s="78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IF($B63&lt;&gt;"",VLOOKUP($B63,Matriz_INM,2,0),0)</f>
        <v>0</v>
      </c>
      <c r="D63" s="78"/>
      <c r="E63" s="78"/>
      <c r="F63" s="79"/>
      <c r="G63" s="77" t="str">
        <f aca="false">IFERROR(VLOOKUP($B63,Matriz_INM,3,0),"")</f>
        <v/>
      </c>
      <c r="H63" s="80"/>
      <c r="I63" s="109" t="n">
        <f aca="false">H63*C63</f>
        <v>0</v>
      </c>
      <c r="J63" s="78"/>
      <c r="K63" s="87"/>
      <c r="L63" s="88"/>
      <c r="M63" s="76"/>
      <c r="N63" s="77" t="n">
        <f aca="false">IF($M63&lt;&gt;"",VLOOKUP($M63,Matriz_INM,2,0),0)</f>
        <v>0</v>
      </c>
      <c r="O63" s="79"/>
      <c r="P63" s="77" t="str">
        <f aca="false">IFERROR(VLOOKUP($M63,Matriz_INM,3,0),"")</f>
        <v/>
      </c>
      <c r="Q63" s="80"/>
      <c r="R63" s="109" t="n">
        <f aca="false">IF(L63="OK",I63,Q63*N63)</f>
        <v>0</v>
      </c>
      <c r="S63" s="78"/>
      <c r="T63" s="87"/>
      <c r="U63" s="78"/>
      <c r="V63" s="87"/>
      <c r="W63" s="78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IF($B64&lt;&gt;"",VLOOKUP($B64,Matriz_INM,2,0),0)</f>
        <v>0</v>
      </c>
      <c r="D64" s="78"/>
      <c r="E64" s="78"/>
      <c r="F64" s="79"/>
      <c r="G64" s="77" t="str">
        <f aca="false">IFERROR(VLOOKUP($B64,Matriz_INM,3,0),"")</f>
        <v/>
      </c>
      <c r="H64" s="80"/>
      <c r="I64" s="109" t="n">
        <f aca="false">H64*C64</f>
        <v>0</v>
      </c>
      <c r="J64" s="78"/>
      <c r="K64" s="87"/>
      <c r="L64" s="88"/>
      <c r="M64" s="76"/>
      <c r="N64" s="77" t="n">
        <f aca="false">IF($M64&lt;&gt;"",VLOOKUP($M64,Matriz_INM,2,0),0)</f>
        <v>0</v>
      </c>
      <c r="O64" s="79"/>
      <c r="P64" s="77" t="str">
        <f aca="false">IFERROR(VLOOKUP($M64,Matriz_INM,3,0),"")</f>
        <v/>
      </c>
      <c r="Q64" s="80"/>
      <c r="R64" s="109" t="n">
        <f aca="false">IF(L64="OK",I64,Q64*N64)</f>
        <v>0</v>
      </c>
      <c r="S64" s="78"/>
      <c r="T64" s="87"/>
      <c r="U64" s="78"/>
      <c r="V64" s="87"/>
      <c r="W64" s="78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IF($B65&lt;&gt;"",VLOOKUP($B65,Matriz_INM,2,0),0)</f>
        <v>0</v>
      </c>
      <c r="D65" s="78"/>
      <c r="E65" s="78"/>
      <c r="F65" s="79"/>
      <c r="G65" s="77" t="str">
        <f aca="false">IFERROR(VLOOKUP($B65,Matriz_INM,3,0),"")</f>
        <v/>
      </c>
      <c r="H65" s="80"/>
      <c r="I65" s="109" t="n">
        <f aca="false">H65*C65</f>
        <v>0</v>
      </c>
      <c r="J65" s="78"/>
      <c r="K65" s="87"/>
      <c r="L65" s="88"/>
      <c r="M65" s="76"/>
      <c r="N65" s="77" t="n">
        <f aca="false">IF($M65&lt;&gt;"",VLOOKUP($M65,Matriz_INM,2,0),0)</f>
        <v>0</v>
      </c>
      <c r="O65" s="79"/>
      <c r="P65" s="77" t="str">
        <f aca="false">IFERROR(VLOOKUP($M65,Matriz_INM,3,0),"")</f>
        <v/>
      </c>
      <c r="Q65" s="80"/>
      <c r="R65" s="109" t="n">
        <f aca="false">IF(L65="OK",I65,Q65*N65)</f>
        <v>0</v>
      </c>
      <c r="S65" s="78"/>
      <c r="T65" s="87"/>
      <c r="U65" s="78"/>
      <c r="V65" s="87"/>
      <c r="W65" s="78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IF($B66&lt;&gt;"",VLOOKUP($B66,Matriz_INM,2,0),0)</f>
        <v>0</v>
      </c>
      <c r="D66" s="78"/>
      <c r="E66" s="78"/>
      <c r="F66" s="79"/>
      <c r="G66" s="77" t="str">
        <f aca="false">IFERROR(VLOOKUP($B66,Matriz_INM,3,0),"")</f>
        <v/>
      </c>
      <c r="H66" s="80"/>
      <c r="I66" s="109" t="n">
        <f aca="false">H66*C66</f>
        <v>0</v>
      </c>
      <c r="J66" s="78"/>
      <c r="K66" s="87"/>
      <c r="L66" s="88"/>
      <c r="M66" s="76"/>
      <c r="N66" s="77" t="n">
        <f aca="false">IF($M66&lt;&gt;"",VLOOKUP($M66,Matriz_INM,2,0),0)</f>
        <v>0</v>
      </c>
      <c r="O66" s="79"/>
      <c r="P66" s="77" t="str">
        <f aca="false">IFERROR(VLOOKUP($M66,Matriz_INM,3,0),"")</f>
        <v/>
      </c>
      <c r="Q66" s="80"/>
      <c r="R66" s="109" t="n">
        <f aca="false">IF(L66="OK",I66,Q66*N66)</f>
        <v>0</v>
      </c>
      <c r="S66" s="78"/>
      <c r="T66" s="87"/>
      <c r="U66" s="78"/>
      <c r="V66" s="87"/>
      <c r="W66" s="78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IF($B67&lt;&gt;"",VLOOKUP($B67,Matriz_INM,2,0),0)</f>
        <v>0</v>
      </c>
      <c r="D67" s="78"/>
      <c r="E67" s="78"/>
      <c r="F67" s="79"/>
      <c r="G67" s="77" t="str">
        <f aca="false">IFERROR(VLOOKUP($B67,Matriz_INM,3,0),"")</f>
        <v/>
      </c>
      <c r="H67" s="80"/>
      <c r="I67" s="109" t="n">
        <f aca="false">H67*C67</f>
        <v>0</v>
      </c>
      <c r="J67" s="78"/>
      <c r="K67" s="87"/>
      <c r="L67" s="88"/>
      <c r="M67" s="76"/>
      <c r="N67" s="77" t="n">
        <f aca="false">IF($M67&lt;&gt;"",VLOOKUP($M67,Matriz_INM,2,0),0)</f>
        <v>0</v>
      </c>
      <c r="O67" s="79"/>
      <c r="P67" s="77" t="str">
        <f aca="false">IFERROR(VLOOKUP($M67,Matriz_INM,3,0),"")</f>
        <v/>
      </c>
      <c r="Q67" s="80"/>
      <c r="R67" s="109" t="n">
        <f aca="false">IF(L67="OK",I67,Q67*N67)</f>
        <v>0</v>
      </c>
      <c r="S67" s="78"/>
      <c r="T67" s="87"/>
      <c r="U67" s="78"/>
      <c r="V67" s="87"/>
      <c r="W67" s="78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IF($B68&lt;&gt;"",VLOOKUP($B68,Matriz_INM,2,0),0)</f>
        <v>0</v>
      </c>
      <c r="D68" s="78"/>
      <c r="E68" s="78"/>
      <c r="F68" s="79"/>
      <c r="G68" s="77" t="str">
        <f aca="false">IFERROR(VLOOKUP($B68,Matriz_INM,3,0),"")</f>
        <v/>
      </c>
      <c r="H68" s="80"/>
      <c r="I68" s="109" t="n">
        <f aca="false">H68*C68</f>
        <v>0</v>
      </c>
      <c r="J68" s="78"/>
      <c r="K68" s="87"/>
      <c r="L68" s="88"/>
      <c r="M68" s="76"/>
      <c r="N68" s="77" t="n">
        <f aca="false">IF($M68&lt;&gt;"",VLOOKUP($M68,Matriz_INM,2,0),0)</f>
        <v>0</v>
      </c>
      <c r="O68" s="79"/>
      <c r="P68" s="77" t="str">
        <f aca="false">IFERROR(VLOOKUP($M68,Matriz_INM,3,0),"")</f>
        <v/>
      </c>
      <c r="Q68" s="80"/>
      <c r="R68" s="109" t="n">
        <f aca="false">IF(L68="OK",I68,Q68*N68)</f>
        <v>0</v>
      </c>
      <c r="S68" s="78"/>
      <c r="T68" s="87"/>
      <c r="U68" s="78"/>
      <c r="V68" s="87"/>
      <c r="W68" s="78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IF($B69&lt;&gt;"",VLOOKUP($B69,Matriz_INM,2,0),0)</f>
        <v>0</v>
      </c>
      <c r="D69" s="78"/>
      <c r="E69" s="78"/>
      <c r="F69" s="79"/>
      <c r="G69" s="77" t="str">
        <f aca="false">IFERROR(VLOOKUP($B69,Matriz_INM,3,0),"")</f>
        <v/>
      </c>
      <c r="H69" s="80"/>
      <c r="I69" s="109" t="n">
        <f aca="false">H69*C69</f>
        <v>0</v>
      </c>
      <c r="J69" s="78"/>
      <c r="K69" s="87"/>
      <c r="L69" s="88"/>
      <c r="M69" s="76"/>
      <c r="N69" s="77" t="n">
        <f aca="false">IF($M69&lt;&gt;"",VLOOKUP($M69,Matriz_INM,2,0),0)</f>
        <v>0</v>
      </c>
      <c r="O69" s="79"/>
      <c r="P69" s="77" t="str">
        <f aca="false">IFERROR(VLOOKUP($M69,Matriz_INM,3,0),"")</f>
        <v/>
      </c>
      <c r="Q69" s="80"/>
      <c r="R69" s="109" t="n">
        <f aca="false">IF(L69="OK",I69,Q69*N69)</f>
        <v>0</v>
      </c>
      <c r="S69" s="78"/>
      <c r="T69" s="87"/>
      <c r="U69" s="78"/>
      <c r="V69" s="87"/>
      <c r="W69" s="78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IF($B70&lt;&gt;"",VLOOKUP($B70,Matriz_INM,2,0),0)</f>
        <v>0</v>
      </c>
      <c r="D70" s="78"/>
      <c r="E70" s="78"/>
      <c r="F70" s="79"/>
      <c r="G70" s="77" t="str">
        <f aca="false">IFERROR(VLOOKUP($B70,Matriz_INM,3,0),"")</f>
        <v/>
      </c>
      <c r="H70" s="80"/>
      <c r="I70" s="109" t="n">
        <f aca="false">H70*C70</f>
        <v>0</v>
      </c>
      <c r="J70" s="78"/>
      <c r="K70" s="87"/>
      <c r="L70" s="88"/>
      <c r="M70" s="76"/>
      <c r="N70" s="77" t="n">
        <f aca="false">IF($M70&lt;&gt;"",VLOOKUP($M70,Matriz_INM,2,0),0)</f>
        <v>0</v>
      </c>
      <c r="O70" s="79"/>
      <c r="P70" s="77" t="str">
        <f aca="false">IFERROR(VLOOKUP($M70,Matriz_INM,3,0),"")</f>
        <v/>
      </c>
      <c r="Q70" s="80"/>
      <c r="R70" s="109" t="n">
        <f aca="false">IF(L70="OK",I70,Q70*N70)</f>
        <v>0</v>
      </c>
      <c r="S70" s="78"/>
      <c r="T70" s="87"/>
      <c r="U70" s="78"/>
      <c r="V70" s="87"/>
      <c r="W70" s="78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IF($B71&lt;&gt;"",VLOOKUP($B71,Matriz_INM,2,0),0)</f>
        <v>0</v>
      </c>
      <c r="D71" s="78"/>
      <c r="E71" s="78"/>
      <c r="F71" s="79"/>
      <c r="G71" s="77" t="str">
        <f aca="false">IFERROR(VLOOKUP($B71,Matriz_INM,3,0),"")</f>
        <v/>
      </c>
      <c r="H71" s="80"/>
      <c r="I71" s="109" t="n">
        <f aca="false">H71*C71</f>
        <v>0</v>
      </c>
      <c r="J71" s="78"/>
      <c r="K71" s="87"/>
      <c r="L71" s="88"/>
      <c r="M71" s="76"/>
      <c r="N71" s="77" t="n">
        <f aca="false">IF($M71&lt;&gt;"",VLOOKUP($M71,Matriz_INM,2,0),0)</f>
        <v>0</v>
      </c>
      <c r="O71" s="79"/>
      <c r="P71" s="77" t="str">
        <f aca="false">IFERROR(VLOOKUP($M71,Matriz_INM,3,0),"")</f>
        <v/>
      </c>
      <c r="Q71" s="80"/>
      <c r="R71" s="109" t="n">
        <f aca="false">IF(L71="OK",I71,Q71*N71)</f>
        <v>0</v>
      </c>
      <c r="S71" s="78"/>
      <c r="T71" s="87"/>
      <c r="U71" s="78"/>
      <c r="V71" s="87"/>
      <c r="W71" s="78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IF($B72&lt;&gt;"",VLOOKUP($B72,Matriz_INM,2,0),0)</f>
        <v>0</v>
      </c>
      <c r="D72" s="78"/>
      <c r="E72" s="78"/>
      <c r="F72" s="79"/>
      <c r="G72" s="77" t="str">
        <f aca="false">IFERROR(VLOOKUP($B72,Matriz_INM,3,0),"")</f>
        <v/>
      </c>
      <c r="H72" s="80"/>
      <c r="I72" s="109" t="n">
        <f aca="false">H72*C72</f>
        <v>0</v>
      </c>
      <c r="J72" s="78"/>
      <c r="K72" s="87"/>
      <c r="L72" s="88"/>
      <c r="M72" s="76"/>
      <c r="N72" s="77" t="n">
        <f aca="false">IF($M72&lt;&gt;"",VLOOKUP($M72,Matriz_INM,2,0),0)</f>
        <v>0</v>
      </c>
      <c r="O72" s="79"/>
      <c r="P72" s="77" t="str">
        <f aca="false">IFERROR(VLOOKUP($M72,Matriz_INM,3,0),"")</f>
        <v/>
      </c>
      <c r="Q72" s="80"/>
      <c r="R72" s="109" t="n">
        <f aca="false">IF(L72="OK",I72,Q72*N72)</f>
        <v>0</v>
      </c>
      <c r="S72" s="78"/>
      <c r="T72" s="87"/>
      <c r="U72" s="78"/>
      <c r="V72" s="87"/>
      <c r="W72" s="78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IF($B73&lt;&gt;"",VLOOKUP($B73,Matriz_INM,2,0),0)</f>
        <v>0</v>
      </c>
      <c r="D73" s="78"/>
      <c r="E73" s="78"/>
      <c r="F73" s="79"/>
      <c r="G73" s="77" t="str">
        <f aca="false">IFERROR(VLOOKUP($B73,Matriz_INM,3,0),"")</f>
        <v/>
      </c>
      <c r="H73" s="80"/>
      <c r="I73" s="109" t="n">
        <f aca="false">H73*C73</f>
        <v>0</v>
      </c>
      <c r="J73" s="78"/>
      <c r="K73" s="87"/>
      <c r="L73" s="88"/>
      <c r="M73" s="76"/>
      <c r="N73" s="77" t="n">
        <f aca="false">IF($M73&lt;&gt;"",VLOOKUP($M73,Matriz_INM,2,0),0)</f>
        <v>0</v>
      </c>
      <c r="O73" s="79"/>
      <c r="P73" s="77" t="str">
        <f aca="false">IFERROR(VLOOKUP($M73,Matriz_INM,3,0),"")</f>
        <v/>
      </c>
      <c r="Q73" s="80"/>
      <c r="R73" s="109" t="n">
        <f aca="false">IF(L73="OK",I73,Q73*N73)</f>
        <v>0</v>
      </c>
      <c r="S73" s="78"/>
      <c r="T73" s="87"/>
      <c r="U73" s="78"/>
      <c r="V73" s="87"/>
      <c r="W73" s="78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IF($B74&lt;&gt;"",VLOOKUP($B74,Matriz_INM,2,0),0)</f>
        <v>0</v>
      </c>
      <c r="D74" s="78"/>
      <c r="E74" s="78"/>
      <c r="F74" s="79"/>
      <c r="G74" s="77" t="str">
        <f aca="false">IFERROR(VLOOKUP($B74,Matriz_INM,3,0),"")</f>
        <v/>
      </c>
      <c r="H74" s="80"/>
      <c r="I74" s="109" t="n">
        <f aca="false">H74*C74</f>
        <v>0</v>
      </c>
      <c r="J74" s="78"/>
      <c r="K74" s="87"/>
      <c r="L74" s="88"/>
      <c r="M74" s="76"/>
      <c r="N74" s="77" t="n">
        <f aca="false">IF($M74&lt;&gt;"",VLOOKUP($M74,Matriz_INM,2,0),0)</f>
        <v>0</v>
      </c>
      <c r="O74" s="79"/>
      <c r="P74" s="77" t="str">
        <f aca="false">IFERROR(VLOOKUP($M74,Matriz_INM,3,0),"")</f>
        <v/>
      </c>
      <c r="Q74" s="80"/>
      <c r="R74" s="109" t="n">
        <f aca="false">IF(L74="OK",I74,Q74*N74)</f>
        <v>0</v>
      </c>
      <c r="S74" s="78"/>
      <c r="T74" s="87"/>
      <c r="U74" s="78"/>
      <c r="V74" s="87"/>
      <c r="W74" s="78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IF($B75&lt;&gt;"",VLOOKUP($B75,Matriz_INM,2,0),0)</f>
        <v>0</v>
      </c>
      <c r="D75" s="78"/>
      <c r="E75" s="78"/>
      <c r="F75" s="79"/>
      <c r="G75" s="77" t="str">
        <f aca="false">IFERROR(VLOOKUP($B75,Matriz_INM,3,0),"")</f>
        <v/>
      </c>
      <c r="H75" s="80"/>
      <c r="I75" s="109" t="n">
        <f aca="false">H75*C75</f>
        <v>0</v>
      </c>
      <c r="J75" s="78"/>
      <c r="K75" s="87"/>
      <c r="L75" s="88"/>
      <c r="M75" s="76"/>
      <c r="N75" s="77" t="n">
        <f aca="false">IF($M75&lt;&gt;"",VLOOKUP($M75,Matriz_INM,2,0),0)</f>
        <v>0</v>
      </c>
      <c r="O75" s="79"/>
      <c r="P75" s="77" t="str">
        <f aca="false">IFERROR(VLOOKUP($M75,Matriz_INM,3,0),"")</f>
        <v/>
      </c>
      <c r="Q75" s="80"/>
      <c r="R75" s="109" t="n">
        <f aca="false">IF(L75="OK",I75,Q75*N75)</f>
        <v>0</v>
      </c>
      <c r="S75" s="78"/>
      <c r="T75" s="87"/>
      <c r="U75" s="78"/>
      <c r="V75" s="87"/>
      <c r="W75" s="78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IF($B76&lt;&gt;"",VLOOKUP($B76,Matriz_INM,2,0),0)</f>
        <v>0</v>
      </c>
      <c r="D76" s="78"/>
      <c r="E76" s="78"/>
      <c r="F76" s="79"/>
      <c r="G76" s="77" t="str">
        <f aca="false">IFERROR(VLOOKUP($B76,Matriz_INM,3,0),"")</f>
        <v/>
      </c>
      <c r="H76" s="80"/>
      <c r="I76" s="109" t="n">
        <f aca="false">H76*C76</f>
        <v>0</v>
      </c>
      <c r="J76" s="78"/>
      <c r="K76" s="87"/>
      <c r="L76" s="88"/>
      <c r="M76" s="76"/>
      <c r="N76" s="77" t="n">
        <f aca="false">IF($M76&lt;&gt;"",VLOOKUP($M76,Matriz_INM,2,0),0)</f>
        <v>0</v>
      </c>
      <c r="O76" s="79"/>
      <c r="P76" s="77" t="str">
        <f aca="false">IFERROR(VLOOKUP($M76,Matriz_INM,3,0),"")</f>
        <v/>
      </c>
      <c r="Q76" s="80"/>
      <c r="R76" s="109" t="n">
        <f aca="false">IF(L76="OK",I76,Q76*N76)</f>
        <v>0</v>
      </c>
      <c r="S76" s="78"/>
      <c r="T76" s="87"/>
      <c r="U76" s="78"/>
      <c r="V76" s="87"/>
      <c r="W76" s="78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IF($B77&lt;&gt;"",VLOOKUP($B77,Matriz_INM,2,0),0)</f>
        <v>0</v>
      </c>
      <c r="D77" s="78"/>
      <c r="E77" s="78"/>
      <c r="F77" s="79"/>
      <c r="G77" s="77" t="str">
        <f aca="false">IFERROR(VLOOKUP($B77,Matriz_INM,3,0),"")</f>
        <v/>
      </c>
      <c r="H77" s="80"/>
      <c r="I77" s="109" t="n">
        <f aca="false">H77*C77</f>
        <v>0</v>
      </c>
      <c r="J77" s="78"/>
      <c r="K77" s="87"/>
      <c r="L77" s="88"/>
      <c r="M77" s="76"/>
      <c r="N77" s="77" t="n">
        <f aca="false">IF($M77&lt;&gt;"",VLOOKUP($M77,Matriz_INM,2,0),0)</f>
        <v>0</v>
      </c>
      <c r="O77" s="79"/>
      <c r="P77" s="77" t="str">
        <f aca="false">IFERROR(VLOOKUP($M77,Matriz_INM,3,0),"")</f>
        <v/>
      </c>
      <c r="Q77" s="80"/>
      <c r="R77" s="109" t="n">
        <f aca="false">IF(L77="OK",I77,Q77*N77)</f>
        <v>0</v>
      </c>
      <c r="S77" s="78"/>
      <c r="T77" s="87"/>
      <c r="U77" s="78"/>
      <c r="V77" s="87"/>
      <c r="W77" s="78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IF($B78&lt;&gt;"",VLOOKUP($B78,Matriz_INM,2,0),0)</f>
        <v>0</v>
      </c>
      <c r="D78" s="78"/>
      <c r="E78" s="78"/>
      <c r="F78" s="79"/>
      <c r="G78" s="77" t="str">
        <f aca="false">IFERROR(VLOOKUP($B78,Matriz_INM,3,0),"")</f>
        <v/>
      </c>
      <c r="H78" s="80"/>
      <c r="I78" s="109" t="n">
        <f aca="false">H78*C78</f>
        <v>0</v>
      </c>
      <c r="J78" s="78"/>
      <c r="K78" s="87"/>
      <c r="L78" s="88"/>
      <c r="M78" s="76"/>
      <c r="N78" s="77" t="n">
        <f aca="false">IF($M78&lt;&gt;"",VLOOKUP($M78,Matriz_INM,2,0),0)</f>
        <v>0</v>
      </c>
      <c r="O78" s="79"/>
      <c r="P78" s="77" t="str">
        <f aca="false">IFERROR(VLOOKUP($M78,Matriz_INM,3,0),"")</f>
        <v/>
      </c>
      <c r="Q78" s="80"/>
      <c r="R78" s="109" t="n">
        <f aca="false">IF(L78="OK",I78,Q78*N78)</f>
        <v>0</v>
      </c>
      <c r="S78" s="78"/>
      <c r="T78" s="87"/>
      <c r="U78" s="78"/>
      <c r="V78" s="87"/>
      <c r="W78" s="78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IF($B79&lt;&gt;"",VLOOKUP($B79,Matriz_INM,2,0),0)</f>
        <v>0</v>
      </c>
      <c r="D79" s="78"/>
      <c r="E79" s="78"/>
      <c r="F79" s="79"/>
      <c r="G79" s="77" t="str">
        <f aca="false">IFERROR(VLOOKUP($B79,Matriz_INM,3,0),"")</f>
        <v/>
      </c>
      <c r="H79" s="80"/>
      <c r="I79" s="109" t="n">
        <f aca="false">H79*C79</f>
        <v>0</v>
      </c>
      <c r="J79" s="78"/>
      <c r="K79" s="87"/>
      <c r="L79" s="88"/>
      <c r="M79" s="76"/>
      <c r="N79" s="77" t="n">
        <f aca="false">IF($M79&lt;&gt;"",VLOOKUP($M79,Matriz_INM,2,0),0)</f>
        <v>0</v>
      </c>
      <c r="O79" s="79"/>
      <c r="P79" s="77" t="str">
        <f aca="false">IFERROR(VLOOKUP($M79,Matriz_INM,3,0),"")</f>
        <v/>
      </c>
      <c r="Q79" s="80"/>
      <c r="R79" s="109" t="n">
        <f aca="false">IF(L79="OK",I79,Q79*N79)</f>
        <v>0</v>
      </c>
      <c r="S79" s="78"/>
      <c r="T79" s="87"/>
      <c r="U79" s="78"/>
      <c r="V79" s="87"/>
      <c r="W79" s="78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IF($B80&lt;&gt;"",VLOOKUP($B80,Matriz_INM,2,0),0)</f>
        <v>0</v>
      </c>
      <c r="D80" s="78"/>
      <c r="E80" s="78"/>
      <c r="F80" s="79"/>
      <c r="G80" s="77" t="str">
        <f aca="false">IFERROR(VLOOKUP($B80,Matriz_INM,3,0),"")</f>
        <v/>
      </c>
      <c r="H80" s="80"/>
      <c r="I80" s="109" t="n">
        <f aca="false">H80*C80</f>
        <v>0</v>
      </c>
      <c r="J80" s="78"/>
      <c r="K80" s="87"/>
      <c r="L80" s="88"/>
      <c r="M80" s="76"/>
      <c r="N80" s="77" t="n">
        <f aca="false">IF($M80&lt;&gt;"",VLOOKUP($M80,Matriz_INM,2,0),0)</f>
        <v>0</v>
      </c>
      <c r="O80" s="79"/>
      <c r="P80" s="77" t="str">
        <f aca="false">IFERROR(VLOOKUP($M80,Matriz_INM,3,0),"")</f>
        <v/>
      </c>
      <c r="Q80" s="80"/>
      <c r="R80" s="109" t="n">
        <f aca="false">IF(L80="OK",I80,Q80*N80)</f>
        <v>0</v>
      </c>
      <c r="S80" s="78"/>
      <c r="T80" s="87"/>
      <c r="U80" s="78"/>
      <c r="V80" s="87"/>
      <c r="W80" s="78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IF($B81&lt;&gt;"",VLOOKUP($B81,Matriz_INM,2,0),0)</f>
        <v>0</v>
      </c>
      <c r="D81" s="78"/>
      <c r="E81" s="78"/>
      <c r="F81" s="79"/>
      <c r="G81" s="77" t="str">
        <f aca="false">IFERROR(VLOOKUP($B81,Matriz_INM,3,0),"")</f>
        <v/>
      </c>
      <c r="H81" s="80"/>
      <c r="I81" s="109" t="n">
        <f aca="false">H81*C81</f>
        <v>0</v>
      </c>
      <c r="J81" s="78"/>
      <c r="K81" s="87"/>
      <c r="L81" s="88"/>
      <c r="M81" s="76"/>
      <c r="N81" s="77" t="n">
        <f aca="false">IF($M81&lt;&gt;"",VLOOKUP($M81,Matriz_INM,2,0),0)</f>
        <v>0</v>
      </c>
      <c r="O81" s="79"/>
      <c r="P81" s="77" t="str">
        <f aca="false">IFERROR(VLOOKUP($M81,Matriz_INM,3,0),"")</f>
        <v/>
      </c>
      <c r="Q81" s="80"/>
      <c r="R81" s="109" t="n">
        <f aca="false">IF(L81="OK",I81,Q81*N81)</f>
        <v>0</v>
      </c>
      <c r="S81" s="78"/>
      <c r="T81" s="87"/>
      <c r="U81" s="78"/>
      <c r="V81" s="87"/>
      <c r="W81" s="78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IF($B82&lt;&gt;"",VLOOKUP($B82,Matriz_INM,2,0),0)</f>
        <v>0</v>
      </c>
      <c r="D82" s="78"/>
      <c r="E82" s="78"/>
      <c r="F82" s="79"/>
      <c r="G82" s="77" t="str">
        <f aca="false">IFERROR(VLOOKUP($B82,Matriz_INM,3,0),"")</f>
        <v/>
      </c>
      <c r="H82" s="80"/>
      <c r="I82" s="109" t="n">
        <f aca="false">H82*C82</f>
        <v>0</v>
      </c>
      <c r="J82" s="78"/>
      <c r="K82" s="87"/>
      <c r="L82" s="88"/>
      <c r="M82" s="76"/>
      <c r="N82" s="77" t="n">
        <f aca="false">IF($M82&lt;&gt;"",VLOOKUP($M82,Matriz_INM,2,0),0)</f>
        <v>0</v>
      </c>
      <c r="O82" s="79"/>
      <c r="P82" s="77" t="str">
        <f aca="false">IFERROR(VLOOKUP($M82,Matriz_INM,3,0),"")</f>
        <v/>
      </c>
      <c r="Q82" s="80"/>
      <c r="R82" s="109" t="n">
        <f aca="false">IF(L82="OK",I82,Q82*N82)</f>
        <v>0</v>
      </c>
      <c r="S82" s="78"/>
      <c r="T82" s="87"/>
      <c r="U82" s="78"/>
      <c r="V82" s="87"/>
      <c r="W82" s="78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IF($B83&lt;&gt;"",VLOOKUP($B83,Matriz_INM,2,0),0)</f>
        <v>0</v>
      </c>
      <c r="D83" s="78"/>
      <c r="E83" s="78"/>
      <c r="F83" s="79"/>
      <c r="G83" s="77" t="str">
        <f aca="false">IFERROR(VLOOKUP($B83,Matriz_INM,3,0),"")</f>
        <v/>
      </c>
      <c r="H83" s="80"/>
      <c r="I83" s="109" t="n">
        <f aca="false">H83*C83</f>
        <v>0</v>
      </c>
      <c r="J83" s="78"/>
      <c r="K83" s="87"/>
      <c r="L83" s="88"/>
      <c r="M83" s="76"/>
      <c r="N83" s="77" t="n">
        <f aca="false">IF($M83&lt;&gt;"",VLOOKUP($M83,Matriz_INM,2,0),0)</f>
        <v>0</v>
      </c>
      <c r="O83" s="79"/>
      <c r="P83" s="77" t="str">
        <f aca="false">IFERROR(VLOOKUP($M83,Matriz_INM,3,0),"")</f>
        <v/>
      </c>
      <c r="Q83" s="80"/>
      <c r="R83" s="109" t="n">
        <f aca="false">IF(L83="OK",I83,Q83*N83)</f>
        <v>0</v>
      </c>
      <c r="S83" s="78"/>
      <c r="T83" s="87"/>
      <c r="U83" s="78"/>
      <c r="V83" s="87"/>
      <c r="W83" s="78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IF($B84&lt;&gt;"",VLOOKUP($B84,Matriz_INM,2,0),0)</f>
        <v>0</v>
      </c>
      <c r="D84" s="78"/>
      <c r="E84" s="78"/>
      <c r="F84" s="79"/>
      <c r="G84" s="77" t="str">
        <f aca="false">IFERROR(VLOOKUP($B84,Matriz_INM,3,0),"")</f>
        <v/>
      </c>
      <c r="H84" s="80"/>
      <c r="I84" s="109" t="n">
        <f aca="false">H84*C84</f>
        <v>0</v>
      </c>
      <c r="J84" s="78"/>
      <c r="K84" s="87"/>
      <c r="L84" s="88"/>
      <c r="M84" s="76"/>
      <c r="N84" s="77" t="n">
        <f aca="false">IF($M84&lt;&gt;"",VLOOKUP($M84,Matriz_INM,2,0),0)</f>
        <v>0</v>
      </c>
      <c r="O84" s="79"/>
      <c r="P84" s="77" t="str">
        <f aca="false">IFERROR(VLOOKUP($M84,Matriz_INM,3,0),"")</f>
        <v/>
      </c>
      <c r="Q84" s="80"/>
      <c r="R84" s="109" t="n">
        <f aca="false">IF(L84="OK",I84,Q84*N84)</f>
        <v>0</v>
      </c>
      <c r="S84" s="78"/>
      <c r="T84" s="87"/>
      <c r="U84" s="78"/>
      <c r="V84" s="87"/>
      <c r="W84" s="78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IF($B85&lt;&gt;"",VLOOKUP($B85,Matriz_INM,2,0),0)</f>
        <v>0</v>
      </c>
      <c r="D85" s="78"/>
      <c r="E85" s="78"/>
      <c r="F85" s="79"/>
      <c r="G85" s="77" t="str">
        <f aca="false">IFERROR(VLOOKUP($B85,Matriz_INM,3,0),"")</f>
        <v/>
      </c>
      <c r="H85" s="80"/>
      <c r="I85" s="109" t="n">
        <f aca="false">H85*C85</f>
        <v>0</v>
      </c>
      <c r="J85" s="78"/>
      <c r="K85" s="87"/>
      <c r="L85" s="88"/>
      <c r="M85" s="76"/>
      <c r="N85" s="77" t="n">
        <f aca="false">IF($M85&lt;&gt;"",VLOOKUP($M85,Matriz_INM,2,0),0)</f>
        <v>0</v>
      </c>
      <c r="O85" s="79"/>
      <c r="P85" s="77" t="str">
        <f aca="false">IFERROR(VLOOKUP($M85,Matriz_INM,3,0),"")</f>
        <v/>
      </c>
      <c r="Q85" s="80"/>
      <c r="R85" s="109" t="n">
        <f aca="false">IF(L85="OK",I85,Q85*N85)</f>
        <v>0</v>
      </c>
      <c r="S85" s="78"/>
      <c r="T85" s="87"/>
      <c r="U85" s="78"/>
      <c r="V85" s="87"/>
      <c r="W85" s="78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IF($B86&lt;&gt;"",VLOOKUP($B86,Matriz_INM,2,0),0)</f>
        <v>0</v>
      </c>
      <c r="D86" s="78"/>
      <c r="E86" s="78"/>
      <c r="F86" s="79"/>
      <c r="G86" s="77" t="str">
        <f aca="false">IFERROR(VLOOKUP($B86,Matriz_INM,3,0),"")</f>
        <v/>
      </c>
      <c r="H86" s="80"/>
      <c r="I86" s="109" t="n">
        <f aca="false">H86*C86</f>
        <v>0</v>
      </c>
      <c r="J86" s="78"/>
      <c r="K86" s="87"/>
      <c r="L86" s="88"/>
      <c r="M86" s="76"/>
      <c r="N86" s="77" t="n">
        <f aca="false">IF($M86&lt;&gt;"",VLOOKUP($M86,Matriz_INM,2,0),0)</f>
        <v>0</v>
      </c>
      <c r="O86" s="79"/>
      <c r="P86" s="77" t="str">
        <f aca="false">IFERROR(VLOOKUP($M86,Matriz_INM,3,0),"")</f>
        <v/>
      </c>
      <c r="Q86" s="80"/>
      <c r="R86" s="109" t="n">
        <f aca="false">IF(L86="OK",I86,Q86*N86)</f>
        <v>0</v>
      </c>
      <c r="S86" s="78"/>
      <c r="T86" s="87"/>
      <c r="U86" s="78"/>
      <c r="V86" s="87"/>
      <c r="W86" s="78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IF($B87&lt;&gt;"",VLOOKUP($B87,Matriz_INM,2,0),0)</f>
        <v>0</v>
      </c>
      <c r="D87" s="78"/>
      <c r="E87" s="78"/>
      <c r="F87" s="79"/>
      <c r="G87" s="77" t="str">
        <f aca="false">IFERROR(VLOOKUP($B87,Matriz_INM,3,0),"")</f>
        <v/>
      </c>
      <c r="H87" s="80"/>
      <c r="I87" s="109" t="n">
        <f aca="false">H87*C87</f>
        <v>0</v>
      </c>
      <c r="J87" s="78"/>
      <c r="K87" s="87"/>
      <c r="L87" s="88"/>
      <c r="M87" s="76"/>
      <c r="N87" s="77" t="n">
        <f aca="false">IF($M87&lt;&gt;"",VLOOKUP($M87,Matriz_INM,2,0),0)</f>
        <v>0</v>
      </c>
      <c r="O87" s="79"/>
      <c r="P87" s="77" t="str">
        <f aca="false">IFERROR(VLOOKUP($M87,Matriz_INM,3,0),"")</f>
        <v/>
      </c>
      <c r="Q87" s="80"/>
      <c r="R87" s="109" t="n">
        <f aca="false">IF(L87="OK",I87,Q87*N87)</f>
        <v>0</v>
      </c>
      <c r="S87" s="78"/>
      <c r="T87" s="87"/>
      <c r="U87" s="78"/>
      <c r="V87" s="87"/>
      <c r="W87" s="78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IF($B88&lt;&gt;"",VLOOKUP($B88,Matriz_INM,2,0),0)</f>
        <v>0</v>
      </c>
      <c r="D88" s="78"/>
      <c r="E88" s="78"/>
      <c r="F88" s="79"/>
      <c r="G88" s="77" t="str">
        <f aca="false">IFERROR(VLOOKUP($B88,Matriz_INM,3,0),"")</f>
        <v/>
      </c>
      <c r="H88" s="80"/>
      <c r="I88" s="109" t="n">
        <f aca="false">H88*C88</f>
        <v>0</v>
      </c>
      <c r="J88" s="78"/>
      <c r="K88" s="87"/>
      <c r="L88" s="88"/>
      <c r="M88" s="76"/>
      <c r="N88" s="77" t="n">
        <f aca="false">IF($M88&lt;&gt;"",VLOOKUP($M88,Matriz_INM,2,0),0)</f>
        <v>0</v>
      </c>
      <c r="O88" s="79"/>
      <c r="P88" s="77" t="str">
        <f aca="false">IFERROR(VLOOKUP($M88,Matriz_INM,3,0),"")</f>
        <v/>
      </c>
      <c r="Q88" s="80"/>
      <c r="R88" s="109" t="n">
        <f aca="false">IF(L88="OK",I88,Q88*N88)</f>
        <v>0</v>
      </c>
      <c r="S88" s="78"/>
      <c r="T88" s="87"/>
      <c r="U88" s="78"/>
      <c r="V88" s="87"/>
      <c r="W88" s="78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IF($B89&lt;&gt;"",VLOOKUP($B89,Matriz_INM,2,0),0)</f>
        <v>0</v>
      </c>
      <c r="D89" s="78"/>
      <c r="E89" s="78"/>
      <c r="F89" s="79"/>
      <c r="G89" s="77" t="str">
        <f aca="false">IFERROR(VLOOKUP($B89,Matriz_INM,3,0),"")</f>
        <v/>
      </c>
      <c r="H89" s="80"/>
      <c r="I89" s="109" t="n">
        <f aca="false">H89*C89</f>
        <v>0</v>
      </c>
      <c r="J89" s="78"/>
      <c r="K89" s="87"/>
      <c r="L89" s="88"/>
      <c r="M89" s="76"/>
      <c r="N89" s="77" t="n">
        <f aca="false">IF($M89&lt;&gt;"",VLOOKUP($M89,Matriz_INM,2,0),0)</f>
        <v>0</v>
      </c>
      <c r="O89" s="79"/>
      <c r="P89" s="77" t="str">
        <f aca="false">IFERROR(VLOOKUP($M89,Matriz_INM,3,0),"")</f>
        <v/>
      </c>
      <c r="Q89" s="80"/>
      <c r="R89" s="109" t="n">
        <f aca="false">IF(L89="OK",I89,Q89*N89)</f>
        <v>0</v>
      </c>
      <c r="S89" s="78"/>
      <c r="T89" s="87"/>
      <c r="U89" s="78"/>
      <c r="V89" s="87"/>
      <c r="W89" s="78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IF($B90&lt;&gt;"",VLOOKUP($B90,Matriz_INM,2,0),0)</f>
        <v>0</v>
      </c>
      <c r="D90" s="78"/>
      <c r="E90" s="78"/>
      <c r="F90" s="79"/>
      <c r="G90" s="77" t="str">
        <f aca="false">IFERROR(VLOOKUP($B90,Matriz_INM,3,0),"")</f>
        <v/>
      </c>
      <c r="H90" s="80"/>
      <c r="I90" s="109" t="n">
        <f aca="false">H90*C90</f>
        <v>0</v>
      </c>
      <c r="J90" s="78"/>
      <c r="K90" s="87"/>
      <c r="L90" s="88"/>
      <c r="M90" s="76"/>
      <c r="N90" s="77" t="n">
        <f aca="false">IF($M90&lt;&gt;"",VLOOKUP($M90,Matriz_INM,2,0),0)</f>
        <v>0</v>
      </c>
      <c r="O90" s="79"/>
      <c r="P90" s="77" t="str">
        <f aca="false">IFERROR(VLOOKUP($M90,Matriz_INM,3,0),"")</f>
        <v/>
      </c>
      <c r="Q90" s="80"/>
      <c r="R90" s="109" t="n">
        <f aca="false">IF(L90="OK",I90,Q90*N90)</f>
        <v>0</v>
      </c>
      <c r="S90" s="78"/>
      <c r="T90" s="87"/>
      <c r="U90" s="78"/>
      <c r="V90" s="87"/>
      <c r="W90" s="78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IF($B91&lt;&gt;"",VLOOKUP($B91,Matriz_INM,2,0),0)</f>
        <v>0</v>
      </c>
      <c r="D91" s="78"/>
      <c r="E91" s="78"/>
      <c r="F91" s="79"/>
      <c r="G91" s="77" t="str">
        <f aca="false">IFERROR(VLOOKUP($B91,Matriz_INM,3,0),"")</f>
        <v/>
      </c>
      <c r="H91" s="80"/>
      <c r="I91" s="109" t="n">
        <f aca="false">H91*C91</f>
        <v>0</v>
      </c>
      <c r="J91" s="78"/>
      <c r="K91" s="87"/>
      <c r="L91" s="88"/>
      <c r="M91" s="76"/>
      <c r="N91" s="77" t="n">
        <f aca="false">IF($M91&lt;&gt;"",VLOOKUP($M91,Matriz_INM,2,0),0)</f>
        <v>0</v>
      </c>
      <c r="O91" s="79"/>
      <c r="P91" s="77" t="str">
        <f aca="false">IFERROR(VLOOKUP($M91,Matriz_INM,3,0),"")</f>
        <v/>
      </c>
      <c r="Q91" s="80"/>
      <c r="R91" s="109" t="n">
        <f aca="false">IF(L91="OK",I91,Q91*N91)</f>
        <v>0</v>
      </c>
      <c r="S91" s="78"/>
      <c r="T91" s="87"/>
      <c r="U91" s="78"/>
      <c r="V91" s="87"/>
      <c r="W91" s="78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IF($B92&lt;&gt;"",VLOOKUP($B92,Matriz_INM,2,0),0)</f>
        <v>0</v>
      </c>
      <c r="D92" s="78"/>
      <c r="E92" s="78"/>
      <c r="F92" s="79"/>
      <c r="G92" s="77" t="str">
        <f aca="false">IFERROR(VLOOKUP($B92,Matriz_INM,3,0),"")</f>
        <v/>
      </c>
      <c r="H92" s="80"/>
      <c r="I92" s="109" t="n">
        <f aca="false">H92*C92</f>
        <v>0</v>
      </c>
      <c r="J92" s="78"/>
      <c r="K92" s="87"/>
      <c r="L92" s="88"/>
      <c r="M92" s="76"/>
      <c r="N92" s="77" t="n">
        <f aca="false">IF($M92&lt;&gt;"",VLOOKUP($M92,Matriz_INM,2,0),0)</f>
        <v>0</v>
      </c>
      <c r="O92" s="79"/>
      <c r="P92" s="77" t="str">
        <f aca="false">IFERROR(VLOOKUP($M92,Matriz_INM,3,0),"")</f>
        <v/>
      </c>
      <c r="Q92" s="80"/>
      <c r="R92" s="109" t="n">
        <f aca="false">IF(L92="OK",I92,Q92*N92)</f>
        <v>0</v>
      </c>
      <c r="S92" s="78"/>
      <c r="T92" s="87"/>
      <c r="U92" s="78"/>
      <c r="V92" s="87"/>
      <c r="W92" s="78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IF($B93&lt;&gt;"",VLOOKUP($B93,Matriz_INM,2,0),0)</f>
        <v>0</v>
      </c>
      <c r="D93" s="78"/>
      <c r="E93" s="78"/>
      <c r="F93" s="79"/>
      <c r="G93" s="77" t="str">
        <f aca="false">IFERROR(VLOOKUP($B93,Matriz_INM,3,0),"")</f>
        <v/>
      </c>
      <c r="H93" s="80"/>
      <c r="I93" s="109" t="n">
        <f aca="false">H93*C93</f>
        <v>0</v>
      </c>
      <c r="J93" s="78"/>
      <c r="K93" s="87"/>
      <c r="L93" s="88"/>
      <c r="M93" s="76"/>
      <c r="N93" s="77" t="n">
        <f aca="false">IF($M93&lt;&gt;"",VLOOKUP($M93,Matriz_INM,2,0),0)</f>
        <v>0</v>
      </c>
      <c r="O93" s="79"/>
      <c r="P93" s="77" t="str">
        <f aca="false">IFERROR(VLOOKUP($M93,Matriz_INM,3,0),"")</f>
        <v/>
      </c>
      <c r="Q93" s="80"/>
      <c r="R93" s="109" t="n">
        <f aca="false">IF(L93="OK",I93,Q93*N93)</f>
        <v>0</v>
      </c>
      <c r="S93" s="78"/>
      <c r="T93" s="87"/>
      <c r="U93" s="78"/>
      <c r="V93" s="87"/>
      <c r="W93" s="78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IF($B94&lt;&gt;"",VLOOKUP($B94,Matriz_INM,2,0),0)</f>
        <v>0</v>
      </c>
      <c r="D94" s="78"/>
      <c r="E94" s="78"/>
      <c r="F94" s="79"/>
      <c r="G94" s="77" t="str">
        <f aca="false">IFERROR(VLOOKUP($B94,Matriz_INM,3,0),"")</f>
        <v/>
      </c>
      <c r="H94" s="80"/>
      <c r="I94" s="109" t="n">
        <f aca="false">H94*C94</f>
        <v>0</v>
      </c>
      <c r="J94" s="78"/>
      <c r="K94" s="87"/>
      <c r="L94" s="88"/>
      <c r="M94" s="76"/>
      <c r="N94" s="77" t="n">
        <f aca="false">IF($M94&lt;&gt;"",VLOOKUP($M94,Matriz_INM,2,0),0)</f>
        <v>0</v>
      </c>
      <c r="O94" s="79"/>
      <c r="P94" s="77" t="str">
        <f aca="false">IFERROR(VLOOKUP($M94,Matriz_INM,3,0),"")</f>
        <v/>
      </c>
      <c r="Q94" s="80"/>
      <c r="R94" s="109" t="n">
        <f aca="false">IF(L94="OK",I94,Q94*N94)</f>
        <v>0</v>
      </c>
      <c r="S94" s="78"/>
      <c r="T94" s="87"/>
      <c r="U94" s="78"/>
      <c r="V94" s="87"/>
      <c r="W94" s="78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IF($B95&lt;&gt;"",VLOOKUP($B95,Matriz_INM,2,0),0)</f>
        <v>0</v>
      </c>
      <c r="D95" s="78"/>
      <c r="E95" s="78"/>
      <c r="F95" s="79"/>
      <c r="G95" s="77" t="str">
        <f aca="false">IFERROR(VLOOKUP($B95,Matriz_INM,3,0),"")</f>
        <v/>
      </c>
      <c r="H95" s="80"/>
      <c r="I95" s="109" t="n">
        <f aca="false">H95*C95</f>
        <v>0</v>
      </c>
      <c r="J95" s="78"/>
      <c r="K95" s="87"/>
      <c r="L95" s="88"/>
      <c r="M95" s="76"/>
      <c r="N95" s="77" t="n">
        <f aca="false">IF($M95&lt;&gt;"",VLOOKUP($M95,Matriz_INM,2,0),0)</f>
        <v>0</v>
      </c>
      <c r="O95" s="79"/>
      <c r="P95" s="77" t="str">
        <f aca="false">IFERROR(VLOOKUP($M95,Matriz_INM,3,0),"")</f>
        <v/>
      </c>
      <c r="Q95" s="80"/>
      <c r="R95" s="109" t="n">
        <f aca="false">IF(L95="OK",I95,Q95*N95)</f>
        <v>0</v>
      </c>
      <c r="S95" s="78"/>
      <c r="T95" s="87"/>
      <c r="U95" s="78"/>
      <c r="V95" s="87"/>
      <c r="W95" s="78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IF($B96&lt;&gt;"",VLOOKUP($B96,Matriz_INM,2,0),0)</f>
        <v>0</v>
      </c>
      <c r="D96" s="78"/>
      <c r="E96" s="78"/>
      <c r="F96" s="79"/>
      <c r="G96" s="77" t="str">
        <f aca="false">IFERROR(VLOOKUP($B96,Matriz_INM,3,0),"")</f>
        <v/>
      </c>
      <c r="H96" s="80"/>
      <c r="I96" s="109" t="n">
        <f aca="false">H96*C96</f>
        <v>0</v>
      </c>
      <c r="J96" s="78"/>
      <c r="K96" s="87"/>
      <c r="L96" s="88"/>
      <c r="M96" s="76"/>
      <c r="N96" s="77" t="n">
        <f aca="false">IF($M96&lt;&gt;"",VLOOKUP($M96,Matriz_INM,2,0),0)</f>
        <v>0</v>
      </c>
      <c r="O96" s="79"/>
      <c r="P96" s="77" t="str">
        <f aca="false">IFERROR(VLOOKUP($M96,Matriz_INM,3,0),"")</f>
        <v/>
      </c>
      <c r="Q96" s="80"/>
      <c r="R96" s="109" t="n">
        <f aca="false">IF(L96="OK",I96,Q96*N96)</f>
        <v>0</v>
      </c>
      <c r="S96" s="78"/>
      <c r="T96" s="87"/>
      <c r="U96" s="78"/>
      <c r="V96" s="87"/>
      <c r="W96" s="78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IF($B97&lt;&gt;"",VLOOKUP($B97,Matriz_INM,2,0),0)</f>
        <v>0</v>
      </c>
      <c r="D97" s="78"/>
      <c r="E97" s="78"/>
      <c r="F97" s="79"/>
      <c r="G97" s="77" t="str">
        <f aca="false">IFERROR(VLOOKUP($B97,Matriz_INM,3,0),"")</f>
        <v/>
      </c>
      <c r="H97" s="80"/>
      <c r="I97" s="109" t="n">
        <f aca="false">H97*C97</f>
        <v>0</v>
      </c>
      <c r="J97" s="78"/>
      <c r="K97" s="87"/>
      <c r="L97" s="88"/>
      <c r="M97" s="76"/>
      <c r="N97" s="77" t="n">
        <f aca="false">IF($M97&lt;&gt;"",VLOOKUP($M97,Matriz_INM,2,0),0)</f>
        <v>0</v>
      </c>
      <c r="O97" s="79"/>
      <c r="P97" s="77" t="str">
        <f aca="false">IFERROR(VLOOKUP($M97,Matriz_INM,3,0),"")</f>
        <v/>
      </c>
      <c r="Q97" s="80"/>
      <c r="R97" s="109" t="n">
        <f aca="false">IF(L97="OK",I97,Q97*N97)</f>
        <v>0</v>
      </c>
      <c r="S97" s="78"/>
      <c r="T97" s="87"/>
      <c r="U97" s="78"/>
      <c r="V97" s="87"/>
      <c r="W97" s="78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IF($B98&lt;&gt;"",VLOOKUP($B98,Matriz_INM,2,0),0)</f>
        <v>0</v>
      </c>
      <c r="D98" s="78"/>
      <c r="E98" s="78"/>
      <c r="F98" s="79"/>
      <c r="G98" s="77" t="str">
        <f aca="false">IFERROR(VLOOKUP($B98,Matriz_INM,3,0),"")</f>
        <v/>
      </c>
      <c r="H98" s="80"/>
      <c r="I98" s="109" t="n">
        <f aca="false">H98*C98</f>
        <v>0</v>
      </c>
      <c r="J98" s="78"/>
      <c r="K98" s="87"/>
      <c r="L98" s="88"/>
      <c r="M98" s="76"/>
      <c r="N98" s="77" t="n">
        <f aca="false">IF($M98&lt;&gt;"",VLOOKUP($M98,Matriz_INM,2,0),0)</f>
        <v>0</v>
      </c>
      <c r="O98" s="79"/>
      <c r="P98" s="77" t="str">
        <f aca="false">IFERROR(VLOOKUP($M98,Matriz_INM,3,0),"")</f>
        <v/>
      </c>
      <c r="Q98" s="80"/>
      <c r="R98" s="109" t="n">
        <f aca="false">IF(L98="OK",I98,Q98*N98)</f>
        <v>0</v>
      </c>
      <c r="S98" s="78"/>
      <c r="T98" s="87"/>
      <c r="U98" s="78"/>
      <c r="V98" s="87"/>
      <c r="W98" s="78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IF($B99&lt;&gt;"",VLOOKUP($B99,Matriz_INM,2,0),0)</f>
        <v>0</v>
      </c>
      <c r="D99" s="78"/>
      <c r="E99" s="78"/>
      <c r="F99" s="79"/>
      <c r="G99" s="77" t="str">
        <f aca="false">IFERROR(VLOOKUP($B99,Matriz_INM,3,0),"")</f>
        <v/>
      </c>
      <c r="H99" s="80"/>
      <c r="I99" s="109" t="n">
        <f aca="false">H99*C99</f>
        <v>0</v>
      </c>
      <c r="J99" s="78"/>
      <c r="K99" s="87"/>
      <c r="L99" s="88"/>
      <c r="M99" s="76"/>
      <c r="N99" s="77" t="n">
        <f aca="false">IF($M99&lt;&gt;"",VLOOKUP($M99,Matriz_INM,2,0),0)</f>
        <v>0</v>
      </c>
      <c r="O99" s="79"/>
      <c r="P99" s="77" t="str">
        <f aca="false">IFERROR(VLOOKUP($M99,Matriz_INM,3,0),"")</f>
        <v/>
      </c>
      <c r="Q99" s="80"/>
      <c r="R99" s="109" t="n">
        <f aca="false">IF(L99="OK",I99,Q99*N99)</f>
        <v>0</v>
      </c>
      <c r="S99" s="78"/>
      <c r="T99" s="87"/>
      <c r="U99" s="78"/>
      <c r="V99" s="87"/>
      <c r="W99" s="78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IF($B100&lt;&gt;"",VLOOKUP($B100,Matriz_INM,2,0),0)</f>
        <v>0</v>
      </c>
      <c r="D100" s="78"/>
      <c r="E100" s="78"/>
      <c r="F100" s="79"/>
      <c r="G100" s="77" t="str">
        <f aca="false">IFERROR(VLOOKUP($B100,Matriz_INM,3,0),"")</f>
        <v/>
      </c>
      <c r="H100" s="80"/>
      <c r="I100" s="109" t="n">
        <f aca="false">H100*C100</f>
        <v>0</v>
      </c>
      <c r="J100" s="78"/>
      <c r="K100" s="87"/>
      <c r="L100" s="88"/>
      <c r="M100" s="76"/>
      <c r="N100" s="77" t="n">
        <f aca="false">IF($M100&lt;&gt;"",VLOOKUP($M100,Matriz_INM,2,0),0)</f>
        <v>0</v>
      </c>
      <c r="O100" s="79"/>
      <c r="P100" s="77" t="str">
        <f aca="false">IFERROR(VLOOKUP($M100,Matriz_INM,3,0),"")</f>
        <v/>
      </c>
      <c r="Q100" s="80"/>
      <c r="R100" s="109" t="n">
        <f aca="false">IF(L100="OK",I100,Q100*N100)</f>
        <v>0</v>
      </c>
      <c r="S100" s="78"/>
      <c r="T100" s="87"/>
      <c r="U100" s="78"/>
      <c r="V100" s="87"/>
      <c r="W100" s="78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IF($B101&lt;&gt;"",VLOOKUP($B101,Matriz_INM,2,0),0)</f>
        <v>0</v>
      </c>
      <c r="D101" s="78"/>
      <c r="E101" s="78"/>
      <c r="F101" s="79"/>
      <c r="G101" s="77" t="str">
        <f aca="false">IFERROR(VLOOKUP($B101,Matriz_INM,3,0),"")</f>
        <v/>
      </c>
      <c r="H101" s="80"/>
      <c r="I101" s="109" t="n">
        <f aca="false">H101*C101</f>
        <v>0</v>
      </c>
      <c r="J101" s="78"/>
      <c r="K101" s="87"/>
      <c r="L101" s="88"/>
      <c r="M101" s="76"/>
      <c r="N101" s="77" t="n">
        <f aca="false">IF($M101&lt;&gt;"",VLOOKUP($M101,Matriz_INM,2,0),0)</f>
        <v>0</v>
      </c>
      <c r="O101" s="79"/>
      <c r="P101" s="77" t="str">
        <f aca="false">IFERROR(VLOOKUP($M101,Matriz_INM,3,0),"")</f>
        <v/>
      </c>
      <c r="Q101" s="80"/>
      <c r="R101" s="109" t="n">
        <f aca="false">IF(L101="OK",I101,Q101*N101)</f>
        <v>0</v>
      </c>
      <c r="S101" s="78"/>
      <c r="T101" s="87"/>
      <c r="U101" s="78"/>
      <c r="V101" s="87"/>
      <c r="W101" s="78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IF($B102&lt;&gt;"",VLOOKUP($B102,Matriz_INM,2,0),0)</f>
        <v>0</v>
      </c>
      <c r="D102" s="78"/>
      <c r="E102" s="78"/>
      <c r="F102" s="79"/>
      <c r="G102" s="77" t="str">
        <f aca="false">IFERROR(VLOOKUP($B102,Matriz_INM,3,0),"")</f>
        <v/>
      </c>
      <c r="H102" s="80"/>
      <c r="I102" s="109" t="n">
        <f aca="false">H102*C102</f>
        <v>0</v>
      </c>
      <c r="J102" s="78"/>
      <c r="K102" s="87"/>
      <c r="L102" s="88"/>
      <c r="M102" s="76"/>
      <c r="N102" s="77" t="n">
        <f aca="false">IF($M102&lt;&gt;"",VLOOKUP($M102,Matriz_INM,2,0),0)</f>
        <v>0</v>
      </c>
      <c r="O102" s="79"/>
      <c r="P102" s="77" t="str">
        <f aca="false">IFERROR(VLOOKUP($M102,Matriz_INM,3,0),"")</f>
        <v/>
      </c>
      <c r="Q102" s="80"/>
      <c r="R102" s="109" t="n">
        <f aca="false">IF(L102="OK",I102,Q102*N102)</f>
        <v>0</v>
      </c>
      <c r="S102" s="78"/>
      <c r="T102" s="87"/>
      <c r="U102" s="78"/>
      <c r="V102" s="87"/>
      <c r="W102" s="78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IF($B103&lt;&gt;"",VLOOKUP($B103,Matriz_INM,2,0),0)</f>
        <v>0</v>
      </c>
      <c r="D103" s="78"/>
      <c r="E103" s="78"/>
      <c r="F103" s="79"/>
      <c r="G103" s="77" t="str">
        <f aca="false">IFERROR(VLOOKUP($B103,Matriz_INM,3,0),"")</f>
        <v/>
      </c>
      <c r="H103" s="80"/>
      <c r="I103" s="109" t="n">
        <f aca="false">H103*C103</f>
        <v>0</v>
      </c>
      <c r="J103" s="78"/>
      <c r="K103" s="87"/>
      <c r="L103" s="88"/>
      <c r="M103" s="76"/>
      <c r="N103" s="77" t="n">
        <f aca="false">IF($M103&lt;&gt;"",VLOOKUP($M103,Matriz_INM,2,0),0)</f>
        <v>0</v>
      </c>
      <c r="O103" s="79"/>
      <c r="P103" s="77" t="str">
        <f aca="false">IFERROR(VLOOKUP($M103,Matriz_INM,3,0),"")</f>
        <v/>
      </c>
      <c r="Q103" s="80"/>
      <c r="R103" s="109" t="n">
        <f aca="false">IF(L103="OK",I103,Q103*N103)</f>
        <v>0</v>
      </c>
      <c r="S103" s="78"/>
      <c r="T103" s="87"/>
      <c r="U103" s="78"/>
      <c r="V103" s="87"/>
      <c r="W103" s="78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IF($B104&lt;&gt;"",VLOOKUP($B104,Matriz_INM,2,0),0)</f>
        <v>0</v>
      </c>
      <c r="D104" s="78"/>
      <c r="E104" s="78"/>
      <c r="F104" s="79"/>
      <c r="G104" s="77" t="str">
        <f aca="false">IFERROR(VLOOKUP($B104,Matriz_INM,3,0),"")</f>
        <v/>
      </c>
      <c r="H104" s="80"/>
      <c r="I104" s="109" t="n">
        <f aca="false">H104*C104</f>
        <v>0</v>
      </c>
      <c r="J104" s="78"/>
      <c r="K104" s="87"/>
      <c r="L104" s="88"/>
      <c r="M104" s="76"/>
      <c r="N104" s="77" t="n">
        <f aca="false">IF($M104&lt;&gt;"",VLOOKUP($M104,Matriz_INM,2,0),0)</f>
        <v>0</v>
      </c>
      <c r="O104" s="79"/>
      <c r="P104" s="77" t="str">
        <f aca="false">IFERROR(VLOOKUP($M104,Matriz_INM,3,0),"")</f>
        <v/>
      </c>
      <c r="Q104" s="80"/>
      <c r="R104" s="109" t="n">
        <f aca="false">IF(L104="OK",I104,Q104*N104)</f>
        <v>0</v>
      </c>
      <c r="S104" s="78"/>
      <c r="T104" s="87"/>
      <c r="U104" s="78"/>
      <c r="V104" s="87"/>
      <c r="W104" s="78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IF($B105&lt;&gt;"",VLOOKUP($B105,Matriz_INM,2,0),0)</f>
        <v>0</v>
      </c>
      <c r="D105" s="78"/>
      <c r="E105" s="78"/>
      <c r="F105" s="79"/>
      <c r="G105" s="77" t="str">
        <f aca="false">IFERROR(VLOOKUP($B105,Matriz_INM,3,0),"")</f>
        <v/>
      </c>
      <c r="H105" s="80"/>
      <c r="I105" s="109" t="n">
        <f aca="false">H105*C105</f>
        <v>0</v>
      </c>
      <c r="J105" s="78"/>
      <c r="K105" s="87"/>
      <c r="L105" s="88"/>
      <c r="M105" s="76"/>
      <c r="N105" s="77" t="n">
        <f aca="false">IF($M105&lt;&gt;"",VLOOKUP($M105,Matriz_INM,2,0),0)</f>
        <v>0</v>
      </c>
      <c r="O105" s="79"/>
      <c r="P105" s="77" t="str">
        <f aca="false">IFERROR(VLOOKUP($M105,Matriz_INM,3,0),"")</f>
        <v/>
      </c>
      <c r="Q105" s="80"/>
      <c r="R105" s="109" t="n">
        <f aca="false">IF(L105="OK",I105,Q105*N105)</f>
        <v>0</v>
      </c>
      <c r="S105" s="78"/>
      <c r="T105" s="87"/>
      <c r="U105" s="78"/>
      <c r="V105" s="87"/>
      <c r="W105" s="78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IF($B106&lt;&gt;"",VLOOKUP($B106,Matriz_INM,2,0),0)</f>
        <v>0</v>
      </c>
      <c r="D106" s="78"/>
      <c r="E106" s="78"/>
      <c r="F106" s="79"/>
      <c r="G106" s="77" t="str">
        <f aca="false">IFERROR(VLOOKUP($B106,Matriz_INM,3,0),"")</f>
        <v/>
      </c>
      <c r="H106" s="80"/>
      <c r="I106" s="109" t="n">
        <f aca="false">H106*C106</f>
        <v>0</v>
      </c>
      <c r="J106" s="78"/>
      <c r="K106" s="87"/>
      <c r="L106" s="88"/>
      <c r="M106" s="76"/>
      <c r="N106" s="77" t="n">
        <f aca="false">IF($M106&lt;&gt;"",VLOOKUP($M106,Matriz_INM,2,0),0)</f>
        <v>0</v>
      </c>
      <c r="O106" s="79"/>
      <c r="P106" s="77" t="str">
        <f aca="false">IFERROR(VLOOKUP($M106,Matriz_INM,3,0),"")</f>
        <v/>
      </c>
      <c r="Q106" s="80"/>
      <c r="R106" s="109" t="n">
        <f aca="false">IF(L106="OK",I106,Q106*N106)</f>
        <v>0</v>
      </c>
      <c r="S106" s="78"/>
      <c r="T106" s="87"/>
      <c r="U106" s="78"/>
      <c r="V106" s="87"/>
      <c r="W106" s="78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IF($B107&lt;&gt;"",VLOOKUP($B107,Matriz_INM,2,0),0)</f>
        <v>0</v>
      </c>
      <c r="D107" s="78"/>
      <c r="E107" s="78"/>
      <c r="F107" s="79"/>
      <c r="G107" s="77" t="str">
        <f aca="false">IFERROR(VLOOKUP($B107,Matriz_INM,3,0),"")</f>
        <v/>
      </c>
      <c r="H107" s="80"/>
      <c r="I107" s="109" t="n">
        <f aca="false">H107*C107</f>
        <v>0</v>
      </c>
      <c r="J107" s="78"/>
      <c r="K107" s="87"/>
      <c r="L107" s="88"/>
      <c r="M107" s="76"/>
      <c r="N107" s="77" t="n">
        <f aca="false">IF($M107&lt;&gt;"",VLOOKUP($M107,Matriz_INM,2,0),0)</f>
        <v>0</v>
      </c>
      <c r="O107" s="79"/>
      <c r="P107" s="77" t="str">
        <f aca="false">IFERROR(VLOOKUP($M107,Matriz_INM,3,0),"")</f>
        <v/>
      </c>
      <c r="Q107" s="80"/>
      <c r="R107" s="109" t="n">
        <f aca="false">IF(L107="OK",I107,Q107*N107)</f>
        <v>0</v>
      </c>
      <c r="S107" s="78"/>
      <c r="T107" s="87"/>
      <c r="U107" s="78"/>
      <c r="V107" s="87"/>
      <c r="W107" s="78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IF($B108&lt;&gt;"",VLOOKUP($B108,Matriz_INM,2,0),0)</f>
        <v>0</v>
      </c>
      <c r="D108" s="78"/>
      <c r="E108" s="78"/>
      <c r="F108" s="79"/>
      <c r="G108" s="77" t="str">
        <f aca="false">IFERROR(VLOOKUP($B108,Matriz_INM,3,0),"")</f>
        <v/>
      </c>
      <c r="H108" s="80"/>
      <c r="I108" s="109" t="n">
        <f aca="false">H108*C108</f>
        <v>0</v>
      </c>
      <c r="J108" s="78"/>
      <c r="K108" s="87"/>
      <c r="L108" s="88"/>
      <c r="M108" s="76"/>
      <c r="N108" s="77" t="n">
        <f aca="false">IF($M108&lt;&gt;"",VLOOKUP($M108,Matriz_INM,2,0),0)</f>
        <v>0</v>
      </c>
      <c r="O108" s="79"/>
      <c r="P108" s="77" t="str">
        <f aca="false">IFERROR(VLOOKUP($M108,Matriz_INM,3,0),"")</f>
        <v/>
      </c>
      <c r="Q108" s="80"/>
      <c r="R108" s="109" t="n">
        <f aca="false">IF(L108="OK",I108,Q108*N108)</f>
        <v>0</v>
      </c>
      <c r="S108" s="78"/>
      <c r="T108" s="87"/>
      <c r="U108" s="78"/>
      <c r="V108" s="87"/>
      <c r="W108" s="78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IF($B109&lt;&gt;"",VLOOKUP($B109,Matriz_INM,2,0),0)</f>
        <v>0</v>
      </c>
      <c r="D109" s="78"/>
      <c r="E109" s="78"/>
      <c r="F109" s="79"/>
      <c r="G109" s="77" t="str">
        <f aca="false">IFERROR(VLOOKUP($B109,Matriz_INM,3,0),"")</f>
        <v/>
      </c>
      <c r="H109" s="80"/>
      <c r="I109" s="109" t="n">
        <f aca="false">H109*C109</f>
        <v>0</v>
      </c>
      <c r="J109" s="78"/>
      <c r="K109" s="87"/>
      <c r="L109" s="88"/>
      <c r="M109" s="76"/>
      <c r="N109" s="77" t="n">
        <f aca="false">IF($M109&lt;&gt;"",VLOOKUP($M109,Matriz_INM,2,0),0)</f>
        <v>0</v>
      </c>
      <c r="O109" s="79"/>
      <c r="P109" s="77" t="str">
        <f aca="false">IFERROR(VLOOKUP($M109,Matriz_INM,3,0),"")</f>
        <v/>
      </c>
      <c r="Q109" s="80"/>
      <c r="R109" s="109" t="n">
        <f aca="false">IF(L109="OK",I109,Q109*N109)</f>
        <v>0</v>
      </c>
      <c r="S109" s="78"/>
      <c r="T109" s="87"/>
      <c r="U109" s="78"/>
      <c r="V109" s="87"/>
      <c r="W109" s="78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IF($B110&lt;&gt;"",VLOOKUP($B110,Matriz_INM,2,0),0)</f>
        <v>0</v>
      </c>
      <c r="D110" s="78"/>
      <c r="E110" s="78"/>
      <c r="F110" s="79"/>
      <c r="G110" s="77" t="str">
        <f aca="false">IFERROR(VLOOKUP($B110,Matriz_INM,3,0),"")</f>
        <v/>
      </c>
      <c r="H110" s="80"/>
      <c r="I110" s="109" t="n">
        <f aca="false">H110*C110</f>
        <v>0</v>
      </c>
      <c r="J110" s="78"/>
      <c r="K110" s="87"/>
      <c r="L110" s="88"/>
      <c r="M110" s="76"/>
      <c r="N110" s="77" t="n">
        <f aca="false">IF($M110&lt;&gt;"",VLOOKUP($M110,Matriz_INM,2,0),0)</f>
        <v>0</v>
      </c>
      <c r="O110" s="79"/>
      <c r="P110" s="77" t="str">
        <f aca="false">IFERROR(VLOOKUP($M110,Matriz_INM,3,0),"")</f>
        <v/>
      </c>
      <c r="Q110" s="80"/>
      <c r="R110" s="109" t="n">
        <f aca="false">IF(L110="OK",I110,Q110*N110)</f>
        <v>0</v>
      </c>
      <c r="S110" s="78"/>
      <c r="T110" s="87"/>
      <c r="U110" s="78"/>
      <c r="V110" s="87"/>
      <c r="W110" s="78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IF($B111&lt;&gt;"",VLOOKUP($B111,Matriz_INM,2,0),0)</f>
        <v>0</v>
      </c>
      <c r="D111" s="78"/>
      <c r="E111" s="78"/>
      <c r="F111" s="79"/>
      <c r="G111" s="77" t="str">
        <f aca="false">IFERROR(VLOOKUP($B111,Matriz_INM,3,0),"")</f>
        <v/>
      </c>
      <c r="H111" s="80"/>
      <c r="I111" s="109" t="n">
        <f aca="false">H111*C111</f>
        <v>0</v>
      </c>
      <c r="J111" s="78"/>
      <c r="K111" s="87"/>
      <c r="L111" s="88"/>
      <c r="M111" s="76"/>
      <c r="N111" s="77" t="n">
        <f aca="false">IF($M111&lt;&gt;"",VLOOKUP($M111,Matriz_INM,2,0),0)</f>
        <v>0</v>
      </c>
      <c r="O111" s="79"/>
      <c r="P111" s="77" t="str">
        <f aca="false">IFERROR(VLOOKUP($M111,Matriz_INM,3,0),"")</f>
        <v/>
      </c>
      <c r="Q111" s="80"/>
      <c r="R111" s="109" t="n">
        <f aca="false">IF(L111="OK",I111,Q111*N111)</f>
        <v>0</v>
      </c>
      <c r="S111" s="78"/>
      <c r="T111" s="87"/>
      <c r="U111" s="78"/>
      <c r="V111" s="87"/>
      <c r="W111" s="78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IF($B112&lt;&gt;"",VLOOKUP($B112,Matriz_INM,2,0),0)</f>
        <v>0</v>
      </c>
      <c r="D112" s="78"/>
      <c r="E112" s="78"/>
      <c r="F112" s="79"/>
      <c r="G112" s="77" t="str">
        <f aca="false">IFERROR(VLOOKUP($B112,Matriz_INM,3,0),"")</f>
        <v/>
      </c>
      <c r="H112" s="80"/>
      <c r="I112" s="109" t="n">
        <f aca="false">H112*C112</f>
        <v>0</v>
      </c>
      <c r="J112" s="78"/>
      <c r="K112" s="87"/>
      <c r="L112" s="88"/>
      <c r="M112" s="76"/>
      <c r="N112" s="77" t="n">
        <f aca="false">IF($M112&lt;&gt;"",VLOOKUP($M112,Matriz_INM,2,0),0)</f>
        <v>0</v>
      </c>
      <c r="O112" s="79"/>
      <c r="P112" s="77" t="str">
        <f aca="false">IFERROR(VLOOKUP($M112,Matriz_INM,3,0),"")</f>
        <v/>
      </c>
      <c r="Q112" s="80"/>
      <c r="R112" s="109" t="n">
        <f aca="false">IF(L112="OK",I112,Q112*N112)</f>
        <v>0</v>
      </c>
      <c r="S112" s="78"/>
      <c r="T112" s="87"/>
      <c r="U112" s="78"/>
      <c r="V112" s="87"/>
      <c r="W112" s="78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IF($B113&lt;&gt;"",VLOOKUP($B113,Matriz_INM,2,0),0)</f>
        <v>0</v>
      </c>
      <c r="D113" s="78"/>
      <c r="E113" s="78"/>
      <c r="F113" s="79"/>
      <c r="G113" s="77" t="str">
        <f aca="false">IFERROR(VLOOKUP($B113,Matriz_INM,3,0),"")</f>
        <v/>
      </c>
      <c r="H113" s="80"/>
      <c r="I113" s="109" t="n">
        <f aca="false">H113*C113</f>
        <v>0</v>
      </c>
      <c r="J113" s="78"/>
      <c r="K113" s="87"/>
      <c r="L113" s="88"/>
      <c r="M113" s="76"/>
      <c r="N113" s="77" t="n">
        <f aca="false">IF($M113&lt;&gt;"",VLOOKUP($M113,Matriz_INM,2,0),0)</f>
        <v>0</v>
      </c>
      <c r="O113" s="79"/>
      <c r="P113" s="77" t="str">
        <f aca="false">IFERROR(VLOOKUP($M113,Matriz_INM,3,0),"")</f>
        <v/>
      </c>
      <c r="Q113" s="80"/>
      <c r="R113" s="109" t="n">
        <f aca="false">IF(L113="OK",I113,Q113*N113)</f>
        <v>0</v>
      </c>
      <c r="S113" s="78"/>
      <c r="T113" s="87"/>
      <c r="U113" s="78"/>
      <c r="V113" s="87"/>
      <c r="W113" s="78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IF($B114&lt;&gt;"",VLOOKUP($B114,Matriz_INM,2,0),0)</f>
        <v>0</v>
      </c>
      <c r="D114" s="78"/>
      <c r="E114" s="78"/>
      <c r="F114" s="79"/>
      <c r="G114" s="77" t="str">
        <f aca="false">IFERROR(VLOOKUP($B114,Matriz_INM,3,0),"")</f>
        <v/>
      </c>
      <c r="H114" s="80"/>
      <c r="I114" s="109" t="n">
        <f aca="false">H114*C114</f>
        <v>0</v>
      </c>
      <c r="J114" s="78"/>
      <c r="K114" s="87"/>
      <c r="L114" s="88"/>
      <c r="M114" s="76"/>
      <c r="N114" s="77" t="n">
        <f aca="false">IF($M114&lt;&gt;"",VLOOKUP($M114,Matriz_INM,2,0),0)</f>
        <v>0</v>
      </c>
      <c r="O114" s="79"/>
      <c r="P114" s="77" t="str">
        <f aca="false">IFERROR(VLOOKUP($M114,Matriz_INM,3,0),"")</f>
        <v/>
      </c>
      <c r="Q114" s="80"/>
      <c r="R114" s="109" t="n">
        <f aca="false">IF(L114="OK",I114,Q114*N114)</f>
        <v>0</v>
      </c>
      <c r="S114" s="78"/>
      <c r="T114" s="87"/>
      <c r="U114" s="78"/>
      <c r="V114" s="87"/>
      <c r="W114" s="78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IF($B115&lt;&gt;"",VLOOKUP($B115,Matriz_INM,2,0),0)</f>
        <v>0</v>
      </c>
      <c r="D115" s="78"/>
      <c r="E115" s="78"/>
      <c r="F115" s="79"/>
      <c r="G115" s="77" t="str">
        <f aca="false">IFERROR(VLOOKUP($B115,Matriz_INM,3,0),"")</f>
        <v/>
      </c>
      <c r="H115" s="80"/>
      <c r="I115" s="109" t="n">
        <f aca="false">H115*C115</f>
        <v>0</v>
      </c>
      <c r="J115" s="78"/>
      <c r="K115" s="87"/>
      <c r="L115" s="88"/>
      <c r="M115" s="76"/>
      <c r="N115" s="77" t="n">
        <f aca="false">IF($M115&lt;&gt;"",VLOOKUP($M115,Matriz_INM,2,0),0)</f>
        <v>0</v>
      </c>
      <c r="O115" s="79"/>
      <c r="P115" s="77" t="str">
        <f aca="false">IFERROR(VLOOKUP($M115,Matriz_INM,3,0),"")</f>
        <v/>
      </c>
      <c r="Q115" s="80"/>
      <c r="R115" s="109" t="n">
        <f aca="false">IF(L115="OK",I115,Q115*N115)</f>
        <v>0</v>
      </c>
      <c r="S115" s="78"/>
      <c r="T115" s="87"/>
      <c r="U115" s="78"/>
      <c r="V115" s="87"/>
      <c r="W115" s="78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IF($B116&lt;&gt;"",VLOOKUP($B116,Matriz_INM,2,0),0)</f>
        <v>0</v>
      </c>
      <c r="D116" s="78"/>
      <c r="E116" s="78"/>
      <c r="F116" s="79"/>
      <c r="G116" s="77" t="str">
        <f aca="false">IFERROR(VLOOKUP($B116,Matriz_INM,3,0),"")</f>
        <v/>
      </c>
      <c r="H116" s="80"/>
      <c r="I116" s="109" t="n">
        <f aca="false">H116*C116</f>
        <v>0</v>
      </c>
      <c r="J116" s="78"/>
      <c r="K116" s="87"/>
      <c r="L116" s="88"/>
      <c r="M116" s="76"/>
      <c r="N116" s="77" t="n">
        <f aca="false">IF($M116&lt;&gt;"",VLOOKUP($M116,Matriz_INM,2,0),0)</f>
        <v>0</v>
      </c>
      <c r="O116" s="79"/>
      <c r="P116" s="77" t="str">
        <f aca="false">IFERROR(VLOOKUP($M116,Matriz_INM,3,0),"")</f>
        <v/>
      </c>
      <c r="Q116" s="80"/>
      <c r="R116" s="109" t="n">
        <f aca="false">IF(L116="OK",I116,Q116*N116)</f>
        <v>0</v>
      </c>
      <c r="S116" s="78"/>
      <c r="T116" s="87"/>
      <c r="U116" s="78"/>
      <c r="V116" s="87"/>
      <c r="W116" s="78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IF($B117&lt;&gt;"",VLOOKUP($B117,Matriz_INM,2,0),0)</f>
        <v>0</v>
      </c>
      <c r="D117" s="78"/>
      <c r="E117" s="78"/>
      <c r="F117" s="79"/>
      <c r="G117" s="77" t="str">
        <f aca="false">IFERROR(VLOOKUP($B117,Matriz_INM,3,0),"")</f>
        <v/>
      </c>
      <c r="H117" s="80"/>
      <c r="I117" s="109" t="n">
        <f aca="false">H117*C117</f>
        <v>0</v>
      </c>
      <c r="J117" s="78"/>
      <c r="K117" s="87"/>
      <c r="L117" s="88"/>
      <c r="M117" s="76"/>
      <c r="N117" s="77" t="n">
        <f aca="false">IF($M117&lt;&gt;"",VLOOKUP($M117,Matriz_INM,2,0),0)</f>
        <v>0</v>
      </c>
      <c r="O117" s="79"/>
      <c r="P117" s="77" t="str">
        <f aca="false">IFERROR(VLOOKUP($M117,Matriz_INM,3,0),"")</f>
        <v/>
      </c>
      <c r="Q117" s="80"/>
      <c r="R117" s="109" t="n">
        <f aca="false">IF(L117="OK",I117,Q117*N117)</f>
        <v>0</v>
      </c>
      <c r="S117" s="78"/>
      <c r="T117" s="87"/>
      <c r="U117" s="78"/>
      <c r="V117" s="87"/>
      <c r="W117" s="78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IF($B118&lt;&gt;"",VLOOKUP($B118,Matriz_INM,2,0),0)</f>
        <v>0</v>
      </c>
      <c r="D118" s="78"/>
      <c r="E118" s="78"/>
      <c r="F118" s="79"/>
      <c r="G118" s="77" t="str">
        <f aca="false">IFERROR(VLOOKUP($B118,Matriz_INM,3,0),"")</f>
        <v/>
      </c>
      <c r="H118" s="80"/>
      <c r="I118" s="109" t="n">
        <f aca="false">H118*C118</f>
        <v>0</v>
      </c>
      <c r="J118" s="78"/>
      <c r="K118" s="87"/>
      <c r="L118" s="88"/>
      <c r="M118" s="76"/>
      <c r="N118" s="77" t="n">
        <f aca="false">IF($M118&lt;&gt;"",VLOOKUP($M118,Matriz_INM,2,0),0)</f>
        <v>0</v>
      </c>
      <c r="O118" s="79"/>
      <c r="P118" s="77" t="str">
        <f aca="false">IFERROR(VLOOKUP($M118,Matriz_INM,3,0),"")</f>
        <v/>
      </c>
      <c r="Q118" s="80"/>
      <c r="R118" s="109" t="n">
        <f aca="false">IF(L118="OK",I118,Q118*N118)</f>
        <v>0</v>
      </c>
      <c r="S118" s="78"/>
      <c r="T118" s="87"/>
      <c r="U118" s="78"/>
      <c r="V118" s="87"/>
      <c r="W118" s="78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IF($B119&lt;&gt;"",VLOOKUP($B119,Matriz_INM,2,0),0)</f>
        <v>0</v>
      </c>
      <c r="D119" s="78"/>
      <c r="E119" s="78"/>
      <c r="F119" s="79"/>
      <c r="G119" s="77" t="str">
        <f aca="false">IFERROR(VLOOKUP($B119,Matriz_INM,3,0),"")</f>
        <v/>
      </c>
      <c r="H119" s="80"/>
      <c r="I119" s="109" t="n">
        <f aca="false">H119*C119</f>
        <v>0</v>
      </c>
      <c r="J119" s="78"/>
      <c r="K119" s="87"/>
      <c r="L119" s="88"/>
      <c r="M119" s="76"/>
      <c r="N119" s="77" t="n">
        <f aca="false">IF($M119&lt;&gt;"",VLOOKUP($M119,Matriz_INM,2,0),0)</f>
        <v>0</v>
      </c>
      <c r="O119" s="79"/>
      <c r="P119" s="77" t="str">
        <f aca="false">IFERROR(VLOOKUP($M119,Matriz_INM,3,0),"")</f>
        <v/>
      </c>
      <c r="Q119" s="80"/>
      <c r="R119" s="109" t="n">
        <f aca="false">IF(L119="OK",I119,Q119*N119)</f>
        <v>0</v>
      </c>
      <c r="S119" s="78"/>
      <c r="T119" s="87"/>
      <c r="U119" s="78"/>
      <c r="V119" s="87"/>
      <c r="W119" s="78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IF($B120&lt;&gt;"",VLOOKUP($B120,Matriz_INM,2,0),0)</f>
        <v>0</v>
      </c>
      <c r="D120" s="78"/>
      <c r="E120" s="78"/>
      <c r="F120" s="79"/>
      <c r="G120" s="77" t="str">
        <f aca="false">IFERROR(VLOOKUP($B120,Matriz_INM,3,0),"")</f>
        <v/>
      </c>
      <c r="H120" s="80"/>
      <c r="I120" s="109" t="n">
        <f aca="false">H120*C120</f>
        <v>0</v>
      </c>
      <c r="J120" s="78"/>
      <c r="K120" s="87"/>
      <c r="L120" s="88"/>
      <c r="M120" s="76"/>
      <c r="N120" s="77" t="n">
        <f aca="false">IF($M120&lt;&gt;"",VLOOKUP($M120,Matriz_INM,2,0),0)</f>
        <v>0</v>
      </c>
      <c r="O120" s="79"/>
      <c r="P120" s="77" t="str">
        <f aca="false">IFERROR(VLOOKUP($M120,Matriz_INM,3,0),"")</f>
        <v/>
      </c>
      <c r="Q120" s="80"/>
      <c r="R120" s="109" t="n">
        <f aca="false">IF(L120="OK",I120,Q120*N120)</f>
        <v>0</v>
      </c>
      <c r="S120" s="78"/>
      <c r="T120" s="87"/>
      <c r="U120" s="78"/>
      <c r="V120" s="87"/>
      <c r="W120" s="78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IF($B121&lt;&gt;"",VLOOKUP($B121,Matriz_INM,2,0),0)</f>
        <v>0</v>
      </c>
      <c r="D121" s="78"/>
      <c r="E121" s="78"/>
      <c r="F121" s="79"/>
      <c r="G121" s="77" t="str">
        <f aca="false">IFERROR(VLOOKUP($B121,Matriz_INM,3,0),"")</f>
        <v/>
      </c>
      <c r="H121" s="80"/>
      <c r="I121" s="109" t="n">
        <f aca="false">H121*C121</f>
        <v>0</v>
      </c>
      <c r="J121" s="78"/>
      <c r="K121" s="87"/>
      <c r="L121" s="88"/>
      <c r="M121" s="76"/>
      <c r="N121" s="77" t="n">
        <f aca="false">IF($M121&lt;&gt;"",VLOOKUP($M121,Matriz_INM,2,0),0)</f>
        <v>0</v>
      </c>
      <c r="O121" s="79"/>
      <c r="P121" s="77" t="str">
        <f aca="false">IFERROR(VLOOKUP($M121,Matriz_INM,3,0),"")</f>
        <v/>
      </c>
      <c r="Q121" s="80"/>
      <c r="R121" s="109" t="n">
        <f aca="false">IF(L121="OK",I121,Q121*N121)</f>
        <v>0</v>
      </c>
      <c r="S121" s="78"/>
      <c r="T121" s="87"/>
      <c r="U121" s="78"/>
      <c r="V121" s="87"/>
      <c r="W121" s="78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IF($B122&lt;&gt;"",VLOOKUP($B122,Matriz_INM,2,0),0)</f>
        <v>0</v>
      </c>
      <c r="D122" s="78"/>
      <c r="E122" s="78"/>
      <c r="F122" s="79"/>
      <c r="G122" s="77" t="str">
        <f aca="false">IFERROR(VLOOKUP($B122,Matriz_INM,3,0),"")</f>
        <v/>
      </c>
      <c r="H122" s="80"/>
      <c r="I122" s="109" t="n">
        <f aca="false">H122*C122</f>
        <v>0</v>
      </c>
      <c r="J122" s="78"/>
      <c r="K122" s="87"/>
      <c r="L122" s="88"/>
      <c r="M122" s="76"/>
      <c r="N122" s="77" t="n">
        <f aca="false">IF($M122&lt;&gt;"",VLOOKUP($M122,Matriz_INM,2,0),0)</f>
        <v>0</v>
      </c>
      <c r="O122" s="79"/>
      <c r="P122" s="77" t="str">
        <f aca="false">IFERROR(VLOOKUP($M122,Matriz_INM,3,0),"")</f>
        <v/>
      </c>
      <c r="Q122" s="80"/>
      <c r="R122" s="109" t="n">
        <f aca="false">IF(L122="OK",I122,Q122*N122)</f>
        <v>0</v>
      </c>
      <c r="S122" s="78"/>
      <c r="T122" s="87"/>
      <c r="U122" s="78"/>
      <c r="V122" s="87"/>
      <c r="W122" s="78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IF($B123&lt;&gt;"",VLOOKUP($B123,Matriz_INM,2,0),0)</f>
        <v>0</v>
      </c>
      <c r="D123" s="78"/>
      <c r="E123" s="78"/>
      <c r="F123" s="79"/>
      <c r="G123" s="77" t="str">
        <f aca="false">IFERROR(VLOOKUP($B123,Matriz_INM,3,0),"")</f>
        <v/>
      </c>
      <c r="H123" s="80"/>
      <c r="I123" s="109" t="n">
        <f aca="false">H123*C123</f>
        <v>0</v>
      </c>
      <c r="J123" s="78"/>
      <c r="K123" s="87"/>
      <c r="L123" s="88"/>
      <c r="M123" s="76"/>
      <c r="N123" s="77" t="n">
        <f aca="false">IF($M123&lt;&gt;"",VLOOKUP($M123,Matriz_INM,2,0),0)</f>
        <v>0</v>
      </c>
      <c r="O123" s="79"/>
      <c r="P123" s="77" t="str">
        <f aca="false">IFERROR(VLOOKUP($M123,Matriz_INM,3,0),"")</f>
        <v/>
      </c>
      <c r="Q123" s="80"/>
      <c r="R123" s="109" t="n">
        <f aca="false">IF(L123="OK",I123,Q123*N123)</f>
        <v>0</v>
      </c>
      <c r="S123" s="78"/>
      <c r="T123" s="87"/>
      <c r="U123" s="78"/>
      <c r="V123" s="87"/>
      <c r="W123" s="78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IF($B124&lt;&gt;"",VLOOKUP($B124,Matriz_INM,2,0),0)</f>
        <v>0</v>
      </c>
      <c r="D124" s="78"/>
      <c r="E124" s="78"/>
      <c r="F124" s="79"/>
      <c r="G124" s="77" t="str">
        <f aca="false">IFERROR(VLOOKUP($B124,Matriz_INM,3,0),"")</f>
        <v/>
      </c>
      <c r="H124" s="80"/>
      <c r="I124" s="109" t="n">
        <f aca="false">H124*C124</f>
        <v>0</v>
      </c>
      <c r="J124" s="78"/>
      <c r="K124" s="87"/>
      <c r="L124" s="88"/>
      <c r="M124" s="76"/>
      <c r="N124" s="77" t="n">
        <f aca="false">IF($M124&lt;&gt;"",VLOOKUP($M124,Matriz_INM,2,0),0)</f>
        <v>0</v>
      </c>
      <c r="O124" s="79"/>
      <c r="P124" s="77" t="str">
        <f aca="false">IFERROR(VLOOKUP($M124,Matriz_INM,3,0),"")</f>
        <v/>
      </c>
      <c r="Q124" s="80"/>
      <c r="R124" s="109" t="n">
        <f aca="false">IF(L124="OK",I124,Q124*N124)</f>
        <v>0</v>
      </c>
      <c r="S124" s="78"/>
      <c r="T124" s="87"/>
      <c r="U124" s="78"/>
      <c r="V124" s="87"/>
      <c r="W124" s="78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IF($B125&lt;&gt;"",VLOOKUP($B125,Matriz_INM,2,0),0)</f>
        <v>0</v>
      </c>
      <c r="D125" s="78"/>
      <c r="E125" s="78"/>
      <c r="F125" s="79"/>
      <c r="G125" s="77" t="str">
        <f aca="false">IFERROR(VLOOKUP($B125,Matriz_INM,3,0),"")</f>
        <v/>
      </c>
      <c r="H125" s="80"/>
      <c r="I125" s="109" t="n">
        <f aca="false">H125*C125</f>
        <v>0</v>
      </c>
      <c r="J125" s="78"/>
      <c r="K125" s="87"/>
      <c r="L125" s="88"/>
      <c r="M125" s="76"/>
      <c r="N125" s="77" t="n">
        <f aca="false">IF($M125&lt;&gt;"",VLOOKUP($M125,Matriz_INM,2,0),0)</f>
        <v>0</v>
      </c>
      <c r="O125" s="79"/>
      <c r="P125" s="77" t="str">
        <f aca="false">IFERROR(VLOOKUP($M125,Matriz_INM,3,0),"")</f>
        <v/>
      </c>
      <c r="Q125" s="80"/>
      <c r="R125" s="109" t="n">
        <f aca="false">IF(L125="OK",I125,Q125*N125)</f>
        <v>0</v>
      </c>
      <c r="S125" s="78"/>
      <c r="T125" s="87"/>
      <c r="U125" s="78"/>
      <c r="V125" s="87"/>
      <c r="W125" s="78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IF($B126&lt;&gt;"",VLOOKUP($B126,Matriz_INM,2,0),0)</f>
        <v>0</v>
      </c>
      <c r="D126" s="78"/>
      <c r="E126" s="78"/>
      <c r="F126" s="79"/>
      <c r="G126" s="77" t="str">
        <f aca="false">IFERROR(VLOOKUP($B126,Matriz_INM,3,0),"")</f>
        <v/>
      </c>
      <c r="H126" s="80"/>
      <c r="I126" s="109" t="n">
        <f aca="false">H126*C126</f>
        <v>0</v>
      </c>
      <c r="J126" s="78"/>
      <c r="K126" s="87"/>
      <c r="L126" s="88"/>
      <c r="M126" s="76"/>
      <c r="N126" s="77" t="n">
        <f aca="false">IF($M126&lt;&gt;"",VLOOKUP($M126,Matriz_INM,2,0),0)</f>
        <v>0</v>
      </c>
      <c r="O126" s="79"/>
      <c r="P126" s="77" t="str">
        <f aca="false">IFERROR(VLOOKUP($M126,Matriz_INM,3,0),"")</f>
        <v/>
      </c>
      <c r="Q126" s="80"/>
      <c r="R126" s="109" t="n">
        <f aca="false">IF(L126="OK",I126,Q126*N126)</f>
        <v>0</v>
      </c>
      <c r="S126" s="78"/>
      <c r="T126" s="87"/>
      <c r="U126" s="78"/>
      <c r="V126" s="87"/>
      <c r="W126" s="78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IF($B127&lt;&gt;"",VLOOKUP($B127,Matriz_INM,2,0),0)</f>
        <v>0</v>
      </c>
      <c r="D127" s="78"/>
      <c r="E127" s="78"/>
      <c r="F127" s="79"/>
      <c r="G127" s="77" t="str">
        <f aca="false">IFERROR(VLOOKUP($B127,Matriz_INM,3,0),"")</f>
        <v/>
      </c>
      <c r="H127" s="80"/>
      <c r="I127" s="109" t="n">
        <f aca="false">H127*C127</f>
        <v>0</v>
      </c>
      <c r="J127" s="78"/>
      <c r="K127" s="87"/>
      <c r="L127" s="88"/>
      <c r="M127" s="76"/>
      <c r="N127" s="77" t="n">
        <f aca="false">IF($M127&lt;&gt;"",VLOOKUP($M127,Matriz_INM,2,0),0)</f>
        <v>0</v>
      </c>
      <c r="O127" s="79"/>
      <c r="P127" s="77" t="str">
        <f aca="false">IFERROR(VLOOKUP($M127,Matriz_INM,3,0),"")</f>
        <v/>
      </c>
      <c r="Q127" s="80"/>
      <c r="R127" s="109" t="n">
        <f aca="false">IF(L127="OK",I127,Q127*N127)</f>
        <v>0</v>
      </c>
      <c r="S127" s="78"/>
      <c r="T127" s="87"/>
      <c r="U127" s="78"/>
      <c r="V127" s="87"/>
      <c r="W127" s="78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IF($B128&lt;&gt;"",VLOOKUP($B128,Matriz_INM,2,0),0)</f>
        <v>0</v>
      </c>
      <c r="D128" s="78"/>
      <c r="E128" s="78"/>
      <c r="F128" s="79"/>
      <c r="G128" s="77" t="str">
        <f aca="false">IFERROR(VLOOKUP($B128,Matriz_INM,3,0),"")</f>
        <v/>
      </c>
      <c r="H128" s="80"/>
      <c r="I128" s="109" t="n">
        <f aca="false">H128*C128</f>
        <v>0</v>
      </c>
      <c r="J128" s="78"/>
      <c r="K128" s="87"/>
      <c r="L128" s="88"/>
      <c r="M128" s="76"/>
      <c r="N128" s="77" t="n">
        <f aca="false">IF($M128&lt;&gt;"",VLOOKUP($M128,Matriz_INM,2,0),0)</f>
        <v>0</v>
      </c>
      <c r="O128" s="79"/>
      <c r="P128" s="77" t="str">
        <f aca="false">IFERROR(VLOOKUP($M128,Matriz_INM,3,0),"")</f>
        <v/>
      </c>
      <c r="Q128" s="80"/>
      <c r="R128" s="109" t="n">
        <f aca="false">IF(L128="OK",I128,Q128*N128)</f>
        <v>0</v>
      </c>
      <c r="S128" s="78"/>
      <c r="T128" s="87"/>
      <c r="U128" s="78"/>
      <c r="V128" s="87"/>
      <c r="W128" s="78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IF($B129&lt;&gt;"",VLOOKUP($B129,Matriz_INM,2,0),0)</f>
        <v>0</v>
      </c>
      <c r="D129" s="78"/>
      <c r="E129" s="78"/>
      <c r="F129" s="79"/>
      <c r="G129" s="77" t="str">
        <f aca="false">IFERROR(VLOOKUP($B129,Matriz_INM,3,0),"")</f>
        <v/>
      </c>
      <c r="H129" s="80"/>
      <c r="I129" s="109" t="n">
        <f aca="false">H129*C129</f>
        <v>0</v>
      </c>
      <c r="J129" s="78"/>
      <c r="K129" s="87"/>
      <c r="L129" s="88"/>
      <c r="M129" s="76"/>
      <c r="N129" s="77" t="n">
        <f aca="false">IF($M129&lt;&gt;"",VLOOKUP($M129,Matriz_INM,2,0),0)</f>
        <v>0</v>
      </c>
      <c r="O129" s="79"/>
      <c r="P129" s="77" t="str">
        <f aca="false">IFERROR(VLOOKUP($M129,Matriz_INM,3,0),"")</f>
        <v/>
      </c>
      <c r="Q129" s="80"/>
      <c r="R129" s="109" t="n">
        <f aca="false">IF(L129="OK",I129,Q129*N129)</f>
        <v>0</v>
      </c>
      <c r="S129" s="78"/>
      <c r="T129" s="87"/>
      <c r="U129" s="78"/>
      <c r="V129" s="87"/>
      <c r="W129" s="78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IF($B130&lt;&gt;"",VLOOKUP($B130,Matriz_INM,2,0),0)</f>
        <v>0</v>
      </c>
      <c r="D130" s="78"/>
      <c r="E130" s="78"/>
      <c r="F130" s="79"/>
      <c r="G130" s="77" t="str">
        <f aca="false">IFERROR(VLOOKUP($B130,Matriz_INM,3,0),"")</f>
        <v/>
      </c>
      <c r="H130" s="80"/>
      <c r="I130" s="109" t="n">
        <f aca="false">H130*C130</f>
        <v>0</v>
      </c>
      <c r="J130" s="78"/>
      <c r="K130" s="87"/>
      <c r="L130" s="88"/>
      <c r="M130" s="76"/>
      <c r="N130" s="77" t="n">
        <f aca="false">IF($M130&lt;&gt;"",VLOOKUP($M130,Matriz_INM,2,0),0)</f>
        <v>0</v>
      </c>
      <c r="O130" s="79"/>
      <c r="P130" s="77" t="str">
        <f aca="false">IFERROR(VLOOKUP($M130,Matriz_INM,3,0),"")</f>
        <v/>
      </c>
      <c r="Q130" s="80"/>
      <c r="R130" s="109" t="n">
        <f aca="false">IF(L130="OK",I130,Q130*N130)</f>
        <v>0</v>
      </c>
      <c r="S130" s="78"/>
      <c r="T130" s="87"/>
      <c r="U130" s="78"/>
      <c r="V130" s="87"/>
      <c r="W130" s="78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IF($B131&lt;&gt;"",VLOOKUP($B131,Matriz_INM,2,0),0)</f>
        <v>0</v>
      </c>
      <c r="D131" s="78"/>
      <c r="E131" s="78"/>
      <c r="F131" s="79"/>
      <c r="G131" s="77" t="str">
        <f aca="false">IFERROR(VLOOKUP($B131,Matriz_INM,3,0),"")</f>
        <v/>
      </c>
      <c r="H131" s="80"/>
      <c r="I131" s="109" t="n">
        <f aca="false">H131*C131</f>
        <v>0</v>
      </c>
      <c r="J131" s="78"/>
      <c r="K131" s="87"/>
      <c r="L131" s="88"/>
      <c r="M131" s="76"/>
      <c r="N131" s="77" t="n">
        <f aca="false">IF($M131&lt;&gt;"",VLOOKUP($M131,Matriz_INM,2,0),0)</f>
        <v>0</v>
      </c>
      <c r="O131" s="79"/>
      <c r="P131" s="77" t="str">
        <f aca="false">IFERROR(VLOOKUP($M131,Matriz_INM,3,0),"")</f>
        <v/>
      </c>
      <c r="Q131" s="80"/>
      <c r="R131" s="109" t="n">
        <f aca="false">IF(L131="OK",I131,Q131*N131)</f>
        <v>0</v>
      </c>
      <c r="S131" s="78"/>
      <c r="T131" s="87"/>
      <c r="U131" s="78"/>
      <c r="V131" s="87"/>
      <c r="W131" s="78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IF($B132&lt;&gt;"",VLOOKUP($B132,Matriz_INM,2,0),0)</f>
        <v>0</v>
      </c>
      <c r="D132" s="78"/>
      <c r="E132" s="78"/>
      <c r="F132" s="79"/>
      <c r="G132" s="77" t="str">
        <f aca="false">IFERROR(VLOOKUP($B132,Matriz_INM,3,0),"")</f>
        <v/>
      </c>
      <c r="H132" s="80"/>
      <c r="I132" s="109" t="n">
        <f aca="false">H132*C132</f>
        <v>0</v>
      </c>
      <c r="J132" s="78"/>
      <c r="K132" s="87"/>
      <c r="L132" s="88"/>
      <c r="M132" s="76"/>
      <c r="N132" s="77" t="n">
        <f aca="false">IF($M132&lt;&gt;"",VLOOKUP($M132,Matriz_INM,2,0),0)</f>
        <v>0</v>
      </c>
      <c r="O132" s="79"/>
      <c r="P132" s="77" t="str">
        <f aca="false">IFERROR(VLOOKUP($M132,Matriz_INM,3,0),"")</f>
        <v/>
      </c>
      <c r="Q132" s="80"/>
      <c r="R132" s="109" t="n">
        <f aca="false">IF(L132="OK",I132,Q132*N132)</f>
        <v>0</v>
      </c>
      <c r="S132" s="78"/>
      <c r="T132" s="87"/>
      <c r="U132" s="78"/>
      <c r="V132" s="87"/>
      <c r="W132" s="78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IF($B133&lt;&gt;"",VLOOKUP($B133,Matriz_INM,2,0),0)</f>
        <v>0</v>
      </c>
      <c r="D133" s="78"/>
      <c r="E133" s="78"/>
      <c r="F133" s="79"/>
      <c r="G133" s="77" t="str">
        <f aca="false">IFERROR(VLOOKUP($B133,Matriz_INM,3,0),"")</f>
        <v/>
      </c>
      <c r="H133" s="80"/>
      <c r="I133" s="109" t="n">
        <f aca="false">H133*C133</f>
        <v>0</v>
      </c>
      <c r="J133" s="78"/>
      <c r="K133" s="87"/>
      <c r="L133" s="88"/>
      <c r="M133" s="76"/>
      <c r="N133" s="77" t="n">
        <f aca="false">IF($M133&lt;&gt;"",VLOOKUP($M133,Matriz_INM,2,0),0)</f>
        <v>0</v>
      </c>
      <c r="O133" s="79"/>
      <c r="P133" s="77" t="str">
        <f aca="false">IFERROR(VLOOKUP($M133,Matriz_INM,3,0),"")</f>
        <v/>
      </c>
      <c r="Q133" s="80"/>
      <c r="R133" s="109" t="n">
        <f aca="false">IF(L133="OK",I133,Q133*N133)</f>
        <v>0</v>
      </c>
      <c r="S133" s="78"/>
      <c r="T133" s="87"/>
      <c r="U133" s="78"/>
      <c r="V133" s="87"/>
      <c r="W133" s="78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IF($B134&lt;&gt;"",VLOOKUP($B134,Matriz_INM,2,0),0)</f>
        <v>0</v>
      </c>
      <c r="D134" s="78"/>
      <c r="E134" s="78"/>
      <c r="F134" s="79"/>
      <c r="G134" s="77" t="str">
        <f aca="false">IFERROR(VLOOKUP($B134,Matriz_INM,3,0),"")</f>
        <v/>
      </c>
      <c r="H134" s="80"/>
      <c r="I134" s="109" t="n">
        <f aca="false">H134*C134</f>
        <v>0</v>
      </c>
      <c r="J134" s="78"/>
      <c r="K134" s="87"/>
      <c r="L134" s="88"/>
      <c r="M134" s="76"/>
      <c r="N134" s="77" t="n">
        <f aca="false">IF($M134&lt;&gt;"",VLOOKUP($M134,Matriz_INM,2,0),0)</f>
        <v>0</v>
      </c>
      <c r="O134" s="79"/>
      <c r="P134" s="77" t="str">
        <f aca="false">IFERROR(VLOOKUP($M134,Matriz_INM,3,0),"")</f>
        <v/>
      </c>
      <c r="Q134" s="80"/>
      <c r="R134" s="109" t="n">
        <f aca="false">IF(L134="OK",I134,Q134*N134)</f>
        <v>0</v>
      </c>
      <c r="S134" s="78"/>
      <c r="T134" s="87"/>
      <c r="U134" s="78"/>
      <c r="V134" s="87"/>
      <c r="W134" s="78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IF($B135&lt;&gt;"",VLOOKUP($B135,Matriz_INM,2,0),0)</f>
        <v>0</v>
      </c>
      <c r="D135" s="78"/>
      <c r="E135" s="78"/>
      <c r="F135" s="79"/>
      <c r="G135" s="77" t="str">
        <f aca="false">IFERROR(VLOOKUP($B135,Matriz_INM,3,0),"")</f>
        <v/>
      </c>
      <c r="H135" s="80"/>
      <c r="I135" s="109" t="n">
        <f aca="false">H135*C135</f>
        <v>0</v>
      </c>
      <c r="J135" s="78"/>
      <c r="K135" s="87"/>
      <c r="L135" s="88"/>
      <c r="M135" s="76"/>
      <c r="N135" s="77" t="n">
        <f aca="false">IF($M135&lt;&gt;"",VLOOKUP($M135,Matriz_INM,2,0),0)</f>
        <v>0</v>
      </c>
      <c r="O135" s="79"/>
      <c r="P135" s="77" t="str">
        <f aca="false">IFERROR(VLOOKUP($M135,Matriz_INM,3,0),"")</f>
        <v/>
      </c>
      <c r="Q135" s="80"/>
      <c r="R135" s="109" t="n">
        <f aca="false">IF(L135="OK",I135,Q135*N135)</f>
        <v>0</v>
      </c>
      <c r="S135" s="78"/>
      <c r="T135" s="87"/>
      <c r="U135" s="78"/>
      <c r="V135" s="87"/>
      <c r="W135" s="78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IF($B136&lt;&gt;"",VLOOKUP($B136,Matriz_INM,2,0),0)</f>
        <v>0</v>
      </c>
      <c r="D136" s="78"/>
      <c r="E136" s="78"/>
      <c r="F136" s="79"/>
      <c r="G136" s="77" t="str">
        <f aca="false">IFERROR(VLOOKUP($B136,Matriz_INM,3,0),"")</f>
        <v/>
      </c>
      <c r="H136" s="80"/>
      <c r="I136" s="109" t="n">
        <f aca="false">H136*C136</f>
        <v>0</v>
      </c>
      <c r="J136" s="78"/>
      <c r="K136" s="87"/>
      <c r="L136" s="88"/>
      <c r="M136" s="76"/>
      <c r="N136" s="77" t="n">
        <f aca="false">IF($M136&lt;&gt;"",VLOOKUP($M136,Matriz_INM,2,0),0)</f>
        <v>0</v>
      </c>
      <c r="O136" s="79"/>
      <c r="P136" s="77" t="str">
        <f aca="false">IFERROR(VLOOKUP($M136,Matriz_INM,3,0),"")</f>
        <v/>
      </c>
      <c r="Q136" s="80"/>
      <c r="R136" s="109" t="n">
        <f aca="false">IF(L136="OK",I136,Q136*N136)</f>
        <v>0</v>
      </c>
      <c r="S136" s="78"/>
      <c r="T136" s="87"/>
      <c r="U136" s="78"/>
      <c r="V136" s="87"/>
      <c r="W136" s="78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IF($B137&lt;&gt;"",VLOOKUP($B137,Matriz_INM,2,0),0)</f>
        <v>0</v>
      </c>
      <c r="D137" s="78"/>
      <c r="E137" s="78"/>
      <c r="F137" s="79"/>
      <c r="G137" s="77" t="str">
        <f aca="false">IFERROR(VLOOKUP($B137,Matriz_INM,3,0),"")</f>
        <v/>
      </c>
      <c r="H137" s="80"/>
      <c r="I137" s="109" t="n">
        <f aca="false">H137*C137</f>
        <v>0</v>
      </c>
      <c r="J137" s="78"/>
      <c r="K137" s="87"/>
      <c r="L137" s="88"/>
      <c r="M137" s="76"/>
      <c r="N137" s="77" t="n">
        <f aca="false">IF($M137&lt;&gt;"",VLOOKUP($M137,Matriz_INM,2,0),0)</f>
        <v>0</v>
      </c>
      <c r="O137" s="79"/>
      <c r="P137" s="77" t="str">
        <f aca="false">IFERROR(VLOOKUP($M137,Matriz_INM,3,0),"")</f>
        <v/>
      </c>
      <c r="Q137" s="80"/>
      <c r="R137" s="109" t="n">
        <f aca="false">IF(L137="OK",I137,Q137*N137)</f>
        <v>0</v>
      </c>
      <c r="S137" s="78"/>
      <c r="T137" s="87"/>
      <c r="U137" s="78"/>
      <c r="V137" s="87"/>
      <c r="W137" s="78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IF($B138&lt;&gt;"",VLOOKUP($B138,Matriz_INM,2,0),0)</f>
        <v>0</v>
      </c>
      <c r="D138" s="78"/>
      <c r="E138" s="78"/>
      <c r="F138" s="79"/>
      <c r="G138" s="77" t="str">
        <f aca="false">IFERROR(VLOOKUP($B138,Matriz_INM,3,0),"")</f>
        <v/>
      </c>
      <c r="H138" s="80"/>
      <c r="I138" s="109" t="n">
        <f aca="false">H138*C138</f>
        <v>0</v>
      </c>
      <c r="J138" s="78"/>
      <c r="K138" s="87"/>
      <c r="L138" s="88"/>
      <c r="M138" s="76"/>
      <c r="N138" s="77" t="n">
        <f aca="false">IF($M138&lt;&gt;"",VLOOKUP($M138,Matriz_INM,2,0),0)</f>
        <v>0</v>
      </c>
      <c r="O138" s="79"/>
      <c r="P138" s="77" t="str">
        <f aca="false">IFERROR(VLOOKUP($M138,Matriz_INM,3,0),"")</f>
        <v/>
      </c>
      <c r="Q138" s="80"/>
      <c r="R138" s="109" t="n">
        <f aca="false">IF(L138="OK",I138,Q138*N138)</f>
        <v>0</v>
      </c>
      <c r="S138" s="78"/>
      <c r="T138" s="87"/>
      <c r="U138" s="78"/>
      <c r="V138" s="87"/>
      <c r="W138" s="78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IF($B139&lt;&gt;"",VLOOKUP($B139,Matriz_INM,2,0),0)</f>
        <v>0</v>
      </c>
      <c r="D139" s="78"/>
      <c r="E139" s="78"/>
      <c r="F139" s="79"/>
      <c r="G139" s="77" t="str">
        <f aca="false">IFERROR(VLOOKUP($B139,Matriz_INM,3,0),"")</f>
        <v/>
      </c>
      <c r="H139" s="80"/>
      <c r="I139" s="109" t="n">
        <f aca="false">H139*C139</f>
        <v>0</v>
      </c>
      <c r="J139" s="78"/>
      <c r="K139" s="87"/>
      <c r="L139" s="88"/>
      <c r="M139" s="76"/>
      <c r="N139" s="77" t="n">
        <f aca="false">IF($M139&lt;&gt;"",VLOOKUP($M139,Matriz_INM,2,0),0)</f>
        <v>0</v>
      </c>
      <c r="O139" s="79"/>
      <c r="P139" s="77" t="str">
        <f aca="false">IFERROR(VLOOKUP($M139,Matriz_INM,3,0),"")</f>
        <v/>
      </c>
      <c r="Q139" s="80"/>
      <c r="R139" s="109" t="n">
        <f aca="false">IF(L139="OK",I139,Q139*N139)</f>
        <v>0</v>
      </c>
      <c r="S139" s="78"/>
      <c r="T139" s="87"/>
      <c r="U139" s="78"/>
      <c r="V139" s="87"/>
      <c r="W139" s="78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IF($B140&lt;&gt;"",VLOOKUP($B140,Matriz_INM,2,0),0)</f>
        <v>0</v>
      </c>
      <c r="D140" s="78"/>
      <c r="E140" s="78"/>
      <c r="F140" s="79"/>
      <c r="G140" s="77" t="str">
        <f aca="false">IFERROR(VLOOKUP($B140,Matriz_INM,3,0),"")</f>
        <v/>
      </c>
      <c r="H140" s="80"/>
      <c r="I140" s="109" t="n">
        <f aca="false">H140*C140</f>
        <v>0</v>
      </c>
      <c r="J140" s="78"/>
      <c r="K140" s="87"/>
      <c r="L140" s="88"/>
      <c r="M140" s="76"/>
      <c r="N140" s="77" t="n">
        <f aca="false">IF($M140&lt;&gt;"",VLOOKUP($M140,Matriz_INM,2,0),0)</f>
        <v>0</v>
      </c>
      <c r="O140" s="79"/>
      <c r="P140" s="77" t="str">
        <f aca="false">IFERROR(VLOOKUP($M140,Matriz_INM,3,0),"")</f>
        <v/>
      </c>
      <c r="Q140" s="80"/>
      <c r="R140" s="109" t="n">
        <f aca="false">IF(L140="OK",I140,Q140*N140)</f>
        <v>0</v>
      </c>
      <c r="S140" s="78"/>
      <c r="T140" s="87"/>
      <c r="U140" s="78"/>
      <c r="V140" s="87"/>
      <c r="W140" s="78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IF($B141&lt;&gt;"",VLOOKUP($B141,Matriz_INM,2,0),0)</f>
        <v>0</v>
      </c>
      <c r="D141" s="78"/>
      <c r="E141" s="78"/>
      <c r="F141" s="79"/>
      <c r="G141" s="77" t="str">
        <f aca="false">IFERROR(VLOOKUP($B141,Matriz_INM,3,0),"")</f>
        <v/>
      </c>
      <c r="H141" s="80"/>
      <c r="I141" s="109" t="n">
        <f aca="false">H141*C141</f>
        <v>0</v>
      </c>
      <c r="J141" s="78"/>
      <c r="K141" s="87"/>
      <c r="L141" s="88"/>
      <c r="M141" s="76"/>
      <c r="N141" s="77" t="n">
        <f aca="false">IF($M141&lt;&gt;"",VLOOKUP($M141,Matriz_INM,2,0),0)</f>
        <v>0</v>
      </c>
      <c r="O141" s="79"/>
      <c r="P141" s="77" t="str">
        <f aca="false">IFERROR(VLOOKUP($M141,Matriz_INM,3,0),"")</f>
        <v/>
      </c>
      <c r="Q141" s="80"/>
      <c r="R141" s="109" t="n">
        <f aca="false">IF(L141="OK",I141,Q141*N141)</f>
        <v>0</v>
      </c>
      <c r="S141" s="78"/>
      <c r="T141" s="87"/>
      <c r="U141" s="78"/>
      <c r="V141" s="87"/>
      <c r="W141" s="78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IF($B142&lt;&gt;"",VLOOKUP($B142,Matriz_INM,2,0),0)</f>
        <v>0</v>
      </c>
      <c r="D142" s="78"/>
      <c r="E142" s="78"/>
      <c r="F142" s="79"/>
      <c r="G142" s="77" t="str">
        <f aca="false">IFERROR(VLOOKUP($B142,Matriz_INM,3,0),"")</f>
        <v/>
      </c>
      <c r="H142" s="80"/>
      <c r="I142" s="109" t="n">
        <f aca="false">H142*C142</f>
        <v>0</v>
      </c>
      <c r="J142" s="78"/>
      <c r="K142" s="87"/>
      <c r="L142" s="88"/>
      <c r="M142" s="76"/>
      <c r="N142" s="77" t="n">
        <f aca="false">IF($M142&lt;&gt;"",VLOOKUP($M142,Matriz_INM,2,0),0)</f>
        <v>0</v>
      </c>
      <c r="O142" s="79"/>
      <c r="P142" s="77" t="str">
        <f aca="false">IFERROR(VLOOKUP($M142,Matriz_INM,3,0),"")</f>
        <v/>
      </c>
      <c r="Q142" s="80"/>
      <c r="R142" s="109" t="n">
        <f aca="false">IF(L142="OK",I142,Q142*N142)</f>
        <v>0</v>
      </c>
      <c r="S142" s="78"/>
      <c r="T142" s="87"/>
      <c r="U142" s="78"/>
      <c r="V142" s="87"/>
      <c r="W142" s="78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IF($B143&lt;&gt;"",VLOOKUP($B143,Matriz_INM,2,0),0)</f>
        <v>0</v>
      </c>
      <c r="D143" s="78"/>
      <c r="E143" s="78"/>
      <c r="F143" s="79"/>
      <c r="G143" s="77" t="str">
        <f aca="false">IFERROR(VLOOKUP($B143,Matriz_INM,3,0),"")</f>
        <v/>
      </c>
      <c r="H143" s="80"/>
      <c r="I143" s="109" t="n">
        <f aca="false">H143*C143</f>
        <v>0</v>
      </c>
      <c r="J143" s="78"/>
      <c r="K143" s="87"/>
      <c r="L143" s="88"/>
      <c r="M143" s="76"/>
      <c r="N143" s="77" t="n">
        <f aca="false">IF($M143&lt;&gt;"",VLOOKUP($M143,Matriz_INM,2,0),0)</f>
        <v>0</v>
      </c>
      <c r="O143" s="79"/>
      <c r="P143" s="77" t="str">
        <f aca="false">IFERROR(VLOOKUP($M143,Matriz_INM,3,0),"")</f>
        <v/>
      </c>
      <c r="Q143" s="80"/>
      <c r="R143" s="109" t="n">
        <f aca="false">IF(L143="OK",I143,Q143*N143)</f>
        <v>0</v>
      </c>
      <c r="S143" s="78"/>
      <c r="T143" s="87"/>
      <c r="U143" s="78"/>
      <c r="V143" s="87"/>
      <c r="W143" s="78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IF($B144&lt;&gt;"",VLOOKUP($B144,Matriz_INM,2,0),0)</f>
        <v>0</v>
      </c>
      <c r="D144" s="78"/>
      <c r="E144" s="78"/>
      <c r="F144" s="79"/>
      <c r="G144" s="77" t="str">
        <f aca="false">IFERROR(VLOOKUP($B144,Matriz_INM,3,0),"")</f>
        <v/>
      </c>
      <c r="H144" s="80"/>
      <c r="I144" s="109" t="n">
        <f aca="false">H144*C144</f>
        <v>0</v>
      </c>
      <c r="J144" s="78"/>
      <c r="K144" s="87"/>
      <c r="L144" s="88"/>
      <c r="M144" s="76"/>
      <c r="N144" s="77" t="n">
        <f aca="false">IF($M144&lt;&gt;"",VLOOKUP($M144,Matriz_INM,2,0),0)</f>
        <v>0</v>
      </c>
      <c r="O144" s="79"/>
      <c r="P144" s="77" t="str">
        <f aca="false">IFERROR(VLOOKUP($M144,Matriz_INM,3,0),"")</f>
        <v/>
      </c>
      <c r="Q144" s="80"/>
      <c r="R144" s="109" t="n">
        <f aca="false">IF(L144="OK",I144,Q144*N144)</f>
        <v>0</v>
      </c>
      <c r="S144" s="78"/>
      <c r="T144" s="87"/>
      <c r="U144" s="78"/>
      <c r="V144" s="87"/>
      <c r="W144" s="78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IF($B145&lt;&gt;"",VLOOKUP($B145,Matriz_INM,2,0),0)</f>
        <v>0</v>
      </c>
      <c r="D145" s="78"/>
      <c r="E145" s="78"/>
      <c r="F145" s="79"/>
      <c r="G145" s="77" t="str">
        <f aca="false">IFERROR(VLOOKUP($B145,Matriz_INM,3,0),"")</f>
        <v/>
      </c>
      <c r="H145" s="80"/>
      <c r="I145" s="109" t="n">
        <f aca="false">H145*C145</f>
        <v>0</v>
      </c>
      <c r="J145" s="78"/>
      <c r="K145" s="87"/>
      <c r="L145" s="88"/>
      <c r="M145" s="76"/>
      <c r="N145" s="77" t="n">
        <f aca="false">IF($M145&lt;&gt;"",VLOOKUP($M145,Matriz_INM,2,0),0)</f>
        <v>0</v>
      </c>
      <c r="O145" s="79"/>
      <c r="P145" s="77" t="str">
        <f aca="false">IFERROR(VLOOKUP($M145,Matriz_INM,3,0),"")</f>
        <v/>
      </c>
      <c r="Q145" s="80"/>
      <c r="R145" s="109" t="n">
        <f aca="false">IF(L145="OK",I145,Q145*N145)</f>
        <v>0</v>
      </c>
      <c r="S145" s="78"/>
      <c r="T145" s="87"/>
      <c r="U145" s="78"/>
      <c r="V145" s="87"/>
      <c r="W145" s="78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IF($B146&lt;&gt;"",VLOOKUP($B146,Matriz_INM,2,0),0)</f>
        <v>0</v>
      </c>
      <c r="D146" s="78"/>
      <c r="E146" s="78"/>
      <c r="F146" s="79"/>
      <c r="G146" s="77" t="str">
        <f aca="false">IFERROR(VLOOKUP($B146,Matriz_INM,3,0),"")</f>
        <v/>
      </c>
      <c r="H146" s="80"/>
      <c r="I146" s="109" t="n">
        <f aca="false">H146*C146</f>
        <v>0</v>
      </c>
      <c r="J146" s="78"/>
      <c r="K146" s="87"/>
      <c r="L146" s="88"/>
      <c r="M146" s="76"/>
      <c r="N146" s="77" t="n">
        <f aca="false">IF($M146&lt;&gt;"",VLOOKUP($M146,Matriz_INM,2,0),0)</f>
        <v>0</v>
      </c>
      <c r="O146" s="79"/>
      <c r="P146" s="77" t="str">
        <f aca="false">IFERROR(VLOOKUP($M146,Matriz_INM,3,0),"")</f>
        <v/>
      </c>
      <c r="Q146" s="80"/>
      <c r="R146" s="109" t="n">
        <f aca="false">IF(L146="OK",I146,Q146*N146)</f>
        <v>0</v>
      </c>
      <c r="S146" s="78"/>
      <c r="T146" s="87"/>
      <c r="U146" s="78"/>
      <c r="V146" s="87"/>
      <c r="W146" s="78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IF($B147&lt;&gt;"",VLOOKUP($B147,Matriz_INM,2,0),0)</f>
        <v>0</v>
      </c>
      <c r="D147" s="78"/>
      <c r="E147" s="78"/>
      <c r="F147" s="79"/>
      <c r="G147" s="77" t="str">
        <f aca="false">IFERROR(VLOOKUP($B147,Matriz_INM,3,0),"")</f>
        <v/>
      </c>
      <c r="H147" s="80"/>
      <c r="I147" s="109" t="n">
        <f aca="false">H147*C147</f>
        <v>0</v>
      </c>
      <c r="J147" s="78"/>
      <c r="K147" s="87"/>
      <c r="L147" s="88"/>
      <c r="M147" s="76"/>
      <c r="N147" s="77" t="n">
        <f aca="false">IF($M147&lt;&gt;"",VLOOKUP($M147,Matriz_INM,2,0),0)</f>
        <v>0</v>
      </c>
      <c r="O147" s="79"/>
      <c r="P147" s="77" t="str">
        <f aca="false">IFERROR(VLOOKUP($M147,Matriz_INM,3,0),"")</f>
        <v/>
      </c>
      <c r="Q147" s="80"/>
      <c r="R147" s="109" t="n">
        <f aca="false">IF(L147="OK",I147,Q147*N147)</f>
        <v>0</v>
      </c>
      <c r="S147" s="78"/>
      <c r="T147" s="87"/>
      <c r="U147" s="78"/>
      <c r="V147" s="87"/>
      <c r="W147" s="78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IF($B148&lt;&gt;"",VLOOKUP($B148,Matriz_INM,2,0),0)</f>
        <v>0</v>
      </c>
      <c r="D148" s="78"/>
      <c r="E148" s="78"/>
      <c r="F148" s="79"/>
      <c r="G148" s="77" t="str">
        <f aca="false">IFERROR(VLOOKUP($B148,Matriz_INM,3,0),"")</f>
        <v/>
      </c>
      <c r="H148" s="80"/>
      <c r="I148" s="109" t="n">
        <f aca="false">H148*C148</f>
        <v>0</v>
      </c>
      <c r="J148" s="78"/>
      <c r="K148" s="87"/>
      <c r="L148" s="88"/>
      <c r="M148" s="76"/>
      <c r="N148" s="77" t="n">
        <f aca="false">IF($M148&lt;&gt;"",VLOOKUP($M148,Matriz_INM,2,0),0)</f>
        <v>0</v>
      </c>
      <c r="O148" s="79"/>
      <c r="P148" s="77" t="str">
        <f aca="false">IFERROR(VLOOKUP($M148,Matriz_INM,3,0),"")</f>
        <v/>
      </c>
      <c r="Q148" s="80"/>
      <c r="R148" s="109" t="n">
        <f aca="false">IF(L148="OK",I148,Q148*N148)</f>
        <v>0</v>
      </c>
      <c r="S148" s="78"/>
      <c r="T148" s="87"/>
      <c r="U148" s="78"/>
      <c r="V148" s="87"/>
      <c r="W148" s="78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IF($B149&lt;&gt;"",VLOOKUP($B149,Matriz_INM,2,0),0)</f>
        <v>0</v>
      </c>
      <c r="D149" s="78"/>
      <c r="E149" s="78"/>
      <c r="F149" s="79"/>
      <c r="G149" s="77" t="str">
        <f aca="false">IFERROR(VLOOKUP($B149,Matriz_INM,3,0),"")</f>
        <v/>
      </c>
      <c r="H149" s="80"/>
      <c r="I149" s="109" t="n">
        <f aca="false">H149*C149</f>
        <v>0</v>
      </c>
      <c r="J149" s="78"/>
      <c r="K149" s="87"/>
      <c r="L149" s="88"/>
      <c r="M149" s="76"/>
      <c r="N149" s="77" t="n">
        <f aca="false">IF($M149&lt;&gt;"",VLOOKUP($M149,Matriz_INM,2,0),0)</f>
        <v>0</v>
      </c>
      <c r="O149" s="79"/>
      <c r="P149" s="77" t="str">
        <f aca="false">IFERROR(VLOOKUP($M149,Matriz_INM,3,0),"")</f>
        <v/>
      </c>
      <c r="Q149" s="80"/>
      <c r="R149" s="109" t="n">
        <f aca="false">IF(L149="OK",I149,Q149*N149)</f>
        <v>0</v>
      </c>
      <c r="S149" s="78"/>
      <c r="T149" s="87"/>
      <c r="U149" s="78"/>
      <c r="V149" s="87"/>
      <c r="W149" s="78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IF($B150&lt;&gt;"",VLOOKUP($B150,Matriz_INM,2,0),0)</f>
        <v>0</v>
      </c>
      <c r="D150" s="78"/>
      <c r="E150" s="78"/>
      <c r="F150" s="79"/>
      <c r="G150" s="77" t="str">
        <f aca="false">IFERROR(VLOOKUP($B150,Matriz_INM,3,0),"")</f>
        <v/>
      </c>
      <c r="H150" s="80"/>
      <c r="I150" s="109" t="n">
        <f aca="false">H150*C150</f>
        <v>0</v>
      </c>
      <c r="J150" s="78"/>
      <c r="K150" s="87"/>
      <c r="L150" s="88"/>
      <c r="M150" s="76"/>
      <c r="N150" s="77" t="n">
        <f aca="false">IF($M150&lt;&gt;"",VLOOKUP($M150,Matriz_INM,2,0),0)</f>
        <v>0</v>
      </c>
      <c r="O150" s="79"/>
      <c r="P150" s="77" t="str">
        <f aca="false">IFERROR(VLOOKUP($M150,Matriz_INM,3,0),"")</f>
        <v/>
      </c>
      <c r="Q150" s="80"/>
      <c r="R150" s="109" t="n">
        <f aca="false">IF(L150="OK",I150,Q150*N150)</f>
        <v>0</v>
      </c>
      <c r="S150" s="78"/>
      <c r="T150" s="87"/>
      <c r="U150" s="78"/>
      <c r="V150" s="87"/>
      <c r="W150" s="78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IF($B151&lt;&gt;"",VLOOKUP($B151,Matriz_INM,2,0),0)</f>
        <v>0</v>
      </c>
      <c r="D151" s="78"/>
      <c r="E151" s="78"/>
      <c r="F151" s="79"/>
      <c r="G151" s="77" t="str">
        <f aca="false">IFERROR(VLOOKUP($B151,Matriz_INM,3,0),"")</f>
        <v/>
      </c>
      <c r="H151" s="80"/>
      <c r="I151" s="109" t="n">
        <f aca="false">H151*C151</f>
        <v>0</v>
      </c>
      <c r="J151" s="78"/>
      <c r="K151" s="87"/>
      <c r="L151" s="88"/>
      <c r="M151" s="76"/>
      <c r="N151" s="77" t="n">
        <f aca="false">IF($M151&lt;&gt;"",VLOOKUP($M151,Matriz_INM,2,0),0)</f>
        <v>0</v>
      </c>
      <c r="O151" s="79"/>
      <c r="P151" s="77" t="str">
        <f aca="false">IFERROR(VLOOKUP($M151,Matriz_INM,3,0),"")</f>
        <v/>
      </c>
      <c r="Q151" s="80"/>
      <c r="R151" s="109" t="n">
        <f aca="false">IF(L151="OK",I151,Q151*N151)</f>
        <v>0</v>
      </c>
      <c r="S151" s="78"/>
      <c r="T151" s="87"/>
      <c r="U151" s="78"/>
      <c r="V151" s="87"/>
      <c r="W151" s="78"/>
      <c r="X151" s="87"/>
      <c r="Y151" s="110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IF($B152&lt;&gt;"",VLOOKUP($B152,Matriz_INM,2,0),0)</f>
        <v>0</v>
      </c>
      <c r="D152" s="78"/>
      <c r="E152" s="78"/>
      <c r="F152" s="79"/>
      <c r="G152" s="77" t="str">
        <f aca="false">IFERROR(VLOOKUP($B152,Matriz_INM,3,0),"")</f>
        <v/>
      </c>
      <c r="H152" s="80"/>
      <c r="I152" s="109" t="n">
        <f aca="false">H152*C152</f>
        <v>0</v>
      </c>
      <c r="J152" s="78"/>
      <c r="K152" s="87"/>
      <c r="L152" s="88"/>
      <c r="M152" s="76"/>
      <c r="N152" s="77" t="n">
        <f aca="false">IF($M152&lt;&gt;"",VLOOKUP($M152,Matriz_INM,2,0),0)</f>
        <v>0</v>
      </c>
      <c r="O152" s="79"/>
      <c r="P152" s="77" t="str">
        <f aca="false">IFERROR(VLOOKUP($M152,Matriz_INM,3,0),"")</f>
        <v/>
      </c>
      <c r="Q152" s="80"/>
      <c r="R152" s="109" t="n">
        <f aca="false">IF(L152="OK",I152,Q152*N152)</f>
        <v>0</v>
      </c>
      <c r="S152" s="78"/>
      <c r="T152" s="87"/>
      <c r="U152" s="78"/>
      <c r="V152" s="87"/>
      <c r="W152" s="78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IF($B153&lt;&gt;"",VLOOKUP($B153,Matriz_INM,2,0),0)</f>
        <v>0</v>
      </c>
      <c r="D153" s="78"/>
      <c r="E153" s="78"/>
      <c r="F153" s="79"/>
      <c r="G153" s="77" t="str">
        <f aca="false">IFERROR(VLOOKUP($B153,Matriz_INM,3,0),"")</f>
        <v/>
      </c>
      <c r="H153" s="80"/>
      <c r="I153" s="109" t="n">
        <f aca="false">H153*C153</f>
        <v>0</v>
      </c>
      <c r="J153" s="78"/>
      <c r="K153" s="87"/>
      <c r="L153" s="88"/>
      <c r="M153" s="76"/>
      <c r="N153" s="77" t="n">
        <f aca="false">IF($M153&lt;&gt;"",VLOOKUP($M153,Matriz_INM,2,0),0)</f>
        <v>0</v>
      </c>
      <c r="O153" s="79"/>
      <c r="P153" s="77" t="str">
        <f aca="false">IFERROR(VLOOKUP($M153,Matriz_INM,3,0),"")</f>
        <v/>
      </c>
      <c r="Q153" s="80"/>
      <c r="R153" s="109" t="n">
        <f aca="false">IF(L153="OK",I153,Q153*N153)</f>
        <v>0</v>
      </c>
      <c r="S153" s="78"/>
      <c r="T153" s="87"/>
      <c r="U153" s="78"/>
      <c r="V153" s="87"/>
      <c r="W153" s="78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IF($B154&lt;&gt;"",VLOOKUP($B154,Matriz_INM,2,0),0)</f>
        <v>0</v>
      </c>
      <c r="D154" s="78"/>
      <c r="E154" s="78"/>
      <c r="F154" s="79"/>
      <c r="G154" s="77" t="str">
        <f aca="false">IFERROR(VLOOKUP($B154,Matriz_INM,3,0),"")</f>
        <v/>
      </c>
      <c r="H154" s="80"/>
      <c r="I154" s="109" t="n">
        <f aca="false">H154*C154</f>
        <v>0</v>
      </c>
      <c r="J154" s="78"/>
      <c r="K154" s="87"/>
      <c r="L154" s="88"/>
      <c r="M154" s="76"/>
      <c r="N154" s="77" t="n">
        <f aca="false">IF($M154&lt;&gt;"",VLOOKUP($M154,Matriz_INM,2,0),0)</f>
        <v>0</v>
      </c>
      <c r="O154" s="79"/>
      <c r="P154" s="77" t="str">
        <f aca="false">IFERROR(VLOOKUP($M154,Matriz_INM,3,0),"")</f>
        <v/>
      </c>
      <c r="Q154" s="80"/>
      <c r="R154" s="109" t="n">
        <f aca="false">IF(L154="OK",I154,Q154*N154)</f>
        <v>0</v>
      </c>
      <c r="S154" s="78"/>
      <c r="T154" s="87"/>
      <c r="U154" s="78"/>
      <c r="V154" s="87"/>
      <c r="W154" s="78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IF($B155&lt;&gt;"",VLOOKUP($B155,Matriz_INM,2,0),0)</f>
        <v>0</v>
      </c>
      <c r="D155" s="78"/>
      <c r="E155" s="78"/>
      <c r="F155" s="79"/>
      <c r="G155" s="77" t="str">
        <f aca="false">IFERROR(VLOOKUP($B155,Matriz_INM,3,0),"")</f>
        <v/>
      </c>
      <c r="H155" s="80"/>
      <c r="I155" s="109" t="n">
        <f aca="false">H155*C155</f>
        <v>0</v>
      </c>
      <c r="J155" s="78"/>
      <c r="K155" s="87"/>
      <c r="L155" s="88"/>
      <c r="M155" s="76"/>
      <c r="N155" s="77" t="n">
        <f aca="false">IF($M155&lt;&gt;"",VLOOKUP($M155,Matriz_INM,2,0),0)</f>
        <v>0</v>
      </c>
      <c r="O155" s="79"/>
      <c r="P155" s="77" t="str">
        <f aca="false">IFERROR(VLOOKUP($M155,Matriz_INM,3,0),"")</f>
        <v/>
      </c>
      <c r="Q155" s="80"/>
      <c r="R155" s="109" t="n">
        <f aca="false">IF(L155="OK",I155,Q155*N155)</f>
        <v>0</v>
      </c>
      <c r="S155" s="78"/>
      <c r="T155" s="87"/>
      <c r="U155" s="78"/>
      <c r="V155" s="87"/>
      <c r="W155" s="78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IF($B156&lt;&gt;"",VLOOKUP($B156,Matriz_INM,2,0),0)</f>
        <v>0</v>
      </c>
      <c r="D156" s="78"/>
      <c r="E156" s="78"/>
      <c r="F156" s="79"/>
      <c r="G156" s="77" t="str">
        <f aca="false">IFERROR(VLOOKUP($B156,Matriz_INM,3,0),"")</f>
        <v/>
      </c>
      <c r="H156" s="80"/>
      <c r="I156" s="109" t="n">
        <f aca="false">H156*C156</f>
        <v>0</v>
      </c>
      <c r="J156" s="78"/>
      <c r="K156" s="87"/>
      <c r="L156" s="88"/>
      <c r="M156" s="76"/>
      <c r="N156" s="77" t="n">
        <f aca="false">IF($M156&lt;&gt;"",VLOOKUP($M156,Matriz_INM,2,0),0)</f>
        <v>0</v>
      </c>
      <c r="O156" s="79"/>
      <c r="P156" s="77" t="str">
        <f aca="false">IFERROR(VLOOKUP($M156,Matriz_INM,3,0),"")</f>
        <v/>
      </c>
      <c r="Q156" s="80"/>
      <c r="R156" s="109" t="n">
        <f aca="false">IF(L156="OK",I156,Q156*N156)</f>
        <v>0</v>
      </c>
      <c r="S156" s="78"/>
      <c r="T156" s="87"/>
      <c r="U156" s="78"/>
      <c r="V156" s="87"/>
      <c r="W156" s="78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IF($B157&lt;&gt;"",VLOOKUP($B157,Matriz_INM,2,0),0)</f>
        <v>0</v>
      </c>
      <c r="D157" s="78"/>
      <c r="E157" s="78"/>
      <c r="F157" s="79"/>
      <c r="G157" s="77" t="str">
        <f aca="false">IFERROR(VLOOKUP($B157,Matriz_INM,3,0),"")</f>
        <v/>
      </c>
      <c r="H157" s="80"/>
      <c r="I157" s="109" t="n">
        <f aca="false">H157*C157</f>
        <v>0</v>
      </c>
      <c r="J157" s="78"/>
      <c r="K157" s="87"/>
      <c r="L157" s="88"/>
      <c r="M157" s="76"/>
      <c r="N157" s="77" t="n">
        <f aca="false">IF($M157&lt;&gt;"",VLOOKUP($M157,Matriz_INM,2,0),0)</f>
        <v>0</v>
      </c>
      <c r="O157" s="79"/>
      <c r="P157" s="77" t="str">
        <f aca="false">IFERROR(VLOOKUP($M157,Matriz_INM,3,0),"")</f>
        <v/>
      </c>
      <c r="Q157" s="80"/>
      <c r="R157" s="109" t="n">
        <f aca="false">IF(L157="OK",I157,Q157*N157)</f>
        <v>0</v>
      </c>
      <c r="S157" s="78"/>
      <c r="T157" s="87"/>
      <c r="U157" s="78"/>
      <c r="V157" s="87"/>
      <c r="W157" s="78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IF($B158&lt;&gt;"",VLOOKUP($B158,Matriz_INM,2,0),0)</f>
        <v>0</v>
      </c>
      <c r="D158" s="78"/>
      <c r="E158" s="78"/>
      <c r="F158" s="79"/>
      <c r="G158" s="77" t="str">
        <f aca="false">IFERROR(VLOOKUP($B158,Matriz_INM,3,0),"")</f>
        <v/>
      </c>
      <c r="H158" s="80"/>
      <c r="I158" s="109" t="n">
        <f aca="false">H158*C158</f>
        <v>0</v>
      </c>
      <c r="J158" s="78"/>
      <c r="K158" s="87"/>
      <c r="L158" s="88"/>
      <c r="M158" s="76"/>
      <c r="N158" s="77" t="n">
        <f aca="false">IF($M158&lt;&gt;"",VLOOKUP($M158,Matriz_INM,2,0),0)</f>
        <v>0</v>
      </c>
      <c r="O158" s="79"/>
      <c r="P158" s="77" t="str">
        <f aca="false">IFERROR(VLOOKUP($M158,Matriz_INM,3,0),"")</f>
        <v/>
      </c>
      <c r="Q158" s="80"/>
      <c r="R158" s="109" t="n">
        <f aca="false">IF(L158="OK",I158,Q158*N158)</f>
        <v>0</v>
      </c>
      <c r="S158" s="78"/>
      <c r="T158" s="87"/>
      <c r="U158" s="78"/>
      <c r="V158" s="87"/>
      <c r="W158" s="78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IF($B159&lt;&gt;"",VLOOKUP($B159,Matriz_INM,2,0),0)</f>
        <v>0</v>
      </c>
      <c r="D159" s="78"/>
      <c r="E159" s="78"/>
      <c r="F159" s="79"/>
      <c r="G159" s="77" t="str">
        <f aca="false">IFERROR(VLOOKUP($B159,Matriz_INM,3,0),"")</f>
        <v/>
      </c>
      <c r="H159" s="80"/>
      <c r="I159" s="109" t="n">
        <f aca="false">H159*C159</f>
        <v>0</v>
      </c>
      <c r="J159" s="78"/>
      <c r="K159" s="87"/>
      <c r="L159" s="88"/>
      <c r="M159" s="76"/>
      <c r="N159" s="77" t="n">
        <f aca="false">IF($M159&lt;&gt;"",VLOOKUP($M159,Matriz_INM,2,0),0)</f>
        <v>0</v>
      </c>
      <c r="O159" s="79"/>
      <c r="P159" s="77" t="str">
        <f aca="false">IFERROR(VLOOKUP($M159,Matriz_INM,3,0),"")</f>
        <v/>
      </c>
      <c r="Q159" s="80"/>
      <c r="R159" s="109" t="n">
        <f aca="false">IF(L159="OK",I159,Q159*N159)</f>
        <v>0</v>
      </c>
      <c r="S159" s="78"/>
      <c r="T159" s="87"/>
      <c r="U159" s="78"/>
      <c r="V159" s="87"/>
      <c r="W159" s="78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IF($B160&lt;&gt;"",VLOOKUP($B160,Matriz_INM,2,0),0)</f>
        <v>0</v>
      </c>
      <c r="D160" s="78"/>
      <c r="E160" s="78"/>
      <c r="F160" s="79"/>
      <c r="G160" s="77" t="str">
        <f aca="false">IFERROR(VLOOKUP($B160,Matriz_INM,3,0),"")</f>
        <v/>
      </c>
      <c r="H160" s="80"/>
      <c r="I160" s="109" t="n">
        <f aca="false">H160*C160</f>
        <v>0</v>
      </c>
      <c r="J160" s="78"/>
      <c r="K160" s="87"/>
      <c r="L160" s="88"/>
      <c r="M160" s="76"/>
      <c r="N160" s="77" t="n">
        <f aca="false">IF($M160&lt;&gt;"",VLOOKUP($M160,Matriz_INM,2,0),0)</f>
        <v>0</v>
      </c>
      <c r="O160" s="79"/>
      <c r="P160" s="77" t="str">
        <f aca="false">IFERROR(VLOOKUP($M160,Matriz_INM,3,0),"")</f>
        <v/>
      </c>
      <c r="Q160" s="80"/>
      <c r="R160" s="109" t="n">
        <f aca="false">IF(L160="OK",I160,Q160*N160)</f>
        <v>0</v>
      </c>
      <c r="S160" s="78"/>
      <c r="T160" s="87"/>
      <c r="U160" s="78"/>
      <c r="V160" s="87"/>
      <c r="W160" s="78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IF($B161&lt;&gt;"",VLOOKUP($B161,Matriz_INM,2,0),0)</f>
        <v>0</v>
      </c>
      <c r="D161" s="78"/>
      <c r="E161" s="78"/>
      <c r="F161" s="79"/>
      <c r="G161" s="77" t="str">
        <f aca="false">IFERROR(VLOOKUP($B161,Matriz_INM,3,0),"")</f>
        <v/>
      </c>
      <c r="H161" s="80"/>
      <c r="I161" s="109" t="n">
        <f aca="false">H161*C161</f>
        <v>0</v>
      </c>
      <c r="J161" s="78"/>
      <c r="K161" s="87"/>
      <c r="L161" s="88"/>
      <c r="M161" s="76"/>
      <c r="N161" s="77" t="n">
        <f aca="false">IF($M161&lt;&gt;"",VLOOKUP($M161,Matriz_INM,2,0),0)</f>
        <v>0</v>
      </c>
      <c r="O161" s="79"/>
      <c r="P161" s="77" t="str">
        <f aca="false">IFERROR(VLOOKUP($M161,Matriz_INM,3,0),"")</f>
        <v/>
      </c>
      <c r="Q161" s="80"/>
      <c r="R161" s="109" t="n">
        <f aca="false">IF(L161="OK",I161,Q161*N161)</f>
        <v>0</v>
      </c>
      <c r="S161" s="78"/>
      <c r="T161" s="87"/>
      <c r="U161" s="78"/>
      <c r="V161" s="87"/>
      <c r="W161" s="78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IF($B162&lt;&gt;"",VLOOKUP($B162,Matriz_INM,2,0),0)</f>
        <v>0</v>
      </c>
      <c r="D162" s="78"/>
      <c r="E162" s="78"/>
      <c r="F162" s="79"/>
      <c r="G162" s="77" t="str">
        <f aca="false">IFERROR(VLOOKUP($B162,Matriz_INM,3,0),"")</f>
        <v/>
      </c>
      <c r="H162" s="80"/>
      <c r="I162" s="109" t="n">
        <f aca="false">H162*C162</f>
        <v>0</v>
      </c>
      <c r="J162" s="78"/>
      <c r="K162" s="87"/>
      <c r="L162" s="88"/>
      <c r="M162" s="76"/>
      <c r="N162" s="77" t="n">
        <f aca="false">IF($M162&lt;&gt;"",VLOOKUP($M162,Matriz_INM,2,0),0)</f>
        <v>0</v>
      </c>
      <c r="O162" s="79"/>
      <c r="P162" s="77" t="str">
        <f aca="false">IFERROR(VLOOKUP($M162,Matriz_INM,3,0),"")</f>
        <v/>
      </c>
      <c r="Q162" s="80"/>
      <c r="R162" s="109" t="n">
        <f aca="false">IF(L162="OK",I162,Q162*N162)</f>
        <v>0</v>
      </c>
      <c r="S162" s="78"/>
      <c r="T162" s="87"/>
      <c r="U162" s="78"/>
      <c r="V162" s="87"/>
      <c r="W162" s="78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IF($B163&lt;&gt;"",VLOOKUP($B163,Matriz_INM,2,0),0)</f>
        <v>0</v>
      </c>
      <c r="D163" s="78"/>
      <c r="E163" s="78"/>
      <c r="F163" s="79"/>
      <c r="G163" s="77" t="str">
        <f aca="false">IFERROR(VLOOKUP($B163,Matriz_INM,3,0),"")</f>
        <v/>
      </c>
      <c r="H163" s="80"/>
      <c r="I163" s="109" t="n">
        <f aca="false">H163*C163</f>
        <v>0</v>
      </c>
      <c r="J163" s="78"/>
      <c r="K163" s="87"/>
      <c r="L163" s="88"/>
      <c r="M163" s="76"/>
      <c r="N163" s="77" t="n">
        <f aca="false">IF($M163&lt;&gt;"",VLOOKUP($M163,Matriz_INM,2,0),0)</f>
        <v>0</v>
      </c>
      <c r="O163" s="79"/>
      <c r="P163" s="77" t="str">
        <f aca="false">IFERROR(VLOOKUP($M163,Matriz_INM,3,0),"")</f>
        <v/>
      </c>
      <c r="Q163" s="80"/>
      <c r="R163" s="109" t="n">
        <f aca="false">IF(L163="OK",I163,Q163*N163)</f>
        <v>0</v>
      </c>
      <c r="S163" s="78"/>
      <c r="T163" s="87"/>
      <c r="U163" s="78"/>
      <c r="V163" s="87"/>
      <c r="W163" s="78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IF($B164&lt;&gt;"",VLOOKUP($B164,Matriz_INM,2,0),0)</f>
        <v>0</v>
      </c>
      <c r="D164" s="78"/>
      <c r="E164" s="78"/>
      <c r="F164" s="79"/>
      <c r="G164" s="77" t="str">
        <f aca="false">IFERROR(VLOOKUP($B164,Matriz_INM,3,0),"")</f>
        <v/>
      </c>
      <c r="H164" s="80"/>
      <c r="I164" s="109" t="n">
        <f aca="false">H164*C164</f>
        <v>0</v>
      </c>
      <c r="J164" s="78"/>
      <c r="K164" s="87"/>
      <c r="L164" s="88"/>
      <c r="M164" s="76"/>
      <c r="N164" s="77" t="n">
        <f aca="false">IF($M164&lt;&gt;"",VLOOKUP($M164,Matriz_INM,2,0),0)</f>
        <v>0</v>
      </c>
      <c r="O164" s="79"/>
      <c r="P164" s="77" t="str">
        <f aca="false">IFERROR(VLOOKUP($M164,Matriz_INM,3,0),"")</f>
        <v/>
      </c>
      <c r="Q164" s="80"/>
      <c r="R164" s="109" t="n">
        <f aca="false">IF(L164="OK",I164,Q164*N164)</f>
        <v>0</v>
      </c>
      <c r="S164" s="78"/>
      <c r="T164" s="87"/>
      <c r="U164" s="78"/>
      <c r="V164" s="87"/>
      <c r="W164" s="78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IF($B165&lt;&gt;"",VLOOKUP($B165,Matriz_INM,2,0),0)</f>
        <v>0</v>
      </c>
      <c r="D165" s="78"/>
      <c r="E165" s="78"/>
      <c r="F165" s="79"/>
      <c r="G165" s="77" t="str">
        <f aca="false">IFERROR(VLOOKUP($B165,Matriz_INM,3,0),"")</f>
        <v/>
      </c>
      <c r="H165" s="80"/>
      <c r="I165" s="109" t="n">
        <f aca="false">H165*C165</f>
        <v>0</v>
      </c>
      <c r="J165" s="78"/>
      <c r="K165" s="87"/>
      <c r="L165" s="88"/>
      <c r="M165" s="76"/>
      <c r="N165" s="77" t="n">
        <f aca="false">IF($M165&lt;&gt;"",VLOOKUP($M165,Matriz_INM,2,0),0)</f>
        <v>0</v>
      </c>
      <c r="O165" s="79"/>
      <c r="P165" s="77" t="str">
        <f aca="false">IFERROR(VLOOKUP($M165,Matriz_INM,3,0),"")</f>
        <v/>
      </c>
      <c r="Q165" s="80"/>
      <c r="R165" s="109" t="n">
        <f aca="false">IF(L165="OK",I165,Q165*N165)</f>
        <v>0</v>
      </c>
      <c r="S165" s="78"/>
      <c r="T165" s="87"/>
      <c r="U165" s="78"/>
      <c r="V165" s="87"/>
      <c r="W165" s="78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IF($B166&lt;&gt;"",VLOOKUP($B166,Matriz_INM,2,0),0)</f>
        <v>0</v>
      </c>
      <c r="D166" s="78"/>
      <c r="E166" s="78"/>
      <c r="F166" s="79"/>
      <c r="G166" s="77" t="str">
        <f aca="false">IFERROR(VLOOKUP($B166,Matriz_INM,3,0),"")</f>
        <v/>
      </c>
      <c r="H166" s="80"/>
      <c r="I166" s="109" t="n">
        <f aca="false">H166*C166</f>
        <v>0</v>
      </c>
      <c r="J166" s="78"/>
      <c r="K166" s="87"/>
      <c r="L166" s="88"/>
      <c r="M166" s="76"/>
      <c r="N166" s="77" t="n">
        <f aca="false">IF($M166&lt;&gt;"",VLOOKUP($M166,Matriz_INM,2,0),0)</f>
        <v>0</v>
      </c>
      <c r="O166" s="79"/>
      <c r="P166" s="77" t="str">
        <f aca="false">IFERROR(VLOOKUP($M166,Matriz_INM,3,0),"")</f>
        <v/>
      </c>
      <c r="Q166" s="80"/>
      <c r="R166" s="109" t="n">
        <f aca="false">IF(L166="OK",I166,Q166*N166)</f>
        <v>0</v>
      </c>
      <c r="S166" s="78"/>
      <c r="T166" s="87"/>
      <c r="U166" s="78"/>
      <c r="V166" s="87"/>
      <c r="W166" s="78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IF($B167&lt;&gt;"",VLOOKUP($B167,Matriz_INM,2,0),0)</f>
        <v>0</v>
      </c>
      <c r="D167" s="78"/>
      <c r="E167" s="78"/>
      <c r="F167" s="79"/>
      <c r="G167" s="77" t="str">
        <f aca="false">IFERROR(VLOOKUP($B167,Matriz_INM,3,0),"")</f>
        <v/>
      </c>
      <c r="H167" s="80"/>
      <c r="I167" s="109" t="n">
        <f aca="false">H167*C167</f>
        <v>0</v>
      </c>
      <c r="J167" s="78"/>
      <c r="K167" s="87"/>
      <c r="L167" s="88"/>
      <c r="M167" s="76"/>
      <c r="N167" s="77" t="n">
        <f aca="false">IF($M167&lt;&gt;"",VLOOKUP($M167,Matriz_INM,2,0),0)</f>
        <v>0</v>
      </c>
      <c r="O167" s="79"/>
      <c r="P167" s="77" t="str">
        <f aca="false">IFERROR(VLOOKUP($M167,Matriz_INM,3,0),"")</f>
        <v/>
      </c>
      <c r="Q167" s="80"/>
      <c r="R167" s="109" t="n">
        <f aca="false">IF(L167="OK",I167,Q167*N167)</f>
        <v>0</v>
      </c>
      <c r="S167" s="78"/>
      <c r="T167" s="87"/>
      <c r="U167" s="78"/>
      <c r="V167" s="87"/>
      <c r="W167" s="78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IF($B168&lt;&gt;"",VLOOKUP($B168,Matriz_INM,2,0),0)</f>
        <v>0</v>
      </c>
      <c r="D168" s="78"/>
      <c r="E168" s="78"/>
      <c r="F168" s="79"/>
      <c r="G168" s="77" t="str">
        <f aca="false">IFERROR(VLOOKUP($B168,Matriz_INM,3,0),"")</f>
        <v/>
      </c>
      <c r="H168" s="80"/>
      <c r="I168" s="109" t="n">
        <f aca="false">H168*C168</f>
        <v>0</v>
      </c>
      <c r="J168" s="78"/>
      <c r="K168" s="87"/>
      <c r="L168" s="88"/>
      <c r="M168" s="76"/>
      <c r="N168" s="77" t="n">
        <f aca="false">IF($M168&lt;&gt;"",VLOOKUP($M168,Matriz_INM,2,0),0)</f>
        <v>0</v>
      </c>
      <c r="O168" s="79"/>
      <c r="P168" s="77" t="str">
        <f aca="false">IFERROR(VLOOKUP($M168,Matriz_INM,3,0),"")</f>
        <v/>
      </c>
      <c r="Q168" s="80"/>
      <c r="R168" s="109" t="n">
        <f aca="false">IF(L168="OK",I168,Q168*N168)</f>
        <v>0</v>
      </c>
      <c r="S168" s="78"/>
      <c r="T168" s="87"/>
      <c r="U168" s="78"/>
      <c r="V168" s="87"/>
      <c r="W168" s="78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IF($B169&lt;&gt;"",VLOOKUP($B169,Matriz_INM,2,0),0)</f>
        <v>0</v>
      </c>
      <c r="D169" s="78"/>
      <c r="E169" s="78"/>
      <c r="F169" s="79"/>
      <c r="G169" s="77" t="str">
        <f aca="false">IFERROR(VLOOKUP($B169,Matriz_INM,3,0),"")</f>
        <v/>
      </c>
      <c r="H169" s="80"/>
      <c r="I169" s="109" t="n">
        <f aca="false">H169*C169</f>
        <v>0</v>
      </c>
      <c r="J169" s="78"/>
      <c r="K169" s="87"/>
      <c r="L169" s="88"/>
      <c r="M169" s="76"/>
      <c r="N169" s="77" t="n">
        <f aca="false">IF($M169&lt;&gt;"",VLOOKUP($M169,Matriz_INM,2,0),0)</f>
        <v>0</v>
      </c>
      <c r="O169" s="79"/>
      <c r="P169" s="77" t="str">
        <f aca="false">IFERROR(VLOOKUP($M169,Matriz_INM,3,0),"")</f>
        <v/>
      </c>
      <c r="Q169" s="80"/>
      <c r="R169" s="109" t="n">
        <f aca="false">IF(L169="OK",I169,Q169*N169)</f>
        <v>0</v>
      </c>
      <c r="S169" s="78"/>
      <c r="T169" s="87"/>
      <c r="U169" s="78"/>
      <c r="V169" s="87"/>
      <c r="W169" s="78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IF($B170&lt;&gt;"",VLOOKUP($B170,Matriz_INM,2,0),0)</f>
        <v>0</v>
      </c>
      <c r="D170" s="78"/>
      <c r="E170" s="78"/>
      <c r="F170" s="79"/>
      <c r="G170" s="77" t="str">
        <f aca="false">IFERROR(VLOOKUP($B170,Matriz_INM,3,0),"")</f>
        <v/>
      </c>
      <c r="H170" s="80"/>
      <c r="I170" s="109" t="n">
        <f aca="false">H170*C170</f>
        <v>0</v>
      </c>
      <c r="J170" s="78"/>
      <c r="K170" s="87"/>
      <c r="L170" s="88"/>
      <c r="M170" s="76"/>
      <c r="N170" s="77" t="n">
        <f aca="false">IF($M170&lt;&gt;"",VLOOKUP($M170,Matriz_INM,2,0),0)</f>
        <v>0</v>
      </c>
      <c r="O170" s="79"/>
      <c r="P170" s="77" t="str">
        <f aca="false">IFERROR(VLOOKUP($M170,Matriz_INM,3,0),"")</f>
        <v/>
      </c>
      <c r="Q170" s="80"/>
      <c r="R170" s="109" t="n">
        <f aca="false">IF(L170="OK",I170,Q170*N170)</f>
        <v>0</v>
      </c>
      <c r="S170" s="78"/>
      <c r="T170" s="87"/>
      <c r="U170" s="78"/>
      <c r="V170" s="87"/>
      <c r="W170" s="78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IF($B171&lt;&gt;"",VLOOKUP($B171,Matriz_INM,2,0),0)</f>
        <v>0</v>
      </c>
      <c r="D171" s="78"/>
      <c r="E171" s="78"/>
      <c r="F171" s="79"/>
      <c r="G171" s="77" t="str">
        <f aca="false">IFERROR(VLOOKUP($B171,Matriz_INM,3,0),"")</f>
        <v/>
      </c>
      <c r="H171" s="80"/>
      <c r="I171" s="109" t="n">
        <f aca="false">H171*C171</f>
        <v>0</v>
      </c>
      <c r="J171" s="78"/>
      <c r="K171" s="87"/>
      <c r="L171" s="88"/>
      <c r="M171" s="76"/>
      <c r="N171" s="77" t="n">
        <f aca="false">IF($M171&lt;&gt;"",VLOOKUP($M171,Matriz_INM,2,0),0)</f>
        <v>0</v>
      </c>
      <c r="O171" s="79"/>
      <c r="P171" s="77" t="str">
        <f aca="false">IFERROR(VLOOKUP($M171,Matriz_INM,3,0),"")</f>
        <v/>
      </c>
      <c r="Q171" s="80"/>
      <c r="R171" s="109" t="n">
        <f aca="false">IF(L171="OK",I171,Q171*N171)</f>
        <v>0</v>
      </c>
      <c r="S171" s="78"/>
      <c r="T171" s="87"/>
      <c r="U171" s="78"/>
      <c r="V171" s="87"/>
      <c r="W171" s="78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IF($B172&lt;&gt;"",VLOOKUP($B172,Matriz_INM,2,0),0)</f>
        <v>0</v>
      </c>
      <c r="D172" s="78"/>
      <c r="E172" s="78"/>
      <c r="F172" s="79"/>
      <c r="G172" s="77" t="str">
        <f aca="false">IFERROR(VLOOKUP($B172,Matriz_INM,3,0),"")</f>
        <v/>
      </c>
      <c r="H172" s="80"/>
      <c r="I172" s="109" t="n">
        <f aca="false">H172*C172</f>
        <v>0</v>
      </c>
      <c r="J172" s="78"/>
      <c r="K172" s="87"/>
      <c r="L172" s="88"/>
      <c r="M172" s="76"/>
      <c r="N172" s="77" t="n">
        <f aca="false">IF($M172&lt;&gt;"",VLOOKUP($M172,Matriz_INM,2,0),0)</f>
        <v>0</v>
      </c>
      <c r="O172" s="79"/>
      <c r="P172" s="77" t="str">
        <f aca="false">IFERROR(VLOOKUP($M172,Matriz_INM,3,0),"")</f>
        <v/>
      </c>
      <c r="Q172" s="80"/>
      <c r="R172" s="109" t="n">
        <f aca="false">IF(L172="OK",I172,Q172*N172)</f>
        <v>0</v>
      </c>
      <c r="S172" s="78"/>
      <c r="T172" s="87"/>
      <c r="U172" s="78"/>
      <c r="V172" s="87"/>
      <c r="W172" s="78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IF($B173&lt;&gt;"",VLOOKUP($B173,Matriz_INM,2,0),0)</f>
        <v>0</v>
      </c>
      <c r="D173" s="78"/>
      <c r="E173" s="78"/>
      <c r="F173" s="79"/>
      <c r="G173" s="77" t="str">
        <f aca="false">IFERROR(VLOOKUP($B173,Matriz_INM,3,0),"")</f>
        <v/>
      </c>
      <c r="H173" s="80"/>
      <c r="I173" s="109" t="n">
        <f aca="false">H173*C173</f>
        <v>0</v>
      </c>
      <c r="J173" s="78"/>
      <c r="K173" s="87"/>
      <c r="L173" s="88"/>
      <c r="M173" s="76"/>
      <c r="N173" s="77" t="n">
        <f aca="false">IF($M173&lt;&gt;"",VLOOKUP($M173,Matriz_INM,2,0),0)</f>
        <v>0</v>
      </c>
      <c r="O173" s="79"/>
      <c r="P173" s="77" t="str">
        <f aca="false">IFERROR(VLOOKUP($M173,Matriz_INM,3,0),"")</f>
        <v/>
      </c>
      <c r="Q173" s="80"/>
      <c r="R173" s="109" t="n">
        <f aca="false">IF(L173="OK",I173,Q173*N173)</f>
        <v>0</v>
      </c>
      <c r="S173" s="78"/>
      <c r="T173" s="87"/>
      <c r="U173" s="78"/>
      <c r="V173" s="87"/>
      <c r="W173" s="78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IF($B174&lt;&gt;"",VLOOKUP($B174,Matriz_INM,2,0),0)</f>
        <v>0</v>
      </c>
      <c r="D174" s="78"/>
      <c r="E174" s="78"/>
      <c r="F174" s="79"/>
      <c r="G174" s="77" t="str">
        <f aca="false">IFERROR(VLOOKUP($B174,Matriz_INM,3,0),"")</f>
        <v/>
      </c>
      <c r="H174" s="80"/>
      <c r="I174" s="109" t="n">
        <f aca="false">H174*C174</f>
        <v>0</v>
      </c>
      <c r="J174" s="78"/>
      <c r="K174" s="87"/>
      <c r="L174" s="88"/>
      <c r="M174" s="76"/>
      <c r="N174" s="77" t="n">
        <f aca="false">IF($M174&lt;&gt;"",VLOOKUP($M174,Matriz_INM,2,0),0)</f>
        <v>0</v>
      </c>
      <c r="O174" s="79"/>
      <c r="P174" s="77" t="str">
        <f aca="false">IFERROR(VLOOKUP($M174,Matriz_INM,3,0),"")</f>
        <v/>
      </c>
      <c r="Q174" s="80"/>
      <c r="R174" s="109" t="n">
        <f aca="false">IF(L174="OK",I174,Q174*N174)</f>
        <v>0</v>
      </c>
      <c r="S174" s="78"/>
      <c r="T174" s="87"/>
      <c r="U174" s="78"/>
      <c r="V174" s="87"/>
      <c r="W174" s="78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IF($B175&lt;&gt;"",VLOOKUP($B175,Matriz_INM,2,0),0)</f>
        <v>0</v>
      </c>
      <c r="D175" s="78"/>
      <c r="E175" s="78"/>
      <c r="F175" s="79"/>
      <c r="G175" s="77" t="str">
        <f aca="false">IFERROR(VLOOKUP($B175,Matriz_INM,3,0),"")</f>
        <v/>
      </c>
      <c r="H175" s="80"/>
      <c r="I175" s="109" t="n">
        <f aca="false">H175*C175</f>
        <v>0</v>
      </c>
      <c r="J175" s="78"/>
      <c r="K175" s="87"/>
      <c r="L175" s="88"/>
      <c r="M175" s="76"/>
      <c r="N175" s="77" t="n">
        <f aca="false">IF($M175&lt;&gt;"",VLOOKUP($M175,Matriz_INM,2,0),0)</f>
        <v>0</v>
      </c>
      <c r="O175" s="79"/>
      <c r="P175" s="77" t="str">
        <f aca="false">IFERROR(VLOOKUP($M175,Matriz_INM,3,0),"")</f>
        <v/>
      </c>
      <c r="Q175" s="80"/>
      <c r="R175" s="109" t="n">
        <f aca="false">IF(L175="OK",I175,Q175*N175)</f>
        <v>0</v>
      </c>
      <c r="S175" s="78"/>
      <c r="T175" s="87"/>
      <c r="U175" s="78"/>
      <c r="V175" s="87"/>
      <c r="W175" s="78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IF($B176&lt;&gt;"",VLOOKUP($B176,Matriz_INM,2,0),0)</f>
        <v>0</v>
      </c>
      <c r="D176" s="78"/>
      <c r="E176" s="78"/>
      <c r="F176" s="79"/>
      <c r="G176" s="77" t="str">
        <f aca="false">IFERROR(VLOOKUP($B176,Matriz_INM,3,0),"")</f>
        <v/>
      </c>
      <c r="H176" s="80"/>
      <c r="I176" s="109" t="n">
        <f aca="false">H176*C176</f>
        <v>0</v>
      </c>
      <c r="J176" s="78"/>
      <c r="K176" s="87"/>
      <c r="L176" s="88"/>
      <c r="M176" s="76"/>
      <c r="N176" s="77" t="n">
        <f aca="false">IF($M176&lt;&gt;"",VLOOKUP($M176,Matriz_INM,2,0),0)</f>
        <v>0</v>
      </c>
      <c r="O176" s="79"/>
      <c r="P176" s="77" t="str">
        <f aca="false">IFERROR(VLOOKUP($M176,Matriz_INM,3,0),"")</f>
        <v/>
      </c>
      <c r="Q176" s="80"/>
      <c r="R176" s="109" t="n">
        <f aca="false">IF(L176="OK",I176,Q176*N176)</f>
        <v>0</v>
      </c>
      <c r="S176" s="78"/>
      <c r="T176" s="87"/>
      <c r="U176" s="78"/>
      <c r="V176" s="87"/>
      <c r="W176" s="78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IF($B177&lt;&gt;"",VLOOKUP($B177,Matriz_INM,2,0),0)</f>
        <v>0</v>
      </c>
      <c r="D177" s="78"/>
      <c r="E177" s="78"/>
      <c r="F177" s="79"/>
      <c r="G177" s="77" t="str">
        <f aca="false">IFERROR(VLOOKUP($B177,Matriz_INM,3,0),"")</f>
        <v/>
      </c>
      <c r="H177" s="80"/>
      <c r="I177" s="109" t="n">
        <f aca="false">H177*C177</f>
        <v>0</v>
      </c>
      <c r="J177" s="78"/>
      <c r="K177" s="87"/>
      <c r="L177" s="88"/>
      <c r="M177" s="76"/>
      <c r="N177" s="77" t="n">
        <f aca="false">IF($M177&lt;&gt;"",VLOOKUP($M177,Matriz_INM,2,0),0)</f>
        <v>0</v>
      </c>
      <c r="O177" s="79"/>
      <c r="P177" s="77" t="str">
        <f aca="false">IFERROR(VLOOKUP($M177,Matriz_INM,3,0),"")</f>
        <v/>
      </c>
      <c r="Q177" s="80"/>
      <c r="R177" s="109" t="n">
        <f aca="false">IF(L177="OK",I177,Q177*N177)</f>
        <v>0</v>
      </c>
      <c r="S177" s="78"/>
      <c r="T177" s="87"/>
      <c r="U177" s="78"/>
      <c r="V177" s="87"/>
      <c r="W177" s="78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IF($B178&lt;&gt;"",VLOOKUP($B178,Matriz_INM,2,0),0)</f>
        <v>0</v>
      </c>
      <c r="D178" s="78"/>
      <c r="E178" s="78"/>
      <c r="F178" s="79"/>
      <c r="G178" s="77" t="str">
        <f aca="false">IFERROR(VLOOKUP($B178,Matriz_INM,3,0),"")</f>
        <v/>
      </c>
      <c r="H178" s="80"/>
      <c r="I178" s="109" t="n">
        <f aca="false">H178*C178</f>
        <v>0</v>
      </c>
      <c r="J178" s="78"/>
      <c r="K178" s="87"/>
      <c r="L178" s="88"/>
      <c r="M178" s="76"/>
      <c r="N178" s="77" t="n">
        <f aca="false">IF($M178&lt;&gt;"",VLOOKUP($M178,Matriz_INM,2,0),0)</f>
        <v>0</v>
      </c>
      <c r="O178" s="79"/>
      <c r="P178" s="77" t="str">
        <f aca="false">IFERROR(VLOOKUP($M178,Matriz_INM,3,0),"")</f>
        <v/>
      </c>
      <c r="Q178" s="80"/>
      <c r="R178" s="109" t="n">
        <f aca="false">IF(L178="OK",I178,Q178*N178)</f>
        <v>0</v>
      </c>
      <c r="S178" s="78"/>
      <c r="T178" s="87"/>
      <c r="U178" s="78"/>
      <c r="V178" s="87"/>
      <c r="W178" s="78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IF($B179&lt;&gt;"",VLOOKUP($B179,Matriz_INM,2,0),0)</f>
        <v>0</v>
      </c>
      <c r="D179" s="78"/>
      <c r="E179" s="78"/>
      <c r="F179" s="79"/>
      <c r="G179" s="77" t="str">
        <f aca="false">IFERROR(VLOOKUP($B179,Matriz_INM,3,0),"")</f>
        <v/>
      </c>
      <c r="H179" s="80"/>
      <c r="I179" s="109" t="n">
        <f aca="false">H179*C179</f>
        <v>0</v>
      </c>
      <c r="J179" s="78"/>
      <c r="K179" s="87"/>
      <c r="L179" s="88"/>
      <c r="M179" s="76"/>
      <c r="N179" s="77" t="n">
        <f aca="false">IF($M179&lt;&gt;"",VLOOKUP($M179,Matriz_INM,2,0),0)</f>
        <v>0</v>
      </c>
      <c r="O179" s="79"/>
      <c r="P179" s="77" t="str">
        <f aca="false">IFERROR(VLOOKUP($M179,Matriz_INM,3,0),"")</f>
        <v/>
      </c>
      <c r="Q179" s="80"/>
      <c r="R179" s="109" t="n">
        <f aca="false">IF(L179="OK",I179,Q179*N179)</f>
        <v>0</v>
      </c>
      <c r="S179" s="78"/>
      <c r="T179" s="87"/>
      <c r="U179" s="78"/>
      <c r="V179" s="87"/>
      <c r="W179" s="78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IF($B180&lt;&gt;"",VLOOKUP($B180,Matriz_INM,2,0),0)</f>
        <v>0</v>
      </c>
      <c r="D180" s="78"/>
      <c r="E180" s="78"/>
      <c r="F180" s="79"/>
      <c r="G180" s="77" t="str">
        <f aca="false">IFERROR(VLOOKUP($B180,Matriz_INM,3,0),"")</f>
        <v/>
      </c>
      <c r="H180" s="80"/>
      <c r="I180" s="109" t="n">
        <f aca="false">H180*C180</f>
        <v>0</v>
      </c>
      <c r="J180" s="78"/>
      <c r="K180" s="87"/>
      <c r="L180" s="88"/>
      <c r="M180" s="76"/>
      <c r="N180" s="77" t="n">
        <f aca="false">IF($M180&lt;&gt;"",VLOOKUP($M180,Matriz_INM,2,0),0)</f>
        <v>0</v>
      </c>
      <c r="O180" s="79"/>
      <c r="P180" s="77" t="str">
        <f aca="false">IFERROR(VLOOKUP($M180,Matriz_INM,3,0),"")</f>
        <v/>
      </c>
      <c r="Q180" s="80"/>
      <c r="R180" s="109" t="n">
        <f aca="false">IF(L180="OK",I180,Q180*N180)</f>
        <v>0</v>
      </c>
      <c r="S180" s="78"/>
      <c r="T180" s="87"/>
      <c r="U180" s="78"/>
      <c r="V180" s="87"/>
      <c r="W180" s="78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IF($B181&lt;&gt;"",VLOOKUP($B181,Matriz_INM,2,0),0)</f>
        <v>0</v>
      </c>
      <c r="D181" s="78"/>
      <c r="E181" s="78"/>
      <c r="F181" s="79"/>
      <c r="G181" s="77" t="str">
        <f aca="false">IFERROR(VLOOKUP($B181,Matriz_INM,3,0),"")</f>
        <v/>
      </c>
      <c r="H181" s="80"/>
      <c r="I181" s="109" t="n">
        <f aca="false">H181*C181</f>
        <v>0</v>
      </c>
      <c r="J181" s="78"/>
      <c r="K181" s="87"/>
      <c r="L181" s="88"/>
      <c r="M181" s="76"/>
      <c r="N181" s="77" t="n">
        <f aca="false">IF($M181&lt;&gt;"",VLOOKUP($M181,Matriz_INM,2,0),0)</f>
        <v>0</v>
      </c>
      <c r="O181" s="79"/>
      <c r="P181" s="77" t="str">
        <f aca="false">IFERROR(VLOOKUP($M181,Matriz_INM,3,0),"")</f>
        <v/>
      </c>
      <c r="Q181" s="80"/>
      <c r="R181" s="109" t="n">
        <f aca="false">IF(L181="OK",I181,Q181*N181)</f>
        <v>0</v>
      </c>
      <c r="S181" s="78"/>
      <c r="T181" s="87"/>
      <c r="U181" s="78"/>
      <c r="V181" s="87"/>
      <c r="W181" s="78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IF($B182&lt;&gt;"",VLOOKUP($B182,Matriz_INM,2,0),0)</f>
        <v>0</v>
      </c>
      <c r="D182" s="78"/>
      <c r="E182" s="78"/>
      <c r="F182" s="79"/>
      <c r="G182" s="77" t="str">
        <f aca="false">IFERROR(VLOOKUP($B182,Matriz_INM,3,0),"")</f>
        <v/>
      </c>
      <c r="H182" s="80"/>
      <c r="I182" s="109" t="n">
        <f aca="false">H182*C182</f>
        <v>0</v>
      </c>
      <c r="J182" s="78"/>
      <c r="K182" s="87"/>
      <c r="L182" s="88"/>
      <c r="M182" s="76"/>
      <c r="N182" s="77" t="n">
        <f aca="false">IF($M182&lt;&gt;"",VLOOKUP($M182,Matriz_INM,2,0),0)</f>
        <v>0</v>
      </c>
      <c r="O182" s="79"/>
      <c r="P182" s="77" t="str">
        <f aca="false">IFERROR(VLOOKUP($M182,Matriz_INM,3,0),"")</f>
        <v/>
      </c>
      <c r="Q182" s="80"/>
      <c r="R182" s="109" t="n">
        <f aca="false">IF(L182="OK",I182,Q182*N182)</f>
        <v>0</v>
      </c>
      <c r="S182" s="78"/>
      <c r="T182" s="87"/>
      <c r="U182" s="78"/>
      <c r="V182" s="87"/>
      <c r="W182" s="78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IF($B183&lt;&gt;"",VLOOKUP($B183,Matriz_INM,2,0),0)</f>
        <v>0</v>
      </c>
      <c r="D183" s="78"/>
      <c r="E183" s="78"/>
      <c r="F183" s="79"/>
      <c r="G183" s="77" t="str">
        <f aca="false">IFERROR(VLOOKUP($B183,Matriz_INM,3,0),"")</f>
        <v/>
      </c>
      <c r="H183" s="80"/>
      <c r="I183" s="109" t="n">
        <f aca="false">H183*C183</f>
        <v>0</v>
      </c>
      <c r="J183" s="78"/>
      <c r="K183" s="87"/>
      <c r="L183" s="88"/>
      <c r="M183" s="76"/>
      <c r="N183" s="77" t="n">
        <f aca="false">IF($M183&lt;&gt;"",VLOOKUP($M183,Matriz_INM,2,0),0)</f>
        <v>0</v>
      </c>
      <c r="O183" s="79"/>
      <c r="P183" s="77" t="str">
        <f aca="false">IFERROR(VLOOKUP($M183,Matriz_INM,3,0),"")</f>
        <v/>
      </c>
      <c r="Q183" s="80"/>
      <c r="R183" s="109" t="n">
        <f aca="false">IF(L183="OK",I183,Q183*N183)</f>
        <v>0</v>
      </c>
      <c r="S183" s="78"/>
      <c r="T183" s="87"/>
      <c r="U183" s="78"/>
      <c r="V183" s="87"/>
      <c r="W183" s="78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IF($B184&lt;&gt;"",VLOOKUP($B184,Matriz_INM,2,0),0)</f>
        <v>0</v>
      </c>
      <c r="D184" s="78"/>
      <c r="E184" s="78"/>
      <c r="F184" s="79"/>
      <c r="G184" s="77" t="str">
        <f aca="false">IFERROR(VLOOKUP($B184,Matriz_INM,3,0),"")</f>
        <v/>
      </c>
      <c r="H184" s="80"/>
      <c r="I184" s="109" t="n">
        <f aca="false">H184*C184</f>
        <v>0</v>
      </c>
      <c r="J184" s="78"/>
      <c r="K184" s="87"/>
      <c r="L184" s="88"/>
      <c r="M184" s="76"/>
      <c r="N184" s="77" t="n">
        <f aca="false">IF($M184&lt;&gt;"",VLOOKUP($M184,Matriz_INM,2,0),0)</f>
        <v>0</v>
      </c>
      <c r="O184" s="79"/>
      <c r="P184" s="77" t="str">
        <f aca="false">IFERROR(VLOOKUP($M184,Matriz_INM,3,0),"")</f>
        <v/>
      </c>
      <c r="Q184" s="80"/>
      <c r="R184" s="109" t="n">
        <f aca="false">IF(L184="OK",I184,Q184*N184)</f>
        <v>0</v>
      </c>
      <c r="S184" s="78"/>
      <c r="T184" s="87"/>
      <c r="U184" s="78"/>
      <c r="V184" s="87"/>
      <c r="W184" s="78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IF($B185&lt;&gt;"",VLOOKUP($B185,Matriz_INM,2,0),0)</f>
        <v>0</v>
      </c>
      <c r="D185" s="78"/>
      <c r="E185" s="78"/>
      <c r="F185" s="79"/>
      <c r="G185" s="77" t="str">
        <f aca="false">IFERROR(VLOOKUP($B185,Matriz_INM,3,0),"")</f>
        <v/>
      </c>
      <c r="H185" s="80"/>
      <c r="I185" s="109" t="n">
        <f aca="false">H185*C185</f>
        <v>0</v>
      </c>
      <c r="J185" s="78"/>
      <c r="K185" s="87"/>
      <c r="L185" s="88"/>
      <c r="M185" s="76"/>
      <c r="N185" s="77" t="n">
        <f aca="false">IF($M185&lt;&gt;"",VLOOKUP($M185,Matriz_INM,2,0),0)</f>
        <v>0</v>
      </c>
      <c r="O185" s="79"/>
      <c r="P185" s="77" t="str">
        <f aca="false">IFERROR(VLOOKUP($M185,Matriz_INM,3,0),"")</f>
        <v/>
      </c>
      <c r="Q185" s="80"/>
      <c r="R185" s="109" t="n">
        <f aca="false">IF(L185="OK",I185,Q185*N185)</f>
        <v>0</v>
      </c>
      <c r="S185" s="78"/>
      <c r="T185" s="87"/>
      <c r="U185" s="78"/>
      <c r="V185" s="87"/>
      <c r="W185" s="78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IF($B186&lt;&gt;"",VLOOKUP($B186,Matriz_INM,2,0),0)</f>
        <v>0</v>
      </c>
      <c r="D186" s="78"/>
      <c r="E186" s="78"/>
      <c r="F186" s="79"/>
      <c r="G186" s="77" t="str">
        <f aca="false">IFERROR(VLOOKUP($B186,Matriz_INM,3,0),"")</f>
        <v/>
      </c>
      <c r="H186" s="80"/>
      <c r="I186" s="109" t="n">
        <f aca="false">H186*C186</f>
        <v>0</v>
      </c>
      <c r="J186" s="78"/>
      <c r="K186" s="87"/>
      <c r="L186" s="88"/>
      <c r="M186" s="76"/>
      <c r="N186" s="77" t="n">
        <f aca="false">IF($M186&lt;&gt;"",VLOOKUP($M186,Matriz_INM,2,0),0)</f>
        <v>0</v>
      </c>
      <c r="O186" s="79"/>
      <c r="P186" s="77" t="str">
        <f aca="false">IFERROR(VLOOKUP($M186,Matriz_INM,3,0),"")</f>
        <v/>
      </c>
      <c r="Q186" s="80"/>
      <c r="R186" s="109" t="n">
        <f aca="false">IF(L186="OK",I186,Q186*N186)</f>
        <v>0</v>
      </c>
      <c r="S186" s="78"/>
      <c r="T186" s="87"/>
      <c r="U186" s="78"/>
      <c r="V186" s="87"/>
      <c r="W186" s="78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IF($B187&lt;&gt;"",VLOOKUP($B187,Matriz_INM,2,0),0)</f>
        <v>0</v>
      </c>
      <c r="D187" s="78"/>
      <c r="E187" s="78"/>
      <c r="F187" s="79"/>
      <c r="G187" s="77" t="str">
        <f aca="false">IFERROR(VLOOKUP($B187,Matriz_INM,3,0),"")</f>
        <v/>
      </c>
      <c r="H187" s="80"/>
      <c r="I187" s="109" t="n">
        <f aca="false">H187*C187</f>
        <v>0</v>
      </c>
      <c r="J187" s="78"/>
      <c r="K187" s="87"/>
      <c r="L187" s="88"/>
      <c r="M187" s="76"/>
      <c r="N187" s="77" t="n">
        <f aca="false">IF($M187&lt;&gt;"",VLOOKUP($M187,Matriz_INM,2,0),0)</f>
        <v>0</v>
      </c>
      <c r="O187" s="79"/>
      <c r="P187" s="77" t="str">
        <f aca="false">IFERROR(VLOOKUP($M187,Matriz_INM,3,0),"")</f>
        <v/>
      </c>
      <c r="Q187" s="80"/>
      <c r="R187" s="109" t="n">
        <f aca="false">IF(L187="OK",I187,Q187*N187)</f>
        <v>0</v>
      </c>
      <c r="S187" s="78"/>
      <c r="T187" s="87"/>
      <c r="U187" s="78"/>
      <c r="V187" s="87"/>
      <c r="W187" s="78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IF($B188&lt;&gt;"",VLOOKUP($B188,Matriz_INM,2,0),0)</f>
        <v>0</v>
      </c>
      <c r="D188" s="78"/>
      <c r="E188" s="78"/>
      <c r="F188" s="79"/>
      <c r="G188" s="77" t="str">
        <f aca="false">IFERROR(VLOOKUP($B188,Matriz_INM,3,0),"")</f>
        <v/>
      </c>
      <c r="H188" s="80"/>
      <c r="I188" s="109" t="n">
        <f aca="false">H188*C188</f>
        <v>0</v>
      </c>
      <c r="J188" s="78"/>
      <c r="K188" s="87"/>
      <c r="L188" s="88"/>
      <c r="M188" s="76"/>
      <c r="N188" s="77" t="n">
        <f aca="false">IF($M188&lt;&gt;"",VLOOKUP($M188,Matriz_INM,2,0),0)</f>
        <v>0</v>
      </c>
      <c r="O188" s="79"/>
      <c r="P188" s="77" t="str">
        <f aca="false">IFERROR(VLOOKUP($M188,Matriz_INM,3,0),"")</f>
        <v/>
      </c>
      <c r="Q188" s="80"/>
      <c r="R188" s="109" t="n">
        <f aca="false">IF(L188="OK",I188,Q188*N188)</f>
        <v>0</v>
      </c>
      <c r="S188" s="78"/>
      <c r="T188" s="87"/>
      <c r="U188" s="78"/>
      <c r="V188" s="87"/>
      <c r="W188" s="78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IF($B189&lt;&gt;"",VLOOKUP($B189,Matriz_INM,2,0),0)</f>
        <v>0</v>
      </c>
      <c r="D189" s="78"/>
      <c r="E189" s="78"/>
      <c r="F189" s="79"/>
      <c r="G189" s="77" t="str">
        <f aca="false">IFERROR(VLOOKUP($B189,Matriz_INM,3,0),"")</f>
        <v/>
      </c>
      <c r="H189" s="80"/>
      <c r="I189" s="109" t="n">
        <f aca="false">H189*C189</f>
        <v>0</v>
      </c>
      <c r="J189" s="78"/>
      <c r="K189" s="87"/>
      <c r="L189" s="88"/>
      <c r="M189" s="76"/>
      <c r="N189" s="77" t="n">
        <f aca="false">IF($M189&lt;&gt;"",VLOOKUP($M189,Matriz_INM,2,0),0)</f>
        <v>0</v>
      </c>
      <c r="O189" s="79"/>
      <c r="P189" s="77" t="str">
        <f aca="false">IFERROR(VLOOKUP($M189,Matriz_INM,3,0),"")</f>
        <v/>
      </c>
      <c r="Q189" s="80"/>
      <c r="R189" s="109" t="n">
        <f aca="false">IF(L189="OK",I189,Q189*N189)</f>
        <v>0</v>
      </c>
      <c r="S189" s="78"/>
      <c r="T189" s="87"/>
      <c r="U189" s="78"/>
      <c r="V189" s="87"/>
      <c r="W189" s="78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IF($B190&lt;&gt;"",VLOOKUP($B190,Matriz_INM,2,0),0)</f>
        <v>0</v>
      </c>
      <c r="D190" s="78"/>
      <c r="E190" s="78"/>
      <c r="F190" s="79"/>
      <c r="G190" s="77" t="str">
        <f aca="false">IFERROR(VLOOKUP($B190,Matriz_INM,3,0),"")</f>
        <v/>
      </c>
      <c r="H190" s="80"/>
      <c r="I190" s="109" t="n">
        <f aca="false">H190*C190</f>
        <v>0</v>
      </c>
      <c r="J190" s="78"/>
      <c r="K190" s="87"/>
      <c r="L190" s="88"/>
      <c r="M190" s="76"/>
      <c r="N190" s="77" t="n">
        <f aca="false">IF($M190&lt;&gt;"",VLOOKUP($M190,Matriz_INM,2,0),0)</f>
        <v>0</v>
      </c>
      <c r="O190" s="79"/>
      <c r="P190" s="77" t="str">
        <f aca="false">IFERROR(VLOOKUP($M190,Matriz_INM,3,0),"")</f>
        <v/>
      </c>
      <c r="Q190" s="80"/>
      <c r="R190" s="109" t="n">
        <f aca="false">IF(L190="OK",I190,Q190*N190)</f>
        <v>0</v>
      </c>
      <c r="S190" s="78"/>
      <c r="T190" s="87"/>
      <c r="U190" s="78"/>
      <c r="V190" s="87"/>
      <c r="W190" s="78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IF($B191&lt;&gt;"",VLOOKUP($B191,Matriz_INM,2,0),0)</f>
        <v>0</v>
      </c>
      <c r="D191" s="78"/>
      <c r="E191" s="78"/>
      <c r="F191" s="79"/>
      <c r="G191" s="77" t="str">
        <f aca="false">IFERROR(VLOOKUP($B191,Matriz_INM,3,0),"")</f>
        <v/>
      </c>
      <c r="H191" s="80"/>
      <c r="I191" s="109" t="n">
        <f aca="false">H191*C191</f>
        <v>0</v>
      </c>
      <c r="J191" s="78"/>
      <c r="K191" s="87"/>
      <c r="L191" s="88"/>
      <c r="M191" s="76"/>
      <c r="N191" s="77" t="n">
        <f aca="false">IF($M191&lt;&gt;"",VLOOKUP($M191,Matriz_INM,2,0),0)</f>
        <v>0</v>
      </c>
      <c r="O191" s="79"/>
      <c r="P191" s="77" t="str">
        <f aca="false">IFERROR(VLOOKUP($M191,Matriz_INM,3,0),"")</f>
        <v/>
      </c>
      <c r="Q191" s="80"/>
      <c r="R191" s="109" t="n">
        <f aca="false">IF(L191="OK",I191,Q191*N191)</f>
        <v>0</v>
      </c>
      <c r="S191" s="78"/>
      <c r="T191" s="87"/>
      <c r="U191" s="78"/>
      <c r="V191" s="87"/>
      <c r="W191" s="78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IF($B192&lt;&gt;"",VLOOKUP($B192,Matriz_INM,2,0),0)</f>
        <v>0</v>
      </c>
      <c r="D192" s="78"/>
      <c r="E192" s="78"/>
      <c r="F192" s="79"/>
      <c r="G192" s="77" t="str">
        <f aca="false">IFERROR(VLOOKUP($B192,Matriz_INM,3,0),"")</f>
        <v/>
      </c>
      <c r="H192" s="80"/>
      <c r="I192" s="109" t="n">
        <f aca="false">H192*C192</f>
        <v>0</v>
      </c>
      <c r="J192" s="78"/>
      <c r="K192" s="87"/>
      <c r="L192" s="88"/>
      <c r="M192" s="76"/>
      <c r="N192" s="77" t="n">
        <f aca="false">IF($M192&lt;&gt;"",VLOOKUP($M192,Matriz_INM,2,0),0)</f>
        <v>0</v>
      </c>
      <c r="O192" s="79"/>
      <c r="P192" s="77" t="str">
        <f aca="false">IFERROR(VLOOKUP($M192,Matriz_INM,3,0),"")</f>
        <v/>
      </c>
      <c r="Q192" s="80"/>
      <c r="R192" s="109" t="n">
        <f aca="false">IF(L192="OK",I192,Q192*N192)</f>
        <v>0</v>
      </c>
      <c r="S192" s="78"/>
      <c r="T192" s="87"/>
      <c r="U192" s="78"/>
      <c r="V192" s="87"/>
      <c r="W192" s="78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IF($B193&lt;&gt;"",VLOOKUP($B193,Matriz_INM,2,0),0)</f>
        <v>0</v>
      </c>
      <c r="D193" s="78"/>
      <c r="E193" s="78"/>
      <c r="F193" s="79"/>
      <c r="G193" s="77" t="str">
        <f aca="false">IFERROR(VLOOKUP($B193,Matriz_INM,3,0),"")</f>
        <v/>
      </c>
      <c r="H193" s="80"/>
      <c r="I193" s="109" t="n">
        <f aca="false">H193*C193</f>
        <v>0</v>
      </c>
      <c r="J193" s="78"/>
      <c r="K193" s="87"/>
      <c r="L193" s="88"/>
      <c r="M193" s="76"/>
      <c r="N193" s="77" t="n">
        <f aca="false">IF($M193&lt;&gt;"",VLOOKUP($M193,Matriz_INM,2,0),0)</f>
        <v>0</v>
      </c>
      <c r="O193" s="79"/>
      <c r="P193" s="77" t="str">
        <f aca="false">IFERROR(VLOOKUP($M193,Matriz_INM,3,0),"")</f>
        <v/>
      </c>
      <c r="Q193" s="80"/>
      <c r="R193" s="109" t="n">
        <f aca="false">IF(L193="OK",I193,Q193*N193)</f>
        <v>0</v>
      </c>
      <c r="S193" s="78"/>
      <c r="T193" s="87"/>
      <c r="U193" s="78"/>
      <c r="V193" s="87"/>
      <c r="W193" s="78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IF($B194&lt;&gt;"",VLOOKUP($B194,Matriz_INM,2,0),0)</f>
        <v>0</v>
      </c>
      <c r="D194" s="78"/>
      <c r="E194" s="78"/>
      <c r="F194" s="79"/>
      <c r="G194" s="77" t="str">
        <f aca="false">IFERROR(VLOOKUP($B194,Matriz_INM,3,0),"")</f>
        <v/>
      </c>
      <c r="H194" s="80"/>
      <c r="I194" s="109" t="n">
        <f aca="false">H194*C194</f>
        <v>0</v>
      </c>
      <c r="J194" s="78"/>
      <c r="K194" s="87"/>
      <c r="L194" s="88"/>
      <c r="M194" s="76"/>
      <c r="N194" s="77" t="n">
        <f aca="false">IF($M194&lt;&gt;"",VLOOKUP($M194,Matriz_INM,2,0),0)</f>
        <v>0</v>
      </c>
      <c r="O194" s="79"/>
      <c r="P194" s="77" t="str">
        <f aca="false">IFERROR(VLOOKUP($M194,Matriz_INM,3,0),"")</f>
        <v/>
      </c>
      <c r="Q194" s="80"/>
      <c r="R194" s="109" t="n">
        <f aca="false">IF(L194="OK",I194,Q194*N194)</f>
        <v>0</v>
      </c>
      <c r="S194" s="78"/>
      <c r="T194" s="87"/>
      <c r="U194" s="78"/>
      <c r="V194" s="87"/>
      <c r="W194" s="78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IF($B195&lt;&gt;"",VLOOKUP($B195,Matriz_INM,2,0),0)</f>
        <v>0</v>
      </c>
      <c r="D195" s="78"/>
      <c r="E195" s="78"/>
      <c r="F195" s="79"/>
      <c r="G195" s="77" t="str">
        <f aca="false">IFERROR(VLOOKUP($B195,Matriz_INM,3,0),"")</f>
        <v/>
      </c>
      <c r="H195" s="80"/>
      <c r="I195" s="109" t="n">
        <f aca="false">H195*C195</f>
        <v>0</v>
      </c>
      <c r="J195" s="78"/>
      <c r="K195" s="87"/>
      <c r="L195" s="88"/>
      <c r="M195" s="76"/>
      <c r="N195" s="77" t="n">
        <f aca="false">IF($M195&lt;&gt;"",VLOOKUP($M195,Matriz_INM,2,0),0)</f>
        <v>0</v>
      </c>
      <c r="O195" s="79"/>
      <c r="P195" s="77" t="str">
        <f aca="false">IFERROR(VLOOKUP($M195,Matriz_INM,3,0),"")</f>
        <v/>
      </c>
      <c r="Q195" s="80"/>
      <c r="R195" s="109" t="n">
        <f aca="false">IF(L195="OK",I195,Q195*N195)</f>
        <v>0</v>
      </c>
      <c r="S195" s="78"/>
      <c r="T195" s="87"/>
      <c r="U195" s="78"/>
      <c r="V195" s="87"/>
      <c r="W195" s="78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IF($B196&lt;&gt;"",VLOOKUP($B196,Matriz_INM,2,0),0)</f>
        <v>0</v>
      </c>
      <c r="D196" s="78"/>
      <c r="E196" s="78"/>
      <c r="F196" s="79"/>
      <c r="G196" s="77" t="str">
        <f aca="false">IFERROR(VLOOKUP($B196,Matriz_INM,3,0),"")</f>
        <v/>
      </c>
      <c r="H196" s="80"/>
      <c r="I196" s="109" t="n">
        <f aca="false">H196*C196</f>
        <v>0</v>
      </c>
      <c r="J196" s="78"/>
      <c r="K196" s="87"/>
      <c r="L196" s="88"/>
      <c r="M196" s="76"/>
      <c r="N196" s="77" t="n">
        <f aca="false">IF($M196&lt;&gt;"",VLOOKUP($M196,Matriz_INM,2,0),0)</f>
        <v>0</v>
      </c>
      <c r="O196" s="79"/>
      <c r="P196" s="77" t="str">
        <f aca="false">IFERROR(VLOOKUP($M196,Matriz_INM,3,0),"")</f>
        <v/>
      </c>
      <c r="Q196" s="80"/>
      <c r="R196" s="109" t="n">
        <f aca="false">IF(L196="OK",I196,Q196*N196)</f>
        <v>0</v>
      </c>
      <c r="S196" s="78"/>
      <c r="T196" s="87"/>
      <c r="U196" s="78"/>
      <c r="V196" s="87"/>
      <c r="W196" s="78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IF($B197&lt;&gt;"",VLOOKUP($B197,Matriz_INM,2,0),0)</f>
        <v>0</v>
      </c>
      <c r="D197" s="78"/>
      <c r="E197" s="78"/>
      <c r="F197" s="79"/>
      <c r="G197" s="77" t="str">
        <f aca="false">IFERROR(VLOOKUP($B197,Matriz_INM,3,0),"")</f>
        <v/>
      </c>
      <c r="H197" s="80"/>
      <c r="I197" s="109" t="n">
        <f aca="false">H197*C197</f>
        <v>0</v>
      </c>
      <c r="J197" s="78"/>
      <c r="K197" s="87"/>
      <c r="L197" s="88"/>
      <c r="M197" s="76"/>
      <c r="N197" s="77" t="n">
        <f aca="false">IF($M197&lt;&gt;"",VLOOKUP($M197,Matriz_INM,2,0),0)</f>
        <v>0</v>
      </c>
      <c r="O197" s="79"/>
      <c r="P197" s="77" t="str">
        <f aca="false">IFERROR(VLOOKUP($M197,Matriz_INM,3,0),"")</f>
        <v/>
      </c>
      <c r="Q197" s="80"/>
      <c r="R197" s="109" t="n">
        <f aca="false">IF(L197="OK",I197,Q197*N197)</f>
        <v>0</v>
      </c>
      <c r="S197" s="78"/>
      <c r="T197" s="87"/>
      <c r="U197" s="78"/>
      <c r="V197" s="87"/>
      <c r="W197" s="78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IF($B198&lt;&gt;"",VLOOKUP($B198,Matriz_INM,2,0),0)</f>
        <v>0</v>
      </c>
      <c r="D198" s="78"/>
      <c r="E198" s="78"/>
      <c r="F198" s="79"/>
      <c r="G198" s="77" t="str">
        <f aca="false">IFERROR(VLOOKUP($B198,Matriz_INM,3,0),"")</f>
        <v/>
      </c>
      <c r="H198" s="80"/>
      <c r="I198" s="109" t="n">
        <f aca="false">H198*C198</f>
        <v>0</v>
      </c>
      <c r="J198" s="78"/>
      <c r="K198" s="87"/>
      <c r="L198" s="88"/>
      <c r="M198" s="76"/>
      <c r="N198" s="77" t="n">
        <f aca="false">IF($M198&lt;&gt;"",VLOOKUP($M198,Matriz_INM,2,0),0)</f>
        <v>0</v>
      </c>
      <c r="O198" s="79"/>
      <c r="P198" s="77" t="str">
        <f aca="false">IFERROR(VLOOKUP($M198,Matriz_INM,3,0),"")</f>
        <v/>
      </c>
      <c r="Q198" s="80"/>
      <c r="R198" s="109" t="n">
        <f aca="false">IF(L198="OK",I198,Q198*N198)</f>
        <v>0</v>
      </c>
      <c r="S198" s="78"/>
      <c r="T198" s="87"/>
      <c r="U198" s="78"/>
      <c r="V198" s="87"/>
      <c r="W198" s="78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IF($B199&lt;&gt;"",VLOOKUP($B199,Matriz_INM,2,0),0)</f>
        <v>0</v>
      </c>
      <c r="D199" s="78"/>
      <c r="E199" s="78"/>
      <c r="F199" s="79"/>
      <c r="G199" s="77" t="str">
        <f aca="false">IFERROR(VLOOKUP($B199,Matriz_INM,3,0),"")</f>
        <v/>
      </c>
      <c r="H199" s="80"/>
      <c r="I199" s="109" t="n">
        <f aca="false">H199*C199</f>
        <v>0</v>
      </c>
      <c r="J199" s="78"/>
      <c r="K199" s="87"/>
      <c r="L199" s="88"/>
      <c r="M199" s="76"/>
      <c r="N199" s="77" t="n">
        <f aca="false">IF($M199&lt;&gt;"",VLOOKUP($M199,Matriz_INM,2,0),0)</f>
        <v>0</v>
      </c>
      <c r="O199" s="79"/>
      <c r="P199" s="77" t="str">
        <f aca="false">IFERROR(VLOOKUP($M199,Matriz_INM,3,0),"")</f>
        <v/>
      </c>
      <c r="Q199" s="80"/>
      <c r="R199" s="109" t="n">
        <f aca="false">IF(L199="OK",I199,Q199*N199)</f>
        <v>0</v>
      </c>
      <c r="S199" s="78"/>
      <c r="T199" s="87"/>
      <c r="U199" s="78"/>
      <c r="V199" s="87"/>
      <c r="W199" s="78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IF($B200&lt;&gt;"",VLOOKUP($B200,Matriz_INM,2,0),0)</f>
        <v>0</v>
      </c>
      <c r="D200" s="78"/>
      <c r="E200" s="78"/>
      <c r="F200" s="79"/>
      <c r="G200" s="77" t="str">
        <f aca="false">IFERROR(VLOOKUP($B200,Matriz_INM,3,0),"")</f>
        <v/>
      </c>
      <c r="H200" s="80"/>
      <c r="I200" s="109" t="n">
        <f aca="false">H200*C200</f>
        <v>0</v>
      </c>
      <c r="J200" s="78"/>
      <c r="K200" s="87"/>
      <c r="L200" s="88"/>
      <c r="M200" s="76"/>
      <c r="N200" s="77" t="n">
        <f aca="false">IF($M200&lt;&gt;"",VLOOKUP($M200,Matriz_INM,2,0),0)</f>
        <v>0</v>
      </c>
      <c r="O200" s="79"/>
      <c r="P200" s="77" t="str">
        <f aca="false">IFERROR(VLOOKUP($M200,Matriz_INM,3,0),"")</f>
        <v/>
      </c>
      <c r="Q200" s="80"/>
      <c r="R200" s="109" t="n">
        <f aca="false">IF(L200="OK",I200,Q200*N200)</f>
        <v>0</v>
      </c>
      <c r="S200" s="78"/>
      <c r="T200" s="87"/>
      <c r="U200" s="78"/>
      <c r="V200" s="87"/>
      <c r="W200" s="78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IF($B201&lt;&gt;"",VLOOKUP($B201,Matriz_INM,2,0),0)</f>
        <v>0</v>
      </c>
      <c r="D201" s="78"/>
      <c r="E201" s="78"/>
      <c r="F201" s="79"/>
      <c r="G201" s="77" t="str">
        <f aca="false">IFERROR(VLOOKUP($B201,Matriz_INM,3,0),"")</f>
        <v/>
      </c>
      <c r="H201" s="80"/>
      <c r="I201" s="109" t="n">
        <f aca="false">H201*C201</f>
        <v>0</v>
      </c>
      <c r="J201" s="78"/>
      <c r="K201" s="87"/>
      <c r="L201" s="88"/>
      <c r="M201" s="76"/>
      <c r="N201" s="77" t="n">
        <f aca="false">IF($M201&lt;&gt;"",VLOOKUP($M201,Matriz_INM,2,0),0)</f>
        <v>0</v>
      </c>
      <c r="O201" s="79"/>
      <c r="P201" s="77" t="str">
        <f aca="false">IFERROR(VLOOKUP($M201,Matriz_INM,3,0),"")</f>
        <v/>
      </c>
      <c r="Q201" s="80"/>
      <c r="R201" s="109" t="n">
        <f aca="false">IF(L201="OK",I201,Q201*N201)</f>
        <v>0</v>
      </c>
      <c r="S201" s="78"/>
      <c r="T201" s="87"/>
      <c r="U201" s="78"/>
      <c r="V201" s="87"/>
      <c r="W201" s="78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IF($B202&lt;&gt;"",VLOOKUP($B202,Matriz_INM,2,0),0)</f>
        <v>0</v>
      </c>
      <c r="D202" s="78"/>
      <c r="E202" s="78"/>
      <c r="F202" s="79"/>
      <c r="G202" s="77" t="str">
        <f aca="false">IFERROR(VLOOKUP($B202,Matriz_INM,3,0),"")</f>
        <v/>
      </c>
      <c r="H202" s="80"/>
      <c r="I202" s="109" t="n">
        <f aca="false">H202*C202</f>
        <v>0</v>
      </c>
      <c r="J202" s="78"/>
      <c r="K202" s="87"/>
      <c r="L202" s="88"/>
      <c r="M202" s="76"/>
      <c r="N202" s="77" t="n">
        <f aca="false">IF($M202&lt;&gt;"",VLOOKUP($M202,Matriz_INM,2,0),0)</f>
        <v>0</v>
      </c>
      <c r="O202" s="79"/>
      <c r="P202" s="77" t="str">
        <f aca="false">IFERROR(VLOOKUP($M202,Matriz_INM,3,0),"")</f>
        <v/>
      </c>
      <c r="Q202" s="80"/>
      <c r="R202" s="109" t="n">
        <f aca="false">IF(L202="OK",I202,Q202*N202)</f>
        <v>0</v>
      </c>
      <c r="S202" s="78"/>
      <c r="T202" s="87"/>
      <c r="U202" s="78"/>
      <c r="V202" s="87"/>
      <c r="W202" s="78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IF($B203&lt;&gt;"",VLOOKUP($B203,Matriz_INM,2,0),0)</f>
        <v>0</v>
      </c>
      <c r="D203" s="78"/>
      <c r="E203" s="78"/>
      <c r="F203" s="79"/>
      <c r="G203" s="77" t="str">
        <f aca="false">IFERROR(VLOOKUP($B203,Matriz_INM,3,0),"")</f>
        <v/>
      </c>
      <c r="H203" s="80"/>
      <c r="I203" s="109" t="n">
        <f aca="false">H203*C203</f>
        <v>0</v>
      </c>
      <c r="J203" s="78"/>
      <c r="K203" s="87"/>
      <c r="L203" s="88"/>
      <c r="M203" s="76"/>
      <c r="N203" s="77" t="n">
        <f aca="false">IF($M203&lt;&gt;"",VLOOKUP($M203,Matriz_INM,2,0),0)</f>
        <v>0</v>
      </c>
      <c r="O203" s="79"/>
      <c r="P203" s="77" t="str">
        <f aca="false">IFERROR(VLOOKUP($M203,Matriz_INM,3,0),"")</f>
        <v/>
      </c>
      <c r="Q203" s="80"/>
      <c r="R203" s="109" t="n">
        <f aca="false">IF(L203="OK",I203,Q203*N203)</f>
        <v>0</v>
      </c>
      <c r="S203" s="78"/>
      <c r="T203" s="87"/>
      <c r="U203" s="78"/>
      <c r="V203" s="87"/>
      <c r="W203" s="78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IF($B204&lt;&gt;"",VLOOKUP($B204,Matriz_INM,2,0),0)</f>
        <v>0</v>
      </c>
      <c r="D204" s="78"/>
      <c r="E204" s="78"/>
      <c r="F204" s="79"/>
      <c r="G204" s="77" t="str">
        <f aca="false">IFERROR(VLOOKUP($B204,Matriz_INM,3,0),"")</f>
        <v/>
      </c>
      <c r="H204" s="80"/>
      <c r="I204" s="109" t="n">
        <f aca="false">H204*C204</f>
        <v>0</v>
      </c>
      <c r="J204" s="78"/>
      <c r="K204" s="87"/>
      <c r="L204" s="88"/>
      <c r="M204" s="76"/>
      <c r="N204" s="77" t="n">
        <f aca="false">IF($M204&lt;&gt;"",VLOOKUP($M204,Matriz_INM,2,0),0)</f>
        <v>0</v>
      </c>
      <c r="O204" s="79"/>
      <c r="P204" s="77" t="str">
        <f aca="false">IFERROR(VLOOKUP($M204,Matriz_INM,3,0),"")</f>
        <v/>
      </c>
      <c r="Q204" s="80"/>
      <c r="R204" s="109" t="n">
        <f aca="false">IF(L204="OK",I204,Q204*N204)</f>
        <v>0</v>
      </c>
      <c r="S204" s="78"/>
      <c r="T204" s="87"/>
      <c r="U204" s="78"/>
      <c r="V204" s="87"/>
      <c r="W204" s="78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IF($B205&lt;&gt;"",VLOOKUP($B205,Matriz_INM,2,0),0)</f>
        <v>0</v>
      </c>
      <c r="D205" s="78"/>
      <c r="E205" s="78"/>
      <c r="F205" s="79"/>
      <c r="G205" s="77" t="str">
        <f aca="false">IFERROR(VLOOKUP($B205,Matriz_INM,3,0),"")</f>
        <v/>
      </c>
      <c r="H205" s="80"/>
      <c r="I205" s="109" t="n">
        <f aca="false">H205*C205</f>
        <v>0</v>
      </c>
      <c r="J205" s="78"/>
      <c r="K205" s="87"/>
      <c r="L205" s="88"/>
      <c r="M205" s="76"/>
      <c r="N205" s="77" t="n">
        <f aca="false">IF($M205&lt;&gt;"",VLOOKUP($M205,Matriz_INM,2,0),0)</f>
        <v>0</v>
      </c>
      <c r="O205" s="79"/>
      <c r="P205" s="77" t="str">
        <f aca="false">IFERROR(VLOOKUP($M205,Matriz_INM,3,0),"")</f>
        <v/>
      </c>
      <c r="Q205" s="80"/>
      <c r="R205" s="109" t="n">
        <f aca="false">IF(L205="OK",I205,Q205*N205)</f>
        <v>0</v>
      </c>
      <c r="S205" s="78"/>
      <c r="T205" s="87"/>
      <c r="U205" s="78"/>
      <c r="V205" s="87"/>
      <c r="W205" s="78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IF($B206&lt;&gt;"",VLOOKUP($B206,Matriz_INM,2,0),0)</f>
        <v>0</v>
      </c>
      <c r="D206" s="78"/>
      <c r="E206" s="78"/>
      <c r="F206" s="79"/>
      <c r="G206" s="77" t="str">
        <f aca="false">IFERROR(VLOOKUP($B206,Matriz_INM,3,0),"")</f>
        <v/>
      </c>
      <c r="H206" s="80"/>
      <c r="I206" s="109" t="n">
        <f aca="false">H206*C206</f>
        <v>0</v>
      </c>
      <c r="J206" s="78"/>
      <c r="K206" s="87"/>
      <c r="L206" s="88"/>
      <c r="M206" s="76"/>
      <c r="N206" s="77" t="n">
        <f aca="false">IF($M206&lt;&gt;"",VLOOKUP($M206,Matriz_INM,2,0),0)</f>
        <v>0</v>
      </c>
      <c r="O206" s="79"/>
      <c r="P206" s="77" t="str">
        <f aca="false">IFERROR(VLOOKUP($M206,Matriz_INM,3,0),"")</f>
        <v/>
      </c>
      <c r="Q206" s="80"/>
      <c r="R206" s="109" t="n">
        <f aca="false">IF(L206="OK",I206,Q206*N206)</f>
        <v>0</v>
      </c>
      <c r="S206" s="78"/>
      <c r="T206" s="87"/>
      <c r="U206" s="78"/>
      <c r="V206" s="87"/>
      <c r="W206" s="78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IF($B207&lt;&gt;"",VLOOKUP($B207,Matriz_INM,2,0),0)</f>
        <v>0</v>
      </c>
      <c r="D207" s="78"/>
      <c r="E207" s="78"/>
      <c r="F207" s="79"/>
      <c r="G207" s="77" t="str">
        <f aca="false">IFERROR(VLOOKUP($B207,Matriz_INM,3,0),"")</f>
        <v/>
      </c>
      <c r="H207" s="80"/>
      <c r="I207" s="109" t="n">
        <f aca="false">H207*C207</f>
        <v>0</v>
      </c>
      <c r="J207" s="78"/>
      <c r="K207" s="87"/>
      <c r="L207" s="88"/>
      <c r="M207" s="76"/>
      <c r="N207" s="77" t="n">
        <f aca="false">IF($M207&lt;&gt;"",VLOOKUP($M207,Matriz_INM,2,0),0)</f>
        <v>0</v>
      </c>
      <c r="O207" s="79"/>
      <c r="P207" s="77" t="str">
        <f aca="false">IFERROR(VLOOKUP($M207,Matriz_INM,3,0),"")</f>
        <v/>
      </c>
      <c r="Q207" s="80"/>
      <c r="R207" s="109" t="n">
        <f aca="false">IF(L207="OK",I207,Q207*N207)</f>
        <v>0</v>
      </c>
      <c r="S207" s="78"/>
      <c r="T207" s="87"/>
      <c r="U207" s="78"/>
      <c r="V207" s="87"/>
      <c r="W207" s="78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IF($B208&lt;&gt;"",VLOOKUP($B208,Matriz_INM,2,0),0)</f>
        <v>0</v>
      </c>
      <c r="D208" s="78"/>
      <c r="E208" s="78"/>
      <c r="F208" s="79"/>
      <c r="G208" s="77" t="str">
        <f aca="false">IFERROR(VLOOKUP($B208,Matriz_INM,3,0),"")</f>
        <v/>
      </c>
      <c r="H208" s="80"/>
      <c r="I208" s="109" t="n">
        <f aca="false">H208*C208</f>
        <v>0</v>
      </c>
      <c r="J208" s="78"/>
      <c r="K208" s="87"/>
      <c r="L208" s="88"/>
      <c r="M208" s="76"/>
      <c r="N208" s="77" t="n">
        <f aca="false">IF($M208&lt;&gt;"",VLOOKUP($M208,Matriz_INM,2,0),0)</f>
        <v>0</v>
      </c>
      <c r="O208" s="79"/>
      <c r="P208" s="77" t="str">
        <f aca="false">IFERROR(VLOOKUP($M208,Matriz_INM,3,0),"")</f>
        <v/>
      </c>
      <c r="Q208" s="80"/>
      <c r="R208" s="109" t="n">
        <f aca="false">IF(L208="OK",I208,Q208*N208)</f>
        <v>0</v>
      </c>
      <c r="S208" s="78"/>
      <c r="T208" s="87"/>
      <c r="U208" s="78"/>
      <c r="V208" s="87"/>
      <c r="W208" s="78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IF($B209&lt;&gt;"",VLOOKUP($B209,Matriz_INM,2,0),0)</f>
        <v>0</v>
      </c>
      <c r="D209" s="78"/>
      <c r="E209" s="78"/>
      <c r="F209" s="79"/>
      <c r="G209" s="77" t="str">
        <f aca="false">IFERROR(VLOOKUP($B209,Matriz_INM,3,0),"")</f>
        <v/>
      </c>
      <c r="H209" s="80"/>
      <c r="I209" s="109" t="n">
        <f aca="false">H209*C209</f>
        <v>0</v>
      </c>
      <c r="J209" s="78"/>
      <c r="K209" s="87"/>
      <c r="L209" s="88"/>
      <c r="M209" s="76"/>
      <c r="N209" s="77" t="n">
        <f aca="false">IF($M209&lt;&gt;"",VLOOKUP($M209,Matriz_INM,2,0),0)</f>
        <v>0</v>
      </c>
      <c r="O209" s="79"/>
      <c r="P209" s="77" t="str">
        <f aca="false">IFERROR(VLOOKUP($M209,Matriz_INM,3,0),"")</f>
        <v/>
      </c>
      <c r="Q209" s="80"/>
      <c r="R209" s="109" t="n">
        <f aca="false">IF(L209="OK",I209,Q209*N209)</f>
        <v>0</v>
      </c>
      <c r="S209" s="78"/>
      <c r="T209" s="87"/>
      <c r="U209" s="78"/>
      <c r="V209" s="87"/>
      <c r="W209" s="78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IF($B210&lt;&gt;"",VLOOKUP($B210,Matriz_INM,2,0),0)</f>
        <v>0</v>
      </c>
      <c r="D210" s="78"/>
      <c r="E210" s="78"/>
      <c r="F210" s="79"/>
      <c r="G210" s="77" t="str">
        <f aca="false">IFERROR(VLOOKUP($B210,Matriz_INM,3,0),"")</f>
        <v/>
      </c>
      <c r="H210" s="80"/>
      <c r="I210" s="109" t="n">
        <f aca="false">H210*C210</f>
        <v>0</v>
      </c>
      <c r="J210" s="78"/>
      <c r="K210" s="87"/>
      <c r="L210" s="88"/>
      <c r="M210" s="76"/>
      <c r="N210" s="77" t="n">
        <f aca="false">IF($M210&lt;&gt;"",VLOOKUP($M210,Matriz_INM,2,0),0)</f>
        <v>0</v>
      </c>
      <c r="O210" s="79"/>
      <c r="P210" s="77" t="str">
        <f aca="false">IFERROR(VLOOKUP($M210,Matriz_INM,3,0),"")</f>
        <v/>
      </c>
      <c r="Q210" s="80"/>
      <c r="R210" s="109" t="n">
        <f aca="false">IF(L210="OK",I210,Q210*N210)</f>
        <v>0</v>
      </c>
      <c r="S210" s="78"/>
      <c r="T210" s="87"/>
      <c r="U210" s="78"/>
      <c r="V210" s="87"/>
      <c r="W210" s="78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IF($B211&lt;&gt;"",VLOOKUP($B211,Matriz_INM,2,0),0)</f>
        <v>0</v>
      </c>
      <c r="D211" s="78"/>
      <c r="E211" s="78"/>
      <c r="F211" s="79"/>
      <c r="G211" s="77" t="str">
        <f aca="false">IFERROR(VLOOKUP($B211,Matriz_INM,3,0),"")</f>
        <v/>
      </c>
      <c r="H211" s="80"/>
      <c r="I211" s="109" t="n">
        <f aca="false">H211*C211</f>
        <v>0</v>
      </c>
      <c r="J211" s="78"/>
      <c r="K211" s="87"/>
      <c r="L211" s="88"/>
      <c r="M211" s="76"/>
      <c r="N211" s="77" t="n">
        <f aca="false">IF($M211&lt;&gt;"",VLOOKUP($M211,Matriz_INM,2,0),0)</f>
        <v>0</v>
      </c>
      <c r="O211" s="79"/>
      <c r="P211" s="77" t="str">
        <f aca="false">IFERROR(VLOOKUP($M211,Matriz_INM,3,0),"")</f>
        <v/>
      </c>
      <c r="Q211" s="80"/>
      <c r="R211" s="109" t="n">
        <f aca="false">IF(L211="OK",I211,Q211*N211)</f>
        <v>0</v>
      </c>
      <c r="S211" s="78"/>
      <c r="T211" s="87"/>
      <c r="U211" s="78"/>
      <c r="V211" s="87"/>
      <c r="W211" s="78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IF($B212&lt;&gt;"",VLOOKUP($B212,Matriz_INM,2,0),0)</f>
        <v>0</v>
      </c>
      <c r="D212" s="78"/>
      <c r="E212" s="78"/>
      <c r="F212" s="79"/>
      <c r="G212" s="77" t="str">
        <f aca="false">IFERROR(VLOOKUP($B212,Matriz_INM,3,0),"")</f>
        <v/>
      </c>
      <c r="H212" s="80"/>
      <c r="I212" s="109" t="n">
        <f aca="false">H212*C212</f>
        <v>0</v>
      </c>
      <c r="J212" s="78"/>
      <c r="K212" s="87"/>
      <c r="L212" s="88"/>
      <c r="M212" s="76"/>
      <c r="N212" s="77" t="n">
        <f aca="false">IF($M212&lt;&gt;"",VLOOKUP($M212,Matriz_INM,2,0),0)</f>
        <v>0</v>
      </c>
      <c r="O212" s="79"/>
      <c r="P212" s="77" t="str">
        <f aca="false">IFERROR(VLOOKUP($M212,Matriz_INM,3,0),"")</f>
        <v/>
      </c>
      <c r="Q212" s="80"/>
      <c r="R212" s="109" t="n">
        <f aca="false">IF(L212="OK",I212,Q212*N212)</f>
        <v>0</v>
      </c>
      <c r="S212" s="78"/>
      <c r="T212" s="87"/>
      <c r="U212" s="78"/>
      <c r="V212" s="87"/>
      <c r="W212" s="78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IF($B213&lt;&gt;"",VLOOKUP($B213,Matriz_INM,2,0),0)</f>
        <v>0</v>
      </c>
      <c r="D213" s="78"/>
      <c r="E213" s="78"/>
      <c r="F213" s="79"/>
      <c r="G213" s="77" t="str">
        <f aca="false">IFERROR(VLOOKUP($B213,Matriz_INM,3,0),"")</f>
        <v/>
      </c>
      <c r="H213" s="80"/>
      <c r="I213" s="109" t="n">
        <f aca="false">H213*C213</f>
        <v>0</v>
      </c>
      <c r="J213" s="78"/>
      <c r="K213" s="87"/>
      <c r="L213" s="88"/>
      <c r="M213" s="76"/>
      <c r="N213" s="77" t="n">
        <f aca="false">IF($M213&lt;&gt;"",VLOOKUP($M213,Matriz_INM,2,0),0)</f>
        <v>0</v>
      </c>
      <c r="O213" s="79"/>
      <c r="P213" s="77" t="str">
        <f aca="false">IFERROR(VLOOKUP($M213,Matriz_INM,3,0),"")</f>
        <v/>
      </c>
      <c r="Q213" s="80"/>
      <c r="R213" s="109" t="n">
        <f aca="false">IF(L213="OK",I213,Q213*N213)</f>
        <v>0</v>
      </c>
      <c r="S213" s="78"/>
      <c r="T213" s="87"/>
      <c r="U213" s="78"/>
      <c r="V213" s="87"/>
      <c r="W213" s="78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IF($B214&lt;&gt;"",VLOOKUP($B214,Matriz_INM,2,0),0)</f>
        <v>0</v>
      </c>
      <c r="D214" s="78"/>
      <c r="E214" s="78"/>
      <c r="F214" s="79"/>
      <c r="G214" s="77" t="str">
        <f aca="false">IFERROR(VLOOKUP($B214,Matriz_INM,3,0),"")</f>
        <v/>
      </c>
      <c r="H214" s="80"/>
      <c r="I214" s="109" t="n">
        <f aca="false">H214*C214</f>
        <v>0</v>
      </c>
      <c r="J214" s="78"/>
      <c r="K214" s="87"/>
      <c r="L214" s="88"/>
      <c r="M214" s="76"/>
      <c r="N214" s="77" t="n">
        <f aca="false">IF($M214&lt;&gt;"",VLOOKUP($M214,Matriz_INM,2,0),0)</f>
        <v>0</v>
      </c>
      <c r="O214" s="79"/>
      <c r="P214" s="77" t="str">
        <f aca="false">IFERROR(VLOOKUP($M214,Matriz_INM,3,0),"")</f>
        <v/>
      </c>
      <c r="Q214" s="80"/>
      <c r="R214" s="109" t="n">
        <f aca="false">IF(L214="OK",I214,Q214*N214)</f>
        <v>0</v>
      </c>
      <c r="S214" s="78"/>
      <c r="T214" s="87"/>
      <c r="U214" s="78"/>
      <c r="V214" s="87"/>
      <c r="W214" s="78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IF($B215&lt;&gt;"",VLOOKUP($B215,Matriz_INM,2,0),0)</f>
        <v>0</v>
      </c>
      <c r="D215" s="78"/>
      <c r="E215" s="78"/>
      <c r="F215" s="79"/>
      <c r="G215" s="77" t="str">
        <f aca="false">IFERROR(VLOOKUP($B215,Matriz_INM,3,0),"")</f>
        <v/>
      </c>
      <c r="H215" s="80"/>
      <c r="I215" s="109" t="n">
        <f aca="false">H215*C215</f>
        <v>0</v>
      </c>
      <c r="J215" s="78"/>
      <c r="K215" s="87"/>
      <c r="L215" s="88"/>
      <c r="M215" s="76"/>
      <c r="N215" s="77" t="n">
        <f aca="false">IF($M215&lt;&gt;"",VLOOKUP($M215,Matriz_INM,2,0),0)</f>
        <v>0</v>
      </c>
      <c r="O215" s="79"/>
      <c r="P215" s="77" t="str">
        <f aca="false">IFERROR(VLOOKUP($M215,Matriz_INM,3,0),"")</f>
        <v/>
      </c>
      <c r="Q215" s="80"/>
      <c r="R215" s="109" t="n">
        <f aca="false">IF(L215="OK",I215,Q215*N215)</f>
        <v>0</v>
      </c>
      <c r="S215" s="78"/>
      <c r="T215" s="87"/>
      <c r="U215" s="78"/>
      <c r="V215" s="87"/>
      <c r="W215" s="78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IF($B216&lt;&gt;"",VLOOKUP($B216,Matriz_INM,2,0),0)</f>
        <v>0</v>
      </c>
      <c r="D216" s="78"/>
      <c r="E216" s="78"/>
      <c r="F216" s="79"/>
      <c r="G216" s="77" t="str">
        <f aca="false">IFERROR(VLOOKUP($B216,Matriz_INM,3,0),"")</f>
        <v/>
      </c>
      <c r="H216" s="80"/>
      <c r="I216" s="109" t="n">
        <f aca="false">H216*C216</f>
        <v>0</v>
      </c>
      <c r="J216" s="78"/>
      <c r="K216" s="87"/>
      <c r="L216" s="88"/>
      <c r="M216" s="76"/>
      <c r="N216" s="77" t="n">
        <f aca="false">IF($M216&lt;&gt;"",VLOOKUP($M216,Matriz_INM,2,0),0)</f>
        <v>0</v>
      </c>
      <c r="O216" s="79"/>
      <c r="P216" s="77" t="str">
        <f aca="false">IFERROR(VLOOKUP($M216,Matriz_INM,3,0),"")</f>
        <v/>
      </c>
      <c r="Q216" s="80"/>
      <c r="R216" s="109" t="n">
        <f aca="false">IF(L216="OK",I216,Q216*N216)</f>
        <v>0</v>
      </c>
      <c r="S216" s="78"/>
      <c r="T216" s="87"/>
      <c r="U216" s="78"/>
      <c r="V216" s="87"/>
      <c r="W216" s="78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IF($B217&lt;&gt;"",VLOOKUP($B217,Matriz_INM,2,0),0)</f>
        <v>0</v>
      </c>
      <c r="D217" s="78"/>
      <c r="E217" s="78"/>
      <c r="F217" s="79"/>
      <c r="G217" s="77" t="str">
        <f aca="false">IFERROR(VLOOKUP($B217,Matriz_INM,3,0),"")</f>
        <v/>
      </c>
      <c r="H217" s="80"/>
      <c r="I217" s="109" t="n">
        <f aca="false">H217*C217</f>
        <v>0</v>
      </c>
      <c r="J217" s="78"/>
      <c r="K217" s="87"/>
      <c r="L217" s="88"/>
      <c r="M217" s="76"/>
      <c r="N217" s="77" t="n">
        <f aca="false">IF($M217&lt;&gt;"",VLOOKUP($M217,Matriz_INM,2,0),0)</f>
        <v>0</v>
      </c>
      <c r="O217" s="79"/>
      <c r="P217" s="77" t="str">
        <f aca="false">IFERROR(VLOOKUP($M217,Matriz_INM,3,0),"")</f>
        <v/>
      </c>
      <c r="Q217" s="80"/>
      <c r="R217" s="109" t="n">
        <f aca="false">IF(L217="OK",I217,Q217*N217)</f>
        <v>0</v>
      </c>
      <c r="S217" s="78"/>
      <c r="T217" s="87"/>
      <c r="U217" s="78"/>
      <c r="V217" s="87"/>
      <c r="W217" s="78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IF($B218&lt;&gt;"",VLOOKUP($B218,Matriz_INM,2,0),0)</f>
        <v>0</v>
      </c>
      <c r="D218" s="78"/>
      <c r="E218" s="78"/>
      <c r="F218" s="79"/>
      <c r="G218" s="77" t="str">
        <f aca="false">IFERROR(VLOOKUP($B218,Matriz_INM,3,0),"")</f>
        <v/>
      </c>
      <c r="H218" s="80"/>
      <c r="I218" s="109" t="n">
        <f aca="false">H218*C218</f>
        <v>0</v>
      </c>
      <c r="J218" s="78"/>
      <c r="K218" s="87"/>
      <c r="L218" s="88"/>
      <c r="M218" s="76"/>
      <c r="N218" s="77" t="n">
        <f aca="false">IF($M218&lt;&gt;"",VLOOKUP($M218,Matriz_INM,2,0),0)</f>
        <v>0</v>
      </c>
      <c r="O218" s="79"/>
      <c r="P218" s="77" t="str">
        <f aca="false">IFERROR(VLOOKUP($M218,Matriz_INM,3,0),"")</f>
        <v/>
      </c>
      <c r="Q218" s="80"/>
      <c r="R218" s="109" t="n">
        <f aca="false">IF(L218="OK",I218,Q218*N218)</f>
        <v>0</v>
      </c>
      <c r="S218" s="78"/>
      <c r="T218" s="87"/>
      <c r="U218" s="78"/>
      <c r="V218" s="87"/>
      <c r="W218" s="78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IF($B219&lt;&gt;"",VLOOKUP($B219,Matriz_INM,2,0),0)</f>
        <v>0</v>
      </c>
      <c r="D219" s="78"/>
      <c r="E219" s="78"/>
      <c r="F219" s="79"/>
      <c r="G219" s="77" t="str">
        <f aca="false">IFERROR(VLOOKUP($B219,Matriz_INM,3,0),"")</f>
        <v/>
      </c>
      <c r="H219" s="80"/>
      <c r="I219" s="109" t="n">
        <f aca="false">H219*C219</f>
        <v>0</v>
      </c>
      <c r="J219" s="78"/>
      <c r="K219" s="87"/>
      <c r="L219" s="88"/>
      <c r="M219" s="76"/>
      <c r="N219" s="77" t="n">
        <f aca="false">IF($M219&lt;&gt;"",VLOOKUP($M219,Matriz_INM,2,0),0)</f>
        <v>0</v>
      </c>
      <c r="O219" s="79"/>
      <c r="P219" s="77" t="str">
        <f aca="false">IFERROR(VLOOKUP($M219,Matriz_INM,3,0),"")</f>
        <v/>
      </c>
      <c r="Q219" s="80"/>
      <c r="R219" s="109" t="n">
        <f aca="false">IF(L219="OK",I219,Q219*N219)</f>
        <v>0</v>
      </c>
      <c r="S219" s="78"/>
      <c r="T219" s="87"/>
      <c r="U219" s="78"/>
      <c r="V219" s="87"/>
      <c r="W219" s="78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IF($B220&lt;&gt;"",VLOOKUP($B220,Matriz_INM,2,0),0)</f>
        <v>0</v>
      </c>
      <c r="D220" s="78"/>
      <c r="E220" s="78"/>
      <c r="F220" s="79"/>
      <c r="G220" s="77" t="str">
        <f aca="false">IFERROR(VLOOKUP($B220,Matriz_INM,3,0),"")</f>
        <v/>
      </c>
      <c r="H220" s="80"/>
      <c r="I220" s="109" t="n">
        <f aca="false">H220*C220</f>
        <v>0</v>
      </c>
      <c r="J220" s="78"/>
      <c r="K220" s="87"/>
      <c r="L220" s="88"/>
      <c r="M220" s="76"/>
      <c r="N220" s="77" t="n">
        <f aca="false">IF($M220&lt;&gt;"",VLOOKUP($M220,Matriz_INM,2,0),0)</f>
        <v>0</v>
      </c>
      <c r="O220" s="79"/>
      <c r="P220" s="77" t="str">
        <f aca="false">IFERROR(VLOOKUP($M220,Matriz_INM,3,0),"")</f>
        <v/>
      </c>
      <c r="Q220" s="80"/>
      <c r="R220" s="109" t="n">
        <f aca="false">IF(L220="OK",I220,Q220*N220)</f>
        <v>0</v>
      </c>
      <c r="S220" s="78"/>
      <c r="T220" s="87"/>
      <c r="U220" s="78"/>
      <c r="V220" s="87"/>
      <c r="W220" s="78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IF($B221&lt;&gt;"",VLOOKUP($B221,Matriz_INM,2,0),0)</f>
        <v>0</v>
      </c>
      <c r="D221" s="78"/>
      <c r="E221" s="78"/>
      <c r="F221" s="79"/>
      <c r="G221" s="77" t="str">
        <f aca="false">IFERROR(VLOOKUP($B221,Matriz_INM,3,0),"")</f>
        <v/>
      </c>
      <c r="H221" s="80"/>
      <c r="I221" s="109" t="n">
        <f aca="false">H221*C221</f>
        <v>0</v>
      </c>
      <c r="J221" s="78"/>
      <c r="K221" s="87"/>
      <c r="L221" s="88"/>
      <c r="M221" s="76"/>
      <c r="N221" s="77" t="n">
        <f aca="false">IF($M221&lt;&gt;"",VLOOKUP($M221,Matriz_INM,2,0),0)</f>
        <v>0</v>
      </c>
      <c r="O221" s="79"/>
      <c r="P221" s="77" t="str">
        <f aca="false">IFERROR(VLOOKUP($M221,Matriz_INM,3,0),"")</f>
        <v/>
      </c>
      <c r="Q221" s="80"/>
      <c r="R221" s="109" t="n">
        <f aca="false">IF(L221="OK",I221,Q221*N221)</f>
        <v>0</v>
      </c>
      <c r="S221" s="78"/>
      <c r="T221" s="87"/>
      <c r="U221" s="78"/>
      <c r="V221" s="87"/>
      <c r="W221" s="78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IF($B222&lt;&gt;"",VLOOKUP($B222,Matriz_INM,2,0),0)</f>
        <v>0</v>
      </c>
      <c r="D222" s="78"/>
      <c r="E222" s="78"/>
      <c r="F222" s="79"/>
      <c r="G222" s="77" t="str">
        <f aca="false">IFERROR(VLOOKUP($B222,Matriz_INM,3,0),"")</f>
        <v/>
      </c>
      <c r="H222" s="80"/>
      <c r="I222" s="109" t="n">
        <f aca="false">H222*C222</f>
        <v>0</v>
      </c>
      <c r="J222" s="78"/>
      <c r="K222" s="87"/>
      <c r="L222" s="88"/>
      <c r="M222" s="76"/>
      <c r="N222" s="77" t="n">
        <f aca="false">IF($M222&lt;&gt;"",VLOOKUP($M222,Matriz_INM,2,0),0)</f>
        <v>0</v>
      </c>
      <c r="O222" s="79"/>
      <c r="P222" s="77" t="str">
        <f aca="false">IFERROR(VLOOKUP($M222,Matriz_INM,3,0),"")</f>
        <v/>
      </c>
      <c r="Q222" s="80"/>
      <c r="R222" s="109" t="n">
        <f aca="false">IF(L222="OK",I222,Q222*N222)</f>
        <v>0</v>
      </c>
      <c r="S222" s="78"/>
      <c r="T222" s="87"/>
      <c r="U222" s="78"/>
      <c r="V222" s="87"/>
      <c r="W222" s="78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IF($B223&lt;&gt;"",VLOOKUP($B223,Matriz_INM,2,0),0)</f>
        <v>0</v>
      </c>
      <c r="D223" s="78"/>
      <c r="E223" s="78"/>
      <c r="F223" s="79"/>
      <c r="G223" s="77" t="str">
        <f aca="false">IFERROR(VLOOKUP($B223,Matriz_INM,3,0),"")</f>
        <v/>
      </c>
      <c r="H223" s="80"/>
      <c r="I223" s="109" t="n">
        <f aca="false">H223*C223</f>
        <v>0</v>
      </c>
      <c r="J223" s="78"/>
      <c r="K223" s="87"/>
      <c r="L223" s="88"/>
      <c r="M223" s="76"/>
      <c r="N223" s="77" t="n">
        <f aca="false">IF($M223&lt;&gt;"",VLOOKUP($M223,Matriz_INM,2,0),0)</f>
        <v>0</v>
      </c>
      <c r="O223" s="79"/>
      <c r="P223" s="77" t="str">
        <f aca="false">IFERROR(VLOOKUP($M223,Matriz_INM,3,0),"")</f>
        <v/>
      </c>
      <c r="Q223" s="80"/>
      <c r="R223" s="109" t="n">
        <f aca="false">IF(L223="OK",I223,Q223*N223)</f>
        <v>0</v>
      </c>
      <c r="S223" s="78"/>
      <c r="T223" s="87"/>
      <c r="U223" s="78"/>
      <c r="V223" s="87"/>
      <c r="W223" s="78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IF($B224&lt;&gt;"",VLOOKUP($B224,Matriz_INM,2,0),0)</f>
        <v>0</v>
      </c>
      <c r="D224" s="78"/>
      <c r="E224" s="78"/>
      <c r="F224" s="79"/>
      <c r="G224" s="77" t="str">
        <f aca="false">IFERROR(VLOOKUP($B224,Matriz_INM,3,0),"")</f>
        <v/>
      </c>
      <c r="H224" s="80"/>
      <c r="I224" s="109" t="n">
        <f aca="false">H224*C224</f>
        <v>0</v>
      </c>
      <c r="J224" s="78"/>
      <c r="K224" s="87"/>
      <c r="L224" s="88"/>
      <c r="M224" s="76"/>
      <c r="N224" s="77" t="n">
        <f aca="false">IF($M224&lt;&gt;"",VLOOKUP($M224,Matriz_INM,2,0),0)</f>
        <v>0</v>
      </c>
      <c r="O224" s="79"/>
      <c r="P224" s="77" t="str">
        <f aca="false">IFERROR(VLOOKUP($M224,Matriz_INM,3,0),"")</f>
        <v/>
      </c>
      <c r="Q224" s="80"/>
      <c r="R224" s="109" t="n">
        <f aca="false">IF(L224="OK",I224,Q224*N224)</f>
        <v>0</v>
      </c>
      <c r="S224" s="78"/>
      <c r="T224" s="87"/>
      <c r="U224" s="78"/>
      <c r="V224" s="87"/>
      <c r="W224" s="78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IF($B225&lt;&gt;"",VLOOKUP($B225,Matriz_INM,2,0),0)</f>
        <v>0</v>
      </c>
      <c r="D225" s="78"/>
      <c r="E225" s="78"/>
      <c r="F225" s="79"/>
      <c r="G225" s="77" t="str">
        <f aca="false">IFERROR(VLOOKUP($B225,Matriz_INM,3,0),"")</f>
        <v/>
      </c>
      <c r="H225" s="80"/>
      <c r="I225" s="109" t="n">
        <f aca="false">H225*C225</f>
        <v>0</v>
      </c>
      <c r="J225" s="78"/>
      <c r="K225" s="87"/>
      <c r="L225" s="88"/>
      <c r="M225" s="76"/>
      <c r="N225" s="77" t="n">
        <f aca="false">IF($M225&lt;&gt;"",VLOOKUP($M225,Matriz_INM,2,0),0)</f>
        <v>0</v>
      </c>
      <c r="O225" s="79"/>
      <c r="P225" s="77" t="str">
        <f aca="false">IFERROR(VLOOKUP($M225,Matriz_INM,3,0),"")</f>
        <v/>
      </c>
      <c r="Q225" s="80"/>
      <c r="R225" s="109" t="n">
        <f aca="false">IF(L225="OK",I225,Q225*N225)</f>
        <v>0</v>
      </c>
      <c r="S225" s="78"/>
      <c r="T225" s="87"/>
      <c r="U225" s="78"/>
      <c r="V225" s="87"/>
      <c r="W225" s="78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IF($B226&lt;&gt;"",VLOOKUP($B226,Matriz_INM,2,0),0)</f>
        <v>0</v>
      </c>
      <c r="D226" s="78"/>
      <c r="E226" s="78"/>
      <c r="F226" s="79"/>
      <c r="G226" s="77" t="str">
        <f aca="false">IFERROR(VLOOKUP($B226,Matriz_INM,3,0),"")</f>
        <v/>
      </c>
      <c r="H226" s="80"/>
      <c r="I226" s="109" t="n">
        <f aca="false">H226*C226</f>
        <v>0</v>
      </c>
      <c r="J226" s="78"/>
      <c r="K226" s="87"/>
      <c r="L226" s="88"/>
      <c r="M226" s="76"/>
      <c r="N226" s="77" t="n">
        <f aca="false">IF($M226&lt;&gt;"",VLOOKUP($M226,Matriz_INM,2,0),0)</f>
        <v>0</v>
      </c>
      <c r="O226" s="79"/>
      <c r="P226" s="77" t="str">
        <f aca="false">IFERROR(VLOOKUP($M226,Matriz_INM,3,0),"")</f>
        <v/>
      </c>
      <c r="Q226" s="80"/>
      <c r="R226" s="109" t="n">
        <f aca="false">IF(L226="OK",I226,Q226*N226)</f>
        <v>0</v>
      </c>
      <c r="S226" s="78"/>
      <c r="T226" s="87"/>
      <c r="U226" s="78"/>
      <c r="V226" s="87"/>
      <c r="W226" s="78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IF($B227&lt;&gt;"",VLOOKUP($B227,Matriz_INM,2,0),0)</f>
        <v>0</v>
      </c>
      <c r="D227" s="78"/>
      <c r="E227" s="78"/>
      <c r="F227" s="79"/>
      <c r="G227" s="77" t="str">
        <f aca="false">IFERROR(VLOOKUP($B227,Matriz_INM,3,0),"")</f>
        <v/>
      </c>
      <c r="H227" s="80"/>
      <c r="I227" s="109" t="n">
        <f aca="false">H227*C227</f>
        <v>0</v>
      </c>
      <c r="J227" s="78"/>
      <c r="K227" s="87"/>
      <c r="L227" s="88"/>
      <c r="M227" s="76"/>
      <c r="N227" s="77" t="n">
        <f aca="false">IF($M227&lt;&gt;"",VLOOKUP($M227,Matriz_INM,2,0),0)</f>
        <v>0</v>
      </c>
      <c r="O227" s="79"/>
      <c r="P227" s="77" t="str">
        <f aca="false">IFERROR(VLOOKUP($M227,Matriz_INM,3,0),"")</f>
        <v/>
      </c>
      <c r="Q227" s="80"/>
      <c r="R227" s="109" t="n">
        <f aca="false">IF(L227="OK",I227,Q227*N227)</f>
        <v>0</v>
      </c>
      <c r="S227" s="78"/>
      <c r="T227" s="87"/>
      <c r="U227" s="78"/>
      <c r="V227" s="87"/>
      <c r="W227" s="78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IF($B228&lt;&gt;"",VLOOKUP($B228,Matriz_INM,2,0),0)</f>
        <v>0</v>
      </c>
      <c r="D228" s="78"/>
      <c r="E228" s="78"/>
      <c r="F228" s="79"/>
      <c r="G228" s="77" t="str">
        <f aca="false">IFERROR(VLOOKUP($B228,Matriz_INM,3,0),"")</f>
        <v/>
      </c>
      <c r="H228" s="80"/>
      <c r="I228" s="109" t="n">
        <f aca="false">H228*C228</f>
        <v>0</v>
      </c>
      <c r="J228" s="78"/>
      <c r="K228" s="87"/>
      <c r="L228" s="88"/>
      <c r="M228" s="76"/>
      <c r="N228" s="77" t="n">
        <f aca="false">IF($M228&lt;&gt;"",VLOOKUP($M228,Matriz_INM,2,0),0)</f>
        <v>0</v>
      </c>
      <c r="O228" s="79"/>
      <c r="P228" s="77" t="str">
        <f aca="false">IFERROR(VLOOKUP($M228,Matriz_INM,3,0),"")</f>
        <v/>
      </c>
      <c r="Q228" s="80"/>
      <c r="R228" s="109" t="n">
        <f aca="false">IF(L228="OK",I228,Q228*N228)</f>
        <v>0</v>
      </c>
      <c r="S228" s="78"/>
      <c r="T228" s="87"/>
      <c r="U228" s="78"/>
      <c r="V228" s="87"/>
      <c r="W228" s="78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IF($B229&lt;&gt;"",VLOOKUP($B229,Matriz_INM,2,0),0)</f>
        <v>0</v>
      </c>
      <c r="D229" s="78"/>
      <c r="E229" s="78"/>
      <c r="F229" s="79"/>
      <c r="G229" s="77" t="str">
        <f aca="false">IFERROR(VLOOKUP($B229,Matriz_INM,3,0),"")</f>
        <v/>
      </c>
      <c r="H229" s="80"/>
      <c r="I229" s="109" t="n">
        <f aca="false">H229*C229</f>
        <v>0</v>
      </c>
      <c r="J229" s="78"/>
      <c r="K229" s="87"/>
      <c r="L229" s="88"/>
      <c r="M229" s="76"/>
      <c r="N229" s="77" t="n">
        <f aca="false">IF($M229&lt;&gt;"",VLOOKUP($M229,Matriz_INM,2,0),0)</f>
        <v>0</v>
      </c>
      <c r="O229" s="79"/>
      <c r="P229" s="77" t="str">
        <f aca="false">IFERROR(VLOOKUP($M229,Matriz_INM,3,0),"")</f>
        <v/>
      </c>
      <c r="Q229" s="80"/>
      <c r="R229" s="109" t="n">
        <f aca="false">IF(L229="OK",I229,Q229*N229)</f>
        <v>0</v>
      </c>
      <c r="S229" s="78"/>
      <c r="T229" s="87"/>
      <c r="U229" s="78"/>
      <c r="V229" s="87"/>
      <c r="W229" s="78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IF($B230&lt;&gt;"",VLOOKUP($B230,Matriz_INM,2,0),0)</f>
        <v>0</v>
      </c>
      <c r="D230" s="78"/>
      <c r="E230" s="78"/>
      <c r="F230" s="79"/>
      <c r="G230" s="77" t="str">
        <f aca="false">IFERROR(VLOOKUP($B230,Matriz_INM,3,0),"")</f>
        <v/>
      </c>
      <c r="H230" s="80"/>
      <c r="I230" s="109" t="n">
        <f aca="false">H230*C230</f>
        <v>0</v>
      </c>
      <c r="J230" s="78"/>
      <c r="K230" s="87"/>
      <c r="L230" s="88"/>
      <c r="M230" s="76"/>
      <c r="N230" s="77" t="n">
        <f aca="false">IF($M230&lt;&gt;"",VLOOKUP($M230,Matriz_INM,2,0),0)</f>
        <v>0</v>
      </c>
      <c r="O230" s="79"/>
      <c r="P230" s="77" t="str">
        <f aca="false">IFERROR(VLOOKUP($M230,Matriz_INM,3,0),"")</f>
        <v/>
      </c>
      <c r="Q230" s="80"/>
      <c r="R230" s="109" t="n">
        <f aca="false">IF(L230="OK",I230,Q230*N230)</f>
        <v>0</v>
      </c>
      <c r="S230" s="78"/>
      <c r="T230" s="87"/>
      <c r="U230" s="78"/>
      <c r="V230" s="87"/>
      <c r="W230" s="78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IF($B231&lt;&gt;"",VLOOKUP($B231,Matriz_INM,2,0),0)</f>
        <v>0</v>
      </c>
      <c r="D231" s="78"/>
      <c r="E231" s="78"/>
      <c r="F231" s="79"/>
      <c r="G231" s="77" t="str">
        <f aca="false">IFERROR(VLOOKUP($B231,Matriz_INM,3,0),"")</f>
        <v/>
      </c>
      <c r="H231" s="80"/>
      <c r="I231" s="109" t="n">
        <f aca="false">H231*C231</f>
        <v>0</v>
      </c>
      <c r="J231" s="78"/>
      <c r="K231" s="87"/>
      <c r="L231" s="88"/>
      <c r="M231" s="76"/>
      <c r="N231" s="77" t="n">
        <f aca="false">IF($M231&lt;&gt;"",VLOOKUP($M231,Matriz_INM,2,0),0)</f>
        <v>0</v>
      </c>
      <c r="O231" s="79"/>
      <c r="P231" s="77" t="str">
        <f aca="false">IFERROR(VLOOKUP($M231,Matriz_INM,3,0),"")</f>
        <v/>
      </c>
      <c r="Q231" s="80"/>
      <c r="R231" s="109" t="n">
        <f aca="false">IF(L231="OK",I231,Q231*N231)</f>
        <v>0</v>
      </c>
      <c r="S231" s="78"/>
      <c r="T231" s="87"/>
      <c r="U231" s="78"/>
      <c r="V231" s="87"/>
      <c r="W231" s="78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IF($B232&lt;&gt;"",VLOOKUP($B232,Matriz_INM,2,0),0)</f>
        <v>0</v>
      </c>
      <c r="D232" s="78"/>
      <c r="E232" s="78"/>
      <c r="F232" s="79"/>
      <c r="G232" s="77" t="str">
        <f aca="false">IFERROR(VLOOKUP($B232,Matriz_INM,3,0),"")</f>
        <v/>
      </c>
      <c r="H232" s="80"/>
      <c r="I232" s="109" t="n">
        <f aca="false">H232*C232</f>
        <v>0</v>
      </c>
      <c r="J232" s="78"/>
      <c r="K232" s="87"/>
      <c r="L232" s="88"/>
      <c r="M232" s="76"/>
      <c r="N232" s="77" t="n">
        <f aca="false">IF($M232&lt;&gt;"",VLOOKUP($M232,Matriz_INM,2,0),0)</f>
        <v>0</v>
      </c>
      <c r="O232" s="79"/>
      <c r="P232" s="77" t="str">
        <f aca="false">IFERROR(VLOOKUP($M232,Matriz_INM,3,0),"")</f>
        <v/>
      </c>
      <c r="Q232" s="80"/>
      <c r="R232" s="109" t="n">
        <f aca="false">IF(L232="OK",I232,Q232*N232)</f>
        <v>0</v>
      </c>
      <c r="S232" s="78"/>
      <c r="T232" s="87"/>
      <c r="U232" s="78"/>
      <c r="V232" s="87"/>
      <c r="W232" s="78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IF($B233&lt;&gt;"",VLOOKUP($B233,Matriz_INM,2,0),0)</f>
        <v>0</v>
      </c>
      <c r="D233" s="78"/>
      <c r="E233" s="78"/>
      <c r="F233" s="79"/>
      <c r="G233" s="77" t="str">
        <f aca="false">IFERROR(VLOOKUP($B233,Matriz_INM,3,0),"")</f>
        <v/>
      </c>
      <c r="H233" s="80"/>
      <c r="I233" s="109" t="n">
        <f aca="false">H233*C233</f>
        <v>0</v>
      </c>
      <c r="J233" s="78"/>
      <c r="K233" s="87"/>
      <c r="L233" s="88"/>
      <c r="M233" s="76"/>
      <c r="N233" s="77" t="n">
        <f aca="false">IF($M233&lt;&gt;"",VLOOKUP($M233,Matriz_INM,2,0),0)</f>
        <v>0</v>
      </c>
      <c r="O233" s="79"/>
      <c r="P233" s="77" t="str">
        <f aca="false">IFERROR(VLOOKUP($M233,Matriz_INM,3,0),"")</f>
        <v/>
      </c>
      <c r="Q233" s="80"/>
      <c r="R233" s="109" t="n">
        <f aca="false">IF(L233="OK",I233,Q233*N233)</f>
        <v>0</v>
      </c>
      <c r="S233" s="78"/>
      <c r="T233" s="87"/>
      <c r="U233" s="78"/>
      <c r="V233" s="87"/>
      <c r="W233" s="78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IF($B234&lt;&gt;"",VLOOKUP($B234,Matriz_INM,2,0),0)</f>
        <v>0</v>
      </c>
      <c r="D234" s="78"/>
      <c r="E234" s="78"/>
      <c r="F234" s="79"/>
      <c r="G234" s="77" t="str">
        <f aca="false">IFERROR(VLOOKUP($B234,Matriz_INM,3,0),"")</f>
        <v/>
      </c>
      <c r="H234" s="80"/>
      <c r="I234" s="109" t="n">
        <f aca="false">H234*C234</f>
        <v>0</v>
      </c>
      <c r="J234" s="78"/>
      <c r="K234" s="87"/>
      <c r="L234" s="88"/>
      <c r="M234" s="76"/>
      <c r="N234" s="77" t="n">
        <f aca="false">IF($M234&lt;&gt;"",VLOOKUP($M234,Matriz_INM,2,0),0)</f>
        <v>0</v>
      </c>
      <c r="O234" s="79"/>
      <c r="P234" s="77" t="str">
        <f aca="false">IFERROR(VLOOKUP($M234,Matriz_INM,3,0),"")</f>
        <v/>
      </c>
      <c r="Q234" s="80"/>
      <c r="R234" s="109" t="n">
        <f aca="false">IF(L234="OK",I234,Q234*N234)</f>
        <v>0</v>
      </c>
      <c r="S234" s="78"/>
      <c r="T234" s="87"/>
      <c r="U234" s="78"/>
      <c r="V234" s="87"/>
      <c r="W234" s="78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IF($B235&lt;&gt;"",VLOOKUP($B235,Matriz_INM,2,0),0)</f>
        <v>0</v>
      </c>
      <c r="D235" s="78"/>
      <c r="E235" s="78"/>
      <c r="F235" s="79"/>
      <c r="G235" s="77" t="str">
        <f aca="false">IFERROR(VLOOKUP($B235,Matriz_INM,3,0),"")</f>
        <v/>
      </c>
      <c r="H235" s="80"/>
      <c r="I235" s="109" t="n">
        <f aca="false">H235*C235</f>
        <v>0</v>
      </c>
      <c r="J235" s="78"/>
      <c r="K235" s="87"/>
      <c r="L235" s="88"/>
      <c r="M235" s="76"/>
      <c r="N235" s="77" t="n">
        <f aca="false">IF($M235&lt;&gt;"",VLOOKUP($M235,Matriz_INM,2,0),0)</f>
        <v>0</v>
      </c>
      <c r="O235" s="79"/>
      <c r="P235" s="77" t="str">
        <f aca="false">IFERROR(VLOOKUP($M235,Matriz_INM,3,0),"")</f>
        <v/>
      </c>
      <c r="Q235" s="80"/>
      <c r="R235" s="109" t="n">
        <f aca="false">IF(L235="OK",I235,Q235*N235)</f>
        <v>0</v>
      </c>
      <c r="S235" s="78"/>
      <c r="T235" s="87"/>
      <c r="U235" s="78"/>
      <c r="V235" s="87"/>
      <c r="W235" s="78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IF($B236&lt;&gt;"",VLOOKUP($B236,Matriz_INM,2,0),0)</f>
        <v>0</v>
      </c>
      <c r="D236" s="78"/>
      <c r="E236" s="78"/>
      <c r="F236" s="79"/>
      <c r="G236" s="77" t="str">
        <f aca="false">IFERROR(VLOOKUP($B236,Matriz_INM,3,0),"")</f>
        <v/>
      </c>
      <c r="H236" s="80"/>
      <c r="I236" s="109" t="n">
        <f aca="false">H236*C236</f>
        <v>0</v>
      </c>
      <c r="J236" s="78"/>
      <c r="K236" s="87"/>
      <c r="L236" s="88"/>
      <c r="M236" s="76"/>
      <c r="N236" s="77" t="n">
        <f aca="false">IF($M236&lt;&gt;"",VLOOKUP($M236,Matriz_INM,2,0),0)</f>
        <v>0</v>
      </c>
      <c r="O236" s="79"/>
      <c r="P236" s="77" t="str">
        <f aca="false">IFERROR(VLOOKUP($M236,Matriz_INM,3,0),"")</f>
        <v/>
      </c>
      <c r="Q236" s="80"/>
      <c r="R236" s="109" t="n">
        <f aca="false">IF(L236="OK",I236,Q236*N236)</f>
        <v>0</v>
      </c>
      <c r="S236" s="78"/>
      <c r="T236" s="87"/>
      <c r="U236" s="78"/>
      <c r="V236" s="87"/>
      <c r="W236" s="78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IF($B237&lt;&gt;"",VLOOKUP($B237,Matriz_INM,2,0),0)</f>
        <v>0</v>
      </c>
      <c r="D237" s="78"/>
      <c r="E237" s="78"/>
      <c r="F237" s="79"/>
      <c r="G237" s="77" t="str">
        <f aca="false">IFERROR(VLOOKUP($B237,Matriz_INM,3,0),"")</f>
        <v/>
      </c>
      <c r="H237" s="80"/>
      <c r="I237" s="109" t="n">
        <f aca="false">H237*C237</f>
        <v>0</v>
      </c>
      <c r="J237" s="78"/>
      <c r="K237" s="87"/>
      <c r="L237" s="88"/>
      <c r="M237" s="76"/>
      <c r="N237" s="77" t="n">
        <f aca="false">IF($M237&lt;&gt;"",VLOOKUP($M237,Matriz_INM,2,0),0)</f>
        <v>0</v>
      </c>
      <c r="O237" s="79"/>
      <c r="P237" s="77" t="str">
        <f aca="false">IFERROR(VLOOKUP($M237,Matriz_INM,3,0),"")</f>
        <v/>
      </c>
      <c r="Q237" s="80"/>
      <c r="R237" s="109" t="n">
        <f aca="false">IF(L237="OK",I237,Q237*N237)</f>
        <v>0</v>
      </c>
      <c r="S237" s="78"/>
      <c r="T237" s="87"/>
      <c r="U237" s="78"/>
      <c r="V237" s="87"/>
      <c r="W237" s="78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IF($B238&lt;&gt;"",VLOOKUP($B238,Matriz_INM,2,0),0)</f>
        <v>0</v>
      </c>
      <c r="D238" s="78"/>
      <c r="E238" s="78"/>
      <c r="F238" s="79"/>
      <c r="G238" s="77" t="str">
        <f aca="false">IFERROR(VLOOKUP($B238,Matriz_INM,3,0),"")</f>
        <v/>
      </c>
      <c r="H238" s="80"/>
      <c r="I238" s="109" t="n">
        <f aca="false">H238*C238</f>
        <v>0</v>
      </c>
      <c r="J238" s="78"/>
      <c r="K238" s="87"/>
      <c r="L238" s="88"/>
      <c r="M238" s="76"/>
      <c r="N238" s="77" t="n">
        <f aca="false">IF($M238&lt;&gt;"",VLOOKUP($M238,Matriz_INM,2,0),0)</f>
        <v>0</v>
      </c>
      <c r="O238" s="79"/>
      <c r="P238" s="77" t="str">
        <f aca="false">IFERROR(VLOOKUP($M238,Matriz_INM,3,0),"")</f>
        <v/>
      </c>
      <c r="Q238" s="80"/>
      <c r="R238" s="109" t="n">
        <f aca="false">IF(L238="OK",I238,Q238*N238)</f>
        <v>0</v>
      </c>
      <c r="S238" s="78"/>
      <c r="T238" s="87"/>
      <c r="U238" s="78"/>
      <c r="V238" s="87"/>
      <c r="W238" s="78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IF($B239&lt;&gt;"",VLOOKUP($B239,Matriz_INM,2,0),0)</f>
        <v>0</v>
      </c>
      <c r="D239" s="78"/>
      <c r="E239" s="78"/>
      <c r="F239" s="79"/>
      <c r="G239" s="77" t="str">
        <f aca="false">IFERROR(VLOOKUP($B239,Matriz_INM,3,0),"")</f>
        <v/>
      </c>
      <c r="H239" s="80"/>
      <c r="I239" s="109" t="n">
        <f aca="false">H239*C239</f>
        <v>0</v>
      </c>
      <c r="J239" s="78"/>
      <c r="K239" s="87"/>
      <c r="L239" s="88"/>
      <c r="M239" s="76"/>
      <c r="N239" s="77" t="n">
        <f aca="false">IF($M239&lt;&gt;"",VLOOKUP($M239,Matriz_INM,2,0),0)</f>
        <v>0</v>
      </c>
      <c r="O239" s="79"/>
      <c r="P239" s="77" t="str">
        <f aca="false">IFERROR(VLOOKUP($M239,Matriz_INM,3,0),"")</f>
        <v/>
      </c>
      <c r="Q239" s="80"/>
      <c r="R239" s="109" t="n">
        <f aca="false">IF(L239="OK",I239,Q239*N239)</f>
        <v>0</v>
      </c>
      <c r="S239" s="78"/>
      <c r="T239" s="87"/>
      <c r="U239" s="78"/>
      <c r="V239" s="87"/>
      <c r="W239" s="78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IF($B240&lt;&gt;"",VLOOKUP($B240,Matriz_INM,2,0),0)</f>
        <v>0</v>
      </c>
      <c r="D240" s="78"/>
      <c r="E240" s="78"/>
      <c r="F240" s="79"/>
      <c r="G240" s="77" t="str">
        <f aca="false">IFERROR(VLOOKUP($B240,Matriz_INM,3,0),"")</f>
        <v/>
      </c>
      <c r="H240" s="80"/>
      <c r="I240" s="109" t="n">
        <f aca="false">H240*C240</f>
        <v>0</v>
      </c>
      <c r="J240" s="78"/>
      <c r="K240" s="87"/>
      <c r="L240" s="88"/>
      <c r="M240" s="76"/>
      <c r="N240" s="77" t="n">
        <f aca="false">IF($M240&lt;&gt;"",VLOOKUP($M240,Matriz_INM,2,0),0)</f>
        <v>0</v>
      </c>
      <c r="O240" s="79"/>
      <c r="P240" s="77" t="str">
        <f aca="false">IFERROR(VLOOKUP($M240,Matriz_INM,3,0),"")</f>
        <v/>
      </c>
      <c r="Q240" s="80"/>
      <c r="R240" s="109" t="n">
        <f aca="false">IF(L240="OK",I240,Q240*N240)</f>
        <v>0</v>
      </c>
      <c r="S240" s="78"/>
      <c r="T240" s="87"/>
      <c r="U240" s="78"/>
      <c r="V240" s="87"/>
      <c r="W240" s="78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IF($B241&lt;&gt;"",VLOOKUP($B241,Matriz_INM,2,0),0)</f>
        <v>0</v>
      </c>
      <c r="D241" s="78"/>
      <c r="E241" s="78"/>
      <c r="F241" s="79"/>
      <c r="G241" s="77" t="str">
        <f aca="false">IFERROR(VLOOKUP($B241,Matriz_INM,3,0),"")</f>
        <v/>
      </c>
      <c r="H241" s="80"/>
      <c r="I241" s="109" t="n">
        <f aca="false">H241*C241</f>
        <v>0</v>
      </c>
      <c r="J241" s="78"/>
      <c r="K241" s="87"/>
      <c r="L241" s="88"/>
      <c r="M241" s="76"/>
      <c r="N241" s="77" t="n">
        <f aca="false">IF($M241&lt;&gt;"",VLOOKUP($M241,Matriz_INM,2,0),0)</f>
        <v>0</v>
      </c>
      <c r="O241" s="79"/>
      <c r="P241" s="77" t="str">
        <f aca="false">IFERROR(VLOOKUP($M241,Matriz_INM,3,0),"")</f>
        <v/>
      </c>
      <c r="Q241" s="80"/>
      <c r="R241" s="109" t="n">
        <f aca="false">IF(L241="OK",I241,Q241*N241)</f>
        <v>0</v>
      </c>
      <c r="S241" s="78"/>
      <c r="T241" s="87"/>
      <c r="U241" s="78"/>
      <c r="V241" s="87"/>
      <c r="W241" s="78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IF($B242&lt;&gt;"",VLOOKUP($B242,Matriz_INM,2,0),0)</f>
        <v>0</v>
      </c>
      <c r="D242" s="78"/>
      <c r="E242" s="78"/>
      <c r="F242" s="79"/>
      <c r="G242" s="77" t="str">
        <f aca="false">IFERROR(VLOOKUP($B242,Matriz_INM,3,0),"")</f>
        <v/>
      </c>
      <c r="H242" s="80"/>
      <c r="I242" s="109" t="n">
        <f aca="false">H242*C242</f>
        <v>0</v>
      </c>
      <c r="J242" s="78"/>
      <c r="K242" s="87"/>
      <c r="L242" s="88"/>
      <c r="M242" s="76"/>
      <c r="N242" s="77" t="n">
        <f aca="false">IF($M242&lt;&gt;"",VLOOKUP($M242,Matriz_INM,2,0),0)</f>
        <v>0</v>
      </c>
      <c r="O242" s="79"/>
      <c r="P242" s="77" t="str">
        <f aca="false">IFERROR(VLOOKUP($M242,Matriz_INM,3,0),"")</f>
        <v/>
      </c>
      <c r="Q242" s="80"/>
      <c r="R242" s="109" t="n">
        <f aca="false">IF(L242="OK",I242,Q242*N242)</f>
        <v>0</v>
      </c>
      <c r="S242" s="78"/>
      <c r="T242" s="87"/>
      <c r="U242" s="78"/>
      <c r="V242" s="87"/>
      <c r="W242" s="78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IF($B243&lt;&gt;"",VLOOKUP($B243,Matriz_INM,2,0),0)</f>
        <v>0</v>
      </c>
      <c r="D243" s="78"/>
      <c r="E243" s="78"/>
      <c r="F243" s="79"/>
      <c r="G243" s="77" t="str">
        <f aca="false">IFERROR(VLOOKUP($B243,Matriz_INM,3,0),"")</f>
        <v/>
      </c>
      <c r="H243" s="80"/>
      <c r="I243" s="109" t="n">
        <f aca="false">H243*C243</f>
        <v>0</v>
      </c>
      <c r="J243" s="78"/>
      <c r="K243" s="87"/>
      <c r="L243" s="88"/>
      <c r="M243" s="76"/>
      <c r="N243" s="77" t="n">
        <f aca="false">IF($M243&lt;&gt;"",VLOOKUP($M243,Matriz_INM,2,0),0)</f>
        <v>0</v>
      </c>
      <c r="O243" s="79"/>
      <c r="P243" s="77" t="str">
        <f aca="false">IFERROR(VLOOKUP($M243,Matriz_INM,3,0),"")</f>
        <v/>
      </c>
      <c r="Q243" s="80"/>
      <c r="R243" s="109" t="n">
        <f aca="false">IF(L243="OK",I243,Q243*N243)</f>
        <v>0</v>
      </c>
      <c r="S243" s="78"/>
      <c r="T243" s="87"/>
      <c r="U243" s="78"/>
      <c r="V243" s="87"/>
      <c r="W243" s="78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IF($B244&lt;&gt;"",VLOOKUP($B244,Matriz_INM,2,0),0)</f>
        <v>0</v>
      </c>
      <c r="D244" s="78"/>
      <c r="E244" s="78"/>
      <c r="F244" s="79"/>
      <c r="G244" s="77" t="str">
        <f aca="false">IFERROR(VLOOKUP($B244,Matriz_INM,3,0),"")</f>
        <v/>
      </c>
      <c r="H244" s="80"/>
      <c r="I244" s="109" t="n">
        <f aca="false">H244*C244</f>
        <v>0</v>
      </c>
      <c r="J244" s="78"/>
      <c r="K244" s="87"/>
      <c r="L244" s="88"/>
      <c r="M244" s="76"/>
      <c r="N244" s="77" t="n">
        <f aca="false">IF($M244&lt;&gt;"",VLOOKUP($M244,Matriz_INM,2,0),0)</f>
        <v>0</v>
      </c>
      <c r="O244" s="79"/>
      <c r="P244" s="77" t="str">
        <f aca="false">IFERROR(VLOOKUP($M244,Matriz_INM,3,0),"")</f>
        <v/>
      </c>
      <c r="Q244" s="80"/>
      <c r="R244" s="109" t="n">
        <f aca="false">IF(L244="OK",I244,Q244*N244)</f>
        <v>0</v>
      </c>
      <c r="S244" s="78"/>
      <c r="T244" s="87"/>
      <c r="U244" s="78"/>
      <c r="V244" s="87"/>
      <c r="W244" s="78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IF($B245&lt;&gt;"",VLOOKUP($B245,Matriz_INM,2,0),0)</f>
        <v>0</v>
      </c>
      <c r="D245" s="78"/>
      <c r="E245" s="78"/>
      <c r="F245" s="79"/>
      <c r="G245" s="77" t="str">
        <f aca="false">IFERROR(VLOOKUP($B245,Matriz_INM,3,0),"")</f>
        <v/>
      </c>
      <c r="H245" s="80"/>
      <c r="I245" s="109" t="n">
        <f aca="false">H245*C245</f>
        <v>0</v>
      </c>
      <c r="J245" s="78"/>
      <c r="K245" s="87"/>
      <c r="L245" s="88"/>
      <c r="M245" s="76"/>
      <c r="N245" s="77" t="n">
        <f aca="false">IF($M245&lt;&gt;"",VLOOKUP($M245,Matriz_INM,2,0),0)</f>
        <v>0</v>
      </c>
      <c r="O245" s="79"/>
      <c r="P245" s="77" t="str">
        <f aca="false">IFERROR(VLOOKUP($M245,Matriz_INM,3,0),"")</f>
        <v/>
      </c>
      <c r="Q245" s="80"/>
      <c r="R245" s="109" t="n">
        <f aca="false">IF(L245="OK",I245,Q245*N245)</f>
        <v>0</v>
      </c>
      <c r="S245" s="78"/>
      <c r="T245" s="87"/>
      <c r="U245" s="78"/>
      <c r="V245" s="87"/>
      <c r="W245" s="78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IF($B246&lt;&gt;"",VLOOKUP($B246,Matriz_INM,2,0),0)</f>
        <v>0</v>
      </c>
      <c r="D246" s="78"/>
      <c r="E246" s="78"/>
      <c r="F246" s="79"/>
      <c r="G246" s="77" t="str">
        <f aca="false">IFERROR(VLOOKUP($B246,Matriz_INM,3,0),"")</f>
        <v/>
      </c>
      <c r="H246" s="80"/>
      <c r="I246" s="109" t="n">
        <f aca="false">H246*C246</f>
        <v>0</v>
      </c>
      <c r="J246" s="78"/>
      <c r="K246" s="87"/>
      <c r="L246" s="88"/>
      <c r="M246" s="76"/>
      <c r="N246" s="77" t="n">
        <f aca="false">IF($M246&lt;&gt;"",VLOOKUP($M246,Matriz_INM,2,0),0)</f>
        <v>0</v>
      </c>
      <c r="O246" s="79"/>
      <c r="P246" s="77" t="str">
        <f aca="false">IFERROR(VLOOKUP($M246,Matriz_INM,3,0),"")</f>
        <v/>
      </c>
      <c r="Q246" s="80"/>
      <c r="R246" s="109" t="n">
        <f aca="false">IF(L246="OK",I246,Q246*N246)</f>
        <v>0</v>
      </c>
      <c r="S246" s="78"/>
      <c r="T246" s="87"/>
      <c r="U246" s="78"/>
      <c r="V246" s="87"/>
      <c r="W246" s="78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IF($B247&lt;&gt;"",VLOOKUP($B247,Matriz_INM,2,0),0)</f>
        <v>0</v>
      </c>
      <c r="D247" s="78"/>
      <c r="E247" s="78"/>
      <c r="F247" s="79"/>
      <c r="G247" s="77" t="str">
        <f aca="false">IFERROR(VLOOKUP($B247,Matriz_INM,3,0),"")</f>
        <v/>
      </c>
      <c r="H247" s="80"/>
      <c r="I247" s="109" t="n">
        <f aca="false">H247*C247</f>
        <v>0</v>
      </c>
      <c r="J247" s="78"/>
      <c r="K247" s="87"/>
      <c r="L247" s="88"/>
      <c r="M247" s="76"/>
      <c r="N247" s="77" t="n">
        <f aca="false">IF($M247&lt;&gt;"",VLOOKUP($M247,Matriz_INM,2,0),0)</f>
        <v>0</v>
      </c>
      <c r="O247" s="79"/>
      <c r="P247" s="77" t="str">
        <f aca="false">IFERROR(VLOOKUP($M247,Matriz_INM,3,0),"")</f>
        <v/>
      </c>
      <c r="Q247" s="80"/>
      <c r="R247" s="109" t="n">
        <f aca="false">IF(L247="OK",I247,Q247*N247)</f>
        <v>0</v>
      </c>
      <c r="S247" s="78"/>
      <c r="T247" s="87"/>
      <c r="U247" s="78"/>
      <c r="V247" s="87"/>
      <c r="W247" s="78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IF($B248&lt;&gt;"",VLOOKUP($B248,Matriz_INM,2,0),0)</f>
        <v>0</v>
      </c>
      <c r="D248" s="78"/>
      <c r="E248" s="78"/>
      <c r="F248" s="79"/>
      <c r="G248" s="77" t="str">
        <f aca="false">IFERROR(VLOOKUP($B248,Matriz_INM,3,0),"")</f>
        <v/>
      </c>
      <c r="H248" s="80"/>
      <c r="I248" s="109" t="n">
        <f aca="false">H248*C248</f>
        <v>0</v>
      </c>
      <c r="J248" s="78"/>
      <c r="K248" s="87"/>
      <c r="L248" s="88"/>
      <c r="M248" s="76"/>
      <c r="N248" s="77" t="n">
        <f aca="false">IF($M248&lt;&gt;"",VLOOKUP($M248,Matriz_INM,2,0),0)</f>
        <v>0</v>
      </c>
      <c r="O248" s="79"/>
      <c r="P248" s="77" t="str">
        <f aca="false">IFERROR(VLOOKUP($M248,Matriz_INM,3,0),"")</f>
        <v/>
      </c>
      <c r="Q248" s="80"/>
      <c r="R248" s="109" t="n">
        <f aca="false">IF(L248="OK",I248,Q248*N248)</f>
        <v>0</v>
      </c>
      <c r="S248" s="78"/>
      <c r="T248" s="87"/>
      <c r="U248" s="78"/>
      <c r="V248" s="87"/>
      <c r="W248" s="78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IF($B249&lt;&gt;"",VLOOKUP($B249,Matriz_INM,2,0),0)</f>
        <v>0</v>
      </c>
      <c r="D249" s="78"/>
      <c r="E249" s="78"/>
      <c r="F249" s="79"/>
      <c r="G249" s="77" t="str">
        <f aca="false">IFERROR(VLOOKUP($B249,Matriz_INM,3,0),"")</f>
        <v/>
      </c>
      <c r="H249" s="80"/>
      <c r="I249" s="109" t="n">
        <f aca="false">H249*C249</f>
        <v>0</v>
      </c>
      <c r="J249" s="78"/>
      <c r="K249" s="87"/>
      <c r="L249" s="88"/>
      <c r="M249" s="76"/>
      <c r="N249" s="77" t="n">
        <f aca="false">IF($M249&lt;&gt;"",VLOOKUP($M249,Matriz_INM,2,0),0)</f>
        <v>0</v>
      </c>
      <c r="O249" s="79"/>
      <c r="P249" s="77" t="str">
        <f aca="false">IFERROR(VLOOKUP($M249,Matriz_INM,3,0),"")</f>
        <v/>
      </c>
      <c r="Q249" s="80"/>
      <c r="R249" s="109" t="n">
        <f aca="false">IF(L249="OK",I249,Q249*N249)</f>
        <v>0</v>
      </c>
      <c r="S249" s="78"/>
      <c r="T249" s="87"/>
      <c r="U249" s="78"/>
      <c r="V249" s="87"/>
      <c r="W249" s="78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IF($B250&lt;&gt;"",VLOOKUP($B250,Matriz_INM,2,0),0)</f>
        <v>0</v>
      </c>
      <c r="D250" s="78"/>
      <c r="E250" s="78"/>
      <c r="F250" s="79"/>
      <c r="G250" s="77" t="str">
        <f aca="false">IFERROR(VLOOKUP($B250,Matriz_INM,3,0),"")</f>
        <v/>
      </c>
      <c r="H250" s="80"/>
      <c r="I250" s="109" t="n">
        <f aca="false">H250*C250</f>
        <v>0</v>
      </c>
      <c r="J250" s="78"/>
      <c r="K250" s="87"/>
      <c r="L250" s="88"/>
      <c r="M250" s="76"/>
      <c r="N250" s="77" t="n">
        <f aca="false">IF($M250&lt;&gt;"",VLOOKUP($M250,Matriz_INM,2,0),0)</f>
        <v>0</v>
      </c>
      <c r="O250" s="79"/>
      <c r="P250" s="77" t="str">
        <f aca="false">IFERROR(VLOOKUP($M250,Matriz_INM,3,0),"")</f>
        <v/>
      </c>
      <c r="Q250" s="80"/>
      <c r="R250" s="109" t="n">
        <f aca="false">IF(L250="OK",I250,Q250*N250)</f>
        <v>0</v>
      </c>
      <c r="S250" s="78"/>
      <c r="T250" s="87"/>
      <c r="U250" s="78"/>
      <c r="V250" s="87"/>
      <c r="W250" s="78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IF($B251&lt;&gt;"",VLOOKUP($B251,Matriz_INM,2,0),0)</f>
        <v>0</v>
      </c>
      <c r="D251" s="78"/>
      <c r="E251" s="78"/>
      <c r="F251" s="79"/>
      <c r="G251" s="77" t="str">
        <f aca="false">IFERROR(VLOOKUP($B251,Matriz_INM,3,0),"")</f>
        <v/>
      </c>
      <c r="H251" s="80"/>
      <c r="I251" s="109" t="n">
        <f aca="false">H251*C251</f>
        <v>0</v>
      </c>
      <c r="J251" s="78"/>
      <c r="K251" s="87"/>
      <c r="L251" s="88"/>
      <c r="M251" s="76"/>
      <c r="N251" s="77" t="n">
        <f aca="false">IF($M251&lt;&gt;"",VLOOKUP($M251,Matriz_INM,2,0),0)</f>
        <v>0</v>
      </c>
      <c r="O251" s="79"/>
      <c r="P251" s="77" t="str">
        <f aca="false">IFERROR(VLOOKUP($M251,Matriz_INM,3,0),"")</f>
        <v/>
      </c>
      <c r="Q251" s="80"/>
      <c r="R251" s="109" t="n">
        <f aca="false">IF(L251="OK",I251,Q251*N251)</f>
        <v>0</v>
      </c>
      <c r="S251" s="78"/>
      <c r="T251" s="87"/>
      <c r="U251" s="78"/>
      <c r="V251" s="87"/>
      <c r="W251" s="78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IF($B252&lt;&gt;"",VLOOKUP($B252,Matriz_INM,2,0),0)</f>
        <v>0</v>
      </c>
      <c r="D252" s="78"/>
      <c r="E252" s="78"/>
      <c r="F252" s="79"/>
      <c r="G252" s="77" t="str">
        <f aca="false">IFERROR(VLOOKUP($B252,Matriz_INM,3,0),"")</f>
        <v/>
      </c>
      <c r="H252" s="80"/>
      <c r="I252" s="109" t="n">
        <f aca="false">H252*C252</f>
        <v>0</v>
      </c>
      <c r="J252" s="78"/>
      <c r="K252" s="87"/>
      <c r="L252" s="88"/>
      <c r="M252" s="76"/>
      <c r="N252" s="77" t="n">
        <f aca="false">IF($M252&lt;&gt;"",VLOOKUP($M252,Matriz_INM,2,0),0)</f>
        <v>0</v>
      </c>
      <c r="O252" s="79"/>
      <c r="P252" s="77" t="str">
        <f aca="false">IFERROR(VLOOKUP($M252,Matriz_INM,3,0),"")</f>
        <v/>
      </c>
      <c r="Q252" s="80"/>
      <c r="R252" s="109" t="n">
        <f aca="false">IF(L252="OK",I252,Q252*N252)</f>
        <v>0</v>
      </c>
      <c r="S252" s="78"/>
      <c r="T252" s="87"/>
      <c r="U252" s="78"/>
      <c r="V252" s="87"/>
      <c r="W252" s="78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IF($B253&lt;&gt;"",VLOOKUP($B253,Matriz_INM,2,0),0)</f>
        <v>0</v>
      </c>
      <c r="D253" s="78"/>
      <c r="E253" s="78"/>
      <c r="F253" s="79"/>
      <c r="G253" s="77" t="str">
        <f aca="false">IFERROR(VLOOKUP($B253,Matriz_INM,3,0),"")</f>
        <v/>
      </c>
      <c r="H253" s="80"/>
      <c r="I253" s="109" t="n">
        <f aca="false">H253*C253</f>
        <v>0</v>
      </c>
      <c r="J253" s="78"/>
      <c r="K253" s="87"/>
      <c r="L253" s="88"/>
      <c r="M253" s="76"/>
      <c r="N253" s="77" t="n">
        <f aca="false">IF($M253&lt;&gt;"",VLOOKUP($M253,Matriz_INM,2,0),0)</f>
        <v>0</v>
      </c>
      <c r="O253" s="79"/>
      <c r="P253" s="77" t="str">
        <f aca="false">IFERROR(VLOOKUP($M253,Matriz_INM,3,0),"")</f>
        <v/>
      </c>
      <c r="Q253" s="80"/>
      <c r="R253" s="109" t="n">
        <f aca="false">IF(L253="OK",I253,Q253*N253)</f>
        <v>0</v>
      </c>
      <c r="S253" s="78"/>
      <c r="T253" s="87"/>
      <c r="U253" s="78"/>
      <c r="V253" s="87"/>
      <c r="W253" s="78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IF($B254&lt;&gt;"",VLOOKUP($B254,Matriz_INM,2,0),0)</f>
        <v>0</v>
      </c>
      <c r="D254" s="78"/>
      <c r="E254" s="78"/>
      <c r="F254" s="79"/>
      <c r="G254" s="77" t="str">
        <f aca="false">IFERROR(VLOOKUP($B254,Matriz_INM,3,0),"")</f>
        <v/>
      </c>
      <c r="H254" s="80"/>
      <c r="I254" s="109" t="n">
        <f aca="false">H254*C254</f>
        <v>0</v>
      </c>
      <c r="J254" s="78"/>
      <c r="K254" s="87"/>
      <c r="L254" s="88"/>
      <c r="M254" s="76"/>
      <c r="N254" s="77" t="n">
        <f aca="false">IF($M254&lt;&gt;"",VLOOKUP($M254,Matriz_INM,2,0),0)</f>
        <v>0</v>
      </c>
      <c r="O254" s="79"/>
      <c r="P254" s="77" t="str">
        <f aca="false">IFERROR(VLOOKUP($M254,Matriz_INM,3,0),"")</f>
        <v/>
      </c>
      <c r="Q254" s="80"/>
      <c r="R254" s="109" t="n">
        <f aca="false">IF(L254="OK",I254,Q254*N254)</f>
        <v>0</v>
      </c>
      <c r="S254" s="78"/>
      <c r="T254" s="87"/>
      <c r="U254" s="78"/>
      <c r="V254" s="87"/>
      <c r="W254" s="78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IF($B255&lt;&gt;"",VLOOKUP($B255,Matriz_INM,2,0),0)</f>
        <v>0</v>
      </c>
      <c r="D255" s="78"/>
      <c r="E255" s="78"/>
      <c r="F255" s="79"/>
      <c r="G255" s="77" t="str">
        <f aca="false">IFERROR(VLOOKUP($B255,Matriz_INM,3,0),"")</f>
        <v/>
      </c>
      <c r="H255" s="80"/>
      <c r="I255" s="109" t="n">
        <f aca="false">H255*C255</f>
        <v>0</v>
      </c>
      <c r="J255" s="78"/>
      <c r="K255" s="87"/>
      <c r="L255" s="88"/>
      <c r="M255" s="76"/>
      <c r="N255" s="77" t="n">
        <f aca="false">IF($M255&lt;&gt;"",VLOOKUP($M255,Matriz_INM,2,0),0)</f>
        <v>0</v>
      </c>
      <c r="O255" s="79"/>
      <c r="P255" s="77" t="str">
        <f aca="false">IFERROR(VLOOKUP($M255,Matriz_INM,3,0),"")</f>
        <v/>
      </c>
      <c r="Q255" s="80"/>
      <c r="R255" s="109" t="n">
        <f aca="false">IF(L255="OK",I255,Q255*N255)</f>
        <v>0</v>
      </c>
      <c r="S255" s="78"/>
      <c r="T255" s="87"/>
      <c r="U255" s="78"/>
      <c r="V255" s="87"/>
      <c r="W255" s="78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IF($B256&lt;&gt;"",VLOOKUP($B256,Matriz_INM,2,0),0)</f>
        <v>0</v>
      </c>
      <c r="D256" s="78"/>
      <c r="E256" s="78"/>
      <c r="F256" s="79"/>
      <c r="G256" s="77" t="str">
        <f aca="false">IFERROR(VLOOKUP($B256,Matriz_INM,3,0),"")</f>
        <v/>
      </c>
      <c r="H256" s="80"/>
      <c r="I256" s="109" t="n">
        <f aca="false">H256*C256</f>
        <v>0</v>
      </c>
      <c r="J256" s="78"/>
      <c r="K256" s="87"/>
      <c r="L256" s="88"/>
      <c r="M256" s="76"/>
      <c r="N256" s="77" t="n">
        <f aca="false">IF($M256&lt;&gt;"",VLOOKUP($M256,Matriz_INM,2,0),0)</f>
        <v>0</v>
      </c>
      <c r="O256" s="79"/>
      <c r="P256" s="77" t="str">
        <f aca="false">IFERROR(VLOOKUP($M256,Matriz_INM,3,0),"")</f>
        <v/>
      </c>
      <c r="Q256" s="80"/>
      <c r="R256" s="109" t="n">
        <f aca="false">IF(L256="OK",I256,Q256*N256)</f>
        <v>0</v>
      </c>
      <c r="S256" s="78"/>
      <c r="T256" s="87"/>
      <c r="U256" s="78"/>
      <c r="V256" s="87"/>
      <c r="W256" s="78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IF($B257&lt;&gt;"",VLOOKUP($B257,Matriz_INM,2,0),0)</f>
        <v>0</v>
      </c>
      <c r="D257" s="78"/>
      <c r="E257" s="78"/>
      <c r="F257" s="79"/>
      <c r="G257" s="77" t="str">
        <f aca="false">IFERROR(VLOOKUP($B257,Matriz_INM,3,0),"")</f>
        <v/>
      </c>
      <c r="H257" s="80"/>
      <c r="I257" s="109" t="n">
        <f aca="false">H257*C257</f>
        <v>0</v>
      </c>
      <c r="J257" s="78"/>
      <c r="K257" s="87"/>
      <c r="L257" s="88"/>
      <c r="M257" s="76"/>
      <c r="N257" s="77" t="n">
        <f aca="false">IF($M257&lt;&gt;"",VLOOKUP($M257,Matriz_INM,2,0),0)</f>
        <v>0</v>
      </c>
      <c r="O257" s="79"/>
      <c r="P257" s="77" t="str">
        <f aca="false">IFERROR(VLOOKUP($M257,Matriz_INM,3,0),"")</f>
        <v/>
      </c>
      <c r="Q257" s="80"/>
      <c r="R257" s="109" t="n">
        <f aca="false">IF(L257="OK",I257,Q257*N257)</f>
        <v>0</v>
      </c>
      <c r="S257" s="78"/>
      <c r="T257" s="87"/>
      <c r="U257" s="78"/>
      <c r="V257" s="87"/>
      <c r="W257" s="78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IF($B258&lt;&gt;"",VLOOKUP($B258,Matriz_INM,2,0),0)</f>
        <v>0</v>
      </c>
      <c r="D258" s="78"/>
      <c r="E258" s="78"/>
      <c r="F258" s="79"/>
      <c r="G258" s="77" t="str">
        <f aca="false">IFERROR(VLOOKUP($B258,Matriz_INM,3,0),"")</f>
        <v/>
      </c>
      <c r="H258" s="80"/>
      <c r="I258" s="109" t="n">
        <f aca="false">H258*C258</f>
        <v>0</v>
      </c>
      <c r="J258" s="78"/>
      <c r="K258" s="87"/>
      <c r="L258" s="88"/>
      <c r="M258" s="76"/>
      <c r="N258" s="77" t="n">
        <f aca="false">IF($M258&lt;&gt;"",VLOOKUP($M258,Matriz_INM,2,0),0)</f>
        <v>0</v>
      </c>
      <c r="O258" s="79"/>
      <c r="P258" s="77" t="str">
        <f aca="false">IFERROR(VLOOKUP($M258,Matriz_INM,3,0),"")</f>
        <v/>
      </c>
      <c r="Q258" s="80"/>
      <c r="R258" s="109" t="n">
        <f aca="false">IF(L258="OK",I258,Q258*N258)</f>
        <v>0</v>
      </c>
      <c r="S258" s="78"/>
      <c r="T258" s="87"/>
      <c r="U258" s="78"/>
      <c r="V258" s="87"/>
      <c r="W258" s="78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IF($B259&lt;&gt;"",VLOOKUP($B259,Matriz_INM,2,0),0)</f>
        <v>0</v>
      </c>
      <c r="D259" s="78"/>
      <c r="E259" s="78"/>
      <c r="F259" s="79"/>
      <c r="G259" s="77" t="str">
        <f aca="false">IFERROR(VLOOKUP($B259,Matriz_INM,3,0),"")</f>
        <v/>
      </c>
      <c r="H259" s="80"/>
      <c r="I259" s="109" t="n">
        <f aca="false">H259*C259</f>
        <v>0</v>
      </c>
      <c r="J259" s="78"/>
      <c r="K259" s="87"/>
      <c r="L259" s="88"/>
      <c r="M259" s="76"/>
      <c r="N259" s="77" t="n">
        <f aca="false">IF($M259&lt;&gt;"",VLOOKUP($M259,Matriz_INM,2,0),0)</f>
        <v>0</v>
      </c>
      <c r="O259" s="79"/>
      <c r="P259" s="77" t="str">
        <f aca="false">IFERROR(VLOOKUP($M259,Matriz_INM,3,0),"")</f>
        <v/>
      </c>
      <c r="Q259" s="80"/>
      <c r="R259" s="109" t="n">
        <f aca="false">IF(L259="OK",I259,Q259*N259)</f>
        <v>0</v>
      </c>
      <c r="S259" s="78"/>
      <c r="T259" s="87"/>
      <c r="U259" s="78"/>
      <c r="V259" s="87"/>
      <c r="W259" s="78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IF($B260&lt;&gt;"",VLOOKUP($B260,Matriz_INM,2,0),0)</f>
        <v>0</v>
      </c>
      <c r="D260" s="78"/>
      <c r="E260" s="78"/>
      <c r="F260" s="79"/>
      <c r="G260" s="77" t="str">
        <f aca="false">IFERROR(VLOOKUP($B260,Matriz_INM,3,0),"")</f>
        <v/>
      </c>
      <c r="H260" s="80"/>
      <c r="I260" s="109" t="n">
        <f aca="false">H260*C260</f>
        <v>0</v>
      </c>
      <c r="J260" s="78"/>
      <c r="K260" s="87"/>
      <c r="L260" s="88"/>
      <c r="M260" s="76"/>
      <c r="N260" s="77" t="n">
        <f aca="false">IF($M260&lt;&gt;"",VLOOKUP($M260,Matriz_INM,2,0),0)</f>
        <v>0</v>
      </c>
      <c r="O260" s="79"/>
      <c r="P260" s="77" t="str">
        <f aca="false">IFERROR(VLOOKUP($M260,Matriz_INM,3,0),"")</f>
        <v/>
      </c>
      <c r="Q260" s="80"/>
      <c r="R260" s="109" t="n">
        <f aca="false">IF(L260="OK",I260,Q260*N260)</f>
        <v>0</v>
      </c>
      <c r="S260" s="78"/>
      <c r="T260" s="87"/>
      <c r="U260" s="78"/>
      <c r="V260" s="87"/>
      <c r="W260" s="78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IF($B261&lt;&gt;"",VLOOKUP($B261,Matriz_INM,2,0),0)</f>
        <v>0</v>
      </c>
      <c r="D261" s="78"/>
      <c r="E261" s="78"/>
      <c r="F261" s="79"/>
      <c r="G261" s="77" t="str">
        <f aca="false">IFERROR(VLOOKUP($B261,Matriz_INM,3,0),"")</f>
        <v/>
      </c>
      <c r="H261" s="80"/>
      <c r="I261" s="109" t="n">
        <f aca="false">H261*C261</f>
        <v>0</v>
      </c>
      <c r="J261" s="78"/>
      <c r="K261" s="87"/>
      <c r="L261" s="88"/>
      <c r="M261" s="76"/>
      <c r="N261" s="77" t="n">
        <f aca="false">IF($M261&lt;&gt;"",VLOOKUP($M261,Matriz_INM,2,0),0)</f>
        <v>0</v>
      </c>
      <c r="O261" s="79"/>
      <c r="P261" s="77" t="str">
        <f aca="false">IFERROR(VLOOKUP($M261,Matriz_INM,3,0),"")</f>
        <v/>
      </c>
      <c r="Q261" s="80"/>
      <c r="R261" s="109" t="n">
        <f aca="false">IF(L261="OK",I261,Q261*N261)</f>
        <v>0</v>
      </c>
      <c r="S261" s="78"/>
      <c r="T261" s="87"/>
      <c r="U261" s="78"/>
      <c r="V261" s="87"/>
      <c r="W261" s="78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IF($B262&lt;&gt;"",VLOOKUP($B262,Matriz_INM,2,0),0)</f>
        <v>0</v>
      </c>
      <c r="D262" s="78"/>
      <c r="E262" s="78"/>
      <c r="F262" s="79"/>
      <c r="G262" s="77" t="str">
        <f aca="false">IFERROR(VLOOKUP($B262,Matriz_INM,3,0),"")</f>
        <v/>
      </c>
      <c r="H262" s="80"/>
      <c r="I262" s="109" t="n">
        <f aca="false">H262*C262</f>
        <v>0</v>
      </c>
      <c r="J262" s="78"/>
      <c r="K262" s="87"/>
      <c r="L262" s="88"/>
      <c r="M262" s="76"/>
      <c r="N262" s="77" t="n">
        <f aca="false">IF($M262&lt;&gt;"",VLOOKUP($M262,Matriz_INM,2,0),0)</f>
        <v>0</v>
      </c>
      <c r="O262" s="79"/>
      <c r="P262" s="77" t="str">
        <f aca="false">IFERROR(VLOOKUP($M262,Matriz_INM,3,0),"")</f>
        <v/>
      </c>
      <c r="Q262" s="80"/>
      <c r="R262" s="109" t="n">
        <f aca="false">IF(L262="OK",I262,Q262*N262)</f>
        <v>0</v>
      </c>
      <c r="S262" s="78"/>
      <c r="T262" s="87"/>
      <c r="U262" s="78"/>
      <c r="V262" s="87"/>
      <c r="W262" s="78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IF($B263&lt;&gt;"",VLOOKUP($B263,Matriz_INM,2,0),0)</f>
        <v>0</v>
      </c>
      <c r="D263" s="78"/>
      <c r="E263" s="78"/>
      <c r="F263" s="79"/>
      <c r="G263" s="77" t="str">
        <f aca="false">IFERROR(VLOOKUP($B263,Matriz_INM,3,0),"")</f>
        <v/>
      </c>
      <c r="H263" s="80"/>
      <c r="I263" s="109" t="n">
        <f aca="false">H263*C263</f>
        <v>0</v>
      </c>
      <c r="J263" s="78"/>
      <c r="K263" s="87"/>
      <c r="L263" s="88"/>
      <c r="M263" s="76"/>
      <c r="N263" s="77" t="n">
        <f aca="false">IF($M263&lt;&gt;"",VLOOKUP($M263,Matriz_INM,2,0),0)</f>
        <v>0</v>
      </c>
      <c r="O263" s="79"/>
      <c r="P263" s="77" t="str">
        <f aca="false">IFERROR(VLOOKUP($M263,Matriz_INM,3,0),"")</f>
        <v/>
      </c>
      <c r="Q263" s="80"/>
      <c r="R263" s="109" t="n">
        <f aca="false">IF(L263="OK",I263,Q263*N263)</f>
        <v>0</v>
      </c>
      <c r="S263" s="78"/>
      <c r="T263" s="87"/>
      <c r="U263" s="78"/>
      <c r="V263" s="87"/>
      <c r="W263" s="78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IF($B264&lt;&gt;"",VLOOKUP($B264,Matriz_INM,2,0),0)</f>
        <v>0</v>
      </c>
      <c r="D264" s="78"/>
      <c r="E264" s="78"/>
      <c r="F264" s="79"/>
      <c r="G264" s="77" t="str">
        <f aca="false">IFERROR(VLOOKUP($B264,Matriz_INM,3,0),"")</f>
        <v/>
      </c>
      <c r="H264" s="80"/>
      <c r="I264" s="109" t="n">
        <f aca="false">H264*C264</f>
        <v>0</v>
      </c>
      <c r="J264" s="78"/>
      <c r="K264" s="87"/>
      <c r="L264" s="88"/>
      <c r="M264" s="76"/>
      <c r="N264" s="77" t="n">
        <f aca="false">IF($M264&lt;&gt;"",VLOOKUP($M264,Matriz_INM,2,0),0)</f>
        <v>0</v>
      </c>
      <c r="O264" s="79"/>
      <c r="P264" s="77" t="str">
        <f aca="false">IFERROR(VLOOKUP($M264,Matriz_INM,3,0),"")</f>
        <v/>
      </c>
      <c r="Q264" s="80"/>
      <c r="R264" s="109" t="n">
        <f aca="false">IF(L264="OK",I264,Q264*N264)</f>
        <v>0</v>
      </c>
      <c r="S264" s="78"/>
      <c r="T264" s="87"/>
      <c r="U264" s="78"/>
      <c r="V264" s="87"/>
      <c r="W264" s="78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IF($B265&lt;&gt;"",VLOOKUP($B265,Matriz_INM,2,0),0)</f>
        <v>0</v>
      </c>
      <c r="D265" s="78"/>
      <c r="E265" s="78"/>
      <c r="F265" s="79"/>
      <c r="G265" s="77" t="str">
        <f aca="false">IFERROR(VLOOKUP($B265,Matriz_INM,3,0),"")</f>
        <v/>
      </c>
      <c r="H265" s="80"/>
      <c r="I265" s="109" t="n">
        <f aca="false">H265*C265</f>
        <v>0</v>
      </c>
      <c r="J265" s="78"/>
      <c r="K265" s="87"/>
      <c r="L265" s="88"/>
      <c r="M265" s="76"/>
      <c r="N265" s="77" t="n">
        <f aca="false">IF($M265&lt;&gt;"",VLOOKUP($M265,Matriz_INM,2,0),0)</f>
        <v>0</v>
      </c>
      <c r="O265" s="79"/>
      <c r="P265" s="77" t="str">
        <f aca="false">IFERROR(VLOOKUP($M265,Matriz_INM,3,0),"")</f>
        <v/>
      </c>
      <c r="Q265" s="80"/>
      <c r="R265" s="109" t="n">
        <f aca="false">IF(L265="OK",I265,Q265*N265)</f>
        <v>0</v>
      </c>
      <c r="S265" s="78"/>
      <c r="T265" s="87"/>
      <c r="U265" s="78"/>
      <c r="V265" s="87"/>
      <c r="W265" s="78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IF($B266&lt;&gt;"",VLOOKUP($B266,Matriz_INM,2,0),0)</f>
        <v>0</v>
      </c>
      <c r="D266" s="78"/>
      <c r="E266" s="78"/>
      <c r="F266" s="79"/>
      <c r="G266" s="77" t="str">
        <f aca="false">IFERROR(VLOOKUP($B266,Matriz_INM,3,0),"")</f>
        <v/>
      </c>
      <c r="H266" s="80"/>
      <c r="I266" s="109" t="n">
        <f aca="false">H266*C266</f>
        <v>0</v>
      </c>
      <c r="J266" s="78"/>
      <c r="K266" s="87"/>
      <c r="L266" s="88"/>
      <c r="M266" s="76"/>
      <c r="N266" s="77" t="n">
        <f aca="false">IF($M266&lt;&gt;"",VLOOKUP($M266,Matriz_INM,2,0),0)</f>
        <v>0</v>
      </c>
      <c r="O266" s="79"/>
      <c r="P266" s="77" t="str">
        <f aca="false">IFERROR(VLOOKUP($M266,Matriz_INM,3,0),"")</f>
        <v/>
      </c>
      <c r="Q266" s="80"/>
      <c r="R266" s="109" t="n">
        <f aca="false">IF(L266="OK",I266,Q266*N266)</f>
        <v>0</v>
      </c>
      <c r="S266" s="78"/>
      <c r="T266" s="87"/>
      <c r="U266" s="78"/>
      <c r="V266" s="87"/>
      <c r="W266" s="78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IF($B267&lt;&gt;"",VLOOKUP($B267,Matriz_INM,2,0),0)</f>
        <v>0</v>
      </c>
      <c r="D267" s="78"/>
      <c r="E267" s="78"/>
      <c r="F267" s="79"/>
      <c r="G267" s="77" t="str">
        <f aca="false">IFERROR(VLOOKUP($B267,Matriz_INM,3,0),"")</f>
        <v/>
      </c>
      <c r="H267" s="80"/>
      <c r="I267" s="109" t="n">
        <f aca="false">H267*C267</f>
        <v>0</v>
      </c>
      <c r="J267" s="78"/>
      <c r="K267" s="87"/>
      <c r="L267" s="88"/>
      <c r="M267" s="76"/>
      <c r="N267" s="77" t="n">
        <f aca="false">IF($M267&lt;&gt;"",VLOOKUP($M267,Matriz_INM,2,0),0)</f>
        <v>0</v>
      </c>
      <c r="O267" s="79"/>
      <c r="P267" s="77" t="str">
        <f aca="false">IFERROR(VLOOKUP($M267,Matriz_INM,3,0),"")</f>
        <v/>
      </c>
      <c r="Q267" s="80"/>
      <c r="R267" s="109" t="n">
        <f aca="false">IF(L267="OK",I267,Q267*N267)</f>
        <v>0</v>
      </c>
      <c r="S267" s="78"/>
      <c r="T267" s="87"/>
      <c r="U267" s="78"/>
      <c r="V267" s="87"/>
      <c r="W267" s="78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IF($B268&lt;&gt;"",VLOOKUP($B268,Matriz_INM,2,0),0)</f>
        <v>0</v>
      </c>
      <c r="D268" s="78"/>
      <c r="E268" s="78"/>
      <c r="F268" s="79"/>
      <c r="G268" s="77" t="str">
        <f aca="false">IFERROR(VLOOKUP($B268,Matriz_INM,3,0),"")</f>
        <v/>
      </c>
      <c r="H268" s="80"/>
      <c r="I268" s="109" t="n">
        <f aca="false">H268*C268</f>
        <v>0</v>
      </c>
      <c r="J268" s="78"/>
      <c r="K268" s="87"/>
      <c r="L268" s="88"/>
      <c r="M268" s="76"/>
      <c r="N268" s="77" t="n">
        <f aca="false">IF($M268&lt;&gt;"",VLOOKUP($M268,Matriz_INM,2,0),0)</f>
        <v>0</v>
      </c>
      <c r="O268" s="79"/>
      <c r="P268" s="77" t="str">
        <f aca="false">IFERROR(VLOOKUP($M268,Matriz_INM,3,0),"")</f>
        <v/>
      </c>
      <c r="Q268" s="80"/>
      <c r="R268" s="109" t="n">
        <f aca="false">IF(L268="OK",I268,Q268*N268)</f>
        <v>0</v>
      </c>
      <c r="S268" s="78"/>
      <c r="T268" s="87"/>
      <c r="U268" s="78"/>
      <c r="V268" s="87"/>
      <c r="W268" s="78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IF($B269&lt;&gt;"",VLOOKUP($B269,Matriz_INM,2,0),0)</f>
        <v>0</v>
      </c>
      <c r="D269" s="78"/>
      <c r="E269" s="78"/>
      <c r="F269" s="79"/>
      <c r="G269" s="77" t="str">
        <f aca="false">IFERROR(VLOOKUP($B269,Matriz_INM,3,0),"")</f>
        <v/>
      </c>
      <c r="H269" s="80"/>
      <c r="I269" s="109" t="n">
        <f aca="false">H269*C269</f>
        <v>0</v>
      </c>
      <c r="J269" s="78"/>
      <c r="K269" s="87"/>
      <c r="L269" s="88"/>
      <c r="M269" s="76"/>
      <c r="N269" s="77" t="n">
        <f aca="false">IF($M269&lt;&gt;"",VLOOKUP($M269,Matriz_INM,2,0),0)</f>
        <v>0</v>
      </c>
      <c r="O269" s="79"/>
      <c r="P269" s="77" t="str">
        <f aca="false">IFERROR(VLOOKUP($M269,Matriz_INM,3,0),"")</f>
        <v/>
      </c>
      <c r="Q269" s="80"/>
      <c r="R269" s="109" t="n">
        <f aca="false">IF(L269="OK",I269,Q269*N269)</f>
        <v>0</v>
      </c>
      <c r="S269" s="78"/>
      <c r="T269" s="87"/>
      <c r="U269" s="78"/>
      <c r="V269" s="87"/>
      <c r="W269" s="78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IF($B270&lt;&gt;"",VLOOKUP($B270,Matriz_INM,2,0),0)</f>
        <v>0</v>
      </c>
      <c r="D270" s="78"/>
      <c r="E270" s="78"/>
      <c r="F270" s="79"/>
      <c r="G270" s="77" t="str">
        <f aca="false">IFERROR(VLOOKUP($B270,Matriz_INM,3,0),"")</f>
        <v/>
      </c>
      <c r="H270" s="80"/>
      <c r="I270" s="109" t="n">
        <f aca="false">H270*C270</f>
        <v>0</v>
      </c>
      <c r="J270" s="78"/>
      <c r="K270" s="87"/>
      <c r="L270" s="88"/>
      <c r="M270" s="76"/>
      <c r="N270" s="77" t="n">
        <f aca="false">IF($M270&lt;&gt;"",VLOOKUP($M270,Matriz_INM,2,0),0)</f>
        <v>0</v>
      </c>
      <c r="O270" s="79"/>
      <c r="P270" s="77" t="str">
        <f aca="false">IFERROR(VLOOKUP($M270,Matriz_INM,3,0),"")</f>
        <v/>
      </c>
      <c r="Q270" s="80"/>
      <c r="R270" s="109" t="n">
        <f aca="false">IF(L270="OK",I270,Q270*N270)</f>
        <v>0</v>
      </c>
      <c r="S270" s="78"/>
      <c r="T270" s="87"/>
      <c r="U270" s="78"/>
      <c r="V270" s="87"/>
      <c r="W270" s="78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IF($B271&lt;&gt;"",VLOOKUP($B271,Matriz_INM,2,0),0)</f>
        <v>0</v>
      </c>
      <c r="D271" s="78"/>
      <c r="E271" s="78"/>
      <c r="F271" s="79"/>
      <c r="G271" s="77" t="str">
        <f aca="false">IFERROR(VLOOKUP($B271,Matriz_INM,3,0),"")</f>
        <v/>
      </c>
      <c r="H271" s="80"/>
      <c r="I271" s="109" t="n">
        <f aca="false">H271*C271</f>
        <v>0</v>
      </c>
      <c r="J271" s="78"/>
      <c r="K271" s="87"/>
      <c r="L271" s="88"/>
      <c r="M271" s="76"/>
      <c r="N271" s="77" t="n">
        <f aca="false">IF($M271&lt;&gt;"",VLOOKUP($M271,Matriz_INM,2,0),0)</f>
        <v>0</v>
      </c>
      <c r="O271" s="79"/>
      <c r="P271" s="77" t="str">
        <f aca="false">IFERROR(VLOOKUP($M271,Matriz_INM,3,0),"")</f>
        <v/>
      </c>
      <c r="Q271" s="80"/>
      <c r="R271" s="109" t="n">
        <f aca="false">IF(L271="OK",I271,Q271*N271)</f>
        <v>0</v>
      </c>
      <c r="S271" s="78"/>
      <c r="T271" s="87"/>
      <c r="U271" s="78"/>
      <c r="V271" s="87"/>
      <c r="W271" s="78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IF($B272&lt;&gt;"",VLOOKUP($B272,Matriz_INM,2,0),0)</f>
        <v>0</v>
      </c>
      <c r="D272" s="78"/>
      <c r="E272" s="78"/>
      <c r="F272" s="79"/>
      <c r="G272" s="77" t="str">
        <f aca="false">IFERROR(VLOOKUP($B272,Matriz_INM,3,0),"")</f>
        <v/>
      </c>
      <c r="H272" s="80"/>
      <c r="I272" s="109" t="n">
        <f aca="false">H272*C272</f>
        <v>0</v>
      </c>
      <c r="J272" s="78"/>
      <c r="K272" s="87"/>
      <c r="L272" s="88"/>
      <c r="M272" s="76"/>
      <c r="N272" s="77" t="n">
        <f aca="false">IF($M272&lt;&gt;"",VLOOKUP($M272,Matriz_INM,2,0),0)</f>
        <v>0</v>
      </c>
      <c r="O272" s="79"/>
      <c r="P272" s="77" t="str">
        <f aca="false">IFERROR(VLOOKUP($M272,Matriz_INM,3,0),"")</f>
        <v/>
      </c>
      <c r="Q272" s="80"/>
      <c r="R272" s="109" t="n">
        <f aca="false">IF(L272="OK",I272,Q272*N272)</f>
        <v>0</v>
      </c>
      <c r="S272" s="78"/>
      <c r="T272" s="87"/>
      <c r="U272" s="78"/>
      <c r="V272" s="87"/>
      <c r="W272" s="78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IF($B273&lt;&gt;"",VLOOKUP($B273,Matriz_INM,2,0),0)</f>
        <v>0</v>
      </c>
      <c r="D273" s="78"/>
      <c r="E273" s="78"/>
      <c r="F273" s="79"/>
      <c r="G273" s="77" t="str">
        <f aca="false">IFERROR(VLOOKUP($B273,Matriz_INM,3,0),"")</f>
        <v/>
      </c>
      <c r="H273" s="80"/>
      <c r="I273" s="109" t="n">
        <f aca="false">H273*C273</f>
        <v>0</v>
      </c>
      <c r="J273" s="78"/>
      <c r="K273" s="87"/>
      <c r="L273" s="88"/>
      <c r="M273" s="76"/>
      <c r="N273" s="77" t="n">
        <f aca="false">IF($M273&lt;&gt;"",VLOOKUP($M273,Matriz_INM,2,0),0)</f>
        <v>0</v>
      </c>
      <c r="O273" s="79"/>
      <c r="P273" s="77" t="str">
        <f aca="false">IFERROR(VLOOKUP($M273,Matriz_INM,3,0),"")</f>
        <v/>
      </c>
      <c r="Q273" s="80"/>
      <c r="R273" s="109" t="n">
        <f aca="false">IF(L273="OK",I273,Q273*N273)</f>
        <v>0</v>
      </c>
      <c r="S273" s="78"/>
      <c r="T273" s="87"/>
      <c r="U273" s="78"/>
      <c r="V273" s="87"/>
      <c r="W273" s="78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IF($B274&lt;&gt;"",VLOOKUP($B274,Matriz_INM,2,0),0)</f>
        <v>0</v>
      </c>
      <c r="D274" s="78"/>
      <c r="E274" s="78"/>
      <c r="F274" s="79"/>
      <c r="G274" s="77" t="str">
        <f aca="false">IFERROR(VLOOKUP($B274,Matriz_INM,3,0),"")</f>
        <v/>
      </c>
      <c r="H274" s="80"/>
      <c r="I274" s="109" t="n">
        <f aca="false">H274*C274</f>
        <v>0</v>
      </c>
      <c r="J274" s="78"/>
      <c r="K274" s="87"/>
      <c r="L274" s="88"/>
      <c r="M274" s="76"/>
      <c r="N274" s="77" t="n">
        <f aca="false">IF($M274&lt;&gt;"",VLOOKUP($M274,Matriz_INM,2,0),0)</f>
        <v>0</v>
      </c>
      <c r="O274" s="79"/>
      <c r="P274" s="77" t="str">
        <f aca="false">IFERROR(VLOOKUP($M274,Matriz_INM,3,0),"")</f>
        <v/>
      </c>
      <c r="Q274" s="80"/>
      <c r="R274" s="109" t="n">
        <f aca="false">IF(L274="OK",I274,Q274*N274)</f>
        <v>0</v>
      </c>
      <c r="S274" s="78"/>
      <c r="T274" s="87"/>
      <c r="U274" s="78"/>
      <c r="V274" s="87"/>
      <c r="W274" s="78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IF($B275&lt;&gt;"",VLOOKUP($B275,Matriz_INM,2,0),0)</f>
        <v>0</v>
      </c>
      <c r="D275" s="78"/>
      <c r="E275" s="78"/>
      <c r="F275" s="79"/>
      <c r="G275" s="77" t="str">
        <f aca="false">IFERROR(VLOOKUP($B275,Matriz_INM,3,0),"")</f>
        <v/>
      </c>
      <c r="H275" s="80"/>
      <c r="I275" s="109" t="n">
        <f aca="false">H275*C275</f>
        <v>0</v>
      </c>
      <c r="J275" s="78"/>
      <c r="K275" s="87"/>
      <c r="L275" s="88"/>
      <c r="M275" s="76"/>
      <c r="N275" s="77" t="n">
        <f aca="false">IF($M275&lt;&gt;"",VLOOKUP($M275,Matriz_INM,2,0),0)</f>
        <v>0</v>
      </c>
      <c r="O275" s="79"/>
      <c r="P275" s="77" t="str">
        <f aca="false">IFERROR(VLOOKUP($M275,Matriz_INM,3,0),"")</f>
        <v/>
      </c>
      <c r="Q275" s="80"/>
      <c r="R275" s="109" t="n">
        <f aca="false">IF(L275="OK",I275,Q275*N275)</f>
        <v>0</v>
      </c>
      <c r="S275" s="78"/>
      <c r="T275" s="87"/>
      <c r="U275" s="78"/>
      <c r="V275" s="87"/>
      <c r="W275" s="78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IF($B276&lt;&gt;"",VLOOKUP($B276,Matriz_INM,2,0),0)</f>
        <v>0</v>
      </c>
      <c r="D276" s="78"/>
      <c r="E276" s="78"/>
      <c r="F276" s="79"/>
      <c r="G276" s="77" t="str">
        <f aca="false">IFERROR(VLOOKUP($B276,Matriz_INM,3,0),"")</f>
        <v/>
      </c>
      <c r="H276" s="80"/>
      <c r="I276" s="109" t="n">
        <f aca="false">H276*C276</f>
        <v>0</v>
      </c>
      <c r="J276" s="78"/>
      <c r="K276" s="87"/>
      <c r="L276" s="88"/>
      <c r="M276" s="76"/>
      <c r="N276" s="77" t="n">
        <f aca="false">IF($M276&lt;&gt;"",VLOOKUP($M276,Matriz_INM,2,0),0)</f>
        <v>0</v>
      </c>
      <c r="O276" s="79"/>
      <c r="P276" s="77" t="str">
        <f aca="false">IFERROR(VLOOKUP($M276,Matriz_INM,3,0),"")</f>
        <v/>
      </c>
      <c r="Q276" s="80"/>
      <c r="R276" s="109" t="n">
        <f aca="false">IF(L276="OK",I276,Q276*N276)</f>
        <v>0</v>
      </c>
      <c r="S276" s="78"/>
      <c r="T276" s="87"/>
      <c r="U276" s="78"/>
      <c r="V276" s="87"/>
      <c r="W276" s="78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IF($B277&lt;&gt;"",VLOOKUP($B277,Matriz_INM,2,0),0)</f>
        <v>0</v>
      </c>
      <c r="D277" s="78"/>
      <c r="E277" s="78"/>
      <c r="F277" s="79"/>
      <c r="G277" s="77" t="str">
        <f aca="false">IFERROR(VLOOKUP($B277,Matriz_INM,3,0),"")</f>
        <v/>
      </c>
      <c r="H277" s="80"/>
      <c r="I277" s="109" t="n">
        <f aca="false">H277*C277</f>
        <v>0</v>
      </c>
      <c r="J277" s="78"/>
      <c r="K277" s="87"/>
      <c r="L277" s="88"/>
      <c r="M277" s="76"/>
      <c r="N277" s="77" t="n">
        <f aca="false">IF($M277&lt;&gt;"",VLOOKUP($M277,Matriz_INM,2,0),0)</f>
        <v>0</v>
      </c>
      <c r="O277" s="79"/>
      <c r="P277" s="77" t="str">
        <f aca="false">IFERROR(VLOOKUP($M277,Matriz_INM,3,0),"")</f>
        <v/>
      </c>
      <c r="Q277" s="80"/>
      <c r="R277" s="109" t="n">
        <f aca="false">IF(L277="OK",I277,Q277*N277)</f>
        <v>0</v>
      </c>
      <c r="S277" s="78"/>
      <c r="T277" s="87"/>
      <c r="U277" s="78"/>
      <c r="V277" s="87"/>
      <c r="W277" s="78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IF($B278&lt;&gt;"",VLOOKUP($B278,Matriz_INM,2,0),0)</f>
        <v>0</v>
      </c>
      <c r="D278" s="78"/>
      <c r="E278" s="78"/>
      <c r="F278" s="79"/>
      <c r="G278" s="77" t="str">
        <f aca="false">IFERROR(VLOOKUP($B278,Matriz_INM,3,0),"")</f>
        <v/>
      </c>
      <c r="H278" s="80"/>
      <c r="I278" s="109" t="n">
        <f aca="false">H278*C278</f>
        <v>0</v>
      </c>
      <c r="J278" s="78"/>
      <c r="K278" s="87"/>
      <c r="L278" s="88"/>
      <c r="M278" s="76"/>
      <c r="N278" s="77" t="n">
        <f aca="false">IF($M278&lt;&gt;"",VLOOKUP($M278,Matriz_INM,2,0),0)</f>
        <v>0</v>
      </c>
      <c r="O278" s="79"/>
      <c r="P278" s="77" t="str">
        <f aca="false">IFERROR(VLOOKUP($M278,Matriz_INM,3,0),"")</f>
        <v/>
      </c>
      <c r="Q278" s="80"/>
      <c r="R278" s="109" t="n">
        <f aca="false">IF(L278="OK",I278,Q278*N278)</f>
        <v>0</v>
      </c>
      <c r="S278" s="78"/>
      <c r="T278" s="87"/>
      <c r="U278" s="78"/>
      <c r="V278" s="87"/>
      <c r="W278" s="78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IF($B279&lt;&gt;"",VLOOKUP($B279,Matriz_INM,2,0),0)</f>
        <v>0</v>
      </c>
      <c r="D279" s="78"/>
      <c r="E279" s="78"/>
      <c r="F279" s="79"/>
      <c r="G279" s="77" t="str">
        <f aca="false">IFERROR(VLOOKUP($B279,Matriz_INM,3,0),"")</f>
        <v/>
      </c>
      <c r="H279" s="80"/>
      <c r="I279" s="109" t="n">
        <f aca="false">H279*C279</f>
        <v>0</v>
      </c>
      <c r="J279" s="78"/>
      <c r="K279" s="87"/>
      <c r="L279" s="88"/>
      <c r="M279" s="76"/>
      <c r="N279" s="77" t="n">
        <f aca="false">IF($M279&lt;&gt;"",VLOOKUP($M279,Matriz_INM,2,0),0)</f>
        <v>0</v>
      </c>
      <c r="O279" s="79"/>
      <c r="P279" s="77" t="str">
        <f aca="false">IFERROR(VLOOKUP($M279,Matriz_INM,3,0),"")</f>
        <v/>
      </c>
      <c r="Q279" s="80"/>
      <c r="R279" s="109" t="n">
        <f aca="false">IF(L279="OK",I279,Q279*N279)</f>
        <v>0</v>
      </c>
      <c r="S279" s="78"/>
      <c r="T279" s="87"/>
      <c r="U279" s="78"/>
      <c r="V279" s="87"/>
      <c r="W279" s="78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IF($B280&lt;&gt;"",VLOOKUP($B280,Matriz_INM,2,0),0)</f>
        <v>0</v>
      </c>
      <c r="D280" s="78"/>
      <c r="E280" s="78"/>
      <c r="F280" s="79"/>
      <c r="G280" s="77" t="str">
        <f aca="false">IFERROR(VLOOKUP($B280,Matriz_INM,3,0),"")</f>
        <v/>
      </c>
      <c r="H280" s="80"/>
      <c r="I280" s="109" t="n">
        <f aca="false">H280*C280</f>
        <v>0</v>
      </c>
      <c r="J280" s="78"/>
      <c r="K280" s="87"/>
      <c r="L280" s="88"/>
      <c r="M280" s="76"/>
      <c r="N280" s="77" t="n">
        <f aca="false">IF($M280&lt;&gt;"",VLOOKUP($M280,Matriz_INM,2,0),0)</f>
        <v>0</v>
      </c>
      <c r="O280" s="79"/>
      <c r="P280" s="77" t="str">
        <f aca="false">IFERROR(VLOOKUP($M280,Matriz_INM,3,0),"")</f>
        <v/>
      </c>
      <c r="Q280" s="80"/>
      <c r="R280" s="109" t="n">
        <f aca="false">IF(L280="OK",I280,Q280*N280)</f>
        <v>0</v>
      </c>
      <c r="S280" s="78"/>
      <c r="T280" s="87"/>
      <c r="U280" s="78"/>
      <c r="V280" s="87"/>
      <c r="W280" s="78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IF($B281&lt;&gt;"",VLOOKUP($B281,Matriz_INM,2,0),0)</f>
        <v>0</v>
      </c>
      <c r="D281" s="78"/>
      <c r="E281" s="78"/>
      <c r="F281" s="79"/>
      <c r="G281" s="77" t="str">
        <f aca="false">IFERROR(VLOOKUP($B281,Matriz_INM,3,0),"")</f>
        <v/>
      </c>
      <c r="H281" s="80"/>
      <c r="I281" s="109" t="n">
        <f aca="false">H281*C281</f>
        <v>0</v>
      </c>
      <c r="J281" s="78"/>
      <c r="K281" s="87"/>
      <c r="L281" s="88"/>
      <c r="M281" s="76"/>
      <c r="N281" s="77" t="n">
        <f aca="false">IF($M281&lt;&gt;"",VLOOKUP($M281,Matriz_INM,2,0),0)</f>
        <v>0</v>
      </c>
      <c r="O281" s="79"/>
      <c r="P281" s="77" t="str">
        <f aca="false">IFERROR(VLOOKUP($M281,Matriz_INM,3,0),"")</f>
        <v/>
      </c>
      <c r="Q281" s="80"/>
      <c r="R281" s="109" t="n">
        <f aca="false">IF(L281="OK",I281,Q281*N281)</f>
        <v>0</v>
      </c>
      <c r="S281" s="78"/>
      <c r="T281" s="87"/>
      <c r="U281" s="78"/>
      <c r="V281" s="87"/>
      <c r="W281" s="78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IF($B282&lt;&gt;"",VLOOKUP($B282,Matriz_INM,2,0),0)</f>
        <v>0</v>
      </c>
      <c r="D282" s="78"/>
      <c r="E282" s="78"/>
      <c r="F282" s="79"/>
      <c r="G282" s="77" t="str">
        <f aca="false">IFERROR(VLOOKUP($B282,Matriz_INM,3,0),"")</f>
        <v/>
      </c>
      <c r="H282" s="80"/>
      <c r="I282" s="109" t="n">
        <f aca="false">H282*C282</f>
        <v>0</v>
      </c>
      <c r="J282" s="78"/>
      <c r="K282" s="87"/>
      <c r="L282" s="88"/>
      <c r="M282" s="76"/>
      <c r="N282" s="77" t="n">
        <f aca="false">IF($M282&lt;&gt;"",VLOOKUP($M282,Matriz_INM,2,0),0)</f>
        <v>0</v>
      </c>
      <c r="O282" s="79"/>
      <c r="P282" s="77" t="str">
        <f aca="false">IFERROR(VLOOKUP($M282,Matriz_INM,3,0),"")</f>
        <v/>
      </c>
      <c r="Q282" s="80"/>
      <c r="R282" s="109" t="n">
        <f aca="false">IF(L282="OK",I282,Q282*N282)</f>
        <v>0</v>
      </c>
      <c r="S282" s="78"/>
      <c r="T282" s="87"/>
      <c r="U282" s="78"/>
      <c r="V282" s="87"/>
      <c r="W282" s="78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IF($B283&lt;&gt;"",VLOOKUP($B283,Matriz_INM,2,0),0)</f>
        <v>0</v>
      </c>
      <c r="D283" s="78"/>
      <c r="E283" s="78"/>
      <c r="F283" s="79"/>
      <c r="G283" s="77" t="str">
        <f aca="false">IFERROR(VLOOKUP($B283,Matriz_INM,3,0),"")</f>
        <v/>
      </c>
      <c r="H283" s="80"/>
      <c r="I283" s="109" t="n">
        <f aca="false">H283*C283</f>
        <v>0</v>
      </c>
      <c r="J283" s="78"/>
      <c r="K283" s="87"/>
      <c r="L283" s="88"/>
      <c r="M283" s="76"/>
      <c r="N283" s="77" t="n">
        <f aca="false">IF($M283&lt;&gt;"",VLOOKUP($M283,Matriz_INM,2,0),0)</f>
        <v>0</v>
      </c>
      <c r="O283" s="79"/>
      <c r="P283" s="77" t="str">
        <f aca="false">IFERROR(VLOOKUP($M283,Matriz_INM,3,0),"")</f>
        <v/>
      </c>
      <c r="Q283" s="80"/>
      <c r="R283" s="109" t="n">
        <f aca="false">IF(L283="OK",I283,Q283*N283)</f>
        <v>0</v>
      </c>
      <c r="S283" s="78"/>
      <c r="T283" s="87"/>
      <c r="U283" s="78"/>
      <c r="V283" s="87"/>
      <c r="W283" s="78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IF($B284&lt;&gt;"",VLOOKUP($B284,Matriz_INM,2,0),0)</f>
        <v>0</v>
      </c>
      <c r="D284" s="78"/>
      <c r="E284" s="78"/>
      <c r="F284" s="79"/>
      <c r="G284" s="77" t="str">
        <f aca="false">IFERROR(VLOOKUP($B284,Matriz_INM,3,0),"")</f>
        <v/>
      </c>
      <c r="H284" s="80"/>
      <c r="I284" s="109" t="n">
        <f aca="false">H284*C284</f>
        <v>0</v>
      </c>
      <c r="J284" s="78"/>
      <c r="K284" s="87"/>
      <c r="L284" s="88"/>
      <c r="M284" s="76"/>
      <c r="N284" s="77" t="n">
        <f aca="false">IF($M284&lt;&gt;"",VLOOKUP($M284,Matriz_INM,2,0),0)</f>
        <v>0</v>
      </c>
      <c r="O284" s="79"/>
      <c r="P284" s="77" t="str">
        <f aca="false">IFERROR(VLOOKUP($M284,Matriz_INM,3,0),"")</f>
        <v/>
      </c>
      <c r="Q284" s="80"/>
      <c r="R284" s="109" t="n">
        <f aca="false">IF(L284="OK",I284,Q284*N284)</f>
        <v>0</v>
      </c>
      <c r="S284" s="78"/>
      <c r="T284" s="87"/>
      <c r="U284" s="78"/>
      <c r="V284" s="87"/>
      <c r="W284" s="78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IF($B285&lt;&gt;"",VLOOKUP($B285,Matriz_INM,2,0),0)</f>
        <v>0</v>
      </c>
      <c r="D285" s="78"/>
      <c r="E285" s="78"/>
      <c r="F285" s="79"/>
      <c r="G285" s="77" t="str">
        <f aca="false">IFERROR(VLOOKUP($B285,Matriz_INM,3,0),"")</f>
        <v/>
      </c>
      <c r="H285" s="80"/>
      <c r="I285" s="109" t="n">
        <f aca="false">H285*C285</f>
        <v>0</v>
      </c>
      <c r="J285" s="78"/>
      <c r="K285" s="87"/>
      <c r="L285" s="88"/>
      <c r="M285" s="76"/>
      <c r="N285" s="77" t="n">
        <f aca="false">IF($M285&lt;&gt;"",VLOOKUP($M285,Matriz_INM,2,0),0)</f>
        <v>0</v>
      </c>
      <c r="O285" s="79"/>
      <c r="P285" s="77" t="str">
        <f aca="false">IFERROR(VLOOKUP($M285,Matriz_INM,3,0),"")</f>
        <v/>
      </c>
      <c r="Q285" s="80"/>
      <c r="R285" s="109" t="n">
        <f aca="false">IF(L285="OK",I285,Q285*N285)</f>
        <v>0</v>
      </c>
      <c r="S285" s="78"/>
      <c r="T285" s="87"/>
      <c r="U285" s="78"/>
      <c r="V285" s="87"/>
      <c r="W285" s="78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IF($B286&lt;&gt;"",VLOOKUP($B286,Matriz_INM,2,0),0)</f>
        <v>0</v>
      </c>
      <c r="D286" s="78"/>
      <c r="E286" s="78"/>
      <c r="F286" s="79"/>
      <c r="G286" s="77" t="str">
        <f aca="false">IFERROR(VLOOKUP($B286,Matriz_INM,3,0),"")</f>
        <v/>
      </c>
      <c r="H286" s="80"/>
      <c r="I286" s="109" t="n">
        <f aca="false">H286*C286</f>
        <v>0</v>
      </c>
      <c r="J286" s="78"/>
      <c r="K286" s="87"/>
      <c r="L286" s="88"/>
      <c r="M286" s="76"/>
      <c r="N286" s="77" t="n">
        <f aca="false">IF($M286&lt;&gt;"",VLOOKUP($M286,Matriz_INM,2,0),0)</f>
        <v>0</v>
      </c>
      <c r="O286" s="79"/>
      <c r="P286" s="77" t="str">
        <f aca="false">IFERROR(VLOOKUP($M286,Matriz_INM,3,0),"")</f>
        <v/>
      </c>
      <c r="Q286" s="80"/>
      <c r="R286" s="109" t="n">
        <f aca="false">IF(L286="OK",I286,Q286*N286)</f>
        <v>0</v>
      </c>
      <c r="S286" s="78"/>
      <c r="T286" s="87"/>
      <c r="U286" s="78"/>
      <c r="V286" s="87"/>
      <c r="W286" s="78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IF($B287&lt;&gt;"",VLOOKUP($B287,Matriz_INM,2,0),0)</f>
        <v>0</v>
      </c>
      <c r="D287" s="78"/>
      <c r="E287" s="78"/>
      <c r="F287" s="79"/>
      <c r="G287" s="77" t="str">
        <f aca="false">IFERROR(VLOOKUP($B287,Matriz_INM,3,0),"")</f>
        <v/>
      </c>
      <c r="H287" s="80"/>
      <c r="I287" s="109" t="n">
        <f aca="false">H287*C287</f>
        <v>0</v>
      </c>
      <c r="J287" s="78"/>
      <c r="K287" s="87"/>
      <c r="L287" s="88"/>
      <c r="M287" s="76"/>
      <c r="N287" s="77" t="n">
        <f aca="false">IF($M287&lt;&gt;"",VLOOKUP($M287,Matriz_INM,2,0),0)</f>
        <v>0</v>
      </c>
      <c r="O287" s="79"/>
      <c r="P287" s="77" t="str">
        <f aca="false">IFERROR(VLOOKUP($M287,Matriz_INM,3,0),"")</f>
        <v/>
      </c>
      <c r="Q287" s="80"/>
      <c r="R287" s="109" t="n">
        <f aca="false">IF(L287="OK",I287,Q287*N287)</f>
        <v>0</v>
      </c>
      <c r="S287" s="78"/>
      <c r="T287" s="87"/>
      <c r="U287" s="78"/>
      <c r="V287" s="87"/>
      <c r="W287" s="78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IF($B288&lt;&gt;"",VLOOKUP($B288,Matriz_INM,2,0),0)</f>
        <v>0</v>
      </c>
      <c r="D288" s="78"/>
      <c r="E288" s="78"/>
      <c r="F288" s="79"/>
      <c r="G288" s="77" t="str">
        <f aca="false">IFERROR(VLOOKUP($B288,Matriz_INM,3,0),"")</f>
        <v/>
      </c>
      <c r="H288" s="80"/>
      <c r="I288" s="109" t="n">
        <f aca="false">H288*C288</f>
        <v>0</v>
      </c>
      <c r="J288" s="78"/>
      <c r="K288" s="87"/>
      <c r="L288" s="88"/>
      <c r="M288" s="76"/>
      <c r="N288" s="77" t="n">
        <f aca="false">IF($M288&lt;&gt;"",VLOOKUP($M288,Matriz_INM,2,0),0)</f>
        <v>0</v>
      </c>
      <c r="O288" s="79"/>
      <c r="P288" s="77" t="str">
        <f aca="false">IFERROR(VLOOKUP($M288,Matriz_INM,3,0),"")</f>
        <v/>
      </c>
      <c r="Q288" s="80"/>
      <c r="R288" s="109" t="n">
        <f aca="false">IF(L288="OK",I288,Q288*N288)</f>
        <v>0</v>
      </c>
      <c r="S288" s="78"/>
      <c r="T288" s="87"/>
      <c r="U288" s="78"/>
      <c r="V288" s="87"/>
      <c r="W288" s="78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IF($B289&lt;&gt;"",VLOOKUP($B289,Matriz_INM,2,0),0)</f>
        <v>0</v>
      </c>
      <c r="D289" s="78"/>
      <c r="E289" s="78"/>
      <c r="F289" s="79"/>
      <c r="G289" s="77" t="str">
        <f aca="false">IFERROR(VLOOKUP($B289,Matriz_INM,3,0),"")</f>
        <v/>
      </c>
      <c r="H289" s="80"/>
      <c r="I289" s="109" t="n">
        <f aca="false">H289*C289</f>
        <v>0</v>
      </c>
      <c r="J289" s="78"/>
      <c r="K289" s="87"/>
      <c r="L289" s="88"/>
      <c r="M289" s="76"/>
      <c r="N289" s="77" t="n">
        <f aca="false">IF($M289&lt;&gt;"",VLOOKUP($M289,Matriz_INM,2,0),0)</f>
        <v>0</v>
      </c>
      <c r="O289" s="79"/>
      <c r="P289" s="77" t="str">
        <f aca="false">IFERROR(VLOOKUP($M289,Matriz_INM,3,0),"")</f>
        <v/>
      </c>
      <c r="Q289" s="80"/>
      <c r="R289" s="109" t="n">
        <f aca="false">IF(L289="OK",I289,Q289*N289)</f>
        <v>0</v>
      </c>
      <c r="S289" s="78"/>
      <c r="T289" s="87"/>
      <c r="U289" s="78"/>
      <c r="V289" s="87"/>
      <c r="W289" s="78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IF($B290&lt;&gt;"",VLOOKUP($B290,Matriz_INM,2,0),0)</f>
        <v>0</v>
      </c>
      <c r="D290" s="78"/>
      <c r="E290" s="78"/>
      <c r="F290" s="79"/>
      <c r="G290" s="77" t="str">
        <f aca="false">IFERROR(VLOOKUP($B290,Matriz_INM,3,0),"")</f>
        <v/>
      </c>
      <c r="H290" s="80"/>
      <c r="I290" s="109" t="n">
        <f aca="false">H290*C290</f>
        <v>0</v>
      </c>
      <c r="J290" s="78"/>
      <c r="K290" s="87"/>
      <c r="L290" s="88"/>
      <c r="M290" s="76"/>
      <c r="N290" s="77" t="n">
        <f aca="false">IF($M290&lt;&gt;"",VLOOKUP($M290,Matriz_INM,2,0),0)</f>
        <v>0</v>
      </c>
      <c r="O290" s="79"/>
      <c r="P290" s="77" t="str">
        <f aca="false">IFERROR(VLOOKUP($M290,Matriz_INM,3,0),"")</f>
        <v/>
      </c>
      <c r="Q290" s="80"/>
      <c r="R290" s="109" t="n">
        <f aca="false">IF(L290="OK",I290,Q290*N290)</f>
        <v>0</v>
      </c>
      <c r="S290" s="78"/>
      <c r="T290" s="87"/>
      <c r="U290" s="78"/>
      <c r="V290" s="87"/>
      <c r="W290" s="78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IF($B291&lt;&gt;"",VLOOKUP($B291,Matriz_INM,2,0),0)</f>
        <v>0</v>
      </c>
      <c r="D291" s="78"/>
      <c r="E291" s="78"/>
      <c r="F291" s="79"/>
      <c r="G291" s="77" t="str">
        <f aca="false">IFERROR(VLOOKUP($B291,Matriz_INM,3,0),"")</f>
        <v/>
      </c>
      <c r="H291" s="80"/>
      <c r="I291" s="109" t="n">
        <f aca="false">H291*C291</f>
        <v>0</v>
      </c>
      <c r="J291" s="78"/>
      <c r="K291" s="87"/>
      <c r="L291" s="88"/>
      <c r="M291" s="76"/>
      <c r="N291" s="77" t="n">
        <f aca="false">IF($M291&lt;&gt;"",VLOOKUP($M291,Matriz_INM,2,0),0)</f>
        <v>0</v>
      </c>
      <c r="O291" s="79"/>
      <c r="P291" s="77" t="str">
        <f aca="false">IFERROR(VLOOKUP($M291,Matriz_INM,3,0),"")</f>
        <v/>
      </c>
      <c r="Q291" s="80"/>
      <c r="R291" s="109" t="n">
        <f aca="false">IF(L291="OK",I291,Q291*N291)</f>
        <v>0</v>
      </c>
      <c r="S291" s="78"/>
      <c r="T291" s="87"/>
      <c r="U291" s="78"/>
      <c r="V291" s="87"/>
      <c r="W291" s="78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IF($B292&lt;&gt;"",VLOOKUP($B292,Matriz_INM,2,0),0)</f>
        <v>0</v>
      </c>
      <c r="D292" s="78"/>
      <c r="E292" s="78"/>
      <c r="F292" s="79"/>
      <c r="G292" s="77" t="str">
        <f aca="false">IFERROR(VLOOKUP($B292,Matriz_INM,3,0),"")</f>
        <v/>
      </c>
      <c r="H292" s="80"/>
      <c r="I292" s="109" t="n">
        <f aca="false">H292*C292</f>
        <v>0</v>
      </c>
      <c r="J292" s="78"/>
      <c r="K292" s="87"/>
      <c r="L292" s="88"/>
      <c r="M292" s="76"/>
      <c r="N292" s="77" t="n">
        <f aca="false">IF($M292&lt;&gt;"",VLOOKUP($M292,Matriz_INM,2,0),0)</f>
        <v>0</v>
      </c>
      <c r="O292" s="79"/>
      <c r="P292" s="77" t="str">
        <f aca="false">IFERROR(VLOOKUP($M292,Matriz_INM,3,0),"")</f>
        <v/>
      </c>
      <c r="Q292" s="80"/>
      <c r="R292" s="109" t="n">
        <f aca="false">IF(L292="OK",I292,Q292*N292)</f>
        <v>0</v>
      </c>
      <c r="S292" s="78"/>
      <c r="T292" s="87"/>
      <c r="U292" s="78"/>
      <c r="V292" s="87"/>
      <c r="W292" s="78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IF($B293&lt;&gt;"",VLOOKUP($B293,Matriz_INM,2,0),0)</f>
        <v>0</v>
      </c>
      <c r="D293" s="78"/>
      <c r="E293" s="78"/>
      <c r="F293" s="79"/>
      <c r="G293" s="77" t="str">
        <f aca="false">IFERROR(VLOOKUP($B293,Matriz_INM,3,0),"")</f>
        <v/>
      </c>
      <c r="H293" s="80"/>
      <c r="I293" s="109" t="n">
        <f aca="false">H293*C293</f>
        <v>0</v>
      </c>
      <c r="J293" s="78"/>
      <c r="K293" s="87"/>
      <c r="L293" s="88"/>
      <c r="M293" s="76"/>
      <c r="N293" s="77" t="n">
        <f aca="false">IF($M293&lt;&gt;"",VLOOKUP($M293,Matriz_INM,2,0),0)</f>
        <v>0</v>
      </c>
      <c r="O293" s="79"/>
      <c r="P293" s="77" t="str">
        <f aca="false">IFERROR(VLOOKUP($M293,Matriz_INM,3,0),"")</f>
        <v/>
      </c>
      <c r="Q293" s="80"/>
      <c r="R293" s="109" t="n">
        <f aca="false">IF(L293="OK",I293,Q293*N293)</f>
        <v>0</v>
      </c>
      <c r="S293" s="78"/>
      <c r="T293" s="87"/>
      <c r="U293" s="78"/>
      <c r="V293" s="87"/>
      <c r="W293" s="78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IF($B294&lt;&gt;"",VLOOKUP($B294,Matriz_INM,2,0),0)</f>
        <v>0</v>
      </c>
      <c r="D294" s="78"/>
      <c r="E294" s="78"/>
      <c r="F294" s="79"/>
      <c r="G294" s="77" t="str">
        <f aca="false">IFERROR(VLOOKUP($B294,Matriz_INM,3,0),"")</f>
        <v/>
      </c>
      <c r="H294" s="80"/>
      <c r="I294" s="109" t="n">
        <f aca="false">H294*C294</f>
        <v>0</v>
      </c>
      <c r="J294" s="78"/>
      <c r="K294" s="87"/>
      <c r="L294" s="88"/>
      <c r="M294" s="76"/>
      <c r="N294" s="77" t="n">
        <f aca="false">IF($M294&lt;&gt;"",VLOOKUP($M294,Matriz_INM,2,0),0)</f>
        <v>0</v>
      </c>
      <c r="O294" s="79"/>
      <c r="P294" s="77" t="str">
        <f aca="false">IFERROR(VLOOKUP($M294,Matriz_INM,3,0),"")</f>
        <v/>
      </c>
      <c r="Q294" s="80"/>
      <c r="R294" s="109" t="n">
        <f aca="false">IF(L294="OK",I294,Q294*N294)</f>
        <v>0</v>
      </c>
      <c r="S294" s="78"/>
      <c r="T294" s="87"/>
      <c r="U294" s="78"/>
      <c r="V294" s="87"/>
      <c r="W294" s="78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IF($B295&lt;&gt;"",VLOOKUP($B295,Matriz_INM,2,0),0)</f>
        <v>0</v>
      </c>
      <c r="D295" s="78"/>
      <c r="E295" s="78"/>
      <c r="F295" s="79"/>
      <c r="G295" s="77" t="str">
        <f aca="false">IFERROR(VLOOKUP($B295,Matriz_INM,3,0),"")</f>
        <v/>
      </c>
      <c r="H295" s="80"/>
      <c r="I295" s="109" t="n">
        <f aca="false">H295*C295</f>
        <v>0</v>
      </c>
      <c r="J295" s="78"/>
      <c r="K295" s="87"/>
      <c r="L295" s="88"/>
      <c r="M295" s="76"/>
      <c r="N295" s="77" t="n">
        <f aca="false">IF($M295&lt;&gt;"",VLOOKUP($M295,Matriz_INM,2,0),0)</f>
        <v>0</v>
      </c>
      <c r="O295" s="79"/>
      <c r="P295" s="77" t="str">
        <f aca="false">IFERROR(VLOOKUP($M295,Matriz_INM,3,0),"")</f>
        <v/>
      </c>
      <c r="Q295" s="80"/>
      <c r="R295" s="109" t="n">
        <f aca="false">IF(L295="OK",I295,Q295*N295)</f>
        <v>0</v>
      </c>
      <c r="S295" s="78"/>
      <c r="T295" s="87"/>
      <c r="U295" s="78"/>
      <c r="V295" s="87"/>
      <c r="W295" s="78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IF($B296&lt;&gt;"",VLOOKUP($B296,Matriz_INM,2,0),0)</f>
        <v>0</v>
      </c>
      <c r="D296" s="78"/>
      <c r="E296" s="78"/>
      <c r="F296" s="79"/>
      <c r="G296" s="77" t="str">
        <f aca="false">IFERROR(VLOOKUP($B296,Matriz_INM,3,0),"")</f>
        <v/>
      </c>
      <c r="H296" s="80"/>
      <c r="I296" s="109" t="n">
        <f aca="false">H296*C296</f>
        <v>0</v>
      </c>
      <c r="J296" s="78"/>
      <c r="K296" s="87"/>
      <c r="L296" s="88"/>
      <c r="M296" s="76"/>
      <c r="N296" s="77" t="n">
        <f aca="false">IF($M296&lt;&gt;"",VLOOKUP($M296,Matriz_INM,2,0),0)</f>
        <v>0</v>
      </c>
      <c r="O296" s="79"/>
      <c r="P296" s="77" t="str">
        <f aca="false">IFERROR(VLOOKUP($M296,Matriz_INM,3,0),"")</f>
        <v/>
      </c>
      <c r="Q296" s="80"/>
      <c r="R296" s="109" t="n">
        <f aca="false">IF(L296="OK",I296,Q296*N296)</f>
        <v>0</v>
      </c>
      <c r="S296" s="78"/>
      <c r="T296" s="87"/>
      <c r="U296" s="78"/>
      <c r="V296" s="87"/>
      <c r="W296" s="78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IF($B297&lt;&gt;"",VLOOKUP($B297,Matriz_INM,2,0),0)</f>
        <v>0</v>
      </c>
      <c r="D297" s="78"/>
      <c r="E297" s="78"/>
      <c r="F297" s="79"/>
      <c r="G297" s="77" t="str">
        <f aca="false">IFERROR(VLOOKUP($B297,Matriz_INM,3,0),"")</f>
        <v/>
      </c>
      <c r="H297" s="80"/>
      <c r="I297" s="109" t="n">
        <f aca="false">H297*C297</f>
        <v>0</v>
      </c>
      <c r="J297" s="78"/>
      <c r="K297" s="87"/>
      <c r="L297" s="88"/>
      <c r="M297" s="76"/>
      <c r="N297" s="77" t="n">
        <f aca="false">IF($M297&lt;&gt;"",VLOOKUP($M297,Matriz_INM,2,0),0)</f>
        <v>0</v>
      </c>
      <c r="O297" s="79"/>
      <c r="P297" s="77" t="str">
        <f aca="false">IFERROR(VLOOKUP($M297,Matriz_INM,3,0),"")</f>
        <v/>
      </c>
      <c r="Q297" s="80"/>
      <c r="R297" s="109" t="n">
        <f aca="false">IF(L297="OK",I297,Q297*N297)</f>
        <v>0</v>
      </c>
      <c r="S297" s="78"/>
      <c r="T297" s="87"/>
      <c r="U297" s="78"/>
      <c r="V297" s="87"/>
      <c r="W297" s="78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IF($B298&lt;&gt;"",VLOOKUP($B298,Matriz_INM,2,0),0)</f>
        <v>0</v>
      </c>
      <c r="D298" s="78"/>
      <c r="E298" s="78"/>
      <c r="F298" s="79"/>
      <c r="G298" s="77" t="str">
        <f aca="false">IFERROR(VLOOKUP($B298,Matriz_INM,3,0),"")</f>
        <v/>
      </c>
      <c r="H298" s="80"/>
      <c r="I298" s="109" t="n">
        <f aca="false">H298*C298</f>
        <v>0</v>
      </c>
      <c r="J298" s="78"/>
      <c r="K298" s="87"/>
      <c r="L298" s="88"/>
      <c r="M298" s="76"/>
      <c r="N298" s="77" t="n">
        <f aca="false">IF($M298&lt;&gt;"",VLOOKUP($M298,Matriz_INM,2,0),0)</f>
        <v>0</v>
      </c>
      <c r="O298" s="79"/>
      <c r="P298" s="77" t="str">
        <f aca="false">IFERROR(VLOOKUP($M298,Matriz_INM,3,0),"")</f>
        <v/>
      </c>
      <c r="Q298" s="80"/>
      <c r="R298" s="109" t="n">
        <f aca="false">IF(L298="OK",I298,Q298*N298)</f>
        <v>0</v>
      </c>
      <c r="S298" s="78"/>
      <c r="T298" s="87"/>
      <c r="U298" s="78"/>
      <c r="V298" s="87"/>
      <c r="W298" s="78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IF($B299&lt;&gt;"",VLOOKUP($B299,Matriz_INM,2,0),0)</f>
        <v>0</v>
      </c>
      <c r="D299" s="78"/>
      <c r="E299" s="78"/>
      <c r="F299" s="79"/>
      <c r="G299" s="77" t="str">
        <f aca="false">IFERROR(VLOOKUP($B299,Matriz_INM,3,0),"")</f>
        <v/>
      </c>
      <c r="H299" s="80"/>
      <c r="I299" s="109" t="n">
        <f aca="false">H299*C299</f>
        <v>0</v>
      </c>
      <c r="J299" s="78"/>
      <c r="K299" s="87"/>
      <c r="L299" s="88"/>
      <c r="M299" s="76"/>
      <c r="N299" s="77" t="n">
        <f aca="false">IF($M299&lt;&gt;"",VLOOKUP($M299,Matriz_INM,2,0),0)</f>
        <v>0</v>
      </c>
      <c r="O299" s="79"/>
      <c r="P299" s="77" t="str">
        <f aca="false">IFERROR(VLOOKUP($M299,Matriz_INM,3,0),"")</f>
        <v/>
      </c>
      <c r="Q299" s="80"/>
      <c r="R299" s="109" t="n">
        <f aca="false">IF(L299="OK",I299,Q299*N299)</f>
        <v>0</v>
      </c>
      <c r="S299" s="78"/>
      <c r="T299" s="87"/>
      <c r="U299" s="78"/>
      <c r="V299" s="87"/>
      <c r="W299" s="78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IF($B300&lt;&gt;"",VLOOKUP($B300,Matriz_INM,2,0),0)</f>
        <v>0</v>
      </c>
      <c r="D300" s="78"/>
      <c r="E300" s="78"/>
      <c r="F300" s="79"/>
      <c r="G300" s="77" t="str">
        <f aca="false">IFERROR(VLOOKUP($B300,Matriz_INM,3,0),"")</f>
        <v/>
      </c>
      <c r="H300" s="80"/>
      <c r="I300" s="109" t="n">
        <f aca="false">H300*C300</f>
        <v>0</v>
      </c>
      <c r="J300" s="78"/>
      <c r="K300" s="87"/>
      <c r="L300" s="88"/>
      <c r="M300" s="76"/>
      <c r="N300" s="77" t="n">
        <f aca="false">IF($M300&lt;&gt;"",VLOOKUP($M300,Matriz_INM,2,0),0)</f>
        <v>0</v>
      </c>
      <c r="O300" s="79"/>
      <c r="P300" s="77" t="str">
        <f aca="false">IFERROR(VLOOKUP($M300,Matriz_INM,3,0),"")</f>
        <v/>
      </c>
      <c r="Q300" s="80"/>
      <c r="R300" s="109" t="n">
        <f aca="false">IF(L300="OK",I300,Q300*N300)</f>
        <v>0</v>
      </c>
      <c r="S300" s="78"/>
      <c r="T300" s="87"/>
      <c r="U300" s="78"/>
      <c r="V300" s="87"/>
      <c r="W300" s="78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IF($B301&lt;&gt;"",VLOOKUP($B301,Matriz_INM,2,0),0)</f>
        <v>0</v>
      </c>
      <c r="D301" s="78"/>
      <c r="E301" s="78"/>
      <c r="F301" s="79"/>
      <c r="G301" s="77" t="str">
        <f aca="false">IFERROR(VLOOKUP($B301,Matriz_INM,3,0),"")</f>
        <v/>
      </c>
      <c r="H301" s="80"/>
      <c r="I301" s="109" t="n">
        <f aca="false">H301*C301</f>
        <v>0</v>
      </c>
      <c r="J301" s="78"/>
      <c r="K301" s="87"/>
      <c r="L301" s="88"/>
      <c r="M301" s="76"/>
      <c r="N301" s="77" t="n">
        <f aca="false">IF($M301&lt;&gt;"",VLOOKUP($M301,Matriz_INM,2,0),0)</f>
        <v>0</v>
      </c>
      <c r="O301" s="79"/>
      <c r="P301" s="77" t="str">
        <f aca="false">IFERROR(VLOOKUP($M301,Matriz_INM,3,0),"")</f>
        <v/>
      </c>
      <c r="Q301" s="80"/>
      <c r="R301" s="109" t="n">
        <f aca="false">IF(L301="OK",I301,Q301*N301)</f>
        <v>0</v>
      </c>
      <c r="S301" s="78"/>
      <c r="T301" s="87"/>
      <c r="U301" s="78"/>
      <c r="V301" s="87"/>
      <c r="W301" s="78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IF($B302&lt;&gt;"",VLOOKUP($B302,Matriz_INM,2,0),0)</f>
        <v>0</v>
      </c>
      <c r="D302" s="78"/>
      <c r="E302" s="78"/>
      <c r="F302" s="79"/>
      <c r="G302" s="77" t="str">
        <f aca="false">IFERROR(VLOOKUP($B302,Matriz_INM,3,0),"")</f>
        <v/>
      </c>
      <c r="H302" s="80"/>
      <c r="I302" s="109" t="n">
        <f aca="false">H302*C302</f>
        <v>0</v>
      </c>
      <c r="J302" s="78"/>
      <c r="K302" s="87"/>
      <c r="L302" s="88"/>
      <c r="M302" s="76"/>
      <c r="N302" s="77" t="n">
        <f aca="false">IF($M302&lt;&gt;"",VLOOKUP($M302,Matriz_INM,2,0),0)</f>
        <v>0</v>
      </c>
      <c r="O302" s="79"/>
      <c r="P302" s="77" t="str">
        <f aca="false">IFERROR(VLOOKUP($M302,Matriz_INM,3,0),"")</f>
        <v/>
      </c>
      <c r="Q302" s="80"/>
      <c r="R302" s="109" t="n">
        <f aca="false">IF(L302="OK",I302,Q302*N302)</f>
        <v>0</v>
      </c>
      <c r="S302" s="78"/>
      <c r="T302" s="87"/>
      <c r="U302" s="78"/>
      <c r="V302" s="87"/>
      <c r="W302" s="78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IF($B303&lt;&gt;"",VLOOKUP($B303,Matriz_INM,2,0),0)</f>
        <v>0</v>
      </c>
      <c r="D303" s="78"/>
      <c r="E303" s="78"/>
      <c r="F303" s="79"/>
      <c r="G303" s="77" t="str">
        <f aca="false">IFERROR(VLOOKUP($B303,Matriz_INM,3,0),"")</f>
        <v/>
      </c>
      <c r="H303" s="80"/>
      <c r="I303" s="109" t="n">
        <f aca="false">H303*C303</f>
        <v>0</v>
      </c>
      <c r="J303" s="78"/>
      <c r="K303" s="87"/>
      <c r="L303" s="88"/>
      <c r="M303" s="76"/>
      <c r="N303" s="77" t="n">
        <f aca="false">IF($M303&lt;&gt;"",VLOOKUP($M303,Matriz_INM,2,0),0)</f>
        <v>0</v>
      </c>
      <c r="O303" s="79"/>
      <c r="P303" s="77" t="str">
        <f aca="false">IFERROR(VLOOKUP($M303,Matriz_INM,3,0),"")</f>
        <v/>
      </c>
      <c r="Q303" s="80"/>
      <c r="R303" s="109" t="n">
        <f aca="false">IF(L303="OK",I303,Q303*N303)</f>
        <v>0</v>
      </c>
      <c r="S303" s="78"/>
      <c r="T303" s="87"/>
      <c r="U303" s="78"/>
      <c r="V303" s="87"/>
      <c r="W303" s="78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IF($B304&lt;&gt;"",VLOOKUP($B304,Matriz_INM,2,0),0)</f>
        <v>0</v>
      </c>
      <c r="D304" s="78"/>
      <c r="E304" s="78"/>
      <c r="F304" s="79"/>
      <c r="G304" s="77" t="str">
        <f aca="false">IFERROR(VLOOKUP($B304,Matriz_INM,3,0),"")</f>
        <v/>
      </c>
      <c r="H304" s="80"/>
      <c r="I304" s="109" t="n">
        <f aca="false">H304*C304</f>
        <v>0</v>
      </c>
      <c r="J304" s="78"/>
      <c r="K304" s="87"/>
      <c r="L304" s="88"/>
      <c r="M304" s="76"/>
      <c r="N304" s="77" t="n">
        <f aca="false">IF($M304&lt;&gt;"",VLOOKUP($M304,Matriz_INM,2,0),0)</f>
        <v>0</v>
      </c>
      <c r="O304" s="79"/>
      <c r="P304" s="77" t="str">
        <f aca="false">IFERROR(VLOOKUP($M304,Matriz_INM,3,0),"")</f>
        <v/>
      </c>
      <c r="Q304" s="80"/>
      <c r="R304" s="109" t="n">
        <f aca="false">IF(L304="OK",I304,Q304*N304)</f>
        <v>0</v>
      </c>
      <c r="S304" s="78"/>
      <c r="T304" s="87"/>
      <c r="U304" s="78"/>
      <c r="V304" s="87"/>
      <c r="W304" s="78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IF($B305&lt;&gt;"",VLOOKUP($B305,Matriz_INM,2,0),0)</f>
        <v>0</v>
      </c>
      <c r="D305" s="78"/>
      <c r="E305" s="78"/>
      <c r="F305" s="79"/>
      <c r="G305" s="77" t="str">
        <f aca="false">IFERROR(VLOOKUP($B305,Matriz_INM,3,0),"")</f>
        <v/>
      </c>
      <c r="H305" s="80"/>
      <c r="I305" s="109" t="n">
        <f aca="false">H305*C305</f>
        <v>0</v>
      </c>
      <c r="J305" s="78"/>
      <c r="K305" s="87"/>
      <c r="L305" s="88"/>
      <c r="M305" s="76"/>
      <c r="N305" s="77" t="n">
        <f aca="false">IF($M305&lt;&gt;"",VLOOKUP($M305,Matriz_INM,2,0),0)</f>
        <v>0</v>
      </c>
      <c r="O305" s="79"/>
      <c r="P305" s="77" t="str">
        <f aca="false">IFERROR(VLOOKUP($M305,Matriz_INM,3,0),"")</f>
        <v/>
      </c>
      <c r="Q305" s="80"/>
      <c r="R305" s="109" t="n">
        <f aca="false">IF(L305="OK",I305,Q305*N305)</f>
        <v>0</v>
      </c>
      <c r="S305" s="78"/>
      <c r="T305" s="87"/>
      <c r="U305" s="78"/>
      <c r="V305" s="87"/>
      <c r="W305" s="78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IF($B306&lt;&gt;"",VLOOKUP($B306,Matriz_INM,2,0),0)</f>
        <v>0</v>
      </c>
      <c r="D306" s="78"/>
      <c r="E306" s="78"/>
      <c r="F306" s="79"/>
      <c r="G306" s="77" t="str">
        <f aca="false">IFERROR(VLOOKUP($B306,Matriz_INM,3,0),"")</f>
        <v/>
      </c>
      <c r="H306" s="80"/>
      <c r="I306" s="109" t="n">
        <f aca="false">H306*C306</f>
        <v>0</v>
      </c>
      <c r="J306" s="78"/>
      <c r="K306" s="87"/>
      <c r="L306" s="88"/>
      <c r="M306" s="76"/>
      <c r="N306" s="77" t="n">
        <f aca="false">IF($M306&lt;&gt;"",VLOOKUP($M306,Matriz_INM,2,0),0)</f>
        <v>0</v>
      </c>
      <c r="O306" s="79"/>
      <c r="P306" s="77" t="str">
        <f aca="false">IFERROR(VLOOKUP($M306,Matriz_INM,3,0),"")</f>
        <v/>
      </c>
      <c r="Q306" s="80"/>
      <c r="R306" s="109" t="n">
        <f aca="false">IF(L306="OK",I306,Q306*N306)</f>
        <v>0</v>
      </c>
      <c r="S306" s="78"/>
      <c r="T306" s="87"/>
      <c r="U306" s="78"/>
      <c r="V306" s="87"/>
      <c r="W306" s="78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IF($B307&lt;&gt;"",VLOOKUP($B307,Matriz_INM,2,0),0)</f>
        <v>0</v>
      </c>
      <c r="D307" s="78"/>
      <c r="E307" s="78"/>
      <c r="F307" s="79"/>
      <c r="G307" s="77" t="str">
        <f aca="false">IFERROR(VLOOKUP($B307,Matriz_INM,3,0),"")</f>
        <v/>
      </c>
      <c r="H307" s="80"/>
      <c r="I307" s="109" t="n">
        <f aca="false">H307*C307</f>
        <v>0</v>
      </c>
      <c r="J307" s="78"/>
      <c r="K307" s="87"/>
      <c r="L307" s="88"/>
      <c r="M307" s="76"/>
      <c r="N307" s="77" t="n">
        <f aca="false">IF($M307&lt;&gt;"",VLOOKUP($M307,Matriz_INM,2,0),0)</f>
        <v>0</v>
      </c>
      <c r="O307" s="79"/>
      <c r="P307" s="77" t="str">
        <f aca="false">IFERROR(VLOOKUP($M307,Matriz_INM,3,0),"")</f>
        <v/>
      </c>
      <c r="Q307" s="80"/>
      <c r="R307" s="109" t="n">
        <f aca="false">IF(L307="OK",I307,Q307*N307)</f>
        <v>0</v>
      </c>
      <c r="S307" s="78"/>
      <c r="T307" s="87"/>
      <c r="U307" s="78"/>
      <c r="V307" s="87"/>
      <c r="W307" s="78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IF($B308&lt;&gt;"",VLOOKUP($B308,Matriz_INM,2,0),0)</f>
        <v>0</v>
      </c>
      <c r="D308" s="78"/>
      <c r="E308" s="78"/>
      <c r="F308" s="79"/>
      <c r="G308" s="77" t="str">
        <f aca="false">IFERROR(VLOOKUP($B308,Matriz_INM,3,0),"")</f>
        <v/>
      </c>
      <c r="H308" s="80"/>
      <c r="I308" s="109" t="n">
        <f aca="false">H308*C308</f>
        <v>0</v>
      </c>
      <c r="J308" s="78"/>
      <c r="K308" s="87"/>
      <c r="L308" s="88"/>
      <c r="M308" s="76"/>
      <c r="N308" s="77" t="n">
        <f aca="false">IF($M308&lt;&gt;"",VLOOKUP($M308,Matriz_INM,2,0),0)</f>
        <v>0</v>
      </c>
      <c r="O308" s="79"/>
      <c r="P308" s="77" t="str">
        <f aca="false">IFERROR(VLOOKUP($M308,Matriz_INM,3,0),"")</f>
        <v/>
      </c>
      <c r="Q308" s="80"/>
      <c r="R308" s="109" t="n">
        <f aca="false">IF(L308="OK",I308,Q308*N308)</f>
        <v>0</v>
      </c>
      <c r="S308" s="78"/>
      <c r="T308" s="87"/>
      <c r="U308" s="78"/>
      <c r="V308" s="87"/>
      <c r="W308" s="78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IF($B309&lt;&gt;"",VLOOKUP($B309,Matriz_INM,2,0),0)</f>
        <v>0</v>
      </c>
      <c r="D309" s="78"/>
      <c r="E309" s="78"/>
      <c r="F309" s="79"/>
      <c r="G309" s="77" t="str">
        <f aca="false">IFERROR(VLOOKUP($B309,Matriz_INM,3,0),"")</f>
        <v/>
      </c>
      <c r="H309" s="80"/>
      <c r="I309" s="109" t="n">
        <f aca="false">H309*C309</f>
        <v>0</v>
      </c>
      <c r="J309" s="78"/>
      <c r="K309" s="87"/>
      <c r="L309" s="88"/>
      <c r="M309" s="76"/>
      <c r="N309" s="77" t="n">
        <f aca="false">IF($M309&lt;&gt;"",VLOOKUP($M309,Matriz_INM,2,0),0)</f>
        <v>0</v>
      </c>
      <c r="O309" s="79"/>
      <c r="P309" s="77" t="str">
        <f aca="false">IFERROR(VLOOKUP($M309,Matriz_INM,3,0),"")</f>
        <v/>
      </c>
      <c r="Q309" s="80"/>
      <c r="R309" s="109" t="n">
        <f aca="false">IF(L309="OK",I309,Q309*N309)</f>
        <v>0</v>
      </c>
      <c r="S309" s="78"/>
      <c r="T309" s="87"/>
      <c r="U309" s="78"/>
      <c r="V309" s="87"/>
      <c r="W309" s="78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IF($B310&lt;&gt;"",VLOOKUP($B310,Matriz_INM,2,0),0)</f>
        <v>0</v>
      </c>
      <c r="D310" s="78"/>
      <c r="E310" s="78"/>
      <c r="F310" s="79"/>
      <c r="G310" s="77" t="str">
        <f aca="false">IFERROR(VLOOKUP($B310,Matriz_INM,3,0),"")</f>
        <v/>
      </c>
      <c r="H310" s="80"/>
      <c r="I310" s="109" t="n">
        <f aca="false">H310*C310</f>
        <v>0</v>
      </c>
      <c r="J310" s="78"/>
      <c r="K310" s="87"/>
      <c r="L310" s="88"/>
      <c r="M310" s="76"/>
      <c r="N310" s="77" t="n">
        <f aca="false">IF($M310&lt;&gt;"",VLOOKUP($M310,Matriz_INM,2,0),0)</f>
        <v>0</v>
      </c>
      <c r="O310" s="79"/>
      <c r="P310" s="77" t="str">
        <f aca="false">IFERROR(VLOOKUP($M310,Matriz_INM,3,0),"")</f>
        <v/>
      </c>
      <c r="Q310" s="80"/>
      <c r="R310" s="109" t="n">
        <f aca="false">IF(L310="OK",I310,Q310*N310)</f>
        <v>0</v>
      </c>
      <c r="S310" s="78"/>
      <c r="T310" s="87"/>
      <c r="U310" s="78"/>
      <c r="V310" s="87"/>
      <c r="W310" s="78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IF($B311&lt;&gt;"",VLOOKUP($B311,Matriz_INM,2,0),0)</f>
        <v>0</v>
      </c>
      <c r="D311" s="78"/>
      <c r="E311" s="78"/>
      <c r="F311" s="79"/>
      <c r="G311" s="77" t="str">
        <f aca="false">IFERROR(VLOOKUP($B311,Matriz_INM,3,0),"")</f>
        <v/>
      </c>
      <c r="H311" s="80"/>
      <c r="I311" s="109" t="n">
        <f aca="false">H311*C311</f>
        <v>0</v>
      </c>
      <c r="J311" s="78"/>
      <c r="K311" s="87"/>
      <c r="L311" s="88"/>
      <c r="M311" s="76"/>
      <c r="N311" s="77" t="n">
        <f aca="false">IF($M311&lt;&gt;"",VLOOKUP($M311,Matriz_INM,2,0),0)</f>
        <v>0</v>
      </c>
      <c r="O311" s="79"/>
      <c r="P311" s="77" t="str">
        <f aca="false">IFERROR(VLOOKUP($M311,Matriz_INM,3,0),"")</f>
        <v/>
      </c>
      <c r="Q311" s="80"/>
      <c r="R311" s="109" t="n">
        <f aca="false">IF(L311="OK",I311,Q311*N311)</f>
        <v>0</v>
      </c>
      <c r="S311" s="78"/>
      <c r="T311" s="87"/>
      <c r="U311" s="78"/>
      <c r="V311" s="87"/>
      <c r="W311" s="78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IF($B312&lt;&gt;"",VLOOKUP($B312,Matriz_INM,2,0),0)</f>
        <v>0</v>
      </c>
      <c r="D312" s="78"/>
      <c r="E312" s="78"/>
      <c r="F312" s="79"/>
      <c r="G312" s="77" t="str">
        <f aca="false">IFERROR(VLOOKUP($B312,Matriz_INM,3,0),"")</f>
        <v/>
      </c>
      <c r="H312" s="80"/>
      <c r="I312" s="109" t="n">
        <f aca="false">H312*C312</f>
        <v>0</v>
      </c>
      <c r="J312" s="78"/>
      <c r="K312" s="87"/>
      <c r="L312" s="88"/>
      <c r="M312" s="76"/>
      <c r="N312" s="77" t="n">
        <f aca="false">IF($M312&lt;&gt;"",VLOOKUP($M312,Matriz_INM,2,0),0)</f>
        <v>0</v>
      </c>
      <c r="O312" s="79"/>
      <c r="P312" s="77" t="str">
        <f aca="false">IFERROR(VLOOKUP($M312,Matriz_INM,3,0),"")</f>
        <v/>
      </c>
      <c r="Q312" s="80"/>
      <c r="R312" s="109" t="n">
        <f aca="false">IF(L312="OK",I312,Q312*N312)</f>
        <v>0</v>
      </c>
      <c r="S312" s="78"/>
      <c r="T312" s="87"/>
      <c r="U312" s="78"/>
      <c r="V312" s="87"/>
      <c r="W312" s="78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IF($B313&lt;&gt;"",VLOOKUP($B313,Matriz_INM,2,0),0)</f>
        <v>0</v>
      </c>
      <c r="D313" s="78"/>
      <c r="E313" s="78"/>
      <c r="F313" s="79"/>
      <c r="G313" s="77" t="str">
        <f aca="false">IFERROR(VLOOKUP($B313,Matriz_INM,3,0),"")</f>
        <v/>
      </c>
      <c r="H313" s="80"/>
      <c r="I313" s="109" t="n">
        <f aca="false">H313*C313</f>
        <v>0</v>
      </c>
      <c r="J313" s="78"/>
      <c r="K313" s="87"/>
      <c r="L313" s="88"/>
      <c r="M313" s="76"/>
      <c r="N313" s="77" t="n">
        <f aca="false">IF($M313&lt;&gt;"",VLOOKUP($M313,Matriz_INM,2,0),0)</f>
        <v>0</v>
      </c>
      <c r="O313" s="79"/>
      <c r="P313" s="77" t="str">
        <f aca="false">IFERROR(VLOOKUP($M313,Matriz_INM,3,0),"")</f>
        <v/>
      </c>
      <c r="Q313" s="80"/>
      <c r="R313" s="109" t="n">
        <f aca="false">IF(L313="OK",I313,Q313*N313)</f>
        <v>0</v>
      </c>
      <c r="S313" s="78"/>
      <c r="T313" s="87"/>
      <c r="U313" s="78"/>
      <c r="V313" s="87"/>
      <c r="W313" s="78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IF($B314&lt;&gt;"",VLOOKUP($B314,Matriz_INM,2,0),0)</f>
        <v>0</v>
      </c>
      <c r="D314" s="78"/>
      <c r="E314" s="78"/>
      <c r="F314" s="79"/>
      <c r="G314" s="77" t="str">
        <f aca="false">IFERROR(VLOOKUP($B314,Matriz_INM,3,0),"")</f>
        <v/>
      </c>
      <c r="H314" s="80"/>
      <c r="I314" s="109" t="n">
        <f aca="false">H314*C314</f>
        <v>0</v>
      </c>
      <c r="J314" s="78"/>
      <c r="K314" s="87"/>
      <c r="L314" s="88"/>
      <c r="M314" s="76"/>
      <c r="N314" s="77" t="n">
        <f aca="false">IF($M314&lt;&gt;"",VLOOKUP($M314,Matriz_INM,2,0),0)</f>
        <v>0</v>
      </c>
      <c r="O314" s="79"/>
      <c r="P314" s="77" t="str">
        <f aca="false">IFERROR(VLOOKUP($M314,Matriz_INM,3,0),"")</f>
        <v/>
      </c>
      <c r="Q314" s="80"/>
      <c r="R314" s="109" t="n">
        <f aca="false">IF(L314="OK",I314,Q314*N314)</f>
        <v>0</v>
      </c>
      <c r="S314" s="78"/>
      <c r="T314" s="87"/>
      <c r="U314" s="78"/>
      <c r="V314" s="87"/>
      <c r="W314" s="78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IF($B315&lt;&gt;"",VLOOKUP($B315,Matriz_INM,2,0),0)</f>
        <v>0</v>
      </c>
      <c r="D315" s="78"/>
      <c r="E315" s="78"/>
      <c r="F315" s="79"/>
      <c r="G315" s="77" t="str">
        <f aca="false">IFERROR(VLOOKUP($B315,Matriz_INM,3,0),"")</f>
        <v/>
      </c>
      <c r="H315" s="80"/>
      <c r="I315" s="109" t="n">
        <f aca="false">H315*C315</f>
        <v>0</v>
      </c>
      <c r="J315" s="78"/>
      <c r="K315" s="87"/>
      <c r="L315" s="88"/>
      <c r="M315" s="76"/>
      <c r="N315" s="77" t="n">
        <f aca="false">IF($M315&lt;&gt;"",VLOOKUP($M315,Matriz_INM,2,0),0)</f>
        <v>0</v>
      </c>
      <c r="O315" s="79"/>
      <c r="P315" s="77" t="str">
        <f aca="false">IFERROR(VLOOKUP($M315,Matriz_INM,3,0),"")</f>
        <v/>
      </c>
      <c r="Q315" s="80"/>
      <c r="R315" s="109" t="n">
        <f aca="false">IF(L315="OK",I315,Q315*N315)</f>
        <v>0</v>
      </c>
      <c r="S315" s="78"/>
      <c r="T315" s="87"/>
      <c r="U315" s="78"/>
      <c r="V315" s="87"/>
      <c r="W315" s="78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IF($B316&lt;&gt;"",VLOOKUP($B316,Matriz_INM,2,0),0)</f>
        <v>0</v>
      </c>
      <c r="D316" s="78"/>
      <c r="E316" s="78"/>
      <c r="F316" s="79"/>
      <c r="G316" s="77" t="str">
        <f aca="false">IFERROR(VLOOKUP($B316,Matriz_INM,3,0),"")</f>
        <v/>
      </c>
      <c r="H316" s="80"/>
      <c r="I316" s="109" t="n">
        <f aca="false">H316*C316</f>
        <v>0</v>
      </c>
      <c r="J316" s="78"/>
      <c r="K316" s="87"/>
      <c r="L316" s="88"/>
      <c r="M316" s="76"/>
      <c r="N316" s="77" t="n">
        <f aca="false">IF($M316&lt;&gt;"",VLOOKUP($M316,Matriz_INM,2,0),0)</f>
        <v>0</v>
      </c>
      <c r="O316" s="79"/>
      <c r="P316" s="77" t="str">
        <f aca="false">IFERROR(VLOOKUP($M316,Matriz_INM,3,0),"")</f>
        <v/>
      </c>
      <c r="Q316" s="80"/>
      <c r="R316" s="109" t="n">
        <f aca="false">IF(L316="OK",I316,Q316*N316)</f>
        <v>0</v>
      </c>
      <c r="S316" s="78"/>
      <c r="T316" s="87"/>
      <c r="U316" s="78"/>
      <c r="V316" s="87"/>
      <c r="W316" s="78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IF($B317&lt;&gt;"",VLOOKUP($B317,Matriz_INM,2,0),0)</f>
        <v>0</v>
      </c>
      <c r="D317" s="78"/>
      <c r="E317" s="78"/>
      <c r="F317" s="79"/>
      <c r="G317" s="77" t="str">
        <f aca="false">IFERROR(VLOOKUP($B317,Matriz_INM,3,0),"")</f>
        <v/>
      </c>
      <c r="H317" s="80"/>
      <c r="I317" s="109" t="n">
        <f aca="false">H317*C317</f>
        <v>0</v>
      </c>
      <c r="J317" s="78"/>
      <c r="K317" s="87"/>
      <c r="L317" s="88"/>
      <c r="M317" s="76"/>
      <c r="N317" s="77" t="n">
        <f aca="false">IF($M317&lt;&gt;"",VLOOKUP($M317,Matriz_INM,2,0),0)</f>
        <v>0</v>
      </c>
      <c r="O317" s="79"/>
      <c r="P317" s="77" t="str">
        <f aca="false">IFERROR(VLOOKUP($M317,Matriz_INM,3,0),"")</f>
        <v/>
      </c>
      <c r="Q317" s="80"/>
      <c r="R317" s="109" t="n">
        <f aca="false">IF(L317="OK",I317,Q317*N317)</f>
        <v>0</v>
      </c>
      <c r="S317" s="78"/>
      <c r="T317" s="87"/>
      <c r="U317" s="78"/>
      <c r="V317" s="87"/>
      <c r="W317" s="78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IF($B318&lt;&gt;"",VLOOKUP($B318,Matriz_INM,2,0),0)</f>
        <v>0</v>
      </c>
      <c r="D318" s="78"/>
      <c r="E318" s="78"/>
      <c r="F318" s="79"/>
      <c r="G318" s="77" t="str">
        <f aca="false">IFERROR(VLOOKUP($B318,Matriz_INM,3,0),"")</f>
        <v/>
      </c>
      <c r="H318" s="80"/>
      <c r="I318" s="109" t="n">
        <f aca="false">H318*C318</f>
        <v>0</v>
      </c>
      <c r="J318" s="78"/>
      <c r="K318" s="87"/>
      <c r="L318" s="88"/>
      <c r="M318" s="76"/>
      <c r="N318" s="77" t="n">
        <f aca="false">IF($M318&lt;&gt;"",VLOOKUP($M318,Matriz_INM,2,0),0)</f>
        <v>0</v>
      </c>
      <c r="O318" s="79"/>
      <c r="P318" s="77" t="str">
        <f aca="false">IFERROR(VLOOKUP($M318,Matriz_INM,3,0),"")</f>
        <v/>
      </c>
      <c r="Q318" s="80"/>
      <c r="R318" s="109" t="n">
        <f aca="false">IF(L318="OK",I318,Q318*N318)</f>
        <v>0</v>
      </c>
      <c r="S318" s="78"/>
      <c r="T318" s="87"/>
      <c r="U318" s="78"/>
      <c r="V318" s="87"/>
      <c r="W318" s="78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IF($B319&lt;&gt;"",VLOOKUP($B319,Matriz_INM,2,0),0)</f>
        <v>0</v>
      </c>
      <c r="D319" s="78"/>
      <c r="E319" s="78"/>
      <c r="F319" s="79"/>
      <c r="G319" s="77" t="str">
        <f aca="false">IFERROR(VLOOKUP($B319,Matriz_INM,3,0),"")</f>
        <v/>
      </c>
      <c r="H319" s="80"/>
      <c r="I319" s="109" t="n">
        <f aca="false">H319*C319</f>
        <v>0</v>
      </c>
      <c r="J319" s="78"/>
      <c r="K319" s="87"/>
      <c r="L319" s="88"/>
      <c r="M319" s="76"/>
      <c r="N319" s="77" t="n">
        <f aca="false">IF($M319&lt;&gt;"",VLOOKUP($M319,Matriz_INM,2,0),0)</f>
        <v>0</v>
      </c>
      <c r="O319" s="79"/>
      <c r="P319" s="77" t="str">
        <f aca="false">IFERROR(VLOOKUP($M319,Matriz_INM,3,0),"")</f>
        <v/>
      </c>
      <c r="Q319" s="80"/>
      <c r="R319" s="109" t="n">
        <f aca="false">IF(L319="OK",I319,Q319*N319)</f>
        <v>0</v>
      </c>
      <c r="S319" s="78"/>
      <c r="T319" s="87"/>
      <c r="U319" s="78"/>
      <c r="V319" s="87"/>
      <c r="W319" s="78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IF($B320&lt;&gt;"",VLOOKUP($B320,Matriz_INM,2,0),0)</f>
        <v>0</v>
      </c>
      <c r="D320" s="78"/>
      <c r="E320" s="78"/>
      <c r="F320" s="79"/>
      <c r="G320" s="77" t="str">
        <f aca="false">IFERROR(VLOOKUP($B320,Matriz_INM,3,0),"")</f>
        <v/>
      </c>
      <c r="H320" s="80"/>
      <c r="I320" s="109" t="n">
        <f aca="false">H320*C320</f>
        <v>0</v>
      </c>
      <c r="J320" s="78"/>
      <c r="K320" s="87"/>
      <c r="L320" s="88"/>
      <c r="M320" s="76"/>
      <c r="N320" s="77" t="n">
        <f aca="false">IF($M320&lt;&gt;"",VLOOKUP($M320,Matriz_INM,2,0),0)</f>
        <v>0</v>
      </c>
      <c r="O320" s="79"/>
      <c r="P320" s="77" t="str">
        <f aca="false">IFERROR(VLOOKUP($M320,Matriz_INM,3,0),"")</f>
        <v/>
      </c>
      <c r="Q320" s="80"/>
      <c r="R320" s="109" t="n">
        <f aca="false">IF(L320="OK",I320,Q320*N320)</f>
        <v>0</v>
      </c>
      <c r="S320" s="78"/>
      <c r="T320" s="87"/>
      <c r="U320" s="78"/>
      <c r="V320" s="87"/>
      <c r="W320" s="78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IF($B321&lt;&gt;"",VLOOKUP($B321,Matriz_INM,2,0),0)</f>
        <v>0</v>
      </c>
      <c r="D321" s="78"/>
      <c r="E321" s="78"/>
      <c r="F321" s="79"/>
      <c r="G321" s="77" t="str">
        <f aca="false">IFERROR(VLOOKUP($B321,Matriz_INM,3,0),"")</f>
        <v/>
      </c>
      <c r="H321" s="80"/>
      <c r="I321" s="109" t="n">
        <f aca="false">H321*C321</f>
        <v>0</v>
      </c>
      <c r="J321" s="78"/>
      <c r="K321" s="87"/>
      <c r="L321" s="88"/>
      <c r="M321" s="76"/>
      <c r="N321" s="77" t="n">
        <f aca="false">IF($M321&lt;&gt;"",VLOOKUP($M321,Matriz_INM,2,0),0)</f>
        <v>0</v>
      </c>
      <c r="O321" s="79"/>
      <c r="P321" s="77" t="str">
        <f aca="false">IFERROR(VLOOKUP($M321,Matriz_INM,3,0),"")</f>
        <v/>
      </c>
      <c r="Q321" s="80"/>
      <c r="R321" s="109" t="n">
        <f aca="false">IF(L321="OK",I321,Q321*N321)</f>
        <v>0</v>
      </c>
      <c r="S321" s="78"/>
      <c r="T321" s="87"/>
      <c r="U321" s="78"/>
      <c r="V321" s="87"/>
      <c r="W321" s="78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IF($B322&lt;&gt;"",VLOOKUP($B322,Matriz_INM,2,0),0)</f>
        <v>0</v>
      </c>
      <c r="D322" s="78"/>
      <c r="E322" s="78"/>
      <c r="F322" s="79"/>
      <c r="G322" s="77" t="str">
        <f aca="false">IFERROR(VLOOKUP($B322,Matriz_INM,3,0),"")</f>
        <v/>
      </c>
      <c r="H322" s="80"/>
      <c r="I322" s="109" t="n">
        <f aca="false">H322*C322</f>
        <v>0</v>
      </c>
      <c r="J322" s="78"/>
      <c r="K322" s="87"/>
      <c r="L322" s="88"/>
      <c r="M322" s="76"/>
      <c r="N322" s="77" t="n">
        <f aca="false">IF($M322&lt;&gt;"",VLOOKUP($M322,Matriz_INM,2,0),0)</f>
        <v>0</v>
      </c>
      <c r="O322" s="79"/>
      <c r="P322" s="77" t="str">
        <f aca="false">IFERROR(VLOOKUP($M322,Matriz_INM,3,0),"")</f>
        <v/>
      </c>
      <c r="Q322" s="80"/>
      <c r="R322" s="109" t="n">
        <f aca="false">IF(L322="OK",I322,Q322*N322)</f>
        <v>0</v>
      </c>
      <c r="S322" s="78"/>
      <c r="T322" s="87"/>
      <c r="U322" s="78"/>
      <c r="V322" s="87"/>
      <c r="W322" s="78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IF($B323&lt;&gt;"",VLOOKUP($B323,Matriz_INM,2,0),0)</f>
        <v>0</v>
      </c>
      <c r="D323" s="78"/>
      <c r="E323" s="78"/>
      <c r="F323" s="79"/>
      <c r="G323" s="77" t="str">
        <f aca="false">IFERROR(VLOOKUP($B323,Matriz_INM,3,0),"")</f>
        <v/>
      </c>
      <c r="H323" s="80"/>
      <c r="I323" s="109" t="n">
        <f aca="false">H323*C323</f>
        <v>0</v>
      </c>
      <c r="J323" s="78"/>
      <c r="K323" s="87"/>
      <c r="L323" s="88"/>
      <c r="M323" s="76"/>
      <c r="N323" s="77" t="n">
        <f aca="false">IF($M323&lt;&gt;"",VLOOKUP($M323,Matriz_INM,2,0),0)</f>
        <v>0</v>
      </c>
      <c r="O323" s="79"/>
      <c r="P323" s="77" t="str">
        <f aca="false">IFERROR(VLOOKUP($M323,Matriz_INM,3,0),"")</f>
        <v/>
      </c>
      <c r="Q323" s="80"/>
      <c r="R323" s="109" t="n">
        <f aca="false">IF(L323="OK",I323,Q323*N323)</f>
        <v>0</v>
      </c>
      <c r="S323" s="78"/>
      <c r="T323" s="87"/>
      <c r="U323" s="78"/>
      <c r="V323" s="87"/>
      <c r="W323" s="78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IF($B324&lt;&gt;"",VLOOKUP($B324,Matriz_INM,2,0),0)</f>
        <v>0</v>
      </c>
      <c r="D324" s="78"/>
      <c r="E324" s="78"/>
      <c r="F324" s="79"/>
      <c r="G324" s="77" t="str">
        <f aca="false">IFERROR(VLOOKUP($B324,Matriz_INM,3,0),"")</f>
        <v/>
      </c>
      <c r="H324" s="80"/>
      <c r="I324" s="109" t="n">
        <f aca="false">H324*C324</f>
        <v>0</v>
      </c>
      <c r="J324" s="78"/>
      <c r="K324" s="87"/>
      <c r="L324" s="88"/>
      <c r="M324" s="76"/>
      <c r="N324" s="77" t="n">
        <f aca="false">IF($M324&lt;&gt;"",VLOOKUP($M324,Matriz_INM,2,0),0)</f>
        <v>0</v>
      </c>
      <c r="O324" s="79"/>
      <c r="P324" s="77" t="str">
        <f aca="false">IFERROR(VLOOKUP($M324,Matriz_INM,3,0),"")</f>
        <v/>
      </c>
      <c r="Q324" s="80"/>
      <c r="R324" s="109" t="n">
        <f aca="false">IF(L324="OK",I324,Q324*N324)</f>
        <v>0</v>
      </c>
      <c r="S324" s="78"/>
      <c r="T324" s="87"/>
      <c r="U324" s="78"/>
      <c r="V324" s="87"/>
      <c r="W324" s="78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IF($B325&lt;&gt;"",VLOOKUP($B325,Matriz_INM,2,0),0)</f>
        <v>0</v>
      </c>
      <c r="D325" s="78"/>
      <c r="E325" s="78"/>
      <c r="F325" s="79"/>
      <c r="G325" s="77" t="str">
        <f aca="false">IFERROR(VLOOKUP($B325,Matriz_INM,3,0),"")</f>
        <v/>
      </c>
      <c r="H325" s="80"/>
      <c r="I325" s="109" t="n">
        <f aca="false">H325*C325</f>
        <v>0</v>
      </c>
      <c r="J325" s="78"/>
      <c r="K325" s="87"/>
      <c r="L325" s="88"/>
      <c r="M325" s="76"/>
      <c r="N325" s="77" t="n">
        <f aca="false">IF($M325&lt;&gt;"",VLOOKUP($M325,Matriz_INM,2,0),0)</f>
        <v>0</v>
      </c>
      <c r="O325" s="79"/>
      <c r="P325" s="77" t="str">
        <f aca="false">IFERROR(VLOOKUP($M325,Matriz_INM,3,0),"")</f>
        <v/>
      </c>
      <c r="Q325" s="80"/>
      <c r="R325" s="109" t="n">
        <f aca="false">IF(L325="OK",I325,Q325*N325)</f>
        <v>0</v>
      </c>
      <c r="S325" s="78"/>
      <c r="T325" s="87"/>
      <c r="U325" s="78"/>
      <c r="V325" s="87"/>
      <c r="W325" s="78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IF($B326&lt;&gt;"",VLOOKUP($B326,Matriz_INM,2,0),0)</f>
        <v>0</v>
      </c>
      <c r="D326" s="78"/>
      <c r="E326" s="78"/>
      <c r="F326" s="79"/>
      <c r="G326" s="77" t="str">
        <f aca="false">IFERROR(VLOOKUP($B326,Matriz_INM,3,0),"")</f>
        <v/>
      </c>
      <c r="H326" s="80"/>
      <c r="I326" s="109" t="n">
        <f aca="false">H326*C326</f>
        <v>0</v>
      </c>
      <c r="J326" s="78"/>
      <c r="K326" s="87"/>
      <c r="L326" s="88"/>
      <c r="M326" s="76"/>
      <c r="N326" s="77" t="n">
        <f aca="false">IF($M326&lt;&gt;"",VLOOKUP($M326,Matriz_INM,2,0),0)</f>
        <v>0</v>
      </c>
      <c r="O326" s="79"/>
      <c r="P326" s="77" t="str">
        <f aca="false">IFERROR(VLOOKUP($M326,Matriz_INM,3,0),"")</f>
        <v/>
      </c>
      <c r="Q326" s="80"/>
      <c r="R326" s="109" t="n">
        <f aca="false">IF(L326="OK",I326,Q326*N326)</f>
        <v>0</v>
      </c>
      <c r="S326" s="78"/>
      <c r="T326" s="87"/>
      <c r="U326" s="78"/>
      <c r="V326" s="87"/>
      <c r="W326" s="78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IF($B327&lt;&gt;"",VLOOKUP($B327,Matriz_INM,2,0),0)</f>
        <v>0</v>
      </c>
      <c r="D327" s="78"/>
      <c r="E327" s="78"/>
      <c r="F327" s="79"/>
      <c r="G327" s="77" t="str">
        <f aca="false">IFERROR(VLOOKUP($B327,Matriz_INM,3,0),"")</f>
        <v/>
      </c>
      <c r="H327" s="80"/>
      <c r="I327" s="109" t="n">
        <f aca="false">H327*C327</f>
        <v>0</v>
      </c>
      <c r="J327" s="78"/>
      <c r="K327" s="87"/>
      <c r="L327" s="88"/>
      <c r="M327" s="76"/>
      <c r="N327" s="77" t="n">
        <f aca="false">IF($M327&lt;&gt;"",VLOOKUP($M327,Matriz_INM,2,0),0)</f>
        <v>0</v>
      </c>
      <c r="O327" s="79"/>
      <c r="P327" s="77" t="str">
        <f aca="false">IFERROR(VLOOKUP($M327,Matriz_INM,3,0),"")</f>
        <v/>
      </c>
      <c r="Q327" s="80"/>
      <c r="R327" s="109" t="n">
        <f aca="false">IF(L327="OK",I327,Q327*N327)</f>
        <v>0</v>
      </c>
      <c r="S327" s="78"/>
      <c r="T327" s="87"/>
      <c r="U327" s="78"/>
      <c r="V327" s="87"/>
      <c r="W327" s="78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IF($B328&lt;&gt;"",VLOOKUP($B328,Matriz_INM,2,0),0)</f>
        <v>0</v>
      </c>
      <c r="D328" s="78"/>
      <c r="E328" s="78"/>
      <c r="F328" s="79"/>
      <c r="G328" s="77" t="str">
        <f aca="false">IFERROR(VLOOKUP($B328,Matriz_INM,3,0),"")</f>
        <v/>
      </c>
      <c r="H328" s="80"/>
      <c r="I328" s="109" t="n">
        <f aca="false">H328*C328</f>
        <v>0</v>
      </c>
      <c r="J328" s="78"/>
      <c r="K328" s="87"/>
      <c r="L328" s="88"/>
      <c r="M328" s="76"/>
      <c r="N328" s="77" t="n">
        <f aca="false">IF($M328&lt;&gt;"",VLOOKUP($M328,Matriz_INM,2,0),0)</f>
        <v>0</v>
      </c>
      <c r="O328" s="79"/>
      <c r="P328" s="77" t="str">
        <f aca="false">IFERROR(VLOOKUP($M328,Matriz_INM,3,0),"")</f>
        <v/>
      </c>
      <c r="Q328" s="80"/>
      <c r="R328" s="109" t="n">
        <f aca="false">IF(L328="OK",I328,Q328*N328)</f>
        <v>0</v>
      </c>
      <c r="S328" s="78"/>
      <c r="T328" s="87"/>
      <c r="U328" s="78"/>
      <c r="V328" s="87"/>
      <c r="W328" s="78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IF($B329&lt;&gt;"",VLOOKUP($B329,Matriz_INM,2,0),0)</f>
        <v>0</v>
      </c>
      <c r="D329" s="78"/>
      <c r="E329" s="78"/>
      <c r="F329" s="79"/>
      <c r="G329" s="77" t="str">
        <f aca="false">IFERROR(VLOOKUP($B329,Matriz_INM,3,0),"")</f>
        <v/>
      </c>
      <c r="H329" s="80"/>
      <c r="I329" s="109" t="n">
        <f aca="false">H329*C329</f>
        <v>0</v>
      </c>
      <c r="J329" s="78"/>
      <c r="K329" s="87"/>
      <c r="L329" s="88"/>
      <c r="M329" s="76"/>
      <c r="N329" s="77" t="n">
        <f aca="false">IF($M329&lt;&gt;"",VLOOKUP($M329,Matriz_INM,2,0),0)</f>
        <v>0</v>
      </c>
      <c r="O329" s="79"/>
      <c r="P329" s="77" t="str">
        <f aca="false">IFERROR(VLOOKUP($M329,Matriz_INM,3,0),"")</f>
        <v/>
      </c>
      <c r="Q329" s="80"/>
      <c r="R329" s="109" t="n">
        <f aca="false">IF(L329="OK",I329,Q329*N329)</f>
        <v>0</v>
      </c>
      <c r="S329" s="78"/>
      <c r="T329" s="87"/>
      <c r="U329" s="78"/>
      <c r="V329" s="87"/>
      <c r="W329" s="78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IF($B330&lt;&gt;"",VLOOKUP($B330,Matriz_INM,2,0),0)</f>
        <v>0</v>
      </c>
      <c r="D330" s="78"/>
      <c r="E330" s="78"/>
      <c r="F330" s="79"/>
      <c r="G330" s="77" t="str">
        <f aca="false">IFERROR(VLOOKUP($B330,Matriz_INM,3,0),"")</f>
        <v/>
      </c>
      <c r="H330" s="80"/>
      <c r="I330" s="109" t="n">
        <f aca="false">H330*C330</f>
        <v>0</v>
      </c>
      <c r="J330" s="78"/>
      <c r="K330" s="87"/>
      <c r="L330" s="88"/>
      <c r="M330" s="76"/>
      <c r="N330" s="77" t="n">
        <f aca="false">IF($M330&lt;&gt;"",VLOOKUP($M330,Matriz_INM,2,0),0)</f>
        <v>0</v>
      </c>
      <c r="O330" s="79"/>
      <c r="P330" s="77" t="str">
        <f aca="false">IFERROR(VLOOKUP($M330,Matriz_INM,3,0),"")</f>
        <v/>
      </c>
      <c r="Q330" s="80"/>
      <c r="R330" s="109" t="n">
        <f aca="false">IF(L330="OK",I330,Q330*N330)</f>
        <v>0</v>
      </c>
      <c r="S330" s="78"/>
      <c r="T330" s="87"/>
      <c r="U330" s="78"/>
      <c r="V330" s="87"/>
      <c r="W330" s="78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IF($B331&lt;&gt;"",VLOOKUP($B331,Matriz_INM,2,0),0)</f>
        <v>0</v>
      </c>
      <c r="D331" s="78"/>
      <c r="E331" s="78"/>
      <c r="F331" s="79"/>
      <c r="G331" s="77" t="str">
        <f aca="false">IFERROR(VLOOKUP($B331,Matriz_INM,3,0),"")</f>
        <v/>
      </c>
      <c r="H331" s="80"/>
      <c r="I331" s="109" t="n">
        <f aca="false">H331*C331</f>
        <v>0</v>
      </c>
      <c r="J331" s="78"/>
      <c r="K331" s="87"/>
      <c r="L331" s="88"/>
      <c r="M331" s="76"/>
      <c r="N331" s="77" t="n">
        <f aca="false">IF($M331&lt;&gt;"",VLOOKUP($M331,Matriz_INM,2,0),0)</f>
        <v>0</v>
      </c>
      <c r="O331" s="79"/>
      <c r="P331" s="77" t="str">
        <f aca="false">IFERROR(VLOOKUP($M331,Matriz_INM,3,0),"")</f>
        <v/>
      </c>
      <c r="Q331" s="80"/>
      <c r="R331" s="109" t="n">
        <f aca="false">IF(L331="OK",I331,Q331*N331)</f>
        <v>0</v>
      </c>
      <c r="S331" s="78"/>
      <c r="T331" s="87"/>
      <c r="U331" s="78"/>
      <c r="V331" s="87"/>
      <c r="W331" s="78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IF($B332&lt;&gt;"",VLOOKUP($B332,Matriz_INM,2,0),0)</f>
        <v>0</v>
      </c>
      <c r="D332" s="78"/>
      <c r="E332" s="78"/>
      <c r="F332" s="79"/>
      <c r="G332" s="77" t="str">
        <f aca="false">IFERROR(VLOOKUP($B332,Matriz_INM,3,0),"")</f>
        <v/>
      </c>
      <c r="H332" s="80"/>
      <c r="I332" s="109" t="n">
        <f aca="false">H332*C332</f>
        <v>0</v>
      </c>
      <c r="J332" s="78"/>
      <c r="K332" s="87"/>
      <c r="L332" s="88"/>
      <c r="M332" s="76"/>
      <c r="N332" s="77" t="n">
        <f aca="false">IF($M332&lt;&gt;"",VLOOKUP($M332,Matriz_INM,2,0),0)</f>
        <v>0</v>
      </c>
      <c r="O332" s="79"/>
      <c r="P332" s="77" t="str">
        <f aca="false">IFERROR(VLOOKUP($M332,Matriz_INM,3,0),"")</f>
        <v/>
      </c>
      <c r="Q332" s="80"/>
      <c r="R332" s="109" t="n">
        <f aca="false">IF(L332="OK",I332,Q332*N332)</f>
        <v>0</v>
      </c>
      <c r="S332" s="78"/>
      <c r="T332" s="87"/>
      <c r="U332" s="78"/>
      <c r="V332" s="87"/>
      <c r="W332" s="78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IF($B333&lt;&gt;"",VLOOKUP($B333,Matriz_INM,2,0),0)</f>
        <v>0</v>
      </c>
      <c r="D333" s="78"/>
      <c r="E333" s="78"/>
      <c r="F333" s="79"/>
      <c r="G333" s="77" t="str">
        <f aca="false">IFERROR(VLOOKUP($B333,Matriz_INM,3,0),"")</f>
        <v/>
      </c>
      <c r="H333" s="80"/>
      <c r="I333" s="109" t="n">
        <f aca="false">H333*C333</f>
        <v>0</v>
      </c>
      <c r="J333" s="78"/>
      <c r="K333" s="87"/>
      <c r="L333" s="88"/>
      <c r="M333" s="76"/>
      <c r="N333" s="77" t="n">
        <f aca="false">IF($M333&lt;&gt;"",VLOOKUP($M333,Matriz_INM,2,0),0)</f>
        <v>0</v>
      </c>
      <c r="O333" s="79"/>
      <c r="P333" s="77" t="str">
        <f aca="false">IFERROR(VLOOKUP($M333,Matriz_INM,3,0),"")</f>
        <v/>
      </c>
      <c r="Q333" s="80"/>
      <c r="R333" s="109" t="n">
        <f aca="false">IF(L333="OK",I333,Q333*N333)</f>
        <v>0</v>
      </c>
      <c r="S333" s="78"/>
      <c r="T333" s="87"/>
      <c r="U333" s="78"/>
      <c r="V333" s="87"/>
      <c r="W333" s="78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IF($B334&lt;&gt;"",VLOOKUP($B334,Matriz_INM,2,0),0)</f>
        <v>0</v>
      </c>
      <c r="D334" s="78"/>
      <c r="E334" s="78"/>
      <c r="F334" s="79"/>
      <c r="G334" s="77" t="str">
        <f aca="false">IFERROR(VLOOKUP($B334,Matriz_INM,3,0),"")</f>
        <v/>
      </c>
      <c r="H334" s="80"/>
      <c r="I334" s="109" t="n">
        <f aca="false">H334*C334</f>
        <v>0</v>
      </c>
      <c r="J334" s="78"/>
      <c r="K334" s="87"/>
      <c r="L334" s="88"/>
      <c r="M334" s="76"/>
      <c r="N334" s="77" t="n">
        <f aca="false">IF($M334&lt;&gt;"",VLOOKUP($M334,Matriz_INM,2,0),0)</f>
        <v>0</v>
      </c>
      <c r="O334" s="79"/>
      <c r="P334" s="77" t="str">
        <f aca="false">IFERROR(VLOOKUP($M334,Matriz_INM,3,0),"")</f>
        <v/>
      </c>
      <c r="Q334" s="80"/>
      <c r="R334" s="109" t="n">
        <f aca="false">IF(L334="OK",I334,Q334*N334)</f>
        <v>0</v>
      </c>
      <c r="S334" s="78"/>
      <c r="T334" s="87"/>
      <c r="U334" s="78"/>
      <c r="V334" s="87"/>
      <c r="W334" s="78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IF($B335&lt;&gt;"",VLOOKUP($B335,Matriz_INM,2,0),0)</f>
        <v>0</v>
      </c>
      <c r="D335" s="78"/>
      <c r="E335" s="78"/>
      <c r="F335" s="79"/>
      <c r="G335" s="77" t="str">
        <f aca="false">IFERROR(VLOOKUP($B335,Matriz_INM,3,0),"")</f>
        <v/>
      </c>
      <c r="H335" s="80"/>
      <c r="I335" s="109" t="n">
        <f aca="false">H335*C335</f>
        <v>0</v>
      </c>
      <c r="J335" s="78"/>
      <c r="K335" s="87"/>
      <c r="L335" s="88"/>
      <c r="M335" s="76"/>
      <c r="N335" s="77" t="n">
        <f aca="false">IF($M335&lt;&gt;"",VLOOKUP($M335,Matriz_INM,2,0),0)</f>
        <v>0</v>
      </c>
      <c r="O335" s="79"/>
      <c r="P335" s="77" t="str">
        <f aca="false">IFERROR(VLOOKUP($M335,Matriz_INM,3,0),"")</f>
        <v/>
      </c>
      <c r="Q335" s="80"/>
      <c r="R335" s="109" t="n">
        <f aca="false">IF(L335="OK",I335,Q335*N335)</f>
        <v>0</v>
      </c>
      <c r="S335" s="78"/>
      <c r="T335" s="87"/>
      <c r="U335" s="78"/>
      <c r="V335" s="87"/>
      <c r="W335" s="78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IF($B336&lt;&gt;"",VLOOKUP($B336,Matriz_INM,2,0),0)</f>
        <v>0</v>
      </c>
      <c r="D336" s="78"/>
      <c r="E336" s="78"/>
      <c r="F336" s="79"/>
      <c r="G336" s="77" t="str">
        <f aca="false">IFERROR(VLOOKUP($B336,Matriz_INM,3,0),"")</f>
        <v/>
      </c>
      <c r="H336" s="80"/>
      <c r="I336" s="109" t="n">
        <f aca="false">H336*C336</f>
        <v>0</v>
      </c>
      <c r="J336" s="78"/>
      <c r="K336" s="87"/>
      <c r="L336" s="88"/>
      <c r="M336" s="76"/>
      <c r="N336" s="77" t="n">
        <f aca="false">IF($M336&lt;&gt;"",VLOOKUP($M336,Matriz_INM,2,0),0)</f>
        <v>0</v>
      </c>
      <c r="O336" s="79"/>
      <c r="P336" s="77" t="str">
        <f aca="false">IFERROR(VLOOKUP($M336,Matriz_INM,3,0),"")</f>
        <v/>
      </c>
      <c r="Q336" s="80"/>
      <c r="R336" s="109" t="n">
        <f aca="false">IF(L336="OK",I336,Q336*N336)</f>
        <v>0</v>
      </c>
      <c r="S336" s="78"/>
      <c r="T336" s="87"/>
      <c r="U336" s="78"/>
      <c r="V336" s="87"/>
      <c r="W336" s="78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IF($B337&lt;&gt;"",VLOOKUP($B337,Matriz_INM,2,0),0)</f>
        <v>0</v>
      </c>
      <c r="D337" s="78"/>
      <c r="E337" s="78"/>
      <c r="F337" s="79"/>
      <c r="G337" s="77" t="str">
        <f aca="false">IFERROR(VLOOKUP($B337,Matriz_INM,3,0),"")</f>
        <v/>
      </c>
      <c r="H337" s="80"/>
      <c r="I337" s="109" t="n">
        <f aca="false">H337*C337</f>
        <v>0</v>
      </c>
      <c r="J337" s="78"/>
      <c r="K337" s="87"/>
      <c r="L337" s="88"/>
      <c r="M337" s="76"/>
      <c r="N337" s="77" t="n">
        <f aca="false">IF($M337&lt;&gt;"",VLOOKUP($M337,Matriz_INM,2,0),0)</f>
        <v>0</v>
      </c>
      <c r="O337" s="79"/>
      <c r="P337" s="77" t="str">
        <f aca="false">IFERROR(VLOOKUP($M337,Matriz_INM,3,0),"")</f>
        <v/>
      </c>
      <c r="Q337" s="80"/>
      <c r="R337" s="109" t="n">
        <f aca="false">IF(L337="OK",I337,Q337*N337)</f>
        <v>0</v>
      </c>
      <c r="S337" s="78"/>
      <c r="T337" s="87"/>
      <c r="U337" s="78"/>
      <c r="V337" s="87"/>
      <c r="W337" s="78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IF($B338&lt;&gt;"",VLOOKUP($B338,Matriz_INM,2,0),0)</f>
        <v>0</v>
      </c>
      <c r="D338" s="78"/>
      <c r="E338" s="78"/>
      <c r="F338" s="79"/>
      <c r="G338" s="77" t="str">
        <f aca="false">IFERROR(VLOOKUP($B338,Matriz_INM,3,0),"")</f>
        <v/>
      </c>
      <c r="H338" s="80"/>
      <c r="I338" s="109" t="n">
        <f aca="false">H338*C338</f>
        <v>0</v>
      </c>
      <c r="J338" s="78"/>
      <c r="K338" s="87"/>
      <c r="L338" s="88"/>
      <c r="M338" s="76"/>
      <c r="N338" s="77" t="n">
        <f aca="false">IF($M338&lt;&gt;"",VLOOKUP($M338,Matriz_INM,2,0),0)</f>
        <v>0</v>
      </c>
      <c r="O338" s="79"/>
      <c r="P338" s="77" t="str">
        <f aca="false">IFERROR(VLOOKUP($M338,Matriz_INM,3,0),"")</f>
        <v/>
      </c>
      <c r="Q338" s="80"/>
      <c r="R338" s="109" t="n">
        <f aca="false">IF(L338="OK",I338,Q338*N338)</f>
        <v>0</v>
      </c>
      <c r="S338" s="78"/>
      <c r="T338" s="87"/>
      <c r="U338" s="78"/>
      <c r="V338" s="87"/>
      <c r="W338" s="78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IF($B339&lt;&gt;"",VLOOKUP($B339,Matriz_INM,2,0),0)</f>
        <v>0</v>
      </c>
      <c r="D339" s="78"/>
      <c r="E339" s="78"/>
      <c r="F339" s="79"/>
      <c r="G339" s="77" t="str">
        <f aca="false">IFERROR(VLOOKUP($B339,Matriz_INM,3,0),"")</f>
        <v/>
      </c>
      <c r="H339" s="80"/>
      <c r="I339" s="109" t="n">
        <f aca="false">H339*C339</f>
        <v>0</v>
      </c>
      <c r="J339" s="78"/>
      <c r="K339" s="87"/>
      <c r="L339" s="88"/>
      <c r="M339" s="76"/>
      <c r="N339" s="77" t="n">
        <f aca="false">IF($M339&lt;&gt;"",VLOOKUP($M339,Matriz_INM,2,0),0)</f>
        <v>0</v>
      </c>
      <c r="O339" s="79"/>
      <c r="P339" s="77" t="str">
        <f aca="false">IFERROR(VLOOKUP($M339,Matriz_INM,3,0),"")</f>
        <v/>
      </c>
      <c r="Q339" s="80"/>
      <c r="R339" s="109" t="n">
        <f aca="false">IF(L339="OK",I339,Q339*N339)</f>
        <v>0</v>
      </c>
      <c r="S339" s="78"/>
      <c r="T339" s="87"/>
      <c r="U339" s="78"/>
      <c r="V339" s="87"/>
      <c r="W339" s="78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IF($B340&lt;&gt;"",VLOOKUP($B340,Matriz_INM,2,0),0)</f>
        <v>0</v>
      </c>
      <c r="D340" s="78"/>
      <c r="E340" s="78"/>
      <c r="F340" s="79"/>
      <c r="G340" s="77" t="str">
        <f aca="false">IFERROR(VLOOKUP($B340,Matriz_INM,3,0),"")</f>
        <v/>
      </c>
      <c r="H340" s="80"/>
      <c r="I340" s="109" t="n">
        <f aca="false">H340*C340</f>
        <v>0</v>
      </c>
      <c r="J340" s="78"/>
      <c r="K340" s="87"/>
      <c r="L340" s="88"/>
      <c r="M340" s="76"/>
      <c r="N340" s="77" t="n">
        <f aca="false">IF($M340&lt;&gt;"",VLOOKUP($M340,Matriz_INM,2,0),0)</f>
        <v>0</v>
      </c>
      <c r="O340" s="79"/>
      <c r="P340" s="77" t="str">
        <f aca="false">IFERROR(VLOOKUP($M340,Matriz_INM,3,0),"")</f>
        <v/>
      </c>
      <c r="Q340" s="80"/>
      <c r="R340" s="109" t="n">
        <f aca="false">IF(L340="OK",I340,Q340*N340)</f>
        <v>0</v>
      </c>
      <c r="S340" s="78"/>
      <c r="T340" s="87"/>
      <c r="U340" s="78"/>
      <c r="V340" s="87"/>
      <c r="W340" s="78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IF($B341&lt;&gt;"",VLOOKUP($B341,Matriz_INM,2,0),0)</f>
        <v>0</v>
      </c>
      <c r="D341" s="78"/>
      <c r="E341" s="78"/>
      <c r="F341" s="79"/>
      <c r="G341" s="77" t="str">
        <f aca="false">IFERROR(VLOOKUP($B341,Matriz_INM,3,0),"")</f>
        <v/>
      </c>
      <c r="H341" s="80"/>
      <c r="I341" s="109" t="n">
        <f aca="false">H341*C341</f>
        <v>0</v>
      </c>
      <c r="J341" s="78"/>
      <c r="K341" s="87"/>
      <c r="L341" s="88"/>
      <c r="M341" s="76"/>
      <c r="N341" s="77" t="n">
        <f aca="false">IF($M341&lt;&gt;"",VLOOKUP($M341,Matriz_INM,2,0),0)</f>
        <v>0</v>
      </c>
      <c r="O341" s="79"/>
      <c r="P341" s="77" t="str">
        <f aca="false">IFERROR(VLOOKUP($M341,Matriz_INM,3,0),"")</f>
        <v/>
      </c>
      <c r="Q341" s="80"/>
      <c r="R341" s="109" t="n">
        <f aca="false">IF(L341="OK",I341,Q341*N341)</f>
        <v>0</v>
      </c>
      <c r="S341" s="78"/>
      <c r="T341" s="87"/>
      <c r="U341" s="78"/>
      <c r="V341" s="87"/>
      <c r="W341" s="78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IF($B342&lt;&gt;"",VLOOKUP($B342,Matriz_INM,2,0),0)</f>
        <v>0</v>
      </c>
      <c r="D342" s="78"/>
      <c r="E342" s="78"/>
      <c r="F342" s="79"/>
      <c r="G342" s="77" t="str">
        <f aca="false">IFERROR(VLOOKUP($B342,Matriz_INM,3,0),"")</f>
        <v/>
      </c>
      <c r="H342" s="80"/>
      <c r="I342" s="109" t="n">
        <f aca="false">H342*C342</f>
        <v>0</v>
      </c>
      <c r="J342" s="78"/>
      <c r="K342" s="87"/>
      <c r="L342" s="88"/>
      <c r="M342" s="76"/>
      <c r="N342" s="77" t="n">
        <f aca="false">IF($M342&lt;&gt;"",VLOOKUP($M342,Matriz_INM,2,0),0)</f>
        <v>0</v>
      </c>
      <c r="O342" s="79"/>
      <c r="P342" s="77" t="str">
        <f aca="false">IFERROR(VLOOKUP($M342,Matriz_INM,3,0),"")</f>
        <v/>
      </c>
      <c r="Q342" s="80"/>
      <c r="R342" s="109" t="n">
        <f aca="false">IF(L342="OK",I342,Q342*N342)</f>
        <v>0</v>
      </c>
      <c r="S342" s="78"/>
      <c r="T342" s="87"/>
      <c r="U342" s="78"/>
      <c r="V342" s="87"/>
      <c r="W342" s="78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IF($B343&lt;&gt;"",VLOOKUP($B343,Matriz_INM,2,0),0)</f>
        <v>0</v>
      </c>
      <c r="D343" s="78"/>
      <c r="E343" s="78"/>
      <c r="F343" s="79"/>
      <c r="G343" s="77" t="str">
        <f aca="false">IFERROR(VLOOKUP($B343,Matriz_INM,3,0),"")</f>
        <v/>
      </c>
      <c r="H343" s="80"/>
      <c r="I343" s="109" t="n">
        <f aca="false">H343*C343</f>
        <v>0</v>
      </c>
      <c r="J343" s="78"/>
      <c r="K343" s="87"/>
      <c r="L343" s="88"/>
      <c r="M343" s="76"/>
      <c r="N343" s="77" t="n">
        <f aca="false">IF($M343&lt;&gt;"",VLOOKUP($M343,Matriz_INM,2,0),0)</f>
        <v>0</v>
      </c>
      <c r="O343" s="79"/>
      <c r="P343" s="77" t="str">
        <f aca="false">IFERROR(VLOOKUP($M343,Matriz_INM,3,0),"")</f>
        <v/>
      </c>
      <c r="Q343" s="80"/>
      <c r="R343" s="109" t="n">
        <f aca="false">IF(L343="OK",I343,Q343*N343)</f>
        <v>0</v>
      </c>
      <c r="S343" s="78"/>
      <c r="T343" s="87"/>
      <c r="U343" s="78"/>
      <c r="V343" s="87"/>
      <c r="W343" s="78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IF($B344&lt;&gt;"",VLOOKUP($B344,Matriz_INM,2,0),0)</f>
        <v>0</v>
      </c>
      <c r="D344" s="78"/>
      <c r="E344" s="78"/>
      <c r="F344" s="79"/>
      <c r="G344" s="77" t="str">
        <f aca="false">IFERROR(VLOOKUP($B344,Matriz_INM,3,0),"")</f>
        <v/>
      </c>
      <c r="H344" s="80"/>
      <c r="I344" s="109" t="n">
        <f aca="false">H344*C344</f>
        <v>0</v>
      </c>
      <c r="J344" s="78"/>
      <c r="K344" s="87"/>
      <c r="L344" s="88"/>
      <c r="M344" s="76"/>
      <c r="N344" s="77" t="n">
        <f aca="false">IF($M344&lt;&gt;"",VLOOKUP($M344,Matriz_INM,2,0),0)</f>
        <v>0</v>
      </c>
      <c r="O344" s="79"/>
      <c r="P344" s="77" t="str">
        <f aca="false">IFERROR(VLOOKUP($M344,Matriz_INM,3,0),"")</f>
        <v/>
      </c>
      <c r="Q344" s="80"/>
      <c r="R344" s="109" t="n">
        <f aca="false">IF(L344="OK",I344,Q344*N344)</f>
        <v>0</v>
      </c>
      <c r="S344" s="78"/>
      <c r="T344" s="87"/>
      <c r="U344" s="78"/>
      <c r="V344" s="87"/>
      <c r="W344" s="78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IF($B345&lt;&gt;"",VLOOKUP($B345,Matriz_INM,2,0),0)</f>
        <v>0</v>
      </c>
      <c r="D345" s="78"/>
      <c r="E345" s="78"/>
      <c r="F345" s="79"/>
      <c r="G345" s="77" t="str">
        <f aca="false">IFERROR(VLOOKUP($B345,Matriz_INM,3,0),"")</f>
        <v/>
      </c>
      <c r="H345" s="80"/>
      <c r="I345" s="109" t="n">
        <f aca="false">H345*C345</f>
        <v>0</v>
      </c>
      <c r="J345" s="78"/>
      <c r="K345" s="87"/>
      <c r="L345" s="88"/>
      <c r="M345" s="76"/>
      <c r="N345" s="77" t="n">
        <f aca="false">IF($M345&lt;&gt;"",VLOOKUP($M345,Matriz_INM,2,0),0)</f>
        <v>0</v>
      </c>
      <c r="O345" s="79"/>
      <c r="P345" s="77" t="str">
        <f aca="false">IFERROR(VLOOKUP($M345,Matriz_INM,3,0),"")</f>
        <v/>
      </c>
      <c r="Q345" s="80"/>
      <c r="R345" s="109" t="n">
        <f aca="false">IF(L345="OK",I345,Q345*N345)</f>
        <v>0</v>
      </c>
      <c r="S345" s="78"/>
      <c r="T345" s="87"/>
      <c r="U345" s="78"/>
      <c r="V345" s="87"/>
      <c r="W345" s="78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IF($B346&lt;&gt;"",VLOOKUP($B346,Matriz_INM,2,0),0)</f>
        <v>0</v>
      </c>
      <c r="D346" s="78"/>
      <c r="E346" s="78"/>
      <c r="F346" s="79"/>
      <c r="G346" s="77" t="str">
        <f aca="false">IFERROR(VLOOKUP($B346,Matriz_INM,3,0),"")</f>
        <v/>
      </c>
      <c r="H346" s="80"/>
      <c r="I346" s="109" t="n">
        <f aca="false">H346*C346</f>
        <v>0</v>
      </c>
      <c r="J346" s="78"/>
      <c r="K346" s="87"/>
      <c r="L346" s="88"/>
      <c r="M346" s="76"/>
      <c r="N346" s="77" t="n">
        <f aca="false">IF($M346&lt;&gt;"",VLOOKUP($M346,Matriz_INM,2,0),0)</f>
        <v>0</v>
      </c>
      <c r="O346" s="79"/>
      <c r="P346" s="77" t="str">
        <f aca="false">IFERROR(VLOOKUP($M346,Matriz_INM,3,0),"")</f>
        <v/>
      </c>
      <c r="Q346" s="80"/>
      <c r="R346" s="109" t="n">
        <f aca="false">IF(L346="OK",I346,Q346*N346)</f>
        <v>0</v>
      </c>
      <c r="S346" s="78"/>
      <c r="T346" s="87"/>
      <c r="U346" s="78"/>
      <c r="V346" s="87"/>
      <c r="W346" s="78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IF($B347&lt;&gt;"",VLOOKUP($B347,Matriz_INM,2,0),0)</f>
        <v>0</v>
      </c>
      <c r="D347" s="78"/>
      <c r="E347" s="78"/>
      <c r="F347" s="79"/>
      <c r="G347" s="77" t="str">
        <f aca="false">IFERROR(VLOOKUP($B347,Matriz_INM,3,0),"")</f>
        <v/>
      </c>
      <c r="H347" s="80"/>
      <c r="I347" s="109" t="n">
        <f aca="false">H347*C347</f>
        <v>0</v>
      </c>
      <c r="J347" s="78"/>
      <c r="K347" s="87"/>
      <c r="L347" s="88"/>
      <c r="M347" s="76"/>
      <c r="N347" s="77" t="n">
        <f aca="false">IF($M347&lt;&gt;"",VLOOKUP($M347,Matriz_INM,2,0),0)</f>
        <v>0</v>
      </c>
      <c r="O347" s="79"/>
      <c r="P347" s="77" t="str">
        <f aca="false">IFERROR(VLOOKUP($M347,Matriz_INM,3,0),"")</f>
        <v/>
      </c>
      <c r="Q347" s="80"/>
      <c r="R347" s="109" t="n">
        <f aca="false">IF(L347="OK",I347,Q347*N347)</f>
        <v>0</v>
      </c>
      <c r="S347" s="78"/>
      <c r="T347" s="87"/>
      <c r="U347" s="78"/>
      <c r="V347" s="87"/>
      <c r="W347" s="78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IF($B348&lt;&gt;"",VLOOKUP($B348,Matriz_INM,2,0),0)</f>
        <v>0</v>
      </c>
      <c r="D348" s="78"/>
      <c r="E348" s="78"/>
      <c r="F348" s="79"/>
      <c r="G348" s="77" t="str">
        <f aca="false">IFERROR(VLOOKUP($B348,Matriz_INM,3,0),"")</f>
        <v/>
      </c>
      <c r="H348" s="80"/>
      <c r="I348" s="109" t="n">
        <f aca="false">H348*C348</f>
        <v>0</v>
      </c>
      <c r="J348" s="78"/>
      <c r="K348" s="87"/>
      <c r="L348" s="88"/>
      <c r="M348" s="76"/>
      <c r="N348" s="77" t="n">
        <f aca="false">IF($M348&lt;&gt;"",VLOOKUP($M348,Matriz_INM,2,0),0)</f>
        <v>0</v>
      </c>
      <c r="O348" s="79"/>
      <c r="P348" s="77" t="str">
        <f aca="false">IFERROR(VLOOKUP($M348,Matriz_INM,3,0),"")</f>
        <v/>
      </c>
      <c r="Q348" s="80"/>
      <c r="R348" s="109" t="n">
        <f aca="false">IF(L348="OK",I348,Q348*N348)</f>
        <v>0</v>
      </c>
      <c r="S348" s="78"/>
      <c r="T348" s="87"/>
      <c r="U348" s="78"/>
      <c r="V348" s="87"/>
      <c r="W348" s="78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IF($B349&lt;&gt;"",VLOOKUP($B349,Matriz_INM,2,0),0)</f>
        <v>0</v>
      </c>
      <c r="D349" s="78"/>
      <c r="E349" s="78"/>
      <c r="F349" s="79"/>
      <c r="G349" s="77" t="str">
        <f aca="false">IFERROR(VLOOKUP($B349,Matriz_INM,3,0),"")</f>
        <v/>
      </c>
      <c r="H349" s="80"/>
      <c r="I349" s="109" t="n">
        <f aca="false">H349*C349</f>
        <v>0</v>
      </c>
      <c r="J349" s="78"/>
      <c r="K349" s="87"/>
      <c r="L349" s="88"/>
      <c r="M349" s="76"/>
      <c r="N349" s="77" t="n">
        <f aca="false">IF($M349&lt;&gt;"",VLOOKUP($M349,Matriz_INM,2,0),0)</f>
        <v>0</v>
      </c>
      <c r="O349" s="79"/>
      <c r="P349" s="77" t="str">
        <f aca="false">IFERROR(VLOOKUP($M349,Matriz_INM,3,0),"")</f>
        <v/>
      </c>
      <c r="Q349" s="80"/>
      <c r="R349" s="109" t="n">
        <f aca="false">IF(L349="OK",I349,Q349*N349)</f>
        <v>0</v>
      </c>
      <c r="S349" s="78"/>
      <c r="T349" s="87"/>
      <c r="U349" s="78"/>
      <c r="V349" s="87"/>
      <c r="W349" s="78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IF($B350&lt;&gt;"",VLOOKUP($B350,Matriz_INM,2,0),0)</f>
        <v>0</v>
      </c>
      <c r="D350" s="78"/>
      <c r="E350" s="78"/>
      <c r="F350" s="79"/>
      <c r="G350" s="77" t="str">
        <f aca="false">IFERROR(VLOOKUP($B350,Matriz_INM,3,0),"")</f>
        <v/>
      </c>
      <c r="H350" s="80"/>
      <c r="I350" s="109" t="n">
        <f aca="false">H350*C350</f>
        <v>0</v>
      </c>
      <c r="J350" s="78"/>
      <c r="K350" s="87"/>
      <c r="L350" s="88"/>
      <c r="M350" s="76"/>
      <c r="N350" s="77" t="n">
        <f aca="false">IF($M350&lt;&gt;"",VLOOKUP($M350,Matriz_INM,2,0),0)</f>
        <v>0</v>
      </c>
      <c r="O350" s="79"/>
      <c r="P350" s="77" t="str">
        <f aca="false">IFERROR(VLOOKUP($M350,Matriz_INM,3,0),"")</f>
        <v/>
      </c>
      <c r="Q350" s="80"/>
      <c r="R350" s="109" t="n">
        <f aca="false">IF(L350="OK",I350,Q350*N350)</f>
        <v>0</v>
      </c>
      <c r="S350" s="78"/>
      <c r="T350" s="87"/>
      <c r="U350" s="78"/>
      <c r="V350" s="87"/>
      <c r="W350" s="78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IF($B351&lt;&gt;"",VLOOKUP($B351,Matriz_INM,2,0),0)</f>
        <v>0</v>
      </c>
      <c r="D351" s="78"/>
      <c r="E351" s="78"/>
      <c r="F351" s="79"/>
      <c r="G351" s="77" t="str">
        <f aca="false">IFERROR(VLOOKUP($B351,Matriz_INM,3,0),"")</f>
        <v/>
      </c>
      <c r="H351" s="80"/>
      <c r="I351" s="109" t="n">
        <f aca="false">H351*C351</f>
        <v>0</v>
      </c>
      <c r="J351" s="78"/>
      <c r="K351" s="87"/>
      <c r="L351" s="88"/>
      <c r="M351" s="76"/>
      <c r="N351" s="77" t="n">
        <f aca="false">IF($M351&lt;&gt;"",VLOOKUP($M351,Matriz_INM,2,0),0)</f>
        <v>0</v>
      </c>
      <c r="O351" s="79"/>
      <c r="P351" s="77" t="str">
        <f aca="false">IFERROR(VLOOKUP($M351,Matriz_INM,3,0),"")</f>
        <v/>
      </c>
      <c r="Q351" s="80"/>
      <c r="R351" s="109" t="n">
        <f aca="false">IF(L351="OK",I351,Q351*N351)</f>
        <v>0</v>
      </c>
      <c r="S351" s="78"/>
      <c r="T351" s="87"/>
      <c r="U351" s="78"/>
      <c r="V351" s="87"/>
      <c r="W351" s="78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IF($B352&lt;&gt;"",VLOOKUP($B352,Matriz_INM,2,0),0)</f>
        <v>0</v>
      </c>
      <c r="D352" s="78"/>
      <c r="E352" s="78"/>
      <c r="F352" s="79"/>
      <c r="G352" s="77" t="str">
        <f aca="false">IFERROR(VLOOKUP($B352,Matriz_INM,3,0),"")</f>
        <v/>
      </c>
      <c r="H352" s="80"/>
      <c r="I352" s="109" t="n">
        <f aca="false">H352*C352</f>
        <v>0</v>
      </c>
      <c r="J352" s="78"/>
      <c r="K352" s="87"/>
      <c r="L352" s="88"/>
      <c r="M352" s="76"/>
      <c r="N352" s="77" t="n">
        <f aca="false">IF($M352&lt;&gt;"",VLOOKUP($M352,Matriz_INM,2,0),0)</f>
        <v>0</v>
      </c>
      <c r="O352" s="79"/>
      <c r="P352" s="77" t="str">
        <f aca="false">IFERROR(VLOOKUP($M352,Matriz_INM,3,0),"")</f>
        <v/>
      </c>
      <c r="Q352" s="80"/>
      <c r="R352" s="109" t="n">
        <f aca="false">IF(L352="OK",I352,Q352*N352)</f>
        <v>0</v>
      </c>
      <c r="S352" s="78"/>
      <c r="T352" s="87"/>
      <c r="U352" s="78"/>
      <c r="V352" s="87"/>
      <c r="W352" s="78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IF($B353&lt;&gt;"",VLOOKUP($B353,Matriz_INM,2,0),0)</f>
        <v>0</v>
      </c>
      <c r="D353" s="78"/>
      <c r="E353" s="78"/>
      <c r="F353" s="79"/>
      <c r="G353" s="77" t="str">
        <f aca="false">IFERROR(VLOOKUP($B353,Matriz_INM,3,0),"")</f>
        <v/>
      </c>
      <c r="H353" s="80"/>
      <c r="I353" s="109" t="n">
        <f aca="false">H353*C353</f>
        <v>0</v>
      </c>
      <c r="J353" s="78"/>
      <c r="K353" s="87"/>
      <c r="L353" s="88"/>
      <c r="M353" s="76"/>
      <c r="N353" s="77" t="n">
        <f aca="false">IF($M353&lt;&gt;"",VLOOKUP($M353,Matriz_INM,2,0),0)</f>
        <v>0</v>
      </c>
      <c r="O353" s="79"/>
      <c r="P353" s="77" t="str">
        <f aca="false">IFERROR(VLOOKUP($M353,Matriz_INM,3,0),"")</f>
        <v/>
      </c>
      <c r="Q353" s="80"/>
      <c r="R353" s="109" t="n">
        <f aca="false">IF(L353="OK",I353,Q353*N353)</f>
        <v>0</v>
      </c>
      <c r="S353" s="78"/>
      <c r="T353" s="87"/>
      <c r="U353" s="78"/>
      <c r="V353" s="87"/>
      <c r="W353" s="78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IF($B354&lt;&gt;"",VLOOKUP($B354,Matriz_INM,2,0),0)</f>
        <v>0</v>
      </c>
      <c r="D354" s="78"/>
      <c r="E354" s="78"/>
      <c r="F354" s="79"/>
      <c r="G354" s="77" t="str">
        <f aca="false">IFERROR(VLOOKUP($B354,Matriz_INM,3,0),"")</f>
        <v/>
      </c>
      <c r="H354" s="80"/>
      <c r="I354" s="109" t="n">
        <f aca="false">H354*C354</f>
        <v>0</v>
      </c>
      <c r="J354" s="78"/>
      <c r="K354" s="87"/>
      <c r="L354" s="88"/>
      <c r="M354" s="76"/>
      <c r="N354" s="77" t="n">
        <f aca="false">IF($M354&lt;&gt;"",VLOOKUP($M354,Matriz_INM,2,0),0)</f>
        <v>0</v>
      </c>
      <c r="O354" s="79"/>
      <c r="P354" s="77" t="str">
        <f aca="false">IFERROR(VLOOKUP($M354,Matriz_INM,3,0),"")</f>
        <v/>
      </c>
      <c r="Q354" s="80"/>
      <c r="R354" s="109" t="n">
        <f aca="false">IF(L354="OK",I354,Q354*N354)</f>
        <v>0</v>
      </c>
      <c r="S354" s="78"/>
      <c r="T354" s="87"/>
      <c r="U354" s="78"/>
      <c r="V354" s="87"/>
      <c r="W354" s="78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IF($B355&lt;&gt;"",VLOOKUP($B355,Matriz_INM,2,0),0)</f>
        <v>0</v>
      </c>
      <c r="D355" s="78"/>
      <c r="E355" s="78"/>
      <c r="F355" s="79"/>
      <c r="G355" s="77" t="str">
        <f aca="false">IFERROR(VLOOKUP($B355,Matriz_INM,3,0),"")</f>
        <v/>
      </c>
      <c r="H355" s="80"/>
      <c r="I355" s="109" t="n">
        <f aca="false">H355*C355</f>
        <v>0</v>
      </c>
      <c r="J355" s="78"/>
      <c r="K355" s="87"/>
      <c r="L355" s="88"/>
      <c r="M355" s="76"/>
      <c r="N355" s="77" t="n">
        <f aca="false">IF($M355&lt;&gt;"",VLOOKUP($M355,Matriz_INM,2,0),0)</f>
        <v>0</v>
      </c>
      <c r="O355" s="79"/>
      <c r="P355" s="77" t="str">
        <f aca="false">IFERROR(VLOOKUP($M355,Matriz_INM,3,0),"")</f>
        <v/>
      </c>
      <c r="Q355" s="80"/>
      <c r="R355" s="109" t="n">
        <f aca="false">IF(L355="OK",I355,Q355*N355)</f>
        <v>0</v>
      </c>
      <c r="S355" s="78"/>
      <c r="T355" s="87"/>
      <c r="U355" s="78"/>
      <c r="V355" s="87"/>
      <c r="W355" s="78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IF($B356&lt;&gt;"",VLOOKUP($B356,Matriz_INM,2,0),0)</f>
        <v>0</v>
      </c>
      <c r="D356" s="78"/>
      <c r="E356" s="78"/>
      <c r="F356" s="79"/>
      <c r="G356" s="77" t="str">
        <f aca="false">IFERROR(VLOOKUP($B356,Matriz_INM,3,0),"")</f>
        <v/>
      </c>
      <c r="H356" s="80"/>
      <c r="I356" s="109" t="n">
        <f aca="false">H356*C356</f>
        <v>0</v>
      </c>
      <c r="J356" s="78"/>
      <c r="K356" s="87"/>
      <c r="L356" s="88"/>
      <c r="M356" s="76"/>
      <c r="N356" s="77" t="n">
        <f aca="false">IF($M356&lt;&gt;"",VLOOKUP($M356,Matriz_INM,2,0),0)</f>
        <v>0</v>
      </c>
      <c r="O356" s="79"/>
      <c r="P356" s="77" t="str">
        <f aca="false">IFERROR(VLOOKUP($M356,Matriz_INM,3,0),"")</f>
        <v/>
      </c>
      <c r="Q356" s="80"/>
      <c r="R356" s="109" t="n">
        <f aca="false">IF(L356="OK",I356,Q356*N356)</f>
        <v>0</v>
      </c>
      <c r="S356" s="78"/>
      <c r="T356" s="87"/>
      <c r="U356" s="78"/>
      <c r="V356" s="87"/>
      <c r="W356" s="78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IF($B357&lt;&gt;"",VLOOKUP($B357,Matriz_INM,2,0),0)</f>
        <v>0</v>
      </c>
      <c r="D357" s="78"/>
      <c r="E357" s="78"/>
      <c r="F357" s="79"/>
      <c r="G357" s="77" t="str">
        <f aca="false">IFERROR(VLOOKUP($B357,Matriz_INM,3,0),"")</f>
        <v/>
      </c>
      <c r="H357" s="80"/>
      <c r="I357" s="109" t="n">
        <f aca="false">H357*C357</f>
        <v>0</v>
      </c>
      <c r="J357" s="78"/>
      <c r="K357" s="87"/>
      <c r="L357" s="88"/>
      <c r="M357" s="76"/>
      <c r="N357" s="77" t="n">
        <f aca="false">IF($M357&lt;&gt;"",VLOOKUP($M357,Matriz_INM,2,0),0)</f>
        <v>0</v>
      </c>
      <c r="O357" s="79"/>
      <c r="P357" s="77" t="str">
        <f aca="false">IFERROR(VLOOKUP($M357,Matriz_INM,3,0),"")</f>
        <v/>
      </c>
      <c r="Q357" s="80"/>
      <c r="R357" s="109" t="n">
        <f aca="false">IF(L357="OK",I357,Q357*N357)</f>
        <v>0</v>
      </c>
      <c r="S357" s="78"/>
      <c r="T357" s="87"/>
      <c r="U357" s="78"/>
      <c r="V357" s="87"/>
      <c r="W357" s="78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IF($B358&lt;&gt;"",VLOOKUP($B358,Matriz_INM,2,0),0)</f>
        <v>0</v>
      </c>
      <c r="D358" s="78"/>
      <c r="E358" s="78"/>
      <c r="F358" s="79"/>
      <c r="G358" s="77" t="str">
        <f aca="false">IFERROR(VLOOKUP($B358,Matriz_INM,3,0),"")</f>
        <v/>
      </c>
      <c r="H358" s="80"/>
      <c r="I358" s="109" t="n">
        <f aca="false">H358*C358</f>
        <v>0</v>
      </c>
      <c r="J358" s="78"/>
      <c r="K358" s="87"/>
      <c r="L358" s="88"/>
      <c r="M358" s="76"/>
      <c r="N358" s="77" t="n">
        <f aca="false">IF($M358&lt;&gt;"",VLOOKUP($M358,Matriz_INM,2,0),0)</f>
        <v>0</v>
      </c>
      <c r="O358" s="79"/>
      <c r="P358" s="77" t="str">
        <f aca="false">IFERROR(VLOOKUP($M358,Matriz_INM,3,0),"")</f>
        <v/>
      </c>
      <c r="Q358" s="80"/>
      <c r="R358" s="109" t="n">
        <f aca="false">IF(L358="OK",I358,Q358*N358)</f>
        <v>0</v>
      </c>
      <c r="S358" s="78"/>
      <c r="T358" s="87"/>
      <c r="U358" s="78"/>
      <c r="V358" s="87"/>
      <c r="W358" s="78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IF($B359&lt;&gt;"",VLOOKUP($B359,Matriz_INM,2,0),0)</f>
        <v>0</v>
      </c>
      <c r="D359" s="78"/>
      <c r="E359" s="78"/>
      <c r="F359" s="79"/>
      <c r="G359" s="77" t="str">
        <f aca="false">IFERROR(VLOOKUP($B359,Matriz_INM,3,0),"")</f>
        <v/>
      </c>
      <c r="H359" s="80"/>
      <c r="I359" s="109" t="n">
        <f aca="false">H359*C359</f>
        <v>0</v>
      </c>
      <c r="J359" s="78"/>
      <c r="K359" s="87"/>
      <c r="L359" s="88"/>
      <c r="M359" s="76"/>
      <c r="N359" s="77" t="n">
        <f aca="false">IF($M359&lt;&gt;"",VLOOKUP($M359,Matriz_INM,2,0),0)</f>
        <v>0</v>
      </c>
      <c r="O359" s="79"/>
      <c r="P359" s="77" t="str">
        <f aca="false">IFERROR(VLOOKUP($M359,Matriz_INM,3,0),"")</f>
        <v/>
      </c>
      <c r="Q359" s="80"/>
      <c r="R359" s="109" t="n">
        <f aca="false">IF(L359="OK",I359,Q359*N359)</f>
        <v>0</v>
      </c>
      <c r="S359" s="78"/>
      <c r="T359" s="87"/>
      <c r="U359" s="78"/>
      <c r="V359" s="87"/>
      <c r="W359" s="78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IF($B360&lt;&gt;"",VLOOKUP($B360,Matriz_INM,2,0),0)</f>
        <v>0</v>
      </c>
      <c r="D360" s="78"/>
      <c r="E360" s="78"/>
      <c r="F360" s="79"/>
      <c r="G360" s="77" t="str">
        <f aca="false">IFERROR(VLOOKUP($B360,Matriz_INM,3,0),"")</f>
        <v/>
      </c>
      <c r="H360" s="80"/>
      <c r="I360" s="109" t="n">
        <f aca="false">H360*C360</f>
        <v>0</v>
      </c>
      <c r="J360" s="78"/>
      <c r="K360" s="87"/>
      <c r="L360" s="88"/>
      <c r="M360" s="76"/>
      <c r="N360" s="77" t="n">
        <f aca="false">IF($M360&lt;&gt;"",VLOOKUP($M360,Matriz_INM,2,0),0)</f>
        <v>0</v>
      </c>
      <c r="O360" s="79"/>
      <c r="P360" s="77" t="str">
        <f aca="false">IFERROR(VLOOKUP($M360,Matriz_INM,3,0),"")</f>
        <v/>
      </c>
      <c r="Q360" s="80"/>
      <c r="R360" s="109" t="n">
        <f aca="false">IF(L360="OK",I360,Q360*N360)</f>
        <v>0</v>
      </c>
      <c r="S360" s="78"/>
      <c r="T360" s="87"/>
      <c r="U360" s="78"/>
      <c r="V360" s="87"/>
      <c r="W360" s="78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IF($B361&lt;&gt;"",VLOOKUP($B361,Matriz_INM,2,0),0)</f>
        <v>0</v>
      </c>
      <c r="D361" s="78"/>
      <c r="E361" s="78"/>
      <c r="F361" s="79"/>
      <c r="G361" s="77" t="str">
        <f aca="false">IFERROR(VLOOKUP($B361,Matriz_INM,3,0),"")</f>
        <v/>
      </c>
      <c r="H361" s="80"/>
      <c r="I361" s="109" t="n">
        <f aca="false">H361*C361</f>
        <v>0</v>
      </c>
      <c r="J361" s="78"/>
      <c r="K361" s="87"/>
      <c r="L361" s="88"/>
      <c r="M361" s="76"/>
      <c r="N361" s="77" t="n">
        <f aca="false">IF($M361&lt;&gt;"",VLOOKUP($M361,Matriz_INM,2,0),0)</f>
        <v>0</v>
      </c>
      <c r="O361" s="79"/>
      <c r="P361" s="77" t="str">
        <f aca="false">IFERROR(VLOOKUP($M361,Matriz_INM,3,0),"")</f>
        <v/>
      </c>
      <c r="Q361" s="80"/>
      <c r="R361" s="109" t="n">
        <f aca="false">IF(L361="OK",I361,Q361*N361)</f>
        <v>0</v>
      </c>
      <c r="S361" s="78"/>
      <c r="T361" s="87"/>
      <c r="U361" s="78"/>
      <c r="V361" s="87"/>
      <c r="W361" s="78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IF($B362&lt;&gt;"",VLOOKUP($B362,Matriz_INM,2,0),0)</f>
        <v>0</v>
      </c>
      <c r="D362" s="78"/>
      <c r="E362" s="78"/>
      <c r="F362" s="79"/>
      <c r="G362" s="77" t="str">
        <f aca="false">IFERROR(VLOOKUP($B362,Matriz_INM,3,0),"")</f>
        <v/>
      </c>
      <c r="H362" s="80"/>
      <c r="I362" s="109" t="n">
        <f aca="false">H362*C362</f>
        <v>0</v>
      </c>
      <c r="J362" s="78"/>
      <c r="K362" s="87"/>
      <c r="L362" s="88"/>
      <c r="M362" s="76"/>
      <c r="N362" s="77" t="n">
        <f aca="false">IF($M362&lt;&gt;"",VLOOKUP($M362,Matriz_INM,2,0),0)</f>
        <v>0</v>
      </c>
      <c r="O362" s="79"/>
      <c r="P362" s="77" t="str">
        <f aca="false">IFERROR(VLOOKUP($M362,Matriz_INM,3,0),"")</f>
        <v/>
      </c>
      <c r="Q362" s="80"/>
      <c r="R362" s="109" t="n">
        <f aca="false">IF(L362="OK",I362,Q362*N362)</f>
        <v>0</v>
      </c>
      <c r="S362" s="78"/>
      <c r="T362" s="87"/>
      <c r="U362" s="78"/>
      <c r="V362" s="87"/>
      <c r="W362" s="78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IF($B363&lt;&gt;"",VLOOKUP($B363,Matriz_INM,2,0),0)</f>
        <v>0</v>
      </c>
      <c r="D363" s="78"/>
      <c r="E363" s="78"/>
      <c r="F363" s="79"/>
      <c r="G363" s="77" t="str">
        <f aca="false">IFERROR(VLOOKUP($B363,Matriz_INM,3,0),"")</f>
        <v/>
      </c>
      <c r="H363" s="80"/>
      <c r="I363" s="109" t="n">
        <f aca="false">H363*C363</f>
        <v>0</v>
      </c>
      <c r="J363" s="78"/>
      <c r="K363" s="87"/>
      <c r="L363" s="88"/>
      <c r="M363" s="76"/>
      <c r="N363" s="77" t="n">
        <f aca="false">IF($M363&lt;&gt;"",VLOOKUP($M363,Matriz_INM,2,0),0)</f>
        <v>0</v>
      </c>
      <c r="O363" s="79"/>
      <c r="P363" s="77" t="str">
        <f aca="false">IFERROR(VLOOKUP($M363,Matriz_INM,3,0),"")</f>
        <v/>
      </c>
      <c r="Q363" s="80"/>
      <c r="R363" s="109" t="n">
        <f aca="false">IF(L363="OK",I363,Q363*N363)</f>
        <v>0</v>
      </c>
      <c r="S363" s="78"/>
      <c r="T363" s="87"/>
      <c r="U363" s="78"/>
      <c r="V363" s="87"/>
      <c r="W363" s="78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IF($B364&lt;&gt;"",VLOOKUP($B364,Matriz_INM,2,0),0)</f>
        <v>0</v>
      </c>
      <c r="D364" s="78"/>
      <c r="E364" s="78"/>
      <c r="F364" s="79"/>
      <c r="G364" s="77" t="str">
        <f aca="false">IFERROR(VLOOKUP($B364,Matriz_INM,3,0),"")</f>
        <v/>
      </c>
      <c r="H364" s="80"/>
      <c r="I364" s="109" t="n">
        <f aca="false">H364*C364</f>
        <v>0</v>
      </c>
      <c r="J364" s="78"/>
      <c r="K364" s="87"/>
      <c r="L364" s="88"/>
      <c r="M364" s="76"/>
      <c r="N364" s="77" t="n">
        <f aca="false">IF($M364&lt;&gt;"",VLOOKUP($M364,Matriz_INM,2,0),0)</f>
        <v>0</v>
      </c>
      <c r="O364" s="79"/>
      <c r="P364" s="77" t="str">
        <f aca="false">IFERROR(VLOOKUP($M364,Matriz_INM,3,0),"")</f>
        <v/>
      </c>
      <c r="Q364" s="80"/>
      <c r="R364" s="109" t="n">
        <f aca="false">IF(L364="OK",I364,Q364*N364)</f>
        <v>0</v>
      </c>
      <c r="S364" s="78"/>
      <c r="T364" s="87"/>
      <c r="U364" s="78"/>
      <c r="V364" s="87"/>
      <c r="W364" s="78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IF($B365&lt;&gt;"",VLOOKUP($B365,Matriz_INM,2,0),0)</f>
        <v>0</v>
      </c>
      <c r="D365" s="78"/>
      <c r="E365" s="78"/>
      <c r="F365" s="79"/>
      <c r="G365" s="77" t="str">
        <f aca="false">IFERROR(VLOOKUP($B365,Matriz_INM,3,0),"")</f>
        <v/>
      </c>
      <c r="H365" s="80"/>
      <c r="I365" s="109" t="n">
        <f aca="false">H365*C365</f>
        <v>0</v>
      </c>
      <c r="J365" s="78"/>
      <c r="K365" s="87"/>
      <c r="L365" s="88"/>
      <c r="M365" s="76"/>
      <c r="N365" s="77" t="n">
        <f aca="false">IF($M365&lt;&gt;"",VLOOKUP($M365,Matriz_INM,2,0),0)</f>
        <v>0</v>
      </c>
      <c r="O365" s="79"/>
      <c r="P365" s="77" t="str">
        <f aca="false">IFERROR(VLOOKUP($M365,Matriz_INM,3,0),"")</f>
        <v/>
      </c>
      <c r="Q365" s="80"/>
      <c r="R365" s="109" t="n">
        <f aca="false">IF(L365="OK",I365,Q365*N365)</f>
        <v>0</v>
      </c>
      <c r="S365" s="78"/>
      <c r="T365" s="87"/>
      <c r="U365" s="78"/>
      <c r="V365" s="87"/>
      <c r="W365" s="78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IF($B366&lt;&gt;"",VLOOKUP($B366,Matriz_INM,2,0),0)</f>
        <v>0</v>
      </c>
      <c r="D366" s="78"/>
      <c r="E366" s="78"/>
      <c r="F366" s="79"/>
      <c r="G366" s="77" t="str">
        <f aca="false">IFERROR(VLOOKUP($B366,Matriz_INM,3,0),"")</f>
        <v/>
      </c>
      <c r="H366" s="80"/>
      <c r="I366" s="109" t="n">
        <f aca="false">H366*C366</f>
        <v>0</v>
      </c>
      <c r="J366" s="78"/>
      <c r="K366" s="87"/>
      <c r="L366" s="88"/>
      <c r="M366" s="76"/>
      <c r="N366" s="77" t="n">
        <f aca="false">IF($M366&lt;&gt;"",VLOOKUP($M366,Matriz_INM,2,0),0)</f>
        <v>0</v>
      </c>
      <c r="O366" s="79"/>
      <c r="P366" s="77" t="str">
        <f aca="false">IFERROR(VLOOKUP($M366,Matriz_INM,3,0),"")</f>
        <v/>
      </c>
      <c r="Q366" s="80"/>
      <c r="R366" s="109" t="n">
        <f aca="false">IF(L366="OK",I366,Q366*N366)</f>
        <v>0</v>
      </c>
      <c r="S366" s="78"/>
      <c r="T366" s="87"/>
      <c r="U366" s="78"/>
      <c r="V366" s="87"/>
      <c r="W366" s="78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IF($B367&lt;&gt;"",VLOOKUP($B367,Matriz_INM,2,0),0)</f>
        <v>0</v>
      </c>
      <c r="D367" s="78"/>
      <c r="E367" s="78"/>
      <c r="F367" s="79"/>
      <c r="G367" s="77" t="str">
        <f aca="false">IFERROR(VLOOKUP($B367,Matriz_INM,3,0),"")</f>
        <v/>
      </c>
      <c r="H367" s="80"/>
      <c r="I367" s="109" t="n">
        <f aca="false">H367*C367</f>
        <v>0</v>
      </c>
      <c r="J367" s="78"/>
      <c r="K367" s="87"/>
      <c r="L367" s="88"/>
      <c r="M367" s="76"/>
      <c r="N367" s="77" t="n">
        <f aca="false">IF($M367&lt;&gt;"",VLOOKUP($M367,Matriz_INM,2,0),0)</f>
        <v>0</v>
      </c>
      <c r="O367" s="79"/>
      <c r="P367" s="77" t="str">
        <f aca="false">IFERROR(VLOOKUP($M367,Matriz_INM,3,0),"")</f>
        <v/>
      </c>
      <c r="Q367" s="80"/>
      <c r="R367" s="109" t="n">
        <f aca="false">IF(L367="OK",I367,Q367*N367)</f>
        <v>0</v>
      </c>
      <c r="S367" s="78"/>
      <c r="T367" s="87"/>
      <c r="U367" s="78"/>
      <c r="V367" s="87"/>
      <c r="W367" s="78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IF($B368&lt;&gt;"",VLOOKUP($B368,Matriz_INM,2,0),0)</f>
        <v>0</v>
      </c>
      <c r="D368" s="78"/>
      <c r="E368" s="78"/>
      <c r="F368" s="79"/>
      <c r="G368" s="77" t="str">
        <f aca="false">IFERROR(VLOOKUP($B368,Matriz_INM,3,0),"")</f>
        <v/>
      </c>
      <c r="H368" s="80"/>
      <c r="I368" s="109" t="n">
        <f aca="false">H368*C368</f>
        <v>0</v>
      </c>
      <c r="J368" s="78"/>
      <c r="K368" s="87"/>
      <c r="L368" s="88"/>
      <c r="M368" s="76"/>
      <c r="N368" s="77" t="n">
        <f aca="false">IF($M368&lt;&gt;"",VLOOKUP($M368,Matriz_INM,2,0),0)</f>
        <v>0</v>
      </c>
      <c r="O368" s="79"/>
      <c r="P368" s="77" t="str">
        <f aca="false">IFERROR(VLOOKUP($M368,Matriz_INM,3,0),"")</f>
        <v/>
      </c>
      <c r="Q368" s="80"/>
      <c r="R368" s="109" t="n">
        <f aca="false">IF(L368="OK",I368,Q368*N368)</f>
        <v>0</v>
      </c>
      <c r="S368" s="78"/>
      <c r="T368" s="87"/>
      <c r="U368" s="78"/>
      <c r="V368" s="87"/>
      <c r="W368" s="78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IF($B369&lt;&gt;"",VLOOKUP($B369,Matriz_INM,2,0),0)</f>
        <v>0</v>
      </c>
      <c r="D369" s="78"/>
      <c r="E369" s="78"/>
      <c r="F369" s="79"/>
      <c r="G369" s="77" t="str">
        <f aca="false">IFERROR(VLOOKUP($B369,Matriz_INM,3,0),"")</f>
        <v/>
      </c>
      <c r="H369" s="80"/>
      <c r="I369" s="109" t="n">
        <f aca="false">H369*C369</f>
        <v>0</v>
      </c>
      <c r="J369" s="78"/>
      <c r="K369" s="87"/>
      <c r="L369" s="88"/>
      <c r="M369" s="76"/>
      <c r="N369" s="77" t="n">
        <f aca="false">IF($M369&lt;&gt;"",VLOOKUP($M369,Matriz_INM,2,0),0)</f>
        <v>0</v>
      </c>
      <c r="O369" s="79"/>
      <c r="P369" s="77" t="str">
        <f aca="false">IFERROR(VLOOKUP($M369,Matriz_INM,3,0),"")</f>
        <v/>
      </c>
      <c r="Q369" s="80"/>
      <c r="R369" s="109" t="n">
        <f aca="false">IF(L369="OK",I369,Q369*N369)</f>
        <v>0</v>
      </c>
      <c r="S369" s="78"/>
      <c r="T369" s="87"/>
      <c r="U369" s="78"/>
      <c r="V369" s="87"/>
      <c r="W369" s="78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IF($B370&lt;&gt;"",VLOOKUP($B370,Matriz_INM,2,0),0)</f>
        <v>0</v>
      </c>
      <c r="D370" s="78"/>
      <c r="E370" s="78"/>
      <c r="F370" s="79"/>
      <c r="G370" s="77" t="str">
        <f aca="false">IFERROR(VLOOKUP($B370,Matriz_INM,3,0),"")</f>
        <v/>
      </c>
      <c r="H370" s="80"/>
      <c r="I370" s="109" t="n">
        <f aca="false">H370*C370</f>
        <v>0</v>
      </c>
      <c r="J370" s="78"/>
      <c r="K370" s="87"/>
      <c r="L370" s="88"/>
      <c r="M370" s="76"/>
      <c r="N370" s="77" t="n">
        <f aca="false">IF($M370&lt;&gt;"",VLOOKUP($M370,Matriz_INM,2,0),0)</f>
        <v>0</v>
      </c>
      <c r="O370" s="79"/>
      <c r="P370" s="77" t="str">
        <f aca="false">IFERROR(VLOOKUP($M370,Matriz_INM,3,0),"")</f>
        <v/>
      </c>
      <c r="Q370" s="80"/>
      <c r="R370" s="109" t="n">
        <f aca="false">IF(L370="OK",I370,Q370*N370)</f>
        <v>0</v>
      </c>
      <c r="S370" s="78"/>
      <c r="T370" s="87"/>
      <c r="U370" s="78"/>
      <c r="V370" s="87"/>
      <c r="W370" s="78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IF($B371&lt;&gt;"",VLOOKUP($B371,Matriz_INM,2,0),0)</f>
        <v>0</v>
      </c>
      <c r="D371" s="78"/>
      <c r="E371" s="78"/>
      <c r="F371" s="79"/>
      <c r="G371" s="77" t="str">
        <f aca="false">IFERROR(VLOOKUP($B371,Matriz_INM,3,0),"")</f>
        <v/>
      </c>
      <c r="H371" s="80"/>
      <c r="I371" s="109" t="n">
        <f aca="false">H371*C371</f>
        <v>0</v>
      </c>
      <c r="J371" s="78"/>
      <c r="K371" s="87"/>
      <c r="L371" s="88"/>
      <c r="M371" s="76"/>
      <c r="N371" s="77" t="n">
        <f aca="false">IF($M371&lt;&gt;"",VLOOKUP($M371,Matriz_INM,2,0),0)</f>
        <v>0</v>
      </c>
      <c r="O371" s="79"/>
      <c r="P371" s="77" t="str">
        <f aca="false">IFERROR(VLOOKUP($M371,Matriz_INM,3,0),"")</f>
        <v/>
      </c>
      <c r="Q371" s="80"/>
      <c r="R371" s="109" t="n">
        <f aca="false">IF(L371="OK",I371,Q371*N371)</f>
        <v>0</v>
      </c>
      <c r="S371" s="78"/>
      <c r="T371" s="87"/>
      <c r="U371" s="78"/>
      <c r="V371" s="87"/>
      <c r="W371" s="78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IF($B372&lt;&gt;"",VLOOKUP($B372,Matriz_INM,2,0),0)</f>
        <v>0</v>
      </c>
      <c r="D372" s="78"/>
      <c r="E372" s="78"/>
      <c r="F372" s="79"/>
      <c r="G372" s="77" t="str">
        <f aca="false">IFERROR(VLOOKUP($B372,Matriz_INM,3,0),"")</f>
        <v/>
      </c>
      <c r="H372" s="80"/>
      <c r="I372" s="109" t="n">
        <f aca="false">H372*C372</f>
        <v>0</v>
      </c>
      <c r="J372" s="78"/>
      <c r="K372" s="87"/>
      <c r="L372" s="88"/>
      <c r="M372" s="76"/>
      <c r="N372" s="77" t="n">
        <f aca="false">IF($M372&lt;&gt;"",VLOOKUP($M372,Matriz_INM,2,0),0)</f>
        <v>0</v>
      </c>
      <c r="O372" s="79"/>
      <c r="P372" s="77" t="str">
        <f aca="false">IFERROR(VLOOKUP($M372,Matriz_INM,3,0),"")</f>
        <v/>
      </c>
      <c r="Q372" s="80"/>
      <c r="R372" s="109" t="n">
        <f aca="false">IF(L372="OK",I372,Q372*N372)</f>
        <v>0</v>
      </c>
      <c r="S372" s="78"/>
      <c r="T372" s="87"/>
      <c r="U372" s="78"/>
      <c r="V372" s="87"/>
      <c r="W372" s="78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IF($B373&lt;&gt;"",VLOOKUP($B373,Matriz_INM,2,0),0)</f>
        <v>0</v>
      </c>
      <c r="D373" s="78"/>
      <c r="E373" s="78"/>
      <c r="F373" s="79"/>
      <c r="G373" s="77" t="str">
        <f aca="false">IFERROR(VLOOKUP($B373,Matriz_INM,3,0),"")</f>
        <v/>
      </c>
      <c r="H373" s="80"/>
      <c r="I373" s="109" t="n">
        <f aca="false">H373*C373</f>
        <v>0</v>
      </c>
      <c r="J373" s="78"/>
      <c r="K373" s="87"/>
      <c r="L373" s="88"/>
      <c r="M373" s="76"/>
      <c r="N373" s="77" t="n">
        <f aca="false">IF($M373&lt;&gt;"",VLOOKUP($M373,Matriz_INM,2,0),0)</f>
        <v>0</v>
      </c>
      <c r="O373" s="79"/>
      <c r="P373" s="77" t="str">
        <f aca="false">IFERROR(VLOOKUP($M373,Matriz_INM,3,0),"")</f>
        <v/>
      </c>
      <c r="Q373" s="80"/>
      <c r="R373" s="109" t="n">
        <f aca="false">IF(L373="OK",I373,Q373*N373)</f>
        <v>0</v>
      </c>
      <c r="S373" s="78"/>
      <c r="T373" s="87"/>
      <c r="U373" s="78"/>
      <c r="V373" s="87"/>
      <c r="W373" s="78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IF($B374&lt;&gt;"",VLOOKUP($B374,Matriz_INM,2,0),0)</f>
        <v>0</v>
      </c>
      <c r="D374" s="78"/>
      <c r="E374" s="78"/>
      <c r="F374" s="79"/>
      <c r="G374" s="77" t="str">
        <f aca="false">IFERROR(VLOOKUP($B374,Matriz_INM,3,0),"")</f>
        <v/>
      </c>
      <c r="H374" s="80"/>
      <c r="I374" s="109" t="n">
        <f aca="false">H374*C374</f>
        <v>0</v>
      </c>
      <c r="J374" s="78"/>
      <c r="K374" s="87"/>
      <c r="L374" s="88"/>
      <c r="M374" s="76"/>
      <c r="N374" s="77" t="n">
        <f aca="false">IF($M374&lt;&gt;"",VLOOKUP($M374,Matriz_INM,2,0),0)</f>
        <v>0</v>
      </c>
      <c r="O374" s="79"/>
      <c r="P374" s="77" t="str">
        <f aca="false">IFERROR(VLOOKUP($M374,Matriz_INM,3,0),"")</f>
        <v/>
      </c>
      <c r="Q374" s="80"/>
      <c r="R374" s="109" t="n">
        <f aca="false">IF(L374="OK",I374,Q374*N374)</f>
        <v>0</v>
      </c>
      <c r="S374" s="78"/>
      <c r="T374" s="87"/>
      <c r="U374" s="78"/>
      <c r="V374" s="87"/>
      <c r="W374" s="78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IF($B375&lt;&gt;"",VLOOKUP($B375,Matriz_INM,2,0),0)</f>
        <v>0</v>
      </c>
      <c r="D375" s="78"/>
      <c r="E375" s="78"/>
      <c r="F375" s="79"/>
      <c r="G375" s="77" t="str">
        <f aca="false">IFERROR(VLOOKUP($B375,Matriz_INM,3,0),"")</f>
        <v/>
      </c>
      <c r="H375" s="80"/>
      <c r="I375" s="109" t="n">
        <f aca="false">H375*C375</f>
        <v>0</v>
      </c>
      <c r="J375" s="78"/>
      <c r="K375" s="87"/>
      <c r="L375" s="88"/>
      <c r="M375" s="76"/>
      <c r="N375" s="77" t="n">
        <f aca="false">IF($M375&lt;&gt;"",VLOOKUP($M375,Matriz_INM,2,0),0)</f>
        <v>0</v>
      </c>
      <c r="O375" s="79"/>
      <c r="P375" s="77" t="str">
        <f aca="false">IFERROR(VLOOKUP($M375,Matriz_INM,3,0),"")</f>
        <v/>
      </c>
      <c r="Q375" s="80"/>
      <c r="R375" s="109" t="n">
        <f aca="false">IF(L375="OK",I375,Q375*N375)</f>
        <v>0</v>
      </c>
      <c r="S375" s="78"/>
      <c r="T375" s="87"/>
      <c r="U375" s="78"/>
      <c r="V375" s="87"/>
      <c r="W375" s="78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IF($B376&lt;&gt;"",VLOOKUP($B376,Matriz_INM,2,0),0)</f>
        <v>0</v>
      </c>
      <c r="D376" s="78"/>
      <c r="E376" s="78"/>
      <c r="F376" s="79"/>
      <c r="G376" s="77" t="str">
        <f aca="false">IFERROR(VLOOKUP($B376,Matriz_INM,3,0),"")</f>
        <v/>
      </c>
      <c r="H376" s="80"/>
      <c r="I376" s="109" t="n">
        <f aca="false">H376*C376</f>
        <v>0</v>
      </c>
      <c r="J376" s="78"/>
      <c r="K376" s="87"/>
      <c r="L376" s="88"/>
      <c r="M376" s="76"/>
      <c r="N376" s="77" t="n">
        <f aca="false">IF($M376&lt;&gt;"",VLOOKUP($M376,Matriz_INM,2,0),0)</f>
        <v>0</v>
      </c>
      <c r="O376" s="79"/>
      <c r="P376" s="77" t="str">
        <f aca="false">IFERROR(VLOOKUP($M376,Matriz_INM,3,0),"")</f>
        <v/>
      </c>
      <c r="Q376" s="80"/>
      <c r="R376" s="109" t="n">
        <f aca="false">IF(L376="OK",I376,Q376*N376)</f>
        <v>0</v>
      </c>
      <c r="S376" s="78"/>
      <c r="T376" s="87"/>
      <c r="U376" s="78"/>
      <c r="V376" s="87"/>
      <c r="W376" s="78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IF($B377&lt;&gt;"",VLOOKUP($B377,Matriz_INM,2,0),0)</f>
        <v>0</v>
      </c>
      <c r="D377" s="78"/>
      <c r="E377" s="78"/>
      <c r="F377" s="79"/>
      <c r="G377" s="77" t="str">
        <f aca="false">IFERROR(VLOOKUP($B377,Matriz_INM,3,0),"")</f>
        <v/>
      </c>
      <c r="H377" s="80"/>
      <c r="I377" s="109" t="n">
        <f aca="false">H377*C377</f>
        <v>0</v>
      </c>
      <c r="J377" s="78"/>
      <c r="K377" s="87"/>
      <c r="L377" s="88"/>
      <c r="M377" s="76"/>
      <c r="N377" s="77" t="n">
        <f aca="false">IF($M377&lt;&gt;"",VLOOKUP($M377,Matriz_INM,2,0),0)</f>
        <v>0</v>
      </c>
      <c r="O377" s="79"/>
      <c r="P377" s="77" t="str">
        <f aca="false">IFERROR(VLOOKUP($M377,Matriz_INM,3,0),"")</f>
        <v/>
      </c>
      <c r="Q377" s="80"/>
      <c r="R377" s="109" t="n">
        <f aca="false">IF(L377="OK",I377,Q377*N377)</f>
        <v>0</v>
      </c>
      <c r="S377" s="78"/>
      <c r="T377" s="87"/>
      <c r="U377" s="78"/>
      <c r="V377" s="87"/>
      <c r="W377" s="78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IF($B378&lt;&gt;"",VLOOKUP($B378,Matriz_INM,2,0),0)</f>
        <v>0</v>
      </c>
      <c r="D378" s="78"/>
      <c r="E378" s="78"/>
      <c r="F378" s="79"/>
      <c r="G378" s="77" t="str">
        <f aca="false">IFERROR(VLOOKUP($B378,Matriz_INM,3,0),"")</f>
        <v/>
      </c>
      <c r="H378" s="80"/>
      <c r="I378" s="109" t="n">
        <f aca="false">H378*C378</f>
        <v>0</v>
      </c>
      <c r="J378" s="78"/>
      <c r="K378" s="87"/>
      <c r="L378" s="88"/>
      <c r="M378" s="76"/>
      <c r="N378" s="77" t="n">
        <f aca="false">IF($M378&lt;&gt;"",VLOOKUP($M378,Matriz_INM,2,0),0)</f>
        <v>0</v>
      </c>
      <c r="O378" s="79"/>
      <c r="P378" s="77" t="str">
        <f aca="false">IFERROR(VLOOKUP($M378,Matriz_INM,3,0),"")</f>
        <v/>
      </c>
      <c r="Q378" s="80"/>
      <c r="R378" s="109" t="n">
        <f aca="false">IF(L378="OK",I378,Q378*N378)</f>
        <v>0</v>
      </c>
      <c r="S378" s="78"/>
      <c r="T378" s="87"/>
      <c r="U378" s="78"/>
      <c r="V378" s="87"/>
      <c r="W378" s="78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IF($B379&lt;&gt;"",VLOOKUP($B379,Matriz_INM,2,0),0)</f>
        <v>0</v>
      </c>
      <c r="D379" s="78"/>
      <c r="E379" s="78"/>
      <c r="F379" s="79"/>
      <c r="G379" s="77" t="str">
        <f aca="false">IFERROR(VLOOKUP($B379,Matriz_INM,3,0),"")</f>
        <v/>
      </c>
      <c r="H379" s="80"/>
      <c r="I379" s="109" t="n">
        <f aca="false">H379*C379</f>
        <v>0</v>
      </c>
      <c r="J379" s="78"/>
      <c r="K379" s="87"/>
      <c r="L379" s="88"/>
      <c r="M379" s="76"/>
      <c r="N379" s="77" t="n">
        <f aca="false">IF($M379&lt;&gt;"",VLOOKUP($M379,Matriz_INM,2,0),0)</f>
        <v>0</v>
      </c>
      <c r="O379" s="79"/>
      <c r="P379" s="77" t="str">
        <f aca="false">IFERROR(VLOOKUP($M379,Matriz_INM,3,0),"")</f>
        <v/>
      </c>
      <c r="Q379" s="80"/>
      <c r="R379" s="109" t="n">
        <f aca="false">IF(L379="OK",I379,Q379*N379)</f>
        <v>0</v>
      </c>
      <c r="S379" s="78"/>
      <c r="T379" s="87"/>
      <c r="U379" s="78"/>
      <c r="V379" s="87"/>
      <c r="W379" s="78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IF($B380&lt;&gt;"",VLOOKUP($B380,Matriz_INM,2,0),0)</f>
        <v>0</v>
      </c>
      <c r="D380" s="78"/>
      <c r="E380" s="78"/>
      <c r="F380" s="79"/>
      <c r="G380" s="77" t="str">
        <f aca="false">IFERROR(VLOOKUP($B380,Matriz_INM,3,0),"")</f>
        <v/>
      </c>
      <c r="H380" s="80"/>
      <c r="I380" s="109" t="n">
        <f aca="false">H380*C380</f>
        <v>0</v>
      </c>
      <c r="J380" s="78"/>
      <c r="K380" s="87"/>
      <c r="L380" s="88"/>
      <c r="M380" s="76"/>
      <c r="N380" s="77" t="n">
        <f aca="false">IF($M380&lt;&gt;"",VLOOKUP($M380,Matriz_INM,2,0),0)</f>
        <v>0</v>
      </c>
      <c r="O380" s="79"/>
      <c r="P380" s="77" t="str">
        <f aca="false">IFERROR(VLOOKUP($M380,Matriz_INM,3,0),"")</f>
        <v/>
      </c>
      <c r="Q380" s="80"/>
      <c r="R380" s="109" t="n">
        <f aca="false">IF(L380="OK",I380,Q380*N380)</f>
        <v>0</v>
      </c>
      <c r="S380" s="78"/>
      <c r="T380" s="87"/>
      <c r="U380" s="78"/>
      <c r="V380" s="87"/>
      <c r="W380" s="78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IF($B381&lt;&gt;"",VLOOKUP($B381,Matriz_INM,2,0),0)</f>
        <v>0</v>
      </c>
      <c r="D381" s="78"/>
      <c r="E381" s="78"/>
      <c r="F381" s="79"/>
      <c r="G381" s="77" t="str">
        <f aca="false">IFERROR(VLOOKUP($B381,Matriz_INM,3,0),"")</f>
        <v/>
      </c>
      <c r="H381" s="80"/>
      <c r="I381" s="109" t="n">
        <f aca="false">H381*C381</f>
        <v>0</v>
      </c>
      <c r="J381" s="78"/>
      <c r="K381" s="87"/>
      <c r="L381" s="88"/>
      <c r="M381" s="76"/>
      <c r="N381" s="77" t="n">
        <f aca="false">IF($M381&lt;&gt;"",VLOOKUP($M381,Matriz_INM,2,0),0)</f>
        <v>0</v>
      </c>
      <c r="O381" s="79"/>
      <c r="P381" s="77" t="str">
        <f aca="false">IFERROR(VLOOKUP($M381,Matriz_INM,3,0),"")</f>
        <v/>
      </c>
      <c r="Q381" s="80"/>
      <c r="R381" s="109" t="n">
        <f aca="false">IF(L381="OK",I381,Q381*N381)</f>
        <v>0</v>
      </c>
      <c r="S381" s="78"/>
      <c r="T381" s="87"/>
      <c r="U381" s="78"/>
      <c r="V381" s="87"/>
      <c r="W381" s="78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IF($B382&lt;&gt;"",VLOOKUP($B382,Matriz_INM,2,0),0)</f>
        <v>0</v>
      </c>
      <c r="D382" s="78"/>
      <c r="E382" s="78"/>
      <c r="F382" s="79"/>
      <c r="G382" s="77" t="str">
        <f aca="false">IFERROR(VLOOKUP($B382,Matriz_INM,3,0),"")</f>
        <v/>
      </c>
      <c r="H382" s="80"/>
      <c r="I382" s="109" t="n">
        <f aca="false">H382*C382</f>
        <v>0</v>
      </c>
      <c r="J382" s="78"/>
      <c r="K382" s="87"/>
      <c r="L382" s="88"/>
      <c r="M382" s="76"/>
      <c r="N382" s="77" t="n">
        <f aca="false">IF($M382&lt;&gt;"",VLOOKUP($M382,Matriz_INM,2,0),0)</f>
        <v>0</v>
      </c>
      <c r="O382" s="79"/>
      <c r="P382" s="77" t="str">
        <f aca="false">IFERROR(VLOOKUP($M382,Matriz_INM,3,0),"")</f>
        <v/>
      </c>
      <c r="Q382" s="80"/>
      <c r="R382" s="109" t="n">
        <f aca="false">IF(L382="OK",I382,Q382*N382)</f>
        <v>0</v>
      </c>
      <c r="S382" s="78"/>
      <c r="T382" s="87"/>
      <c r="U382" s="78"/>
      <c r="V382" s="87"/>
      <c r="W382" s="78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111" t="s">
        <v>63</v>
      </c>
      <c r="B383" s="111"/>
      <c r="C383" s="111"/>
      <c r="D383" s="111"/>
      <c r="E383" s="111"/>
      <c r="F383" s="111"/>
      <c r="G383" s="111"/>
      <c r="H383" s="111"/>
      <c r="I383" s="111"/>
      <c r="J383" s="111"/>
      <c r="K383" s="87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12.8" hidden="false" customHeight="false" outlineLevel="0" collapsed="false">
      <c r="A384" s="97"/>
      <c r="B384" s="98"/>
      <c r="C384" s="98"/>
      <c r="D384" s="99"/>
      <c r="E384" s="99"/>
      <c r="G384" s="97"/>
      <c r="H384" s="97"/>
      <c r="I384" s="102" t="n">
        <f aca="false">SUM(I10:I383)</f>
        <v>0</v>
      </c>
      <c r="J384" s="103"/>
      <c r="N384" s="98"/>
      <c r="P384" s="97"/>
      <c r="Q384" s="97"/>
      <c r="R384" s="102" t="n">
        <f aca="false">SUM(R10:R383)</f>
        <v>0</v>
      </c>
    </row>
  </sheetData>
  <mergeCells count="24">
    <mergeCell ref="C1:J1"/>
    <mergeCell ref="A5:C6"/>
    <mergeCell ref="D5:E6"/>
    <mergeCell ref="L5:N6"/>
    <mergeCell ref="O5:P6"/>
    <mergeCell ref="A7:J7"/>
    <mergeCell ref="A8:A9"/>
    <mergeCell ref="B8:B9"/>
    <mergeCell ref="C8:C9"/>
    <mergeCell ref="D8:D9"/>
    <mergeCell ref="E8:E9"/>
    <mergeCell ref="F8:F9"/>
    <mergeCell ref="H8:I8"/>
    <mergeCell ref="J8:J9"/>
    <mergeCell ref="L8:L9"/>
    <mergeCell ref="M8:M9"/>
    <mergeCell ref="N8:N9"/>
    <mergeCell ref="O8:O9"/>
    <mergeCell ref="Q8:R8"/>
    <mergeCell ref="S8:S9"/>
    <mergeCell ref="U8:U9"/>
    <mergeCell ref="W8:W9"/>
    <mergeCell ref="A383:J383"/>
    <mergeCell ref="L383:W383"/>
  </mergeCells>
  <conditionalFormatting sqref="H10:H382">
    <cfRule type="expression" priority="2" aboveAverage="0" equalAverage="0" bottom="0" percent="0" rank="0" text="" dxfId="0">
      <formula>$G10="%"</formula>
    </cfRule>
  </conditionalFormatting>
  <conditionalFormatting sqref="Q10:Q382">
    <cfRule type="expression" priority="3" aboveAverage="0" equalAverage="0" bottom="0" percent="0" rank="0" text="" dxfId="1">
      <formula>$G10="%"</formula>
    </cfRule>
  </conditionalFormatting>
  <conditionalFormatting sqref="M10:Q382">
    <cfRule type="expression" priority="4" aboveAverage="0" equalAverage="0" bottom="0" percent="0" rank="0" text="" dxfId="2">
      <formula>$L10="OK"</formula>
    </cfRule>
  </conditionalFormatting>
  <dataValidations count="2">
    <dataValidation allowBlank="true" operator="equal" showDropDown="false" showErrorMessage="true" showInputMessage="true" sqref="B10:B382 M10:M382" type="list">
      <formula1>INM</formula1>
      <formula2>0</formula2>
    </dataValidation>
    <dataValidation allowBlank="true" operator="equal" showDropDown="false" showErrorMessage="true" showInputMessage="true" sqref="L10:L382" type="list">
      <formula1>"OK,Divergente,Novo"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2" width="9.54"/>
    <col collapsed="false" customWidth="true" hidden="false" outlineLevel="0" max="3" min="3" style="32" width="17.54"/>
    <col collapsed="false" customWidth="true" hidden="false" outlineLevel="0" max="4" min="4" style="32" width="18.09"/>
    <col collapsed="false" customWidth="true" hidden="false" outlineLevel="0" max="5" min="5" style="32" width="23.01"/>
    <col collapsed="false" customWidth="true" hidden="false" outlineLevel="0" max="6" min="6" style="33" width="44"/>
    <col collapsed="false" customWidth="true" hidden="false" outlineLevel="0" max="7" min="7" style="30" width="12.37"/>
    <col collapsed="false" customWidth="true" hidden="false" outlineLevel="0" max="8" min="8" style="31" width="8.36"/>
    <col collapsed="false" customWidth="true" hidden="false" outlineLevel="0" max="9" min="9" style="31" width="23.45"/>
    <col collapsed="false" customWidth="true" hidden="false" outlineLevel="0" max="11" min="10" style="31" width="9.09"/>
    <col collapsed="false" customWidth="true" hidden="false" outlineLevel="0" max="12" min="12" style="31" width="9.63"/>
    <col collapsed="false" customWidth="true" hidden="false" outlineLevel="0" max="21" min="13" style="31" width="9.09"/>
    <col collapsed="false" customWidth="true" hidden="false" outlineLevel="0" max="64" min="22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113"/>
      <c r="D1" s="37" t="s">
        <v>70</v>
      </c>
      <c r="E1" s="37"/>
      <c r="F1" s="37"/>
      <c r="G1" s="37"/>
      <c r="H1" s="37"/>
      <c r="I1" s="37"/>
      <c r="J1" s="114"/>
      <c r="K1" s="114"/>
      <c r="L1" s="115"/>
      <c r="M1" s="115"/>
      <c r="N1" s="115"/>
      <c r="O1" s="115"/>
      <c r="P1" s="115"/>
      <c r="Q1" s="115"/>
      <c r="R1" s="115"/>
      <c r="S1" s="116"/>
    </row>
    <row r="2" customFormat="false" ht="9" hidden="false" customHeight="true" outlineLevel="0" collapsed="false">
      <c r="A2" s="117"/>
      <c r="B2" s="118"/>
      <c r="C2" s="56"/>
      <c r="D2" s="56"/>
      <c r="E2" s="56"/>
      <c r="F2" s="56"/>
      <c r="G2" s="56"/>
      <c r="H2" s="56"/>
      <c r="I2" s="56"/>
      <c r="J2" s="56"/>
    </row>
    <row r="3" customFormat="false" ht="18.65" hidden="false" customHeight="true" outlineLevel="0" collapsed="false">
      <c r="A3" s="116"/>
      <c r="B3" s="39"/>
      <c r="C3" s="39"/>
      <c r="D3" s="39"/>
      <c r="E3" s="39"/>
      <c r="F3" s="49" t="s">
        <v>9</v>
      </c>
      <c r="G3" s="44"/>
      <c r="H3" s="44"/>
      <c r="I3" s="44"/>
    </row>
    <row r="4" customFormat="false" ht="18.65" hidden="false" customHeight="true" outlineLevel="0" collapsed="false">
      <c r="A4" s="116"/>
      <c r="B4" s="39"/>
      <c r="C4" s="39"/>
      <c r="D4" s="39"/>
      <c r="E4" s="39"/>
      <c r="F4" s="49" t="s">
        <v>10</v>
      </c>
      <c r="G4" s="48"/>
      <c r="H4" s="48"/>
      <c r="I4" s="48"/>
    </row>
    <row r="5" customFormat="false" ht="18.65" hidden="false" customHeight="true" outlineLevel="0" collapsed="false">
      <c r="A5" s="119" t="s">
        <v>66</v>
      </c>
      <c r="B5" s="119"/>
      <c r="C5" s="119"/>
      <c r="D5" s="120" t="str">
        <f aca="false">TEXT(H109,"#.##0,0#")</f>
        <v>0,0</v>
      </c>
      <c r="E5" s="121"/>
      <c r="F5" s="49" t="s">
        <v>11</v>
      </c>
      <c r="G5" s="44"/>
      <c r="H5" s="44"/>
      <c r="I5" s="44"/>
    </row>
    <row r="6" customFormat="false" ht="18.65" hidden="false" customHeight="true" outlineLevel="0" collapsed="false">
      <c r="A6" s="119"/>
      <c r="B6" s="119"/>
      <c r="C6" s="119"/>
      <c r="D6" s="120"/>
      <c r="E6" s="121"/>
      <c r="F6" s="49" t="s">
        <v>12</v>
      </c>
      <c r="G6" s="48"/>
      <c r="H6" s="48"/>
      <c r="I6" s="48"/>
    </row>
    <row r="7" customFormat="false" ht="9" hidden="false" customHeight="true" outlineLevel="0" collapsed="false">
      <c r="A7" s="122"/>
      <c r="B7" s="122"/>
      <c r="C7" s="122"/>
      <c r="D7" s="122"/>
      <c r="E7" s="122"/>
      <c r="F7" s="123"/>
      <c r="G7" s="123"/>
      <c r="H7" s="123"/>
      <c r="I7" s="123"/>
    </row>
    <row r="8" customFormat="false" ht="15" hidden="false" customHeight="true" outlineLevel="0" collapsed="false">
      <c r="A8" s="58" t="s">
        <v>38</v>
      </c>
      <c r="B8" s="59" t="s">
        <v>71</v>
      </c>
      <c r="C8" s="59" t="s">
        <v>41</v>
      </c>
      <c r="D8" s="108" t="s">
        <v>42</v>
      </c>
      <c r="E8" s="108"/>
      <c r="F8" s="60" t="s">
        <v>72</v>
      </c>
      <c r="G8" s="124" t="s">
        <v>73</v>
      </c>
      <c r="H8" s="124"/>
      <c r="I8" s="124" t="s">
        <v>74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108"/>
      <c r="E9" s="108"/>
      <c r="F9" s="60"/>
      <c r="G9" s="61" t="s">
        <v>44</v>
      </c>
      <c r="H9" s="61" t="s">
        <v>49</v>
      </c>
      <c r="I9" s="124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8"/>
      <c r="C10" s="78"/>
      <c r="D10" s="78"/>
      <c r="E10" s="78"/>
      <c r="F10" s="79"/>
      <c r="G10" s="78"/>
      <c r="H10" s="125" t="str">
        <f aca="false">IF(G10="ALI",35,IF(G10="AIE",15,""))</f>
        <v/>
      </c>
      <c r="I10" s="78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8"/>
      <c r="C11" s="78"/>
      <c r="D11" s="78"/>
      <c r="E11" s="78"/>
      <c r="F11" s="79"/>
      <c r="G11" s="78"/>
      <c r="H11" s="125" t="str">
        <f aca="false">IF(G11="ALI",35,IF(G11="AIE",15,""))</f>
        <v/>
      </c>
      <c r="I11" s="78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8"/>
      <c r="C12" s="78"/>
      <c r="D12" s="78"/>
      <c r="E12" s="78"/>
      <c r="F12" s="79"/>
      <c r="G12" s="78"/>
      <c r="H12" s="125" t="str">
        <f aca="false">IF(G12="ALI",35,IF(G12="AIE",15,""))</f>
        <v/>
      </c>
      <c r="I12" s="78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8"/>
      <c r="C13" s="78"/>
      <c r="D13" s="78"/>
      <c r="E13" s="78"/>
      <c r="F13" s="79"/>
      <c r="G13" s="78"/>
      <c r="H13" s="125" t="str">
        <f aca="false">IF(G13="ALI",35,IF(G13="AIE",15,""))</f>
        <v/>
      </c>
      <c r="I13" s="78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8"/>
      <c r="C14" s="78"/>
      <c r="D14" s="78"/>
      <c r="E14" s="78"/>
      <c r="F14" s="79"/>
      <c r="G14" s="78"/>
      <c r="H14" s="125" t="str">
        <f aca="false">IF(G14="ALI",35,IF(G14="AIE",15,""))</f>
        <v/>
      </c>
      <c r="I14" s="78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8"/>
      <c r="C15" s="78"/>
      <c r="D15" s="78"/>
      <c r="E15" s="78"/>
      <c r="F15" s="79"/>
      <c r="G15" s="78"/>
      <c r="H15" s="125" t="str">
        <f aca="false">IF(G15="ALI",35,IF(G15="AIE",15,""))</f>
        <v/>
      </c>
      <c r="I15" s="78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8"/>
      <c r="C16" s="78"/>
      <c r="D16" s="78"/>
      <c r="E16" s="78"/>
      <c r="F16" s="79"/>
      <c r="G16" s="78"/>
      <c r="H16" s="125" t="str">
        <f aca="false">IF(G16="ALI",35,IF(G16="AIE",15,""))</f>
        <v/>
      </c>
      <c r="I16" s="78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8"/>
      <c r="C17" s="78"/>
      <c r="D17" s="78"/>
      <c r="E17" s="78"/>
      <c r="F17" s="79"/>
      <c r="G17" s="78"/>
      <c r="H17" s="125" t="str">
        <f aca="false">IF(G17="ALI",35,IF(G17="AIE",15,""))</f>
        <v/>
      </c>
      <c r="I17" s="78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8"/>
      <c r="C18" s="78"/>
      <c r="D18" s="78"/>
      <c r="E18" s="78"/>
      <c r="F18" s="79"/>
      <c r="G18" s="78"/>
      <c r="H18" s="125" t="str">
        <f aca="false">IF(G18="ALI",35,IF(G18="AIE",15,""))</f>
        <v/>
      </c>
      <c r="I18" s="78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8"/>
      <c r="C19" s="78"/>
      <c r="D19" s="78"/>
      <c r="E19" s="78"/>
      <c r="F19" s="79"/>
      <c r="G19" s="78"/>
      <c r="H19" s="125" t="str">
        <f aca="false">IF(G19="ALI",35,IF(G19="AIE",15,""))</f>
        <v/>
      </c>
      <c r="I19" s="78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8"/>
      <c r="C20" s="78"/>
      <c r="D20" s="78"/>
      <c r="E20" s="78"/>
      <c r="F20" s="79"/>
      <c r="G20" s="78"/>
      <c r="H20" s="125" t="str">
        <f aca="false">IF(G20="ALI",35,IF(G20="AIE",15,""))</f>
        <v/>
      </c>
      <c r="I20" s="78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8"/>
      <c r="C21" s="78"/>
      <c r="D21" s="78"/>
      <c r="E21" s="78"/>
      <c r="F21" s="79"/>
      <c r="G21" s="78"/>
      <c r="H21" s="125" t="str">
        <f aca="false">IF(G21="ALI",35,IF(G21="AIE",15,""))</f>
        <v/>
      </c>
      <c r="I21" s="78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8"/>
      <c r="C22" s="78"/>
      <c r="D22" s="78"/>
      <c r="E22" s="78"/>
      <c r="F22" s="79"/>
      <c r="G22" s="78"/>
      <c r="H22" s="125" t="str">
        <f aca="false">IF(G22="ALI",35,IF(G22="AIE",15,""))</f>
        <v/>
      </c>
      <c r="I22" s="78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8"/>
      <c r="C23" s="78"/>
      <c r="D23" s="78"/>
      <c r="E23" s="78"/>
      <c r="F23" s="79"/>
      <c r="G23" s="78"/>
      <c r="H23" s="125" t="str">
        <f aca="false">IF(G23="ALI",35,IF(G23="AIE",15,""))</f>
        <v/>
      </c>
      <c r="I23" s="78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8"/>
      <c r="C24" s="78"/>
      <c r="D24" s="78"/>
      <c r="E24" s="78"/>
      <c r="F24" s="79"/>
      <c r="G24" s="78"/>
      <c r="H24" s="125" t="str">
        <f aca="false">IF(G24="ALI",35,IF(G24="AIE",15,""))</f>
        <v/>
      </c>
      <c r="I24" s="78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8"/>
      <c r="C25" s="78"/>
      <c r="D25" s="78"/>
      <c r="E25" s="78"/>
      <c r="F25" s="79"/>
      <c r="G25" s="78"/>
      <c r="H25" s="125" t="str">
        <f aca="false">IF(G25="ALI",35,IF(G25="AIE",15,""))</f>
        <v/>
      </c>
      <c r="I25" s="78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8"/>
      <c r="C26" s="78"/>
      <c r="D26" s="78"/>
      <c r="E26" s="78"/>
      <c r="F26" s="79"/>
      <c r="G26" s="78"/>
      <c r="H26" s="125" t="str">
        <f aca="false">IF(G26="ALI",35,IF(G26="AIE",15,""))</f>
        <v/>
      </c>
      <c r="I26" s="78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8"/>
      <c r="C27" s="78"/>
      <c r="D27" s="78"/>
      <c r="E27" s="78"/>
      <c r="F27" s="79"/>
      <c r="G27" s="78"/>
      <c r="H27" s="125" t="str">
        <f aca="false">IF(G27="ALI",35,IF(G27="AIE",15,""))</f>
        <v/>
      </c>
      <c r="I27" s="78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8"/>
      <c r="C28" s="78"/>
      <c r="D28" s="78"/>
      <c r="E28" s="78"/>
      <c r="F28" s="126"/>
      <c r="G28" s="78"/>
      <c r="H28" s="125" t="str">
        <f aca="false">IF(G28="ALI",35,IF(G28="AIE",15,""))</f>
        <v/>
      </c>
      <c r="I28" s="78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8"/>
      <c r="C29" s="78"/>
      <c r="D29" s="78"/>
      <c r="E29" s="78"/>
      <c r="F29" s="126"/>
      <c r="G29" s="78"/>
      <c r="H29" s="125" t="str">
        <f aca="false">IF(G29="ALI",35,IF(G29="AIE",15,""))</f>
        <v/>
      </c>
      <c r="I29" s="78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8"/>
      <c r="C30" s="78"/>
      <c r="D30" s="78"/>
      <c r="E30" s="78"/>
      <c r="F30" s="79"/>
      <c r="G30" s="78"/>
      <c r="H30" s="125" t="str">
        <f aca="false">IF(G30="ALI",35,IF(G30="AIE",15,""))</f>
        <v/>
      </c>
      <c r="I30" s="78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8"/>
      <c r="C31" s="78"/>
      <c r="D31" s="78"/>
      <c r="E31" s="78"/>
      <c r="F31" s="79"/>
      <c r="G31" s="78"/>
      <c r="H31" s="125" t="str">
        <f aca="false">IF(G31="ALI",35,IF(G31="AIE",15,""))</f>
        <v/>
      </c>
      <c r="I31" s="78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8"/>
      <c r="C32" s="78"/>
      <c r="D32" s="78"/>
      <c r="E32" s="78"/>
      <c r="F32" s="79"/>
      <c r="G32" s="78"/>
      <c r="H32" s="125" t="str">
        <f aca="false">IF(G32="ALI",35,IF(G32="AIE",15,""))</f>
        <v/>
      </c>
      <c r="I32" s="78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8"/>
      <c r="C33" s="78"/>
      <c r="D33" s="78"/>
      <c r="E33" s="78"/>
      <c r="F33" s="79"/>
      <c r="G33" s="78"/>
      <c r="H33" s="125" t="str">
        <f aca="false">IF(G33="ALI",35,IF(G33="AIE",15,""))</f>
        <v/>
      </c>
      <c r="I33" s="78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8"/>
      <c r="C34" s="78"/>
      <c r="D34" s="78"/>
      <c r="E34" s="78"/>
      <c r="F34" s="79"/>
      <c r="G34" s="78"/>
      <c r="H34" s="125" t="str">
        <f aca="false">IF(G34="ALI",35,IF(G34="AIE",15,""))</f>
        <v/>
      </c>
      <c r="I34" s="78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8"/>
      <c r="C35" s="78"/>
      <c r="D35" s="78"/>
      <c r="E35" s="78"/>
      <c r="F35" s="79"/>
      <c r="G35" s="78"/>
      <c r="H35" s="125" t="str">
        <f aca="false">IF(G35="ALI",35,IF(G35="AIE",15,""))</f>
        <v/>
      </c>
      <c r="I35" s="78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8"/>
      <c r="C36" s="78"/>
      <c r="D36" s="78"/>
      <c r="E36" s="78"/>
      <c r="F36" s="79"/>
      <c r="G36" s="78"/>
      <c r="H36" s="125" t="str">
        <f aca="false">IF(G36="ALI",35,IF(G36="AIE",15,""))</f>
        <v/>
      </c>
      <c r="I36" s="78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8"/>
      <c r="C37" s="78"/>
      <c r="D37" s="78"/>
      <c r="E37" s="78"/>
      <c r="F37" s="79"/>
      <c r="G37" s="78"/>
      <c r="H37" s="125" t="str">
        <f aca="false">IF(G37="ALI",35,IF(G37="AIE",15,""))</f>
        <v/>
      </c>
      <c r="I37" s="78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8"/>
      <c r="C38" s="78"/>
      <c r="D38" s="78"/>
      <c r="E38" s="78"/>
      <c r="F38" s="79"/>
      <c r="G38" s="78"/>
      <c r="H38" s="125" t="str">
        <f aca="false">IF(G38="ALI",35,IF(G38="AIE",15,""))</f>
        <v/>
      </c>
      <c r="I38" s="78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8"/>
      <c r="C39" s="78"/>
      <c r="D39" s="78"/>
      <c r="E39" s="78"/>
      <c r="F39" s="79"/>
      <c r="G39" s="78"/>
      <c r="H39" s="125" t="str">
        <f aca="false">IF(G39="ALI",35,IF(G39="AIE",15,""))</f>
        <v/>
      </c>
      <c r="I39" s="78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8"/>
      <c r="C40" s="78"/>
      <c r="D40" s="78"/>
      <c r="E40" s="78"/>
      <c r="F40" s="79"/>
      <c r="G40" s="78"/>
      <c r="H40" s="125" t="str">
        <f aca="false">IF(G40="ALI",35,IF(G40="AIE",15,""))</f>
        <v/>
      </c>
      <c r="I40" s="78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8"/>
      <c r="C41" s="78"/>
      <c r="D41" s="78"/>
      <c r="E41" s="78"/>
      <c r="F41" s="79"/>
      <c r="G41" s="78"/>
      <c r="H41" s="125" t="str">
        <f aca="false">IF(G41="ALI",35,IF(G41="AIE",15,""))</f>
        <v/>
      </c>
      <c r="I41" s="78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8"/>
      <c r="C42" s="78"/>
      <c r="D42" s="78"/>
      <c r="E42" s="78"/>
      <c r="F42" s="79"/>
      <c r="G42" s="78"/>
      <c r="H42" s="125" t="str">
        <f aca="false">IF(G42="ALI",35,IF(G42="AIE",15,""))</f>
        <v/>
      </c>
      <c r="I42" s="78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8"/>
      <c r="C43" s="78"/>
      <c r="D43" s="78"/>
      <c r="E43" s="78"/>
      <c r="F43" s="79"/>
      <c r="G43" s="78"/>
      <c r="H43" s="125" t="str">
        <f aca="false">IF(G43="ALI",35,IF(G43="AIE",15,""))</f>
        <v/>
      </c>
      <c r="I43" s="78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8"/>
      <c r="C44" s="78"/>
      <c r="D44" s="78"/>
      <c r="E44" s="78"/>
      <c r="F44" s="79"/>
      <c r="G44" s="78"/>
      <c r="H44" s="125" t="str">
        <f aca="false">IF(G44="ALI",35,IF(G44="AIE",15,""))</f>
        <v/>
      </c>
      <c r="I44" s="78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8"/>
      <c r="C45" s="78"/>
      <c r="D45" s="78"/>
      <c r="E45" s="78"/>
      <c r="F45" s="79"/>
      <c r="G45" s="78"/>
      <c r="H45" s="125" t="str">
        <f aca="false">IF(G45="ALI",35,IF(G45="AIE",15,""))</f>
        <v/>
      </c>
      <c r="I45" s="78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8"/>
      <c r="C46" s="78"/>
      <c r="D46" s="78"/>
      <c r="E46" s="78"/>
      <c r="F46" s="79"/>
      <c r="G46" s="78"/>
      <c r="H46" s="125" t="str">
        <f aca="false">IF(G46="ALI",35,IF(G46="AIE",15,""))</f>
        <v/>
      </c>
      <c r="I46" s="78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8"/>
      <c r="C47" s="78"/>
      <c r="D47" s="78"/>
      <c r="E47" s="78"/>
      <c r="F47" s="79"/>
      <c r="G47" s="78"/>
      <c r="H47" s="125" t="str">
        <f aca="false">IF(G47="ALI",35,IF(G47="AIE",15,""))</f>
        <v/>
      </c>
      <c r="I47" s="78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8"/>
      <c r="C48" s="78"/>
      <c r="D48" s="78"/>
      <c r="E48" s="78"/>
      <c r="F48" s="79"/>
      <c r="G48" s="78"/>
      <c r="H48" s="125" t="str">
        <f aca="false">IF(G48="ALI",35,IF(G48="AIE",15,""))</f>
        <v/>
      </c>
      <c r="I48" s="78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8"/>
      <c r="C49" s="78"/>
      <c r="D49" s="78"/>
      <c r="E49" s="78"/>
      <c r="F49" s="79"/>
      <c r="G49" s="78"/>
      <c r="H49" s="125" t="str">
        <f aca="false">IF(G49="ALI",35,IF(G49="AIE",15,""))</f>
        <v/>
      </c>
      <c r="I49" s="78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8"/>
      <c r="C50" s="78"/>
      <c r="D50" s="78"/>
      <c r="E50" s="78"/>
      <c r="F50" s="79"/>
      <c r="G50" s="78"/>
      <c r="H50" s="125" t="str">
        <f aca="false">IF(G50="ALI",35,IF(G50="AIE",15,""))</f>
        <v/>
      </c>
      <c r="I50" s="78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8"/>
      <c r="C51" s="78"/>
      <c r="D51" s="78"/>
      <c r="E51" s="78"/>
      <c r="F51" s="79"/>
      <c r="G51" s="78"/>
      <c r="H51" s="125" t="str">
        <f aca="false">IF(G51="ALI",35,IF(G51="AIE",15,""))</f>
        <v/>
      </c>
      <c r="I51" s="78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8"/>
      <c r="C52" s="78"/>
      <c r="D52" s="78"/>
      <c r="E52" s="78"/>
      <c r="F52" s="79"/>
      <c r="G52" s="78"/>
      <c r="H52" s="125" t="str">
        <f aca="false">IF(G52="ALI",35,IF(G52="AIE",15,""))</f>
        <v/>
      </c>
      <c r="I52" s="78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8"/>
      <c r="C53" s="78"/>
      <c r="D53" s="78"/>
      <c r="E53" s="78"/>
      <c r="F53" s="79"/>
      <c r="G53" s="78"/>
      <c r="H53" s="125" t="str">
        <f aca="false">IF(G53="ALI",35,IF(G53="AIE",15,""))</f>
        <v/>
      </c>
      <c r="I53" s="78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8"/>
      <c r="C54" s="78"/>
      <c r="D54" s="78"/>
      <c r="E54" s="78"/>
      <c r="F54" s="79"/>
      <c r="G54" s="78"/>
      <c r="H54" s="125" t="str">
        <f aca="false">IF(G54="ALI",35,IF(G54="AIE",15,""))</f>
        <v/>
      </c>
      <c r="I54" s="78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8"/>
      <c r="C55" s="78"/>
      <c r="D55" s="78"/>
      <c r="E55" s="78"/>
      <c r="F55" s="79"/>
      <c r="G55" s="78"/>
      <c r="H55" s="125" t="str">
        <f aca="false">IF(G55="ALI",35,IF(G55="AIE",15,""))</f>
        <v/>
      </c>
      <c r="I55" s="78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8"/>
      <c r="C56" s="78"/>
      <c r="D56" s="78"/>
      <c r="E56" s="78"/>
      <c r="F56" s="79"/>
      <c r="G56" s="78"/>
      <c r="H56" s="125" t="str">
        <f aca="false">IF(G56="ALI",35,IF(G56="AIE",15,""))</f>
        <v/>
      </c>
      <c r="I56" s="78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8"/>
      <c r="C57" s="78"/>
      <c r="D57" s="78"/>
      <c r="E57" s="78"/>
      <c r="F57" s="79"/>
      <c r="G57" s="78"/>
      <c r="H57" s="125" t="str">
        <f aca="false">IF(G57="ALI",35,IF(G57="AIE",15,""))</f>
        <v/>
      </c>
      <c r="I57" s="78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8"/>
      <c r="C58" s="78"/>
      <c r="D58" s="78"/>
      <c r="E58" s="78"/>
      <c r="F58" s="79"/>
      <c r="G58" s="78"/>
      <c r="H58" s="125" t="str">
        <f aca="false">IF(G58="ALI",35,IF(G58="AIE",15,""))</f>
        <v/>
      </c>
      <c r="I58" s="78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8"/>
      <c r="C59" s="78"/>
      <c r="D59" s="78"/>
      <c r="E59" s="78"/>
      <c r="F59" s="79"/>
      <c r="G59" s="78"/>
      <c r="H59" s="125" t="str">
        <f aca="false">IF(G59="ALI",35,IF(G59="AIE",15,""))</f>
        <v/>
      </c>
      <c r="I59" s="78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8"/>
      <c r="C60" s="78"/>
      <c r="D60" s="78"/>
      <c r="E60" s="78"/>
      <c r="F60" s="79"/>
      <c r="G60" s="78"/>
      <c r="H60" s="125" t="str">
        <f aca="false">IF(G60="ALI",35,IF(G60="AIE",15,""))</f>
        <v/>
      </c>
      <c r="I60" s="78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8"/>
      <c r="C61" s="78"/>
      <c r="D61" s="78"/>
      <c r="E61" s="78"/>
      <c r="F61" s="79"/>
      <c r="G61" s="78"/>
      <c r="H61" s="125" t="str">
        <f aca="false">IF(G61="ALI",35,IF(G61="AIE",15,""))</f>
        <v/>
      </c>
      <c r="I61" s="78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8"/>
      <c r="C62" s="78"/>
      <c r="D62" s="78"/>
      <c r="E62" s="78"/>
      <c r="F62" s="79"/>
      <c r="G62" s="78"/>
      <c r="H62" s="125" t="str">
        <f aca="false">IF(G62="ALI",35,IF(G62="AIE",15,""))</f>
        <v/>
      </c>
      <c r="I62" s="78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8"/>
      <c r="C63" s="78"/>
      <c r="D63" s="78"/>
      <c r="E63" s="78"/>
      <c r="F63" s="79"/>
      <c r="G63" s="78"/>
      <c r="H63" s="125" t="str">
        <f aca="false">IF(G63="ALI",35,IF(G63="AIE",15,""))</f>
        <v/>
      </c>
      <c r="I63" s="78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8"/>
      <c r="C64" s="78"/>
      <c r="D64" s="78"/>
      <c r="E64" s="78"/>
      <c r="F64" s="79"/>
      <c r="G64" s="78"/>
      <c r="H64" s="125" t="str">
        <f aca="false">IF(G64="ALI",35,IF(G64="AIE",15,""))</f>
        <v/>
      </c>
      <c r="I64" s="78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8"/>
      <c r="C65" s="78"/>
      <c r="D65" s="78"/>
      <c r="E65" s="78"/>
      <c r="F65" s="79"/>
      <c r="G65" s="78"/>
      <c r="H65" s="125" t="str">
        <f aca="false">IF(G65="ALI",35,IF(G65="AIE",15,""))</f>
        <v/>
      </c>
      <c r="I65" s="78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8"/>
      <c r="C66" s="78"/>
      <c r="D66" s="78"/>
      <c r="E66" s="78"/>
      <c r="F66" s="79"/>
      <c r="G66" s="78"/>
      <c r="H66" s="125" t="str">
        <f aca="false">IF(G66="ALI",35,IF(G66="AIE",15,""))</f>
        <v/>
      </c>
      <c r="I66" s="78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8"/>
      <c r="C67" s="78"/>
      <c r="D67" s="78"/>
      <c r="E67" s="78"/>
      <c r="F67" s="79"/>
      <c r="G67" s="78"/>
      <c r="H67" s="125" t="str">
        <f aca="false">IF(G67="ALI",35,IF(G67="AIE",15,""))</f>
        <v/>
      </c>
      <c r="I67" s="78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8"/>
      <c r="C68" s="78"/>
      <c r="D68" s="78"/>
      <c r="E68" s="78"/>
      <c r="F68" s="79"/>
      <c r="G68" s="78"/>
      <c r="H68" s="125" t="str">
        <f aca="false">IF(G68="ALI",35,IF(G68="AIE",15,""))</f>
        <v/>
      </c>
      <c r="I68" s="78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8"/>
      <c r="C69" s="78"/>
      <c r="D69" s="78"/>
      <c r="E69" s="78"/>
      <c r="F69" s="79"/>
      <c r="G69" s="78"/>
      <c r="H69" s="125" t="str">
        <f aca="false">IF(G69="ALI",35,IF(G69="AIE",15,""))</f>
        <v/>
      </c>
      <c r="I69" s="78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8"/>
      <c r="C70" s="78"/>
      <c r="D70" s="78"/>
      <c r="E70" s="78"/>
      <c r="F70" s="79"/>
      <c r="G70" s="78"/>
      <c r="H70" s="125" t="str">
        <f aca="false">IF(G70="ALI",35,IF(G70="AIE",15,""))</f>
        <v/>
      </c>
      <c r="I70" s="78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8"/>
      <c r="C71" s="78"/>
      <c r="D71" s="78"/>
      <c r="E71" s="78"/>
      <c r="F71" s="79"/>
      <c r="G71" s="78"/>
      <c r="H71" s="125" t="str">
        <f aca="false">IF(G71="ALI",35,IF(G71="AIE",15,""))</f>
        <v/>
      </c>
      <c r="I71" s="78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8"/>
      <c r="C72" s="78"/>
      <c r="D72" s="78"/>
      <c r="E72" s="78"/>
      <c r="F72" s="79"/>
      <c r="G72" s="78"/>
      <c r="H72" s="125" t="str">
        <f aca="false">IF(G72="ALI",35,IF(G72="AIE",15,""))</f>
        <v/>
      </c>
      <c r="I72" s="78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8"/>
      <c r="C73" s="78"/>
      <c r="D73" s="78"/>
      <c r="E73" s="78"/>
      <c r="F73" s="79"/>
      <c r="G73" s="78"/>
      <c r="H73" s="125" t="str">
        <f aca="false">IF(G73="ALI",35,IF(G73="AIE",15,""))</f>
        <v/>
      </c>
      <c r="I73" s="78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8"/>
      <c r="C74" s="78"/>
      <c r="D74" s="78"/>
      <c r="E74" s="78"/>
      <c r="F74" s="79"/>
      <c r="G74" s="78"/>
      <c r="H74" s="125" t="str">
        <f aca="false">IF(G74="ALI",35,IF(G74="AIE",15,""))</f>
        <v/>
      </c>
      <c r="I74" s="78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8"/>
      <c r="C75" s="78"/>
      <c r="D75" s="78"/>
      <c r="E75" s="78"/>
      <c r="F75" s="79"/>
      <c r="G75" s="78"/>
      <c r="H75" s="125" t="str">
        <f aca="false">IF(G75="ALI",35,IF(G75="AIE",15,""))</f>
        <v/>
      </c>
      <c r="I75" s="78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8"/>
      <c r="C76" s="78"/>
      <c r="D76" s="78"/>
      <c r="E76" s="78"/>
      <c r="F76" s="79"/>
      <c r="G76" s="78"/>
      <c r="H76" s="125" t="str">
        <f aca="false">IF(G76="ALI",35,IF(G76="AIE",15,""))</f>
        <v/>
      </c>
      <c r="I76" s="78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8"/>
      <c r="C77" s="78"/>
      <c r="D77" s="78"/>
      <c r="E77" s="78"/>
      <c r="F77" s="79"/>
      <c r="G77" s="78"/>
      <c r="H77" s="125" t="str">
        <f aca="false">IF(G77="ALI",35,IF(G77="AIE",15,""))</f>
        <v/>
      </c>
      <c r="I77" s="78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8"/>
      <c r="C78" s="78"/>
      <c r="D78" s="78"/>
      <c r="E78" s="78"/>
      <c r="F78" s="79"/>
      <c r="G78" s="78"/>
      <c r="H78" s="125" t="str">
        <f aca="false">IF(G78="ALI",35,IF(G78="AIE",15,""))</f>
        <v/>
      </c>
      <c r="I78" s="78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8"/>
      <c r="C79" s="78"/>
      <c r="D79" s="78"/>
      <c r="E79" s="78"/>
      <c r="F79" s="79"/>
      <c r="G79" s="78"/>
      <c r="H79" s="125" t="str">
        <f aca="false">IF(G79="ALI",35,IF(G79="AIE",15,""))</f>
        <v/>
      </c>
      <c r="I79" s="78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8"/>
      <c r="C80" s="78"/>
      <c r="D80" s="78"/>
      <c r="E80" s="78"/>
      <c r="F80" s="79"/>
      <c r="G80" s="78"/>
      <c r="H80" s="125" t="str">
        <f aca="false">IF(G80="ALI",35,IF(G80="AIE",15,""))</f>
        <v/>
      </c>
      <c r="I80" s="78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8"/>
      <c r="C81" s="78"/>
      <c r="D81" s="78"/>
      <c r="E81" s="78"/>
      <c r="F81" s="79"/>
      <c r="G81" s="78"/>
      <c r="H81" s="125" t="str">
        <f aca="false">IF(G81="ALI",35,IF(G81="AIE",15,""))</f>
        <v/>
      </c>
      <c r="I81" s="78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8"/>
      <c r="C82" s="78"/>
      <c r="D82" s="78"/>
      <c r="E82" s="78"/>
      <c r="F82" s="79"/>
      <c r="G82" s="78"/>
      <c r="H82" s="125" t="str">
        <f aca="false">IF(G82="ALI",35,IF(G82="AIE",15,""))</f>
        <v/>
      </c>
      <c r="I82" s="78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8"/>
      <c r="C83" s="78"/>
      <c r="D83" s="78"/>
      <c r="E83" s="78"/>
      <c r="F83" s="79"/>
      <c r="G83" s="78"/>
      <c r="H83" s="125" t="str">
        <f aca="false">IF(G83="ALI",35,IF(G83="AIE",15,""))</f>
        <v/>
      </c>
      <c r="I83" s="78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8"/>
      <c r="C84" s="78"/>
      <c r="D84" s="78"/>
      <c r="E84" s="78"/>
      <c r="F84" s="79"/>
      <c r="G84" s="78"/>
      <c r="H84" s="125" t="str">
        <f aca="false">IF(G84="ALI",35,IF(G84="AIE",15,""))</f>
        <v/>
      </c>
      <c r="I84" s="78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8"/>
      <c r="C85" s="78"/>
      <c r="D85" s="78"/>
      <c r="E85" s="78"/>
      <c r="F85" s="79"/>
      <c r="G85" s="78"/>
      <c r="H85" s="125" t="str">
        <f aca="false">IF(G85="ALI",35,IF(G85="AIE",15,""))</f>
        <v/>
      </c>
      <c r="I85" s="78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8"/>
      <c r="C86" s="78"/>
      <c r="D86" s="78"/>
      <c r="E86" s="78"/>
      <c r="F86" s="79"/>
      <c r="G86" s="78"/>
      <c r="H86" s="125" t="str">
        <f aca="false">IF(G86="ALI",35,IF(G86="AIE",15,""))</f>
        <v/>
      </c>
      <c r="I86" s="78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8"/>
      <c r="C87" s="78"/>
      <c r="D87" s="78"/>
      <c r="E87" s="78"/>
      <c r="F87" s="79"/>
      <c r="G87" s="78"/>
      <c r="H87" s="125" t="str">
        <f aca="false">IF(G87="ALI",35,IF(G87="AIE",15,""))</f>
        <v/>
      </c>
      <c r="I87" s="78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8"/>
      <c r="C88" s="78"/>
      <c r="D88" s="78"/>
      <c r="E88" s="78"/>
      <c r="F88" s="79"/>
      <c r="G88" s="78"/>
      <c r="H88" s="125" t="str">
        <f aca="false">IF(G88="ALI",35,IF(G88="AIE",15,""))</f>
        <v/>
      </c>
      <c r="I88" s="78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8"/>
      <c r="C89" s="78"/>
      <c r="D89" s="78"/>
      <c r="E89" s="78"/>
      <c r="F89" s="79"/>
      <c r="G89" s="78"/>
      <c r="H89" s="125" t="str">
        <f aca="false">IF(G89="ALI",35,IF(G89="AIE",15,""))</f>
        <v/>
      </c>
      <c r="I89" s="78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8"/>
      <c r="C90" s="78"/>
      <c r="D90" s="78"/>
      <c r="E90" s="78"/>
      <c r="F90" s="79"/>
      <c r="G90" s="78"/>
      <c r="H90" s="125" t="str">
        <f aca="false">IF(G90="ALI",35,IF(G90="AIE",15,""))</f>
        <v/>
      </c>
      <c r="I90" s="78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8"/>
      <c r="C91" s="78"/>
      <c r="D91" s="78"/>
      <c r="E91" s="78"/>
      <c r="F91" s="79"/>
      <c r="G91" s="78"/>
      <c r="H91" s="125" t="str">
        <f aca="false">IF(G91="ALI",35,IF(G91="AIE",15,""))</f>
        <v/>
      </c>
      <c r="I91" s="78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8"/>
      <c r="C92" s="78"/>
      <c r="D92" s="78"/>
      <c r="E92" s="78"/>
      <c r="F92" s="79"/>
      <c r="G92" s="78"/>
      <c r="H92" s="125" t="str">
        <f aca="false">IF(G92="ALI",35,IF(G92="AIE",15,""))</f>
        <v/>
      </c>
      <c r="I92" s="78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8"/>
      <c r="C93" s="78"/>
      <c r="D93" s="78"/>
      <c r="E93" s="78"/>
      <c r="F93" s="79"/>
      <c r="G93" s="78"/>
      <c r="H93" s="125" t="str">
        <f aca="false">IF(G93="ALI",35,IF(G93="AIE",15,""))</f>
        <v/>
      </c>
      <c r="I93" s="78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8"/>
      <c r="C94" s="78"/>
      <c r="D94" s="78"/>
      <c r="E94" s="78"/>
      <c r="F94" s="79"/>
      <c r="G94" s="78"/>
      <c r="H94" s="125" t="str">
        <f aca="false">IF(G94="ALI",35,IF(G94="AIE",15,""))</f>
        <v/>
      </c>
      <c r="I94" s="78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8"/>
      <c r="C95" s="78"/>
      <c r="D95" s="78"/>
      <c r="E95" s="78"/>
      <c r="F95" s="79"/>
      <c r="G95" s="78"/>
      <c r="H95" s="125" t="str">
        <f aca="false">IF(G95="ALI",35,IF(G95="AIE",15,""))</f>
        <v/>
      </c>
      <c r="I95" s="78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8"/>
      <c r="C96" s="78"/>
      <c r="D96" s="78"/>
      <c r="E96" s="78"/>
      <c r="F96" s="79"/>
      <c r="G96" s="78"/>
      <c r="H96" s="125" t="str">
        <f aca="false">IF(G96="ALI",35,IF(G96="AIE",15,""))</f>
        <v/>
      </c>
      <c r="I96" s="78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8"/>
      <c r="C97" s="78"/>
      <c r="D97" s="78"/>
      <c r="E97" s="78"/>
      <c r="F97" s="79"/>
      <c r="G97" s="78"/>
      <c r="H97" s="125" t="str">
        <f aca="false">IF(G97="ALI",35,IF(G97="AIE",15,""))</f>
        <v/>
      </c>
      <c r="I97" s="78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8"/>
      <c r="C98" s="78"/>
      <c r="D98" s="78"/>
      <c r="E98" s="78"/>
      <c r="F98" s="79"/>
      <c r="G98" s="78"/>
      <c r="H98" s="125" t="str">
        <f aca="false">IF(G98="ALI",35,IF(G98="AIE",15,""))</f>
        <v/>
      </c>
      <c r="I98" s="78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8"/>
      <c r="C99" s="78"/>
      <c r="D99" s="78"/>
      <c r="E99" s="78"/>
      <c r="F99" s="79"/>
      <c r="G99" s="78"/>
      <c r="H99" s="125" t="str">
        <f aca="false">IF(G99="ALI",35,IF(G99="AIE",15,""))</f>
        <v/>
      </c>
      <c r="I99" s="78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8"/>
      <c r="C100" s="78"/>
      <c r="D100" s="78"/>
      <c r="E100" s="78"/>
      <c r="F100" s="79"/>
      <c r="G100" s="78"/>
      <c r="H100" s="125" t="str">
        <f aca="false">IF(G100="ALI",35,IF(G100="AIE",15,""))</f>
        <v/>
      </c>
      <c r="I100" s="78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8"/>
      <c r="C101" s="78"/>
      <c r="D101" s="78"/>
      <c r="E101" s="78"/>
      <c r="F101" s="79"/>
      <c r="G101" s="78"/>
      <c r="H101" s="125" t="str">
        <f aca="false">IF(G101="ALI",35,IF(G101="AIE",15,""))</f>
        <v/>
      </c>
      <c r="I101" s="78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8"/>
      <c r="C102" s="78"/>
      <c r="D102" s="78"/>
      <c r="E102" s="78"/>
      <c r="F102" s="79"/>
      <c r="G102" s="78"/>
      <c r="H102" s="125" t="str">
        <f aca="false">IF(G102="ALI",35,IF(G102="AIE",15,""))</f>
        <v/>
      </c>
      <c r="I102" s="78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8"/>
      <c r="C103" s="78"/>
      <c r="D103" s="78"/>
      <c r="E103" s="78"/>
      <c r="F103" s="79"/>
      <c r="G103" s="78"/>
      <c r="H103" s="125" t="str">
        <f aca="false">IF(G103="ALI",35,IF(G103="AIE",15,""))</f>
        <v/>
      </c>
      <c r="I103" s="78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8"/>
      <c r="C104" s="78"/>
      <c r="D104" s="78"/>
      <c r="E104" s="78"/>
      <c r="F104" s="79"/>
      <c r="G104" s="78"/>
      <c r="H104" s="125" t="str">
        <f aca="false">IF(G104="ALI",35,IF(G104="AIE",15,""))</f>
        <v/>
      </c>
      <c r="I104" s="78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8"/>
      <c r="C105" s="78"/>
      <c r="D105" s="78"/>
      <c r="E105" s="78"/>
      <c r="F105" s="79"/>
      <c r="G105" s="78"/>
      <c r="H105" s="125" t="str">
        <f aca="false">IF(G105="ALI",35,IF(G105="AIE",15,""))</f>
        <v/>
      </c>
      <c r="I105" s="78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8"/>
      <c r="C106" s="78"/>
      <c r="D106" s="78"/>
      <c r="E106" s="78"/>
      <c r="F106" s="79"/>
      <c r="G106" s="78"/>
      <c r="H106" s="125" t="str">
        <f aca="false">IF(G106="ALI",35,IF(G106="AIE",15,""))</f>
        <v/>
      </c>
      <c r="I106" s="78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8"/>
      <c r="C107" s="78"/>
      <c r="D107" s="78"/>
      <c r="E107" s="78"/>
      <c r="F107" s="79"/>
      <c r="G107" s="78"/>
      <c r="H107" s="125" t="str">
        <f aca="false">IF(G107="ALI",35,IF(G107="AIE",15,""))</f>
        <v/>
      </c>
      <c r="I107" s="78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111" t="s">
        <v>63</v>
      </c>
      <c r="B108" s="111"/>
      <c r="C108" s="111"/>
      <c r="D108" s="111"/>
      <c r="E108" s="111"/>
      <c r="F108" s="111"/>
      <c r="G108" s="111"/>
      <c r="H108" s="111"/>
      <c r="I108" s="111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2.8" hidden="false" customHeight="true" outlineLevel="0" collapsed="false">
      <c r="A109" s="97"/>
      <c r="B109" s="99"/>
      <c r="C109" s="99"/>
      <c r="D109" s="99"/>
      <c r="E109" s="99"/>
      <c r="F109" s="127" t="s">
        <v>75</v>
      </c>
      <c r="G109" s="127"/>
      <c r="H109" s="128" t="n">
        <f aca="false">SUM(H10:H108)</f>
        <v>0</v>
      </c>
      <c r="I109" s="103"/>
    </row>
  </sheetData>
  <mergeCells count="114">
    <mergeCell ref="D1:I1"/>
    <mergeCell ref="G3:I3"/>
    <mergeCell ref="G4:I4"/>
    <mergeCell ref="A5:C6"/>
    <mergeCell ref="D5:D6"/>
    <mergeCell ref="G5:I5"/>
    <mergeCell ref="G6:I6"/>
    <mergeCell ref="A8:A9"/>
    <mergeCell ref="B8:B9"/>
    <mergeCell ref="C8:C9"/>
    <mergeCell ref="D8:E9"/>
    <mergeCell ref="F8:F9"/>
    <mergeCell ref="G8:H8"/>
    <mergeCell ref="I8:I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A108:I108"/>
    <mergeCell ref="F109:G109"/>
  </mergeCells>
  <conditionalFormatting sqref="G10:G107">
    <cfRule type="cellIs" priority="2" operator="between" aboveAverage="0" equalAverage="0" bottom="0" percent="0" rank="0" text="" dxfId="0">
      <formula>"Desenvolvimento"</formula>
      <formula>"Manutenção"</formula>
    </cfRule>
  </conditionalFormatting>
  <dataValidations count="1">
    <dataValidation allowBlank="true" error="Selecione uma das opções apresentada" errorTitle="Erro" operator="equal" showDropDown="false" showErrorMessage="true" showInputMessage="true" sqref="G10:G107" type="list">
      <formula1>"-------,ALI,AIE"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38.36"/>
    <col collapsed="false" customWidth="true" hidden="false" outlineLevel="0" max="3" min="3" style="31" width="8.91"/>
    <col collapsed="false" customWidth="true" hidden="false" outlineLevel="0" max="4" min="4" style="32" width="7.63"/>
    <col collapsed="false" customWidth="true" hidden="false" outlineLevel="0" max="5" min="5" style="32" width="18.09"/>
    <col collapsed="false" customWidth="true" hidden="false" outlineLevel="0" max="6" min="6" style="32" width="24.45"/>
    <col collapsed="false" customWidth="true" hidden="false" outlineLevel="0" max="7" min="7" style="33" width="44"/>
    <col collapsed="false" customWidth="true" hidden="false" outlineLevel="0" max="9" min="8" style="30" width="12.37"/>
    <col collapsed="false" customWidth="true" hidden="false" outlineLevel="0" max="10" min="10" style="31" width="8.36"/>
    <col collapsed="false" customWidth="true" hidden="false" outlineLevel="0" max="11" min="11" style="31" width="21.36"/>
    <col collapsed="false" customWidth="true" hidden="false" outlineLevel="0" max="17" min="12" style="31" width="9.09"/>
    <col collapsed="false" customWidth="true" hidden="false" outlineLevel="0" max="64" min="18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76</v>
      </c>
      <c r="D1" s="37"/>
      <c r="E1" s="37"/>
      <c r="F1" s="37"/>
      <c r="G1" s="37"/>
      <c r="H1" s="37"/>
      <c r="I1" s="37"/>
      <c r="J1" s="37"/>
      <c r="K1" s="37"/>
      <c r="L1" s="115"/>
      <c r="M1" s="115"/>
      <c r="N1" s="115"/>
      <c r="O1" s="115"/>
      <c r="P1" s="115"/>
      <c r="Q1" s="115"/>
      <c r="R1" s="115"/>
      <c r="S1" s="116"/>
    </row>
    <row r="2" customFormat="false" ht="9" hidden="false" customHeight="true" outlineLevel="0" collapsed="false">
      <c r="A2" s="117"/>
      <c r="B2" s="117"/>
      <c r="C2" s="56"/>
      <c r="D2" s="56"/>
      <c r="E2" s="56"/>
      <c r="F2" s="56"/>
      <c r="G2" s="56"/>
      <c r="H2" s="56"/>
      <c r="I2" s="56"/>
      <c r="J2" s="56"/>
      <c r="K2" s="56"/>
    </row>
    <row r="3" customFormat="false" ht="18.65" hidden="false" customHeight="true" outlineLevel="0" collapsed="false">
      <c r="A3" s="31"/>
      <c r="B3" s="39"/>
      <c r="C3" s="39"/>
      <c r="D3" s="39"/>
      <c r="E3" s="39"/>
      <c r="F3" s="39"/>
      <c r="G3" s="49" t="s">
        <v>9</v>
      </c>
      <c r="H3" s="44"/>
      <c r="I3" s="44"/>
      <c r="J3" s="44"/>
      <c r="K3" s="44"/>
    </row>
    <row r="4" customFormat="false" ht="18.65" hidden="false" customHeight="true" outlineLevel="0" collapsed="false">
      <c r="A4" s="31"/>
      <c r="B4" s="39"/>
      <c r="C4" s="39"/>
      <c r="D4" s="39"/>
      <c r="E4" s="39"/>
      <c r="F4" s="39"/>
      <c r="G4" s="49" t="s">
        <v>10</v>
      </c>
      <c r="H4" s="48"/>
      <c r="I4" s="48"/>
      <c r="J4" s="48"/>
      <c r="K4" s="48"/>
    </row>
    <row r="5" customFormat="false" ht="18.65" hidden="false" customHeight="true" outlineLevel="0" collapsed="false">
      <c r="A5" s="119" t="s">
        <v>66</v>
      </c>
      <c r="B5" s="119"/>
      <c r="C5" s="120" t="str">
        <f aca="false">TEXT(J384,"#.##0,0#")</f>
        <v>0,0</v>
      </c>
      <c r="D5" s="120"/>
      <c r="E5" s="39"/>
      <c r="F5" s="39"/>
      <c r="G5" s="49" t="s">
        <v>11</v>
      </c>
      <c r="H5" s="44"/>
      <c r="I5" s="44"/>
      <c r="J5" s="44"/>
      <c r="K5" s="44"/>
    </row>
    <row r="6" customFormat="false" ht="18.65" hidden="false" customHeight="true" outlineLevel="0" collapsed="false">
      <c r="A6" s="119"/>
      <c r="B6" s="119"/>
      <c r="C6" s="120"/>
      <c r="D6" s="120"/>
      <c r="E6" s="39"/>
      <c r="F6" s="39"/>
      <c r="G6" s="49" t="s">
        <v>12</v>
      </c>
      <c r="H6" s="48"/>
      <c r="I6" s="48"/>
      <c r="J6" s="48"/>
      <c r="K6" s="48"/>
    </row>
    <row r="7" customFormat="false" ht="9" hidden="false" customHeight="true" outlineLevel="0" collapsed="false">
      <c r="A7" s="31"/>
      <c r="E7" s="47"/>
      <c r="F7" s="47"/>
      <c r="G7" s="47"/>
      <c r="H7" s="31"/>
      <c r="I7" s="31"/>
    </row>
    <row r="8" customFormat="false" ht="23.5" hidden="false" customHeight="true" outlineLevel="0" collapsed="false">
      <c r="A8" s="61" t="s">
        <v>38</v>
      </c>
      <c r="B8" s="108" t="s">
        <v>39</v>
      </c>
      <c r="C8" s="108" t="s">
        <v>40</v>
      </c>
      <c r="D8" s="108" t="s">
        <v>71</v>
      </c>
      <c r="E8" s="108" t="s">
        <v>41</v>
      </c>
      <c r="F8" s="108" t="s">
        <v>42</v>
      </c>
      <c r="G8" s="108" t="s">
        <v>43</v>
      </c>
      <c r="H8" s="108" t="s">
        <v>77</v>
      </c>
      <c r="I8" s="108"/>
      <c r="J8" s="108"/>
      <c r="K8" s="61" t="s">
        <v>74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61"/>
      <c r="B9" s="108"/>
      <c r="C9" s="108"/>
      <c r="D9" s="108"/>
      <c r="E9" s="108"/>
      <c r="F9" s="108"/>
      <c r="G9" s="108"/>
      <c r="H9" s="61" t="s">
        <v>44</v>
      </c>
      <c r="I9" s="61" t="s">
        <v>48</v>
      </c>
      <c r="J9" s="61" t="s">
        <v>49</v>
      </c>
      <c r="K9" s="61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111" t="s">
        <v>78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IF(B11&lt;&gt;"",VLOOKUP(B11,'Manual EB'!$A$3:$B$407,2,0),0)</f>
        <v>0</v>
      </c>
      <c r="D11" s="78"/>
      <c r="E11" s="78"/>
      <c r="F11" s="78"/>
      <c r="G11" s="79"/>
      <c r="H11" s="78"/>
      <c r="I11" s="109" t="n">
        <f aca="false">IF(B11&lt;&gt;"Manutenção em interface",IF(B11&lt;&gt;"Desenv., Manutenção e Publicação de Páginas Estáticas",IF(H11="EE",4,IF(H11="CE",4,IF(H11="SE",5,IF(H11="ALI",7,IF(H11="AIE",5,0))))),C11),C11)</f>
        <v>0</v>
      </c>
      <c r="J11" s="109" t="n">
        <f aca="false">IF(B11&lt;&gt;"Manutenção em interface",IF(B11&lt;&gt;"Desenv., Manutenção e Publicação de Páginas Estáticas",IF(H11="EE",4,IF(H11="CE",4,IF(H11="SE",5,IF(H11="ALI",7,IF(H11="AIE",5,0)))))*C11,C11),C11)</f>
        <v>0</v>
      </c>
      <c r="K11" s="78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IF(B12&lt;&gt;"",VLOOKUP(B12,'Manual EB'!$A$3:$B$407,2,0),0)</f>
        <v>0</v>
      </c>
      <c r="D12" s="78"/>
      <c r="E12" s="78"/>
      <c r="F12" s="78"/>
      <c r="G12" s="79"/>
      <c r="H12" s="78"/>
      <c r="I12" s="109" t="n">
        <f aca="false">IF(B12&lt;&gt;"Manutenção em interface",IF(B12&lt;&gt;"Desenv., Manutenção e Publicação de Páginas Estáticas",IF(H12="EE",4,IF(H12="CE",4,IF(H12="SE",5,IF(H12="ALI",7,IF(H12="AIE",5,0))))),C12),C12)</f>
        <v>0</v>
      </c>
      <c r="J12" s="109" t="n">
        <f aca="false">IF(B12&lt;&gt;"Manutenção em interface",IF(B12&lt;&gt;"Desenv., Manutenção e Publicação de Páginas Estáticas",IF(H12="EE",4,IF(H12="CE",4,IF(H12="SE",5,IF(H12="ALI",7,IF(H12="AIE",5,0)))))*C12,C12),C12)</f>
        <v>0</v>
      </c>
      <c r="K12" s="78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IF(B13&lt;&gt;"",VLOOKUP(B13,'Manual EB'!$A$3:$B$407,2,0),0)</f>
        <v>0</v>
      </c>
      <c r="D13" s="78"/>
      <c r="E13" s="78"/>
      <c r="F13" s="78"/>
      <c r="G13" s="79"/>
      <c r="H13" s="78"/>
      <c r="I13" s="109" t="n">
        <f aca="false">IF(B13&lt;&gt;"Manutenção em interface",IF(B13&lt;&gt;"Desenv., Manutenção e Publicação de Páginas Estáticas",IF(H13="EE",4,IF(H13="CE",4,IF(H13="SE",5,IF(H13="ALI",7,IF(H13="AIE",5,0))))),C13),C13)</f>
        <v>0</v>
      </c>
      <c r="J13" s="109" t="n">
        <f aca="false">IF(B13&lt;&gt;"Manutenção em interface",IF(B13&lt;&gt;"Desenv., Manutenção e Publicação de Páginas Estáticas",IF(H13="EE",4,IF(H13="CE",4,IF(H13="SE",5,IF(H13="ALI",7,IF(H13="AIE",5,0)))))*C13,C13),C13)</f>
        <v>0</v>
      </c>
      <c r="K13" s="78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IF(B14&lt;&gt;"",VLOOKUP(B14,'Manual EB'!$A$3:$B$407,2,0),0)</f>
        <v>0</v>
      </c>
      <c r="D14" s="78"/>
      <c r="E14" s="78"/>
      <c r="F14" s="78"/>
      <c r="G14" s="79"/>
      <c r="H14" s="78"/>
      <c r="I14" s="109" t="n">
        <f aca="false">IF(B14&lt;&gt;"Manutenção em interface",IF(B14&lt;&gt;"Desenv., Manutenção e Publicação de Páginas Estáticas",IF(H14="EE",4,IF(H14="CE",4,IF(H14="SE",5,IF(H14="ALI",7,IF(H14="AIE",5,0))))),C14),C14)</f>
        <v>0</v>
      </c>
      <c r="J14" s="109" t="n">
        <f aca="false">IF(B14&lt;&gt;"Manutenção em interface",IF(B14&lt;&gt;"Desenv., Manutenção e Publicação de Páginas Estáticas",IF(H14="EE",4,IF(H14="CE",4,IF(H14="SE",5,IF(H14="ALI",7,IF(H14="AIE",5,0)))))*C14,C14),C14)</f>
        <v>0</v>
      </c>
      <c r="K14" s="78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IF(B15&lt;&gt;"",VLOOKUP(B15,'Manual EB'!$A$3:$B$407,2,0),0)</f>
        <v>0</v>
      </c>
      <c r="D15" s="78"/>
      <c r="E15" s="78"/>
      <c r="F15" s="78"/>
      <c r="G15" s="79"/>
      <c r="H15" s="78"/>
      <c r="I15" s="109" t="n">
        <f aca="false">IF(B15&lt;&gt;"Manutenção em interface",IF(B15&lt;&gt;"Desenv., Manutenção e Publicação de Páginas Estáticas",IF(H15="EE",4,IF(H15="CE",4,IF(H15="SE",5,IF(H15="ALI",7,IF(H15="AIE",5,0))))),C15),C15)</f>
        <v>0</v>
      </c>
      <c r="J15" s="109" t="n">
        <f aca="false">IF(B15&lt;&gt;"Manutenção em interface",IF(B15&lt;&gt;"Desenv., Manutenção e Publicação de Páginas Estáticas",IF(H15="EE",4,IF(H15="CE",4,IF(H15="SE",5,IF(H15="ALI",7,IF(H15="AIE",5,0)))))*C15,C15),C15)</f>
        <v>0</v>
      </c>
      <c r="K15" s="78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IF(B16&lt;&gt;"",VLOOKUP(B16,'Manual EB'!$A$3:$B$407,2,0),0)</f>
        <v>0</v>
      </c>
      <c r="D16" s="78"/>
      <c r="E16" s="78"/>
      <c r="F16" s="78"/>
      <c r="G16" s="79"/>
      <c r="H16" s="78"/>
      <c r="I16" s="109" t="n">
        <f aca="false">IF(B16&lt;&gt;"Manutenção em interface",IF(B16&lt;&gt;"Desenv., Manutenção e Publicação de Páginas Estáticas",IF(H16="EE",4,IF(H16="CE",4,IF(H16="SE",5,IF(H16="ALI",7,IF(H16="AIE",5,0))))),C16),C16)</f>
        <v>0</v>
      </c>
      <c r="J16" s="109" t="n">
        <f aca="false">IF(B16&lt;&gt;"Manutenção em interface",IF(B16&lt;&gt;"Desenv., Manutenção e Publicação de Páginas Estáticas",IF(H16="EE",4,IF(H16="CE",4,IF(H16="SE",5,IF(H16="ALI",7,IF(H16="AIE",5,0)))))*C16,C16),C16)</f>
        <v>0</v>
      </c>
      <c r="K16" s="78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IF(B17&lt;&gt;"",VLOOKUP(B17,'Manual EB'!$A$3:$B$407,2,0),0)</f>
        <v>0</v>
      </c>
      <c r="D17" s="78"/>
      <c r="E17" s="78"/>
      <c r="F17" s="78"/>
      <c r="G17" s="79"/>
      <c r="H17" s="78"/>
      <c r="I17" s="109" t="n">
        <f aca="false">IF(B17&lt;&gt;"Manutenção em interface",IF(B17&lt;&gt;"Desenv., Manutenção e Publicação de Páginas Estáticas",IF(H17="EE",4,IF(H17="CE",4,IF(H17="SE",5,IF(H17="ALI",7,IF(H17="AIE",5,0))))),C17),C17)</f>
        <v>0</v>
      </c>
      <c r="J17" s="109" t="n">
        <f aca="false">IF(B17&lt;&gt;"Manutenção em interface",IF(B17&lt;&gt;"Desenv., Manutenção e Publicação de Páginas Estáticas",IF(H17="EE",4,IF(H17="CE",4,IF(H17="SE",5,IF(H17="ALI",7,IF(H17="AIE",5,0)))))*C17,C17),C17)</f>
        <v>0</v>
      </c>
      <c r="K17" s="78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IF(B18&lt;&gt;"",VLOOKUP(B18,'Manual EB'!$A$3:$B$407,2,0),0)</f>
        <v>0</v>
      </c>
      <c r="D18" s="78"/>
      <c r="E18" s="78"/>
      <c r="F18" s="78"/>
      <c r="G18" s="79"/>
      <c r="H18" s="78"/>
      <c r="I18" s="109" t="n">
        <f aca="false">IF(B18&lt;&gt;"Manutenção em interface",IF(B18&lt;&gt;"Desenv., Manutenção e Publicação de Páginas Estáticas",IF(H18="EE",4,IF(H18="CE",4,IF(H18="SE",5,IF(H18="ALI",7,IF(H18="AIE",5,0))))),C18),C18)</f>
        <v>0</v>
      </c>
      <c r="J18" s="109" t="n">
        <f aca="false">IF(B18&lt;&gt;"Manutenção em interface",IF(B18&lt;&gt;"Desenv., Manutenção e Publicação de Páginas Estáticas",IF(H18="EE",4,IF(H18="CE",4,IF(H18="SE",5,IF(H18="ALI",7,IF(H18="AIE",5,0)))))*C18,C18),C18)</f>
        <v>0</v>
      </c>
      <c r="K18" s="78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IF(B19&lt;&gt;"",VLOOKUP(B19,'Manual EB'!$A$3:$B$407,2,0),0)</f>
        <v>0</v>
      </c>
      <c r="D19" s="78"/>
      <c r="E19" s="78"/>
      <c r="F19" s="78"/>
      <c r="G19" s="79"/>
      <c r="H19" s="78"/>
      <c r="I19" s="109" t="n">
        <f aca="false">IF(B19&lt;&gt;"Manutenção em interface",IF(B19&lt;&gt;"Desenv., Manutenção e Publicação de Páginas Estáticas",IF(H19="EE",4,IF(H19="CE",4,IF(H19="SE",5,IF(H19="ALI",7,IF(H19="AIE",5,0))))),C19),C19)</f>
        <v>0</v>
      </c>
      <c r="J19" s="109" t="n">
        <f aca="false">IF(B19&lt;&gt;"Manutenção em interface",IF(B19&lt;&gt;"Desenv., Manutenção e Publicação de Páginas Estáticas",IF(H19="EE",4,IF(H19="CE",4,IF(H19="SE",5,IF(H19="ALI",7,IF(H19="AIE",5,0)))))*C19,C19),C19)</f>
        <v>0</v>
      </c>
      <c r="K19" s="78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IF(B20&lt;&gt;"",VLOOKUP(B20,'Manual EB'!$A$3:$B$407,2,0),0)</f>
        <v>0</v>
      </c>
      <c r="D20" s="78"/>
      <c r="E20" s="78"/>
      <c r="F20" s="78"/>
      <c r="G20" s="79"/>
      <c r="H20" s="78"/>
      <c r="I20" s="109" t="n">
        <f aca="false">IF(B20&lt;&gt;"Manutenção em interface",IF(B20&lt;&gt;"Desenv., Manutenção e Publicação de Páginas Estáticas",IF(H20="EE",4,IF(H20="CE",4,IF(H20="SE",5,IF(H20="ALI",7,IF(H20="AIE",5,0))))),C20),C20)</f>
        <v>0</v>
      </c>
      <c r="J20" s="109" t="n">
        <f aca="false">IF(B20&lt;&gt;"Manutenção em interface",IF(B20&lt;&gt;"Desenv., Manutenção e Publicação de Páginas Estáticas",IF(H20="EE",4,IF(H20="CE",4,IF(H20="SE",5,IF(H20="ALI",7,IF(H20="AIE",5,0)))))*C20,C20),C20)</f>
        <v>0</v>
      </c>
      <c r="K20" s="78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IF(B21&lt;&gt;"",VLOOKUP(B21,'Manual EB'!$A$3:$B$407,2,0),0)</f>
        <v>0</v>
      </c>
      <c r="D21" s="78"/>
      <c r="E21" s="78"/>
      <c r="F21" s="78"/>
      <c r="G21" s="79"/>
      <c r="H21" s="78"/>
      <c r="I21" s="109" t="n">
        <f aca="false">IF(B21&lt;&gt;"Manutenção em interface",IF(B21&lt;&gt;"Desenv., Manutenção e Publicação de Páginas Estáticas",IF(H21="EE",4,IF(H21="CE",4,IF(H21="SE",5,IF(H21="ALI",7,IF(H21="AIE",5,0))))),C21),C21)</f>
        <v>0</v>
      </c>
      <c r="J21" s="109" t="n">
        <f aca="false">IF(B21&lt;&gt;"Manutenção em interface",IF(B21&lt;&gt;"Desenv., Manutenção e Publicação de Páginas Estáticas",IF(H21="EE",4,IF(H21="CE",4,IF(H21="SE",5,IF(H21="ALI",7,IF(H21="AIE",5,0)))))*C21,C21),C21)</f>
        <v>0</v>
      </c>
      <c r="K21" s="78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IF(B22&lt;&gt;"",VLOOKUP(B22,'Manual EB'!$A$3:$B$407,2,0),0)</f>
        <v>0</v>
      </c>
      <c r="D22" s="78"/>
      <c r="E22" s="78"/>
      <c r="F22" s="78"/>
      <c r="G22" s="79"/>
      <c r="H22" s="78"/>
      <c r="I22" s="109" t="n">
        <f aca="false">IF(B22&lt;&gt;"Manutenção em interface",IF(B22&lt;&gt;"Desenv., Manutenção e Publicação de Páginas Estáticas",IF(H22="EE",4,IF(H22="CE",4,IF(H22="SE",5,IF(H22="ALI",7,IF(H22="AIE",5,0))))),C22),C22)</f>
        <v>0</v>
      </c>
      <c r="J22" s="109" t="n">
        <f aca="false">IF(B22&lt;&gt;"Manutenção em interface",IF(B22&lt;&gt;"Desenv., Manutenção e Publicação de Páginas Estáticas",IF(H22="EE",4,IF(H22="CE",4,IF(H22="SE",5,IF(H22="ALI",7,IF(H22="AIE",5,0)))))*C22,C22),C22)</f>
        <v>0</v>
      </c>
      <c r="K22" s="78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IF(B23&lt;&gt;"",VLOOKUP(B23,'Manual EB'!$A$3:$B$407,2,0),0)</f>
        <v>0</v>
      </c>
      <c r="D23" s="78"/>
      <c r="E23" s="78"/>
      <c r="F23" s="78"/>
      <c r="G23" s="79"/>
      <c r="H23" s="78"/>
      <c r="I23" s="109" t="n">
        <f aca="false">IF(B23&lt;&gt;"Manutenção em interface",IF(B23&lt;&gt;"Desenv., Manutenção e Publicação de Páginas Estáticas",IF(H23="EE",4,IF(H23="CE",4,IF(H23="SE",5,IF(H23="ALI",7,IF(H23="AIE",5,0))))),C23),C23)</f>
        <v>0</v>
      </c>
      <c r="J23" s="109" t="n">
        <f aca="false">IF(B23&lt;&gt;"Manutenção em interface",IF(B23&lt;&gt;"Desenv., Manutenção e Publicação de Páginas Estáticas",IF(H23="EE",4,IF(H23="CE",4,IF(H23="SE",5,IF(H23="ALI",7,IF(H23="AIE",5,0)))))*C23,C23),C23)</f>
        <v>0</v>
      </c>
      <c r="K23" s="78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IF(B24&lt;&gt;"",VLOOKUP(B24,'Manual EB'!$A$3:$B$407,2,0),0)</f>
        <v>0</v>
      </c>
      <c r="D24" s="78"/>
      <c r="E24" s="78"/>
      <c r="F24" s="78"/>
      <c r="G24" s="79"/>
      <c r="H24" s="78"/>
      <c r="I24" s="109" t="n">
        <f aca="false">IF(B24&lt;&gt;"Manutenção em interface",IF(B24&lt;&gt;"Desenv., Manutenção e Publicação de Páginas Estáticas",IF(H24="EE",4,IF(H24="CE",4,IF(H24="SE",5,IF(H24="ALI",7,IF(H24="AIE",5,0))))),C24),C24)</f>
        <v>0</v>
      </c>
      <c r="J24" s="109" t="n">
        <f aca="false">IF(B24&lt;&gt;"Manutenção em interface",IF(B24&lt;&gt;"Desenv., Manutenção e Publicação de Páginas Estáticas",IF(H24="EE",4,IF(H24="CE",4,IF(H24="SE",5,IF(H24="ALI",7,IF(H24="AIE",5,0)))))*C24,C24),C24)</f>
        <v>0</v>
      </c>
      <c r="K24" s="78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IF(B25&lt;&gt;"",VLOOKUP(B25,'Manual EB'!$A$3:$B$407,2,0),0)</f>
        <v>0</v>
      </c>
      <c r="D25" s="78"/>
      <c r="E25" s="78"/>
      <c r="F25" s="78"/>
      <c r="G25" s="79"/>
      <c r="H25" s="78"/>
      <c r="I25" s="109" t="n">
        <f aca="false">IF(B25&lt;&gt;"Manutenção em interface",IF(B25&lt;&gt;"Desenv., Manutenção e Publicação de Páginas Estáticas",IF(H25="EE",4,IF(H25="CE",4,IF(H25="SE",5,IF(H25="ALI",7,IF(H25="AIE",5,0))))),C25),C25)</f>
        <v>0</v>
      </c>
      <c r="J25" s="109" t="n">
        <f aca="false">IF(B25&lt;&gt;"Manutenção em interface",IF(B25&lt;&gt;"Desenv., Manutenção e Publicação de Páginas Estáticas",IF(H25="EE",4,IF(H25="CE",4,IF(H25="SE",5,IF(H25="ALI",7,IF(H25="AIE",5,0)))))*C25,C25),C25)</f>
        <v>0</v>
      </c>
      <c r="K25" s="78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IF(B26&lt;&gt;"",VLOOKUP(B26,'Manual EB'!$A$3:$B$407,2,0),0)</f>
        <v>0</v>
      </c>
      <c r="D26" s="78"/>
      <c r="E26" s="78"/>
      <c r="F26" s="78"/>
      <c r="G26" s="79"/>
      <c r="H26" s="78"/>
      <c r="I26" s="109" t="n">
        <f aca="false">IF(B26&lt;&gt;"Manutenção em interface",IF(B26&lt;&gt;"Desenv., Manutenção e Publicação de Páginas Estáticas",IF(H26="EE",4,IF(H26="CE",4,IF(H26="SE",5,IF(H26="ALI",7,IF(H26="AIE",5,0))))),C26),C26)</f>
        <v>0</v>
      </c>
      <c r="J26" s="109" t="n">
        <f aca="false">IF(B26&lt;&gt;"Manutenção em interface",IF(B26&lt;&gt;"Desenv., Manutenção e Publicação de Páginas Estáticas",IF(H26="EE",4,IF(H26="CE",4,IF(H26="SE",5,IF(H26="ALI",7,IF(H26="AIE",5,0)))))*C26,C26),C26)</f>
        <v>0</v>
      </c>
      <c r="K26" s="78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IF(B27&lt;&gt;"",VLOOKUP(B27,'Manual EB'!$A$3:$B$407,2,0),0)</f>
        <v>0</v>
      </c>
      <c r="D27" s="78"/>
      <c r="E27" s="78"/>
      <c r="F27" s="78"/>
      <c r="G27" s="79"/>
      <c r="H27" s="78"/>
      <c r="I27" s="109" t="n">
        <f aca="false">IF(B27&lt;&gt;"Manutenção em interface",IF(B27&lt;&gt;"Desenv., Manutenção e Publicação de Páginas Estáticas",IF(H27="EE",4,IF(H27="CE",4,IF(H27="SE",5,IF(H27="ALI",7,IF(H27="AIE",5,0))))),C27),C27)</f>
        <v>0</v>
      </c>
      <c r="J27" s="109" t="n">
        <f aca="false">IF(B27&lt;&gt;"Manutenção em interface",IF(B27&lt;&gt;"Desenv., Manutenção e Publicação de Páginas Estáticas",IF(H27="EE",4,IF(H27="CE",4,IF(H27="SE",5,IF(H27="ALI",7,IF(H27="AIE",5,0)))))*C27,C27),C27)</f>
        <v>0</v>
      </c>
      <c r="K27" s="78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IF(B28&lt;&gt;"",VLOOKUP(B28,'Manual EB'!$A$3:$B$407,2,0),0)</f>
        <v>0</v>
      </c>
      <c r="D28" s="78"/>
      <c r="E28" s="78"/>
      <c r="F28" s="78"/>
      <c r="G28" s="79"/>
      <c r="H28" s="78"/>
      <c r="I28" s="109" t="n">
        <f aca="false">IF(B28&lt;&gt;"Manutenção em interface",IF(B28&lt;&gt;"Desenv., Manutenção e Publicação de Páginas Estáticas",IF(H28="EE",4,IF(H28="CE",4,IF(H28="SE",5,IF(H28="ALI",7,IF(H28="AIE",5,0))))),C28),C28)</f>
        <v>0</v>
      </c>
      <c r="J28" s="109" t="n">
        <f aca="false">IF(B28&lt;&gt;"Manutenção em interface",IF(B28&lt;&gt;"Desenv., Manutenção e Publicação de Páginas Estáticas",IF(H28="EE",4,IF(H28="CE",4,IF(H28="SE",5,IF(H28="ALI",7,IF(H28="AIE",5,0)))))*C28,C28),C28)</f>
        <v>0</v>
      </c>
      <c r="K28" s="78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IF(B29&lt;&gt;"",VLOOKUP(B29,'Manual EB'!$A$3:$B$407,2,0),0)</f>
        <v>0</v>
      </c>
      <c r="D29" s="78"/>
      <c r="E29" s="78"/>
      <c r="F29" s="78"/>
      <c r="G29" s="79"/>
      <c r="H29" s="78"/>
      <c r="I29" s="109" t="n">
        <f aca="false">IF(B29&lt;&gt;"Manutenção em interface",IF(B29&lt;&gt;"Desenv., Manutenção e Publicação de Páginas Estáticas",IF(H29="EE",4,IF(H29="CE",4,IF(H29="SE",5,IF(H29="ALI",7,IF(H29="AIE",5,0))))),C29),C29)</f>
        <v>0</v>
      </c>
      <c r="J29" s="109" t="n">
        <f aca="false">IF(B29&lt;&gt;"Manutenção em interface",IF(B29&lt;&gt;"Desenv., Manutenção e Publicação de Páginas Estáticas",IF(H29="EE",4,IF(H29="CE",4,IF(H29="SE",5,IF(H29="ALI",7,IF(H29="AIE",5,0)))))*C29,C29),C29)</f>
        <v>0</v>
      </c>
      <c r="K29" s="78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IF(B30&lt;&gt;"",VLOOKUP(B30,'Manual EB'!$A$3:$B$407,2,0),0)</f>
        <v>0</v>
      </c>
      <c r="D30" s="78"/>
      <c r="E30" s="78"/>
      <c r="F30" s="78"/>
      <c r="G30" s="79"/>
      <c r="H30" s="78"/>
      <c r="I30" s="109" t="n">
        <f aca="false">IF(B30&lt;&gt;"Manutenção em interface",IF(B30&lt;&gt;"Desenv., Manutenção e Publicação de Páginas Estáticas",IF(H30="EE",4,IF(H30="CE",4,IF(H30="SE",5,IF(H30="ALI",7,IF(H30="AIE",5,0))))),C30),C30)</f>
        <v>0</v>
      </c>
      <c r="J30" s="109" t="n">
        <f aca="false">IF(B30&lt;&gt;"Manutenção em interface",IF(B30&lt;&gt;"Desenv., Manutenção e Publicação de Páginas Estáticas",IF(H30="EE",4,IF(H30="CE",4,IF(H30="SE",5,IF(H30="ALI",7,IF(H30="AIE",5,0)))))*C30,C30),C30)</f>
        <v>0</v>
      </c>
      <c r="K30" s="78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IF(B31&lt;&gt;"",VLOOKUP(B31,'Manual EB'!$A$3:$B$407,2,0),0)</f>
        <v>0</v>
      </c>
      <c r="D31" s="78"/>
      <c r="E31" s="78"/>
      <c r="F31" s="78"/>
      <c r="G31" s="79"/>
      <c r="H31" s="78"/>
      <c r="I31" s="109" t="n">
        <f aca="false">IF(B31&lt;&gt;"Manutenção em interface",IF(B31&lt;&gt;"Desenv., Manutenção e Publicação de Páginas Estáticas",IF(H31="EE",4,IF(H31="CE",4,IF(H31="SE",5,IF(H31="ALI",7,IF(H31="AIE",5,0))))),C31),C31)</f>
        <v>0</v>
      </c>
      <c r="J31" s="109" t="n">
        <f aca="false">IF(B31&lt;&gt;"Manutenção em interface",IF(B31&lt;&gt;"Desenv., Manutenção e Publicação de Páginas Estáticas",IF(H31="EE",4,IF(H31="CE",4,IF(H31="SE",5,IF(H31="ALI",7,IF(H31="AIE",5,0)))))*C31,C31),C31)</f>
        <v>0</v>
      </c>
      <c r="K31" s="78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IF(B32&lt;&gt;"",VLOOKUP(B32,'Manual EB'!$A$3:$B$407,2,0),0)</f>
        <v>0</v>
      </c>
      <c r="D32" s="78"/>
      <c r="E32" s="78"/>
      <c r="F32" s="78"/>
      <c r="G32" s="79"/>
      <c r="H32" s="78"/>
      <c r="I32" s="109" t="n">
        <f aca="false">IF(B32&lt;&gt;"Manutenção em interface",IF(B32&lt;&gt;"Desenv., Manutenção e Publicação de Páginas Estáticas",IF(H32="EE",4,IF(H32="CE",4,IF(H32="SE",5,IF(H32="ALI",7,IF(H32="AIE",5,0))))),C32),C32)</f>
        <v>0</v>
      </c>
      <c r="J32" s="109" t="n">
        <f aca="false">IF(B32&lt;&gt;"Manutenção em interface",IF(B32&lt;&gt;"Desenv., Manutenção e Publicação de Páginas Estáticas",IF(H32="EE",4,IF(H32="CE",4,IF(H32="SE",5,IF(H32="ALI",7,IF(H32="AIE",5,0)))))*C32,C32),C32)</f>
        <v>0</v>
      </c>
      <c r="K32" s="78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IF(B33&lt;&gt;"",VLOOKUP(B33,'Manual EB'!$A$3:$B$407,2,0),0)</f>
        <v>0</v>
      </c>
      <c r="D33" s="78"/>
      <c r="E33" s="78"/>
      <c r="F33" s="78"/>
      <c r="G33" s="79"/>
      <c r="H33" s="78"/>
      <c r="I33" s="109" t="n">
        <f aca="false">IF(B33&lt;&gt;"Manutenção em interface",IF(B33&lt;&gt;"Desenv., Manutenção e Publicação de Páginas Estáticas",IF(H33="EE",4,IF(H33="CE",4,IF(H33="SE",5,IF(H33="ALI",7,IF(H33="AIE",5,0))))),C33),C33)</f>
        <v>0</v>
      </c>
      <c r="J33" s="109" t="n">
        <f aca="false">IF(B33&lt;&gt;"Manutenção em interface",IF(B33&lt;&gt;"Desenv., Manutenção e Publicação de Páginas Estáticas",IF(H33="EE",4,IF(H33="CE",4,IF(H33="SE",5,IF(H33="ALI",7,IF(H33="AIE",5,0)))))*C33,C33),C33)</f>
        <v>0</v>
      </c>
      <c r="K33" s="78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IF(B34&lt;&gt;"",VLOOKUP(B34,'Manual EB'!$A$3:$B$407,2,0),0)</f>
        <v>0</v>
      </c>
      <c r="D34" s="78"/>
      <c r="E34" s="78"/>
      <c r="F34" s="78"/>
      <c r="G34" s="79"/>
      <c r="H34" s="78"/>
      <c r="I34" s="109" t="n">
        <f aca="false">IF(B34&lt;&gt;"Manutenção em interface",IF(B34&lt;&gt;"Desenv., Manutenção e Publicação de Páginas Estáticas",IF(H34="EE",4,IF(H34="CE",4,IF(H34="SE",5,IF(H34="ALI",7,IF(H34="AIE",5,0))))),C34),C34)</f>
        <v>0</v>
      </c>
      <c r="J34" s="109" t="n">
        <f aca="false">IF(B34&lt;&gt;"Manutenção em interface",IF(B34&lt;&gt;"Desenv., Manutenção e Publicação de Páginas Estáticas",IF(H34="EE",4,IF(H34="CE",4,IF(H34="SE",5,IF(H34="ALI",7,IF(H34="AIE",5,0)))))*C34,C34),C34)</f>
        <v>0</v>
      </c>
      <c r="K34" s="78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IF(B35&lt;&gt;"",VLOOKUP(B35,'Manual EB'!$A$3:$B$407,2,0),0)</f>
        <v>0</v>
      </c>
      <c r="D35" s="78"/>
      <c r="E35" s="78"/>
      <c r="F35" s="78"/>
      <c r="G35" s="79"/>
      <c r="H35" s="78"/>
      <c r="I35" s="109" t="n">
        <f aca="false">IF(B35&lt;&gt;"Manutenção em interface",IF(B35&lt;&gt;"Desenv., Manutenção e Publicação de Páginas Estáticas",IF(H35="EE",4,IF(H35="CE",4,IF(H35="SE",5,IF(H35="ALI",7,IF(H35="AIE",5,0))))),C35),C35)</f>
        <v>0</v>
      </c>
      <c r="J35" s="109" t="n">
        <f aca="false">IF(B35&lt;&gt;"Manutenção em interface",IF(B35&lt;&gt;"Desenv., Manutenção e Publicação de Páginas Estáticas",IF(H35="EE",4,IF(H35="CE",4,IF(H35="SE",5,IF(H35="ALI",7,IF(H35="AIE",5,0)))))*C35,C35),C35)</f>
        <v>0</v>
      </c>
      <c r="K35" s="78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IF(B36&lt;&gt;"",VLOOKUP(B36,'Manual EB'!$A$3:$B$407,2,0),0)</f>
        <v>0</v>
      </c>
      <c r="D36" s="78"/>
      <c r="E36" s="78"/>
      <c r="F36" s="78"/>
      <c r="G36" s="79"/>
      <c r="H36" s="78"/>
      <c r="I36" s="109" t="n">
        <f aca="false">IF(B36&lt;&gt;"Manutenção em interface",IF(B36&lt;&gt;"Desenv., Manutenção e Publicação de Páginas Estáticas",IF(H36="EE",4,IF(H36="CE",4,IF(H36="SE",5,IF(H36="ALI",7,IF(H36="AIE",5,0))))),C36),C36)</f>
        <v>0</v>
      </c>
      <c r="J36" s="109" t="n">
        <f aca="false">IF(B36&lt;&gt;"Manutenção em interface",IF(B36&lt;&gt;"Desenv., Manutenção e Publicação de Páginas Estáticas",IF(H36="EE",4,IF(H36="CE",4,IF(H36="SE",5,IF(H36="ALI",7,IF(H36="AIE",5,0)))))*C36,C36),C36)</f>
        <v>0</v>
      </c>
      <c r="K36" s="78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IF(B37&lt;&gt;"",VLOOKUP(B37,'Manual EB'!$A$3:$B$407,2,0),0)</f>
        <v>0</v>
      </c>
      <c r="D37" s="78"/>
      <c r="E37" s="78"/>
      <c r="F37" s="78"/>
      <c r="G37" s="79"/>
      <c r="H37" s="78"/>
      <c r="I37" s="109" t="n">
        <f aca="false">IF(B37&lt;&gt;"Manutenção em interface",IF(B37&lt;&gt;"Desenv., Manutenção e Publicação de Páginas Estáticas",IF(H37="EE",4,IF(H37="CE",4,IF(H37="SE",5,IF(H37="ALI",7,IF(H37="AIE",5,0))))),C37),C37)</f>
        <v>0</v>
      </c>
      <c r="J37" s="109" t="n">
        <f aca="false">IF(B37&lt;&gt;"Manutenção em interface",IF(B37&lt;&gt;"Desenv., Manutenção e Publicação de Páginas Estáticas",IF(H37="EE",4,IF(H37="CE",4,IF(H37="SE",5,IF(H37="ALI",7,IF(H37="AIE",5,0)))))*C37,C37),C37)</f>
        <v>0</v>
      </c>
      <c r="K37" s="78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IF(B38&lt;&gt;"",VLOOKUP(B38,'Manual EB'!$A$3:$B$407,2,0),0)</f>
        <v>0</v>
      </c>
      <c r="D38" s="78"/>
      <c r="E38" s="78"/>
      <c r="F38" s="78"/>
      <c r="G38" s="79"/>
      <c r="H38" s="78"/>
      <c r="I38" s="109" t="n">
        <f aca="false">IF(B38&lt;&gt;"Manutenção em interface",IF(B38&lt;&gt;"Desenv., Manutenção e Publicação de Páginas Estáticas",IF(H38="EE",4,IF(H38="CE",4,IF(H38="SE",5,IF(H38="ALI",7,IF(H38="AIE",5,0))))),C38),C38)</f>
        <v>0</v>
      </c>
      <c r="J38" s="109" t="n">
        <f aca="false">IF(B38&lt;&gt;"Manutenção em interface",IF(B38&lt;&gt;"Desenv., Manutenção e Publicação de Páginas Estáticas",IF(H38="EE",4,IF(H38="CE",4,IF(H38="SE",5,IF(H38="ALI",7,IF(H38="AIE",5,0)))))*C38,C38),C38)</f>
        <v>0</v>
      </c>
      <c r="K38" s="78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IF(B39&lt;&gt;"",VLOOKUP(B39,'Manual EB'!$A$3:$B$407,2,0),0)</f>
        <v>0</v>
      </c>
      <c r="D39" s="78"/>
      <c r="E39" s="78"/>
      <c r="F39" s="78"/>
      <c r="G39" s="79"/>
      <c r="H39" s="78"/>
      <c r="I39" s="109" t="n">
        <f aca="false">IF(B39&lt;&gt;"Manutenção em interface",IF(B39&lt;&gt;"Desenv., Manutenção e Publicação de Páginas Estáticas",IF(H39="EE",4,IF(H39="CE",4,IF(H39="SE",5,IF(H39="ALI",7,IF(H39="AIE",5,0))))),C39),C39)</f>
        <v>0</v>
      </c>
      <c r="J39" s="109" t="n">
        <f aca="false">IF(B39&lt;&gt;"Manutenção em interface",IF(B39&lt;&gt;"Desenv., Manutenção e Publicação de Páginas Estáticas",IF(H39="EE",4,IF(H39="CE",4,IF(H39="SE",5,IF(H39="ALI",7,IF(H39="AIE",5,0)))))*C39,C39),C39)</f>
        <v>0</v>
      </c>
      <c r="K39" s="78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IF(B40&lt;&gt;"",VLOOKUP(B40,'Manual EB'!$A$3:$B$407,2,0),0)</f>
        <v>0</v>
      </c>
      <c r="D40" s="78"/>
      <c r="E40" s="78"/>
      <c r="F40" s="78"/>
      <c r="G40" s="79"/>
      <c r="H40" s="78"/>
      <c r="I40" s="109" t="n">
        <f aca="false">IF(B40&lt;&gt;"Manutenção em interface",IF(B40&lt;&gt;"Desenv., Manutenção e Publicação de Páginas Estáticas",IF(H40="EE",4,IF(H40="CE",4,IF(H40="SE",5,IF(H40="ALI",7,IF(H40="AIE",5,0))))),C40),C40)</f>
        <v>0</v>
      </c>
      <c r="J40" s="109" t="n">
        <f aca="false">IF(B40&lt;&gt;"Manutenção em interface",IF(B40&lt;&gt;"Desenv., Manutenção e Publicação de Páginas Estáticas",IF(H40="EE",4,IF(H40="CE",4,IF(H40="SE",5,IF(H40="ALI",7,IF(H40="AIE",5,0)))))*C40,C40),C40)</f>
        <v>0</v>
      </c>
      <c r="K40" s="78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IF(B41&lt;&gt;"",VLOOKUP(B41,'Manual EB'!$A$3:$B$407,2,0),0)</f>
        <v>0</v>
      </c>
      <c r="D41" s="78"/>
      <c r="E41" s="78"/>
      <c r="F41" s="78"/>
      <c r="G41" s="79"/>
      <c r="H41" s="78"/>
      <c r="I41" s="109" t="n">
        <f aca="false">IF(B41&lt;&gt;"Manutenção em interface",IF(B41&lt;&gt;"Desenv., Manutenção e Publicação de Páginas Estáticas",IF(H41="EE",4,IF(H41="CE",4,IF(H41="SE",5,IF(H41="ALI",7,IF(H41="AIE",5,0))))),C41),C41)</f>
        <v>0</v>
      </c>
      <c r="J41" s="109" t="n">
        <f aca="false">IF(B41&lt;&gt;"Manutenção em interface",IF(B41&lt;&gt;"Desenv., Manutenção e Publicação de Páginas Estáticas",IF(H41="EE",4,IF(H41="CE",4,IF(H41="SE",5,IF(H41="ALI",7,IF(H41="AIE",5,0)))))*C41,C41),C41)</f>
        <v>0</v>
      </c>
      <c r="K41" s="78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IF(B42&lt;&gt;"",VLOOKUP(B42,'Manual EB'!$A$3:$B$407,2,0),0)</f>
        <v>0</v>
      </c>
      <c r="D42" s="78"/>
      <c r="E42" s="78"/>
      <c r="F42" s="78"/>
      <c r="G42" s="79"/>
      <c r="H42" s="78"/>
      <c r="I42" s="109" t="n">
        <f aca="false">IF(B42&lt;&gt;"Manutenção em interface",IF(B42&lt;&gt;"Desenv., Manutenção e Publicação de Páginas Estáticas",IF(H42="EE",4,IF(H42="CE",4,IF(H42="SE",5,IF(H42="ALI",7,IF(H42="AIE",5,0))))),C42),C42)</f>
        <v>0</v>
      </c>
      <c r="J42" s="109" t="n">
        <f aca="false">IF(B42&lt;&gt;"Manutenção em interface",IF(B42&lt;&gt;"Desenv., Manutenção e Publicação de Páginas Estáticas",IF(H42="EE",4,IF(H42="CE",4,IF(H42="SE",5,IF(H42="ALI",7,IF(H42="AIE",5,0)))))*C42,C42),C42)</f>
        <v>0</v>
      </c>
      <c r="K42" s="78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IF(B43&lt;&gt;"",VLOOKUP(B43,'Manual EB'!$A$3:$B$407,2,0),0)</f>
        <v>0</v>
      </c>
      <c r="D43" s="78"/>
      <c r="E43" s="78"/>
      <c r="F43" s="78"/>
      <c r="G43" s="79"/>
      <c r="H43" s="78"/>
      <c r="I43" s="109" t="n">
        <f aca="false">IF(B43&lt;&gt;"Manutenção em interface",IF(B43&lt;&gt;"Desenv., Manutenção e Publicação de Páginas Estáticas",IF(H43="EE",4,IF(H43="CE",4,IF(H43="SE",5,IF(H43="ALI",7,IF(H43="AIE",5,0))))),C43),C43)</f>
        <v>0</v>
      </c>
      <c r="J43" s="109" t="n">
        <f aca="false">IF(B43&lt;&gt;"Manutenção em interface",IF(B43&lt;&gt;"Desenv., Manutenção e Publicação de Páginas Estáticas",IF(H43="EE",4,IF(H43="CE",4,IF(H43="SE",5,IF(H43="ALI",7,IF(H43="AIE",5,0)))))*C43,C43),C43)</f>
        <v>0</v>
      </c>
      <c r="K43" s="78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IF(B44&lt;&gt;"",VLOOKUP(B44,'Manual EB'!$A$3:$B$407,2,0),0)</f>
        <v>0</v>
      </c>
      <c r="D44" s="78"/>
      <c r="E44" s="78"/>
      <c r="F44" s="78"/>
      <c r="G44" s="79"/>
      <c r="H44" s="78"/>
      <c r="I44" s="109" t="n">
        <f aca="false">IF(B44&lt;&gt;"Manutenção em interface",IF(B44&lt;&gt;"Desenv., Manutenção e Publicação de Páginas Estáticas",IF(H44="EE",4,IF(H44="CE",4,IF(H44="SE",5,IF(H44="ALI",7,IF(H44="AIE",5,0))))),C44),C44)</f>
        <v>0</v>
      </c>
      <c r="J44" s="109" t="n">
        <f aca="false">IF(B44&lt;&gt;"Manutenção em interface",IF(B44&lt;&gt;"Desenv., Manutenção e Publicação de Páginas Estáticas",IF(H44="EE",4,IF(H44="CE",4,IF(H44="SE",5,IF(H44="ALI",7,IF(H44="AIE",5,0)))))*C44,C44),C44)</f>
        <v>0</v>
      </c>
      <c r="K44" s="78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IF(B45&lt;&gt;"",VLOOKUP(B45,'Manual EB'!$A$3:$B$407,2,0),0)</f>
        <v>0</v>
      </c>
      <c r="D45" s="78"/>
      <c r="E45" s="78"/>
      <c r="F45" s="78"/>
      <c r="G45" s="79"/>
      <c r="H45" s="78"/>
      <c r="I45" s="109" t="n">
        <f aca="false">IF(B45&lt;&gt;"Manutenção em interface",IF(B45&lt;&gt;"Desenv., Manutenção e Publicação de Páginas Estáticas",IF(H45="EE",4,IF(H45="CE",4,IF(H45="SE",5,IF(H45="ALI",7,IF(H45="AIE",5,0))))),C45),C45)</f>
        <v>0</v>
      </c>
      <c r="J45" s="109" t="n">
        <f aca="false">IF(B45&lt;&gt;"Manutenção em interface",IF(B45&lt;&gt;"Desenv., Manutenção e Publicação de Páginas Estáticas",IF(H45="EE",4,IF(H45="CE",4,IF(H45="SE",5,IF(H45="ALI",7,IF(H45="AIE",5,0)))))*C45,C45),C45)</f>
        <v>0</v>
      </c>
      <c r="K45" s="78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IF(B46&lt;&gt;"",VLOOKUP(B46,'Manual EB'!$A$3:$B$407,2,0),0)</f>
        <v>0</v>
      </c>
      <c r="D46" s="78"/>
      <c r="E46" s="78"/>
      <c r="F46" s="78"/>
      <c r="G46" s="79"/>
      <c r="H46" s="78"/>
      <c r="I46" s="109" t="n">
        <f aca="false">IF(B46&lt;&gt;"Manutenção em interface",IF(B46&lt;&gt;"Desenv., Manutenção e Publicação de Páginas Estáticas",IF(H46="EE",4,IF(H46="CE",4,IF(H46="SE",5,IF(H46="ALI",7,IF(H46="AIE",5,0))))),C46),C46)</f>
        <v>0</v>
      </c>
      <c r="J46" s="109" t="n">
        <f aca="false">IF(B46&lt;&gt;"Manutenção em interface",IF(B46&lt;&gt;"Desenv., Manutenção e Publicação de Páginas Estáticas",IF(H46="EE",4,IF(H46="CE",4,IF(H46="SE",5,IF(H46="ALI",7,IF(H46="AIE",5,0)))))*C46,C46),C46)</f>
        <v>0</v>
      </c>
      <c r="K46" s="78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IF(B47&lt;&gt;"",VLOOKUP(B47,'Manual EB'!$A$3:$B$407,2,0),0)</f>
        <v>0</v>
      </c>
      <c r="D47" s="78"/>
      <c r="E47" s="78"/>
      <c r="F47" s="78"/>
      <c r="G47" s="79"/>
      <c r="H47" s="78"/>
      <c r="I47" s="109" t="n">
        <f aca="false">IF(B47&lt;&gt;"Manutenção em interface",IF(B47&lt;&gt;"Desenv., Manutenção e Publicação de Páginas Estáticas",IF(H47="EE",4,IF(H47="CE",4,IF(H47="SE",5,IF(H47="ALI",7,IF(H47="AIE",5,0))))),C47),C47)</f>
        <v>0</v>
      </c>
      <c r="J47" s="109" t="n">
        <f aca="false">IF(B47&lt;&gt;"Manutenção em interface",IF(B47&lt;&gt;"Desenv., Manutenção e Publicação de Páginas Estáticas",IF(H47="EE",4,IF(H47="CE",4,IF(H47="SE",5,IF(H47="ALI",7,IF(H47="AIE",5,0)))))*C47,C47),C47)</f>
        <v>0</v>
      </c>
      <c r="K47" s="78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IF(B48&lt;&gt;"",VLOOKUP(B48,'Manual EB'!$A$3:$B$407,2,0),0)</f>
        <v>0</v>
      </c>
      <c r="D48" s="78"/>
      <c r="E48" s="78"/>
      <c r="F48" s="78"/>
      <c r="G48" s="79"/>
      <c r="H48" s="78"/>
      <c r="I48" s="109" t="n">
        <f aca="false">IF(B48&lt;&gt;"Manutenção em interface",IF(B48&lt;&gt;"Desenv., Manutenção e Publicação de Páginas Estáticas",IF(H48="EE",4,IF(H48="CE",4,IF(H48="SE",5,IF(H48="ALI",7,IF(H48="AIE",5,0))))),C48),C48)</f>
        <v>0</v>
      </c>
      <c r="J48" s="109" t="n">
        <f aca="false">IF(B48&lt;&gt;"Manutenção em interface",IF(B48&lt;&gt;"Desenv., Manutenção e Publicação de Páginas Estáticas",IF(H48="EE",4,IF(H48="CE",4,IF(H48="SE",5,IF(H48="ALI",7,IF(H48="AIE",5,0)))))*C48,C48),C48)</f>
        <v>0</v>
      </c>
      <c r="K48" s="78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IF(B49&lt;&gt;"",VLOOKUP(B49,'Manual EB'!$A$3:$B$407,2,0),0)</f>
        <v>0</v>
      </c>
      <c r="D49" s="78"/>
      <c r="E49" s="78"/>
      <c r="F49" s="78"/>
      <c r="G49" s="79"/>
      <c r="H49" s="78"/>
      <c r="I49" s="109" t="n">
        <f aca="false">IF(B49&lt;&gt;"Manutenção em interface",IF(B49&lt;&gt;"Desenv., Manutenção e Publicação de Páginas Estáticas",IF(H49="EE",4,IF(H49="CE",4,IF(H49="SE",5,IF(H49="ALI",7,IF(H49="AIE",5,0))))),C49),C49)</f>
        <v>0</v>
      </c>
      <c r="J49" s="109" t="n">
        <f aca="false">IF(B49&lt;&gt;"Manutenção em interface",IF(B49&lt;&gt;"Desenv., Manutenção e Publicação de Páginas Estáticas",IF(H49="EE",4,IF(H49="CE",4,IF(H49="SE",5,IF(H49="ALI",7,IF(H49="AIE",5,0)))))*C49,C49),C49)</f>
        <v>0</v>
      </c>
      <c r="K49" s="78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IF(B50&lt;&gt;"",VLOOKUP(B50,'Manual EB'!$A$3:$B$407,2,0),0)</f>
        <v>0</v>
      </c>
      <c r="D50" s="78"/>
      <c r="E50" s="78"/>
      <c r="F50" s="78"/>
      <c r="G50" s="79"/>
      <c r="H50" s="78"/>
      <c r="I50" s="109" t="n">
        <f aca="false">IF(B50&lt;&gt;"Manutenção em interface",IF(B50&lt;&gt;"Desenv., Manutenção e Publicação de Páginas Estáticas",IF(H50="EE",4,IF(H50="CE",4,IF(H50="SE",5,IF(H50="ALI",7,IF(H50="AIE",5,0))))),C50),C50)</f>
        <v>0</v>
      </c>
      <c r="J50" s="109" t="n">
        <f aca="false">IF(B50&lt;&gt;"Manutenção em interface",IF(B50&lt;&gt;"Desenv., Manutenção e Publicação de Páginas Estáticas",IF(H50="EE",4,IF(H50="CE",4,IF(H50="SE",5,IF(H50="ALI",7,IF(H50="AIE",5,0)))))*C50,C50),C50)</f>
        <v>0</v>
      </c>
      <c r="K50" s="78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IF(B51&lt;&gt;"",VLOOKUP(B51,'Manual EB'!$A$3:$B$407,2,0),0)</f>
        <v>0</v>
      </c>
      <c r="D51" s="78"/>
      <c r="E51" s="78"/>
      <c r="F51" s="78"/>
      <c r="G51" s="79"/>
      <c r="H51" s="78"/>
      <c r="I51" s="109" t="n">
        <f aca="false">IF(B51&lt;&gt;"Manutenção em interface",IF(B51&lt;&gt;"Desenv., Manutenção e Publicação de Páginas Estáticas",IF(H51="EE",4,IF(H51="CE",4,IF(H51="SE",5,IF(H51="ALI",7,IF(H51="AIE",5,0))))),C51),C51)</f>
        <v>0</v>
      </c>
      <c r="J51" s="109" t="n">
        <f aca="false">IF(B51&lt;&gt;"Manutenção em interface",IF(B51&lt;&gt;"Desenv., Manutenção e Publicação de Páginas Estáticas",IF(H51="EE",4,IF(H51="CE",4,IF(H51="SE",5,IF(H51="ALI",7,IF(H51="AIE",5,0)))))*C51,C51),C51)</f>
        <v>0</v>
      </c>
      <c r="K51" s="78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IF(B52&lt;&gt;"",VLOOKUP(B52,'Manual EB'!$A$3:$B$407,2,0),0)</f>
        <v>0</v>
      </c>
      <c r="D52" s="78"/>
      <c r="E52" s="78"/>
      <c r="F52" s="78"/>
      <c r="G52" s="79"/>
      <c r="H52" s="78"/>
      <c r="I52" s="109" t="n">
        <f aca="false">IF(B52&lt;&gt;"Manutenção em interface",IF(B52&lt;&gt;"Desenv., Manutenção e Publicação de Páginas Estáticas",IF(H52="EE",4,IF(H52="CE",4,IF(H52="SE",5,IF(H52="ALI",7,IF(H52="AIE",5,0))))),C52),C52)</f>
        <v>0</v>
      </c>
      <c r="J52" s="109" t="n">
        <f aca="false">IF(B52&lt;&gt;"Manutenção em interface",IF(B52&lt;&gt;"Desenv., Manutenção e Publicação de Páginas Estáticas",IF(H52="EE",4,IF(H52="CE",4,IF(H52="SE",5,IF(H52="ALI",7,IF(H52="AIE",5,0)))))*C52,C52),C52)</f>
        <v>0</v>
      </c>
      <c r="K52" s="78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IF(B53&lt;&gt;"",VLOOKUP(B53,'Manual EB'!$A$3:$B$407,2,0),0)</f>
        <v>0</v>
      </c>
      <c r="D53" s="78"/>
      <c r="E53" s="78"/>
      <c r="F53" s="78"/>
      <c r="G53" s="79"/>
      <c r="H53" s="78"/>
      <c r="I53" s="109" t="n">
        <f aca="false">IF(B53&lt;&gt;"Manutenção em interface",IF(B53&lt;&gt;"Desenv., Manutenção e Publicação de Páginas Estáticas",IF(H53="EE",4,IF(H53="CE",4,IF(H53="SE",5,IF(H53="ALI",7,IF(H53="AIE",5,0))))),C53),C53)</f>
        <v>0</v>
      </c>
      <c r="J53" s="109" t="n">
        <f aca="false">IF(B53&lt;&gt;"Manutenção em interface",IF(B53&lt;&gt;"Desenv., Manutenção e Publicação de Páginas Estáticas",IF(H53="EE",4,IF(H53="CE",4,IF(H53="SE",5,IF(H53="ALI",7,IF(H53="AIE",5,0)))))*C53,C53),C53)</f>
        <v>0</v>
      </c>
      <c r="K53" s="78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IF(B54&lt;&gt;"",VLOOKUP(B54,'Manual EB'!$A$3:$B$407,2,0),0)</f>
        <v>0</v>
      </c>
      <c r="D54" s="78"/>
      <c r="E54" s="78"/>
      <c r="F54" s="78"/>
      <c r="G54" s="79"/>
      <c r="H54" s="78"/>
      <c r="I54" s="109" t="n">
        <f aca="false">IF(B54&lt;&gt;"Manutenção em interface",IF(B54&lt;&gt;"Desenv., Manutenção e Publicação de Páginas Estáticas",IF(H54="EE",4,IF(H54="CE",4,IF(H54="SE",5,IF(H54="ALI",7,IF(H54="AIE",5,0))))),C54),C54)</f>
        <v>0</v>
      </c>
      <c r="J54" s="109" t="n">
        <f aca="false">IF(B54&lt;&gt;"Manutenção em interface",IF(B54&lt;&gt;"Desenv., Manutenção e Publicação de Páginas Estáticas",IF(H54="EE",4,IF(H54="CE",4,IF(H54="SE",5,IF(H54="ALI",7,IF(H54="AIE",5,0)))))*C54,C54),C54)</f>
        <v>0</v>
      </c>
      <c r="K54" s="78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IF(B55&lt;&gt;"",VLOOKUP(B55,'Manual EB'!$A$3:$B$407,2,0),0)</f>
        <v>0</v>
      </c>
      <c r="D55" s="78"/>
      <c r="E55" s="78"/>
      <c r="F55" s="78"/>
      <c r="G55" s="79"/>
      <c r="H55" s="78"/>
      <c r="I55" s="109" t="n">
        <f aca="false">IF(B55&lt;&gt;"Manutenção em interface",IF(B55&lt;&gt;"Desenv., Manutenção e Publicação de Páginas Estáticas",IF(H55="EE",4,IF(H55="CE",4,IF(H55="SE",5,IF(H55="ALI",7,IF(H55="AIE",5,0))))),C55),C55)</f>
        <v>0</v>
      </c>
      <c r="J55" s="109" t="n">
        <f aca="false">IF(B55&lt;&gt;"Manutenção em interface",IF(B55&lt;&gt;"Desenv., Manutenção e Publicação de Páginas Estáticas",IF(H55="EE",4,IF(H55="CE",4,IF(H55="SE",5,IF(H55="ALI",7,IF(H55="AIE",5,0)))))*C55,C55),C55)</f>
        <v>0</v>
      </c>
      <c r="K55" s="78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IF(B56&lt;&gt;"",VLOOKUP(B56,'Manual EB'!$A$3:$B$407,2,0),0)</f>
        <v>0</v>
      </c>
      <c r="D56" s="78"/>
      <c r="E56" s="78"/>
      <c r="F56" s="78"/>
      <c r="G56" s="79"/>
      <c r="H56" s="78"/>
      <c r="I56" s="109" t="n">
        <f aca="false">IF(B56&lt;&gt;"Manutenção em interface",IF(B56&lt;&gt;"Desenv., Manutenção e Publicação de Páginas Estáticas",IF(H56="EE",4,IF(H56="CE",4,IF(H56="SE",5,IF(H56="ALI",7,IF(H56="AIE",5,0))))),C56),C56)</f>
        <v>0</v>
      </c>
      <c r="J56" s="109" t="n">
        <f aca="false">IF(B56&lt;&gt;"Manutenção em interface",IF(B56&lt;&gt;"Desenv., Manutenção e Publicação de Páginas Estáticas",IF(H56="EE",4,IF(H56="CE",4,IF(H56="SE",5,IF(H56="ALI",7,IF(H56="AIE",5,0)))))*C56,C56),C56)</f>
        <v>0</v>
      </c>
      <c r="K56" s="78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IF(B57&lt;&gt;"",VLOOKUP(B57,'Manual EB'!$A$3:$B$407,2,0),0)</f>
        <v>0</v>
      </c>
      <c r="D57" s="78"/>
      <c r="E57" s="78"/>
      <c r="F57" s="78"/>
      <c r="G57" s="79"/>
      <c r="H57" s="78"/>
      <c r="I57" s="109" t="n">
        <f aca="false">IF(B57&lt;&gt;"Manutenção em interface",IF(B57&lt;&gt;"Desenv., Manutenção e Publicação de Páginas Estáticas",IF(H57="EE",4,IF(H57="CE",4,IF(H57="SE",5,IF(H57="ALI",7,IF(H57="AIE",5,0))))),C57),C57)</f>
        <v>0</v>
      </c>
      <c r="J57" s="109" t="n">
        <f aca="false">IF(B57&lt;&gt;"Manutenção em interface",IF(B57&lt;&gt;"Desenv., Manutenção e Publicação de Páginas Estáticas",IF(H57="EE",4,IF(H57="CE",4,IF(H57="SE",5,IF(H57="ALI",7,IF(H57="AIE",5,0)))))*C57,C57),C57)</f>
        <v>0</v>
      </c>
      <c r="K57" s="78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IF(B58&lt;&gt;"",VLOOKUP(B58,'Manual EB'!$A$3:$B$407,2,0),0)</f>
        <v>0</v>
      </c>
      <c r="D58" s="78"/>
      <c r="E58" s="78"/>
      <c r="F58" s="78"/>
      <c r="G58" s="79"/>
      <c r="H58" s="78"/>
      <c r="I58" s="109" t="n">
        <f aca="false">IF(B58&lt;&gt;"Manutenção em interface",IF(B58&lt;&gt;"Desenv., Manutenção e Publicação de Páginas Estáticas",IF(H58="EE",4,IF(H58="CE",4,IF(H58="SE",5,IF(H58="ALI",7,IF(H58="AIE",5,0))))),C58),C58)</f>
        <v>0</v>
      </c>
      <c r="J58" s="109" t="n">
        <f aca="false">IF(B58&lt;&gt;"Manutenção em interface",IF(B58&lt;&gt;"Desenv., Manutenção e Publicação de Páginas Estáticas",IF(H58="EE",4,IF(H58="CE",4,IF(H58="SE",5,IF(H58="ALI",7,IF(H58="AIE",5,0)))))*C58,C58),C58)</f>
        <v>0</v>
      </c>
      <c r="K58" s="78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IF(B59&lt;&gt;"",VLOOKUP(B59,'Manual EB'!$A$3:$B$407,2,0),0)</f>
        <v>0</v>
      </c>
      <c r="D59" s="78"/>
      <c r="E59" s="78"/>
      <c r="F59" s="78"/>
      <c r="G59" s="79"/>
      <c r="H59" s="78"/>
      <c r="I59" s="109" t="n">
        <f aca="false">IF(B59&lt;&gt;"Manutenção em interface",IF(B59&lt;&gt;"Desenv., Manutenção e Publicação de Páginas Estáticas",IF(H59="EE",4,IF(H59="CE",4,IF(H59="SE",5,IF(H59="ALI",7,IF(H59="AIE",5,0))))),C59),C59)</f>
        <v>0</v>
      </c>
      <c r="J59" s="109" t="n">
        <f aca="false">IF(B59&lt;&gt;"Manutenção em interface",IF(B59&lt;&gt;"Desenv., Manutenção e Publicação de Páginas Estáticas",IF(H59="EE",4,IF(H59="CE",4,IF(H59="SE",5,IF(H59="ALI",7,IF(H59="AIE",5,0)))))*C59,C59),C59)</f>
        <v>0</v>
      </c>
      <c r="K59" s="78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IF(B60&lt;&gt;"",VLOOKUP(B60,'Manual EB'!$A$3:$B$407,2,0),0)</f>
        <v>0</v>
      </c>
      <c r="D60" s="78"/>
      <c r="E60" s="78"/>
      <c r="F60" s="78"/>
      <c r="G60" s="79"/>
      <c r="H60" s="78"/>
      <c r="I60" s="109" t="n">
        <f aca="false">IF(B60&lt;&gt;"Manutenção em interface",IF(B60&lt;&gt;"Desenv., Manutenção e Publicação de Páginas Estáticas",IF(H60="EE",4,IF(H60="CE",4,IF(H60="SE",5,IF(H60="ALI",7,IF(H60="AIE",5,0))))),C60),C60)</f>
        <v>0</v>
      </c>
      <c r="J60" s="109" t="n">
        <f aca="false">IF(B60&lt;&gt;"Manutenção em interface",IF(B60&lt;&gt;"Desenv., Manutenção e Publicação de Páginas Estáticas",IF(H60="EE",4,IF(H60="CE",4,IF(H60="SE",5,IF(H60="ALI",7,IF(H60="AIE",5,0)))))*C60,C60),C60)</f>
        <v>0</v>
      </c>
      <c r="K60" s="78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IF(B61&lt;&gt;"",VLOOKUP(B61,'Manual EB'!$A$3:$B$407,2,0),0)</f>
        <v>0</v>
      </c>
      <c r="D61" s="78"/>
      <c r="E61" s="78"/>
      <c r="F61" s="78"/>
      <c r="G61" s="79"/>
      <c r="H61" s="78"/>
      <c r="I61" s="109" t="n">
        <f aca="false">IF(B61&lt;&gt;"Manutenção em interface",IF(B61&lt;&gt;"Desenv., Manutenção e Publicação de Páginas Estáticas",IF(H61="EE",4,IF(H61="CE",4,IF(H61="SE",5,IF(H61="ALI",7,IF(H61="AIE",5,0))))),C61),C61)</f>
        <v>0</v>
      </c>
      <c r="J61" s="109" t="n">
        <f aca="false">IF(B61&lt;&gt;"Manutenção em interface",IF(B61&lt;&gt;"Desenv., Manutenção e Publicação de Páginas Estáticas",IF(H61="EE",4,IF(H61="CE",4,IF(H61="SE",5,IF(H61="ALI",7,IF(H61="AIE",5,0)))))*C61,C61),C61)</f>
        <v>0</v>
      </c>
      <c r="K61" s="78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IF(B62&lt;&gt;"",VLOOKUP(B62,'Manual EB'!$A$3:$B$407,2,0),0)</f>
        <v>0</v>
      </c>
      <c r="D62" s="78"/>
      <c r="E62" s="78"/>
      <c r="F62" s="78"/>
      <c r="G62" s="79"/>
      <c r="H62" s="78"/>
      <c r="I62" s="109" t="n">
        <f aca="false">IF(B62&lt;&gt;"Manutenção em interface",IF(B62&lt;&gt;"Desenv., Manutenção e Publicação de Páginas Estáticas",IF(H62="EE",4,IF(H62="CE",4,IF(H62="SE",5,IF(H62="ALI",7,IF(H62="AIE",5,0))))),C62),C62)</f>
        <v>0</v>
      </c>
      <c r="J62" s="109" t="n">
        <f aca="false">IF(B62&lt;&gt;"Manutenção em interface",IF(B62&lt;&gt;"Desenv., Manutenção e Publicação de Páginas Estáticas",IF(H62="EE",4,IF(H62="CE",4,IF(H62="SE",5,IF(H62="ALI",7,IF(H62="AIE",5,0)))))*C62,C62),C62)</f>
        <v>0</v>
      </c>
      <c r="K62" s="78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IF(B63&lt;&gt;"",VLOOKUP(B63,'Manual EB'!$A$3:$B$407,2,0),0)</f>
        <v>0</v>
      </c>
      <c r="D63" s="78"/>
      <c r="E63" s="78"/>
      <c r="F63" s="78"/>
      <c r="G63" s="79"/>
      <c r="H63" s="78"/>
      <c r="I63" s="109" t="n">
        <f aca="false">IF(B63&lt;&gt;"Manutenção em interface",IF(B63&lt;&gt;"Desenv., Manutenção e Publicação de Páginas Estáticas",IF(H63="EE",4,IF(H63="CE",4,IF(H63="SE",5,IF(H63="ALI",7,IF(H63="AIE",5,0))))),C63),C63)</f>
        <v>0</v>
      </c>
      <c r="J63" s="109" t="n">
        <f aca="false">IF(B63&lt;&gt;"Manutenção em interface",IF(B63&lt;&gt;"Desenv., Manutenção e Publicação de Páginas Estáticas",IF(H63="EE",4,IF(H63="CE",4,IF(H63="SE",5,IF(H63="ALI",7,IF(H63="AIE",5,0)))))*C63,C63),C63)</f>
        <v>0</v>
      </c>
      <c r="K63" s="78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IF(B64&lt;&gt;"",VLOOKUP(B64,'Manual EB'!$A$3:$B$407,2,0),0)</f>
        <v>0</v>
      </c>
      <c r="D64" s="78"/>
      <c r="E64" s="78"/>
      <c r="F64" s="78"/>
      <c r="G64" s="79"/>
      <c r="H64" s="78"/>
      <c r="I64" s="109" t="n">
        <f aca="false">IF(B64&lt;&gt;"Manutenção em interface",IF(B64&lt;&gt;"Desenv., Manutenção e Publicação de Páginas Estáticas",IF(H64="EE",4,IF(H64="CE",4,IF(H64="SE",5,IF(H64="ALI",7,IF(H64="AIE",5,0))))),C64),C64)</f>
        <v>0</v>
      </c>
      <c r="J64" s="109" t="n">
        <f aca="false">IF(B64&lt;&gt;"Manutenção em interface",IF(B64&lt;&gt;"Desenv., Manutenção e Publicação de Páginas Estáticas",IF(H64="EE",4,IF(H64="CE",4,IF(H64="SE",5,IF(H64="ALI",7,IF(H64="AIE",5,0)))))*C64,C64),C64)</f>
        <v>0</v>
      </c>
      <c r="K64" s="78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IF(B65&lt;&gt;"",VLOOKUP(B65,'Manual EB'!$A$3:$B$407,2,0),0)</f>
        <v>0</v>
      </c>
      <c r="D65" s="78"/>
      <c r="E65" s="78"/>
      <c r="F65" s="78"/>
      <c r="G65" s="79"/>
      <c r="H65" s="78"/>
      <c r="I65" s="109" t="n">
        <f aca="false">IF(B65&lt;&gt;"Manutenção em interface",IF(B65&lt;&gt;"Desenv., Manutenção e Publicação de Páginas Estáticas",IF(H65="EE",4,IF(H65="CE",4,IF(H65="SE",5,IF(H65="ALI",7,IF(H65="AIE",5,0))))),C65),C65)</f>
        <v>0</v>
      </c>
      <c r="J65" s="109" t="n">
        <f aca="false">IF(B65&lt;&gt;"Manutenção em interface",IF(B65&lt;&gt;"Desenv., Manutenção e Publicação de Páginas Estáticas",IF(H65="EE",4,IF(H65="CE",4,IF(H65="SE",5,IF(H65="ALI",7,IF(H65="AIE",5,0)))))*C65,C65),C65)</f>
        <v>0</v>
      </c>
      <c r="K65" s="78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IF(B66&lt;&gt;"",VLOOKUP(B66,'Manual EB'!$A$3:$B$407,2,0),0)</f>
        <v>0</v>
      </c>
      <c r="D66" s="78"/>
      <c r="E66" s="78"/>
      <c r="F66" s="78"/>
      <c r="G66" s="79"/>
      <c r="H66" s="78"/>
      <c r="I66" s="109" t="n">
        <f aca="false">IF(B66&lt;&gt;"Manutenção em interface",IF(B66&lt;&gt;"Desenv., Manutenção e Publicação de Páginas Estáticas",IF(H66="EE",4,IF(H66="CE",4,IF(H66="SE",5,IF(H66="ALI",7,IF(H66="AIE",5,0))))),C66),C66)</f>
        <v>0</v>
      </c>
      <c r="J66" s="109" t="n">
        <f aca="false">IF(B66&lt;&gt;"Manutenção em interface",IF(B66&lt;&gt;"Desenv., Manutenção e Publicação de Páginas Estáticas",IF(H66="EE",4,IF(H66="CE",4,IF(H66="SE",5,IF(H66="ALI",7,IF(H66="AIE",5,0)))))*C66,C66),C66)</f>
        <v>0</v>
      </c>
      <c r="K66" s="78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IF(B67&lt;&gt;"",VLOOKUP(B67,'Manual EB'!$A$3:$B$407,2,0),0)</f>
        <v>0</v>
      </c>
      <c r="D67" s="78"/>
      <c r="E67" s="78"/>
      <c r="F67" s="78"/>
      <c r="G67" s="79"/>
      <c r="H67" s="78"/>
      <c r="I67" s="109" t="n">
        <f aca="false">IF(B67&lt;&gt;"Manutenção em interface",IF(B67&lt;&gt;"Desenv., Manutenção e Publicação de Páginas Estáticas",IF(H67="EE",4,IF(H67="CE",4,IF(H67="SE",5,IF(H67="ALI",7,IF(H67="AIE",5,0))))),C67),C67)</f>
        <v>0</v>
      </c>
      <c r="J67" s="109" t="n">
        <f aca="false">IF(B67&lt;&gt;"Manutenção em interface",IF(B67&lt;&gt;"Desenv., Manutenção e Publicação de Páginas Estáticas",IF(H67="EE",4,IF(H67="CE",4,IF(H67="SE",5,IF(H67="ALI",7,IF(H67="AIE",5,0)))))*C67,C67),C67)</f>
        <v>0</v>
      </c>
      <c r="K67" s="78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IF(B68&lt;&gt;"",VLOOKUP(B68,'Manual EB'!$A$3:$B$407,2,0),0)</f>
        <v>0</v>
      </c>
      <c r="D68" s="78"/>
      <c r="E68" s="78"/>
      <c r="F68" s="78"/>
      <c r="G68" s="79"/>
      <c r="H68" s="78"/>
      <c r="I68" s="109" t="n">
        <f aca="false">IF(B68&lt;&gt;"Manutenção em interface",IF(B68&lt;&gt;"Desenv., Manutenção e Publicação de Páginas Estáticas",IF(H68="EE",4,IF(H68="CE",4,IF(H68="SE",5,IF(H68="ALI",7,IF(H68="AIE",5,0))))),C68),C68)</f>
        <v>0</v>
      </c>
      <c r="J68" s="109" t="n">
        <f aca="false">IF(B68&lt;&gt;"Manutenção em interface",IF(B68&lt;&gt;"Desenv., Manutenção e Publicação de Páginas Estáticas",IF(H68="EE",4,IF(H68="CE",4,IF(H68="SE",5,IF(H68="ALI",7,IF(H68="AIE",5,0)))))*C68,C68),C68)</f>
        <v>0</v>
      </c>
      <c r="K68" s="78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IF(B69&lt;&gt;"",VLOOKUP(B69,'Manual EB'!$A$3:$B$407,2,0),0)</f>
        <v>0</v>
      </c>
      <c r="D69" s="78"/>
      <c r="E69" s="78"/>
      <c r="F69" s="78"/>
      <c r="G69" s="79"/>
      <c r="H69" s="78"/>
      <c r="I69" s="109" t="n">
        <f aca="false">IF(B69&lt;&gt;"Manutenção em interface",IF(B69&lt;&gt;"Desenv., Manutenção e Publicação de Páginas Estáticas",IF(H69="EE",4,IF(H69="CE",4,IF(H69="SE",5,IF(H69="ALI",7,IF(H69="AIE",5,0))))),C69),C69)</f>
        <v>0</v>
      </c>
      <c r="J69" s="109" t="n">
        <f aca="false">IF(B69&lt;&gt;"Manutenção em interface",IF(B69&lt;&gt;"Desenv., Manutenção e Publicação de Páginas Estáticas",IF(H69="EE",4,IF(H69="CE",4,IF(H69="SE",5,IF(H69="ALI",7,IF(H69="AIE",5,0)))))*C69,C69),C69)</f>
        <v>0</v>
      </c>
      <c r="K69" s="78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IF(B70&lt;&gt;"",VLOOKUP(B70,'Manual EB'!$A$3:$B$407,2,0),0)</f>
        <v>0</v>
      </c>
      <c r="D70" s="78"/>
      <c r="E70" s="78"/>
      <c r="F70" s="78"/>
      <c r="G70" s="79"/>
      <c r="H70" s="78"/>
      <c r="I70" s="109" t="n">
        <f aca="false">IF(B70&lt;&gt;"Manutenção em interface",IF(B70&lt;&gt;"Desenv., Manutenção e Publicação de Páginas Estáticas",IF(H70="EE",4,IF(H70="CE",4,IF(H70="SE",5,IF(H70="ALI",7,IF(H70="AIE",5,0))))),C70),C70)</f>
        <v>0</v>
      </c>
      <c r="J70" s="109" t="n">
        <f aca="false">IF(B70&lt;&gt;"Manutenção em interface",IF(B70&lt;&gt;"Desenv., Manutenção e Publicação de Páginas Estáticas",IF(H70="EE",4,IF(H70="CE",4,IF(H70="SE",5,IF(H70="ALI",7,IF(H70="AIE",5,0)))))*C70,C70),C70)</f>
        <v>0</v>
      </c>
      <c r="K70" s="78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IF(B71&lt;&gt;"",VLOOKUP(B71,'Manual EB'!$A$3:$B$407,2,0),0)</f>
        <v>0</v>
      </c>
      <c r="D71" s="78"/>
      <c r="E71" s="78"/>
      <c r="F71" s="78"/>
      <c r="G71" s="79"/>
      <c r="H71" s="78"/>
      <c r="I71" s="109" t="n">
        <f aca="false">IF(B71&lt;&gt;"Manutenção em interface",IF(B71&lt;&gt;"Desenv., Manutenção e Publicação de Páginas Estáticas",IF(H71="EE",4,IF(H71="CE",4,IF(H71="SE",5,IF(H71="ALI",7,IF(H71="AIE",5,0))))),C71),C71)</f>
        <v>0</v>
      </c>
      <c r="J71" s="109" t="n">
        <f aca="false">IF(B71&lt;&gt;"Manutenção em interface",IF(B71&lt;&gt;"Desenv., Manutenção e Publicação de Páginas Estáticas",IF(H71="EE",4,IF(H71="CE",4,IF(H71="SE",5,IF(H71="ALI",7,IF(H71="AIE",5,0)))))*C71,C71),C71)</f>
        <v>0</v>
      </c>
      <c r="K71" s="78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IF(B72&lt;&gt;"",VLOOKUP(B72,'Manual EB'!$A$3:$B$407,2,0),0)</f>
        <v>0</v>
      </c>
      <c r="D72" s="78"/>
      <c r="E72" s="78"/>
      <c r="F72" s="78"/>
      <c r="G72" s="79"/>
      <c r="H72" s="78"/>
      <c r="I72" s="109" t="n">
        <f aca="false">IF(B72&lt;&gt;"Manutenção em interface",IF(B72&lt;&gt;"Desenv., Manutenção e Publicação de Páginas Estáticas",IF(H72="EE",4,IF(H72="CE",4,IF(H72="SE",5,IF(H72="ALI",7,IF(H72="AIE",5,0))))),C72),C72)</f>
        <v>0</v>
      </c>
      <c r="J72" s="109" t="n">
        <f aca="false">IF(B72&lt;&gt;"Manutenção em interface",IF(B72&lt;&gt;"Desenv., Manutenção e Publicação de Páginas Estáticas",IF(H72="EE",4,IF(H72="CE",4,IF(H72="SE",5,IF(H72="ALI",7,IF(H72="AIE",5,0)))))*C72,C72),C72)</f>
        <v>0</v>
      </c>
      <c r="K72" s="78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IF(B73&lt;&gt;"",VLOOKUP(B73,'Manual EB'!$A$3:$B$407,2,0),0)</f>
        <v>0</v>
      </c>
      <c r="D73" s="78"/>
      <c r="E73" s="78"/>
      <c r="F73" s="78"/>
      <c r="G73" s="79"/>
      <c r="H73" s="78"/>
      <c r="I73" s="109" t="n">
        <f aca="false">IF(B73&lt;&gt;"Manutenção em interface",IF(B73&lt;&gt;"Desenv., Manutenção e Publicação de Páginas Estáticas",IF(H73="EE",4,IF(H73="CE",4,IF(H73="SE",5,IF(H73="ALI",7,IF(H73="AIE",5,0))))),C73),C73)</f>
        <v>0</v>
      </c>
      <c r="J73" s="109" t="n">
        <f aca="false">IF(B73&lt;&gt;"Manutenção em interface",IF(B73&lt;&gt;"Desenv., Manutenção e Publicação de Páginas Estáticas",IF(H73="EE",4,IF(H73="CE",4,IF(H73="SE",5,IF(H73="ALI",7,IF(H73="AIE",5,0)))))*C73,C73),C73)</f>
        <v>0</v>
      </c>
      <c r="K73" s="78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IF(B74&lt;&gt;"",VLOOKUP(B74,'Manual EB'!$A$3:$B$407,2,0),0)</f>
        <v>0</v>
      </c>
      <c r="D74" s="78"/>
      <c r="E74" s="78"/>
      <c r="F74" s="78"/>
      <c r="G74" s="79"/>
      <c r="H74" s="78"/>
      <c r="I74" s="109" t="n">
        <f aca="false">IF(B74&lt;&gt;"Manutenção em interface",IF(B74&lt;&gt;"Desenv., Manutenção e Publicação de Páginas Estáticas",IF(H74="EE",4,IF(H74="CE",4,IF(H74="SE",5,IF(H74="ALI",7,IF(H74="AIE",5,0))))),C74),C74)</f>
        <v>0</v>
      </c>
      <c r="J74" s="109" t="n">
        <f aca="false">IF(B74&lt;&gt;"Manutenção em interface",IF(B74&lt;&gt;"Desenv., Manutenção e Publicação de Páginas Estáticas",IF(H74="EE",4,IF(H74="CE",4,IF(H74="SE",5,IF(H74="ALI",7,IF(H74="AIE",5,0)))))*C74,C74),C74)</f>
        <v>0</v>
      </c>
      <c r="K74" s="78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IF(B75&lt;&gt;"",VLOOKUP(B75,'Manual EB'!$A$3:$B$407,2,0),0)</f>
        <v>0</v>
      </c>
      <c r="D75" s="78"/>
      <c r="E75" s="78"/>
      <c r="F75" s="78"/>
      <c r="G75" s="79"/>
      <c r="H75" s="78"/>
      <c r="I75" s="109" t="n">
        <f aca="false">IF(B75&lt;&gt;"Manutenção em interface",IF(B75&lt;&gt;"Desenv., Manutenção e Publicação de Páginas Estáticas",IF(H75="EE",4,IF(H75="CE",4,IF(H75="SE",5,IF(H75="ALI",7,IF(H75="AIE",5,0))))),C75),C75)</f>
        <v>0</v>
      </c>
      <c r="J75" s="109" t="n">
        <f aca="false">IF(B75&lt;&gt;"Manutenção em interface",IF(B75&lt;&gt;"Desenv., Manutenção e Publicação de Páginas Estáticas",IF(H75="EE",4,IF(H75="CE",4,IF(H75="SE",5,IF(H75="ALI",7,IF(H75="AIE",5,0)))))*C75,C75),C75)</f>
        <v>0</v>
      </c>
      <c r="K75" s="78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IF(B76&lt;&gt;"",VLOOKUP(B76,'Manual EB'!$A$3:$B$407,2,0),0)</f>
        <v>0</v>
      </c>
      <c r="D76" s="78"/>
      <c r="E76" s="78"/>
      <c r="F76" s="78"/>
      <c r="G76" s="79"/>
      <c r="H76" s="78"/>
      <c r="I76" s="109" t="n">
        <f aca="false">IF(B76&lt;&gt;"Manutenção em interface",IF(B76&lt;&gt;"Desenv., Manutenção e Publicação de Páginas Estáticas",IF(H76="EE",4,IF(H76="CE",4,IF(H76="SE",5,IF(H76="ALI",7,IF(H76="AIE",5,0))))),C76),C76)</f>
        <v>0</v>
      </c>
      <c r="J76" s="109" t="n">
        <f aca="false">IF(B76&lt;&gt;"Manutenção em interface",IF(B76&lt;&gt;"Desenv., Manutenção e Publicação de Páginas Estáticas",IF(H76="EE",4,IF(H76="CE",4,IF(H76="SE",5,IF(H76="ALI",7,IF(H76="AIE",5,0)))))*C76,C76),C76)</f>
        <v>0</v>
      </c>
      <c r="K76" s="78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IF(B77&lt;&gt;"",VLOOKUP(B77,'Manual EB'!$A$3:$B$407,2,0),0)</f>
        <v>0</v>
      </c>
      <c r="D77" s="78"/>
      <c r="E77" s="78"/>
      <c r="F77" s="78"/>
      <c r="G77" s="79"/>
      <c r="H77" s="78"/>
      <c r="I77" s="109" t="n">
        <f aca="false">IF(B77&lt;&gt;"Manutenção em interface",IF(B77&lt;&gt;"Desenv., Manutenção e Publicação de Páginas Estáticas",IF(H77="EE",4,IF(H77="CE",4,IF(H77="SE",5,IF(H77="ALI",7,IF(H77="AIE",5,0))))),C77),C77)</f>
        <v>0</v>
      </c>
      <c r="J77" s="109" t="n">
        <f aca="false">IF(B77&lt;&gt;"Manutenção em interface",IF(B77&lt;&gt;"Desenv., Manutenção e Publicação de Páginas Estáticas",IF(H77="EE",4,IF(H77="CE",4,IF(H77="SE",5,IF(H77="ALI",7,IF(H77="AIE",5,0)))))*C77,C77),C77)</f>
        <v>0</v>
      </c>
      <c r="K77" s="78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IF(B78&lt;&gt;"",VLOOKUP(B78,'Manual EB'!$A$3:$B$407,2,0),0)</f>
        <v>0</v>
      </c>
      <c r="D78" s="78"/>
      <c r="E78" s="78"/>
      <c r="F78" s="78"/>
      <c r="G78" s="79"/>
      <c r="H78" s="78"/>
      <c r="I78" s="109" t="n">
        <f aca="false">IF(B78&lt;&gt;"Manutenção em interface",IF(B78&lt;&gt;"Desenv., Manutenção e Publicação de Páginas Estáticas",IF(H78="EE",4,IF(H78="CE",4,IF(H78="SE",5,IF(H78="ALI",7,IF(H78="AIE",5,0))))),C78),C78)</f>
        <v>0</v>
      </c>
      <c r="J78" s="109" t="n">
        <f aca="false">IF(B78&lt;&gt;"Manutenção em interface",IF(B78&lt;&gt;"Desenv., Manutenção e Publicação de Páginas Estáticas",IF(H78="EE",4,IF(H78="CE",4,IF(H78="SE",5,IF(H78="ALI",7,IF(H78="AIE",5,0)))))*C78,C78),C78)</f>
        <v>0</v>
      </c>
      <c r="K78" s="78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IF(B79&lt;&gt;"",VLOOKUP(B79,'Manual EB'!$A$3:$B$407,2,0),0)</f>
        <v>0</v>
      </c>
      <c r="D79" s="78"/>
      <c r="E79" s="78"/>
      <c r="F79" s="78"/>
      <c r="G79" s="79"/>
      <c r="H79" s="78"/>
      <c r="I79" s="109" t="n">
        <f aca="false">IF(B79&lt;&gt;"Manutenção em interface",IF(B79&lt;&gt;"Desenv., Manutenção e Publicação de Páginas Estáticas",IF(H79="EE",4,IF(H79="CE",4,IF(H79="SE",5,IF(H79="ALI",7,IF(H79="AIE",5,0))))),C79),C79)</f>
        <v>0</v>
      </c>
      <c r="J79" s="109" t="n">
        <f aca="false">IF(B79&lt;&gt;"Manutenção em interface",IF(B79&lt;&gt;"Desenv., Manutenção e Publicação de Páginas Estáticas",IF(H79="EE",4,IF(H79="CE",4,IF(H79="SE",5,IF(H79="ALI",7,IF(H79="AIE",5,0)))))*C79,C79),C79)</f>
        <v>0</v>
      </c>
      <c r="K79" s="78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IF(B80&lt;&gt;"",VLOOKUP(B80,'Manual EB'!$A$3:$B$407,2,0),0)</f>
        <v>0</v>
      </c>
      <c r="D80" s="78"/>
      <c r="E80" s="78"/>
      <c r="F80" s="78"/>
      <c r="G80" s="79"/>
      <c r="H80" s="78"/>
      <c r="I80" s="109" t="n">
        <f aca="false">IF(B80&lt;&gt;"Manutenção em interface",IF(B80&lt;&gt;"Desenv., Manutenção e Publicação de Páginas Estáticas",IF(H80="EE",4,IF(H80="CE",4,IF(H80="SE",5,IF(H80="ALI",7,IF(H80="AIE",5,0))))),C80),C80)</f>
        <v>0</v>
      </c>
      <c r="J80" s="109" t="n">
        <f aca="false">IF(B80&lt;&gt;"Manutenção em interface",IF(B80&lt;&gt;"Desenv., Manutenção e Publicação de Páginas Estáticas",IF(H80="EE",4,IF(H80="CE",4,IF(H80="SE",5,IF(H80="ALI",7,IF(H80="AIE",5,0)))))*C80,C80),C80)</f>
        <v>0</v>
      </c>
      <c r="K80" s="78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IF(B81&lt;&gt;"",VLOOKUP(B81,'Manual EB'!$A$3:$B$407,2,0),0)</f>
        <v>0</v>
      </c>
      <c r="D81" s="78"/>
      <c r="E81" s="78"/>
      <c r="F81" s="78"/>
      <c r="G81" s="79"/>
      <c r="H81" s="78"/>
      <c r="I81" s="109" t="n">
        <f aca="false">IF(B81&lt;&gt;"Manutenção em interface",IF(B81&lt;&gt;"Desenv., Manutenção e Publicação de Páginas Estáticas",IF(H81="EE",4,IF(H81="CE",4,IF(H81="SE",5,IF(H81="ALI",7,IF(H81="AIE",5,0))))),C81),C81)</f>
        <v>0</v>
      </c>
      <c r="J81" s="109" t="n">
        <f aca="false">IF(B81&lt;&gt;"Manutenção em interface",IF(B81&lt;&gt;"Desenv., Manutenção e Publicação de Páginas Estáticas",IF(H81="EE",4,IF(H81="CE",4,IF(H81="SE",5,IF(H81="ALI",7,IF(H81="AIE",5,0)))))*C81,C81),C81)</f>
        <v>0</v>
      </c>
      <c r="K81" s="78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IF(B82&lt;&gt;"",VLOOKUP(B82,'Manual EB'!$A$3:$B$407,2,0),0)</f>
        <v>0</v>
      </c>
      <c r="D82" s="78"/>
      <c r="E82" s="78"/>
      <c r="F82" s="78"/>
      <c r="G82" s="79"/>
      <c r="H82" s="78"/>
      <c r="I82" s="109" t="n">
        <f aca="false">IF(B82&lt;&gt;"Manutenção em interface",IF(B82&lt;&gt;"Desenv., Manutenção e Publicação de Páginas Estáticas",IF(H82="EE",4,IF(H82="CE",4,IF(H82="SE",5,IF(H82="ALI",7,IF(H82="AIE",5,0))))),C82),C82)</f>
        <v>0</v>
      </c>
      <c r="J82" s="109" t="n">
        <f aca="false">IF(B82&lt;&gt;"Manutenção em interface",IF(B82&lt;&gt;"Desenv., Manutenção e Publicação de Páginas Estáticas",IF(H82="EE",4,IF(H82="CE",4,IF(H82="SE",5,IF(H82="ALI",7,IF(H82="AIE",5,0)))))*C82,C82),C82)</f>
        <v>0</v>
      </c>
      <c r="K82" s="78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IF(B83&lt;&gt;"",VLOOKUP(B83,'Manual EB'!$A$3:$B$407,2,0),0)</f>
        <v>0</v>
      </c>
      <c r="D83" s="78"/>
      <c r="E83" s="78"/>
      <c r="F83" s="78"/>
      <c r="G83" s="79"/>
      <c r="H83" s="78"/>
      <c r="I83" s="109" t="n">
        <f aca="false">IF(B83&lt;&gt;"Manutenção em interface",IF(B83&lt;&gt;"Desenv., Manutenção e Publicação de Páginas Estáticas",IF(H83="EE",4,IF(H83="CE",4,IF(H83="SE",5,IF(H83="ALI",7,IF(H83="AIE",5,0))))),C83),C83)</f>
        <v>0</v>
      </c>
      <c r="J83" s="109" t="n">
        <f aca="false">IF(B83&lt;&gt;"Manutenção em interface",IF(B83&lt;&gt;"Desenv., Manutenção e Publicação de Páginas Estáticas",IF(H83="EE",4,IF(H83="CE",4,IF(H83="SE",5,IF(H83="ALI",7,IF(H83="AIE",5,0)))))*C83,C83),C83)</f>
        <v>0</v>
      </c>
      <c r="K83" s="78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IF(B84&lt;&gt;"",VLOOKUP(B84,'Manual EB'!$A$3:$B$407,2,0),0)</f>
        <v>0</v>
      </c>
      <c r="D84" s="78"/>
      <c r="E84" s="78"/>
      <c r="F84" s="78"/>
      <c r="G84" s="79"/>
      <c r="H84" s="78"/>
      <c r="I84" s="109" t="n">
        <f aca="false">IF(B84&lt;&gt;"Manutenção em interface",IF(B84&lt;&gt;"Desenv., Manutenção e Publicação de Páginas Estáticas",IF(H84="EE",4,IF(H84="CE",4,IF(H84="SE",5,IF(H84="ALI",7,IF(H84="AIE",5,0))))),C84),C84)</f>
        <v>0</v>
      </c>
      <c r="J84" s="109" t="n">
        <f aca="false">IF(B84&lt;&gt;"Manutenção em interface",IF(B84&lt;&gt;"Desenv., Manutenção e Publicação de Páginas Estáticas",IF(H84="EE",4,IF(H84="CE",4,IF(H84="SE",5,IF(H84="ALI",7,IF(H84="AIE",5,0)))))*C84,C84),C84)</f>
        <v>0</v>
      </c>
      <c r="K84" s="78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IF(B85&lt;&gt;"",VLOOKUP(B85,'Manual EB'!$A$3:$B$407,2,0),0)</f>
        <v>0</v>
      </c>
      <c r="D85" s="78"/>
      <c r="E85" s="78"/>
      <c r="F85" s="78"/>
      <c r="G85" s="79"/>
      <c r="H85" s="78"/>
      <c r="I85" s="109" t="n">
        <f aca="false">IF(B85&lt;&gt;"Manutenção em interface",IF(B85&lt;&gt;"Desenv., Manutenção e Publicação de Páginas Estáticas",IF(H85="EE",4,IF(H85="CE",4,IF(H85="SE",5,IF(H85="ALI",7,IF(H85="AIE",5,0))))),C85),C85)</f>
        <v>0</v>
      </c>
      <c r="J85" s="109" t="n">
        <f aca="false">IF(B85&lt;&gt;"Manutenção em interface",IF(B85&lt;&gt;"Desenv., Manutenção e Publicação de Páginas Estáticas",IF(H85="EE",4,IF(H85="CE",4,IF(H85="SE",5,IF(H85="ALI",7,IF(H85="AIE",5,0)))))*C85,C85),C85)</f>
        <v>0</v>
      </c>
      <c r="K85" s="78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IF(B86&lt;&gt;"",VLOOKUP(B86,'Manual EB'!$A$3:$B$407,2,0),0)</f>
        <v>0</v>
      </c>
      <c r="D86" s="78"/>
      <c r="E86" s="78"/>
      <c r="F86" s="78"/>
      <c r="G86" s="79"/>
      <c r="H86" s="78"/>
      <c r="I86" s="109" t="n">
        <f aca="false">IF(B86&lt;&gt;"Manutenção em interface",IF(B86&lt;&gt;"Desenv., Manutenção e Publicação de Páginas Estáticas",IF(H86="EE",4,IF(H86="CE",4,IF(H86="SE",5,IF(H86="ALI",7,IF(H86="AIE",5,0))))),C86),C86)</f>
        <v>0</v>
      </c>
      <c r="J86" s="109" t="n">
        <f aca="false">IF(B86&lt;&gt;"Manutenção em interface",IF(B86&lt;&gt;"Desenv., Manutenção e Publicação de Páginas Estáticas",IF(H86="EE",4,IF(H86="CE",4,IF(H86="SE",5,IF(H86="ALI",7,IF(H86="AIE",5,0)))))*C86,C86),C86)</f>
        <v>0</v>
      </c>
      <c r="K86" s="78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IF(B87&lt;&gt;"",VLOOKUP(B87,'Manual EB'!$A$3:$B$407,2,0),0)</f>
        <v>0</v>
      </c>
      <c r="D87" s="78"/>
      <c r="E87" s="78"/>
      <c r="F87" s="78"/>
      <c r="G87" s="79"/>
      <c r="H87" s="78"/>
      <c r="I87" s="109" t="n">
        <f aca="false">IF(B87&lt;&gt;"Manutenção em interface",IF(B87&lt;&gt;"Desenv., Manutenção e Publicação de Páginas Estáticas",IF(H87="EE",4,IF(H87="CE",4,IF(H87="SE",5,IF(H87="ALI",7,IF(H87="AIE",5,0))))),C87),C87)</f>
        <v>0</v>
      </c>
      <c r="J87" s="109" t="n">
        <f aca="false">IF(B87&lt;&gt;"Manutenção em interface",IF(B87&lt;&gt;"Desenv., Manutenção e Publicação de Páginas Estáticas",IF(H87="EE",4,IF(H87="CE",4,IF(H87="SE",5,IF(H87="ALI",7,IF(H87="AIE",5,0)))))*C87,C87),C87)</f>
        <v>0</v>
      </c>
      <c r="K87" s="78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IF(B88&lt;&gt;"",VLOOKUP(B88,'Manual EB'!$A$3:$B$407,2,0),0)</f>
        <v>0</v>
      </c>
      <c r="D88" s="78"/>
      <c r="E88" s="78"/>
      <c r="F88" s="78"/>
      <c r="G88" s="79"/>
      <c r="H88" s="78"/>
      <c r="I88" s="109" t="n">
        <f aca="false">IF(B88&lt;&gt;"Manutenção em interface",IF(B88&lt;&gt;"Desenv., Manutenção e Publicação de Páginas Estáticas",IF(H88="EE",4,IF(H88="CE",4,IF(H88="SE",5,IF(H88="ALI",7,IF(H88="AIE",5,0))))),C88),C88)</f>
        <v>0</v>
      </c>
      <c r="J88" s="109" t="n">
        <f aca="false">IF(B88&lt;&gt;"Manutenção em interface",IF(B88&lt;&gt;"Desenv., Manutenção e Publicação de Páginas Estáticas",IF(H88="EE",4,IF(H88="CE",4,IF(H88="SE",5,IF(H88="ALI",7,IF(H88="AIE",5,0)))))*C88,C88),C88)</f>
        <v>0</v>
      </c>
      <c r="K88" s="78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IF(B89&lt;&gt;"",VLOOKUP(B89,'Manual EB'!$A$3:$B$407,2,0),0)</f>
        <v>0</v>
      </c>
      <c r="D89" s="78"/>
      <c r="E89" s="78"/>
      <c r="F89" s="78"/>
      <c r="G89" s="79"/>
      <c r="H89" s="78"/>
      <c r="I89" s="109" t="n">
        <f aca="false">IF(B89&lt;&gt;"Manutenção em interface",IF(B89&lt;&gt;"Desenv., Manutenção e Publicação de Páginas Estáticas",IF(H89="EE",4,IF(H89="CE",4,IF(H89="SE",5,IF(H89="ALI",7,IF(H89="AIE",5,0))))),C89),C89)</f>
        <v>0</v>
      </c>
      <c r="J89" s="109" t="n">
        <f aca="false">IF(B89&lt;&gt;"Manutenção em interface",IF(B89&lt;&gt;"Desenv., Manutenção e Publicação de Páginas Estáticas",IF(H89="EE",4,IF(H89="CE",4,IF(H89="SE",5,IF(H89="ALI",7,IF(H89="AIE",5,0)))))*C89,C89),C89)</f>
        <v>0</v>
      </c>
      <c r="K89" s="78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IF(B90&lt;&gt;"",VLOOKUP(B90,'Manual EB'!$A$3:$B$407,2,0),0)</f>
        <v>0</v>
      </c>
      <c r="D90" s="78"/>
      <c r="E90" s="78"/>
      <c r="F90" s="78"/>
      <c r="G90" s="79"/>
      <c r="H90" s="78"/>
      <c r="I90" s="109" t="n">
        <f aca="false">IF(B90&lt;&gt;"Manutenção em interface",IF(B90&lt;&gt;"Desenv., Manutenção e Publicação de Páginas Estáticas",IF(H90="EE",4,IF(H90="CE",4,IF(H90="SE",5,IF(H90="ALI",7,IF(H90="AIE",5,0))))),C90),C90)</f>
        <v>0</v>
      </c>
      <c r="J90" s="109" t="n">
        <f aca="false">IF(B90&lt;&gt;"Manutenção em interface",IF(B90&lt;&gt;"Desenv., Manutenção e Publicação de Páginas Estáticas",IF(H90="EE",4,IF(H90="CE",4,IF(H90="SE",5,IF(H90="ALI",7,IF(H90="AIE",5,0)))))*C90,C90),C90)</f>
        <v>0</v>
      </c>
      <c r="K90" s="78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IF(B91&lt;&gt;"",VLOOKUP(B91,'Manual EB'!$A$3:$B$407,2,0),0)</f>
        <v>0</v>
      </c>
      <c r="D91" s="78"/>
      <c r="E91" s="78"/>
      <c r="F91" s="78"/>
      <c r="G91" s="79"/>
      <c r="H91" s="78"/>
      <c r="I91" s="109" t="n">
        <f aca="false">IF(B91&lt;&gt;"Manutenção em interface",IF(B91&lt;&gt;"Desenv., Manutenção e Publicação de Páginas Estáticas",IF(H91="EE",4,IF(H91="CE",4,IF(H91="SE",5,IF(H91="ALI",7,IF(H91="AIE",5,0))))),C91),C91)</f>
        <v>0</v>
      </c>
      <c r="J91" s="109" t="n">
        <f aca="false">IF(B91&lt;&gt;"Manutenção em interface",IF(B91&lt;&gt;"Desenv., Manutenção e Publicação de Páginas Estáticas",IF(H91="EE",4,IF(H91="CE",4,IF(H91="SE",5,IF(H91="ALI",7,IF(H91="AIE",5,0)))))*C91,C91),C91)</f>
        <v>0</v>
      </c>
      <c r="K91" s="78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IF(B92&lt;&gt;"",VLOOKUP(B92,'Manual EB'!$A$3:$B$407,2,0),0)</f>
        <v>0</v>
      </c>
      <c r="D92" s="78"/>
      <c r="E92" s="78"/>
      <c r="F92" s="78"/>
      <c r="G92" s="79"/>
      <c r="H92" s="78"/>
      <c r="I92" s="109" t="n">
        <f aca="false">IF(B92&lt;&gt;"Manutenção em interface",IF(B92&lt;&gt;"Desenv., Manutenção e Publicação de Páginas Estáticas",IF(H92="EE",4,IF(H92="CE",4,IF(H92="SE",5,IF(H92="ALI",7,IF(H92="AIE",5,0))))),C92),C92)</f>
        <v>0</v>
      </c>
      <c r="J92" s="109" t="n">
        <f aca="false">IF(B92&lt;&gt;"Manutenção em interface",IF(B92&lt;&gt;"Desenv., Manutenção e Publicação de Páginas Estáticas",IF(H92="EE",4,IF(H92="CE",4,IF(H92="SE",5,IF(H92="ALI",7,IF(H92="AIE",5,0)))))*C92,C92),C92)</f>
        <v>0</v>
      </c>
      <c r="K92" s="78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IF(B93&lt;&gt;"",VLOOKUP(B93,'Manual EB'!$A$3:$B$407,2,0),0)</f>
        <v>0</v>
      </c>
      <c r="D93" s="78"/>
      <c r="E93" s="78"/>
      <c r="F93" s="78"/>
      <c r="G93" s="79"/>
      <c r="H93" s="78"/>
      <c r="I93" s="109" t="n">
        <f aca="false">IF(B93&lt;&gt;"Manutenção em interface",IF(B93&lt;&gt;"Desenv., Manutenção e Publicação de Páginas Estáticas",IF(H93="EE",4,IF(H93="CE",4,IF(H93="SE",5,IF(H93="ALI",7,IF(H93="AIE",5,0))))),C93),C93)</f>
        <v>0</v>
      </c>
      <c r="J93" s="109" t="n">
        <f aca="false">IF(B93&lt;&gt;"Manutenção em interface",IF(B93&lt;&gt;"Desenv., Manutenção e Publicação de Páginas Estáticas",IF(H93="EE",4,IF(H93="CE",4,IF(H93="SE",5,IF(H93="ALI",7,IF(H93="AIE",5,0)))))*C93,C93),C93)</f>
        <v>0</v>
      </c>
      <c r="K93" s="78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IF(B94&lt;&gt;"",VLOOKUP(B94,'Manual EB'!$A$3:$B$407,2,0),0)</f>
        <v>0</v>
      </c>
      <c r="D94" s="78"/>
      <c r="E94" s="78"/>
      <c r="F94" s="78"/>
      <c r="G94" s="79"/>
      <c r="H94" s="78"/>
      <c r="I94" s="109" t="n">
        <f aca="false">IF(B94&lt;&gt;"Manutenção em interface",IF(B94&lt;&gt;"Desenv., Manutenção e Publicação de Páginas Estáticas",IF(H94="EE",4,IF(H94="CE",4,IF(H94="SE",5,IF(H94="ALI",7,IF(H94="AIE",5,0))))),C94),C94)</f>
        <v>0</v>
      </c>
      <c r="J94" s="109" t="n">
        <f aca="false">IF(B94&lt;&gt;"Manutenção em interface",IF(B94&lt;&gt;"Desenv., Manutenção e Publicação de Páginas Estáticas",IF(H94="EE",4,IF(H94="CE",4,IF(H94="SE",5,IF(H94="ALI",7,IF(H94="AIE",5,0)))))*C94,C94),C94)</f>
        <v>0</v>
      </c>
      <c r="K94" s="78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IF(B95&lt;&gt;"",VLOOKUP(B95,'Manual EB'!$A$3:$B$407,2,0),0)</f>
        <v>0</v>
      </c>
      <c r="D95" s="78"/>
      <c r="E95" s="78"/>
      <c r="F95" s="78"/>
      <c r="G95" s="79"/>
      <c r="H95" s="78"/>
      <c r="I95" s="109" t="n">
        <f aca="false">IF(B95&lt;&gt;"Manutenção em interface",IF(B95&lt;&gt;"Desenv., Manutenção e Publicação de Páginas Estáticas",IF(H95="EE",4,IF(H95="CE",4,IF(H95="SE",5,IF(H95="ALI",7,IF(H95="AIE",5,0))))),C95),C95)</f>
        <v>0</v>
      </c>
      <c r="J95" s="109" t="n">
        <f aca="false">IF(B95&lt;&gt;"Manutenção em interface",IF(B95&lt;&gt;"Desenv., Manutenção e Publicação de Páginas Estáticas",IF(H95="EE",4,IF(H95="CE",4,IF(H95="SE",5,IF(H95="ALI",7,IF(H95="AIE",5,0)))))*C95,C95),C95)</f>
        <v>0</v>
      </c>
      <c r="K95" s="78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IF(B96&lt;&gt;"",VLOOKUP(B96,'Manual EB'!$A$3:$B$407,2,0),0)</f>
        <v>0</v>
      </c>
      <c r="D96" s="78"/>
      <c r="E96" s="78"/>
      <c r="F96" s="78"/>
      <c r="G96" s="79"/>
      <c r="H96" s="78"/>
      <c r="I96" s="109" t="n">
        <f aca="false">IF(B96&lt;&gt;"Manutenção em interface",IF(B96&lt;&gt;"Desenv., Manutenção e Publicação de Páginas Estáticas",IF(H96="EE",4,IF(H96="CE",4,IF(H96="SE",5,IF(H96="ALI",7,IF(H96="AIE",5,0))))),C96),C96)</f>
        <v>0</v>
      </c>
      <c r="J96" s="109" t="n">
        <f aca="false">IF(B96&lt;&gt;"Manutenção em interface",IF(B96&lt;&gt;"Desenv., Manutenção e Publicação de Páginas Estáticas",IF(H96="EE",4,IF(H96="CE",4,IF(H96="SE",5,IF(H96="ALI",7,IF(H96="AIE",5,0)))))*C96,C96),C96)</f>
        <v>0</v>
      </c>
      <c r="K96" s="78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IF(B97&lt;&gt;"",VLOOKUP(B97,'Manual EB'!$A$3:$B$407,2,0),0)</f>
        <v>0</v>
      </c>
      <c r="D97" s="78"/>
      <c r="E97" s="78"/>
      <c r="F97" s="78"/>
      <c r="G97" s="79"/>
      <c r="H97" s="78"/>
      <c r="I97" s="109" t="n">
        <f aca="false">IF(B97&lt;&gt;"Manutenção em interface",IF(B97&lt;&gt;"Desenv., Manutenção e Publicação de Páginas Estáticas",IF(H97="EE",4,IF(H97="CE",4,IF(H97="SE",5,IF(H97="ALI",7,IF(H97="AIE",5,0))))),C97),C97)</f>
        <v>0</v>
      </c>
      <c r="J97" s="109" t="n">
        <f aca="false">IF(B97&lt;&gt;"Manutenção em interface",IF(B97&lt;&gt;"Desenv., Manutenção e Publicação de Páginas Estáticas",IF(H97="EE",4,IF(H97="CE",4,IF(H97="SE",5,IF(H97="ALI",7,IF(H97="AIE",5,0)))))*C97,C97),C97)</f>
        <v>0</v>
      </c>
      <c r="K97" s="78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IF(B98&lt;&gt;"",VLOOKUP(B98,'Manual EB'!$A$3:$B$407,2,0),0)</f>
        <v>0</v>
      </c>
      <c r="D98" s="78"/>
      <c r="E98" s="78"/>
      <c r="F98" s="78"/>
      <c r="G98" s="79"/>
      <c r="H98" s="78"/>
      <c r="I98" s="109" t="n">
        <f aca="false">IF(B98&lt;&gt;"Manutenção em interface",IF(B98&lt;&gt;"Desenv., Manutenção e Publicação de Páginas Estáticas",IF(H98="EE",4,IF(H98="CE",4,IF(H98="SE",5,IF(H98="ALI",7,IF(H98="AIE",5,0))))),C98),C98)</f>
        <v>0</v>
      </c>
      <c r="J98" s="109" t="n">
        <f aca="false">IF(B98&lt;&gt;"Manutenção em interface",IF(B98&lt;&gt;"Desenv., Manutenção e Publicação de Páginas Estáticas",IF(H98="EE",4,IF(H98="CE",4,IF(H98="SE",5,IF(H98="ALI",7,IF(H98="AIE",5,0)))))*C98,C98),C98)</f>
        <v>0</v>
      </c>
      <c r="K98" s="78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IF(B99&lt;&gt;"",VLOOKUP(B99,'Manual EB'!$A$3:$B$407,2,0),0)</f>
        <v>0</v>
      </c>
      <c r="D99" s="78"/>
      <c r="E99" s="78"/>
      <c r="F99" s="78"/>
      <c r="G99" s="79"/>
      <c r="H99" s="78"/>
      <c r="I99" s="109" t="n">
        <f aca="false">IF(B99&lt;&gt;"Manutenção em interface",IF(B99&lt;&gt;"Desenv., Manutenção e Publicação de Páginas Estáticas",IF(H99="EE",4,IF(H99="CE",4,IF(H99="SE",5,IF(H99="ALI",7,IF(H99="AIE",5,0))))),C99),C99)</f>
        <v>0</v>
      </c>
      <c r="J99" s="109" t="n">
        <f aca="false">IF(B99&lt;&gt;"Manutenção em interface",IF(B99&lt;&gt;"Desenv., Manutenção e Publicação de Páginas Estáticas",IF(H99="EE",4,IF(H99="CE",4,IF(H99="SE",5,IF(H99="ALI",7,IF(H99="AIE",5,0)))))*C99,C99),C99)</f>
        <v>0</v>
      </c>
      <c r="K99" s="78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IF(B100&lt;&gt;"",VLOOKUP(B100,'Manual EB'!$A$3:$B$407,2,0),0)</f>
        <v>0</v>
      </c>
      <c r="D100" s="78"/>
      <c r="E100" s="78"/>
      <c r="F100" s="78"/>
      <c r="G100" s="79"/>
      <c r="H100" s="78"/>
      <c r="I100" s="109" t="n">
        <f aca="false">IF(B100&lt;&gt;"Manutenção em interface",IF(B100&lt;&gt;"Desenv., Manutenção e Publicação de Páginas Estáticas",IF(H100="EE",4,IF(H100="CE",4,IF(H100="SE",5,IF(H100="ALI",7,IF(H100="AIE",5,0))))),C100),C100)</f>
        <v>0</v>
      </c>
      <c r="J100" s="109" t="n">
        <f aca="false">IF(B100&lt;&gt;"Manutenção em interface",IF(B100&lt;&gt;"Desenv., Manutenção e Publicação de Páginas Estáticas",IF(H100="EE",4,IF(H100="CE",4,IF(H100="SE",5,IF(H100="ALI",7,IF(H100="AIE",5,0)))))*C100,C100),C100)</f>
        <v>0</v>
      </c>
      <c r="K100" s="78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IF(B101&lt;&gt;"",VLOOKUP(B101,'Manual EB'!$A$3:$B$407,2,0),0)</f>
        <v>0</v>
      </c>
      <c r="D101" s="78"/>
      <c r="E101" s="78"/>
      <c r="F101" s="78"/>
      <c r="G101" s="79"/>
      <c r="H101" s="78"/>
      <c r="I101" s="109" t="n">
        <f aca="false">IF(B101&lt;&gt;"Manutenção em interface",IF(B101&lt;&gt;"Desenv., Manutenção e Publicação de Páginas Estáticas",IF(H101="EE",4,IF(H101="CE",4,IF(H101="SE",5,IF(H101="ALI",7,IF(H101="AIE",5,0))))),C101),C101)</f>
        <v>0</v>
      </c>
      <c r="J101" s="109" t="n">
        <f aca="false">IF(B101&lt;&gt;"Manutenção em interface",IF(B101&lt;&gt;"Desenv., Manutenção e Publicação de Páginas Estáticas",IF(H101="EE",4,IF(H101="CE",4,IF(H101="SE",5,IF(H101="ALI",7,IF(H101="AIE",5,0)))))*C101,C101),C101)</f>
        <v>0</v>
      </c>
      <c r="K101" s="78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IF(B102&lt;&gt;"",VLOOKUP(B102,'Manual EB'!$A$3:$B$407,2,0),0)</f>
        <v>0</v>
      </c>
      <c r="D102" s="78"/>
      <c r="E102" s="78"/>
      <c r="F102" s="78"/>
      <c r="G102" s="79"/>
      <c r="H102" s="78"/>
      <c r="I102" s="109" t="n">
        <f aca="false">IF(B102&lt;&gt;"Manutenção em interface",IF(B102&lt;&gt;"Desenv., Manutenção e Publicação de Páginas Estáticas",IF(H102="EE",4,IF(H102="CE",4,IF(H102="SE",5,IF(H102="ALI",7,IF(H102="AIE",5,0))))),C102),C102)</f>
        <v>0</v>
      </c>
      <c r="J102" s="109" t="n">
        <f aca="false">IF(B102&lt;&gt;"Manutenção em interface",IF(B102&lt;&gt;"Desenv., Manutenção e Publicação de Páginas Estáticas",IF(H102="EE",4,IF(H102="CE",4,IF(H102="SE",5,IF(H102="ALI",7,IF(H102="AIE",5,0)))))*C102,C102),C102)</f>
        <v>0</v>
      </c>
      <c r="K102" s="78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IF(B103&lt;&gt;"",VLOOKUP(B103,'Manual EB'!$A$3:$B$407,2,0),0)</f>
        <v>0</v>
      </c>
      <c r="D103" s="78"/>
      <c r="E103" s="78"/>
      <c r="F103" s="78"/>
      <c r="G103" s="79"/>
      <c r="H103" s="78"/>
      <c r="I103" s="109" t="n">
        <f aca="false">IF(B103&lt;&gt;"Manutenção em interface",IF(B103&lt;&gt;"Desenv., Manutenção e Publicação de Páginas Estáticas",IF(H103="EE",4,IF(H103="CE",4,IF(H103="SE",5,IF(H103="ALI",7,IF(H103="AIE",5,0))))),C103),C103)</f>
        <v>0</v>
      </c>
      <c r="J103" s="109" t="n">
        <f aca="false">IF(B103&lt;&gt;"Manutenção em interface",IF(B103&lt;&gt;"Desenv., Manutenção e Publicação de Páginas Estáticas",IF(H103="EE",4,IF(H103="CE",4,IF(H103="SE",5,IF(H103="ALI",7,IF(H103="AIE",5,0)))))*C103,C103),C103)</f>
        <v>0</v>
      </c>
      <c r="K103" s="78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IF(B104&lt;&gt;"",VLOOKUP(B104,'Manual EB'!$A$3:$B$407,2,0),0)</f>
        <v>0</v>
      </c>
      <c r="D104" s="78"/>
      <c r="E104" s="78"/>
      <c r="F104" s="78"/>
      <c r="G104" s="79"/>
      <c r="H104" s="78"/>
      <c r="I104" s="109" t="n">
        <f aca="false">IF(B104&lt;&gt;"Manutenção em interface",IF(B104&lt;&gt;"Desenv., Manutenção e Publicação de Páginas Estáticas",IF(H104="EE",4,IF(H104="CE",4,IF(H104="SE",5,IF(H104="ALI",7,IF(H104="AIE",5,0))))),C104),C104)</f>
        <v>0</v>
      </c>
      <c r="J104" s="109" t="n">
        <f aca="false">IF(B104&lt;&gt;"Manutenção em interface",IF(B104&lt;&gt;"Desenv., Manutenção e Publicação de Páginas Estáticas",IF(H104="EE",4,IF(H104="CE",4,IF(H104="SE",5,IF(H104="ALI",7,IF(H104="AIE",5,0)))))*C104,C104),C104)</f>
        <v>0</v>
      </c>
      <c r="K104" s="78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IF(B105&lt;&gt;"",VLOOKUP(B105,'Manual EB'!$A$3:$B$407,2,0),0)</f>
        <v>0</v>
      </c>
      <c r="D105" s="78"/>
      <c r="E105" s="78"/>
      <c r="F105" s="78"/>
      <c r="G105" s="79"/>
      <c r="H105" s="78"/>
      <c r="I105" s="109" t="n">
        <f aca="false">IF(B105&lt;&gt;"Manutenção em interface",IF(B105&lt;&gt;"Desenv., Manutenção e Publicação de Páginas Estáticas",IF(H105="EE",4,IF(H105="CE",4,IF(H105="SE",5,IF(H105="ALI",7,IF(H105="AIE",5,0))))),C105),C105)</f>
        <v>0</v>
      </c>
      <c r="J105" s="109" t="n">
        <f aca="false">IF(B105&lt;&gt;"Manutenção em interface",IF(B105&lt;&gt;"Desenv., Manutenção e Publicação de Páginas Estáticas",IF(H105="EE",4,IF(H105="CE",4,IF(H105="SE",5,IF(H105="ALI",7,IF(H105="AIE",5,0)))))*C105,C105),C105)</f>
        <v>0</v>
      </c>
      <c r="K105" s="78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IF(B106&lt;&gt;"",VLOOKUP(B106,'Manual EB'!$A$3:$B$407,2,0),0)</f>
        <v>0</v>
      </c>
      <c r="D106" s="78"/>
      <c r="E106" s="78"/>
      <c r="F106" s="78"/>
      <c r="G106" s="79"/>
      <c r="H106" s="78"/>
      <c r="I106" s="109" t="n">
        <f aca="false">IF(B106&lt;&gt;"Manutenção em interface",IF(B106&lt;&gt;"Desenv., Manutenção e Publicação de Páginas Estáticas",IF(H106="EE",4,IF(H106="CE",4,IF(H106="SE",5,IF(H106="ALI",7,IF(H106="AIE",5,0))))),C106),C106)</f>
        <v>0</v>
      </c>
      <c r="J106" s="109" t="n">
        <f aca="false">IF(B106&lt;&gt;"Manutenção em interface",IF(B106&lt;&gt;"Desenv., Manutenção e Publicação de Páginas Estáticas",IF(H106="EE",4,IF(H106="CE",4,IF(H106="SE",5,IF(H106="ALI",7,IF(H106="AIE",5,0)))))*C106,C106),C106)</f>
        <v>0</v>
      </c>
      <c r="K106" s="78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IF(B107&lt;&gt;"",VLOOKUP(B107,'Manual EB'!$A$3:$B$407,2,0),0)</f>
        <v>0</v>
      </c>
      <c r="D107" s="78"/>
      <c r="E107" s="78"/>
      <c r="F107" s="78"/>
      <c r="G107" s="79"/>
      <c r="H107" s="78"/>
      <c r="I107" s="109" t="n">
        <f aca="false">IF(B107&lt;&gt;"Manutenção em interface",IF(B107&lt;&gt;"Desenv., Manutenção e Publicação de Páginas Estáticas",IF(H107="EE",4,IF(H107="CE",4,IF(H107="SE",5,IF(H107="ALI",7,IF(H107="AIE",5,0))))),C107),C107)</f>
        <v>0</v>
      </c>
      <c r="J107" s="109" t="n">
        <f aca="false">IF(B107&lt;&gt;"Manutenção em interface",IF(B107&lt;&gt;"Desenv., Manutenção e Publicação de Páginas Estáticas",IF(H107="EE",4,IF(H107="CE",4,IF(H107="SE",5,IF(H107="ALI",7,IF(H107="AIE",5,0)))))*C107,C107),C107)</f>
        <v>0</v>
      </c>
      <c r="K107" s="78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IF(B108&lt;&gt;"",VLOOKUP(B108,'Manual EB'!$A$3:$B$407,2,0),0)</f>
        <v>0</v>
      </c>
      <c r="D108" s="78"/>
      <c r="E108" s="78"/>
      <c r="F108" s="78"/>
      <c r="G108" s="79"/>
      <c r="H108" s="78"/>
      <c r="I108" s="109" t="n">
        <f aca="false">IF(B108&lt;&gt;"Manutenção em interface",IF(B108&lt;&gt;"Desenv., Manutenção e Publicação de Páginas Estáticas",IF(H108="EE",4,IF(H108="CE",4,IF(H108="SE",5,IF(H108="ALI",7,IF(H108="AIE",5,0))))),C108),C108)</f>
        <v>0</v>
      </c>
      <c r="J108" s="109" t="n">
        <f aca="false">IF(B108&lt;&gt;"Manutenção em interface",IF(B108&lt;&gt;"Desenv., Manutenção e Publicação de Páginas Estáticas",IF(H108="EE",4,IF(H108="CE",4,IF(H108="SE",5,IF(H108="ALI",7,IF(H108="AIE",5,0)))))*C108,C108),C108)</f>
        <v>0</v>
      </c>
      <c r="K108" s="78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IF(B109&lt;&gt;"",VLOOKUP(B109,'Manual EB'!$A$3:$B$407,2,0),0)</f>
        <v>0</v>
      </c>
      <c r="D109" s="78"/>
      <c r="E109" s="78"/>
      <c r="F109" s="78"/>
      <c r="G109" s="79"/>
      <c r="H109" s="78"/>
      <c r="I109" s="109" t="n">
        <f aca="false">IF(B109&lt;&gt;"Manutenção em interface",IF(B109&lt;&gt;"Desenv., Manutenção e Publicação de Páginas Estáticas",IF(H109="EE",4,IF(H109="CE",4,IF(H109="SE",5,IF(H109="ALI",7,IF(H109="AIE",5,0))))),C109),C109)</f>
        <v>0</v>
      </c>
      <c r="J109" s="109" t="n">
        <f aca="false">IF(B109&lt;&gt;"Manutenção em interface",IF(B109&lt;&gt;"Desenv., Manutenção e Publicação de Páginas Estáticas",IF(H109="EE",4,IF(H109="CE",4,IF(H109="SE",5,IF(H109="ALI",7,IF(H109="AIE",5,0)))))*C109,C109),C109)</f>
        <v>0</v>
      </c>
      <c r="K109" s="78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IF(B110&lt;&gt;"",VLOOKUP(B110,'Manual EB'!$A$3:$B$407,2,0),0)</f>
        <v>0</v>
      </c>
      <c r="D110" s="78"/>
      <c r="E110" s="78"/>
      <c r="F110" s="78"/>
      <c r="G110" s="79"/>
      <c r="H110" s="78"/>
      <c r="I110" s="109" t="n">
        <f aca="false">IF(B110&lt;&gt;"Manutenção em interface",IF(B110&lt;&gt;"Desenv., Manutenção e Publicação de Páginas Estáticas",IF(H110="EE",4,IF(H110="CE",4,IF(H110="SE",5,IF(H110="ALI",7,IF(H110="AIE",5,0))))),C110),C110)</f>
        <v>0</v>
      </c>
      <c r="J110" s="109" t="n">
        <f aca="false">IF(B110&lt;&gt;"Manutenção em interface",IF(B110&lt;&gt;"Desenv., Manutenção e Publicação de Páginas Estáticas",IF(H110="EE",4,IF(H110="CE",4,IF(H110="SE",5,IF(H110="ALI",7,IF(H110="AIE",5,0)))))*C110,C110),C110)</f>
        <v>0</v>
      </c>
      <c r="K110" s="78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IF(B111&lt;&gt;"",VLOOKUP(B111,'Manual EB'!$A$3:$B$407,2,0),0)</f>
        <v>0</v>
      </c>
      <c r="D111" s="78"/>
      <c r="E111" s="78"/>
      <c r="F111" s="78"/>
      <c r="G111" s="79"/>
      <c r="H111" s="78"/>
      <c r="I111" s="109" t="n">
        <f aca="false">IF(B111&lt;&gt;"Manutenção em interface",IF(B111&lt;&gt;"Desenv., Manutenção e Publicação de Páginas Estáticas",IF(H111="EE",4,IF(H111="CE",4,IF(H111="SE",5,IF(H111="ALI",7,IF(H111="AIE",5,0))))),C111),C111)</f>
        <v>0</v>
      </c>
      <c r="J111" s="109" t="n">
        <f aca="false">IF(B111&lt;&gt;"Manutenção em interface",IF(B111&lt;&gt;"Desenv., Manutenção e Publicação de Páginas Estáticas",IF(H111="EE",4,IF(H111="CE",4,IF(H111="SE",5,IF(H111="ALI",7,IF(H111="AIE",5,0)))))*C111,C111),C111)</f>
        <v>0</v>
      </c>
      <c r="K111" s="78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IF(B112&lt;&gt;"",VLOOKUP(B112,'Manual EB'!$A$3:$B$407,2,0),0)</f>
        <v>0</v>
      </c>
      <c r="D112" s="78"/>
      <c r="E112" s="78"/>
      <c r="F112" s="78"/>
      <c r="G112" s="79"/>
      <c r="H112" s="78"/>
      <c r="I112" s="109" t="n">
        <f aca="false">IF(B112&lt;&gt;"Manutenção em interface",IF(B112&lt;&gt;"Desenv., Manutenção e Publicação de Páginas Estáticas",IF(H112="EE",4,IF(H112="CE",4,IF(H112="SE",5,IF(H112="ALI",7,IF(H112="AIE",5,0))))),C112),C112)</f>
        <v>0</v>
      </c>
      <c r="J112" s="109" t="n">
        <f aca="false">IF(B112&lt;&gt;"Manutenção em interface",IF(B112&lt;&gt;"Desenv., Manutenção e Publicação de Páginas Estáticas",IF(H112="EE",4,IF(H112="CE",4,IF(H112="SE",5,IF(H112="ALI",7,IF(H112="AIE",5,0)))))*C112,C112),C112)</f>
        <v>0</v>
      </c>
      <c r="K112" s="78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IF(B113&lt;&gt;"",VLOOKUP(B113,'Manual EB'!$A$3:$B$407,2,0),0)</f>
        <v>0</v>
      </c>
      <c r="D113" s="78"/>
      <c r="E113" s="78"/>
      <c r="F113" s="78"/>
      <c r="G113" s="79"/>
      <c r="H113" s="78"/>
      <c r="I113" s="109" t="n">
        <f aca="false">IF(B113&lt;&gt;"Manutenção em interface",IF(B113&lt;&gt;"Desenv., Manutenção e Publicação de Páginas Estáticas",IF(H113="EE",4,IF(H113="CE",4,IF(H113="SE",5,IF(H113="ALI",7,IF(H113="AIE",5,0))))),C113),C113)</f>
        <v>0</v>
      </c>
      <c r="J113" s="109" t="n">
        <f aca="false">IF(B113&lt;&gt;"Manutenção em interface",IF(B113&lt;&gt;"Desenv., Manutenção e Publicação de Páginas Estáticas",IF(H113="EE",4,IF(H113="CE",4,IF(H113="SE",5,IF(H113="ALI",7,IF(H113="AIE",5,0)))))*C113,C113),C113)</f>
        <v>0</v>
      </c>
      <c r="K113" s="78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IF(B114&lt;&gt;"",VLOOKUP(B114,'Manual EB'!$A$3:$B$407,2,0),0)</f>
        <v>0</v>
      </c>
      <c r="D114" s="78"/>
      <c r="E114" s="78"/>
      <c r="F114" s="78"/>
      <c r="G114" s="79"/>
      <c r="H114" s="78"/>
      <c r="I114" s="109" t="n">
        <f aca="false">IF(B114&lt;&gt;"Manutenção em interface",IF(B114&lt;&gt;"Desenv., Manutenção e Publicação de Páginas Estáticas",IF(H114="EE",4,IF(H114="CE",4,IF(H114="SE",5,IF(H114="ALI",7,IF(H114="AIE",5,0))))),C114),C114)</f>
        <v>0</v>
      </c>
      <c r="J114" s="109" t="n">
        <f aca="false">IF(B114&lt;&gt;"Manutenção em interface",IF(B114&lt;&gt;"Desenv., Manutenção e Publicação de Páginas Estáticas",IF(H114="EE",4,IF(H114="CE",4,IF(H114="SE",5,IF(H114="ALI",7,IF(H114="AIE",5,0)))))*C114,C114),C114)</f>
        <v>0</v>
      </c>
      <c r="K114" s="78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IF(B115&lt;&gt;"",VLOOKUP(B115,'Manual EB'!$A$3:$B$407,2,0),0)</f>
        <v>0</v>
      </c>
      <c r="D115" s="78"/>
      <c r="E115" s="78"/>
      <c r="F115" s="78"/>
      <c r="G115" s="79"/>
      <c r="H115" s="78"/>
      <c r="I115" s="109" t="n">
        <f aca="false">IF(B115&lt;&gt;"Manutenção em interface",IF(B115&lt;&gt;"Desenv., Manutenção e Publicação de Páginas Estáticas",IF(H115="EE",4,IF(H115="CE",4,IF(H115="SE",5,IF(H115="ALI",7,IF(H115="AIE",5,0))))),C115),C115)</f>
        <v>0</v>
      </c>
      <c r="J115" s="109" t="n">
        <f aca="false">IF(B115&lt;&gt;"Manutenção em interface",IF(B115&lt;&gt;"Desenv., Manutenção e Publicação de Páginas Estáticas",IF(H115="EE",4,IF(H115="CE",4,IF(H115="SE",5,IF(H115="ALI",7,IF(H115="AIE",5,0)))))*C115,C115),C115)</f>
        <v>0</v>
      </c>
      <c r="K115" s="78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IF(B116&lt;&gt;"",VLOOKUP(B116,'Manual EB'!$A$3:$B$407,2,0),0)</f>
        <v>0</v>
      </c>
      <c r="D116" s="78"/>
      <c r="E116" s="78"/>
      <c r="F116" s="78"/>
      <c r="G116" s="79"/>
      <c r="H116" s="78"/>
      <c r="I116" s="109" t="n">
        <f aca="false">IF(B116&lt;&gt;"Manutenção em interface",IF(B116&lt;&gt;"Desenv., Manutenção e Publicação de Páginas Estáticas",IF(H116="EE",4,IF(H116="CE",4,IF(H116="SE",5,IF(H116="ALI",7,IF(H116="AIE",5,0))))),C116),C116)</f>
        <v>0</v>
      </c>
      <c r="J116" s="109" t="n">
        <f aca="false">IF(B116&lt;&gt;"Manutenção em interface",IF(B116&lt;&gt;"Desenv., Manutenção e Publicação de Páginas Estáticas",IF(H116="EE",4,IF(H116="CE",4,IF(H116="SE",5,IF(H116="ALI",7,IF(H116="AIE",5,0)))))*C116,C116),C116)</f>
        <v>0</v>
      </c>
      <c r="K116" s="78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IF(B117&lt;&gt;"",VLOOKUP(B117,'Manual EB'!$A$3:$B$407,2,0),0)</f>
        <v>0</v>
      </c>
      <c r="D117" s="78"/>
      <c r="E117" s="78"/>
      <c r="F117" s="78"/>
      <c r="G117" s="79"/>
      <c r="H117" s="78"/>
      <c r="I117" s="109" t="n">
        <f aca="false">IF(B117&lt;&gt;"Manutenção em interface",IF(B117&lt;&gt;"Desenv., Manutenção e Publicação de Páginas Estáticas",IF(H117="EE",4,IF(H117="CE",4,IF(H117="SE",5,IF(H117="ALI",7,IF(H117="AIE",5,0))))),C117),C117)</f>
        <v>0</v>
      </c>
      <c r="J117" s="109" t="n">
        <f aca="false">IF(B117&lt;&gt;"Manutenção em interface",IF(B117&lt;&gt;"Desenv., Manutenção e Publicação de Páginas Estáticas",IF(H117="EE",4,IF(H117="CE",4,IF(H117="SE",5,IF(H117="ALI",7,IF(H117="AIE",5,0)))))*C117,C117),C117)</f>
        <v>0</v>
      </c>
      <c r="K117" s="78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IF(B118&lt;&gt;"",VLOOKUP(B118,'Manual EB'!$A$3:$B$407,2,0),0)</f>
        <v>0</v>
      </c>
      <c r="D118" s="78"/>
      <c r="E118" s="78"/>
      <c r="F118" s="78"/>
      <c r="G118" s="79"/>
      <c r="H118" s="78"/>
      <c r="I118" s="109" t="n">
        <f aca="false">IF(B118&lt;&gt;"Manutenção em interface",IF(B118&lt;&gt;"Desenv., Manutenção e Publicação de Páginas Estáticas",IF(H118="EE",4,IF(H118="CE",4,IF(H118="SE",5,IF(H118="ALI",7,IF(H118="AIE",5,0))))),C118),C118)</f>
        <v>0</v>
      </c>
      <c r="J118" s="109" t="n">
        <f aca="false">IF(B118&lt;&gt;"Manutenção em interface",IF(B118&lt;&gt;"Desenv., Manutenção e Publicação de Páginas Estáticas",IF(H118="EE",4,IF(H118="CE",4,IF(H118="SE",5,IF(H118="ALI",7,IF(H118="AIE",5,0)))))*C118,C118),C118)</f>
        <v>0</v>
      </c>
      <c r="K118" s="78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IF(B119&lt;&gt;"",VLOOKUP(B119,'Manual EB'!$A$3:$B$407,2,0),0)</f>
        <v>0</v>
      </c>
      <c r="D119" s="78"/>
      <c r="E119" s="78"/>
      <c r="F119" s="78"/>
      <c r="G119" s="79"/>
      <c r="H119" s="78"/>
      <c r="I119" s="109" t="n">
        <f aca="false">IF(B119&lt;&gt;"Manutenção em interface",IF(B119&lt;&gt;"Desenv., Manutenção e Publicação de Páginas Estáticas",IF(H119="EE",4,IF(H119="CE",4,IF(H119="SE",5,IF(H119="ALI",7,IF(H119="AIE",5,0))))),C119),C119)</f>
        <v>0</v>
      </c>
      <c r="J119" s="109" t="n">
        <f aca="false">IF(B119&lt;&gt;"Manutenção em interface",IF(B119&lt;&gt;"Desenv., Manutenção e Publicação de Páginas Estáticas",IF(H119="EE",4,IF(H119="CE",4,IF(H119="SE",5,IF(H119="ALI",7,IF(H119="AIE",5,0)))))*C119,C119),C119)</f>
        <v>0</v>
      </c>
      <c r="K119" s="78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IF(B120&lt;&gt;"",VLOOKUP(B120,'Manual EB'!$A$3:$B$407,2,0),0)</f>
        <v>0</v>
      </c>
      <c r="D120" s="78"/>
      <c r="E120" s="78"/>
      <c r="F120" s="78"/>
      <c r="G120" s="79"/>
      <c r="H120" s="78"/>
      <c r="I120" s="109" t="n">
        <f aca="false">IF(B120&lt;&gt;"Manutenção em interface",IF(B120&lt;&gt;"Desenv., Manutenção e Publicação de Páginas Estáticas",IF(H120="EE",4,IF(H120="CE",4,IF(H120="SE",5,IF(H120="ALI",7,IF(H120="AIE",5,0))))),C120),C120)</f>
        <v>0</v>
      </c>
      <c r="J120" s="109" t="n">
        <f aca="false">IF(B120&lt;&gt;"Manutenção em interface",IF(B120&lt;&gt;"Desenv., Manutenção e Publicação de Páginas Estáticas",IF(H120="EE",4,IF(H120="CE",4,IF(H120="SE",5,IF(H120="ALI",7,IF(H120="AIE",5,0)))))*C120,C120),C120)</f>
        <v>0</v>
      </c>
      <c r="K120" s="78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IF(B121&lt;&gt;"",VLOOKUP(B121,'Manual EB'!$A$3:$B$407,2,0),0)</f>
        <v>0</v>
      </c>
      <c r="D121" s="78"/>
      <c r="E121" s="78"/>
      <c r="F121" s="78"/>
      <c r="G121" s="79"/>
      <c r="H121" s="78"/>
      <c r="I121" s="109" t="n">
        <f aca="false">IF(B121&lt;&gt;"Manutenção em interface",IF(B121&lt;&gt;"Desenv., Manutenção e Publicação de Páginas Estáticas",IF(H121="EE",4,IF(H121="CE",4,IF(H121="SE",5,IF(H121="ALI",7,IF(H121="AIE",5,0))))),C121),C121)</f>
        <v>0</v>
      </c>
      <c r="J121" s="109" t="n">
        <f aca="false">IF(B121&lt;&gt;"Manutenção em interface",IF(B121&lt;&gt;"Desenv., Manutenção e Publicação de Páginas Estáticas",IF(H121="EE",4,IF(H121="CE",4,IF(H121="SE",5,IF(H121="ALI",7,IF(H121="AIE",5,0)))))*C121,C121),C121)</f>
        <v>0</v>
      </c>
      <c r="K121" s="78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IF(B122&lt;&gt;"",VLOOKUP(B122,'Manual EB'!$A$3:$B$407,2,0),0)</f>
        <v>0</v>
      </c>
      <c r="D122" s="78"/>
      <c r="E122" s="78"/>
      <c r="F122" s="78"/>
      <c r="G122" s="79"/>
      <c r="H122" s="78"/>
      <c r="I122" s="109" t="n">
        <f aca="false">IF(B122&lt;&gt;"Manutenção em interface",IF(B122&lt;&gt;"Desenv., Manutenção e Publicação de Páginas Estáticas",IF(H122="EE",4,IF(H122="CE",4,IF(H122="SE",5,IF(H122="ALI",7,IF(H122="AIE",5,0))))),C122),C122)</f>
        <v>0</v>
      </c>
      <c r="J122" s="109" t="n">
        <f aca="false">IF(B122&lt;&gt;"Manutenção em interface",IF(B122&lt;&gt;"Desenv., Manutenção e Publicação de Páginas Estáticas",IF(H122="EE",4,IF(H122="CE",4,IF(H122="SE",5,IF(H122="ALI",7,IF(H122="AIE",5,0)))))*C122,C122),C122)</f>
        <v>0</v>
      </c>
      <c r="K122" s="78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IF(B123&lt;&gt;"",VLOOKUP(B123,'Manual EB'!$A$3:$B$407,2,0),0)</f>
        <v>0</v>
      </c>
      <c r="D123" s="78"/>
      <c r="E123" s="78"/>
      <c r="F123" s="78"/>
      <c r="G123" s="79"/>
      <c r="H123" s="78"/>
      <c r="I123" s="109" t="n">
        <f aca="false">IF(B123&lt;&gt;"Manutenção em interface",IF(B123&lt;&gt;"Desenv., Manutenção e Publicação de Páginas Estáticas",IF(H123="EE",4,IF(H123="CE",4,IF(H123="SE",5,IF(H123="ALI",7,IF(H123="AIE",5,0))))),C123),C123)</f>
        <v>0</v>
      </c>
      <c r="J123" s="109" t="n">
        <f aca="false">IF(B123&lt;&gt;"Manutenção em interface",IF(B123&lt;&gt;"Desenv., Manutenção e Publicação de Páginas Estáticas",IF(H123="EE",4,IF(H123="CE",4,IF(H123="SE",5,IF(H123="ALI",7,IF(H123="AIE",5,0)))))*C123,C123),C123)</f>
        <v>0</v>
      </c>
      <c r="K123" s="78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IF(B124&lt;&gt;"",VLOOKUP(B124,'Manual EB'!$A$3:$B$407,2,0),0)</f>
        <v>0</v>
      </c>
      <c r="D124" s="78"/>
      <c r="E124" s="78"/>
      <c r="F124" s="78"/>
      <c r="G124" s="79"/>
      <c r="H124" s="78"/>
      <c r="I124" s="109" t="n">
        <f aca="false">IF(B124&lt;&gt;"Manutenção em interface",IF(B124&lt;&gt;"Desenv., Manutenção e Publicação de Páginas Estáticas",IF(H124="EE",4,IF(H124="CE",4,IF(H124="SE",5,IF(H124="ALI",7,IF(H124="AIE",5,0))))),C124),C124)</f>
        <v>0</v>
      </c>
      <c r="J124" s="109" t="n">
        <f aca="false">IF(B124&lt;&gt;"Manutenção em interface",IF(B124&lt;&gt;"Desenv., Manutenção e Publicação de Páginas Estáticas",IF(H124="EE",4,IF(H124="CE",4,IF(H124="SE",5,IF(H124="ALI",7,IF(H124="AIE",5,0)))))*C124,C124),C124)</f>
        <v>0</v>
      </c>
      <c r="K124" s="78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IF(B125&lt;&gt;"",VLOOKUP(B125,'Manual EB'!$A$3:$B$407,2,0),0)</f>
        <v>0</v>
      </c>
      <c r="D125" s="78"/>
      <c r="E125" s="78"/>
      <c r="F125" s="78"/>
      <c r="G125" s="79"/>
      <c r="H125" s="78"/>
      <c r="I125" s="109" t="n">
        <f aca="false">IF(B125&lt;&gt;"Manutenção em interface",IF(B125&lt;&gt;"Desenv., Manutenção e Publicação de Páginas Estáticas",IF(H125="EE",4,IF(H125="CE",4,IF(H125="SE",5,IF(H125="ALI",7,IF(H125="AIE",5,0))))),C125),C125)</f>
        <v>0</v>
      </c>
      <c r="J125" s="109" t="n">
        <f aca="false">IF(B125&lt;&gt;"Manutenção em interface",IF(B125&lt;&gt;"Desenv., Manutenção e Publicação de Páginas Estáticas",IF(H125="EE",4,IF(H125="CE",4,IF(H125="SE",5,IF(H125="ALI",7,IF(H125="AIE",5,0)))))*C125,C125),C125)</f>
        <v>0</v>
      </c>
      <c r="K125" s="78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IF(B126&lt;&gt;"",VLOOKUP(B126,'Manual EB'!$A$3:$B$407,2,0),0)</f>
        <v>0</v>
      </c>
      <c r="D126" s="78"/>
      <c r="E126" s="78"/>
      <c r="F126" s="78"/>
      <c r="G126" s="79"/>
      <c r="H126" s="78"/>
      <c r="I126" s="109" t="n">
        <f aca="false">IF(B126&lt;&gt;"Manutenção em interface",IF(B126&lt;&gt;"Desenv., Manutenção e Publicação de Páginas Estáticas",IF(H126="EE",4,IF(H126="CE",4,IF(H126="SE",5,IF(H126="ALI",7,IF(H126="AIE",5,0))))),C126),C126)</f>
        <v>0</v>
      </c>
      <c r="J126" s="109" t="n">
        <f aca="false">IF(B126&lt;&gt;"Manutenção em interface",IF(B126&lt;&gt;"Desenv., Manutenção e Publicação de Páginas Estáticas",IF(H126="EE",4,IF(H126="CE",4,IF(H126="SE",5,IF(H126="ALI",7,IF(H126="AIE",5,0)))))*C126,C126),C126)</f>
        <v>0</v>
      </c>
      <c r="K126" s="78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IF(B127&lt;&gt;"",VLOOKUP(B127,'Manual EB'!$A$3:$B$407,2,0),0)</f>
        <v>0</v>
      </c>
      <c r="D127" s="78"/>
      <c r="E127" s="78"/>
      <c r="F127" s="78"/>
      <c r="G127" s="79"/>
      <c r="H127" s="78"/>
      <c r="I127" s="109" t="n">
        <f aca="false">IF(B127&lt;&gt;"Manutenção em interface",IF(B127&lt;&gt;"Desenv., Manutenção e Publicação de Páginas Estáticas",IF(H127="EE",4,IF(H127="CE",4,IF(H127="SE",5,IF(H127="ALI",7,IF(H127="AIE",5,0))))),C127),C127)</f>
        <v>0</v>
      </c>
      <c r="J127" s="109" t="n">
        <f aca="false">IF(B127&lt;&gt;"Manutenção em interface",IF(B127&lt;&gt;"Desenv., Manutenção e Publicação de Páginas Estáticas",IF(H127="EE",4,IF(H127="CE",4,IF(H127="SE",5,IF(H127="ALI",7,IF(H127="AIE",5,0)))))*C127,C127),C127)</f>
        <v>0</v>
      </c>
      <c r="K127" s="78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IF(B128&lt;&gt;"",VLOOKUP(B128,'Manual EB'!$A$3:$B$407,2,0),0)</f>
        <v>0</v>
      </c>
      <c r="D128" s="78"/>
      <c r="E128" s="78"/>
      <c r="F128" s="78"/>
      <c r="G128" s="79"/>
      <c r="H128" s="78"/>
      <c r="I128" s="109" t="n">
        <f aca="false">IF(B128&lt;&gt;"Manutenção em interface",IF(B128&lt;&gt;"Desenv., Manutenção e Publicação de Páginas Estáticas",IF(H128="EE",4,IF(H128="CE",4,IF(H128="SE",5,IF(H128="ALI",7,IF(H128="AIE",5,0))))),C128),C128)</f>
        <v>0</v>
      </c>
      <c r="J128" s="109" t="n">
        <f aca="false">IF(B128&lt;&gt;"Manutenção em interface",IF(B128&lt;&gt;"Desenv., Manutenção e Publicação de Páginas Estáticas",IF(H128="EE",4,IF(H128="CE",4,IF(H128="SE",5,IF(H128="ALI",7,IF(H128="AIE",5,0)))))*C128,C128),C128)</f>
        <v>0</v>
      </c>
      <c r="K128" s="78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IF(B129&lt;&gt;"",VLOOKUP(B129,'Manual EB'!$A$3:$B$407,2,0),0)</f>
        <v>0</v>
      </c>
      <c r="D129" s="78"/>
      <c r="E129" s="78"/>
      <c r="F129" s="78"/>
      <c r="G129" s="79"/>
      <c r="H129" s="78"/>
      <c r="I129" s="109" t="n">
        <f aca="false">IF(B129&lt;&gt;"Manutenção em interface",IF(B129&lt;&gt;"Desenv., Manutenção e Publicação de Páginas Estáticas",IF(H129="EE",4,IF(H129="CE",4,IF(H129="SE",5,IF(H129="ALI",7,IF(H129="AIE",5,0))))),C129),C129)</f>
        <v>0</v>
      </c>
      <c r="J129" s="109" t="n">
        <f aca="false">IF(B129&lt;&gt;"Manutenção em interface",IF(B129&lt;&gt;"Desenv., Manutenção e Publicação de Páginas Estáticas",IF(H129="EE",4,IF(H129="CE",4,IF(H129="SE",5,IF(H129="ALI",7,IF(H129="AIE",5,0)))))*C129,C129),C129)</f>
        <v>0</v>
      </c>
      <c r="K129" s="78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IF(B130&lt;&gt;"",VLOOKUP(B130,'Manual EB'!$A$3:$B$407,2,0),0)</f>
        <v>0</v>
      </c>
      <c r="D130" s="78"/>
      <c r="E130" s="78"/>
      <c r="F130" s="78"/>
      <c r="G130" s="79"/>
      <c r="H130" s="78"/>
      <c r="I130" s="109" t="n">
        <f aca="false">IF(B130&lt;&gt;"Manutenção em interface",IF(B130&lt;&gt;"Desenv., Manutenção e Publicação de Páginas Estáticas",IF(H130="EE",4,IF(H130="CE",4,IF(H130="SE",5,IF(H130="ALI",7,IF(H130="AIE",5,0))))),C130),C130)</f>
        <v>0</v>
      </c>
      <c r="J130" s="109" t="n">
        <f aca="false">IF(B130&lt;&gt;"Manutenção em interface",IF(B130&lt;&gt;"Desenv., Manutenção e Publicação de Páginas Estáticas",IF(H130="EE",4,IF(H130="CE",4,IF(H130="SE",5,IF(H130="ALI",7,IF(H130="AIE",5,0)))))*C130,C130),C130)</f>
        <v>0</v>
      </c>
      <c r="K130" s="78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IF(B131&lt;&gt;"",VLOOKUP(B131,'Manual EB'!$A$3:$B$407,2,0),0)</f>
        <v>0</v>
      </c>
      <c r="D131" s="78"/>
      <c r="E131" s="78"/>
      <c r="F131" s="78"/>
      <c r="G131" s="79"/>
      <c r="H131" s="78"/>
      <c r="I131" s="109" t="n">
        <f aca="false">IF(B131&lt;&gt;"Manutenção em interface",IF(B131&lt;&gt;"Desenv., Manutenção e Publicação de Páginas Estáticas",IF(H131="EE",4,IF(H131="CE",4,IF(H131="SE",5,IF(H131="ALI",7,IF(H131="AIE",5,0))))),C131),C131)</f>
        <v>0</v>
      </c>
      <c r="J131" s="109" t="n">
        <f aca="false">IF(B131&lt;&gt;"Manutenção em interface",IF(B131&lt;&gt;"Desenv., Manutenção e Publicação de Páginas Estáticas",IF(H131="EE",4,IF(H131="CE",4,IF(H131="SE",5,IF(H131="ALI",7,IF(H131="AIE",5,0)))))*C131,C131),C131)</f>
        <v>0</v>
      </c>
      <c r="K131" s="78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IF(B132&lt;&gt;"",VLOOKUP(B132,'Manual EB'!$A$3:$B$407,2,0),0)</f>
        <v>0</v>
      </c>
      <c r="D132" s="78"/>
      <c r="E132" s="78"/>
      <c r="F132" s="78"/>
      <c r="G132" s="79"/>
      <c r="H132" s="78"/>
      <c r="I132" s="109" t="n">
        <f aca="false">IF(B132&lt;&gt;"Manutenção em interface",IF(B132&lt;&gt;"Desenv., Manutenção e Publicação de Páginas Estáticas",IF(H132="EE",4,IF(H132="CE",4,IF(H132="SE",5,IF(H132="ALI",7,IF(H132="AIE",5,0))))),C132),C132)</f>
        <v>0</v>
      </c>
      <c r="J132" s="109" t="n">
        <f aca="false">IF(B132&lt;&gt;"Manutenção em interface",IF(B132&lt;&gt;"Desenv., Manutenção e Publicação de Páginas Estáticas",IF(H132="EE",4,IF(H132="CE",4,IF(H132="SE",5,IF(H132="ALI",7,IF(H132="AIE",5,0)))))*C132,C132),C132)</f>
        <v>0</v>
      </c>
      <c r="K132" s="78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IF(B133&lt;&gt;"",VLOOKUP(B133,'Manual EB'!$A$3:$B$407,2,0),0)</f>
        <v>0</v>
      </c>
      <c r="D133" s="78"/>
      <c r="E133" s="78"/>
      <c r="F133" s="78"/>
      <c r="G133" s="79"/>
      <c r="H133" s="78"/>
      <c r="I133" s="109" t="n">
        <f aca="false">IF(B133&lt;&gt;"Manutenção em interface",IF(B133&lt;&gt;"Desenv., Manutenção e Publicação de Páginas Estáticas",IF(H133="EE",4,IF(H133="CE",4,IF(H133="SE",5,IF(H133="ALI",7,IF(H133="AIE",5,0))))),C133),C133)</f>
        <v>0</v>
      </c>
      <c r="J133" s="109" t="n">
        <f aca="false">IF(B133&lt;&gt;"Manutenção em interface",IF(B133&lt;&gt;"Desenv., Manutenção e Publicação de Páginas Estáticas",IF(H133="EE",4,IF(H133="CE",4,IF(H133="SE",5,IF(H133="ALI",7,IF(H133="AIE",5,0)))))*C133,C133),C133)</f>
        <v>0</v>
      </c>
      <c r="K133" s="78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IF(B134&lt;&gt;"",VLOOKUP(B134,'Manual EB'!$A$3:$B$407,2,0),0)</f>
        <v>0</v>
      </c>
      <c r="D134" s="78"/>
      <c r="E134" s="78"/>
      <c r="F134" s="78"/>
      <c r="G134" s="79"/>
      <c r="H134" s="78"/>
      <c r="I134" s="109" t="n">
        <f aca="false">IF(B134&lt;&gt;"Manutenção em interface",IF(B134&lt;&gt;"Desenv., Manutenção e Publicação de Páginas Estáticas",IF(H134="EE",4,IF(H134="CE",4,IF(H134="SE",5,IF(H134="ALI",7,IF(H134="AIE",5,0))))),C134),C134)</f>
        <v>0</v>
      </c>
      <c r="J134" s="109" t="n">
        <f aca="false">IF(B134&lt;&gt;"Manutenção em interface",IF(B134&lt;&gt;"Desenv., Manutenção e Publicação de Páginas Estáticas",IF(H134="EE",4,IF(H134="CE",4,IF(H134="SE",5,IF(H134="ALI",7,IF(H134="AIE",5,0)))))*C134,C134),C134)</f>
        <v>0</v>
      </c>
      <c r="K134" s="78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IF(B135&lt;&gt;"",VLOOKUP(B135,'Manual EB'!$A$3:$B$407,2,0),0)</f>
        <v>0</v>
      </c>
      <c r="D135" s="78"/>
      <c r="E135" s="78"/>
      <c r="F135" s="78"/>
      <c r="G135" s="79"/>
      <c r="H135" s="78"/>
      <c r="I135" s="109" t="n">
        <f aca="false">IF(B135&lt;&gt;"Manutenção em interface",IF(B135&lt;&gt;"Desenv., Manutenção e Publicação de Páginas Estáticas",IF(H135="EE",4,IF(H135="CE",4,IF(H135="SE",5,IF(H135="ALI",7,IF(H135="AIE",5,0))))),C135),C135)</f>
        <v>0</v>
      </c>
      <c r="J135" s="109" t="n">
        <f aca="false">IF(B135&lt;&gt;"Manutenção em interface",IF(B135&lt;&gt;"Desenv., Manutenção e Publicação de Páginas Estáticas",IF(H135="EE",4,IF(H135="CE",4,IF(H135="SE",5,IF(H135="ALI",7,IF(H135="AIE",5,0)))))*C135,C135),C135)</f>
        <v>0</v>
      </c>
      <c r="K135" s="78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IF(B136&lt;&gt;"",VLOOKUP(B136,'Manual EB'!$A$3:$B$407,2,0),0)</f>
        <v>0</v>
      </c>
      <c r="D136" s="78"/>
      <c r="E136" s="78"/>
      <c r="F136" s="78"/>
      <c r="G136" s="79"/>
      <c r="H136" s="78"/>
      <c r="I136" s="109" t="n">
        <f aca="false">IF(B136&lt;&gt;"Manutenção em interface",IF(B136&lt;&gt;"Desenv., Manutenção e Publicação de Páginas Estáticas",IF(H136="EE",4,IF(H136="CE",4,IF(H136="SE",5,IF(H136="ALI",7,IF(H136="AIE",5,0))))),C136),C136)</f>
        <v>0</v>
      </c>
      <c r="J136" s="109" t="n">
        <f aca="false">IF(B136&lt;&gt;"Manutenção em interface",IF(B136&lt;&gt;"Desenv., Manutenção e Publicação de Páginas Estáticas",IF(H136="EE",4,IF(H136="CE",4,IF(H136="SE",5,IF(H136="ALI",7,IF(H136="AIE",5,0)))))*C136,C136),C136)</f>
        <v>0</v>
      </c>
      <c r="K136" s="78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IF(B137&lt;&gt;"",VLOOKUP(B137,'Manual EB'!$A$3:$B$407,2,0),0)</f>
        <v>0</v>
      </c>
      <c r="D137" s="78"/>
      <c r="E137" s="78"/>
      <c r="F137" s="78"/>
      <c r="G137" s="79"/>
      <c r="H137" s="78"/>
      <c r="I137" s="109" t="n">
        <f aca="false">IF(B137&lt;&gt;"Manutenção em interface",IF(B137&lt;&gt;"Desenv., Manutenção e Publicação de Páginas Estáticas",IF(H137="EE",4,IF(H137="CE",4,IF(H137="SE",5,IF(H137="ALI",7,IF(H137="AIE",5,0))))),C137),C137)</f>
        <v>0</v>
      </c>
      <c r="J137" s="109" t="n">
        <f aca="false">IF(B137&lt;&gt;"Manutenção em interface",IF(B137&lt;&gt;"Desenv., Manutenção e Publicação de Páginas Estáticas",IF(H137="EE",4,IF(H137="CE",4,IF(H137="SE",5,IF(H137="ALI",7,IF(H137="AIE",5,0)))))*C137,C137),C137)</f>
        <v>0</v>
      </c>
      <c r="K137" s="78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IF(B138&lt;&gt;"",VLOOKUP(B138,'Manual EB'!$A$3:$B$407,2,0),0)</f>
        <v>0</v>
      </c>
      <c r="D138" s="78"/>
      <c r="E138" s="78"/>
      <c r="F138" s="78"/>
      <c r="G138" s="79"/>
      <c r="H138" s="78"/>
      <c r="I138" s="109" t="n">
        <f aca="false">IF(B138&lt;&gt;"Manutenção em interface",IF(B138&lt;&gt;"Desenv., Manutenção e Publicação de Páginas Estáticas",IF(H138="EE",4,IF(H138="CE",4,IF(H138="SE",5,IF(H138="ALI",7,IF(H138="AIE",5,0))))),C138),C138)</f>
        <v>0</v>
      </c>
      <c r="J138" s="109" t="n">
        <f aca="false">IF(B138&lt;&gt;"Manutenção em interface",IF(B138&lt;&gt;"Desenv., Manutenção e Publicação de Páginas Estáticas",IF(H138="EE",4,IF(H138="CE",4,IF(H138="SE",5,IF(H138="ALI",7,IF(H138="AIE",5,0)))))*C138,C138),C138)</f>
        <v>0</v>
      </c>
      <c r="K138" s="78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IF(B139&lt;&gt;"",VLOOKUP(B139,'Manual EB'!$A$3:$B$407,2,0),0)</f>
        <v>0</v>
      </c>
      <c r="D139" s="78"/>
      <c r="E139" s="78"/>
      <c r="F139" s="78"/>
      <c r="G139" s="79"/>
      <c r="H139" s="78"/>
      <c r="I139" s="109" t="n">
        <f aca="false">IF(B139&lt;&gt;"Manutenção em interface",IF(B139&lt;&gt;"Desenv., Manutenção e Publicação de Páginas Estáticas",IF(H139="EE",4,IF(H139="CE",4,IF(H139="SE",5,IF(H139="ALI",7,IF(H139="AIE",5,0))))),C139),C139)</f>
        <v>0</v>
      </c>
      <c r="J139" s="109" t="n">
        <f aca="false">IF(B139&lt;&gt;"Manutenção em interface",IF(B139&lt;&gt;"Desenv., Manutenção e Publicação de Páginas Estáticas",IF(H139="EE",4,IF(H139="CE",4,IF(H139="SE",5,IF(H139="ALI",7,IF(H139="AIE",5,0)))))*C139,C139),C139)</f>
        <v>0</v>
      </c>
      <c r="K139" s="78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IF(B140&lt;&gt;"",VLOOKUP(B140,'Manual EB'!$A$3:$B$407,2,0),0)</f>
        <v>0</v>
      </c>
      <c r="D140" s="78"/>
      <c r="E140" s="78"/>
      <c r="F140" s="78"/>
      <c r="G140" s="79"/>
      <c r="H140" s="78"/>
      <c r="I140" s="109" t="n">
        <f aca="false">IF(B140&lt;&gt;"Manutenção em interface",IF(B140&lt;&gt;"Desenv., Manutenção e Publicação de Páginas Estáticas",IF(H140="EE",4,IF(H140="CE",4,IF(H140="SE",5,IF(H140="ALI",7,IF(H140="AIE",5,0))))),C140),C140)</f>
        <v>0</v>
      </c>
      <c r="J140" s="109" t="n">
        <f aca="false">IF(B140&lt;&gt;"Manutenção em interface",IF(B140&lt;&gt;"Desenv., Manutenção e Publicação de Páginas Estáticas",IF(H140="EE",4,IF(H140="CE",4,IF(H140="SE",5,IF(H140="ALI",7,IF(H140="AIE",5,0)))))*C140,C140),C140)</f>
        <v>0</v>
      </c>
      <c r="K140" s="78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IF(B141&lt;&gt;"",VLOOKUP(B141,'Manual EB'!$A$3:$B$407,2,0),0)</f>
        <v>0</v>
      </c>
      <c r="D141" s="78"/>
      <c r="E141" s="78"/>
      <c r="F141" s="78"/>
      <c r="G141" s="79"/>
      <c r="H141" s="78"/>
      <c r="I141" s="109" t="n">
        <f aca="false">IF(B141&lt;&gt;"Manutenção em interface",IF(B141&lt;&gt;"Desenv., Manutenção e Publicação de Páginas Estáticas",IF(H141="EE",4,IF(H141="CE",4,IF(H141="SE",5,IF(H141="ALI",7,IF(H141="AIE",5,0))))),C141),C141)</f>
        <v>0</v>
      </c>
      <c r="J141" s="109" t="n">
        <f aca="false">IF(B141&lt;&gt;"Manutenção em interface",IF(B141&lt;&gt;"Desenv., Manutenção e Publicação de Páginas Estáticas",IF(H141="EE",4,IF(H141="CE",4,IF(H141="SE",5,IF(H141="ALI",7,IF(H141="AIE",5,0)))))*C141,C141),C141)</f>
        <v>0</v>
      </c>
      <c r="K141" s="78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IF(B142&lt;&gt;"",VLOOKUP(B142,'Manual EB'!$A$3:$B$407,2,0),0)</f>
        <v>0</v>
      </c>
      <c r="D142" s="78"/>
      <c r="E142" s="78"/>
      <c r="F142" s="78"/>
      <c r="G142" s="79"/>
      <c r="H142" s="78"/>
      <c r="I142" s="109" t="n">
        <f aca="false">IF(B142&lt;&gt;"Manutenção em interface",IF(B142&lt;&gt;"Desenv., Manutenção e Publicação de Páginas Estáticas",IF(H142="EE",4,IF(H142="CE",4,IF(H142="SE",5,IF(H142="ALI",7,IF(H142="AIE",5,0))))),C142),C142)</f>
        <v>0</v>
      </c>
      <c r="J142" s="109" t="n">
        <f aca="false">IF(B142&lt;&gt;"Manutenção em interface",IF(B142&lt;&gt;"Desenv., Manutenção e Publicação de Páginas Estáticas",IF(H142="EE",4,IF(H142="CE",4,IF(H142="SE",5,IF(H142="ALI",7,IF(H142="AIE",5,0)))))*C142,C142),C142)</f>
        <v>0</v>
      </c>
      <c r="K142" s="78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IF(B143&lt;&gt;"",VLOOKUP(B143,'Manual EB'!$A$3:$B$407,2,0),0)</f>
        <v>0</v>
      </c>
      <c r="D143" s="78"/>
      <c r="E143" s="78"/>
      <c r="F143" s="78"/>
      <c r="G143" s="79"/>
      <c r="H143" s="78"/>
      <c r="I143" s="109" t="n">
        <f aca="false">IF(B143&lt;&gt;"Manutenção em interface",IF(B143&lt;&gt;"Desenv., Manutenção e Publicação de Páginas Estáticas",IF(H143="EE",4,IF(H143="CE",4,IF(H143="SE",5,IF(H143="ALI",7,IF(H143="AIE",5,0))))),C143),C143)</f>
        <v>0</v>
      </c>
      <c r="J143" s="109" t="n">
        <f aca="false">IF(B143&lt;&gt;"Manutenção em interface",IF(B143&lt;&gt;"Desenv., Manutenção e Publicação de Páginas Estáticas",IF(H143="EE",4,IF(H143="CE",4,IF(H143="SE",5,IF(H143="ALI",7,IF(H143="AIE",5,0)))))*C143,C143),C143)</f>
        <v>0</v>
      </c>
      <c r="K143" s="78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IF(B144&lt;&gt;"",VLOOKUP(B144,'Manual EB'!$A$3:$B$407,2,0),0)</f>
        <v>0</v>
      </c>
      <c r="D144" s="78"/>
      <c r="E144" s="78"/>
      <c r="F144" s="78"/>
      <c r="G144" s="79"/>
      <c r="H144" s="78"/>
      <c r="I144" s="109" t="n">
        <f aca="false">IF(B144&lt;&gt;"Manutenção em interface",IF(B144&lt;&gt;"Desenv., Manutenção e Publicação de Páginas Estáticas",IF(H144="EE",4,IF(H144="CE",4,IF(H144="SE",5,IF(H144="ALI",7,IF(H144="AIE",5,0))))),C144),C144)</f>
        <v>0</v>
      </c>
      <c r="J144" s="109" t="n">
        <f aca="false">IF(B144&lt;&gt;"Manutenção em interface",IF(B144&lt;&gt;"Desenv., Manutenção e Publicação de Páginas Estáticas",IF(H144="EE",4,IF(H144="CE",4,IF(H144="SE",5,IF(H144="ALI",7,IF(H144="AIE",5,0)))))*C144,C144),C144)</f>
        <v>0</v>
      </c>
      <c r="K144" s="78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IF(B145&lt;&gt;"",VLOOKUP(B145,'Manual EB'!$A$3:$B$407,2,0),0)</f>
        <v>0</v>
      </c>
      <c r="D145" s="78"/>
      <c r="E145" s="78"/>
      <c r="F145" s="78"/>
      <c r="G145" s="79"/>
      <c r="H145" s="78"/>
      <c r="I145" s="109" t="n">
        <f aca="false">IF(B145&lt;&gt;"Manutenção em interface",IF(B145&lt;&gt;"Desenv., Manutenção e Publicação de Páginas Estáticas",IF(H145="EE",4,IF(H145="CE",4,IF(H145="SE",5,IF(H145="ALI",7,IF(H145="AIE",5,0))))),C145),C145)</f>
        <v>0</v>
      </c>
      <c r="J145" s="109" t="n">
        <f aca="false">IF(B145&lt;&gt;"Manutenção em interface",IF(B145&lt;&gt;"Desenv., Manutenção e Publicação de Páginas Estáticas",IF(H145="EE",4,IF(H145="CE",4,IF(H145="SE",5,IF(H145="ALI",7,IF(H145="AIE",5,0)))))*C145,C145),C145)</f>
        <v>0</v>
      </c>
      <c r="K145" s="78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IF(B146&lt;&gt;"",VLOOKUP(B146,'Manual EB'!$A$3:$B$407,2,0),0)</f>
        <v>0</v>
      </c>
      <c r="D146" s="78"/>
      <c r="E146" s="78"/>
      <c r="F146" s="78"/>
      <c r="G146" s="79"/>
      <c r="H146" s="78"/>
      <c r="I146" s="109" t="n">
        <f aca="false">IF(B146&lt;&gt;"Manutenção em interface",IF(B146&lt;&gt;"Desenv., Manutenção e Publicação de Páginas Estáticas",IF(H146="EE",4,IF(H146="CE",4,IF(H146="SE",5,IF(H146="ALI",7,IF(H146="AIE",5,0))))),C146),C146)</f>
        <v>0</v>
      </c>
      <c r="J146" s="109" t="n">
        <f aca="false">IF(B146&lt;&gt;"Manutenção em interface",IF(B146&lt;&gt;"Desenv., Manutenção e Publicação de Páginas Estáticas",IF(H146="EE",4,IF(H146="CE",4,IF(H146="SE",5,IF(H146="ALI",7,IF(H146="AIE",5,0)))))*C146,C146),C146)</f>
        <v>0</v>
      </c>
      <c r="K146" s="78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IF(B147&lt;&gt;"",VLOOKUP(B147,'Manual EB'!$A$3:$B$407,2,0),0)</f>
        <v>0</v>
      </c>
      <c r="D147" s="78"/>
      <c r="E147" s="78"/>
      <c r="F147" s="78"/>
      <c r="G147" s="79"/>
      <c r="H147" s="78"/>
      <c r="I147" s="109" t="n">
        <f aca="false">IF(B147&lt;&gt;"Manutenção em interface",IF(B147&lt;&gt;"Desenv., Manutenção e Publicação de Páginas Estáticas",IF(H147="EE",4,IF(H147="CE",4,IF(H147="SE",5,IF(H147="ALI",7,IF(H147="AIE",5,0))))),C147),C147)</f>
        <v>0</v>
      </c>
      <c r="J147" s="109" t="n">
        <f aca="false">IF(B147&lt;&gt;"Manutenção em interface",IF(B147&lt;&gt;"Desenv., Manutenção e Publicação de Páginas Estáticas",IF(H147="EE",4,IF(H147="CE",4,IF(H147="SE",5,IF(H147="ALI",7,IF(H147="AIE",5,0)))))*C147,C147),C147)</f>
        <v>0</v>
      </c>
      <c r="K147" s="78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IF(B148&lt;&gt;"",VLOOKUP(B148,'Manual EB'!$A$3:$B$407,2,0),0)</f>
        <v>0</v>
      </c>
      <c r="D148" s="78"/>
      <c r="E148" s="78"/>
      <c r="F148" s="78"/>
      <c r="G148" s="79"/>
      <c r="H148" s="78"/>
      <c r="I148" s="109" t="n">
        <f aca="false">IF(B148&lt;&gt;"Manutenção em interface",IF(B148&lt;&gt;"Desenv., Manutenção e Publicação de Páginas Estáticas",IF(H148="EE",4,IF(H148="CE",4,IF(H148="SE",5,IF(H148="ALI",7,IF(H148="AIE",5,0))))),C148),C148)</f>
        <v>0</v>
      </c>
      <c r="J148" s="109" t="n">
        <f aca="false">IF(B148&lt;&gt;"Manutenção em interface",IF(B148&lt;&gt;"Desenv., Manutenção e Publicação de Páginas Estáticas",IF(H148="EE",4,IF(H148="CE",4,IF(H148="SE",5,IF(H148="ALI",7,IF(H148="AIE",5,0)))))*C148,C148),C148)</f>
        <v>0</v>
      </c>
      <c r="K148" s="78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IF(B149&lt;&gt;"",VLOOKUP(B149,'Manual EB'!$A$3:$B$407,2,0),0)</f>
        <v>0</v>
      </c>
      <c r="D149" s="78"/>
      <c r="E149" s="78"/>
      <c r="F149" s="78"/>
      <c r="G149" s="79"/>
      <c r="H149" s="78"/>
      <c r="I149" s="109" t="n">
        <f aca="false">IF(B149&lt;&gt;"Manutenção em interface",IF(B149&lt;&gt;"Desenv., Manutenção e Publicação de Páginas Estáticas",IF(H149="EE",4,IF(H149="CE",4,IF(H149="SE",5,IF(H149="ALI",7,IF(H149="AIE",5,0))))),C149),C149)</f>
        <v>0</v>
      </c>
      <c r="J149" s="109" t="n">
        <f aca="false">IF(B149&lt;&gt;"Manutenção em interface",IF(B149&lt;&gt;"Desenv., Manutenção e Publicação de Páginas Estáticas",IF(H149="EE",4,IF(H149="CE",4,IF(H149="SE",5,IF(H149="ALI",7,IF(H149="AIE",5,0)))))*C149,C149),C149)</f>
        <v>0</v>
      </c>
      <c r="K149" s="78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IF(B150&lt;&gt;"",VLOOKUP(B150,'Manual EB'!$A$3:$B$407,2,0),0)</f>
        <v>0</v>
      </c>
      <c r="D150" s="78"/>
      <c r="E150" s="78"/>
      <c r="F150" s="78"/>
      <c r="G150" s="79"/>
      <c r="H150" s="78"/>
      <c r="I150" s="109" t="n">
        <f aca="false">IF(B150&lt;&gt;"Manutenção em interface",IF(B150&lt;&gt;"Desenv., Manutenção e Publicação de Páginas Estáticas",IF(H150="EE",4,IF(H150="CE",4,IF(H150="SE",5,IF(H150="ALI",7,IF(H150="AIE",5,0))))),C150),C150)</f>
        <v>0</v>
      </c>
      <c r="J150" s="109" t="n">
        <f aca="false">IF(B150&lt;&gt;"Manutenção em interface",IF(B150&lt;&gt;"Desenv., Manutenção e Publicação de Páginas Estáticas",IF(H150="EE",4,IF(H150="CE",4,IF(H150="SE",5,IF(H150="ALI",7,IF(H150="AIE",5,0)))))*C150,C150),C150)</f>
        <v>0</v>
      </c>
      <c r="K150" s="78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IF(B151&lt;&gt;"",VLOOKUP(B151,'Manual EB'!$A$3:$B$407,2,0),0)</f>
        <v>0</v>
      </c>
      <c r="D151" s="78"/>
      <c r="E151" s="78"/>
      <c r="F151" s="78"/>
      <c r="G151" s="79"/>
      <c r="H151" s="78"/>
      <c r="I151" s="109" t="n">
        <f aca="false">IF(B151&lt;&gt;"Manutenção em interface",IF(B151&lt;&gt;"Desenv., Manutenção e Publicação de Páginas Estáticas",IF(H151="EE",4,IF(H151="CE",4,IF(H151="SE",5,IF(H151="ALI",7,IF(H151="AIE",5,0))))),C151),C151)</f>
        <v>0</v>
      </c>
      <c r="J151" s="109" t="n">
        <f aca="false">IF(B151&lt;&gt;"Manutenção em interface",IF(B151&lt;&gt;"Desenv., Manutenção e Publicação de Páginas Estáticas",IF(H151="EE",4,IF(H151="CE",4,IF(H151="SE",5,IF(H151="ALI",7,IF(H151="AIE",5,0)))))*C151,C151),C151)</f>
        <v>0</v>
      </c>
      <c r="K151" s="78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IF(B152&lt;&gt;"",VLOOKUP(B152,'Manual EB'!$A$3:$B$407,2,0),0)</f>
        <v>0</v>
      </c>
      <c r="D152" s="78"/>
      <c r="E152" s="78"/>
      <c r="F152" s="78"/>
      <c r="G152" s="79"/>
      <c r="H152" s="78"/>
      <c r="I152" s="109" t="n">
        <f aca="false">IF(B152&lt;&gt;"Manutenção em interface",IF(B152&lt;&gt;"Desenv., Manutenção e Publicação de Páginas Estáticas",IF(H152="EE",4,IF(H152="CE",4,IF(H152="SE",5,IF(H152="ALI",7,IF(H152="AIE",5,0))))),C152),C152)</f>
        <v>0</v>
      </c>
      <c r="J152" s="109" t="n">
        <f aca="false">IF(B152&lt;&gt;"Manutenção em interface",IF(B152&lt;&gt;"Desenv., Manutenção e Publicação de Páginas Estáticas",IF(H152="EE",4,IF(H152="CE",4,IF(H152="SE",5,IF(H152="ALI",7,IF(H152="AIE",5,0)))))*C152,C152),C152)</f>
        <v>0</v>
      </c>
      <c r="K152" s="78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IF(B153&lt;&gt;"",VLOOKUP(B153,'Manual EB'!$A$3:$B$407,2,0),0)</f>
        <v>0</v>
      </c>
      <c r="D153" s="78"/>
      <c r="E153" s="78"/>
      <c r="F153" s="78"/>
      <c r="G153" s="79"/>
      <c r="H153" s="78"/>
      <c r="I153" s="109" t="n">
        <f aca="false">IF(B153&lt;&gt;"Manutenção em interface",IF(B153&lt;&gt;"Desenv., Manutenção e Publicação de Páginas Estáticas",IF(H153="EE",4,IF(H153="CE",4,IF(H153="SE",5,IF(H153="ALI",7,IF(H153="AIE",5,0))))),C153),C153)</f>
        <v>0</v>
      </c>
      <c r="J153" s="109" t="n">
        <f aca="false">IF(B153&lt;&gt;"Manutenção em interface",IF(B153&lt;&gt;"Desenv., Manutenção e Publicação de Páginas Estáticas",IF(H153="EE",4,IF(H153="CE",4,IF(H153="SE",5,IF(H153="ALI",7,IF(H153="AIE",5,0)))))*C153,C153),C153)</f>
        <v>0</v>
      </c>
      <c r="K153" s="78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IF(B154&lt;&gt;"",VLOOKUP(B154,'Manual EB'!$A$3:$B$407,2,0),0)</f>
        <v>0</v>
      </c>
      <c r="D154" s="78"/>
      <c r="E154" s="78"/>
      <c r="F154" s="78"/>
      <c r="G154" s="79"/>
      <c r="H154" s="78"/>
      <c r="I154" s="109" t="n">
        <f aca="false">IF(B154&lt;&gt;"Manutenção em interface",IF(B154&lt;&gt;"Desenv., Manutenção e Publicação de Páginas Estáticas",IF(H154="EE",4,IF(H154="CE",4,IF(H154="SE",5,IF(H154="ALI",7,IF(H154="AIE",5,0))))),C154),C154)</f>
        <v>0</v>
      </c>
      <c r="J154" s="109" t="n">
        <f aca="false">IF(B154&lt;&gt;"Manutenção em interface",IF(B154&lt;&gt;"Desenv., Manutenção e Publicação de Páginas Estáticas",IF(H154="EE",4,IF(H154="CE",4,IF(H154="SE",5,IF(H154="ALI",7,IF(H154="AIE",5,0)))))*C154,C154),C154)</f>
        <v>0</v>
      </c>
      <c r="K154" s="78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IF(B155&lt;&gt;"",VLOOKUP(B155,'Manual EB'!$A$3:$B$407,2,0),0)</f>
        <v>0</v>
      </c>
      <c r="D155" s="78"/>
      <c r="E155" s="78"/>
      <c r="F155" s="78"/>
      <c r="G155" s="79"/>
      <c r="H155" s="78"/>
      <c r="I155" s="109" t="n">
        <f aca="false">IF(B155&lt;&gt;"Manutenção em interface",IF(B155&lt;&gt;"Desenv., Manutenção e Publicação de Páginas Estáticas",IF(H155="EE",4,IF(H155="CE",4,IF(H155="SE",5,IF(H155="ALI",7,IF(H155="AIE",5,0))))),C155),C155)</f>
        <v>0</v>
      </c>
      <c r="J155" s="109" t="n">
        <f aca="false">IF(B155&lt;&gt;"Manutenção em interface",IF(B155&lt;&gt;"Desenv., Manutenção e Publicação de Páginas Estáticas",IF(H155="EE",4,IF(H155="CE",4,IF(H155="SE",5,IF(H155="ALI",7,IF(H155="AIE",5,0)))))*C155,C155),C155)</f>
        <v>0</v>
      </c>
      <c r="K155" s="78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IF(B156&lt;&gt;"",VLOOKUP(B156,'Manual EB'!$A$3:$B$407,2,0),0)</f>
        <v>0</v>
      </c>
      <c r="D156" s="78"/>
      <c r="E156" s="78"/>
      <c r="F156" s="78"/>
      <c r="G156" s="79"/>
      <c r="H156" s="78"/>
      <c r="I156" s="109" t="n">
        <f aca="false">IF(B156&lt;&gt;"Manutenção em interface",IF(B156&lt;&gt;"Desenv., Manutenção e Publicação de Páginas Estáticas",IF(H156="EE",4,IF(H156="CE",4,IF(H156="SE",5,IF(H156="ALI",7,IF(H156="AIE",5,0))))),C156),C156)</f>
        <v>0</v>
      </c>
      <c r="J156" s="109" t="n">
        <f aca="false">IF(B156&lt;&gt;"Manutenção em interface",IF(B156&lt;&gt;"Desenv., Manutenção e Publicação de Páginas Estáticas",IF(H156="EE",4,IF(H156="CE",4,IF(H156="SE",5,IF(H156="ALI",7,IF(H156="AIE",5,0)))))*C156,C156),C156)</f>
        <v>0</v>
      </c>
      <c r="K156" s="78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IF(B157&lt;&gt;"",VLOOKUP(B157,'Manual EB'!$A$3:$B$407,2,0),0)</f>
        <v>0</v>
      </c>
      <c r="D157" s="78"/>
      <c r="E157" s="78"/>
      <c r="F157" s="78"/>
      <c r="G157" s="79"/>
      <c r="H157" s="78"/>
      <c r="I157" s="109" t="n">
        <f aca="false">IF(B157&lt;&gt;"Manutenção em interface",IF(B157&lt;&gt;"Desenv., Manutenção e Publicação de Páginas Estáticas",IF(H157="EE",4,IF(H157="CE",4,IF(H157="SE",5,IF(H157="ALI",7,IF(H157="AIE",5,0))))),C157),C157)</f>
        <v>0</v>
      </c>
      <c r="J157" s="109" t="n">
        <f aca="false">IF(B157&lt;&gt;"Manutenção em interface",IF(B157&lt;&gt;"Desenv., Manutenção e Publicação de Páginas Estáticas",IF(H157="EE",4,IF(H157="CE",4,IF(H157="SE",5,IF(H157="ALI",7,IF(H157="AIE",5,0)))))*C157,C157),C157)</f>
        <v>0</v>
      </c>
      <c r="K157" s="78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IF(B158&lt;&gt;"",VLOOKUP(B158,'Manual EB'!$A$3:$B$407,2,0),0)</f>
        <v>0</v>
      </c>
      <c r="D158" s="78"/>
      <c r="E158" s="78"/>
      <c r="F158" s="78"/>
      <c r="G158" s="79"/>
      <c r="H158" s="78"/>
      <c r="I158" s="109" t="n">
        <f aca="false">IF(B158&lt;&gt;"Manutenção em interface",IF(B158&lt;&gt;"Desenv., Manutenção e Publicação de Páginas Estáticas",IF(H158="EE",4,IF(H158="CE",4,IF(H158="SE",5,IF(H158="ALI",7,IF(H158="AIE",5,0))))),C158),C158)</f>
        <v>0</v>
      </c>
      <c r="J158" s="109" t="n">
        <f aca="false">IF(B158&lt;&gt;"Manutenção em interface",IF(B158&lt;&gt;"Desenv., Manutenção e Publicação de Páginas Estáticas",IF(H158="EE",4,IF(H158="CE",4,IF(H158="SE",5,IF(H158="ALI",7,IF(H158="AIE",5,0)))))*C158,C158),C158)</f>
        <v>0</v>
      </c>
      <c r="K158" s="78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IF(B159&lt;&gt;"",VLOOKUP(B159,'Manual EB'!$A$3:$B$407,2,0),0)</f>
        <v>0</v>
      </c>
      <c r="D159" s="78"/>
      <c r="E159" s="78"/>
      <c r="F159" s="78"/>
      <c r="G159" s="79"/>
      <c r="H159" s="78"/>
      <c r="I159" s="109" t="n">
        <f aca="false">IF(B159&lt;&gt;"Manutenção em interface",IF(B159&lt;&gt;"Desenv., Manutenção e Publicação de Páginas Estáticas",IF(H159="EE",4,IF(H159="CE",4,IF(H159="SE",5,IF(H159="ALI",7,IF(H159="AIE",5,0))))),C159),C159)</f>
        <v>0</v>
      </c>
      <c r="J159" s="109" t="n">
        <f aca="false">IF(B159&lt;&gt;"Manutenção em interface",IF(B159&lt;&gt;"Desenv., Manutenção e Publicação de Páginas Estáticas",IF(H159="EE",4,IF(H159="CE",4,IF(H159="SE",5,IF(H159="ALI",7,IF(H159="AIE",5,0)))))*C159,C159),C159)</f>
        <v>0</v>
      </c>
      <c r="K159" s="78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IF(B160&lt;&gt;"",VLOOKUP(B160,'Manual EB'!$A$3:$B$407,2,0),0)</f>
        <v>0</v>
      </c>
      <c r="D160" s="78"/>
      <c r="E160" s="78"/>
      <c r="F160" s="78"/>
      <c r="G160" s="79"/>
      <c r="H160" s="78"/>
      <c r="I160" s="109" t="n">
        <f aca="false">IF(B160&lt;&gt;"Manutenção em interface",IF(B160&lt;&gt;"Desenv., Manutenção e Publicação de Páginas Estáticas",IF(H160="EE",4,IF(H160="CE",4,IF(H160="SE",5,IF(H160="ALI",7,IF(H160="AIE",5,0))))),C160),C160)</f>
        <v>0</v>
      </c>
      <c r="J160" s="109" t="n">
        <f aca="false">IF(B160&lt;&gt;"Manutenção em interface",IF(B160&lt;&gt;"Desenv., Manutenção e Publicação de Páginas Estáticas",IF(H160="EE",4,IF(H160="CE",4,IF(H160="SE",5,IF(H160="ALI",7,IF(H160="AIE",5,0)))))*C160,C160),C160)</f>
        <v>0</v>
      </c>
      <c r="K160" s="78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IF(B161&lt;&gt;"",VLOOKUP(B161,'Manual EB'!$A$3:$B$407,2,0),0)</f>
        <v>0</v>
      </c>
      <c r="D161" s="78"/>
      <c r="E161" s="78"/>
      <c r="F161" s="78"/>
      <c r="G161" s="79"/>
      <c r="H161" s="78"/>
      <c r="I161" s="109" t="n">
        <f aca="false">IF(B161&lt;&gt;"Manutenção em interface",IF(B161&lt;&gt;"Desenv., Manutenção e Publicação de Páginas Estáticas",IF(H161="EE",4,IF(H161="CE",4,IF(H161="SE",5,IF(H161="ALI",7,IF(H161="AIE",5,0))))),C161),C161)</f>
        <v>0</v>
      </c>
      <c r="J161" s="109" t="n">
        <f aca="false">IF(B161&lt;&gt;"Manutenção em interface",IF(B161&lt;&gt;"Desenv., Manutenção e Publicação de Páginas Estáticas",IF(H161="EE",4,IF(H161="CE",4,IF(H161="SE",5,IF(H161="ALI",7,IF(H161="AIE",5,0)))))*C161,C161),C161)</f>
        <v>0</v>
      </c>
      <c r="K161" s="78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IF(B162&lt;&gt;"",VLOOKUP(B162,'Manual EB'!$A$3:$B$407,2,0),0)</f>
        <v>0</v>
      </c>
      <c r="D162" s="78"/>
      <c r="E162" s="78"/>
      <c r="F162" s="78"/>
      <c r="G162" s="79"/>
      <c r="H162" s="78"/>
      <c r="I162" s="109" t="n">
        <f aca="false">IF(B162&lt;&gt;"Manutenção em interface",IF(B162&lt;&gt;"Desenv., Manutenção e Publicação de Páginas Estáticas",IF(H162="EE",4,IF(H162="CE",4,IF(H162="SE",5,IF(H162="ALI",7,IF(H162="AIE",5,0))))),C162),C162)</f>
        <v>0</v>
      </c>
      <c r="J162" s="109" t="n">
        <f aca="false">IF(B162&lt;&gt;"Manutenção em interface",IF(B162&lt;&gt;"Desenv., Manutenção e Publicação de Páginas Estáticas",IF(H162="EE",4,IF(H162="CE",4,IF(H162="SE",5,IF(H162="ALI",7,IF(H162="AIE",5,0)))))*C162,C162),C162)</f>
        <v>0</v>
      </c>
      <c r="K162" s="78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IF(B163&lt;&gt;"",VLOOKUP(B163,'Manual EB'!$A$3:$B$407,2,0),0)</f>
        <v>0</v>
      </c>
      <c r="D163" s="78"/>
      <c r="E163" s="78"/>
      <c r="F163" s="78"/>
      <c r="G163" s="79"/>
      <c r="H163" s="78"/>
      <c r="I163" s="109" t="n">
        <f aca="false">IF(B163&lt;&gt;"Manutenção em interface",IF(B163&lt;&gt;"Desenv., Manutenção e Publicação de Páginas Estáticas",IF(H163="EE",4,IF(H163="CE",4,IF(H163="SE",5,IF(H163="ALI",7,IF(H163="AIE",5,0))))),C163),C163)</f>
        <v>0</v>
      </c>
      <c r="J163" s="109" t="n">
        <f aca="false">IF(B163&lt;&gt;"Manutenção em interface",IF(B163&lt;&gt;"Desenv., Manutenção e Publicação de Páginas Estáticas",IF(H163="EE",4,IF(H163="CE",4,IF(H163="SE",5,IF(H163="ALI",7,IF(H163="AIE",5,0)))))*C163,C163),C163)</f>
        <v>0</v>
      </c>
      <c r="K163" s="78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IF(B164&lt;&gt;"",VLOOKUP(B164,'Manual EB'!$A$3:$B$407,2,0),0)</f>
        <v>0</v>
      </c>
      <c r="D164" s="78"/>
      <c r="E164" s="78"/>
      <c r="F164" s="78"/>
      <c r="G164" s="79"/>
      <c r="H164" s="78"/>
      <c r="I164" s="109" t="n">
        <f aca="false">IF(B164&lt;&gt;"Manutenção em interface",IF(B164&lt;&gt;"Desenv., Manutenção e Publicação de Páginas Estáticas",IF(H164="EE",4,IF(H164="CE",4,IF(H164="SE",5,IF(H164="ALI",7,IF(H164="AIE",5,0))))),C164),C164)</f>
        <v>0</v>
      </c>
      <c r="J164" s="109" t="n">
        <f aca="false">IF(B164&lt;&gt;"Manutenção em interface",IF(B164&lt;&gt;"Desenv., Manutenção e Publicação de Páginas Estáticas",IF(H164="EE",4,IF(H164="CE",4,IF(H164="SE",5,IF(H164="ALI",7,IF(H164="AIE",5,0)))))*C164,C164),C164)</f>
        <v>0</v>
      </c>
      <c r="K164" s="78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IF(B165&lt;&gt;"",VLOOKUP(B165,'Manual EB'!$A$3:$B$407,2,0),0)</f>
        <v>0</v>
      </c>
      <c r="D165" s="78"/>
      <c r="E165" s="78"/>
      <c r="F165" s="78"/>
      <c r="G165" s="79"/>
      <c r="H165" s="78"/>
      <c r="I165" s="109" t="n">
        <f aca="false">IF(B165&lt;&gt;"Manutenção em interface",IF(B165&lt;&gt;"Desenv., Manutenção e Publicação de Páginas Estáticas",IF(H165="EE",4,IF(H165="CE",4,IF(H165="SE",5,IF(H165="ALI",7,IF(H165="AIE",5,0))))),C165),C165)</f>
        <v>0</v>
      </c>
      <c r="J165" s="109" t="n">
        <f aca="false">IF(B165&lt;&gt;"Manutenção em interface",IF(B165&lt;&gt;"Desenv., Manutenção e Publicação de Páginas Estáticas",IF(H165="EE",4,IF(H165="CE",4,IF(H165="SE",5,IF(H165="ALI",7,IF(H165="AIE",5,0)))))*C165,C165),C165)</f>
        <v>0</v>
      </c>
      <c r="K165" s="78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IF(B166&lt;&gt;"",VLOOKUP(B166,'Manual EB'!$A$3:$B$407,2,0),0)</f>
        <v>0</v>
      </c>
      <c r="D166" s="78"/>
      <c r="E166" s="78"/>
      <c r="F166" s="78"/>
      <c r="G166" s="79"/>
      <c r="H166" s="78"/>
      <c r="I166" s="109" t="n">
        <f aca="false">IF(B166&lt;&gt;"Manutenção em interface",IF(B166&lt;&gt;"Desenv., Manutenção e Publicação de Páginas Estáticas",IF(H166="EE",4,IF(H166="CE",4,IF(H166="SE",5,IF(H166="ALI",7,IF(H166="AIE",5,0))))),C166),C166)</f>
        <v>0</v>
      </c>
      <c r="J166" s="109" t="n">
        <f aca="false">IF(B166&lt;&gt;"Manutenção em interface",IF(B166&lt;&gt;"Desenv., Manutenção e Publicação de Páginas Estáticas",IF(H166="EE",4,IF(H166="CE",4,IF(H166="SE",5,IF(H166="ALI",7,IF(H166="AIE",5,0)))))*C166,C166),C166)</f>
        <v>0</v>
      </c>
      <c r="K166" s="78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IF(B167&lt;&gt;"",VLOOKUP(B167,'Manual EB'!$A$3:$B$407,2,0),0)</f>
        <v>0</v>
      </c>
      <c r="D167" s="78"/>
      <c r="E167" s="78"/>
      <c r="F167" s="78"/>
      <c r="G167" s="79"/>
      <c r="H167" s="78"/>
      <c r="I167" s="109" t="n">
        <f aca="false">IF(B167&lt;&gt;"Manutenção em interface",IF(B167&lt;&gt;"Desenv., Manutenção e Publicação de Páginas Estáticas",IF(H167="EE",4,IF(H167="CE",4,IF(H167="SE",5,IF(H167="ALI",7,IF(H167="AIE",5,0))))),C167),C167)</f>
        <v>0</v>
      </c>
      <c r="J167" s="109" t="n">
        <f aca="false">IF(B167&lt;&gt;"Manutenção em interface",IF(B167&lt;&gt;"Desenv., Manutenção e Publicação de Páginas Estáticas",IF(H167="EE",4,IF(H167="CE",4,IF(H167="SE",5,IF(H167="ALI",7,IF(H167="AIE",5,0)))))*C167,C167),C167)</f>
        <v>0</v>
      </c>
      <c r="K167" s="78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IF(B168&lt;&gt;"",VLOOKUP(B168,'Manual EB'!$A$3:$B$407,2,0),0)</f>
        <v>0</v>
      </c>
      <c r="D168" s="78"/>
      <c r="E168" s="78"/>
      <c r="F168" s="78"/>
      <c r="G168" s="79"/>
      <c r="H168" s="78"/>
      <c r="I168" s="109" t="n">
        <f aca="false">IF(B168&lt;&gt;"Manutenção em interface",IF(B168&lt;&gt;"Desenv., Manutenção e Publicação de Páginas Estáticas",IF(H168="EE",4,IF(H168="CE",4,IF(H168="SE",5,IF(H168="ALI",7,IF(H168="AIE",5,0))))),C168),C168)</f>
        <v>0</v>
      </c>
      <c r="J168" s="109" t="n">
        <f aca="false">IF(B168&lt;&gt;"Manutenção em interface",IF(B168&lt;&gt;"Desenv., Manutenção e Publicação de Páginas Estáticas",IF(H168="EE",4,IF(H168="CE",4,IF(H168="SE",5,IF(H168="ALI",7,IF(H168="AIE",5,0)))))*C168,C168),C168)</f>
        <v>0</v>
      </c>
      <c r="K168" s="78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IF(B169&lt;&gt;"",VLOOKUP(B169,'Manual EB'!$A$3:$B$407,2,0),0)</f>
        <v>0</v>
      </c>
      <c r="D169" s="78"/>
      <c r="E169" s="78"/>
      <c r="F169" s="78"/>
      <c r="G169" s="79"/>
      <c r="H169" s="78"/>
      <c r="I169" s="109" t="n">
        <f aca="false">IF(B169&lt;&gt;"Manutenção em interface",IF(B169&lt;&gt;"Desenv., Manutenção e Publicação de Páginas Estáticas",IF(H169="EE",4,IF(H169="CE",4,IF(H169="SE",5,IF(H169="ALI",7,IF(H169="AIE",5,0))))),C169),C169)</f>
        <v>0</v>
      </c>
      <c r="J169" s="109" t="n">
        <f aca="false">IF(B169&lt;&gt;"Manutenção em interface",IF(B169&lt;&gt;"Desenv., Manutenção e Publicação de Páginas Estáticas",IF(H169="EE",4,IF(H169="CE",4,IF(H169="SE",5,IF(H169="ALI",7,IF(H169="AIE",5,0)))))*C169,C169),C169)</f>
        <v>0</v>
      </c>
      <c r="K169" s="78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IF(B170&lt;&gt;"",VLOOKUP(B170,'Manual EB'!$A$3:$B$407,2,0),0)</f>
        <v>0</v>
      </c>
      <c r="D170" s="78"/>
      <c r="E170" s="78"/>
      <c r="F170" s="78"/>
      <c r="G170" s="79"/>
      <c r="H170" s="78"/>
      <c r="I170" s="109" t="n">
        <f aca="false">IF(B170&lt;&gt;"Manutenção em interface",IF(B170&lt;&gt;"Desenv., Manutenção e Publicação de Páginas Estáticas",IF(H170="EE",4,IF(H170="CE",4,IF(H170="SE",5,IF(H170="ALI",7,IF(H170="AIE",5,0))))),C170),C170)</f>
        <v>0</v>
      </c>
      <c r="J170" s="109" t="n">
        <f aca="false">IF(B170&lt;&gt;"Manutenção em interface",IF(B170&lt;&gt;"Desenv., Manutenção e Publicação de Páginas Estáticas",IF(H170="EE",4,IF(H170="CE",4,IF(H170="SE",5,IF(H170="ALI",7,IF(H170="AIE",5,0)))))*C170,C170),C170)</f>
        <v>0</v>
      </c>
      <c r="K170" s="78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IF(B171&lt;&gt;"",VLOOKUP(B171,'Manual EB'!$A$3:$B$407,2,0),0)</f>
        <v>0</v>
      </c>
      <c r="D171" s="78"/>
      <c r="E171" s="78"/>
      <c r="F171" s="78"/>
      <c r="G171" s="79"/>
      <c r="H171" s="78"/>
      <c r="I171" s="109" t="n">
        <f aca="false">IF(B171&lt;&gt;"Manutenção em interface",IF(B171&lt;&gt;"Desenv., Manutenção e Publicação de Páginas Estáticas",IF(H171="EE",4,IF(H171="CE",4,IF(H171="SE",5,IF(H171="ALI",7,IF(H171="AIE",5,0))))),C171),C171)</f>
        <v>0</v>
      </c>
      <c r="J171" s="109" t="n">
        <f aca="false">IF(B171&lt;&gt;"Manutenção em interface",IF(B171&lt;&gt;"Desenv., Manutenção e Publicação de Páginas Estáticas",IF(H171="EE",4,IF(H171="CE",4,IF(H171="SE",5,IF(H171="ALI",7,IF(H171="AIE",5,0)))))*C171,C171),C171)</f>
        <v>0</v>
      </c>
      <c r="K171" s="78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IF(B172&lt;&gt;"",VLOOKUP(B172,'Manual EB'!$A$3:$B$407,2,0),0)</f>
        <v>0</v>
      </c>
      <c r="D172" s="78"/>
      <c r="E172" s="78"/>
      <c r="F172" s="78"/>
      <c r="G172" s="79"/>
      <c r="H172" s="78"/>
      <c r="I172" s="109" t="n">
        <f aca="false">IF(B172&lt;&gt;"Manutenção em interface",IF(B172&lt;&gt;"Desenv., Manutenção e Publicação de Páginas Estáticas",IF(H172="EE",4,IF(H172="CE",4,IF(H172="SE",5,IF(H172="ALI",7,IF(H172="AIE",5,0))))),C172),C172)</f>
        <v>0</v>
      </c>
      <c r="J172" s="109" t="n">
        <f aca="false">IF(B172&lt;&gt;"Manutenção em interface",IF(B172&lt;&gt;"Desenv., Manutenção e Publicação de Páginas Estáticas",IF(H172="EE",4,IF(H172="CE",4,IF(H172="SE",5,IF(H172="ALI",7,IF(H172="AIE",5,0)))))*C172,C172),C172)</f>
        <v>0</v>
      </c>
      <c r="K172" s="78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IF(B173&lt;&gt;"",VLOOKUP(B173,'Manual EB'!$A$3:$B$407,2,0),0)</f>
        <v>0</v>
      </c>
      <c r="D173" s="78"/>
      <c r="E173" s="78"/>
      <c r="F173" s="78"/>
      <c r="G173" s="79"/>
      <c r="H173" s="78"/>
      <c r="I173" s="109" t="n">
        <f aca="false">IF(B173&lt;&gt;"Manutenção em interface",IF(B173&lt;&gt;"Desenv., Manutenção e Publicação de Páginas Estáticas",IF(H173="EE",4,IF(H173="CE",4,IF(H173="SE",5,IF(H173="ALI",7,IF(H173="AIE",5,0))))),C173),C173)</f>
        <v>0</v>
      </c>
      <c r="J173" s="109" t="n">
        <f aca="false">IF(B173&lt;&gt;"Manutenção em interface",IF(B173&lt;&gt;"Desenv., Manutenção e Publicação de Páginas Estáticas",IF(H173="EE",4,IF(H173="CE",4,IF(H173="SE",5,IF(H173="ALI",7,IF(H173="AIE",5,0)))))*C173,C173),C173)</f>
        <v>0</v>
      </c>
      <c r="K173" s="78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IF(B174&lt;&gt;"",VLOOKUP(B174,'Manual EB'!$A$3:$B$407,2,0),0)</f>
        <v>0</v>
      </c>
      <c r="D174" s="78"/>
      <c r="E174" s="78"/>
      <c r="F174" s="78"/>
      <c r="G174" s="79"/>
      <c r="H174" s="78"/>
      <c r="I174" s="109" t="n">
        <f aca="false">IF(B174&lt;&gt;"Manutenção em interface",IF(B174&lt;&gt;"Desenv., Manutenção e Publicação de Páginas Estáticas",IF(H174="EE",4,IF(H174="CE",4,IF(H174="SE",5,IF(H174="ALI",7,IF(H174="AIE",5,0))))),C174),C174)</f>
        <v>0</v>
      </c>
      <c r="J174" s="109" t="n">
        <f aca="false">IF(B174&lt;&gt;"Manutenção em interface",IF(B174&lt;&gt;"Desenv., Manutenção e Publicação de Páginas Estáticas",IF(H174="EE",4,IF(H174="CE",4,IF(H174="SE",5,IF(H174="ALI",7,IF(H174="AIE",5,0)))))*C174,C174),C174)</f>
        <v>0</v>
      </c>
      <c r="K174" s="78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IF(B175&lt;&gt;"",VLOOKUP(B175,'Manual EB'!$A$3:$B$407,2,0),0)</f>
        <v>0</v>
      </c>
      <c r="D175" s="78"/>
      <c r="E175" s="78"/>
      <c r="F175" s="78"/>
      <c r="G175" s="79"/>
      <c r="H175" s="78"/>
      <c r="I175" s="109" t="n">
        <f aca="false">IF(B175&lt;&gt;"Manutenção em interface",IF(B175&lt;&gt;"Desenv., Manutenção e Publicação de Páginas Estáticas",IF(H175="EE",4,IF(H175="CE",4,IF(H175="SE",5,IF(H175="ALI",7,IF(H175="AIE",5,0))))),C175),C175)</f>
        <v>0</v>
      </c>
      <c r="J175" s="109" t="n">
        <f aca="false">IF(B175&lt;&gt;"Manutenção em interface",IF(B175&lt;&gt;"Desenv., Manutenção e Publicação de Páginas Estáticas",IF(H175="EE",4,IF(H175="CE",4,IF(H175="SE",5,IF(H175="ALI",7,IF(H175="AIE",5,0)))))*C175,C175),C175)</f>
        <v>0</v>
      </c>
      <c r="K175" s="78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IF(B176&lt;&gt;"",VLOOKUP(B176,'Manual EB'!$A$3:$B$407,2,0),0)</f>
        <v>0</v>
      </c>
      <c r="D176" s="78"/>
      <c r="E176" s="78"/>
      <c r="F176" s="78"/>
      <c r="G176" s="79"/>
      <c r="H176" s="78"/>
      <c r="I176" s="109" t="n">
        <f aca="false">IF(B176&lt;&gt;"Manutenção em interface",IF(B176&lt;&gt;"Desenv., Manutenção e Publicação de Páginas Estáticas",IF(H176="EE",4,IF(H176="CE",4,IF(H176="SE",5,IF(H176="ALI",7,IF(H176="AIE",5,0))))),C176),C176)</f>
        <v>0</v>
      </c>
      <c r="J176" s="109" t="n">
        <f aca="false">IF(B176&lt;&gt;"Manutenção em interface",IF(B176&lt;&gt;"Desenv., Manutenção e Publicação de Páginas Estáticas",IF(H176="EE",4,IF(H176="CE",4,IF(H176="SE",5,IF(H176="ALI",7,IF(H176="AIE",5,0)))))*C176,C176),C176)</f>
        <v>0</v>
      </c>
      <c r="K176" s="78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IF(B177&lt;&gt;"",VLOOKUP(B177,'Manual EB'!$A$3:$B$407,2,0),0)</f>
        <v>0</v>
      </c>
      <c r="D177" s="78"/>
      <c r="E177" s="78"/>
      <c r="F177" s="78"/>
      <c r="G177" s="79"/>
      <c r="H177" s="78"/>
      <c r="I177" s="109" t="n">
        <f aca="false">IF(B177&lt;&gt;"Manutenção em interface",IF(B177&lt;&gt;"Desenv., Manutenção e Publicação de Páginas Estáticas",IF(H177="EE",4,IF(H177="CE",4,IF(H177="SE",5,IF(H177="ALI",7,IF(H177="AIE",5,0))))),C177),C177)</f>
        <v>0</v>
      </c>
      <c r="J177" s="109" t="n">
        <f aca="false">IF(B177&lt;&gt;"Manutenção em interface",IF(B177&lt;&gt;"Desenv., Manutenção e Publicação de Páginas Estáticas",IF(H177="EE",4,IF(H177="CE",4,IF(H177="SE",5,IF(H177="ALI",7,IF(H177="AIE",5,0)))))*C177,C177),C177)</f>
        <v>0</v>
      </c>
      <c r="K177" s="78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IF(B178&lt;&gt;"",VLOOKUP(B178,'Manual EB'!$A$3:$B$407,2,0),0)</f>
        <v>0</v>
      </c>
      <c r="D178" s="78"/>
      <c r="E178" s="78"/>
      <c r="F178" s="78"/>
      <c r="G178" s="79"/>
      <c r="H178" s="78"/>
      <c r="I178" s="109" t="n">
        <f aca="false">IF(B178&lt;&gt;"Manutenção em interface",IF(B178&lt;&gt;"Desenv., Manutenção e Publicação de Páginas Estáticas",IF(H178="EE",4,IF(H178="CE",4,IF(H178="SE",5,IF(H178="ALI",7,IF(H178="AIE",5,0))))),C178),C178)</f>
        <v>0</v>
      </c>
      <c r="J178" s="109" t="n">
        <f aca="false">IF(B178&lt;&gt;"Manutenção em interface",IF(B178&lt;&gt;"Desenv., Manutenção e Publicação de Páginas Estáticas",IF(H178="EE",4,IF(H178="CE",4,IF(H178="SE",5,IF(H178="ALI",7,IF(H178="AIE",5,0)))))*C178,C178),C178)</f>
        <v>0</v>
      </c>
      <c r="K178" s="78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IF(B179&lt;&gt;"",VLOOKUP(B179,'Manual EB'!$A$3:$B$407,2,0),0)</f>
        <v>0</v>
      </c>
      <c r="D179" s="78"/>
      <c r="E179" s="78"/>
      <c r="F179" s="78"/>
      <c r="G179" s="79"/>
      <c r="H179" s="78"/>
      <c r="I179" s="109" t="n">
        <f aca="false">IF(B179&lt;&gt;"Manutenção em interface",IF(B179&lt;&gt;"Desenv., Manutenção e Publicação de Páginas Estáticas",IF(H179="EE",4,IF(H179="CE",4,IF(H179="SE",5,IF(H179="ALI",7,IF(H179="AIE",5,0))))),C179),C179)</f>
        <v>0</v>
      </c>
      <c r="J179" s="109" t="n">
        <f aca="false">IF(B179&lt;&gt;"Manutenção em interface",IF(B179&lt;&gt;"Desenv., Manutenção e Publicação de Páginas Estáticas",IF(H179="EE",4,IF(H179="CE",4,IF(H179="SE",5,IF(H179="ALI",7,IF(H179="AIE",5,0)))))*C179,C179),C179)</f>
        <v>0</v>
      </c>
      <c r="K179" s="78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IF(B180&lt;&gt;"",VLOOKUP(B180,'Manual EB'!$A$3:$B$407,2,0),0)</f>
        <v>0</v>
      </c>
      <c r="D180" s="78"/>
      <c r="E180" s="78"/>
      <c r="F180" s="78"/>
      <c r="G180" s="79"/>
      <c r="H180" s="78"/>
      <c r="I180" s="109" t="n">
        <f aca="false">IF(B180&lt;&gt;"Manutenção em interface",IF(B180&lt;&gt;"Desenv., Manutenção e Publicação de Páginas Estáticas",IF(H180="EE",4,IF(H180="CE",4,IF(H180="SE",5,IF(H180="ALI",7,IF(H180="AIE",5,0))))),C180),C180)</f>
        <v>0</v>
      </c>
      <c r="J180" s="109" t="n">
        <f aca="false">IF(B180&lt;&gt;"Manutenção em interface",IF(B180&lt;&gt;"Desenv., Manutenção e Publicação de Páginas Estáticas",IF(H180="EE",4,IF(H180="CE",4,IF(H180="SE",5,IF(H180="ALI",7,IF(H180="AIE",5,0)))))*C180,C180),C180)</f>
        <v>0</v>
      </c>
      <c r="K180" s="78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IF(B181&lt;&gt;"",VLOOKUP(B181,'Manual EB'!$A$3:$B$407,2,0),0)</f>
        <v>0</v>
      </c>
      <c r="D181" s="78"/>
      <c r="E181" s="78"/>
      <c r="F181" s="78"/>
      <c r="G181" s="79"/>
      <c r="H181" s="78"/>
      <c r="I181" s="109" t="n">
        <f aca="false">IF(B181&lt;&gt;"Manutenção em interface",IF(B181&lt;&gt;"Desenv., Manutenção e Publicação de Páginas Estáticas",IF(H181="EE",4,IF(H181="CE",4,IF(H181="SE",5,IF(H181="ALI",7,IF(H181="AIE",5,0))))),C181),C181)</f>
        <v>0</v>
      </c>
      <c r="J181" s="109" t="n">
        <f aca="false">IF(B181&lt;&gt;"Manutenção em interface",IF(B181&lt;&gt;"Desenv., Manutenção e Publicação de Páginas Estáticas",IF(H181="EE",4,IF(H181="CE",4,IF(H181="SE",5,IF(H181="ALI",7,IF(H181="AIE",5,0)))))*C181,C181),C181)</f>
        <v>0</v>
      </c>
      <c r="K181" s="78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IF(B182&lt;&gt;"",VLOOKUP(B182,'Manual EB'!$A$3:$B$407,2,0),0)</f>
        <v>0</v>
      </c>
      <c r="D182" s="78"/>
      <c r="E182" s="78"/>
      <c r="F182" s="78"/>
      <c r="G182" s="79"/>
      <c r="H182" s="78"/>
      <c r="I182" s="109" t="n">
        <f aca="false">IF(B182&lt;&gt;"Manutenção em interface",IF(B182&lt;&gt;"Desenv., Manutenção e Publicação de Páginas Estáticas",IF(H182="EE",4,IF(H182="CE",4,IF(H182="SE",5,IF(H182="ALI",7,IF(H182="AIE",5,0))))),C182),C182)</f>
        <v>0</v>
      </c>
      <c r="J182" s="109" t="n">
        <f aca="false">IF(B182&lt;&gt;"Manutenção em interface",IF(B182&lt;&gt;"Desenv., Manutenção e Publicação de Páginas Estáticas",IF(H182="EE",4,IF(H182="CE",4,IF(H182="SE",5,IF(H182="ALI",7,IF(H182="AIE",5,0)))))*C182,C182),C182)</f>
        <v>0</v>
      </c>
      <c r="K182" s="78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IF(B183&lt;&gt;"",VLOOKUP(B183,'Manual EB'!$A$3:$B$407,2,0),0)</f>
        <v>0</v>
      </c>
      <c r="D183" s="78"/>
      <c r="E183" s="78"/>
      <c r="F183" s="78"/>
      <c r="G183" s="79"/>
      <c r="H183" s="78"/>
      <c r="I183" s="109" t="n">
        <f aca="false">IF(B183&lt;&gt;"Manutenção em interface",IF(B183&lt;&gt;"Desenv., Manutenção e Publicação de Páginas Estáticas",IF(H183="EE",4,IF(H183="CE",4,IF(H183="SE",5,IF(H183="ALI",7,IF(H183="AIE",5,0))))),C183),C183)</f>
        <v>0</v>
      </c>
      <c r="J183" s="109" t="n">
        <f aca="false">IF(B183&lt;&gt;"Manutenção em interface",IF(B183&lt;&gt;"Desenv., Manutenção e Publicação de Páginas Estáticas",IF(H183="EE",4,IF(H183="CE",4,IF(H183="SE",5,IF(H183="ALI",7,IF(H183="AIE",5,0)))))*C183,C183),C183)</f>
        <v>0</v>
      </c>
      <c r="K183" s="78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IF(B184&lt;&gt;"",VLOOKUP(B184,'Manual EB'!$A$3:$B$407,2,0),0)</f>
        <v>0</v>
      </c>
      <c r="D184" s="78"/>
      <c r="E184" s="78"/>
      <c r="F184" s="78"/>
      <c r="G184" s="79"/>
      <c r="H184" s="78"/>
      <c r="I184" s="109" t="n">
        <f aca="false">IF(B184&lt;&gt;"Manutenção em interface",IF(B184&lt;&gt;"Desenv., Manutenção e Publicação de Páginas Estáticas",IF(H184="EE",4,IF(H184="CE",4,IF(H184="SE",5,IF(H184="ALI",7,IF(H184="AIE",5,0))))),C184),C184)</f>
        <v>0</v>
      </c>
      <c r="J184" s="109" t="n">
        <f aca="false">IF(B184&lt;&gt;"Manutenção em interface",IF(B184&lt;&gt;"Desenv., Manutenção e Publicação de Páginas Estáticas",IF(H184="EE",4,IF(H184="CE",4,IF(H184="SE",5,IF(H184="ALI",7,IF(H184="AIE",5,0)))))*C184,C184),C184)</f>
        <v>0</v>
      </c>
      <c r="K184" s="78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IF(B185&lt;&gt;"",VLOOKUP(B185,'Manual EB'!$A$3:$B$407,2,0),0)</f>
        <v>0</v>
      </c>
      <c r="D185" s="78"/>
      <c r="E185" s="78"/>
      <c r="F185" s="78"/>
      <c r="G185" s="79"/>
      <c r="H185" s="78"/>
      <c r="I185" s="109" t="n">
        <f aca="false">IF(B185&lt;&gt;"Manutenção em interface",IF(B185&lt;&gt;"Desenv., Manutenção e Publicação de Páginas Estáticas",IF(H185="EE",4,IF(H185="CE",4,IF(H185="SE",5,IF(H185="ALI",7,IF(H185="AIE",5,0))))),C185),C185)</f>
        <v>0</v>
      </c>
      <c r="J185" s="109" t="n">
        <f aca="false">IF(B185&lt;&gt;"Manutenção em interface",IF(B185&lt;&gt;"Desenv., Manutenção e Publicação de Páginas Estáticas",IF(H185="EE",4,IF(H185="CE",4,IF(H185="SE",5,IF(H185="ALI",7,IF(H185="AIE",5,0)))))*C185,C185),C185)</f>
        <v>0</v>
      </c>
      <c r="K185" s="78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IF(B186&lt;&gt;"",VLOOKUP(B186,'Manual EB'!$A$3:$B$407,2,0),0)</f>
        <v>0</v>
      </c>
      <c r="D186" s="78"/>
      <c r="E186" s="78"/>
      <c r="F186" s="78"/>
      <c r="G186" s="79"/>
      <c r="H186" s="78"/>
      <c r="I186" s="109" t="n">
        <f aca="false">IF(B186&lt;&gt;"Manutenção em interface",IF(B186&lt;&gt;"Desenv., Manutenção e Publicação de Páginas Estáticas",IF(H186="EE",4,IF(H186="CE",4,IF(H186="SE",5,IF(H186="ALI",7,IF(H186="AIE",5,0))))),C186),C186)</f>
        <v>0</v>
      </c>
      <c r="J186" s="109" t="n">
        <f aca="false">IF(B186&lt;&gt;"Manutenção em interface",IF(B186&lt;&gt;"Desenv., Manutenção e Publicação de Páginas Estáticas",IF(H186="EE",4,IF(H186="CE",4,IF(H186="SE",5,IF(H186="ALI",7,IF(H186="AIE",5,0)))))*C186,C186),C186)</f>
        <v>0</v>
      </c>
      <c r="K186" s="78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IF(B187&lt;&gt;"",VLOOKUP(B187,'Manual EB'!$A$3:$B$407,2,0),0)</f>
        <v>0</v>
      </c>
      <c r="D187" s="78"/>
      <c r="E187" s="78"/>
      <c r="F187" s="78"/>
      <c r="G187" s="79"/>
      <c r="H187" s="78"/>
      <c r="I187" s="109" t="n">
        <f aca="false">IF(B187&lt;&gt;"Manutenção em interface",IF(B187&lt;&gt;"Desenv., Manutenção e Publicação de Páginas Estáticas",IF(H187="EE",4,IF(H187="CE",4,IF(H187="SE",5,IF(H187="ALI",7,IF(H187="AIE",5,0))))),C187),C187)</f>
        <v>0</v>
      </c>
      <c r="J187" s="109" t="n">
        <f aca="false">IF(B187&lt;&gt;"Manutenção em interface",IF(B187&lt;&gt;"Desenv., Manutenção e Publicação de Páginas Estáticas",IF(H187="EE",4,IF(H187="CE",4,IF(H187="SE",5,IF(H187="ALI",7,IF(H187="AIE",5,0)))))*C187,C187),C187)</f>
        <v>0</v>
      </c>
      <c r="K187" s="78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IF(B188&lt;&gt;"",VLOOKUP(B188,'Manual EB'!$A$3:$B$407,2,0),0)</f>
        <v>0</v>
      </c>
      <c r="D188" s="78"/>
      <c r="E188" s="78"/>
      <c r="F188" s="78"/>
      <c r="G188" s="79"/>
      <c r="H188" s="78"/>
      <c r="I188" s="109" t="n">
        <f aca="false">IF(B188&lt;&gt;"Manutenção em interface",IF(B188&lt;&gt;"Desenv., Manutenção e Publicação de Páginas Estáticas",IF(H188="EE",4,IF(H188="CE",4,IF(H188="SE",5,IF(H188="ALI",7,IF(H188="AIE",5,0))))),C188),C188)</f>
        <v>0</v>
      </c>
      <c r="J188" s="109" t="n">
        <f aca="false">IF(B188&lt;&gt;"Manutenção em interface",IF(B188&lt;&gt;"Desenv., Manutenção e Publicação de Páginas Estáticas",IF(H188="EE",4,IF(H188="CE",4,IF(H188="SE",5,IF(H188="ALI",7,IF(H188="AIE",5,0)))))*C188,C188),C188)</f>
        <v>0</v>
      </c>
      <c r="K188" s="78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IF(B189&lt;&gt;"",VLOOKUP(B189,'Manual EB'!$A$3:$B$407,2,0),0)</f>
        <v>0</v>
      </c>
      <c r="D189" s="78"/>
      <c r="E189" s="78"/>
      <c r="F189" s="78"/>
      <c r="G189" s="79"/>
      <c r="H189" s="78"/>
      <c r="I189" s="109" t="n">
        <f aca="false">IF(B189&lt;&gt;"Manutenção em interface",IF(B189&lt;&gt;"Desenv., Manutenção e Publicação de Páginas Estáticas",IF(H189="EE",4,IF(H189="CE",4,IF(H189="SE",5,IF(H189="ALI",7,IF(H189="AIE",5,0))))),C189),C189)</f>
        <v>0</v>
      </c>
      <c r="J189" s="109" t="n">
        <f aca="false">IF(B189&lt;&gt;"Manutenção em interface",IF(B189&lt;&gt;"Desenv., Manutenção e Publicação de Páginas Estáticas",IF(H189="EE",4,IF(H189="CE",4,IF(H189="SE",5,IF(H189="ALI",7,IF(H189="AIE",5,0)))))*C189,C189),C189)</f>
        <v>0</v>
      </c>
      <c r="K189" s="78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IF(B190&lt;&gt;"",VLOOKUP(B190,'Manual EB'!$A$3:$B$407,2,0),0)</f>
        <v>0</v>
      </c>
      <c r="D190" s="78"/>
      <c r="E190" s="78"/>
      <c r="F190" s="78"/>
      <c r="G190" s="79"/>
      <c r="H190" s="78"/>
      <c r="I190" s="109" t="n">
        <f aca="false">IF(B190&lt;&gt;"Manutenção em interface",IF(B190&lt;&gt;"Desenv., Manutenção e Publicação de Páginas Estáticas",IF(H190="EE",4,IF(H190="CE",4,IF(H190="SE",5,IF(H190="ALI",7,IF(H190="AIE",5,0))))),C190),C190)</f>
        <v>0</v>
      </c>
      <c r="J190" s="109" t="n">
        <f aca="false">IF(B190&lt;&gt;"Manutenção em interface",IF(B190&lt;&gt;"Desenv., Manutenção e Publicação de Páginas Estáticas",IF(H190="EE",4,IF(H190="CE",4,IF(H190="SE",5,IF(H190="ALI",7,IF(H190="AIE",5,0)))))*C190,C190),C190)</f>
        <v>0</v>
      </c>
      <c r="K190" s="78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IF(B191&lt;&gt;"",VLOOKUP(B191,'Manual EB'!$A$3:$B$407,2,0),0)</f>
        <v>0</v>
      </c>
      <c r="D191" s="78"/>
      <c r="E191" s="78"/>
      <c r="F191" s="78"/>
      <c r="G191" s="79"/>
      <c r="H191" s="78"/>
      <c r="I191" s="109" t="n">
        <f aca="false">IF(B191&lt;&gt;"Manutenção em interface",IF(B191&lt;&gt;"Desenv., Manutenção e Publicação de Páginas Estáticas",IF(H191="EE",4,IF(H191="CE",4,IF(H191="SE",5,IF(H191="ALI",7,IF(H191="AIE",5,0))))),C191),C191)</f>
        <v>0</v>
      </c>
      <c r="J191" s="109" t="n">
        <f aca="false">IF(B191&lt;&gt;"Manutenção em interface",IF(B191&lt;&gt;"Desenv., Manutenção e Publicação de Páginas Estáticas",IF(H191="EE",4,IF(H191="CE",4,IF(H191="SE",5,IF(H191="ALI",7,IF(H191="AIE",5,0)))))*C191,C191),C191)</f>
        <v>0</v>
      </c>
      <c r="K191" s="78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IF(B192&lt;&gt;"",VLOOKUP(B192,'Manual EB'!$A$3:$B$407,2,0),0)</f>
        <v>0</v>
      </c>
      <c r="D192" s="78"/>
      <c r="E192" s="78"/>
      <c r="F192" s="78"/>
      <c r="G192" s="79"/>
      <c r="H192" s="78"/>
      <c r="I192" s="109" t="n">
        <f aca="false">IF(B192&lt;&gt;"Manutenção em interface",IF(B192&lt;&gt;"Desenv., Manutenção e Publicação de Páginas Estáticas",IF(H192="EE",4,IF(H192="CE",4,IF(H192="SE",5,IF(H192="ALI",7,IF(H192="AIE",5,0))))),C192),C192)</f>
        <v>0</v>
      </c>
      <c r="J192" s="109" t="n">
        <f aca="false">IF(B192&lt;&gt;"Manutenção em interface",IF(B192&lt;&gt;"Desenv., Manutenção e Publicação de Páginas Estáticas",IF(H192="EE",4,IF(H192="CE",4,IF(H192="SE",5,IF(H192="ALI",7,IF(H192="AIE",5,0)))))*C192,C192),C192)</f>
        <v>0</v>
      </c>
      <c r="K192" s="78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IF(B193&lt;&gt;"",VLOOKUP(B193,'Manual EB'!$A$3:$B$407,2,0),0)</f>
        <v>0</v>
      </c>
      <c r="D193" s="78"/>
      <c r="E193" s="78"/>
      <c r="F193" s="78"/>
      <c r="G193" s="79"/>
      <c r="H193" s="78"/>
      <c r="I193" s="109" t="n">
        <f aca="false">IF(B193&lt;&gt;"Manutenção em interface",IF(B193&lt;&gt;"Desenv., Manutenção e Publicação de Páginas Estáticas",IF(H193="EE",4,IF(H193="CE",4,IF(H193="SE",5,IF(H193="ALI",7,IF(H193="AIE",5,0))))),C193),C193)</f>
        <v>0</v>
      </c>
      <c r="J193" s="109" t="n">
        <f aca="false">IF(B193&lt;&gt;"Manutenção em interface",IF(B193&lt;&gt;"Desenv., Manutenção e Publicação de Páginas Estáticas",IF(H193="EE",4,IF(H193="CE",4,IF(H193="SE",5,IF(H193="ALI",7,IF(H193="AIE",5,0)))))*C193,C193),C193)</f>
        <v>0</v>
      </c>
      <c r="K193" s="78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IF(B194&lt;&gt;"",VLOOKUP(B194,'Manual EB'!$A$3:$B$407,2,0),0)</f>
        <v>0</v>
      </c>
      <c r="D194" s="78"/>
      <c r="E194" s="78"/>
      <c r="F194" s="78"/>
      <c r="G194" s="79"/>
      <c r="H194" s="78"/>
      <c r="I194" s="109" t="n">
        <f aca="false">IF(B194&lt;&gt;"Manutenção em interface",IF(B194&lt;&gt;"Desenv., Manutenção e Publicação de Páginas Estáticas",IF(H194="EE",4,IF(H194="CE",4,IF(H194="SE",5,IF(H194="ALI",7,IF(H194="AIE",5,0))))),C194),C194)</f>
        <v>0</v>
      </c>
      <c r="J194" s="109" t="n">
        <f aca="false">IF(B194&lt;&gt;"Manutenção em interface",IF(B194&lt;&gt;"Desenv., Manutenção e Publicação de Páginas Estáticas",IF(H194="EE",4,IF(H194="CE",4,IF(H194="SE",5,IF(H194="ALI",7,IF(H194="AIE",5,0)))))*C194,C194),C194)</f>
        <v>0</v>
      </c>
      <c r="K194" s="78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IF(B195&lt;&gt;"",VLOOKUP(B195,'Manual EB'!$A$3:$B$407,2,0),0)</f>
        <v>0</v>
      </c>
      <c r="D195" s="78"/>
      <c r="E195" s="78"/>
      <c r="F195" s="78"/>
      <c r="G195" s="79"/>
      <c r="H195" s="78"/>
      <c r="I195" s="109" t="n">
        <f aca="false">IF(B195&lt;&gt;"Manutenção em interface",IF(B195&lt;&gt;"Desenv., Manutenção e Publicação de Páginas Estáticas",IF(H195="EE",4,IF(H195="CE",4,IF(H195="SE",5,IF(H195="ALI",7,IF(H195="AIE",5,0))))),C195),C195)</f>
        <v>0</v>
      </c>
      <c r="J195" s="109" t="n">
        <f aca="false">IF(B195&lt;&gt;"Manutenção em interface",IF(B195&lt;&gt;"Desenv., Manutenção e Publicação de Páginas Estáticas",IF(H195="EE",4,IF(H195="CE",4,IF(H195="SE",5,IF(H195="ALI",7,IF(H195="AIE",5,0)))))*C195,C195),C195)</f>
        <v>0</v>
      </c>
      <c r="K195" s="78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IF(B196&lt;&gt;"",VLOOKUP(B196,'Manual EB'!$A$3:$B$407,2,0),0)</f>
        <v>0</v>
      </c>
      <c r="D196" s="78"/>
      <c r="E196" s="78"/>
      <c r="F196" s="78"/>
      <c r="G196" s="79"/>
      <c r="H196" s="78"/>
      <c r="I196" s="109" t="n">
        <f aca="false">IF(B196&lt;&gt;"Manutenção em interface",IF(B196&lt;&gt;"Desenv., Manutenção e Publicação de Páginas Estáticas",IF(H196="EE",4,IF(H196="CE",4,IF(H196="SE",5,IF(H196="ALI",7,IF(H196="AIE",5,0))))),C196),C196)</f>
        <v>0</v>
      </c>
      <c r="J196" s="109" t="n">
        <f aca="false">IF(B196&lt;&gt;"Manutenção em interface",IF(B196&lt;&gt;"Desenv., Manutenção e Publicação de Páginas Estáticas",IF(H196="EE",4,IF(H196="CE",4,IF(H196="SE",5,IF(H196="ALI",7,IF(H196="AIE",5,0)))))*C196,C196),C196)</f>
        <v>0</v>
      </c>
      <c r="K196" s="78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IF(B197&lt;&gt;"",VLOOKUP(B197,'Manual EB'!$A$3:$B$407,2,0),0)</f>
        <v>0</v>
      </c>
      <c r="D197" s="78"/>
      <c r="E197" s="78"/>
      <c r="F197" s="78"/>
      <c r="G197" s="79"/>
      <c r="H197" s="78"/>
      <c r="I197" s="109" t="n">
        <f aca="false">IF(B197&lt;&gt;"Manutenção em interface",IF(B197&lt;&gt;"Desenv., Manutenção e Publicação de Páginas Estáticas",IF(H197="EE",4,IF(H197="CE",4,IF(H197="SE",5,IF(H197="ALI",7,IF(H197="AIE",5,0))))),C197),C197)</f>
        <v>0</v>
      </c>
      <c r="J197" s="109" t="n">
        <f aca="false">IF(B197&lt;&gt;"Manutenção em interface",IF(B197&lt;&gt;"Desenv., Manutenção e Publicação de Páginas Estáticas",IF(H197="EE",4,IF(H197="CE",4,IF(H197="SE",5,IF(H197="ALI",7,IF(H197="AIE",5,0)))))*C197,C197),C197)</f>
        <v>0</v>
      </c>
      <c r="K197" s="78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IF(B198&lt;&gt;"",VLOOKUP(B198,'Manual EB'!$A$3:$B$407,2,0),0)</f>
        <v>0</v>
      </c>
      <c r="D198" s="78"/>
      <c r="E198" s="78"/>
      <c r="F198" s="78"/>
      <c r="G198" s="79"/>
      <c r="H198" s="78"/>
      <c r="I198" s="109" t="n">
        <f aca="false">IF(B198&lt;&gt;"Manutenção em interface",IF(B198&lt;&gt;"Desenv., Manutenção e Publicação de Páginas Estáticas",IF(H198="EE",4,IF(H198="CE",4,IF(H198="SE",5,IF(H198="ALI",7,IF(H198="AIE",5,0))))),C198),C198)</f>
        <v>0</v>
      </c>
      <c r="J198" s="109" t="n">
        <f aca="false">IF(B198&lt;&gt;"Manutenção em interface",IF(B198&lt;&gt;"Desenv., Manutenção e Publicação de Páginas Estáticas",IF(H198="EE",4,IF(H198="CE",4,IF(H198="SE",5,IF(H198="ALI",7,IF(H198="AIE",5,0)))))*C198,C198),C198)</f>
        <v>0</v>
      </c>
      <c r="K198" s="78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IF(B199&lt;&gt;"",VLOOKUP(B199,'Manual EB'!$A$3:$B$407,2,0),0)</f>
        <v>0</v>
      </c>
      <c r="D199" s="78"/>
      <c r="E199" s="78"/>
      <c r="F199" s="78"/>
      <c r="G199" s="79"/>
      <c r="H199" s="78"/>
      <c r="I199" s="109" t="n">
        <f aca="false">IF(B199&lt;&gt;"Manutenção em interface",IF(B199&lt;&gt;"Desenv., Manutenção e Publicação de Páginas Estáticas",IF(H199="EE",4,IF(H199="CE",4,IF(H199="SE",5,IF(H199="ALI",7,IF(H199="AIE",5,0))))),C199),C199)</f>
        <v>0</v>
      </c>
      <c r="J199" s="109" t="n">
        <f aca="false">IF(B199&lt;&gt;"Manutenção em interface",IF(B199&lt;&gt;"Desenv., Manutenção e Publicação de Páginas Estáticas",IF(H199="EE",4,IF(H199="CE",4,IF(H199="SE",5,IF(H199="ALI",7,IF(H199="AIE",5,0)))))*C199,C199),C199)</f>
        <v>0</v>
      </c>
      <c r="K199" s="78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IF(B200&lt;&gt;"",VLOOKUP(B200,'Manual EB'!$A$3:$B$407,2,0),0)</f>
        <v>0</v>
      </c>
      <c r="D200" s="78"/>
      <c r="E200" s="78"/>
      <c r="F200" s="78"/>
      <c r="G200" s="79"/>
      <c r="H200" s="78"/>
      <c r="I200" s="109" t="n">
        <f aca="false">IF(B200&lt;&gt;"Manutenção em interface",IF(B200&lt;&gt;"Desenv., Manutenção e Publicação de Páginas Estáticas",IF(H200="EE",4,IF(H200="CE",4,IF(H200="SE",5,IF(H200="ALI",7,IF(H200="AIE",5,0))))),C200),C200)</f>
        <v>0</v>
      </c>
      <c r="J200" s="109" t="n">
        <f aca="false">IF(B200&lt;&gt;"Manutenção em interface",IF(B200&lt;&gt;"Desenv., Manutenção e Publicação de Páginas Estáticas",IF(H200="EE",4,IF(H200="CE",4,IF(H200="SE",5,IF(H200="ALI",7,IF(H200="AIE",5,0)))))*C200,C200),C200)</f>
        <v>0</v>
      </c>
      <c r="K200" s="78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IF(B201&lt;&gt;"",VLOOKUP(B201,'Manual EB'!$A$3:$B$407,2,0),0)</f>
        <v>0</v>
      </c>
      <c r="D201" s="78"/>
      <c r="E201" s="78"/>
      <c r="F201" s="78"/>
      <c r="G201" s="79"/>
      <c r="H201" s="78"/>
      <c r="I201" s="109" t="n">
        <f aca="false">IF(B201&lt;&gt;"Manutenção em interface",IF(B201&lt;&gt;"Desenv., Manutenção e Publicação de Páginas Estáticas",IF(H201="EE",4,IF(H201="CE",4,IF(H201="SE",5,IF(H201="ALI",7,IF(H201="AIE",5,0))))),C201),C201)</f>
        <v>0</v>
      </c>
      <c r="J201" s="109" t="n">
        <f aca="false">IF(B201&lt;&gt;"Manutenção em interface",IF(B201&lt;&gt;"Desenv., Manutenção e Publicação de Páginas Estáticas",IF(H201="EE",4,IF(H201="CE",4,IF(H201="SE",5,IF(H201="ALI",7,IF(H201="AIE",5,0)))))*C201,C201),C201)</f>
        <v>0</v>
      </c>
      <c r="K201" s="78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IF(B202&lt;&gt;"",VLOOKUP(B202,'Manual EB'!$A$3:$B$407,2,0),0)</f>
        <v>0</v>
      </c>
      <c r="D202" s="78"/>
      <c r="E202" s="78"/>
      <c r="F202" s="78"/>
      <c r="G202" s="79"/>
      <c r="H202" s="78"/>
      <c r="I202" s="109" t="n">
        <f aca="false">IF(B202&lt;&gt;"Manutenção em interface",IF(B202&lt;&gt;"Desenv., Manutenção e Publicação de Páginas Estáticas",IF(H202="EE",4,IF(H202="CE",4,IF(H202="SE",5,IF(H202="ALI",7,IF(H202="AIE",5,0))))),C202),C202)</f>
        <v>0</v>
      </c>
      <c r="J202" s="109" t="n">
        <f aca="false">IF(B202&lt;&gt;"Manutenção em interface",IF(B202&lt;&gt;"Desenv., Manutenção e Publicação de Páginas Estáticas",IF(H202="EE",4,IF(H202="CE",4,IF(H202="SE",5,IF(H202="ALI",7,IF(H202="AIE",5,0)))))*C202,C202),C202)</f>
        <v>0</v>
      </c>
      <c r="K202" s="78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IF(B203&lt;&gt;"",VLOOKUP(B203,'Manual EB'!$A$3:$B$407,2,0),0)</f>
        <v>0</v>
      </c>
      <c r="D203" s="78"/>
      <c r="E203" s="78"/>
      <c r="F203" s="78"/>
      <c r="G203" s="79"/>
      <c r="H203" s="78"/>
      <c r="I203" s="109" t="n">
        <f aca="false">IF(B203&lt;&gt;"Manutenção em interface",IF(B203&lt;&gt;"Desenv., Manutenção e Publicação de Páginas Estáticas",IF(H203="EE",4,IF(H203="CE",4,IF(H203="SE",5,IF(H203="ALI",7,IF(H203="AIE",5,0))))),C203),C203)</f>
        <v>0</v>
      </c>
      <c r="J203" s="109" t="n">
        <f aca="false">IF(B203&lt;&gt;"Manutenção em interface",IF(B203&lt;&gt;"Desenv., Manutenção e Publicação de Páginas Estáticas",IF(H203="EE",4,IF(H203="CE",4,IF(H203="SE",5,IF(H203="ALI",7,IF(H203="AIE",5,0)))))*C203,C203),C203)</f>
        <v>0</v>
      </c>
      <c r="K203" s="78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IF(B204&lt;&gt;"",VLOOKUP(B204,'Manual EB'!$A$3:$B$407,2,0),0)</f>
        <v>0</v>
      </c>
      <c r="D204" s="78"/>
      <c r="E204" s="78"/>
      <c r="F204" s="78"/>
      <c r="G204" s="79"/>
      <c r="H204" s="78"/>
      <c r="I204" s="109" t="n">
        <f aca="false">IF(B204&lt;&gt;"Manutenção em interface",IF(B204&lt;&gt;"Desenv., Manutenção e Publicação de Páginas Estáticas",IF(H204="EE",4,IF(H204="CE",4,IF(H204="SE",5,IF(H204="ALI",7,IF(H204="AIE",5,0))))),C204),C204)</f>
        <v>0</v>
      </c>
      <c r="J204" s="109" t="n">
        <f aca="false">IF(B204&lt;&gt;"Manutenção em interface",IF(B204&lt;&gt;"Desenv., Manutenção e Publicação de Páginas Estáticas",IF(H204="EE",4,IF(H204="CE",4,IF(H204="SE",5,IF(H204="ALI",7,IF(H204="AIE",5,0)))))*C204,C204),C204)</f>
        <v>0</v>
      </c>
      <c r="K204" s="78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IF(B205&lt;&gt;"",VLOOKUP(B205,'Manual EB'!$A$3:$B$407,2,0),0)</f>
        <v>0</v>
      </c>
      <c r="D205" s="78"/>
      <c r="E205" s="78"/>
      <c r="F205" s="78"/>
      <c r="G205" s="79"/>
      <c r="H205" s="78"/>
      <c r="I205" s="109" t="n">
        <f aca="false">IF(B205&lt;&gt;"Manutenção em interface",IF(B205&lt;&gt;"Desenv., Manutenção e Publicação de Páginas Estáticas",IF(H205="EE",4,IF(H205="CE",4,IF(H205="SE",5,IF(H205="ALI",7,IF(H205="AIE",5,0))))),C205),C205)</f>
        <v>0</v>
      </c>
      <c r="J205" s="109" t="n">
        <f aca="false">IF(B205&lt;&gt;"Manutenção em interface",IF(B205&lt;&gt;"Desenv., Manutenção e Publicação de Páginas Estáticas",IF(H205="EE",4,IF(H205="CE",4,IF(H205="SE",5,IF(H205="ALI",7,IF(H205="AIE",5,0)))))*C205,C205),C205)</f>
        <v>0</v>
      </c>
      <c r="K205" s="78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IF(B206&lt;&gt;"",VLOOKUP(B206,'Manual EB'!$A$3:$B$407,2,0),0)</f>
        <v>0</v>
      </c>
      <c r="D206" s="78"/>
      <c r="E206" s="78"/>
      <c r="F206" s="78"/>
      <c r="G206" s="79"/>
      <c r="H206" s="78"/>
      <c r="I206" s="109" t="n">
        <f aca="false">IF(B206&lt;&gt;"Manutenção em interface",IF(B206&lt;&gt;"Desenv., Manutenção e Publicação de Páginas Estáticas",IF(H206="EE",4,IF(H206="CE",4,IF(H206="SE",5,IF(H206="ALI",7,IF(H206="AIE",5,0))))),C206),C206)</f>
        <v>0</v>
      </c>
      <c r="J206" s="109" t="n">
        <f aca="false">IF(B206&lt;&gt;"Manutenção em interface",IF(B206&lt;&gt;"Desenv., Manutenção e Publicação de Páginas Estáticas",IF(H206="EE",4,IF(H206="CE",4,IF(H206="SE",5,IF(H206="ALI",7,IF(H206="AIE",5,0)))))*C206,C206),C206)</f>
        <v>0</v>
      </c>
      <c r="K206" s="78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IF(B207&lt;&gt;"",VLOOKUP(B207,'Manual EB'!$A$3:$B$407,2,0),0)</f>
        <v>0</v>
      </c>
      <c r="D207" s="78"/>
      <c r="E207" s="78"/>
      <c r="F207" s="78"/>
      <c r="G207" s="79"/>
      <c r="H207" s="78"/>
      <c r="I207" s="109" t="n">
        <f aca="false">IF(B207&lt;&gt;"Manutenção em interface",IF(B207&lt;&gt;"Desenv., Manutenção e Publicação de Páginas Estáticas",IF(H207="EE",4,IF(H207="CE",4,IF(H207="SE",5,IF(H207="ALI",7,IF(H207="AIE",5,0))))),C207),C207)</f>
        <v>0</v>
      </c>
      <c r="J207" s="109" t="n">
        <f aca="false">IF(B207&lt;&gt;"Manutenção em interface",IF(B207&lt;&gt;"Desenv., Manutenção e Publicação de Páginas Estáticas",IF(H207="EE",4,IF(H207="CE",4,IF(H207="SE",5,IF(H207="ALI",7,IF(H207="AIE",5,0)))))*C207,C207),C207)</f>
        <v>0</v>
      </c>
      <c r="K207" s="78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IF(B208&lt;&gt;"",VLOOKUP(B208,'Manual EB'!$A$3:$B$407,2,0),0)</f>
        <v>0</v>
      </c>
      <c r="D208" s="78"/>
      <c r="E208" s="78"/>
      <c r="F208" s="78"/>
      <c r="G208" s="79"/>
      <c r="H208" s="78"/>
      <c r="I208" s="109" t="n">
        <f aca="false">IF(B208&lt;&gt;"Manutenção em interface",IF(B208&lt;&gt;"Desenv., Manutenção e Publicação de Páginas Estáticas",IF(H208="EE",4,IF(H208="CE",4,IF(H208="SE",5,IF(H208="ALI",7,IF(H208="AIE",5,0))))),C208),C208)</f>
        <v>0</v>
      </c>
      <c r="J208" s="109" t="n">
        <f aca="false">IF(B208&lt;&gt;"Manutenção em interface",IF(B208&lt;&gt;"Desenv., Manutenção e Publicação de Páginas Estáticas",IF(H208="EE",4,IF(H208="CE",4,IF(H208="SE",5,IF(H208="ALI",7,IF(H208="AIE",5,0)))))*C208,C208),C208)</f>
        <v>0</v>
      </c>
      <c r="K208" s="78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IF(B209&lt;&gt;"",VLOOKUP(B209,'Manual EB'!$A$3:$B$407,2,0),0)</f>
        <v>0</v>
      </c>
      <c r="D209" s="78"/>
      <c r="E209" s="78"/>
      <c r="F209" s="78"/>
      <c r="G209" s="79"/>
      <c r="H209" s="78"/>
      <c r="I209" s="109" t="n">
        <f aca="false">IF(B209&lt;&gt;"Manutenção em interface",IF(B209&lt;&gt;"Desenv., Manutenção e Publicação de Páginas Estáticas",IF(H209="EE",4,IF(H209="CE",4,IF(H209="SE",5,IF(H209="ALI",7,IF(H209="AIE",5,0))))),C209),C209)</f>
        <v>0</v>
      </c>
      <c r="J209" s="109" t="n">
        <f aca="false">IF(B209&lt;&gt;"Manutenção em interface",IF(B209&lt;&gt;"Desenv., Manutenção e Publicação de Páginas Estáticas",IF(H209="EE",4,IF(H209="CE",4,IF(H209="SE",5,IF(H209="ALI",7,IF(H209="AIE",5,0)))))*C209,C209),C209)</f>
        <v>0</v>
      </c>
      <c r="K209" s="78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IF(B210&lt;&gt;"",VLOOKUP(B210,'Manual EB'!$A$3:$B$407,2,0),0)</f>
        <v>0</v>
      </c>
      <c r="D210" s="78"/>
      <c r="E210" s="78"/>
      <c r="F210" s="78"/>
      <c r="G210" s="79"/>
      <c r="H210" s="78"/>
      <c r="I210" s="109" t="n">
        <f aca="false">IF(B210&lt;&gt;"Manutenção em interface",IF(B210&lt;&gt;"Desenv., Manutenção e Publicação de Páginas Estáticas",IF(H210="EE",4,IF(H210="CE",4,IF(H210="SE",5,IF(H210="ALI",7,IF(H210="AIE",5,0))))),C210),C210)</f>
        <v>0</v>
      </c>
      <c r="J210" s="109" t="n">
        <f aca="false">IF(B210&lt;&gt;"Manutenção em interface",IF(B210&lt;&gt;"Desenv., Manutenção e Publicação de Páginas Estáticas",IF(H210="EE",4,IF(H210="CE",4,IF(H210="SE",5,IF(H210="ALI",7,IF(H210="AIE",5,0)))))*C210,C210),C210)</f>
        <v>0</v>
      </c>
      <c r="K210" s="78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IF(B211&lt;&gt;"",VLOOKUP(B211,'Manual EB'!$A$3:$B$407,2,0),0)</f>
        <v>0</v>
      </c>
      <c r="D211" s="78"/>
      <c r="E211" s="78"/>
      <c r="F211" s="78"/>
      <c r="G211" s="79"/>
      <c r="H211" s="78"/>
      <c r="I211" s="109" t="n">
        <f aca="false">IF(B211&lt;&gt;"Manutenção em interface",IF(B211&lt;&gt;"Desenv., Manutenção e Publicação de Páginas Estáticas",IF(H211="EE",4,IF(H211="CE",4,IF(H211="SE",5,IF(H211="ALI",7,IF(H211="AIE",5,0))))),C211),C211)</f>
        <v>0</v>
      </c>
      <c r="J211" s="109" t="n">
        <f aca="false">IF(B211&lt;&gt;"Manutenção em interface",IF(B211&lt;&gt;"Desenv., Manutenção e Publicação de Páginas Estáticas",IF(H211="EE",4,IF(H211="CE",4,IF(H211="SE",5,IF(H211="ALI",7,IF(H211="AIE",5,0)))))*C211,C211),C211)</f>
        <v>0</v>
      </c>
      <c r="K211" s="78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IF(B212&lt;&gt;"",VLOOKUP(B212,'Manual EB'!$A$3:$B$407,2,0),0)</f>
        <v>0</v>
      </c>
      <c r="D212" s="78"/>
      <c r="E212" s="78"/>
      <c r="F212" s="78"/>
      <c r="G212" s="79"/>
      <c r="H212" s="78"/>
      <c r="I212" s="109" t="n">
        <f aca="false">IF(B212&lt;&gt;"Manutenção em interface",IF(B212&lt;&gt;"Desenv., Manutenção e Publicação de Páginas Estáticas",IF(H212="EE",4,IF(H212="CE",4,IF(H212="SE",5,IF(H212="ALI",7,IF(H212="AIE",5,0))))),C212),C212)</f>
        <v>0</v>
      </c>
      <c r="J212" s="109" t="n">
        <f aca="false">IF(B212&lt;&gt;"Manutenção em interface",IF(B212&lt;&gt;"Desenv., Manutenção e Publicação de Páginas Estáticas",IF(H212="EE",4,IF(H212="CE",4,IF(H212="SE",5,IF(H212="ALI",7,IF(H212="AIE",5,0)))))*C212,C212),C212)</f>
        <v>0</v>
      </c>
      <c r="K212" s="78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IF(B213&lt;&gt;"",VLOOKUP(B213,'Manual EB'!$A$3:$B$407,2,0),0)</f>
        <v>0</v>
      </c>
      <c r="D213" s="78"/>
      <c r="E213" s="78"/>
      <c r="F213" s="78"/>
      <c r="G213" s="79"/>
      <c r="H213" s="78"/>
      <c r="I213" s="109" t="n">
        <f aca="false">IF(B213&lt;&gt;"Manutenção em interface",IF(B213&lt;&gt;"Desenv., Manutenção e Publicação de Páginas Estáticas",IF(H213="EE",4,IF(H213="CE",4,IF(H213="SE",5,IF(H213="ALI",7,IF(H213="AIE",5,0))))),C213),C213)</f>
        <v>0</v>
      </c>
      <c r="J213" s="109" t="n">
        <f aca="false">IF(B213&lt;&gt;"Manutenção em interface",IF(B213&lt;&gt;"Desenv., Manutenção e Publicação de Páginas Estáticas",IF(H213="EE",4,IF(H213="CE",4,IF(H213="SE",5,IF(H213="ALI",7,IF(H213="AIE",5,0)))))*C213,C213),C213)</f>
        <v>0</v>
      </c>
      <c r="K213" s="78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IF(B214&lt;&gt;"",VLOOKUP(B214,'Manual EB'!$A$3:$B$407,2,0),0)</f>
        <v>0</v>
      </c>
      <c r="D214" s="78"/>
      <c r="E214" s="78"/>
      <c r="F214" s="78"/>
      <c r="G214" s="79"/>
      <c r="H214" s="78"/>
      <c r="I214" s="109" t="n">
        <f aca="false">IF(B214&lt;&gt;"Manutenção em interface",IF(B214&lt;&gt;"Desenv., Manutenção e Publicação de Páginas Estáticas",IF(H214="EE",4,IF(H214="CE",4,IF(H214="SE",5,IF(H214="ALI",7,IF(H214="AIE",5,0))))),C214),C214)</f>
        <v>0</v>
      </c>
      <c r="J214" s="109" t="n">
        <f aca="false">IF(B214&lt;&gt;"Manutenção em interface",IF(B214&lt;&gt;"Desenv., Manutenção e Publicação de Páginas Estáticas",IF(H214="EE",4,IF(H214="CE",4,IF(H214="SE",5,IF(H214="ALI",7,IF(H214="AIE",5,0)))))*C214,C214),C214)</f>
        <v>0</v>
      </c>
      <c r="K214" s="78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IF(B215&lt;&gt;"",VLOOKUP(B215,'Manual EB'!$A$3:$B$407,2,0),0)</f>
        <v>0</v>
      </c>
      <c r="D215" s="78"/>
      <c r="E215" s="78"/>
      <c r="F215" s="78"/>
      <c r="G215" s="79"/>
      <c r="H215" s="78"/>
      <c r="I215" s="109" t="n">
        <f aca="false">IF(B215&lt;&gt;"Manutenção em interface",IF(B215&lt;&gt;"Desenv., Manutenção e Publicação de Páginas Estáticas",IF(H215="EE",4,IF(H215="CE",4,IF(H215="SE",5,IF(H215="ALI",7,IF(H215="AIE",5,0))))),C215),C215)</f>
        <v>0</v>
      </c>
      <c r="J215" s="109" t="n">
        <f aca="false">IF(B215&lt;&gt;"Manutenção em interface",IF(B215&lt;&gt;"Desenv., Manutenção e Publicação de Páginas Estáticas",IF(H215="EE",4,IF(H215="CE",4,IF(H215="SE",5,IF(H215="ALI",7,IF(H215="AIE",5,0)))))*C215,C215),C215)</f>
        <v>0</v>
      </c>
      <c r="K215" s="78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IF(B216&lt;&gt;"",VLOOKUP(B216,'Manual EB'!$A$3:$B$407,2,0),0)</f>
        <v>0</v>
      </c>
      <c r="D216" s="78"/>
      <c r="E216" s="78"/>
      <c r="F216" s="78"/>
      <c r="G216" s="79"/>
      <c r="H216" s="78"/>
      <c r="I216" s="109" t="n">
        <f aca="false">IF(B216&lt;&gt;"Manutenção em interface",IF(B216&lt;&gt;"Desenv., Manutenção e Publicação de Páginas Estáticas",IF(H216="EE",4,IF(H216="CE",4,IF(H216="SE",5,IF(H216="ALI",7,IF(H216="AIE",5,0))))),C216),C216)</f>
        <v>0</v>
      </c>
      <c r="J216" s="109" t="n">
        <f aca="false">IF(B216&lt;&gt;"Manutenção em interface",IF(B216&lt;&gt;"Desenv., Manutenção e Publicação de Páginas Estáticas",IF(H216="EE",4,IF(H216="CE",4,IF(H216="SE",5,IF(H216="ALI",7,IF(H216="AIE",5,0)))))*C216,C216),C216)</f>
        <v>0</v>
      </c>
      <c r="K216" s="78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IF(B217&lt;&gt;"",VLOOKUP(B217,'Manual EB'!$A$3:$B$407,2,0),0)</f>
        <v>0</v>
      </c>
      <c r="D217" s="78"/>
      <c r="E217" s="78"/>
      <c r="F217" s="78"/>
      <c r="G217" s="79"/>
      <c r="H217" s="78"/>
      <c r="I217" s="109" t="n">
        <f aca="false">IF(B217&lt;&gt;"Manutenção em interface",IF(B217&lt;&gt;"Desenv., Manutenção e Publicação de Páginas Estáticas",IF(H217="EE",4,IF(H217="CE",4,IF(H217="SE",5,IF(H217="ALI",7,IF(H217="AIE",5,0))))),C217),C217)</f>
        <v>0</v>
      </c>
      <c r="J217" s="109" t="n">
        <f aca="false">IF(B217&lt;&gt;"Manutenção em interface",IF(B217&lt;&gt;"Desenv., Manutenção e Publicação de Páginas Estáticas",IF(H217="EE",4,IF(H217="CE",4,IF(H217="SE",5,IF(H217="ALI",7,IF(H217="AIE",5,0)))))*C217,C217),C217)</f>
        <v>0</v>
      </c>
      <c r="K217" s="78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IF(B218&lt;&gt;"",VLOOKUP(B218,'Manual EB'!$A$3:$B$407,2,0),0)</f>
        <v>0</v>
      </c>
      <c r="D218" s="78"/>
      <c r="E218" s="78"/>
      <c r="F218" s="78"/>
      <c r="G218" s="79"/>
      <c r="H218" s="78"/>
      <c r="I218" s="109" t="n">
        <f aca="false">IF(B218&lt;&gt;"Manutenção em interface",IF(B218&lt;&gt;"Desenv., Manutenção e Publicação de Páginas Estáticas",IF(H218="EE",4,IF(H218="CE",4,IF(H218="SE",5,IF(H218="ALI",7,IF(H218="AIE",5,0))))),C218),C218)</f>
        <v>0</v>
      </c>
      <c r="J218" s="109" t="n">
        <f aca="false">IF(B218&lt;&gt;"Manutenção em interface",IF(B218&lt;&gt;"Desenv., Manutenção e Publicação de Páginas Estáticas",IF(H218="EE",4,IF(H218="CE",4,IF(H218="SE",5,IF(H218="ALI",7,IF(H218="AIE",5,0)))))*C218,C218),C218)</f>
        <v>0</v>
      </c>
      <c r="K218" s="78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IF(B219&lt;&gt;"",VLOOKUP(B219,'Manual EB'!$A$3:$B$407,2,0),0)</f>
        <v>0</v>
      </c>
      <c r="D219" s="78"/>
      <c r="E219" s="78"/>
      <c r="F219" s="78"/>
      <c r="G219" s="79"/>
      <c r="H219" s="78"/>
      <c r="I219" s="109" t="n">
        <f aca="false">IF(B219&lt;&gt;"Manutenção em interface",IF(B219&lt;&gt;"Desenv., Manutenção e Publicação de Páginas Estáticas",IF(H219="EE",4,IF(H219="CE",4,IF(H219="SE",5,IF(H219="ALI",7,IF(H219="AIE",5,0))))),C219),C219)</f>
        <v>0</v>
      </c>
      <c r="J219" s="109" t="n">
        <f aca="false">IF(B219&lt;&gt;"Manutenção em interface",IF(B219&lt;&gt;"Desenv., Manutenção e Publicação de Páginas Estáticas",IF(H219="EE",4,IF(H219="CE",4,IF(H219="SE",5,IF(H219="ALI",7,IF(H219="AIE",5,0)))))*C219,C219),C219)</f>
        <v>0</v>
      </c>
      <c r="K219" s="78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IF(B220&lt;&gt;"",VLOOKUP(B220,'Manual EB'!$A$3:$B$407,2,0),0)</f>
        <v>0</v>
      </c>
      <c r="D220" s="78"/>
      <c r="E220" s="78"/>
      <c r="F220" s="78"/>
      <c r="G220" s="79"/>
      <c r="H220" s="78"/>
      <c r="I220" s="109" t="n">
        <f aca="false">IF(B220&lt;&gt;"Manutenção em interface",IF(B220&lt;&gt;"Desenv., Manutenção e Publicação de Páginas Estáticas",IF(H220="EE",4,IF(H220="CE",4,IF(H220="SE",5,IF(H220="ALI",7,IF(H220="AIE",5,0))))),C220),C220)</f>
        <v>0</v>
      </c>
      <c r="J220" s="109" t="n">
        <f aca="false">IF(B220&lt;&gt;"Manutenção em interface",IF(B220&lt;&gt;"Desenv., Manutenção e Publicação de Páginas Estáticas",IF(H220="EE",4,IF(H220="CE",4,IF(H220="SE",5,IF(H220="ALI",7,IF(H220="AIE",5,0)))))*C220,C220),C220)</f>
        <v>0</v>
      </c>
      <c r="K220" s="78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IF(B221&lt;&gt;"",VLOOKUP(B221,'Manual EB'!$A$3:$B$407,2,0),0)</f>
        <v>0</v>
      </c>
      <c r="D221" s="78"/>
      <c r="E221" s="78"/>
      <c r="F221" s="78"/>
      <c r="G221" s="79"/>
      <c r="H221" s="78"/>
      <c r="I221" s="109" t="n">
        <f aca="false">IF(B221&lt;&gt;"Manutenção em interface",IF(B221&lt;&gt;"Desenv., Manutenção e Publicação de Páginas Estáticas",IF(H221="EE",4,IF(H221="CE",4,IF(H221="SE",5,IF(H221="ALI",7,IF(H221="AIE",5,0))))),C221),C221)</f>
        <v>0</v>
      </c>
      <c r="J221" s="109" t="n">
        <f aca="false">IF(B221&lt;&gt;"Manutenção em interface",IF(B221&lt;&gt;"Desenv., Manutenção e Publicação de Páginas Estáticas",IF(H221="EE",4,IF(H221="CE",4,IF(H221="SE",5,IF(H221="ALI",7,IF(H221="AIE",5,0)))))*C221,C221),C221)</f>
        <v>0</v>
      </c>
      <c r="K221" s="78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IF(B222&lt;&gt;"",VLOOKUP(B222,'Manual EB'!$A$3:$B$407,2,0),0)</f>
        <v>0</v>
      </c>
      <c r="D222" s="78"/>
      <c r="E222" s="78"/>
      <c r="F222" s="78"/>
      <c r="G222" s="79"/>
      <c r="H222" s="78"/>
      <c r="I222" s="109" t="n">
        <f aca="false">IF(B222&lt;&gt;"Manutenção em interface",IF(B222&lt;&gt;"Desenv., Manutenção e Publicação de Páginas Estáticas",IF(H222="EE",4,IF(H222="CE",4,IF(H222="SE",5,IF(H222="ALI",7,IF(H222="AIE",5,0))))),C222),C222)</f>
        <v>0</v>
      </c>
      <c r="J222" s="109" t="n">
        <f aca="false">IF(B222&lt;&gt;"Manutenção em interface",IF(B222&lt;&gt;"Desenv., Manutenção e Publicação de Páginas Estáticas",IF(H222="EE",4,IF(H222="CE",4,IF(H222="SE",5,IF(H222="ALI",7,IF(H222="AIE",5,0)))))*C222,C222),C222)</f>
        <v>0</v>
      </c>
      <c r="K222" s="78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IF(B223&lt;&gt;"",VLOOKUP(B223,'Manual EB'!$A$3:$B$407,2,0),0)</f>
        <v>0</v>
      </c>
      <c r="D223" s="78"/>
      <c r="E223" s="78"/>
      <c r="F223" s="78"/>
      <c r="G223" s="79"/>
      <c r="H223" s="78"/>
      <c r="I223" s="109" t="n">
        <f aca="false">IF(B223&lt;&gt;"Manutenção em interface",IF(B223&lt;&gt;"Desenv., Manutenção e Publicação de Páginas Estáticas",IF(H223="EE",4,IF(H223="CE",4,IF(H223="SE",5,IF(H223="ALI",7,IF(H223="AIE",5,0))))),C223),C223)</f>
        <v>0</v>
      </c>
      <c r="J223" s="109" t="n">
        <f aca="false">IF(B223&lt;&gt;"Manutenção em interface",IF(B223&lt;&gt;"Desenv., Manutenção e Publicação de Páginas Estáticas",IF(H223="EE",4,IF(H223="CE",4,IF(H223="SE",5,IF(H223="ALI",7,IF(H223="AIE",5,0)))))*C223,C223),C223)</f>
        <v>0</v>
      </c>
      <c r="K223" s="78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IF(B224&lt;&gt;"",VLOOKUP(B224,'Manual EB'!$A$3:$B$407,2,0),0)</f>
        <v>0</v>
      </c>
      <c r="D224" s="78"/>
      <c r="E224" s="78"/>
      <c r="F224" s="78"/>
      <c r="G224" s="79"/>
      <c r="H224" s="78"/>
      <c r="I224" s="109" t="n">
        <f aca="false">IF(B224&lt;&gt;"Manutenção em interface",IF(B224&lt;&gt;"Desenv., Manutenção e Publicação de Páginas Estáticas",IF(H224="EE",4,IF(H224="CE",4,IF(H224="SE",5,IF(H224="ALI",7,IF(H224="AIE",5,0))))),C224),C224)</f>
        <v>0</v>
      </c>
      <c r="J224" s="109" t="n">
        <f aca="false">IF(B224&lt;&gt;"Manutenção em interface",IF(B224&lt;&gt;"Desenv., Manutenção e Publicação de Páginas Estáticas",IF(H224="EE",4,IF(H224="CE",4,IF(H224="SE",5,IF(H224="ALI",7,IF(H224="AIE",5,0)))))*C224,C224),C224)</f>
        <v>0</v>
      </c>
      <c r="K224" s="78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IF(B225&lt;&gt;"",VLOOKUP(B225,'Manual EB'!$A$3:$B$407,2,0),0)</f>
        <v>0</v>
      </c>
      <c r="D225" s="78"/>
      <c r="E225" s="78"/>
      <c r="F225" s="78"/>
      <c r="G225" s="79"/>
      <c r="H225" s="78"/>
      <c r="I225" s="109" t="n">
        <f aca="false">IF(B225&lt;&gt;"Manutenção em interface",IF(B225&lt;&gt;"Desenv., Manutenção e Publicação de Páginas Estáticas",IF(H225="EE",4,IF(H225="CE",4,IF(H225="SE",5,IF(H225="ALI",7,IF(H225="AIE",5,0))))),C225),C225)</f>
        <v>0</v>
      </c>
      <c r="J225" s="109" t="n">
        <f aca="false">IF(B225&lt;&gt;"Manutenção em interface",IF(B225&lt;&gt;"Desenv., Manutenção e Publicação de Páginas Estáticas",IF(H225="EE",4,IF(H225="CE",4,IF(H225="SE",5,IF(H225="ALI",7,IF(H225="AIE",5,0)))))*C225,C225),C225)</f>
        <v>0</v>
      </c>
      <c r="K225" s="78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IF(B226&lt;&gt;"",VLOOKUP(B226,'Manual EB'!$A$3:$B$407,2,0),0)</f>
        <v>0</v>
      </c>
      <c r="D226" s="78"/>
      <c r="E226" s="78"/>
      <c r="F226" s="78"/>
      <c r="G226" s="79"/>
      <c r="H226" s="78"/>
      <c r="I226" s="109" t="n">
        <f aca="false">IF(B226&lt;&gt;"Manutenção em interface",IF(B226&lt;&gt;"Desenv., Manutenção e Publicação de Páginas Estáticas",IF(H226="EE",4,IF(H226="CE",4,IF(H226="SE",5,IF(H226="ALI",7,IF(H226="AIE",5,0))))),C226),C226)</f>
        <v>0</v>
      </c>
      <c r="J226" s="109" t="n">
        <f aca="false">IF(B226&lt;&gt;"Manutenção em interface",IF(B226&lt;&gt;"Desenv., Manutenção e Publicação de Páginas Estáticas",IF(H226="EE",4,IF(H226="CE",4,IF(H226="SE",5,IF(H226="ALI",7,IF(H226="AIE",5,0)))))*C226,C226),C226)</f>
        <v>0</v>
      </c>
      <c r="K226" s="78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IF(B227&lt;&gt;"",VLOOKUP(B227,'Manual EB'!$A$3:$B$407,2,0),0)</f>
        <v>0</v>
      </c>
      <c r="D227" s="78"/>
      <c r="E227" s="78"/>
      <c r="F227" s="78"/>
      <c r="G227" s="79"/>
      <c r="H227" s="78"/>
      <c r="I227" s="109" t="n">
        <f aca="false">IF(B227&lt;&gt;"Manutenção em interface",IF(B227&lt;&gt;"Desenv., Manutenção e Publicação de Páginas Estáticas",IF(H227="EE",4,IF(H227="CE",4,IF(H227="SE",5,IF(H227="ALI",7,IF(H227="AIE",5,0))))),C227),C227)</f>
        <v>0</v>
      </c>
      <c r="J227" s="109" t="n">
        <f aca="false">IF(B227&lt;&gt;"Manutenção em interface",IF(B227&lt;&gt;"Desenv., Manutenção e Publicação de Páginas Estáticas",IF(H227="EE",4,IF(H227="CE",4,IF(H227="SE",5,IF(H227="ALI",7,IF(H227="AIE",5,0)))))*C227,C227),C227)</f>
        <v>0</v>
      </c>
      <c r="K227" s="78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IF(B228&lt;&gt;"",VLOOKUP(B228,'Manual EB'!$A$3:$B$407,2,0),0)</f>
        <v>0</v>
      </c>
      <c r="D228" s="78"/>
      <c r="E228" s="78"/>
      <c r="F228" s="78"/>
      <c r="G228" s="79"/>
      <c r="H228" s="78"/>
      <c r="I228" s="109" t="n">
        <f aca="false">IF(B228&lt;&gt;"Manutenção em interface",IF(B228&lt;&gt;"Desenv., Manutenção e Publicação de Páginas Estáticas",IF(H228="EE",4,IF(H228="CE",4,IF(H228="SE",5,IF(H228="ALI",7,IF(H228="AIE",5,0))))),C228),C228)</f>
        <v>0</v>
      </c>
      <c r="J228" s="109" t="n">
        <f aca="false">IF(B228&lt;&gt;"Manutenção em interface",IF(B228&lt;&gt;"Desenv., Manutenção e Publicação de Páginas Estáticas",IF(H228="EE",4,IF(H228="CE",4,IF(H228="SE",5,IF(H228="ALI",7,IF(H228="AIE",5,0)))))*C228,C228),C228)</f>
        <v>0</v>
      </c>
      <c r="K228" s="78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IF(B229&lt;&gt;"",VLOOKUP(B229,'Manual EB'!$A$3:$B$407,2,0),0)</f>
        <v>0</v>
      </c>
      <c r="D229" s="78"/>
      <c r="E229" s="78"/>
      <c r="F229" s="78"/>
      <c r="G229" s="79"/>
      <c r="H229" s="78"/>
      <c r="I229" s="109" t="n">
        <f aca="false">IF(B229&lt;&gt;"Manutenção em interface",IF(B229&lt;&gt;"Desenv., Manutenção e Publicação de Páginas Estáticas",IF(H229="EE",4,IF(H229="CE",4,IF(H229="SE",5,IF(H229="ALI",7,IF(H229="AIE",5,0))))),C229),C229)</f>
        <v>0</v>
      </c>
      <c r="J229" s="109" t="n">
        <f aca="false">IF(B229&lt;&gt;"Manutenção em interface",IF(B229&lt;&gt;"Desenv., Manutenção e Publicação de Páginas Estáticas",IF(H229="EE",4,IF(H229="CE",4,IF(H229="SE",5,IF(H229="ALI",7,IF(H229="AIE",5,0)))))*C229,C229),C229)</f>
        <v>0</v>
      </c>
      <c r="K229" s="78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IF(B230&lt;&gt;"",VLOOKUP(B230,'Manual EB'!$A$3:$B$407,2,0),0)</f>
        <v>0</v>
      </c>
      <c r="D230" s="78"/>
      <c r="E230" s="78"/>
      <c r="F230" s="78"/>
      <c r="G230" s="79"/>
      <c r="H230" s="78"/>
      <c r="I230" s="109" t="n">
        <f aca="false">IF(B230&lt;&gt;"Manutenção em interface",IF(B230&lt;&gt;"Desenv., Manutenção e Publicação de Páginas Estáticas",IF(H230="EE",4,IF(H230="CE",4,IF(H230="SE",5,IF(H230="ALI",7,IF(H230="AIE",5,0))))),C230),C230)</f>
        <v>0</v>
      </c>
      <c r="J230" s="109" t="n">
        <f aca="false">IF(B230&lt;&gt;"Manutenção em interface",IF(B230&lt;&gt;"Desenv., Manutenção e Publicação de Páginas Estáticas",IF(H230="EE",4,IF(H230="CE",4,IF(H230="SE",5,IF(H230="ALI",7,IF(H230="AIE",5,0)))))*C230,C230),C230)</f>
        <v>0</v>
      </c>
      <c r="K230" s="78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IF(B231&lt;&gt;"",VLOOKUP(B231,'Manual EB'!$A$3:$B$407,2,0),0)</f>
        <v>0</v>
      </c>
      <c r="D231" s="78"/>
      <c r="E231" s="78"/>
      <c r="F231" s="78"/>
      <c r="G231" s="79"/>
      <c r="H231" s="78"/>
      <c r="I231" s="109" t="n">
        <f aca="false">IF(B231&lt;&gt;"Manutenção em interface",IF(B231&lt;&gt;"Desenv., Manutenção e Publicação de Páginas Estáticas",IF(H231="EE",4,IF(H231="CE",4,IF(H231="SE",5,IF(H231="ALI",7,IF(H231="AIE",5,0))))),C231),C231)</f>
        <v>0</v>
      </c>
      <c r="J231" s="109" t="n">
        <f aca="false">IF(B231&lt;&gt;"Manutenção em interface",IF(B231&lt;&gt;"Desenv., Manutenção e Publicação de Páginas Estáticas",IF(H231="EE",4,IF(H231="CE",4,IF(H231="SE",5,IF(H231="ALI",7,IF(H231="AIE",5,0)))))*C231,C231),C231)</f>
        <v>0</v>
      </c>
      <c r="K231" s="78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IF(B232&lt;&gt;"",VLOOKUP(B232,'Manual EB'!$A$3:$B$407,2,0),0)</f>
        <v>0</v>
      </c>
      <c r="D232" s="78"/>
      <c r="E232" s="78"/>
      <c r="F232" s="78"/>
      <c r="G232" s="79"/>
      <c r="H232" s="78"/>
      <c r="I232" s="109" t="n">
        <f aca="false">IF(B232&lt;&gt;"Manutenção em interface",IF(B232&lt;&gt;"Desenv., Manutenção e Publicação de Páginas Estáticas",IF(H232="EE",4,IF(H232="CE",4,IF(H232="SE",5,IF(H232="ALI",7,IF(H232="AIE",5,0))))),C232),C232)</f>
        <v>0</v>
      </c>
      <c r="J232" s="109" t="n">
        <f aca="false">IF(B232&lt;&gt;"Manutenção em interface",IF(B232&lt;&gt;"Desenv., Manutenção e Publicação de Páginas Estáticas",IF(H232="EE",4,IF(H232="CE",4,IF(H232="SE",5,IF(H232="ALI",7,IF(H232="AIE",5,0)))))*C232,C232),C232)</f>
        <v>0</v>
      </c>
      <c r="K232" s="78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IF(B233&lt;&gt;"",VLOOKUP(B233,'Manual EB'!$A$3:$B$407,2,0),0)</f>
        <v>0</v>
      </c>
      <c r="D233" s="78"/>
      <c r="E233" s="78"/>
      <c r="F233" s="78"/>
      <c r="G233" s="79"/>
      <c r="H233" s="78"/>
      <c r="I233" s="109" t="n">
        <f aca="false">IF(B233&lt;&gt;"Manutenção em interface",IF(B233&lt;&gt;"Desenv., Manutenção e Publicação de Páginas Estáticas",IF(H233="EE",4,IF(H233="CE",4,IF(H233="SE",5,IF(H233="ALI",7,IF(H233="AIE",5,0))))),C233),C233)</f>
        <v>0</v>
      </c>
      <c r="J233" s="109" t="n">
        <f aca="false">IF(B233&lt;&gt;"Manutenção em interface",IF(B233&lt;&gt;"Desenv., Manutenção e Publicação de Páginas Estáticas",IF(H233="EE",4,IF(H233="CE",4,IF(H233="SE",5,IF(H233="ALI",7,IF(H233="AIE",5,0)))))*C233,C233),C233)</f>
        <v>0</v>
      </c>
      <c r="K233" s="78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IF(B234&lt;&gt;"",VLOOKUP(B234,'Manual EB'!$A$3:$B$407,2,0),0)</f>
        <v>0</v>
      </c>
      <c r="D234" s="78"/>
      <c r="E234" s="78"/>
      <c r="F234" s="78"/>
      <c r="G234" s="79"/>
      <c r="H234" s="78"/>
      <c r="I234" s="109" t="n">
        <f aca="false">IF(B234&lt;&gt;"Manutenção em interface",IF(B234&lt;&gt;"Desenv., Manutenção e Publicação de Páginas Estáticas",IF(H234="EE",4,IF(H234="CE",4,IF(H234="SE",5,IF(H234="ALI",7,IF(H234="AIE",5,0))))),C234),C234)</f>
        <v>0</v>
      </c>
      <c r="J234" s="109" t="n">
        <f aca="false">IF(B234&lt;&gt;"Manutenção em interface",IF(B234&lt;&gt;"Desenv., Manutenção e Publicação de Páginas Estáticas",IF(H234="EE",4,IF(H234="CE",4,IF(H234="SE",5,IF(H234="ALI",7,IF(H234="AIE",5,0)))))*C234,C234),C234)</f>
        <v>0</v>
      </c>
      <c r="K234" s="78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IF(B235&lt;&gt;"",VLOOKUP(B235,'Manual EB'!$A$3:$B$407,2,0),0)</f>
        <v>0</v>
      </c>
      <c r="D235" s="78"/>
      <c r="E235" s="78"/>
      <c r="F235" s="78"/>
      <c r="G235" s="79"/>
      <c r="H235" s="78"/>
      <c r="I235" s="109" t="n">
        <f aca="false">IF(B235&lt;&gt;"Manutenção em interface",IF(B235&lt;&gt;"Desenv., Manutenção e Publicação de Páginas Estáticas",IF(H235="EE",4,IF(H235="CE",4,IF(H235="SE",5,IF(H235="ALI",7,IF(H235="AIE",5,0))))),C235),C235)</f>
        <v>0</v>
      </c>
      <c r="J235" s="109" t="n">
        <f aca="false">IF(B235&lt;&gt;"Manutenção em interface",IF(B235&lt;&gt;"Desenv., Manutenção e Publicação de Páginas Estáticas",IF(H235="EE",4,IF(H235="CE",4,IF(H235="SE",5,IF(H235="ALI",7,IF(H235="AIE",5,0)))))*C235,C235),C235)</f>
        <v>0</v>
      </c>
      <c r="K235" s="78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IF(B236&lt;&gt;"",VLOOKUP(B236,'Manual EB'!$A$3:$B$407,2,0),0)</f>
        <v>0</v>
      </c>
      <c r="D236" s="78"/>
      <c r="E236" s="78"/>
      <c r="F236" s="78"/>
      <c r="G236" s="79"/>
      <c r="H236" s="78"/>
      <c r="I236" s="109" t="n">
        <f aca="false">IF(B236&lt;&gt;"Manutenção em interface",IF(B236&lt;&gt;"Desenv., Manutenção e Publicação de Páginas Estáticas",IF(H236="EE",4,IF(H236="CE",4,IF(H236="SE",5,IF(H236="ALI",7,IF(H236="AIE",5,0))))),C236),C236)</f>
        <v>0</v>
      </c>
      <c r="J236" s="109" t="n">
        <f aca="false">IF(B236&lt;&gt;"Manutenção em interface",IF(B236&lt;&gt;"Desenv., Manutenção e Publicação de Páginas Estáticas",IF(H236="EE",4,IF(H236="CE",4,IF(H236="SE",5,IF(H236="ALI",7,IF(H236="AIE",5,0)))))*C236,C236),C236)</f>
        <v>0</v>
      </c>
      <c r="K236" s="78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IF(B237&lt;&gt;"",VLOOKUP(B237,'Manual EB'!$A$3:$B$407,2,0),0)</f>
        <v>0</v>
      </c>
      <c r="D237" s="78"/>
      <c r="E237" s="78"/>
      <c r="F237" s="78"/>
      <c r="G237" s="79"/>
      <c r="H237" s="78"/>
      <c r="I237" s="109" t="n">
        <f aca="false">IF(B237&lt;&gt;"Manutenção em interface",IF(B237&lt;&gt;"Desenv., Manutenção e Publicação de Páginas Estáticas",IF(H237="EE",4,IF(H237="CE",4,IF(H237="SE",5,IF(H237="ALI",7,IF(H237="AIE",5,0))))),C237),C237)</f>
        <v>0</v>
      </c>
      <c r="J237" s="109" t="n">
        <f aca="false">IF(B237&lt;&gt;"Manutenção em interface",IF(B237&lt;&gt;"Desenv., Manutenção e Publicação de Páginas Estáticas",IF(H237="EE",4,IF(H237="CE",4,IF(H237="SE",5,IF(H237="ALI",7,IF(H237="AIE",5,0)))))*C237,C237),C237)</f>
        <v>0</v>
      </c>
      <c r="K237" s="78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IF(B238&lt;&gt;"",VLOOKUP(B238,'Manual EB'!$A$3:$B$407,2,0),0)</f>
        <v>0</v>
      </c>
      <c r="D238" s="78"/>
      <c r="E238" s="78"/>
      <c r="F238" s="78"/>
      <c r="G238" s="79"/>
      <c r="H238" s="78"/>
      <c r="I238" s="109" t="n">
        <f aca="false">IF(B238&lt;&gt;"Manutenção em interface",IF(B238&lt;&gt;"Desenv., Manutenção e Publicação de Páginas Estáticas",IF(H238="EE",4,IF(H238="CE",4,IF(H238="SE",5,IF(H238="ALI",7,IF(H238="AIE",5,0))))),C238),C238)</f>
        <v>0</v>
      </c>
      <c r="J238" s="109" t="n">
        <f aca="false">IF(B238&lt;&gt;"Manutenção em interface",IF(B238&lt;&gt;"Desenv., Manutenção e Publicação de Páginas Estáticas",IF(H238="EE",4,IF(H238="CE",4,IF(H238="SE",5,IF(H238="ALI",7,IF(H238="AIE",5,0)))))*C238,C238),C238)</f>
        <v>0</v>
      </c>
      <c r="K238" s="78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IF(B239&lt;&gt;"",VLOOKUP(B239,'Manual EB'!$A$3:$B$407,2,0),0)</f>
        <v>0</v>
      </c>
      <c r="D239" s="78"/>
      <c r="E239" s="78"/>
      <c r="F239" s="78"/>
      <c r="G239" s="79"/>
      <c r="H239" s="78"/>
      <c r="I239" s="109" t="n">
        <f aca="false">IF(B239&lt;&gt;"Manutenção em interface",IF(B239&lt;&gt;"Desenv., Manutenção e Publicação de Páginas Estáticas",IF(H239="EE",4,IF(H239="CE",4,IF(H239="SE",5,IF(H239="ALI",7,IF(H239="AIE",5,0))))),C239),C239)</f>
        <v>0</v>
      </c>
      <c r="J239" s="109" t="n">
        <f aca="false">IF(B239&lt;&gt;"Manutenção em interface",IF(B239&lt;&gt;"Desenv., Manutenção e Publicação de Páginas Estáticas",IF(H239="EE",4,IF(H239="CE",4,IF(H239="SE",5,IF(H239="ALI",7,IF(H239="AIE",5,0)))))*C239,C239),C239)</f>
        <v>0</v>
      </c>
      <c r="K239" s="78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IF(B240&lt;&gt;"",VLOOKUP(B240,'Manual EB'!$A$3:$B$407,2,0),0)</f>
        <v>0</v>
      </c>
      <c r="D240" s="78"/>
      <c r="E240" s="78"/>
      <c r="F240" s="78"/>
      <c r="G240" s="79"/>
      <c r="H240" s="78"/>
      <c r="I240" s="109" t="n">
        <f aca="false">IF(B240&lt;&gt;"Manutenção em interface",IF(B240&lt;&gt;"Desenv., Manutenção e Publicação de Páginas Estáticas",IF(H240="EE",4,IF(H240="CE",4,IF(H240="SE",5,IF(H240="ALI",7,IF(H240="AIE",5,0))))),C240),C240)</f>
        <v>0</v>
      </c>
      <c r="J240" s="109" t="n">
        <f aca="false">IF(B240&lt;&gt;"Manutenção em interface",IF(B240&lt;&gt;"Desenv., Manutenção e Publicação de Páginas Estáticas",IF(H240="EE",4,IF(H240="CE",4,IF(H240="SE",5,IF(H240="ALI",7,IF(H240="AIE",5,0)))))*C240,C240),C240)</f>
        <v>0</v>
      </c>
      <c r="K240" s="78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IF(B241&lt;&gt;"",VLOOKUP(B241,'Manual EB'!$A$3:$B$407,2,0),0)</f>
        <v>0</v>
      </c>
      <c r="D241" s="78"/>
      <c r="E241" s="78"/>
      <c r="F241" s="78"/>
      <c r="G241" s="79"/>
      <c r="H241" s="78"/>
      <c r="I241" s="109" t="n">
        <f aca="false">IF(B241&lt;&gt;"Manutenção em interface",IF(B241&lt;&gt;"Desenv., Manutenção e Publicação de Páginas Estáticas",IF(H241="EE",4,IF(H241="CE",4,IF(H241="SE",5,IF(H241="ALI",7,IF(H241="AIE",5,0))))),C241),C241)</f>
        <v>0</v>
      </c>
      <c r="J241" s="109" t="n">
        <f aca="false">IF(B241&lt;&gt;"Manutenção em interface",IF(B241&lt;&gt;"Desenv., Manutenção e Publicação de Páginas Estáticas",IF(H241="EE",4,IF(H241="CE",4,IF(H241="SE",5,IF(H241="ALI",7,IF(H241="AIE",5,0)))))*C241,C241),C241)</f>
        <v>0</v>
      </c>
      <c r="K241" s="78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IF(B242&lt;&gt;"",VLOOKUP(B242,'Manual EB'!$A$3:$B$407,2,0),0)</f>
        <v>0</v>
      </c>
      <c r="D242" s="78"/>
      <c r="E242" s="78"/>
      <c r="F242" s="78"/>
      <c r="G242" s="79"/>
      <c r="H242" s="78"/>
      <c r="I242" s="109" t="n">
        <f aca="false">IF(B242&lt;&gt;"Manutenção em interface",IF(B242&lt;&gt;"Desenv., Manutenção e Publicação de Páginas Estáticas",IF(H242="EE",4,IF(H242="CE",4,IF(H242="SE",5,IF(H242="ALI",7,IF(H242="AIE",5,0))))),C242),C242)</f>
        <v>0</v>
      </c>
      <c r="J242" s="109" t="n">
        <f aca="false">IF(B242&lt;&gt;"Manutenção em interface",IF(B242&lt;&gt;"Desenv., Manutenção e Publicação de Páginas Estáticas",IF(H242="EE",4,IF(H242="CE",4,IF(H242="SE",5,IF(H242="ALI",7,IF(H242="AIE",5,0)))))*C242,C242),C242)</f>
        <v>0</v>
      </c>
      <c r="K242" s="78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IF(B243&lt;&gt;"",VLOOKUP(B243,'Manual EB'!$A$3:$B$407,2,0),0)</f>
        <v>0</v>
      </c>
      <c r="D243" s="78"/>
      <c r="E243" s="78"/>
      <c r="F243" s="78"/>
      <c r="G243" s="79"/>
      <c r="H243" s="78"/>
      <c r="I243" s="109" t="n">
        <f aca="false">IF(B243&lt;&gt;"Manutenção em interface",IF(B243&lt;&gt;"Desenv., Manutenção e Publicação de Páginas Estáticas",IF(H243="EE",4,IF(H243="CE",4,IF(H243="SE",5,IF(H243="ALI",7,IF(H243="AIE",5,0))))),C243),C243)</f>
        <v>0</v>
      </c>
      <c r="J243" s="109" t="n">
        <f aca="false">IF(B243&lt;&gt;"Manutenção em interface",IF(B243&lt;&gt;"Desenv., Manutenção e Publicação de Páginas Estáticas",IF(H243="EE",4,IF(H243="CE",4,IF(H243="SE",5,IF(H243="ALI",7,IF(H243="AIE",5,0)))))*C243,C243),C243)</f>
        <v>0</v>
      </c>
      <c r="K243" s="78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IF(B244&lt;&gt;"",VLOOKUP(B244,'Manual EB'!$A$3:$B$407,2,0),0)</f>
        <v>0</v>
      </c>
      <c r="D244" s="78"/>
      <c r="E244" s="78"/>
      <c r="F244" s="78"/>
      <c r="G244" s="79"/>
      <c r="H244" s="78"/>
      <c r="I244" s="109" t="n">
        <f aca="false">IF(B244&lt;&gt;"Manutenção em interface",IF(B244&lt;&gt;"Desenv., Manutenção e Publicação de Páginas Estáticas",IF(H244="EE",4,IF(H244="CE",4,IF(H244="SE",5,IF(H244="ALI",7,IF(H244="AIE",5,0))))),C244),C244)</f>
        <v>0</v>
      </c>
      <c r="J244" s="109" t="n">
        <f aca="false">IF(B244&lt;&gt;"Manutenção em interface",IF(B244&lt;&gt;"Desenv., Manutenção e Publicação de Páginas Estáticas",IF(H244="EE",4,IF(H244="CE",4,IF(H244="SE",5,IF(H244="ALI",7,IF(H244="AIE",5,0)))))*C244,C244),C244)</f>
        <v>0</v>
      </c>
      <c r="K244" s="78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IF(B245&lt;&gt;"",VLOOKUP(B245,'Manual EB'!$A$3:$B$407,2,0),0)</f>
        <v>0</v>
      </c>
      <c r="D245" s="78"/>
      <c r="E245" s="78"/>
      <c r="F245" s="78"/>
      <c r="G245" s="79"/>
      <c r="H245" s="78"/>
      <c r="I245" s="109" t="n">
        <f aca="false">IF(B245&lt;&gt;"Manutenção em interface",IF(B245&lt;&gt;"Desenv., Manutenção e Publicação de Páginas Estáticas",IF(H245="EE",4,IF(H245="CE",4,IF(H245="SE",5,IF(H245="ALI",7,IF(H245="AIE",5,0))))),C245),C245)</f>
        <v>0</v>
      </c>
      <c r="J245" s="109" t="n">
        <f aca="false">IF(B245&lt;&gt;"Manutenção em interface",IF(B245&lt;&gt;"Desenv., Manutenção e Publicação de Páginas Estáticas",IF(H245="EE",4,IF(H245="CE",4,IF(H245="SE",5,IF(H245="ALI",7,IF(H245="AIE",5,0)))))*C245,C245),C245)</f>
        <v>0</v>
      </c>
      <c r="K245" s="78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IF(B246&lt;&gt;"",VLOOKUP(B246,'Manual EB'!$A$3:$B$407,2,0),0)</f>
        <v>0</v>
      </c>
      <c r="D246" s="78"/>
      <c r="E246" s="78"/>
      <c r="F246" s="78"/>
      <c r="G246" s="79"/>
      <c r="H246" s="78"/>
      <c r="I246" s="109" t="n">
        <f aca="false">IF(B246&lt;&gt;"Manutenção em interface",IF(B246&lt;&gt;"Desenv., Manutenção e Publicação de Páginas Estáticas",IF(H246="EE",4,IF(H246="CE",4,IF(H246="SE",5,IF(H246="ALI",7,IF(H246="AIE",5,0))))),C246),C246)</f>
        <v>0</v>
      </c>
      <c r="J246" s="109" t="n">
        <f aca="false">IF(B246&lt;&gt;"Manutenção em interface",IF(B246&lt;&gt;"Desenv., Manutenção e Publicação de Páginas Estáticas",IF(H246="EE",4,IF(H246="CE",4,IF(H246="SE",5,IF(H246="ALI",7,IF(H246="AIE",5,0)))))*C246,C246),C246)</f>
        <v>0</v>
      </c>
      <c r="K246" s="78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IF(B247&lt;&gt;"",VLOOKUP(B247,'Manual EB'!$A$3:$B$407,2,0),0)</f>
        <v>0</v>
      </c>
      <c r="D247" s="78"/>
      <c r="E247" s="78"/>
      <c r="F247" s="78"/>
      <c r="G247" s="79"/>
      <c r="H247" s="78"/>
      <c r="I247" s="109" t="n">
        <f aca="false">IF(B247&lt;&gt;"Manutenção em interface",IF(B247&lt;&gt;"Desenv., Manutenção e Publicação de Páginas Estáticas",IF(H247="EE",4,IF(H247="CE",4,IF(H247="SE",5,IF(H247="ALI",7,IF(H247="AIE",5,0))))),C247),C247)</f>
        <v>0</v>
      </c>
      <c r="J247" s="109" t="n">
        <f aca="false">IF(B247&lt;&gt;"Manutenção em interface",IF(B247&lt;&gt;"Desenv., Manutenção e Publicação de Páginas Estáticas",IF(H247="EE",4,IF(H247="CE",4,IF(H247="SE",5,IF(H247="ALI",7,IF(H247="AIE",5,0)))))*C247,C247),C247)</f>
        <v>0</v>
      </c>
      <c r="K247" s="78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IF(B248&lt;&gt;"",VLOOKUP(B248,'Manual EB'!$A$3:$B$407,2,0),0)</f>
        <v>0</v>
      </c>
      <c r="D248" s="78"/>
      <c r="E248" s="78"/>
      <c r="F248" s="78"/>
      <c r="G248" s="79"/>
      <c r="H248" s="78"/>
      <c r="I248" s="109" t="n">
        <f aca="false">IF(B248&lt;&gt;"Manutenção em interface",IF(B248&lt;&gt;"Desenv., Manutenção e Publicação de Páginas Estáticas",IF(H248="EE",4,IF(H248="CE",4,IF(H248="SE",5,IF(H248="ALI",7,IF(H248="AIE",5,0))))),C248),C248)</f>
        <v>0</v>
      </c>
      <c r="J248" s="109" t="n">
        <f aca="false">IF(B248&lt;&gt;"Manutenção em interface",IF(B248&lt;&gt;"Desenv., Manutenção e Publicação de Páginas Estáticas",IF(H248="EE",4,IF(H248="CE",4,IF(H248="SE",5,IF(H248="ALI",7,IF(H248="AIE",5,0)))))*C248,C248),C248)</f>
        <v>0</v>
      </c>
      <c r="K248" s="78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IF(B249&lt;&gt;"",VLOOKUP(B249,'Manual EB'!$A$3:$B$407,2,0),0)</f>
        <v>0</v>
      </c>
      <c r="D249" s="78"/>
      <c r="E249" s="78"/>
      <c r="F249" s="78"/>
      <c r="G249" s="79"/>
      <c r="H249" s="78"/>
      <c r="I249" s="109" t="n">
        <f aca="false">IF(B249&lt;&gt;"Manutenção em interface",IF(B249&lt;&gt;"Desenv., Manutenção e Publicação de Páginas Estáticas",IF(H249="EE",4,IF(H249="CE",4,IF(H249="SE",5,IF(H249="ALI",7,IF(H249="AIE",5,0))))),C249),C249)</f>
        <v>0</v>
      </c>
      <c r="J249" s="109" t="n">
        <f aca="false">IF(B249&lt;&gt;"Manutenção em interface",IF(B249&lt;&gt;"Desenv., Manutenção e Publicação de Páginas Estáticas",IF(H249="EE",4,IF(H249="CE",4,IF(H249="SE",5,IF(H249="ALI",7,IF(H249="AIE",5,0)))))*C249,C249),C249)</f>
        <v>0</v>
      </c>
      <c r="K249" s="78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IF(B250&lt;&gt;"",VLOOKUP(B250,'Manual EB'!$A$3:$B$407,2,0),0)</f>
        <v>0</v>
      </c>
      <c r="D250" s="78"/>
      <c r="E250" s="78"/>
      <c r="F250" s="78"/>
      <c r="G250" s="79"/>
      <c r="H250" s="78"/>
      <c r="I250" s="109" t="n">
        <f aca="false">IF(B250&lt;&gt;"Manutenção em interface",IF(B250&lt;&gt;"Desenv., Manutenção e Publicação de Páginas Estáticas",IF(H250="EE",4,IF(H250="CE",4,IF(H250="SE",5,IF(H250="ALI",7,IF(H250="AIE",5,0))))),C250),C250)</f>
        <v>0</v>
      </c>
      <c r="J250" s="109" t="n">
        <f aca="false">IF(B250&lt;&gt;"Manutenção em interface",IF(B250&lt;&gt;"Desenv., Manutenção e Publicação de Páginas Estáticas",IF(H250="EE",4,IF(H250="CE",4,IF(H250="SE",5,IF(H250="ALI",7,IF(H250="AIE",5,0)))))*C250,C250),C250)</f>
        <v>0</v>
      </c>
      <c r="K250" s="78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IF(B251&lt;&gt;"",VLOOKUP(B251,'Manual EB'!$A$3:$B$407,2,0),0)</f>
        <v>0</v>
      </c>
      <c r="D251" s="78"/>
      <c r="E251" s="78"/>
      <c r="F251" s="78"/>
      <c r="G251" s="79"/>
      <c r="H251" s="78"/>
      <c r="I251" s="109" t="n">
        <f aca="false">IF(B251&lt;&gt;"Manutenção em interface",IF(B251&lt;&gt;"Desenv., Manutenção e Publicação de Páginas Estáticas",IF(H251="EE",4,IF(H251="CE",4,IF(H251="SE",5,IF(H251="ALI",7,IF(H251="AIE",5,0))))),C251),C251)</f>
        <v>0</v>
      </c>
      <c r="J251" s="109" t="n">
        <f aca="false">IF(B251&lt;&gt;"Manutenção em interface",IF(B251&lt;&gt;"Desenv., Manutenção e Publicação de Páginas Estáticas",IF(H251="EE",4,IF(H251="CE",4,IF(H251="SE",5,IF(H251="ALI",7,IF(H251="AIE",5,0)))))*C251,C251),C251)</f>
        <v>0</v>
      </c>
      <c r="K251" s="78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IF(B252&lt;&gt;"",VLOOKUP(B252,'Manual EB'!$A$3:$B$407,2,0),0)</f>
        <v>0</v>
      </c>
      <c r="D252" s="78"/>
      <c r="E252" s="78"/>
      <c r="F252" s="78"/>
      <c r="G252" s="79"/>
      <c r="H252" s="78"/>
      <c r="I252" s="109" t="n">
        <f aca="false">IF(B252&lt;&gt;"Manutenção em interface",IF(B252&lt;&gt;"Desenv., Manutenção e Publicação de Páginas Estáticas",IF(H252="EE",4,IF(H252="CE",4,IF(H252="SE",5,IF(H252="ALI",7,IF(H252="AIE",5,0))))),C252),C252)</f>
        <v>0</v>
      </c>
      <c r="J252" s="109" t="n">
        <f aca="false">IF(B252&lt;&gt;"Manutenção em interface",IF(B252&lt;&gt;"Desenv., Manutenção e Publicação de Páginas Estáticas",IF(H252="EE",4,IF(H252="CE",4,IF(H252="SE",5,IF(H252="ALI",7,IF(H252="AIE",5,0)))))*C252,C252),C252)</f>
        <v>0</v>
      </c>
      <c r="K252" s="78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IF(B253&lt;&gt;"",VLOOKUP(B253,'Manual EB'!$A$3:$B$407,2,0),0)</f>
        <v>0</v>
      </c>
      <c r="D253" s="78"/>
      <c r="E253" s="78"/>
      <c r="F253" s="78"/>
      <c r="G253" s="79"/>
      <c r="H253" s="78"/>
      <c r="I253" s="109" t="n">
        <f aca="false">IF(B253&lt;&gt;"Manutenção em interface",IF(B253&lt;&gt;"Desenv., Manutenção e Publicação de Páginas Estáticas",IF(H253="EE",4,IF(H253="CE",4,IF(H253="SE",5,IF(H253="ALI",7,IF(H253="AIE",5,0))))),C253),C253)</f>
        <v>0</v>
      </c>
      <c r="J253" s="109" t="n">
        <f aca="false">IF(B253&lt;&gt;"Manutenção em interface",IF(B253&lt;&gt;"Desenv., Manutenção e Publicação de Páginas Estáticas",IF(H253="EE",4,IF(H253="CE",4,IF(H253="SE",5,IF(H253="ALI",7,IF(H253="AIE",5,0)))))*C253,C253),C253)</f>
        <v>0</v>
      </c>
      <c r="K253" s="78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IF(B254&lt;&gt;"",VLOOKUP(B254,'Manual EB'!$A$3:$B$407,2,0),0)</f>
        <v>0</v>
      </c>
      <c r="D254" s="78"/>
      <c r="E254" s="78"/>
      <c r="F254" s="78"/>
      <c r="G254" s="79"/>
      <c r="H254" s="78"/>
      <c r="I254" s="109" t="n">
        <f aca="false">IF(B254&lt;&gt;"Manutenção em interface",IF(B254&lt;&gt;"Desenv., Manutenção e Publicação de Páginas Estáticas",IF(H254="EE",4,IF(H254="CE",4,IF(H254="SE",5,IF(H254="ALI",7,IF(H254="AIE",5,0))))),C254),C254)</f>
        <v>0</v>
      </c>
      <c r="J254" s="109" t="n">
        <f aca="false">IF(B254&lt;&gt;"Manutenção em interface",IF(B254&lt;&gt;"Desenv., Manutenção e Publicação de Páginas Estáticas",IF(H254="EE",4,IF(H254="CE",4,IF(H254="SE",5,IF(H254="ALI",7,IF(H254="AIE",5,0)))))*C254,C254),C254)</f>
        <v>0</v>
      </c>
      <c r="K254" s="78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IF(B255&lt;&gt;"",VLOOKUP(B255,'Manual EB'!$A$3:$B$407,2,0),0)</f>
        <v>0</v>
      </c>
      <c r="D255" s="78"/>
      <c r="E255" s="78"/>
      <c r="F255" s="78"/>
      <c r="G255" s="79"/>
      <c r="H255" s="78"/>
      <c r="I255" s="109" t="n">
        <f aca="false">IF(B255&lt;&gt;"Manutenção em interface",IF(B255&lt;&gt;"Desenv., Manutenção e Publicação de Páginas Estáticas",IF(H255="EE",4,IF(H255="CE",4,IF(H255="SE",5,IF(H255="ALI",7,IF(H255="AIE",5,0))))),C255),C255)</f>
        <v>0</v>
      </c>
      <c r="J255" s="109" t="n">
        <f aca="false">IF(B255&lt;&gt;"Manutenção em interface",IF(B255&lt;&gt;"Desenv., Manutenção e Publicação de Páginas Estáticas",IF(H255="EE",4,IF(H255="CE",4,IF(H255="SE",5,IF(H255="ALI",7,IF(H255="AIE",5,0)))))*C255,C255),C255)</f>
        <v>0</v>
      </c>
      <c r="K255" s="78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IF(B256&lt;&gt;"",VLOOKUP(B256,'Manual EB'!$A$3:$B$407,2,0),0)</f>
        <v>0</v>
      </c>
      <c r="D256" s="78"/>
      <c r="E256" s="78"/>
      <c r="F256" s="78"/>
      <c r="G256" s="79"/>
      <c r="H256" s="78"/>
      <c r="I256" s="109" t="n">
        <f aca="false">IF(B256&lt;&gt;"Manutenção em interface",IF(B256&lt;&gt;"Desenv., Manutenção e Publicação de Páginas Estáticas",IF(H256="EE",4,IF(H256="CE",4,IF(H256="SE",5,IF(H256="ALI",7,IF(H256="AIE",5,0))))),C256),C256)</f>
        <v>0</v>
      </c>
      <c r="J256" s="109" t="n">
        <f aca="false">IF(B256&lt;&gt;"Manutenção em interface",IF(B256&lt;&gt;"Desenv., Manutenção e Publicação de Páginas Estáticas",IF(H256="EE",4,IF(H256="CE",4,IF(H256="SE",5,IF(H256="ALI",7,IF(H256="AIE",5,0)))))*C256,C256),C256)</f>
        <v>0</v>
      </c>
      <c r="K256" s="78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IF(B257&lt;&gt;"",VLOOKUP(B257,'Manual EB'!$A$3:$B$407,2,0),0)</f>
        <v>0</v>
      </c>
      <c r="D257" s="78"/>
      <c r="E257" s="78"/>
      <c r="F257" s="78"/>
      <c r="G257" s="79"/>
      <c r="H257" s="78"/>
      <c r="I257" s="109" t="n">
        <f aca="false">IF(B257&lt;&gt;"Manutenção em interface",IF(B257&lt;&gt;"Desenv., Manutenção e Publicação de Páginas Estáticas",IF(H257="EE",4,IF(H257="CE",4,IF(H257="SE",5,IF(H257="ALI",7,IF(H257="AIE",5,0))))),C257),C257)</f>
        <v>0</v>
      </c>
      <c r="J257" s="109" t="n">
        <f aca="false">IF(B257&lt;&gt;"Manutenção em interface",IF(B257&lt;&gt;"Desenv., Manutenção e Publicação de Páginas Estáticas",IF(H257="EE",4,IF(H257="CE",4,IF(H257="SE",5,IF(H257="ALI",7,IF(H257="AIE",5,0)))))*C257,C257),C257)</f>
        <v>0</v>
      </c>
      <c r="K257" s="78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IF(B258&lt;&gt;"",VLOOKUP(B258,'Manual EB'!$A$3:$B$407,2,0),0)</f>
        <v>0</v>
      </c>
      <c r="D258" s="78"/>
      <c r="E258" s="78"/>
      <c r="F258" s="78"/>
      <c r="G258" s="79"/>
      <c r="H258" s="78"/>
      <c r="I258" s="109" t="n">
        <f aca="false">IF(B258&lt;&gt;"Manutenção em interface",IF(B258&lt;&gt;"Desenv., Manutenção e Publicação de Páginas Estáticas",IF(H258="EE",4,IF(H258="CE",4,IF(H258="SE",5,IF(H258="ALI",7,IF(H258="AIE",5,0))))),C258),C258)</f>
        <v>0</v>
      </c>
      <c r="J258" s="109" t="n">
        <f aca="false">IF(B258&lt;&gt;"Manutenção em interface",IF(B258&lt;&gt;"Desenv., Manutenção e Publicação de Páginas Estáticas",IF(H258="EE",4,IF(H258="CE",4,IF(H258="SE",5,IF(H258="ALI",7,IF(H258="AIE",5,0)))))*C258,C258),C258)</f>
        <v>0</v>
      </c>
      <c r="K258" s="78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IF(B259&lt;&gt;"",VLOOKUP(B259,'Manual EB'!$A$3:$B$407,2,0),0)</f>
        <v>0</v>
      </c>
      <c r="D259" s="78"/>
      <c r="E259" s="78"/>
      <c r="F259" s="78"/>
      <c r="G259" s="79"/>
      <c r="H259" s="78"/>
      <c r="I259" s="109" t="n">
        <f aca="false">IF(B259&lt;&gt;"Manutenção em interface",IF(B259&lt;&gt;"Desenv., Manutenção e Publicação de Páginas Estáticas",IF(H259="EE",4,IF(H259="CE",4,IF(H259="SE",5,IF(H259="ALI",7,IF(H259="AIE",5,0))))),C259),C259)</f>
        <v>0</v>
      </c>
      <c r="J259" s="109" t="n">
        <f aca="false">IF(B259&lt;&gt;"Manutenção em interface",IF(B259&lt;&gt;"Desenv., Manutenção e Publicação de Páginas Estáticas",IF(H259="EE",4,IF(H259="CE",4,IF(H259="SE",5,IF(H259="ALI",7,IF(H259="AIE",5,0)))))*C259,C259),C259)</f>
        <v>0</v>
      </c>
      <c r="K259" s="78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IF(B260&lt;&gt;"",VLOOKUP(B260,'Manual EB'!$A$3:$B$407,2,0),0)</f>
        <v>0</v>
      </c>
      <c r="D260" s="78"/>
      <c r="E260" s="78"/>
      <c r="F260" s="78"/>
      <c r="G260" s="79"/>
      <c r="H260" s="78"/>
      <c r="I260" s="109" t="n">
        <f aca="false">IF(B260&lt;&gt;"Manutenção em interface",IF(B260&lt;&gt;"Desenv., Manutenção e Publicação de Páginas Estáticas",IF(H260="EE",4,IF(H260="CE",4,IF(H260="SE",5,IF(H260="ALI",7,IF(H260="AIE",5,0))))),C260),C260)</f>
        <v>0</v>
      </c>
      <c r="J260" s="109" t="n">
        <f aca="false">IF(B260&lt;&gt;"Manutenção em interface",IF(B260&lt;&gt;"Desenv., Manutenção e Publicação de Páginas Estáticas",IF(H260="EE",4,IF(H260="CE",4,IF(H260="SE",5,IF(H260="ALI",7,IF(H260="AIE",5,0)))))*C260,C260),C260)</f>
        <v>0</v>
      </c>
      <c r="K260" s="78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IF(B261&lt;&gt;"",VLOOKUP(B261,'Manual EB'!$A$3:$B$407,2,0),0)</f>
        <v>0</v>
      </c>
      <c r="D261" s="78"/>
      <c r="E261" s="78"/>
      <c r="F261" s="78"/>
      <c r="G261" s="79"/>
      <c r="H261" s="78"/>
      <c r="I261" s="109" t="n">
        <f aca="false">IF(B261&lt;&gt;"Manutenção em interface",IF(B261&lt;&gt;"Desenv., Manutenção e Publicação de Páginas Estáticas",IF(H261="EE",4,IF(H261="CE",4,IF(H261="SE",5,IF(H261="ALI",7,IF(H261="AIE",5,0))))),C261),C261)</f>
        <v>0</v>
      </c>
      <c r="J261" s="109" t="n">
        <f aca="false">IF(B261&lt;&gt;"Manutenção em interface",IF(B261&lt;&gt;"Desenv., Manutenção e Publicação de Páginas Estáticas",IF(H261="EE",4,IF(H261="CE",4,IF(H261="SE",5,IF(H261="ALI",7,IF(H261="AIE",5,0)))))*C261,C261),C261)</f>
        <v>0</v>
      </c>
      <c r="K261" s="78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IF(B262&lt;&gt;"",VLOOKUP(B262,'Manual EB'!$A$3:$B$407,2,0),0)</f>
        <v>0</v>
      </c>
      <c r="D262" s="78"/>
      <c r="E262" s="78"/>
      <c r="F262" s="78"/>
      <c r="G262" s="79"/>
      <c r="H262" s="78"/>
      <c r="I262" s="109" t="n">
        <f aca="false">IF(B262&lt;&gt;"Manutenção em interface",IF(B262&lt;&gt;"Desenv., Manutenção e Publicação de Páginas Estáticas",IF(H262="EE",4,IF(H262="CE",4,IF(H262="SE",5,IF(H262="ALI",7,IF(H262="AIE",5,0))))),C262),C262)</f>
        <v>0</v>
      </c>
      <c r="J262" s="109" t="n">
        <f aca="false">IF(B262&lt;&gt;"Manutenção em interface",IF(B262&lt;&gt;"Desenv., Manutenção e Publicação de Páginas Estáticas",IF(H262="EE",4,IF(H262="CE",4,IF(H262="SE",5,IF(H262="ALI",7,IF(H262="AIE",5,0)))))*C262,C262),C262)</f>
        <v>0</v>
      </c>
      <c r="K262" s="78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IF(B263&lt;&gt;"",VLOOKUP(B263,'Manual EB'!$A$3:$B$407,2,0),0)</f>
        <v>0</v>
      </c>
      <c r="D263" s="78"/>
      <c r="E263" s="78"/>
      <c r="F263" s="78"/>
      <c r="G263" s="79"/>
      <c r="H263" s="78"/>
      <c r="I263" s="109" t="n">
        <f aca="false">IF(B263&lt;&gt;"Manutenção em interface",IF(B263&lt;&gt;"Desenv., Manutenção e Publicação de Páginas Estáticas",IF(H263="EE",4,IF(H263="CE",4,IF(H263="SE",5,IF(H263="ALI",7,IF(H263="AIE",5,0))))),C263),C263)</f>
        <v>0</v>
      </c>
      <c r="J263" s="109" t="n">
        <f aca="false">IF(B263&lt;&gt;"Manutenção em interface",IF(B263&lt;&gt;"Desenv., Manutenção e Publicação de Páginas Estáticas",IF(H263="EE",4,IF(H263="CE",4,IF(H263="SE",5,IF(H263="ALI",7,IF(H263="AIE",5,0)))))*C263,C263),C263)</f>
        <v>0</v>
      </c>
      <c r="K263" s="78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IF(B264&lt;&gt;"",VLOOKUP(B264,'Manual EB'!$A$3:$B$407,2,0),0)</f>
        <v>0</v>
      </c>
      <c r="D264" s="78"/>
      <c r="E264" s="78"/>
      <c r="F264" s="78"/>
      <c r="G264" s="79"/>
      <c r="H264" s="78"/>
      <c r="I264" s="109" t="n">
        <f aca="false">IF(B264&lt;&gt;"Manutenção em interface",IF(B264&lt;&gt;"Desenv., Manutenção e Publicação de Páginas Estáticas",IF(H264="EE",4,IF(H264="CE",4,IF(H264="SE",5,IF(H264="ALI",7,IF(H264="AIE",5,0))))),C264),C264)</f>
        <v>0</v>
      </c>
      <c r="J264" s="109" t="n">
        <f aca="false">IF(B264&lt;&gt;"Manutenção em interface",IF(B264&lt;&gt;"Desenv., Manutenção e Publicação de Páginas Estáticas",IF(H264="EE",4,IF(H264="CE",4,IF(H264="SE",5,IF(H264="ALI",7,IF(H264="AIE",5,0)))))*C264,C264),C264)</f>
        <v>0</v>
      </c>
      <c r="K264" s="78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IF(B265&lt;&gt;"",VLOOKUP(B265,'Manual EB'!$A$3:$B$407,2,0),0)</f>
        <v>0</v>
      </c>
      <c r="D265" s="78"/>
      <c r="E265" s="78"/>
      <c r="F265" s="78"/>
      <c r="G265" s="79"/>
      <c r="H265" s="78"/>
      <c r="I265" s="109" t="n">
        <f aca="false">IF(B265&lt;&gt;"Manutenção em interface",IF(B265&lt;&gt;"Desenv., Manutenção e Publicação de Páginas Estáticas",IF(H265="EE",4,IF(H265="CE",4,IF(H265="SE",5,IF(H265="ALI",7,IF(H265="AIE",5,0))))),C265),C265)</f>
        <v>0</v>
      </c>
      <c r="J265" s="109" t="n">
        <f aca="false">IF(B265&lt;&gt;"Manutenção em interface",IF(B265&lt;&gt;"Desenv., Manutenção e Publicação de Páginas Estáticas",IF(H265="EE",4,IF(H265="CE",4,IF(H265="SE",5,IF(H265="ALI",7,IF(H265="AIE",5,0)))))*C265,C265),C265)</f>
        <v>0</v>
      </c>
      <c r="K265" s="78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IF(B266&lt;&gt;"",VLOOKUP(B266,'Manual EB'!$A$3:$B$407,2,0),0)</f>
        <v>0</v>
      </c>
      <c r="D266" s="78"/>
      <c r="E266" s="78"/>
      <c r="F266" s="78"/>
      <c r="G266" s="79"/>
      <c r="H266" s="78"/>
      <c r="I266" s="109" t="n">
        <f aca="false">IF(B266&lt;&gt;"Manutenção em interface",IF(B266&lt;&gt;"Desenv., Manutenção e Publicação de Páginas Estáticas",IF(H266="EE",4,IF(H266="CE",4,IF(H266="SE",5,IF(H266="ALI",7,IF(H266="AIE",5,0))))),C266),C266)</f>
        <v>0</v>
      </c>
      <c r="J266" s="109" t="n">
        <f aca="false">IF(B266&lt;&gt;"Manutenção em interface",IF(B266&lt;&gt;"Desenv., Manutenção e Publicação de Páginas Estáticas",IF(H266="EE",4,IF(H266="CE",4,IF(H266="SE",5,IF(H266="ALI",7,IF(H266="AIE",5,0)))))*C266,C266),C266)</f>
        <v>0</v>
      </c>
      <c r="K266" s="78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IF(B267&lt;&gt;"",VLOOKUP(B267,'Manual EB'!$A$3:$B$407,2,0),0)</f>
        <v>0</v>
      </c>
      <c r="D267" s="78"/>
      <c r="E267" s="78"/>
      <c r="F267" s="78"/>
      <c r="G267" s="79"/>
      <c r="H267" s="78"/>
      <c r="I267" s="109" t="n">
        <f aca="false">IF(B267&lt;&gt;"Manutenção em interface",IF(B267&lt;&gt;"Desenv., Manutenção e Publicação de Páginas Estáticas",IF(H267="EE",4,IF(H267="CE",4,IF(H267="SE",5,IF(H267="ALI",7,IF(H267="AIE",5,0))))),C267),C267)</f>
        <v>0</v>
      </c>
      <c r="J267" s="109" t="n">
        <f aca="false">IF(B267&lt;&gt;"Manutenção em interface",IF(B267&lt;&gt;"Desenv., Manutenção e Publicação de Páginas Estáticas",IF(H267="EE",4,IF(H267="CE",4,IF(H267="SE",5,IF(H267="ALI",7,IF(H267="AIE",5,0)))))*C267,C267),C267)</f>
        <v>0</v>
      </c>
      <c r="K267" s="78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IF(B268&lt;&gt;"",VLOOKUP(B268,'Manual EB'!$A$3:$B$407,2,0),0)</f>
        <v>0</v>
      </c>
      <c r="D268" s="78"/>
      <c r="E268" s="78"/>
      <c r="F268" s="78"/>
      <c r="G268" s="79"/>
      <c r="H268" s="78"/>
      <c r="I268" s="109" t="n">
        <f aca="false">IF(B268&lt;&gt;"Manutenção em interface",IF(B268&lt;&gt;"Desenv., Manutenção e Publicação de Páginas Estáticas",IF(H268="EE",4,IF(H268="CE",4,IF(H268="SE",5,IF(H268="ALI",7,IF(H268="AIE",5,0))))),C268),C268)</f>
        <v>0</v>
      </c>
      <c r="J268" s="109" t="n">
        <f aca="false">IF(B268&lt;&gt;"Manutenção em interface",IF(B268&lt;&gt;"Desenv., Manutenção e Publicação de Páginas Estáticas",IF(H268="EE",4,IF(H268="CE",4,IF(H268="SE",5,IF(H268="ALI",7,IF(H268="AIE",5,0)))))*C268,C268),C268)</f>
        <v>0</v>
      </c>
      <c r="K268" s="78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IF(B269&lt;&gt;"",VLOOKUP(B269,'Manual EB'!$A$3:$B$407,2,0),0)</f>
        <v>0</v>
      </c>
      <c r="D269" s="78"/>
      <c r="E269" s="78"/>
      <c r="F269" s="78"/>
      <c r="G269" s="79"/>
      <c r="H269" s="78"/>
      <c r="I269" s="109" t="n">
        <f aca="false">IF(B269&lt;&gt;"Manutenção em interface",IF(B269&lt;&gt;"Desenv., Manutenção e Publicação de Páginas Estáticas",IF(H269="EE",4,IF(H269="CE",4,IF(H269="SE",5,IF(H269="ALI",7,IF(H269="AIE",5,0))))),C269),C269)</f>
        <v>0</v>
      </c>
      <c r="J269" s="109" t="n">
        <f aca="false">IF(B269&lt;&gt;"Manutenção em interface",IF(B269&lt;&gt;"Desenv., Manutenção e Publicação de Páginas Estáticas",IF(H269="EE",4,IF(H269="CE",4,IF(H269="SE",5,IF(H269="ALI",7,IF(H269="AIE",5,0)))))*C269,C269),C269)</f>
        <v>0</v>
      </c>
      <c r="K269" s="78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IF(B270&lt;&gt;"",VLOOKUP(B270,'Manual EB'!$A$3:$B$407,2,0),0)</f>
        <v>0</v>
      </c>
      <c r="D270" s="78"/>
      <c r="E270" s="78"/>
      <c r="F270" s="78"/>
      <c r="G270" s="79"/>
      <c r="H270" s="78"/>
      <c r="I270" s="109" t="n">
        <f aca="false">IF(B270&lt;&gt;"Manutenção em interface",IF(B270&lt;&gt;"Desenv., Manutenção e Publicação de Páginas Estáticas",IF(H270="EE",4,IF(H270="CE",4,IF(H270="SE",5,IF(H270="ALI",7,IF(H270="AIE",5,0))))),C270),C270)</f>
        <v>0</v>
      </c>
      <c r="J270" s="109" t="n">
        <f aca="false">IF(B270&lt;&gt;"Manutenção em interface",IF(B270&lt;&gt;"Desenv., Manutenção e Publicação de Páginas Estáticas",IF(H270="EE",4,IF(H270="CE",4,IF(H270="SE",5,IF(H270="ALI",7,IF(H270="AIE",5,0)))))*C270,C270),C270)</f>
        <v>0</v>
      </c>
      <c r="K270" s="78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IF(B271&lt;&gt;"",VLOOKUP(B271,'Manual EB'!$A$3:$B$407,2,0),0)</f>
        <v>0</v>
      </c>
      <c r="D271" s="78"/>
      <c r="E271" s="78"/>
      <c r="F271" s="78"/>
      <c r="G271" s="79"/>
      <c r="H271" s="78"/>
      <c r="I271" s="109" t="n">
        <f aca="false">IF(B271&lt;&gt;"Manutenção em interface",IF(B271&lt;&gt;"Desenv., Manutenção e Publicação de Páginas Estáticas",IF(H271="EE",4,IF(H271="CE",4,IF(H271="SE",5,IF(H271="ALI",7,IF(H271="AIE",5,0))))),C271),C271)</f>
        <v>0</v>
      </c>
      <c r="J271" s="109" t="n">
        <f aca="false">IF(B271&lt;&gt;"Manutenção em interface",IF(B271&lt;&gt;"Desenv., Manutenção e Publicação de Páginas Estáticas",IF(H271="EE",4,IF(H271="CE",4,IF(H271="SE",5,IF(H271="ALI",7,IF(H271="AIE",5,0)))))*C271,C271),C271)</f>
        <v>0</v>
      </c>
      <c r="K271" s="78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IF(B272&lt;&gt;"",VLOOKUP(B272,'Manual EB'!$A$3:$B$407,2,0),0)</f>
        <v>0</v>
      </c>
      <c r="D272" s="78"/>
      <c r="E272" s="78"/>
      <c r="F272" s="78"/>
      <c r="G272" s="79"/>
      <c r="H272" s="78"/>
      <c r="I272" s="109" t="n">
        <f aca="false">IF(B272&lt;&gt;"Manutenção em interface",IF(B272&lt;&gt;"Desenv., Manutenção e Publicação de Páginas Estáticas",IF(H272="EE",4,IF(H272="CE",4,IF(H272="SE",5,IF(H272="ALI",7,IF(H272="AIE",5,0))))),C272),C272)</f>
        <v>0</v>
      </c>
      <c r="J272" s="109" t="n">
        <f aca="false">IF(B272&lt;&gt;"Manutenção em interface",IF(B272&lt;&gt;"Desenv., Manutenção e Publicação de Páginas Estáticas",IF(H272="EE",4,IF(H272="CE",4,IF(H272="SE",5,IF(H272="ALI",7,IF(H272="AIE",5,0)))))*C272,C272),C272)</f>
        <v>0</v>
      </c>
      <c r="K272" s="78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IF(B273&lt;&gt;"",VLOOKUP(B273,'Manual EB'!$A$3:$B$407,2,0),0)</f>
        <v>0</v>
      </c>
      <c r="D273" s="78"/>
      <c r="E273" s="78"/>
      <c r="F273" s="78"/>
      <c r="G273" s="79"/>
      <c r="H273" s="78"/>
      <c r="I273" s="109" t="n">
        <f aca="false">IF(B273&lt;&gt;"Manutenção em interface",IF(B273&lt;&gt;"Desenv., Manutenção e Publicação de Páginas Estáticas",IF(H273="EE",4,IF(H273="CE",4,IF(H273="SE",5,IF(H273="ALI",7,IF(H273="AIE",5,0))))),C273),C273)</f>
        <v>0</v>
      </c>
      <c r="J273" s="109" t="n">
        <f aca="false">IF(B273&lt;&gt;"Manutenção em interface",IF(B273&lt;&gt;"Desenv., Manutenção e Publicação de Páginas Estáticas",IF(H273="EE",4,IF(H273="CE",4,IF(H273="SE",5,IF(H273="ALI",7,IF(H273="AIE",5,0)))))*C273,C273),C273)</f>
        <v>0</v>
      </c>
      <c r="K273" s="78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IF(B274&lt;&gt;"",VLOOKUP(B274,'Manual EB'!$A$3:$B$407,2,0),0)</f>
        <v>0</v>
      </c>
      <c r="D274" s="78"/>
      <c r="E274" s="78"/>
      <c r="F274" s="78"/>
      <c r="G274" s="79"/>
      <c r="H274" s="78"/>
      <c r="I274" s="109" t="n">
        <f aca="false">IF(B274&lt;&gt;"Manutenção em interface",IF(B274&lt;&gt;"Desenv., Manutenção e Publicação de Páginas Estáticas",IF(H274="EE",4,IF(H274="CE",4,IF(H274="SE",5,IF(H274="ALI",7,IF(H274="AIE",5,0))))),C274),C274)</f>
        <v>0</v>
      </c>
      <c r="J274" s="109" t="n">
        <f aca="false">IF(B274&lt;&gt;"Manutenção em interface",IF(B274&lt;&gt;"Desenv., Manutenção e Publicação de Páginas Estáticas",IF(H274="EE",4,IF(H274="CE",4,IF(H274="SE",5,IF(H274="ALI",7,IF(H274="AIE",5,0)))))*C274,C274),C274)</f>
        <v>0</v>
      </c>
      <c r="K274" s="78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IF(B275&lt;&gt;"",VLOOKUP(B275,'Manual EB'!$A$3:$B$407,2,0),0)</f>
        <v>0</v>
      </c>
      <c r="D275" s="78"/>
      <c r="E275" s="78"/>
      <c r="F275" s="78"/>
      <c r="G275" s="79"/>
      <c r="H275" s="78"/>
      <c r="I275" s="109" t="n">
        <f aca="false">IF(B275&lt;&gt;"Manutenção em interface",IF(B275&lt;&gt;"Desenv., Manutenção e Publicação de Páginas Estáticas",IF(H275="EE",4,IF(H275="CE",4,IF(H275="SE",5,IF(H275="ALI",7,IF(H275="AIE",5,0))))),C275),C275)</f>
        <v>0</v>
      </c>
      <c r="J275" s="109" t="n">
        <f aca="false">IF(B275&lt;&gt;"Manutenção em interface",IF(B275&lt;&gt;"Desenv., Manutenção e Publicação de Páginas Estáticas",IF(H275="EE",4,IF(H275="CE",4,IF(H275="SE",5,IF(H275="ALI",7,IF(H275="AIE",5,0)))))*C275,C275),C275)</f>
        <v>0</v>
      </c>
      <c r="K275" s="78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IF(B276&lt;&gt;"",VLOOKUP(B276,'Manual EB'!$A$3:$B$407,2,0),0)</f>
        <v>0</v>
      </c>
      <c r="D276" s="78"/>
      <c r="E276" s="78"/>
      <c r="F276" s="78"/>
      <c r="G276" s="79"/>
      <c r="H276" s="78"/>
      <c r="I276" s="109" t="n">
        <f aca="false">IF(B276&lt;&gt;"Manutenção em interface",IF(B276&lt;&gt;"Desenv., Manutenção e Publicação de Páginas Estáticas",IF(H276="EE",4,IF(H276="CE",4,IF(H276="SE",5,IF(H276="ALI",7,IF(H276="AIE",5,0))))),C276),C276)</f>
        <v>0</v>
      </c>
      <c r="J276" s="109" t="n">
        <f aca="false">IF(B276&lt;&gt;"Manutenção em interface",IF(B276&lt;&gt;"Desenv., Manutenção e Publicação de Páginas Estáticas",IF(H276="EE",4,IF(H276="CE",4,IF(H276="SE",5,IF(H276="ALI",7,IF(H276="AIE",5,0)))))*C276,C276),C276)</f>
        <v>0</v>
      </c>
      <c r="K276" s="78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IF(B277&lt;&gt;"",VLOOKUP(B277,'Manual EB'!$A$3:$B$407,2,0),0)</f>
        <v>0</v>
      </c>
      <c r="D277" s="78"/>
      <c r="E277" s="78"/>
      <c r="F277" s="78"/>
      <c r="G277" s="79"/>
      <c r="H277" s="78"/>
      <c r="I277" s="109" t="n">
        <f aca="false">IF(B277&lt;&gt;"Manutenção em interface",IF(B277&lt;&gt;"Desenv., Manutenção e Publicação de Páginas Estáticas",IF(H277="EE",4,IF(H277="CE",4,IF(H277="SE",5,IF(H277="ALI",7,IF(H277="AIE",5,0))))),C277),C277)</f>
        <v>0</v>
      </c>
      <c r="J277" s="109" t="n">
        <f aca="false">IF(B277&lt;&gt;"Manutenção em interface",IF(B277&lt;&gt;"Desenv., Manutenção e Publicação de Páginas Estáticas",IF(H277="EE",4,IF(H277="CE",4,IF(H277="SE",5,IF(H277="ALI",7,IF(H277="AIE",5,0)))))*C277,C277),C277)</f>
        <v>0</v>
      </c>
      <c r="K277" s="78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IF(B278&lt;&gt;"",VLOOKUP(B278,'Manual EB'!$A$3:$B$407,2,0),0)</f>
        <v>0</v>
      </c>
      <c r="D278" s="78"/>
      <c r="E278" s="78"/>
      <c r="F278" s="78"/>
      <c r="G278" s="79"/>
      <c r="H278" s="78"/>
      <c r="I278" s="109" t="n">
        <f aca="false">IF(B278&lt;&gt;"Manutenção em interface",IF(B278&lt;&gt;"Desenv., Manutenção e Publicação de Páginas Estáticas",IF(H278="EE",4,IF(H278="CE",4,IF(H278="SE",5,IF(H278="ALI",7,IF(H278="AIE",5,0))))),C278),C278)</f>
        <v>0</v>
      </c>
      <c r="J278" s="109" t="n">
        <f aca="false">IF(B278&lt;&gt;"Manutenção em interface",IF(B278&lt;&gt;"Desenv., Manutenção e Publicação de Páginas Estáticas",IF(H278="EE",4,IF(H278="CE",4,IF(H278="SE",5,IF(H278="ALI",7,IF(H278="AIE",5,0)))))*C278,C278),C278)</f>
        <v>0</v>
      </c>
      <c r="K278" s="78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IF(B279&lt;&gt;"",VLOOKUP(B279,'Manual EB'!$A$3:$B$407,2,0),0)</f>
        <v>0</v>
      </c>
      <c r="D279" s="78"/>
      <c r="E279" s="78"/>
      <c r="F279" s="78"/>
      <c r="G279" s="79"/>
      <c r="H279" s="78"/>
      <c r="I279" s="109" t="n">
        <f aca="false">IF(B279&lt;&gt;"Manutenção em interface",IF(B279&lt;&gt;"Desenv., Manutenção e Publicação de Páginas Estáticas",IF(H279="EE",4,IF(H279="CE",4,IF(H279="SE",5,IF(H279="ALI",7,IF(H279="AIE",5,0))))),C279),C279)</f>
        <v>0</v>
      </c>
      <c r="J279" s="109" t="n">
        <f aca="false">IF(B279&lt;&gt;"Manutenção em interface",IF(B279&lt;&gt;"Desenv., Manutenção e Publicação de Páginas Estáticas",IF(H279="EE",4,IF(H279="CE",4,IF(H279="SE",5,IF(H279="ALI",7,IF(H279="AIE",5,0)))))*C279,C279),C279)</f>
        <v>0</v>
      </c>
      <c r="K279" s="78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IF(B280&lt;&gt;"",VLOOKUP(B280,'Manual EB'!$A$3:$B$407,2,0),0)</f>
        <v>0</v>
      </c>
      <c r="D280" s="78"/>
      <c r="E280" s="78"/>
      <c r="F280" s="78"/>
      <c r="G280" s="79"/>
      <c r="H280" s="78"/>
      <c r="I280" s="109" t="n">
        <f aca="false">IF(B280&lt;&gt;"Manutenção em interface",IF(B280&lt;&gt;"Desenv., Manutenção e Publicação de Páginas Estáticas",IF(H280="EE",4,IF(H280="CE",4,IF(H280="SE",5,IF(H280="ALI",7,IF(H280="AIE",5,0))))),C280),C280)</f>
        <v>0</v>
      </c>
      <c r="J280" s="109" t="n">
        <f aca="false">IF(B280&lt;&gt;"Manutenção em interface",IF(B280&lt;&gt;"Desenv., Manutenção e Publicação de Páginas Estáticas",IF(H280="EE",4,IF(H280="CE",4,IF(H280="SE",5,IF(H280="ALI",7,IF(H280="AIE",5,0)))))*C280,C280),C280)</f>
        <v>0</v>
      </c>
      <c r="K280" s="78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IF(B281&lt;&gt;"",VLOOKUP(B281,'Manual EB'!$A$3:$B$407,2,0),0)</f>
        <v>0</v>
      </c>
      <c r="D281" s="78"/>
      <c r="E281" s="78"/>
      <c r="F281" s="78"/>
      <c r="G281" s="79"/>
      <c r="H281" s="78"/>
      <c r="I281" s="109" t="n">
        <f aca="false">IF(B281&lt;&gt;"Manutenção em interface",IF(B281&lt;&gt;"Desenv., Manutenção e Publicação de Páginas Estáticas",IF(H281="EE",4,IF(H281="CE",4,IF(H281="SE",5,IF(H281="ALI",7,IF(H281="AIE",5,0))))),C281),C281)</f>
        <v>0</v>
      </c>
      <c r="J281" s="109" t="n">
        <f aca="false">IF(B281&lt;&gt;"Manutenção em interface",IF(B281&lt;&gt;"Desenv., Manutenção e Publicação de Páginas Estáticas",IF(H281="EE",4,IF(H281="CE",4,IF(H281="SE",5,IF(H281="ALI",7,IF(H281="AIE",5,0)))))*C281,C281),C281)</f>
        <v>0</v>
      </c>
      <c r="K281" s="78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IF(B282&lt;&gt;"",VLOOKUP(B282,'Manual EB'!$A$3:$B$407,2,0),0)</f>
        <v>0</v>
      </c>
      <c r="D282" s="78"/>
      <c r="E282" s="78"/>
      <c r="F282" s="78"/>
      <c r="G282" s="79"/>
      <c r="H282" s="78"/>
      <c r="I282" s="109" t="n">
        <f aca="false">IF(B282&lt;&gt;"Manutenção em interface",IF(B282&lt;&gt;"Desenv., Manutenção e Publicação de Páginas Estáticas",IF(H282="EE",4,IF(H282="CE",4,IF(H282="SE",5,IF(H282="ALI",7,IF(H282="AIE",5,0))))),C282),C282)</f>
        <v>0</v>
      </c>
      <c r="J282" s="109" t="n">
        <f aca="false">IF(B282&lt;&gt;"Manutenção em interface",IF(B282&lt;&gt;"Desenv., Manutenção e Publicação de Páginas Estáticas",IF(H282="EE",4,IF(H282="CE",4,IF(H282="SE",5,IF(H282="ALI",7,IF(H282="AIE",5,0)))))*C282,C282),C282)</f>
        <v>0</v>
      </c>
      <c r="K282" s="78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IF(B283&lt;&gt;"",VLOOKUP(B283,'Manual EB'!$A$3:$B$407,2,0),0)</f>
        <v>0</v>
      </c>
      <c r="D283" s="78"/>
      <c r="E283" s="78"/>
      <c r="F283" s="78"/>
      <c r="G283" s="79"/>
      <c r="H283" s="78"/>
      <c r="I283" s="109" t="n">
        <f aca="false">IF(B283&lt;&gt;"Manutenção em interface",IF(B283&lt;&gt;"Desenv., Manutenção e Publicação de Páginas Estáticas",IF(H283="EE",4,IF(H283="CE",4,IF(H283="SE",5,IF(H283="ALI",7,IF(H283="AIE",5,0))))),C283),C283)</f>
        <v>0</v>
      </c>
      <c r="J283" s="109" t="n">
        <f aca="false">IF(B283&lt;&gt;"Manutenção em interface",IF(B283&lt;&gt;"Desenv., Manutenção e Publicação de Páginas Estáticas",IF(H283="EE",4,IF(H283="CE",4,IF(H283="SE",5,IF(H283="ALI",7,IF(H283="AIE",5,0)))))*C283,C283),C283)</f>
        <v>0</v>
      </c>
      <c r="K283" s="78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IF(B284&lt;&gt;"",VLOOKUP(B284,'Manual EB'!$A$3:$B$407,2,0),0)</f>
        <v>0</v>
      </c>
      <c r="D284" s="78"/>
      <c r="E284" s="78"/>
      <c r="F284" s="78"/>
      <c r="G284" s="79"/>
      <c r="H284" s="78"/>
      <c r="I284" s="109" t="n">
        <f aca="false">IF(B284&lt;&gt;"Manutenção em interface",IF(B284&lt;&gt;"Desenv., Manutenção e Publicação de Páginas Estáticas",IF(H284="EE",4,IF(H284="CE",4,IF(H284="SE",5,IF(H284="ALI",7,IF(H284="AIE",5,0))))),C284),C284)</f>
        <v>0</v>
      </c>
      <c r="J284" s="109" t="n">
        <f aca="false">IF(B284&lt;&gt;"Manutenção em interface",IF(B284&lt;&gt;"Desenv., Manutenção e Publicação de Páginas Estáticas",IF(H284="EE",4,IF(H284="CE",4,IF(H284="SE",5,IF(H284="ALI",7,IF(H284="AIE",5,0)))))*C284,C284),C284)</f>
        <v>0</v>
      </c>
      <c r="K284" s="78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IF(B285&lt;&gt;"",VLOOKUP(B285,'Manual EB'!$A$3:$B$407,2,0),0)</f>
        <v>0</v>
      </c>
      <c r="D285" s="78"/>
      <c r="E285" s="78"/>
      <c r="F285" s="78"/>
      <c r="G285" s="79"/>
      <c r="H285" s="78"/>
      <c r="I285" s="109" t="n">
        <f aca="false">IF(B285&lt;&gt;"Manutenção em interface",IF(B285&lt;&gt;"Desenv., Manutenção e Publicação de Páginas Estáticas",IF(H285="EE",4,IF(H285="CE",4,IF(H285="SE",5,IF(H285="ALI",7,IF(H285="AIE",5,0))))),C285),C285)</f>
        <v>0</v>
      </c>
      <c r="J285" s="109" t="n">
        <f aca="false">IF(B285&lt;&gt;"Manutenção em interface",IF(B285&lt;&gt;"Desenv., Manutenção e Publicação de Páginas Estáticas",IF(H285="EE",4,IF(H285="CE",4,IF(H285="SE",5,IF(H285="ALI",7,IF(H285="AIE",5,0)))))*C285,C285),C285)</f>
        <v>0</v>
      </c>
      <c r="K285" s="78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IF(B286&lt;&gt;"",VLOOKUP(B286,'Manual EB'!$A$3:$B$407,2,0),0)</f>
        <v>0</v>
      </c>
      <c r="D286" s="78"/>
      <c r="E286" s="78"/>
      <c r="F286" s="78"/>
      <c r="G286" s="79"/>
      <c r="H286" s="78"/>
      <c r="I286" s="109" t="n">
        <f aca="false">IF(B286&lt;&gt;"Manutenção em interface",IF(B286&lt;&gt;"Desenv., Manutenção e Publicação de Páginas Estáticas",IF(H286="EE",4,IF(H286="CE",4,IF(H286="SE",5,IF(H286="ALI",7,IF(H286="AIE",5,0))))),C286),C286)</f>
        <v>0</v>
      </c>
      <c r="J286" s="109" t="n">
        <f aca="false">IF(B286&lt;&gt;"Manutenção em interface",IF(B286&lt;&gt;"Desenv., Manutenção e Publicação de Páginas Estáticas",IF(H286="EE",4,IF(H286="CE",4,IF(H286="SE",5,IF(H286="ALI",7,IF(H286="AIE",5,0)))))*C286,C286),C286)</f>
        <v>0</v>
      </c>
      <c r="K286" s="78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IF(B287&lt;&gt;"",VLOOKUP(B287,'Manual EB'!$A$3:$B$407,2,0),0)</f>
        <v>0</v>
      </c>
      <c r="D287" s="78"/>
      <c r="E287" s="78"/>
      <c r="F287" s="78"/>
      <c r="G287" s="79"/>
      <c r="H287" s="78"/>
      <c r="I287" s="109" t="n">
        <f aca="false">IF(B287&lt;&gt;"Manutenção em interface",IF(B287&lt;&gt;"Desenv., Manutenção e Publicação de Páginas Estáticas",IF(H287="EE",4,IF(H287="CE",4,IF(H287="SE",5,IF(H287="ALI",7,IF(H287="AIE",5,0))))),C287),C287)</f>
        <v>0</v>
      </c>
      <c r="J287" s="109" t="n">
        <f aca="false">IF(B287&lt;&gt;"Manutenção em interface",IF(B287&lt;&gt;"Desenv., Manutenção e Publicação de Páginas Estáticas",IF(H287="EE",4,IF(H287="CE",4,IF(H287="SE",5,IF(H287="ALI",7,IF(H287="AIE",5,0)))))*C287,C287),C287)</f>
        <v>0</v>
      </c>
      <c r="K287" s="78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IF(B288&lt;&gt;"",VLOOKUP(B288,'Manual EB'!$A$3:$B$407,2,0),0)</f>
        <v>0</v>
      </c>
      <c r="D288" s="78"/>
      <c r="E288" s="78"/>
      <c r="F288" s="78"/>
      <c r="G288" s="79"/>
      <c r="H288" s="78"/>
      <c r="I288" s="109" t="n">
        <f aca="false">IF(B288&lt;&gt;"Manutenção em interface",IF(B288&lt;&gt;"Desenv., Manutenção e Publicação de Páginas Estáticas",IF(H288="EE",4,IF(H288="CE",4,IF(H288="SE",5,IF(H288="ALI",7,IF(H288="AIE",5,0))))),C288),C288)</f>
        <v>0</v>
      </c>
      <c r="J288" s="109" t="n">
        <f aca="false">IF(B288&lt;&gt;"Manutenção em interface",IF(B288&lt;&gt;"Desenv., Manutenção e Publicação de Páginas Estáticas",IF(H288="EE",4,IF(H288="CE",4,IF(H288="SE",5,IF(H288="ALI",7,IF(H288="AIE",5,0)))))*C288,C288),C288)</f>
        <v>0</v>
      </c>
      <c r="K288" s="78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IF(B289&lt;&gt;"",VLOOKUP(B289,'Manual EB'!$A$3:$B$407,2,0),0)</f>
        <v>0</v>
      </c>
      <c r="D289" s="78"/>
      <c r="E289" s="78"/>
      <c r="F289" s="78"/>
      <c r="G289" s="79"/>
      <c r="H289" s="78"/>
      <c r="I289" s="109" t="n">
        <f aca="false">IF(B289&lt;&gt;"Manutenção em interface",IF(B289&lt;&gt;"Desenv., Manutenção e Publicação de Páginas Estáticas",IF(H289="EE",4,IF(H289="CE",4,IF(H289="SE",5,IF(H289="ALI",7,IF(H289="AIE",5,0))))),C289),C289)</f>
        <v>0</v>
      </c>
      <c r="J289" s="109" t="n">
        <f aca="false">IF(B289&lt;&gt;"Manutenção em interface",IF(B289&lt;&gt;"Desenv., Manutenção e Publicação de Páginas Estáticas",IF(H289="EE",4,IF(H289="CE",4,IF(H289="SE",5,IF(H289="ALI",7,IF(H289="AIE",5,0)))))*C289,C289),C289)</f>
        <v>0</v>
      </c>
      <c r="K289" s="78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IF(B290&lt;&gt;"",VLOOKUP(B290,'Manual EB'!$A$3:$B$407,2,0),0)</f>
        <v>0</v>
      </c>
      <c r="D290" s="78"/>
      <c r="E290" s="78"/>
      <c r="F290" s="78"/>
      <c r="G290" s="79"/>
      <c r="H290" s="78"/>
      <c r="I290" s="109" t="n">
        <f aca="false">IF(B290&lt;&gt;"Manutenção em interface",IF(B290&lt;&gt;"Desenv., Manutenção e Publicação de Páginas Estáticas",IF(H290="EE",4,IF(H290="CE",4,IF(H290="SE",5,IF(H290="ALI",7,IF(H290="AIE",5,0))))),C290),C290)</f>
        <v>0</v>
      </c>
      <c r="J290" s="109" t="n">
        <f aca="false">IF(B290&lt;&gt;"Manutenção em interface",IF(B290&lt;&gt;"Desenv., Manutenção e Publicação de Páginas Estáticas",IF(H290="EE",4,IF(H290="CE",4,IF(H290="SE",5,IF(H290="ALI",7,IF(H290="AIE",5,0)))))*C290,C290),C290)</f>
        <v>0</v>
      </c>
      <c r="K290" s="78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IF(B291&lt;&gt;"",VLOOKUP(B291,'Manual EB'!$A$3:$B$407,2,0),0)</f>
        <v>0</v>
      </c>
      <c r="D291" s="78"/>
      <c r="E291" s="78"/>
      <c r="F291" s="78"/>
      <c r="G291" s="79"/>
      <c r="H291" s="78"/>
      <c r="I291" s="109" t="n">
        <f aca="false">IF(B291&lt;&gt;"Manutenção em interface",IF(B291&lt;&gt;"Desenv., Manutenção e Publicação de Páginas Estáticas",IF(H291="EE",4,IF(H291="CE",4,IF(H291="SE",5,IF(H291="ALI",7,IF(H291="AIE",5,0))))),C291),C291)</f>
        <v>0</v>
      </c>
      <c r="J291" s="109" t="n">
        <f aca="false">IF(B291&lt;&gt;"Manutenção em interface",IF(B291&lt;&gt;"Desenv., Manutenção e Publicação de Páginas Estáticas",IF(H291="EE",4,IF(H291="CE",4,IF(H291="SE",5,IF(H291="ALI",7,IF(H291="AIE",5,0)))))*C291,C291),C291)</f>
        <v>0</v>
      </c>
      <c r="K291" s="78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IF(B292&lt;&gt;"",VLOOKUP(B292,'Manual EB'!$A$3:$B$407,2,0),0)</f>
        <v>0</v>
      </c>
      <c r="D292" s="78"/>
      <c r="E292" s="78"/>
      <c r="F292" s="78"/>
      <c r="G292" s="79"/>
      <c r="H292" s="78"/>
      <c r="I292" s="109" t="n">
        <f aca="false">IF(B292&lt;&gt;"Manutenção em interface",IF(B292&lt;&gt;"Desenv., Manutenção e Publicação de Páginas Estáticas",IF(H292="EE",4,IF(H292="CE",4,IF(H292="SE",5,IF(H292="ALI",7,IF(H292="AIE",5,0))))),C292),C292)</f>
        <v>0</v>
      </c>
      <c r="J292" s="109" t="n">
        <f aca="false">IF(B292&lt;&gt;"Manutenção em interface",IF(B292&lt;&gt;"Desenv., Manutenção e Publicação de Páginas Estáticas",IF(H292="EE",4,IF(H292="CE",4,IF(H292="SE",5,IF(H292="ALI",7,IF(H292="AIE",5,0)))))*C292,C292),C292)</f>
        <v>0</v>
      </c>
      <c r="K292" s="78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IF(B293&lt;&gt;"",VLOOKUP(B293,'Manual EB'!$A$3:$B$407,2,0),0)</f>
        <v>0</v>
      </c>
      <c r="D293" s="78"/>
      <c r="E293" s="78"/>
      <c r="F293" s="78"/>
      <c r="G293" s="79"/>
      <c r="H293" s="78"/>
      <c r="I293" s="109" t="n">
        <f aca="false">IF(B293&lt;&gt;"Manutenção em interface",IF(B293&lt;&gt;"Desenv., Manutenção e Publicação de Páginas Estáticas",IF(H293="EE",4,IF(H293="CE",4,IF(H293="SE",5,IF(H293="ALI",7,IF(H293="AIE",5,0))))),C293),C293)</f>
        <v>0</v>
      </c>
      <c r="J293" s="109" t="n">
        <f aca="false">IF(B293&lt;&gt;"Manutenção em interface",IF(B293&lt;&gt;"Desenv., Manutenção e Publicação de Páginas Estáticas",IF(H293="EE",4,IF(H293="CE",4,IF(H293="SE",5,IF(H293="ALI",7,IF(H293="AIE",5,0)))))*C293,C293),C293)</f>
        <v>0</v>
      </c>
      <c r="K293" s="78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IF(B294&lt;&gt;"",VLOOKUP(B294,'Manual EB'!$A$3:$B$407,2,0),0)</f>
        <v>0</v>
      </c>
      <c r="D294" s="78"/>
      <c r="E294" s="78"/>
      <c r="F294" s="78"/>
      <c r="G294" s="79"/>
      <c r="H294" s="78"/>
      <c r="I294" s="109" t="n">
        <f aca="false">IF(B294&lt;&gt;"Manutenção em interface",IF(B294&lt;&gt;"Desenv., Manutenção e Publicação de Páginas Estáticas",IF(H294="EE",4,IF(H294="CE",4,IF(H294="SE",5,IF(H294="ALI",7,IF(H294="AIE",5,0))))),C294),C294)</f>
        <v>0</v>
      </c>
      <c r="J294" s="109" t="n">
        <f aca="false">IF(B294&lt;&gt;"Manutenção em interface",IF(B294&lt;&gt;"Desenv., Manutenção e Publicação de Páginas Estáticas",IF(H294="EE",4,IF(H294="CE",4,IF(H294="SE",5,IF(H294="ALI",7,IF(H294="AIE",5,0)))))*C294,C294),C294)</f>
        <v>0</v>
      </c>
      <c r="K294" s="78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IF(B295&lt;&gt;"",VLOOKUP(B295,'Manual EB'!$A$3:$B$407,2,0),0)</f>
        <v>0</v>
      </c>
      <c r="D295" s="78"/>
      <c r="E295" s="78"/>
      <c r="F295" s="78"/>
      <c r="G295" s="79"/>
      <c r="H295" s="78"/>
      <c r="I295" s="109" t="n">
        <f aca="false">IF(B295&lt;&gt;"Manutenção em interface",IF(B295&lt;&gt;"Desenv., Manutenção e Publicação de Páginas Estáticas",IF(H295="EE",4,IF(H295="CE",4,IF(H295="SE",5,IF(H295="ALI",7,IF(H295="AIE",5,0))))),C295),C295)</f>
        <v>0</v>
      </c>
      <c r="J295" s="109" t="n">
        <f aca="false">IF(B295&lt;&gt;"Manutenção em interface",IF(B295&lt;&gt;"Desenv., Manutenção e Publicação de Páginas Estáticas",IF(H295="EE",4,IF(H295="CE",4,IF(H295="SE",5,IF(H295="ALI",7,IF(H295="AIE",5,0)))))*C295,C295),C295)</f>
        <v>0</v>
      </c>
      <c r="K295" s="78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IF(B296&lt;&gt;"",VLOOKUP(B296,'Manual EB'!$A$3:$B$407,2,0),0)</f>
        <v>0</v>
      </c>
      <c r="D296" s="78"/>
      <c r="E296" s="78"/>
      <c r="F296" s="78"/>
      <c r="G296" s="79"/>
      <c r="H296" s="78"/>
      <c r="I296" s="109" t="n">
        <f aca="false">IF(B296&lt;&gt;"Manutenção em interface",IF(B296&lt;&gt;"Desenv., Manutenção e Publicação de Páginas Estáticas",IF(H296="EE",4,IF(H296="CE",4,IF(H296="SE",5,IF(H296="ALI",7,IF(H296="AIE",5,0))))),C296),C296)</f>
        <v>0</v>
      </c>
      <c r="J296" s="109" t="n">
        <f aca="false">IF(B296&lt;&gt;"Manutenção em interface",IF(B296&lt;&gt;"Desenv., Manutenção e Publicação de Páginas Estáticas",IF(H296="EE",4,IF(H296="CE",4,IF(H296="SE",5,IF(H296="ALI",7,IF(H296="AIE",5,0)))))*C296,C296),C296)</f>
        <v>0</v>
      </c>
      <c r="K296" s="78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IF(B297&lt;&gt;"",VLOOKUP(B297,'Manual EB'!$A$3:$B$407,2,0),0)</f>
        <v>0</v>
      </c>
      <c r="D297" s="78"/>
      <c r="E297" s="78"/>
      <c r="F297" s="78"/>
      <c r="G297" s="79"/>
      <c r="H297" s="78"/>
      <c r="I297" s="109" t="n">
        <f aca="false">IF(B297&lt;&gt;"Manutenção em interface",IF(B297&lt;&gt;"Desenv., Manutenção e Publicação de Páginas Estáticas",IF(H297="EE",4,IF(H297="CE",4,IF(H297="SE",5,IF(H297="ALI",7,IF(H297="AIE",5,0))))),C297),C297)</f>
        <v>0</v>
      </c>
      <c r="J297" s="109" t="n">
        <f aca="false">IF(B297&lt;&gt;"Manutenção em interface",IF(B297&lt;&gt;"Desenv., Manutenção e Publicação de Páginas Estáticas",IF(H297="EE",4,IF(H297="CE",4,IF(H297="SE",5,IF(H297="ALI",7,IF(H297="AIE",5,0)))))*C297,C297),C297)</f>
        <v>0</v>
      </c>
      <c r="K297" s="78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IF(B298&lt;&gt;"",VLOOKUP(B298,'Manual EB'!$A$3:$B$407,2,0),0)</f>
        <v>0</v>
      </c>
      <c r="D298" s="78"/>
      <c r="E298" s="78"/>
      <c r="F298" s="78"/>
      <c r="G298" s="79"/>
      <c r="H298" s="78"/>
      <c r="I298" s="109" t="n">
        <f aca="false">IF(B298&lt;&gt;"Manutenção em interface",IF(B298&lt;&gt;"Desenv., Manutenção e Publicação de Páginas Estáticas",IF(H298="EE",4,IF(H298="CE",4,IF(H298="SE",5,IF(H298="ALI",7,IF(H298="AIE",5,0))))),C298),C298)</f>
        <v>0</v>
      </c>
      <c r="J298" s="109" t="n">
        <f aca="false">IF(B298&lt;&gt;"Manutenção em interface",IF(B298&lt;&gt;"Desenv., Manutenção e Publicação de Páginas Estáticas",IF(H298="EE",4,IF(H298="CE",4,IF(H298="SE",5,IF(H298="ALI",7,IF(H298="AIE",5,0)))))*C298,C298),C298)</f>
        <v>0</v>
      </c>
      <c r="K298" s="78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IF(B299&lt;&gt;"",VLOOKUP(B299,'Manual EB'!$A$3:$B$407,2,0),0)</f>
        <v>0</v>
      </c>
      <c r="D299" s="78"/>
      <c r="E299" s="78"/>
      <c r="F299" s="78"/>
      <c r="G299" s="79"/>
      <c r="H299" s="78"/>
      <c r="I299" s="109" t="n">
        <f aca="false">IF(B299&lt;&gt;"Manutenção em interface",IF(B299&lt;&gt;"Desenv., Manutenção e Publicação de Páginas Estáticas",IF(H299="EE",4,IF(H299="CE",4,IF(H299="SE",5,IF(H299="ALI",7,IF(H299="AIE",5,0))))),C299),C299)</f>
        <v>0</v>
      </c>
      <c r="J299" s="109" t="n">
        <f aca="false">IF(B299&lt;&gt;"Manutenção em interface",IF(B299&lt;&gt;"Desenv., Manutenção e Publicação de Páginas Estáticas",IF(H299="EE",4,IF(H299="CE",4,IF(H299="SE",5,IF(H299="ALI",7,IF(H299="AIE",5,0)))))*C299,C299),C299)</f>
        <v>0</v>
      </c>
      <c r="K299" s="78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IF(B300&lt;&gt;"",VLOOKUP(B300,'Manual EB'!$A$3:$B$407,2,0),0)</f>
        <v>0</v>
      </c>
      <c r="D300" s="78"/>
      <c r="E300" s="78"/>
      <c r="F300" s="78"/>
      <c r="G300" s="79"/>
      <c r="H300" s="78"/>
      <c r="I300" s="109" t="n">
        <f aca="false">IF(B300&lt;&gt;"Manutenção em interface",IF(B300&lt;&gt;"Desenv., Manutenção e Publicação de Páginas Estáticas",IF(H300="EE",4,IF(H300="CE",4,IF(H300="SE",5,IF(H300="ALI",7,IF(H300="AIE",5,0))))),C300),C300)</f>
        <v>0</v>
      </c>
      <c r="J300" s="109" t="n">
        <f aca="false">IF(B300&lt;&gt;"Manutenção em interface",IF(B300&lt;&gt;"Desenv., Manutenção e Publicação de Páginas Estáticas",IF(H300="EE",4,IF(H300="CE",4,IF(H300="SE",5,IF(H300="ALI",7,IF(H300="AIE",5,0)))))*C300,C300),C300)</f>
        <v>0</v>
      </c>
      <c r="K300" s="78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IF(B301&lt;&gt;"",VLOOKUP(B301,'Manual EB'!$A$3:$B$407,2,0),0)</f>
        <v>0</v>
      </c>
      <c r="D301" s="78"/>
      <c r="E301" s="78"/>
      <c r="F301" s="78"/>
      <c r="G301" s="79"/>
      <c r="H301" s="78"/>
      <c r="I301" s="109" t="n">
        <f aca="false">IF(B301&lt;&gt;"Manutenção em interface",IF(B301&lt;&gt;"Desenv., Manutenção e Publicação de Páginas Estáticas",IF(H301="EE",4,IF(H301="CE",4,IF(H301="SE",5,IF(H301="ALI",7,IF(H301="AIE",5,0))))),C301),C301)</f>
        <v>0</v>
      </c>
      <c r="J301" s="109" t="n">
        <f aca="false">IF(B301&lt;&gt;"Manutenção em interface",IF(B301&lt;&gt;"Desenv., Manutenção e Publicação de Páginas Estáticas",IF(H301="EE",4,IF(H301="CE",4,IF(H301="SE",5,IF(H301="ALI",7,IF(H301="AIE",5,0)))))*C301,C301),C301)</f>
        <v>0</v>
      </c>
      <c r="K301" s="78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IF(B302&lt;&gt;"",VLOOKUP(B302,'Manual EB'!$A$3:$B$407,2,0),0)</f>
        <v>0</v>
      </c>
      <c r="D302" s="78"/>
      <c r="E302" s="78"/>
      <c r="F302" s="78"/>
      <c r="G302" s="79"/>
      <c r="H302" s="78"/>
      <c r="I302" s="109" t="n">
        <f aca="false">IF(B302&lt;&gt;"Manutenção em interface",IF(B302&lt;&gt;"Desenv., Manutenção e Publicação de Páginas Estáticas",IF(H302="EE",4,IF(H302="CE",4,IF(H302="SE",5,IF(H302="ALI",7,IF(H302="AIE",5,0))))),C302),C302)</f>
        <v>0</v>
      </c>
      <c r="J302" s="109" t="n">
        <f aca="false">IF(B302&lt;&gt;"Manutenção em interface",IF(B302&lt;&gt;"Desenv., Manutenção e Publicação de Páginas Estáticas",IF(H302="EE",4,IF(H302="CE",4,IF(H302="SE",5,IF(H302="ALI",7,IF(H302="AIE",5,0)))))*C302,C302),C302)</f>
        <v>0</v>
      </c>
      <c r="K302" s="78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IF(B303&lt;&gt;"",VLOOKUP(B303,'Manual EB'!$A$3:$B$407,2,0),0)</f>
        <v>0</v>
      </c>
      <c r="D303" s="78"/>
      <c r="E303" s="78"/>
      <c r="F303" s="78"/>
      <c r="G303" s="79"/>
      <c r="H303" s="78"/>
      <c r="I303" s="109" t="n">
        <f aca="false">IF(B303&lt;&gt;"Manutenção em interface",IF(B303&lt;&gt;"Desenv., Manutenção e Publicação de Páginas Estáticas",IF(H303="EE",4,IF(H303="CE",4,IF(H303="SE",5,IF(H303="ALI",7,IF(H303="AIE",5,0))))),C303),C303)</f>
        <v>0</v>
      </c>
      <c r="J303" s="109" t="n">
        <f aca="false">IF(B303&lt;&gt;"Manutenção em interface",IF(B303&lt;&gt;"Desenv., Manutenção e Publicação de Páginas Estáticas",IF(H303="EE",4,IF(H303="CE",4,IF(H303="SE",5,IF(H303="ALI",7,IF(H303="AIE",5,0)))))*C303,C303),C303)</f>
        <v>0</v>
      </c>
      <c r="K303" s="78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IF(B304&lt;&gt;"",VLOOKUP(B304,'Manual EB'!$A$3:$B$407,2,0),0)</f>
        <v>0</v>
      </c>
      <c r="D304" s="78"/>
      <c r="E304" s="78"/>
      <c r="F304" s="78"/>
      <c r="G304" s="79"/>
      <c r="H304" s="78"/>
      <c r="I304" s="109" t="n">
        <f aca="false">IF(B304&lt;&gt;"Manutenção em interface",IF(B304&lt;&gt;"Desenv., Manutenção e Publicação de Páginas Estáticas",IF(H304="EE",4,IF(H304="CE",4,IF(H304="SE",5,IF(H304="ALI",7,IF(H304="AIE",5,0))))),C304),C304)</f>
        <v>0</v>
      </c>
      <c r="J304" s="109" t="n">
        <f aca="false">IF(B304&lt;&gt;"Manutenção em interface",IF(B304&lt;&gt;"Desenv., Manutenção e Publicação de Páginas Estáticas",IF(H304="EE",4,IF(H304="CE",4,IF(H304="SE",5,IF(H304="ALI",7,IF(H304="AIE",5,0)))))*C304,C304),C304)</f>
        <v>0</v>
      </c>
      <c r="K304" s="78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IF(B305&lt;&gt;"",VLOOKUP(B305,'Manual EB'!$A$3:$B$407,2,0),0)</f>
        <v>0</v>
      </c>
      <c r="D305" s="78"/>
      <c r="E305" s="78"/>
      <c r="F305" s="78"/>
      <c r="G305" s="79"/>
      <c r="H305" s="78"/>
      <c r="I305" s="109" t="n">
        <f aca="false">IF(B305&lt;&gt;"Manutenção em interface",IF(B305&lt;&gt;"Desenv., Manutenção e Publicação de Páginas Estáticas",IF(H305="EE",4,IF(H305="CE",4,IF(H305="SE",5,IF(H305="ALI",7,IF(H305="AIE",5,0))))),C305),C305)</f>
        <v>0</v>
      </c>
      <c r="J305" s="109" t="n">
        <f aca="false">IF(B305&lt;&gt;"Manutenção em interface",IF(B305&lt;&gt;"Desenv., Manutenção e Publicação de Páginas Estáticas",IF(H305="EE",4,IF(H305="CE",4,IF(H305="SE",5,IF(H305="ALI",7,IF(H305="AIE",5,0)))))*C305,C305),C305)</f>
        <v>0</v>
      </c>
      <c r="K305" s="78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IF(B306&lt;&gt;"",VLOOKUP(B306,'Manual EB'!$A$3:$B$407,2,0),0)</f>
        <v>0</v>
      </c>
      <c r="D306" s="78"/>
      <c r="E306" s="78"/>
      <c r="F306" s="78"/>
      <c r="G306" s="79"/>
      <c r="H306" s="78"/>
      <c r="I306" s="109" t="n">
        <f aca="false">IF(B306&lt;&gt;"Manutenção em interface",IF(B306&lt;&gt;"Desenv., Manutenção e Publicação de Páginas Estáticas",IF(H306="EE",4,IF(H306="CE",4,IF(H306="SE",5,IF(H306="ALI",7,IF(H306="AIE",5,0))))),C306),C306)</f>
        <v>0</v>
      </c>
      <c r="J306" s="109" t="n">
        <f aca="false">IF(B306&lt;&gt;"Manutenção em interface",IF(B306&lt;&gt;"Desenv., Manutenção e Publicação de Páginas Estáticas",IF(H306="EE",4,IF(H306="CE",4,IF(H306="SE",5,IF(H306="ALI",7,IF(H306="AIE",5,0)))))*C306,C306),C306)</f>
        <v>0</v>
      </c>
      <c r="K306" s="78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IF(B307&lt;&gt;"",VLOOKUP(B307,'Manual EB'!$A$3:$B$407,2,0),0)</f>
        <v>0</v>
      </c>
      <c r="D307" s="78"/>
      <c r="E307" s="78"/>
      <c r="F307" s="78"/>
      <c r="G307" s="79"/>
      <c r="H307" s="78"/>
      <c r="I307" s="109" t="n">
        <f aca="false">IF(B307&lt;&gt;"Manutenção em interface",IF(B307&lt;&gt;"Desenv., Manutenção e Publicação de Páginas Estáticas",IF(H307="EE",4,IF(H307="CE",4,IF(H307="SE",5,IF(H307="ALI",7,IF(H307="AIE",5,0))))),C307),C307)</f>
        <v>0</v>
      </c>
      <c r="J307" s="109" t="n">
        <f aca="false">IF(B307&lt;&gt;"Manutenção em interface",IF(B307&lt;&gt;"Desenv., Manutenção e Publicação de Páginas Estáticas",IF(H307="EE",4,IF(H307="CE",4,IF(H307="SE",5,IF(H307="ALI",7,IF(H307="AIE",5,0)))))*C307,C307),C307)</f>
        <v>0</v>
      </c>
      <c r="K307" s="78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IF(B308&lt;&gt;"",VLOOKUP(B308,'Manual EB'!$A$3:$B$407,2,0),0)</f>
        <v>0</v>
      </c>
      <c r="D308" s="78"/>
      <c r="E308" s="78"/>
      <c r="F308" s="78"/>
      <c r="G308" s="79"/>
      <c r="H308" s="78"/>
      <c r="I308" s="109" t="n">
        <f aca="false">IF(B308&lt;&gt;"Manutenção em interface",IF(B308&lt;&gt;"Desenv., Manutenção e Publicação de Páginas Estáticas",IF(H308="EE",4,IF(H308="CE",4,IF(H308="SE",5,IF(H308="ALI",7,IF(H308="AIE",5,0))))),C308),C308)</f>
        <v>0</v>
      </c>
      <c r="J308" s="109" t="n">
        <f aca="false">IF(B308&lt;&gt;"Manutenção em interface",IF(B308&lt;&gt;"Desenv., Manutenção e Publicação de Páginas Estáticas",IF(H308="EE",4,IF(H308="CE",4,IF(H308="SE",5,IF(H308="ALI",7,IF(H308="AIE",5,0)))))*C308,C308),C308)</f>
        <v>0</v>
      </c>
      <c r="K308" s="78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IF(B309&lt;&gt;"",VLOOKUP(B309,'Manual EB'!$A$3:$B$407,2,0),0)</f>
        <v>0</v>
      </c>
      <c r="D309" s="78"/>
      <c r="E309" s="78"/>
      <c r="F309" s="78"/>
      <c r="G309" s="79"/>
      <c r="H309" s="78"/>
      <c r="I309" s="109" t="n">
        <f aca="false">IF(B309&lt;&gt;"Manutenção em interface",IF(B309&lt;&gt;"Desenv., Manutenção e Publicação de Páginas Estáticas",IF(H309="EE",4,IF(H309="CE",4,IF(H309="SE",5,IF(H309="ALI",7,IF(H309="AIE",5,0))))),C309),C309)</f>
        <v>0</v>
      </c>
      <c r="J309" s="109" t="n">
        <f aca="false">IF(B309&lt;&gt;"Manutenção em interface",IF(B309&lt;&gt;"Desenv., Manutenção e Publicação de Páginas Estáticas",IF(H309="EE",4,IF(H309="CE",4,IF(H309="SE",5,IF(H309="ALI",7,IF(H309="AIE",5,0)))))*C309,C309),C309)</f>
        <v>0</v>
      </c>
      <c r="K309" s="78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IF(B310&lt;&gt;"",VLOOKUP(B310,'Manual EB'!$A$3:$B$407,2,0),0)</f>
        <v>0</v>
      </c>
      <c r="D310" s="78"/>
      <c r="E310" s="78"/>
      <c r="F310" s="78"/>
      <c r="G310" s="79"/>
      <c r="H310" s="78"/>
      <c r="I310" s="109" t="n">
        <f aca="false">IF(B310&lt;&gt;"Manutenção em interface",IF(B310&lt;&gt;"Desenv., Manutenção e Publicação de Páginas Estáticas",IF(H310="EE",4,IF(H310="CE",4,IF(H310="SE",5,IF(H310="ALI",7,IF(H310="AIE",5,0))))),C310),C310)</f>
        <v>0</v>
      </c>
      <c r="J310" s="109" t="n">
        <f aca="false">IF(B310&lt;&gt;"Manutenção em interface",IF(B310&lt;&gt;"Desenv., Manutenção e Publicação de Páginas Estáticas",IF(H310="EE",4,IF(H310="CE",4,IF(H310="SE",5,IF(H310="ALI",7,IF(H310="AIE",5,0)))))*C310,C310),C310)</f>
        <v>0</v>
      </c>
      <c r="K310" s="78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IF(B311&lt;&gt;"",VLOOKUP(B311,'Manual EB'!$A$3:$B$407,2,0),0)</f>
        <v>0</v>
      </c>
      <c r="D311" s="78"/>
      <c r="E311" s="78"/>
      <c r="F311" s="78"/>
      <c r="G311" s="79"/>
      <c r="H311" s="78"/>
      <c r="I311" s="109" t="n">
        <f aca="false">IF(B311&lt;&gt;"Manutenção em interface",IF(B311&lt;&gt;"Desenv., Manutenção e Publicação de Páginas Estáticas",IF(H311="EE",4,IF(H311="CE",4,IF(H311="SE",5,IF(H311="ALI",7,IF(H311="AIE",5,0))))),C311),C311)</f>
        <v>0</v>
      </c>
      <c r="J311" s="109" t="n">
        <f aca="false">IF(B311&lt;&gt;"Manutenção em interface",IF(B311&lt;&gt;"Desenv., Manutenção e Publicação de Páginas Estáticas",IF(H311="EE",4,IF(H311="CE",4,IF(H311="SE",5,IF(H311="ALI",7,IF(H311="AIE",5,0)))))*C311,C311),C311)</f>
        <v>0</v>
      </c>
      <c r="K311" s="78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IF(B312&lt;&gt;"",VLOOKUP(B312,'Manual EB'!$A$3:$B$407,2,0),0)</f>
        <v>0</v>
      </c>
      <c r="D312" s="78"/>
      <c r="E312" s="78"/>
      <c r="F312" s="78"/>
      <c r="G312" s="79"/>
      <c r="H312" s="78"/>
      <c r="I312" s="109" t="n">
        <f aca="false">IF(B312&lt;&gt;"Manutenção em interface",IF(B312&lt;&gt;"Desenv., Manutenção e Publicação de Páginas Estáticas",IF(H312="EE",4,IF(H312="CE",4,IF(H312="SE",5,IF(H312="ALI",7,IF(H312="AIE",5,0))))),C312),C312)</f>
        <v>0</v>
      </c>
      <c r="J312" s="109" t="n">
        <f aca="false">IF(B312&lt;&gt;"Manutenção em interface",IF(B312&lt;&gt;"Desenv., Manutenção e Publicação de Páginas Estáticas",IF(H312="EE",4,IF(H312="CE",4,IF(H312="SE",5,IF(H312="ALI",7,IF(H312="AIE",5,0)))))*C312,C312),C312)</f>
        <v>0</v>
      </c>
      <c r="K312" s="78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IF(B313&lt;&gt;"",VLOOKUP(B313,'Manual EB'!$A$3:$B$407,2,0),0)</f>
        <v>0</v>
      </c>
      <c r="D313" s="78"/>
      <c r="E313" s="78"/>
      <c r="F313" s="78"/>
      <c r="G313" s="79"/>
      <c r="H313" s="78"/>
      <c r="I313" s="109" t="n">
        <f aca="false">IF(B313&lt;&gt;"Manutenção em interface",IF(B313&lt;&gt;"Desenv., Manutenção e Publicação de Páginas Estáticas",IF(H313="EE",4,IF(H313="CE",4,IF(H313="SE",5,IF(H313="ALI",7,IF(H313="AIE",5,0))))),C313),C313)</f>
        <v>0</v>
      </c>
      <c r="J313" s="109" t="n">
        <f aca="false">IF(B313&lt;&gt;"Manutenção em interface",IF(B313&lt;&gt;"Desenv., Manutenção e Publicação de Páginas Estáticas",IF(H313="EE",4,IF(H313="CE",4,IF(H313="SE",5,IF(H313="ALI",7,IF(H313="AIE",5,0)))))*C313,C313),C313)</f>
        <v>0</v>
      </c>
      <c r="K313" s="78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IF(B314&lt;&gt;"",VLOOKUP(B314,'Manual EB'!$A$3:$B$407,2,0),0)</f>
        <v>0</v>
      </c>
      <c r="D314" s="78"/>
      <c r="E314" s="78"/>
      <c r="F314" s="78"/>
      <c r="G314" s="79"/>
      <c r="H314" s="78"/>
      <c r="I314" s="109" t="n">
        <f aca="false">IF(B314&lt;&gt;"Manutenção em interface",IF(B314&lt;&gt;"Desenv., Manutenção e Publicação de Páginas Estáticas",IF(H314="EE",4,IF(H314="CE",4,IF(H314="SE",5,IF(H314="ALI",7,IF(H314="AIE",5,0))))),C314),C314)</f>
        <v>0</v>
      </c>
      <c r="J314" s="109" t="n">
        <f aca="false">IF(B314&lt;&gt;"Manutenção em interface",IF(B314&lt;&gt;"Desenv., Manutenção e Publicação de Páginas Estáticas",IF(H314="EE",4,IF(H314="CE",4,IF(H314="SE",5,IF(H314="ALI",7,IF(H314="AIE",5,0)))))*C314,C314),C314)</f>
        <v>0</v>
      </c>
      <c r="K314" s="78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IF(B315&lt;&gt;"",VLOOKUP(B315,'Manual EB'!$A$3:$B$407,2,0),0)</f>
        <v>0</v>
      </c>
      <c r="D315" s="78"/>
      <c r="E315" s="78"/>
      <c r="F315" s="78"/>
      <c r="G315" s="79"/>
      <c r="H315" s="78"/>
      <c r="I315" s="109" t="n">
        <f aca="false">IF(B315&lt;&gt;"Manutenção em interface",IF(B315&lt;&gt;"Desenv., Manutenção e Publicação de Páginas Estáticas",IF(H315="EE",4,IF(H315="CE",4,IF(H315="SE",5,IF(H315="ALI",7,IF(H315="AIE",5,0))))),C315),C315)</f>
        <v>0</v>
      </c>
      <c r="J315" s="109" t="n">
        <f aca="false">IF(B315&lt;&gt;"Manutenção em interface",IF(B315&lt;&gt;"Desenv., Manutenção e Publicação de Páginas Estáticas",IF(H315="EE",4,IF(H315="CE",4,IF(H315="SE",5,IF(H315="ALI",7,IF(H315="AIE",5,0)))))*C315,C315),C315)</f>
        <v>0</v>
      </c>
      <c r="K315" s="78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IF(B316&lt;&gt;"",VLOOKUP(B316,'Manual EB'!$A$3:$B$407,2,0),0)</f>
        <v>0</v>
      </c>
      <c r="D316" s="78"/>
      <c r="E316" s="78"/>
      <c r="F316" s="78"/>
      <c r="G316" s="79"/>
      <c r="H316" s="78"/>
      <c r="I316" s="109" t="n">
        <f aca="false">IF(B316&lt;&gt;"Manutenção em interface",IF(B316&lt;&gt;"Desenv., Manutenção e Publicação de Páginas Estáticas",IF(H316="EE",4,IF(H316="CE",4,IF(H316="SE",5,IF(H316="ALI",7,IF(H316="AIE",5,0))))),C316),C316)</f>
        <v>0</v>
      </c>
      <c r="J316" s="109" t="n">
        <f aca="false">IF(B316&lt;&gt;"Manutenção em interface",IF(B316&lt;&gt;"Desenv., Manutenção e Publicação de Páginas Estáticas",IF(H316="EE",4,IF(H316="CE",4,IF(H316="SE",5,IF(H316="ALI",7,IF(H316="AIE",5,0)))))*C316,C316),C316)</f>
        <v>0</v>
      </c>
      <c r="K316" s="78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IF(B317&lt;&gt;"",VLOOKUP(B317,'Manual EB'!$A$3:$B$407,2,0),0)</f>
        <v>0</v>
      </c>
      <c r="D317" s="78"/>
      <c r="E317" s="78"/>
      <c r="F317" s="78"/>
      <c r="G317" s="79"/>
      <c r="H317" s="78"/>
      <c r="I317" s="109" t="n">
        <f aca="false">IF(B317&lt;&gt;"Manutenção em interface",IF(B317&lt;&gt;"Desenv., Manutenção e Publicação de Páginas Estáticas",IF(H317="EE",4,IF(H317="CE",4,IF(H317="SE",5,IF(H317="ALI",7,IF(H317="AIE",5,0))))),C317),C317)</f>
        <v>0</v>
      </c>
      <c r="J317" s="109" t="n">
        <f aca="false">IF(B317&lt;&gt;"Manutenção em interface",IF(B317&lt;&gt;"Desenv., Manutenção e Publicação de Páginas Estáticas",IF(H317="EE",4,IF(H317="CE",4,IF(H317="SE",5,IF(H317="ALI",7,IF(H317="AIE",5,0)))))*C317,C317),C317)</f>
        <v>0</v>
      </c>
      <c r="K317" s="78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IF(B318&lt;&gt;"",VLOOKUP(B318,'Manual EB'!$A$3:$B$407,2,0),0)</f>
        <v>0</v>
      </c>
      <c r="D318" s="78"/>
      <c r="E318" s="78"/>
      <c r="F318" s="78"/>
      <c r="G318" s="79"/>
      <c r="H318" s="78"/>
      <c r="I318" s="109" t="n">
        <f aca="false">IF(B318&lt;&gt;"Manutenção em interface",IF(B318&lt;&gt;"Desenv., Manutenção e Publicação de Páginas Estáticas",IF(H318="EE",4,IF(H318="CE",4,IF(H318="SE",5,IF(H318="ALI",7,IF(H318="AIE",5,0))))),C318),C318)</f>
        <v>0</v>
      </c>
      <c r="J318" s="109" t="n">
        <f aca="false">IF(B318&lt;&gt;"Manutenção em interface",IF(B318&lt;&gt;"Desenv., Manutenção e Publicação de Páginas Estáticas",IF(H318="EE",4,IF(H318="CE",4,IF(H318="SE",5,IF(H318="ALI",7,IF(H318="AIE",5,0)))))*C318,C318),C318)</f>
        <v>0</v>
      </c>
      <c r="K318" s="78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IF(B319&lt;&gt;"",VLOOKUP(B319,'Manual EB'!$A$3:$B$407,2,0),0)</f>
        <v>0</v>
      </c>
      <c r="D319" s="78"/>
      <c r="E319" s="78"/>
      <c r="F319" s="78"/>
      <c r="G319" s="79"/>
      <c r="H319" s="78"/>
      <c r="I319" s="109" t="n">
        <f aca="false">IF(B319&lt;&gt;"Manutenção em interface",IF(B319&lt;&gt;"Desenv., Manutenção e Publicação de Páginas Estáticas",IF(H319="EE",4,IF(H319="CE",4,IF(H319="SE",5,IF(H319="ALI",7,IF(H319="AIE",5,0))))),C319),C319)</f>
        <v>0</v>
      </c>
      <c r="J319" s="109" t="n">
        <f aca="false">IF(B319&lt;&gt;"Manutenção em interface",IF(B319&lt;&gt;"Desenv., Manutenção e Publicação de Páginas Estáticas",IF(H319="EE",4,IF(H319="CE",4,IF(H319="SE",5,IF(H319="ALI",7,IF(H319="AIE",5,0)))))*C319,C319),C319)</f>
        <v>0</v>
      </c>
      <c r="K319" s="78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IF(B320&lt;&gt;"",VLOOKUP(B320,'Manual EB'!$A$3:$B$407,2,0),0)</f>
        <v>0</v>
      </c>
      <c r="D320" s="78"/>
      <c r="E320" s="78"/>
      <c r="F320" s="78"/>
      <c r="G320" s="79"/>
      <c r="H320" s="78"/>
      <c r="I320" s="109" t="n">
        <f aca="false">IF(B320&lt;&gt;"Manutenção em interface",IF(B320&lt;&gt;"Desenv., Manutenção e Publicação de Páginas Estáticas",IF(H320="EE",4,IF(H320="CE",4,IF(H320="SE",5,IF(H320="ALI",7,IF(H320="AIE",5,0))))),C320),C320)</f>
        <v>0</v>
      </c>
      <c r="J320" s="109" t="n">
        <f aca="false">IF(B320&lt;&gt;"Manutenção em interface",IF(B320&lt;&gt;"Desenv., Manutenção e Publicação de Páginas Estáticas",IF(H320="EE",4,IF(H320="CE",4,IF(H320="SE",5,IF(H320="ALI",7,IF(H320="AIE",5,0)))))*C320,C320),C320)</f>
        <v>0</v>
      </c>
      <c r="K320" s="78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IF(B321&lt;&gt;"",VLOOKUP(B321,'Manual EB'!$A$3:$B$407,2,0),0)</f>
        <v>0</v>
      </c>
      <c r="D321" s="78"/>
      <c r="E321" s="78"/>
      <c r="F321" s="78"/>
      <c r="G321" s="79"/>
      <c r="H321" s="78"/>
      <c r="I321" s="109" t="n">
        <f aca="false">IF(B321&lt;&gt;"Manutenção em interface",IF(B321&lt;&gt;"Desenv., Manutenção e Publicação de Páginas Estáticas",IF(H321="EE",4,IF(H321="CE",4,IF(H321="SE",5,IF(H321="ALI",7,IF(H321="AIE",5,0))))),C321),C321)</f>
        <v>0</v>
      </c>
      <c r="J321" s="109" t="n">
        <f aca="false">IF(B321&lt;&gt;"Manutenção em interface",IF(B321&lt;&gt;"Desenv., Manutenção e Publicação de Páginas Estáticas",IF(H321="EE",4,IF(H321="CE",4,IF(H321="SE",5,IF(H321="ALI",7,IF(H321="AIE",5,0)))))*C321,C321),C321)</f>
        <v>0</v>
      </c>
      <c r="K321" s="78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IF(B322&lt;&gt;"",VLOOKUP(B322,'Manual EB'!$A$3:$B$407,2,0),0)</f>
        <v>0</v>
      </c>
      <c r="D322" s="78"/>
      <c r="E322" s="78"/>
      <c r="F322" s="78"/>
      <c r="G322" s="79"/>
      <c r="H322" s="78"/>
      <c r="I322" s="109" t="n">
        <f aca="false">IF(B322&lt;&gt;"Manutenção em interface",IF(B322&lt;&gt;"Desenv., Manutenção e Publicação de Páginas Estáticas",IF(H322="EE",4,IF(H322="CE",4,IF(H322="SE",5,IF(H322="ALI",7,IF(H322="AIE",5,0))))),C322),C322)</f>
        <v>0</v>
      </c>
      <c r="J322" s="109" t="n">
        <f aca="false">IF(B322&lt;&gt;"Manutenção em interface",IF(B322&lt;&gt;"Desenv., Manutenção e Publicação de Páginas Estáticas",IF(H322="EE",4,IF(H322="CE",4,IF(H322="SE",5,IF(H322="ALI",7,IF(H322="AIE",5,0)))))*C322,C322),C322)</f>
        <v>0</v>
      </c>
      <c r="K322" s="78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IF(B323&lt;&gt;"",VLOOKUP(B323,'Manual EB'!$A$3:$B$407,2,0),0)</f>
        <v>0</v>
      </c>
      <c r="D323" s="78"/>
      <c r="E323" s="78"/>
      <c r="F323" s="78"/>
      <c r="G323" s="79"/>
      <c r="H323" s="78"/>
      <c r="I323" s="109" t="n">
        <f aca="false">IF(B323&lt;&gt;"Manutenção em interface",IF(B323&lt;&gt;"Desenv., Manutenção e Publicação de Páginas Estáticas",IF(H323="EE",4,IF(H323="CE",4,IF(H323="SE",5,IF(H323="ALI",7,IF(H323="AIE",5,0))))),C323),C323)</f>
        <v>0</v>
      </c>
      <c r="J323" s="109" t="n">
        <f aca="false">IF(B323&lt;&gt;"Manutenção em interface",IF(B323&lt;&gt;"Desenv., Manutenção e Publicação de Páginas Estáticas",IF(H323="EE",4,IF(H323="CE",4,IF(H323="SE",5,IF(H323="ALI",7,IF(H323="AIE",5,0)))))*C323,C323),C323)</f>
        <v>0</v>
      </c>
      <c r="K323" s="78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IF(B324&lt;&gt;"",VLOOKUP(B324,'Manual EB'!$A$3:$B$407,2,0),0)</f>
        <v>0</v>
      </c>
      <c r="D324" s="78"/>
      <c r="E324" s="78"/>
      <c r="F324" s="78"/>
      <c r="G324" s="79"/>
      <c r="H324" s="78"/>
      <c r="I324" s="109" t="n">
        <f aca="false">IF(B324&lt;&gt;"Manutenção em interface",IF(B324&lt;&gt;"Desenv., Manutenção e Publicação de Páginas Estáticas",IF(H324="EE",4,IF(H324="CE",4,IF(H324="SE",5,IF(H324="ALI",7,IF(H324="AIE",5,0))))),C324),C324)</f>
        <v>0</v>
      </c>
      <c r="J324" s="109" t="n">
        <f aca="false">IF(B324&lt;&gt;"Manutenção em interface",IF(B324&lt;&gt;"Desenv., Manutenção e Publicação de Páginas Estáticas",IF(H324="EE",4,IF(H324="CE",4,IF(H324="SE",5,IF(H324="ALI",7,IF(H324="AIE",5,0)))))*C324,C324),C324)</f>
        <v>0</v>
      </c>
      <c r="K324" s="78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IF(B325&lt;&gt;"",VLOOKUP(B325,'Manual EB'!$A$3:$B$407,2,0),0)</f>
        <v>0</v>
      </c>
      <c r="D325" s="78"/>
      <c r="E325" s="78"/>
      <c r="F325" s="78"/>
      <c r="G325" s="79"/>
      <c r="H325" s="78"/>
      <c r="I325" s="109" t="n">
        <f aca="false">IF(B325&lt;&gt;"Manutenção em interface",IF(B325&lt;&gt;"Desenv., Manutenção e Publicação de Páginas Estáticas",IF(H325="EE",4,IF(H325="CE",4,IF(H325="SE",5,IF(H325="ALI",7,IF(H325="AIE",5,0))))),C325),C325)</f>
        <v>0</v>
      </c>
      <c r="J325" s="109" t="n">
        <f aca="false">IF(B325&lt;&gt;"Manutenção em interface",IF(B325&lt;&gt;"Desenv., Manutenção e Publicação de Páginas Estáticas",IF(H325="EE",4,IF(H325="CE",4,IF(H325="SE",5,IF(H325="ALI",7,IF(H325="AIE",5,0)))))*C325,C325),C325)</f>
        <v>0</v>
      </c>
      <c r="K325" s="78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IF(B326&lt;&gt;"",VLOOKUP(B326,'Manual EB'!$A$3:$B$407,2,0),0)</f>
        <v>0</v>
      </c>
      <c r="D326" s="78"/>
      <c r="E326" s="78"/>
      <c r="F326" s="78"/>
      <c r="G326" s="79"/>
      <c r="H326" s="78"/>
      <c r="I326" s="109" t="n">
        <f aca="false">IF(B326&lt;&gt;"Manutenção em interface",IF(B326&lt;&gt;"Desenv., Manutenção e Publicação de Páginas Estáticas",IF(H326="EE",4,IF(H326="CE",4,IF(H326="SE",5,IF(H326="ALI",7,IF(H326="AIE",5,0))))),C326),C326)</f>
        <v>0</v>
      </c>
      <c r="J326" s="109" t="n">
        <f aca="false">IF(B326&lt;&gt;"Manutenção em interface",IF(B326&lt;&gt;"Desenv., Manutenção e Publicação de Páginas Estáticas",IF(H326="EE",4,IF(H326="CE",4,IF(H326="SE",5,IF(H326="ALI",7,IF(H326="AIE",5,0)))))*C326,C326),C326)</f>
        <v>0</v>
      </c>
      <c r="K326" s="78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IF(B327&lt;&gt;"",VLOOKUP(B327,'Manual EB'!$A$3:$B$407,2,0),0)</f>
        <v>0</v>
      </c>
      <c r="D327" s="78"/>
      <c r="E327" s="78"/>
      <c r="F327" s="78"/>
      <c r="G327" s="79"/>
      <c r="H327" s="78"/>
      <c r="I327" s="109" t="n">
        <f aca="false">IF(B327&lt;&gt;"Manutenção em interface",IF(B327&lt;&gt;"Desenv., Manutenção e Publicação de Páginas Estáticas",IF(H327="EE",4,IF(H327="CE",4,IF(H327="SE",5,IF(H327="ALI",7,IF(H327="AIE",5,0))))),C327),C327)</f>
        <v>0</v>
      </c>
      <c r="J327" s="109" t="n">
        <f aca="false">IF(B327&lt;&gt;"Manutenção em interface",IF(B327&lt;&gt;"Desenv., Manutenção e Publicação de Páginas Estáticas",IF(H327="EE",4,IF(H327="CE",4,IF(H327="SE",5,IF(H327="ALI",7,IF(H327="AIE",5,0)))))*C327,C327),C327)</f>
        <v>0</v>
      </c>
      <c r="K327" s="78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IF(B328&lt;&gt;"",VLOOKUP(B328,'Manual EB'!$A$3:$B$407,2,0),0)</f>
        <v>0</v>
      </c>
      <c r="D328" s="78"/>
      <c r="E328" s="78"/>
      <c r="F328" s="78"/>
      <c r="G328" s="79"/>
      <c r="H328" s="78"/>
      <c r="I328" s="109" t="n">
        <f aca="false">IF(B328&lt;&gt;"Manutenção em interface",IF(B328&lt;&gt;"Desenv., Manutenção e Publicação de Páginas Estáticas",IF(H328="EE",4,IF(H328="CE",4,IF(H328="SE",5,IF(H328="ALI",7,IF(H328="AIE",5,0))))),C328),C328)</f>
        <v>0</v>
      </c>
      <c r="J328" s="109" t="n">
        <f aca="false">IF(B328&lt;&gt;"Manutenção em interface",IF(B328&lt;&gt;"Desenv., Manutenção e Publicação de Páginas Estáticas",IF(H328="EE",4,IF(H328="CE",4,IF(H328="SE",5,IF(H328="ALI",7,IF(H328="AIE",5,0)))))*C328,C328),C328)</f>
        <v>0</v>
      </c>
      <c r="K328" s="78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IF(B329&lt;&gt;"",VLOOKUP(B329,'Manual EB'!$A$3:$B$407,2,0),0)</f>
        <v>0</v>
      </c>
      <c r="D329" s="78"/>
      <c r="E329" s="78"/>
      <c r="F329" s="78"/>
      <c r="G329" s="79"/>
      <c r="H329" s="78"/>
      <c r="I329" s="109" t="n">
        <f aca="false">IF(B329&lt;&gt;"Manutenção em interface",IF(B329&lt;&gt;"Desenv., Manutenção e Publicação de Páginas Estáticas",IF(H329="EE",4,IF(H329="CE",4,IF(H329="SE",5,IF(H329="ALI",7,IF(H329="AIE",5,0))))),C329),C329)</f>
        <v>0</v>
      </c>
      <c r="J329" s="109" t="n">
        <f aca="false">IF(B329&lt;&gt;"Manutenção em interface",IF(B329&lt;&gt;"Desenv., Manutenção e Publicação de Páginas Estáticas",IF(H329="EE",4,IF(H329="CE",4,IF(H329="SE",5,IF(H329="ALI",7,IF(H329="AIE",5,0)))))*C329,C329),C329)</f>
        <v>0</v>
      </c>
      <c r="K329" s="78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IF(B330&lt;&gt;"",VLOOKUP(B330,'Manual EB'!$A$3:$B$407,2,0),0)</f>
        <v>0</v>
      </c>
      <c r="D330" s="78"/>
      <c r="E330" s="78"/>
      <c r="F330" s="78"/>
      <c r="G330" s="79"/>
      <c r="H330" s="78"/>
      <c r="I330" s="109" t="n">
        <f aca="false">IF(B330&lt;&gt;"Manutenção em interface",IF(B330&lt;&gt;"Desenv., Manutenção e Publicação de Páginas Estáticas",IF(H330="EE",4,IF(H330="CE",4,IF(H330="SE",5,IF(H330="ALI",7,IF(H330="AIE",5,0))))),C330),C330)</f>
        <v>0</v>
      </c>
      <c r="J330" s="109" t="n">
        <f aca="false">IF(B330&lt;&gt;"Manutenção em interface",IF(B330&lt;&gt;"Desenv., Manutenção e Publicação de Páginas Estáticas",IF(H330="EE",4,IF(H330="CE",4,IF(H330="SE",5,IF(H330="ALI",7,IF(H330="AIE",5,0)))))*C330,C330),C330)</f>
        <v>0</v>
      </c>
      <c r="K330" s="78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IF(B331&lt;&gt;"",VLOOKUP(B331,'Manual EB'!$A$3:$B$407,2,0),0)</f>
        <v>0</v>
      </c>
      <c r="D331" s="78"/>
      <c r="E331" s="78"/>
      <c r="F331" s="78"/>
      <c r="G331" s="79"/>
      <c r="H331" s="78"/>
      <c r="I331" s="109" t="n">
        <f aca="false">IF(B331&lt;&gt;"Manutenção em interface",IF(B331&lt;&gt;"Desenv., Manutenção e Publicação de Páginas Estáticas",IF(H331="EE",4,IF(H331="CE",4,IF(H331="SE",5,IF(H331="ALI",7,IF(H331="AIE",5,0))))),C331),C331)</f>
        <v>0</v>
      </c>
      <c r="J331" s="109" t="n">
        <f aca="false">IF(B331&lt;&gt;"Manutenção em interface",IF(B331&lt;&gt;"Desenv., Manutenção e Publicação de Páginas Estáticas",IF(H331="EE",4,IF(H331="CE",4,IF(H331="SE",5,IF(H331="ALI",7,IF(H331="AIE",5,0)))))*C331,C331),C331)</f>
        <v>0</v>
      </c>
      <c r="K331" s="78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IF(B332&lt;&gt;"",VLOOKUP(B332,'Manual EB'!$A$3:$B$407,2,0),0)</f>
        <v>0</v>
      </c>
      <c r="D332" s="78"/>
      <c r="E332" s="78"/>
      <c r="F332" s="78"/>
      <c r="G332" s="79"/>
      <c r="H332" s="78"/>
      <c r="I332" s="109" t="n">
        <f aca="false">IF(B332&lt;&gt;"Manutenção em interface",IF(B332&lt;&gt;"Desenv., Manutenção e Publicação de Páginas Estáticas",IF(H332="EE",4,IF(H332="CE",4,IF(H332="SE",5,IF(H332="ALI",7,IF(H332="AIE",5,0))))),C332),C332)</f>
        <v>0</v>
      </c>
      <c r="J332" s="109" t="n">
        <f aca="false">IF(B332&lt;&gt;"Manutenção em interface",IF(B332&lt;&gt;"Desenv., Manutenção e Publicação de Páginas Estáticas",IF(H332="EE",4,IF(H332="CE",4,IF(H332="SE",5,IF(H332="ALI",7,IF(H332="AIE",5,0)))))*C332,C332),C332)</f>
        <v>0</v>
      </c>
      <c r="K332" s="78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IF(B333&lt;&gt;"",VLOOKUP(B333,'Manual EB'!$A$3:$B$407,2,0),0)</f>
        <v>0</v>
      </c>
      <c r="D333" s="78"/>
      <c r="E333" s="78"/>
      <c r="F333" s="78"/>
      <c r="G333" s="79"/>
      <c r="H333" s="78"/>
      <c r="I333" s="109" t="n">
        <f aca="false">IF(B333&lt;&gt;"Manutenção em interface",IF(B333&lt;&gt;"Desenv., Manutenção e Publicação de Páginas Estáticas",IF(H333="EE",4,IF(H333="CE",4,IF(H333="SE",5,IF(H333="ALI",7,IF(H333="AIE",5,0))))),C333),C333)</f>
        <v>0</v>
      </c>
      <c r="J333" s="109" t="n">
        <f aca="false">IF(B333&lt;&gt;"Manutenção em interface",IF(B333&lt;&gt;"Desenv., Manutenção e Publicação de Páginas Estáticas",IF(H333="EE",4,IF(H333="CE",4,IF(H333="SE",5,IF(H333="ALI",7,IF(H333="AIE",5,0)))))*C333,C333),C333)</f>
        <v>0</v>
      </c>
      <c r="K333" s="78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IF(B334&lt;&gt;"",VLOOKUP(B334,'Manual EB'!$A$3:$B$407,2,0),0)</f>
        <v>0</v>
      </c>
      <c r="D334" s="78"/>
      <c r="E334" s="78"/>
      <c r="F334" s="78"/>
      <c r="G334" s="79"/>
      <c r="H334" s="78"/>
      <c r="I334" s="109" t="n">
        <f aca="false">IF(B334&lt;&gt;"Manutenção em interface",IF(B334&lt;&gt;"Desenv., Manutenção e Publicação de Páginas Estáticas",IF(H334="EE",4,IF(H334="CE",4,IF(H334="SE",5,IF(H334="ALI",7,IF(H334="AIE",5,0))))),C334),C334)</f>
        <v>0</v>
      </c>
      <c r="J334" s="109" t="n">
        <f aca="false">IF(B334&lt;&gt;"Manutenção em interface",IF(B334&lt;&gt;"Desenv., Manutenção e Publicação de Páginas Estáticas",IF(H334="EE",4,IF(H334="CE",4,IF(H334="SE",5,IF(H334="ALI",7,IF(H334="AIE",5,0)))))*C334,C334),C334)</f>
        <v>0</v>
      </c>
      <c r="K334" s="78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IF(B335&lt;&gt;"",VLOOKUP(B335,'Manual EB'!$A$3:$B$407,2,0),0)</f>
        <v>0</v>
      </c>
      <c r="D335" s="78"/>
      <c r="E335" s="78"/>
      <c r="F335" s="78"/>
      <c r="G335" s="79"/>
      <c r="H335" s="78"/>
      <c r="I335" s="109" t="n">
        <f aca="false">IF(B335&lt;&gt;"Manutenção em interface",IF(B335&lt;&gt;"Desenv., Manutenção e Publicação de Páginas Estáticas",IF(H335="EE",4,IF(H335="CE",4,IF(H335="SE",5,IF(H335="ALI",7,IF(H335="AIE",5,0))))),C335),C335)</f>
        <v>0</v>
      </c>
      <c r="J335" s="109" t="n">
        <f aca="false">IF(B335&lt;&gt;"Manutenção em interface",IF(B335&lt;&gt;"Desenv., Manutenção e Publicação de Páginas Estáticas",IF(H335="EE",4,IF(H335="CE",4,IF(H335="SE",5,IF(H335="ALI",7,IF(H335="AIE",5,0)))))*C335,C335),C335)</f>
        <v>0</v>
      </c>
      <c r="K335" s="78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IF(B336&lt;&gt;"",VLOOKUP(B336,'Manual EB'!$A$3:$B$407,2,0),0)</f>
        <v>0</v>
      </c>
      <c r="D336" s="78"/>
      <c r="E336" s="78"/>
      <c r="F336" s="78"/>
      <c r="G336" s="79"/>
      <c r="H336" s="78"/>
      <c r="I336" s="109" t="n">
        <f aca="false">IF(B336&lt;&gt;"Manutenção em interface",IF(B336&lt;&gt;"Desenv., Manutenção e Publicação de Páginas Estáticas",IF(H336="EE",4,IF(H336="CE",4,IF(H336="SE",5,IF(H336="ALI",7,IF(H336="AIE",5,0))))),C336),C336)</f>
        <v>0</v>
      </c>
      <c r="J336" s="109" t="n">
        <f aca="false">IF(B336&lt;&gt;"Manutenção em interface",IF(B336&lt;&gt;"Desenv., Manutenção e Publicação de Páginas Estáticas",IF(H336="EE",4,IF(H336="CE",4,IF(H336="SE",5,IF(H336="ALI",7,IF(H336="AIE",5,0)))))*C336,C336),C336)</f>
        <v>0</v>
      </c>
      <c r="K336" s="78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IF(B337&lt;&gt;"",VLOOKUP(B337,'Manual EB'!$A$3:$B$407,2,0),0)</f>
        <v>0</v>
      </c>
      <c r="D337" s="78"/>
      <c r="E337" s="78"/>
      <c r="F337" s="78"/>
      <c r="G337" s="79"/>
      <c r="H337" s="78"/>
      <c r="I337" s="109" t="n">
        <f aca="false">IF(B337&lt;&gt;"Manutenção em interface",IF(B337&lt;&gt;"Desenv., Manutenção e Publicação de Páginas Estáticas",IF(H337="EE",4,IF(H337="CE",4,IF(H337="SE",5,IF(H337="ALI",7,IF(H337="AIE",5,0))))),C337),C337)</f>
        <v>0</v>
      </c>
      <c r="J337" s="109" t="n">
        <f aca="false">IF(B337&lt;&gt;"Manutenção em interface",IF(B337&lt;&gt;"Desenv., Manutenção e Publicação de Páginas Estáticas",IF(H337="EE",4,IF(H337="CE",4,IF(H337="SE",5,IF(H337="ALI",7,IF(H337="AIE",5,0)))))*C337,C337),C337)</f>
        <v>0</v>
      </c>
      <c r="K337" s="78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IF(B338&lt;&gt;"",VLOOKUP(B338,'Manual EB'!$A$3:$B$407,2,0),0)</f>
        <v>0</v>
      </c>
      <c r="D338" s="78"/>
      <c r="E338" s="78"/>
      <c r="F338" s="78"/>
      <c r="G338" s="79"/>
      <c r="H338" s="78"/>
      <c r="I338" s="109" t="n">
        <f aca="false">IF(B338&lt;&gt;"Manutenção em interface",IF(B338&lt;&gt;"Desenv., Manutenção e Publicação de Páginas Estáticas",IF(H338="EE",4,IF(H338="CE",4,IF(H338="SE",5,IF(H338="ALI",7,IF(H338="AIE",5,0))))),C338),C338)</f>
        <v>0</v>
      </c>
      <c r="J338" s="109" t="n">
        <f aca="false">IF(B338&lt;&gt;"Manutenção em interface",IF(B338&lt;&gt;"Desenv., Manutenção e Publicação de Páginas Estáticas",IF(H338="EE",4,IF(H338="CE",4,IF(H338="SE",5,IF(H338="ALI",7,IF(H338="AIE",5,0)))))*C338,C338),C338)</f>
        <v>0</v>
      </c>
      <c r="K338" s="78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IF(B339&lt;&gt;"",VLOOKUP(B339,'Manual EB'!$A$3:$B$407,2,0),0)</f>
        <v>0</v>
      </c>
      <c r="D339" s="78"/>
      <c r="E339" s="78"/>
      <c r="F339" s="78"/>
      <c r="G339" s="79"/>
      <c r="H339" s="78"/>
      <c r="I339" s="109" t="n">
        <f aca="false">IF(B339&lt;&gt;"Manutenção em interface",IF(B339&lt;&gt;"Desenv., Manutenção e Publicação de Páginas Estáticas",IF(H339="EE",4,IF(H339="CE",4,IF(H339="SE",5,IF(H339="ALI",7,IF(H339="AIE",5,0))))),C339),C339)</f>
        <v>0</v>
      </c>
      <c r="J339" s="109" t="n">
        <f aca="false">IF(B339&lt;&gt;"Manutenção em interface",IF(B339&lt;&gt;"Desenv., Manutenção e Publicação de Páginas Estáticas",IF(H339="EE",4,IF(H339="CE",4,IF(H339="SE",5,IF(H339="ALI",7,IF(H339="AIE",5,0)))))*C339,C339),C339)</f>
        <v>0</v>
      </c>
      <c r="K339" s="78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IF(B340&lt;&gt;"",VLOOKUP(B340,'Manual EB'!$A$3:$B$407,2,0),0)</f>
        <v>0</v>
      </c>
      <c r="D340" s="78"/>
      <c r="E340" s="78"/>
      <c r="F340" s="78"/>
      <c r="G340" s="79"/>
      <c r="H340" s="78"/>
      <c r="I340" s="109" t="n">
        <f aca="false">IF(B340&lt;&gt;"Manutenção em interface",IF(B340&lt;&gt;"Desenv., Manutenção e Publicação de Páginas Estáticas",IF(H340="EE",4,IF(H340="CE",4,IF(H340="SE",5,IF(H340="ALI",7,IF(H340="AIE",5,0))))),C340),C340)</f>
        <v>0</v>
      </c>
      <c r="J340" s="109" t="n">
        <f aca="false">IF(B340&lt;&gt;"Manutenção em interface",IF(B340&lt;&gt;"Desenv., Manutenção e Publicação de Páginas Estáticas",IF(H340="EE",4,IF(H340="CE",4,IF(H340="SE",5,IF(H340="ALI",7,IF(H340="AIE",5,0)))))*C340,C340),C340)</f>
        <v>0</v>
      </c>
      <c r="K340" s="78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IF(B341&lt;&gt;"",VLOOKUP(B341,'Manual EB'!$A$3:$B$407,2,0),0)</f>
        <v>0</v>
      </c>
      <c r="D341" s="78"/>
      <c r="E341" s="78"/>
      <c r="F341" s="78"/>
      <c r="G341" s="79"/>
      <c r="H341" s="78"/>
      <c r="I341" s="109" t="n">
        <f aca="false">IF(B341&lt;&gt;"Manutenção em interface",IF(B341&lt;&gt;"Desenv., Manutenção e Publicação de Páginas Estáticas",IF(H341="EE",4,IF(H341="CE",4,IF(H341="SE",5,IF(H341="ALI",7,IF(H341="AIE",5,0))))),C341),C341)</f>
        <v>0</v>
      </c>
      <c r="J341" s="109" t="n">
        <f aca="false">IF(B341&lt;&gt;"Manutenção em interface",IF(B341&lt;&gt;"Desenv., Manutenção e Publicação de Páginas Estáticas",IF(H341="EE",4,IF(H341="CE",4,IF(H341="SE",5,IF(H341="ALI",7,IF(H341="AIE",5,0)))))*C341,C341),C341)</f>
        <v>0</v>
      </c>
      <c r="K341" s="78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IF(B342&lt;&gt;"",VLOOKUP(B342,'Manual EB'!$A$3:$B$407,2,0),0)</f>
        <v>0</v>
      </c>
      <c r="D342" s="78"/>
      <c r="E342" s="78"/>
      <c r="F342" s="78"/>
      <c r="G342" s="79"/>
      <c r="H342" s="78"/>
      <c r="I342" s="109" t="n">
        <f aca="false">IF(B342&lt;&gt;"Manutenção em interface",IF(B342&lt;&gt;"Desenv., Manutenção e Publicação de Páginas Estáticas",IF(H342="EE",4,IF(H342="CE",4,IF(H342="SE",5,IF(H342="ALI",7,IF(H342="AIE",5,0))))),C342),C342)</f>
        <v>0</v>
      </c>
      <c r="J342" s="109" t="n">
        <f aca="false">IF(B342&lt;&gt;"Manutenção em interface",IF(B342&lt;&gt;"Desenv., Manutenção e Publicação de Páginas Estáticas",IF(H342="EE",4,IF(H342="CE",4,IF(H342="SE",5,IF(H342="ALI",7,IF(H342="AIE",5,0)))))*C342,C342),C342)</f>
        <v>0</v>
      </c>
      <c r="K342" s="78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IF(B343&lt;&gt;"",VLOOKUP(B343,'Manual EB'!$A$3:$B$407,2,0),0)</f>
        <v>0</v>
      </c>
      <c r="D343" s="78"/>
      <c r="E343" s="78"/>
      <c r="F343" s="78"/>
      <c r="G343" s="79"/>
      <c r="H343" s="78"/>
      <c r="I343" s="109" t="n">
        <f aca="false">IF(B343&lt;&gt;"Manutenção em interface",IF(B343&lt;&gt;"Desenv., Manutenção e Publicação de Páginas Estáticas",IF(H343="EE",4,IF(H343="CE",4,IF(H343="SE",5,IF(H343="ALI",7,IF(H343="AIE",5,0))))),C343),C343)</f>
        <v>0</v>
      </c>
      <c r="J343" s="109" t="n">
        <f aca="false">IF(B343&lt;&gt;"Manutenção em interface",IF(B343&lt;&gt;"Desenv., Manutenção e Publicação de Páginas Estáticas",IF(H343="EE",4,IF(H343="CE",4,IF(H343="SE",5,IF(H343="ALI",7,IF(H343="AIE",5,0)))))*C343,C343),C343)</f>
        <v>0</v>
      </c>
      <c r="K343" s="78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IF(B344&lt;&gt;"",VLOOKUP(B344,'Manual EB'!$A$3:$B$407,2,0),0)</f>
        <v>0</v>
      </c>
      <c r="D344" s="78"/>
      <c r="E344" s="78"/>
      <c r="F344" s="78"/>
      <c r="G344" s="79"/>
      <c r="H344" s="78"/>
      <c r="I344" s="109" t="n">
        <f aca="false">IF(B344&lt;&gt;"Manutenção em interface",IF(B344&lt;&gt;"Desenv., Manutenção e Publicação de Páginas Estáticas",IF(H344="EE",4,IF(H344="CE",4,IF(H344="SE",5,IF(H344="ALI",7,IF(H344="AIE",5,0))))),C344),C344)</f>
        <v>0</v>
      </c>
      <c r="J344" s="109" t="n">
        <f aca="false">IF(B344&lt;&gt;"Manutenção em interface",IF(B344&lt;&gt;"Desenv., Manutenção e Publicação de Páginas Estáticas",IF(H344="EE",4,IF(H344="CE",4,IF(H344="SE",5,IF(H344="ALI",7,IF(H344="AIE",5,0)))))*C344,C344),C344)</f>
        <v>0</v>
      </c>
      <c r="K344" s="78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IF(B345&lt;&gt;"",VLOOKUP(B345,'Manual EB'!$A$3:$B$407,2,0),0)</f>
        <v>0</v>
      </c>
      <c r="D345" s="78"/>
      <c r="E345" s="78"/>
      <c r="F345" s="78"/>
      <c r="G345" s="79"/>
      <c r="H345" s="78"/>
      <c r="I345" s="109" t="n">
        <f aca="false">IF(B345&lt;&gt;"Manutenção em interface",IF(B345&lt;&gt;"Desenv., Manutenção e Publicação de Páginas Estáticas",IF(H345="EE",4,IF(H345="CE",4,IF(H345="SE",5,IF(H345="ALI",7,IF(H345="AIE",5,0))))),C345),C345)</f>
        <v>0</v>
      </c>
      <c r="J345" s="109" t="n">
        <f aca="false">IF(B345&lt;&gt;"Manutenção em interface",IF(B345&lt;&gt;"Desenv., Manutenção e Publicação de Páginas Estáticas",IF(H345="EE",4,IF(H345="CE",4,IF(H345="SE",5,IF(H345="ALI",7,IF(H345="AIE",5,0)))))*C345,C345),C345)</f>
        <v>0</v>
      </c>
      <c r="K345" s="78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IF(B346&lt;&gt;"",VLOOKUP(B346,'Manual EB'!$A$3:$B$407,2,0),0)</f>
        <v>0</v>
      </c>
      <c r="D346" s="78"/>
      <c r="E346" s="78"/>
      <c r="F346" s="78"/>
      <c r="G346" s="79"/>
      <c r="H346" s="78"/>
      <c r="I346" s="109" t="n">
        <f aca="false">IF(B346&lt;&gt;"Manutenção em interface",IF(B346&lt;&gt;"Desenv., Manutenção e Publicação de Páginas Estáticas",IF(H346="EE",4,IF(H346="CE",4,IF(H346="SE",5,IF(H346="ALI",7,IF(H346="AIE",5,0))))),C346),C346)</f>
        <v>0</v>
      </c>
      <c r="J346" s="109" t="n">
        <f aca="false">IF(B346&lt;&gt;"Manutenção em interface",IF(B346&lt;&gt;"Desenv., Manutenção e Publicação de Páginas Estáticas",IF(H346="EE",4,IF(H346="CE",4,IF(H346="SE",5,IF(H346="ALI",7,IF(H346="AIE",5,0)))))*C346,C346),C346)</f>
        <v>0</v>
      </c>
      <c r="K346" s="78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IF(B347&lt;&gt;"",VLOOKUP(B347,'Manual EB'!$A$3:$B$407,2,0),0)</f>
        <v>0</v>
      </c>
      <c r="D347" s="78"/>
      <c r="E347" s="78"/>
      <c r="F347" s="78"/>
      <c r="G347" s="79"/>
      <c r="H347" s="78"/>
      <c r="I347" s="109" t="n">
        <f aca="false">IF(B347&lt;&gt;"Manutenção em interface",IF(B347&lt;&gt;"Desenv., Manutenção e Publicação de Páginas Estáticas",IF(H347="EE",4,IF(H347="CE",4,IF(H347="SE",5,IF(H347="ALI",7,IF(H347="AIE",5,0))))),C347),C347)</f>
        <v>0</v>
      </c>
      <c r="J347" s="109" t="n">
        <f aca="false">IF(B347&lt;&gt;"Manutenção em interface",IF(B347&lt;&gt;"Desenv., Manutenção e Publicação de Páginas Estáticas",IF(H347="EE",4,IF(H347="CE",4,IF(H347="SE",5,IF(H347="ALI",7,IF(H347="AIE",5,0)))))*C347,C347),C347)</f>
        <v>0</v>
      </c>
      <c r="K347" s="78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IF(B348&lt;&gt;"",VLOOKUP(B348,'Manual EB'!$A$3:$B$407,2,0),0)</f>
        <v>0</v>
      </c>
      <c r="D348" s="78"/>
      <c r="E348" s="78"/>
      <c r="F348" s="78"/>
      <c r="G348" s="79"/>
      <c r="H348" s="78"/>
      <c r="I348" s="109" t="n">
        <f aca="false">IF(B348&lt;&gt;"Manutenção em interface",IF(B348&lt;&gt;"Desenv., Manutenção e Publicação de Páginas Estáticas",IF(H348="EE",4,IF(H348="CE",4,IF(H348="SE",5,IF(H348="ALI",7,IF(H348="AIE",5,0))))),C348),C348)</f>
        <v>0</v>
      </c>
      <c r="J348" s="109" t="n">
        <f aca="false">IF(B348&lt;&gt;"Manutenção em interface",IF(B348&lt;&gt;"Desenv., Manutenção e Publicação de Páginas Estáticas",IF(H348="EE",4,IF(H348="CE",4,IF(H348="SE",5,IF(H348="ALI",7,IF(H348="AIE",5,0)))))*C348,C348),C348)</f>
        <v>0</v>
      </c>
      <c r="K348" s="78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IF(B349&lt;&gt;"",VLOOKUP(B349,'Manual EB'!$A$3:$B$407,2,0),0)</f>
        <v>0</v>
      </c>
      <c r="D349" s="78"/>
      <c r="E349" s="78"/>
      <c r="F349" s="78"/>
      <c r="G349" s="79"/>
      <c r="H349" s="78"/>
      <c r="I349" s="109" t="n">
        <f aca="false">IF(B349&lt;&gt;"Manutenção em interface",IF(B349&lt;&gt;"Desenv., Manutenção e Publicação de Páginas Estáticas",IF(H349="EE",4,IF(H349="CE",4,IF(H349="SE",5,IF(H349="ALI",7,IF(H349="AIE",5,0))))),C349),C349)</f>
        <v>0</v>
      </c>
      <c r="J349" s="109" t="n">
        <f aca="false">IF(B349&lt;&gt;"Manutenção em interface",IF(B349&lt;&gt;"Desenv., Manutenção e Publicação de Páginas Estáticas",IF(H349="EE",4,IF(H349="CE",4,IF(H349="SE",5,IF(H349="ALI",7,IF(H349="AIE",5,0)))))*C349,C349),C349)</f>
        <v>0</v>
      </c>
      <c r="K349" s="78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IF(B350&lt;&gt;"",VLOOKUP(B350,'Manual EB'!$A$3:$B$407,2,0),0)</f>
        <v>0</v>
      </c>
      <c r="D350" s="78"/>
      <c r="E350" s="78"/>
      <c r="F350" s="78"/>
      <c r="G350" s="79"/>
      <c r="H350" s="78"/>
      <c r="I350" s="109" t="n">
        <f aca="false">IF(B350&lt;&gt;"Manutenção em interface",IF(B350&lt;&gt;"Desenv., Manutenção e Publicação de Páginas Estáticas",IF(H350="EE",4,IF(H350="CE",4,IF(H350="SE",5,IF(H350="ALI",7,IF(H350="AIE",5,0))))),C350),C350)</f>
        <v>0</v>
      </c>
      <c r="J350" s="109" t="n">
        <f aca="false">IF(B350&lt;&gt;"Manutenção em interface",IF(B350&lt;&gt;"Desenv., Manutenção e Publicação de Páginas Estáticas",IF(H350="EE",4,IF(H350="CE",4,IF(H350="SE",5,IF(H350="ALI",7,IF(H350="AIE",5,0)))))*C350,C350),C350)</f>
        <v>0</v>
      </c>
      <c r="K350" s="78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IF(B351&lt;&gt;"",VLOOKUP(B351,'Manual EB'!$A$3:$B$407,2,0),0)</f>
        <v>0</v>
      </c>
      <c r="D351" s="78"/>
      <c r="E351" s="78"/>
      <c r="F351" s="78"/>
      <c r="G351" s="79"/>
      <c r="H351" s="78"/>
      <c r="I351" s="109" t="n">
        <f aca="false">IF(B351&lt;&gt;"Manutenção em interface",IF(B351&lt;&gt;"Desenv., Manutenção e Publicação de Páginas Estáticas",IF(H351="EE",4,IF(H351="CE",4,IF(H351="SE",5,IF(H351="ALI",7,IF(H351="AIE",5,0))))),C351),C351)</f>
        <v>0</v>
      </c>
      <c r="J351" s="109" t="n">
        <f aca="false">IF(B351&lt;&gt;"Manutenção em interface",IF(B351&lt;&gt;"Desenv., Manutenção e Publicação de Páginas Estáticas",IF(H351="EE",4,IF(H351="CE",4,IF(H351="SE",5,IF(H351="ALI",7,IF(H351="AIE",5,0)))))*C351,C351),C351)</f>
        <v>0</v>
      </c>
      <c r="K351" s="78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IF(B352&lt;&gt;"",VLOOKUP(B352,'Manual EB'!$A$3:$B$407,2,0),0)</f>
        <v>0</v>
      </c>
      <c r="D352" s="78"/>
      <c r="E352" s="78"/>
      <c r="F352" s="78"/>
      <c r="G352" s="79"/>
      <c r="H352" s="78"/>
      <c r="I352" s="109" t="n">
        <f aca="false">IF(B352&lt;&gt;"Manutenção em interface",IF(B352&lt;&gt;"Desenv., Manutenção e Publicação de Páginas Estáticas",IF(H352="EE",4,IF(H352="CE",4,IF(H352="SE",5,IF(H352="ALI",7,IF(H352="AIE",5,0))))),C352),C352)</f>
        <v>0</v>
      </c>
      <c r="J352" s="109" t="n">
        <f aca="false">IF(B352&lt;&gt;"Manutenção em interface",IF(B352&lt;&gt;"Desenv., Manutenção e Publicação de Páginas Estáticas",IF(H352="EE",4,IF(H352="CE",4,IF(H352="SE",5,IF(H352="ALI",7,IF(H352="AIE",5,0)))))*C352,C352),C352)</f>
        <v>0</v>
      </c>
      <c r="K352" s="78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IF(B353&lt;&gt;"",VLOOKUP(B353,'Manual EB'!$A$3:$B$407,2,0),0)</f>
        <v>0</v>
      </c>
      <c r="D353" s="78"/>
      <c r="E353" s="78"/>
      <c r="F353" s="78"/>
      <c r="G353" s="79"/>
      <c r="H353" s="78"/>
      <c r="I353" s="109" t="n">
        <f aca="false">IF(B353&lt;&gt;"Manutenção em interface",IF(B353&lt;&gt;"Desenv., Manutenção e Publicação de Páginas Estáticas",IF(H353="EE",4,IF(H353="CE",4,IF(H353="SE",5,IF(H353="ALI",7,IF(H353="AIE",5,0))))),C353),C353)</f>
        <v>0</v>
      </c>
      <c r="J353" s="109" t="n">
        <f aca="false">IF(B353&lt;&gt;"Manutenção em interface",IF(B353&lt;&gt;"Desenv., Manutenção e Publicação de Páginas Estáticas",IF(H353="EE",4,IF(H353="CE",4,IF(H353="SE",5,IF(H353="ALI",7,IF(H353="AIE",5,0)))))*C353,C353),C353)</f>
        <v>0</v>
      </c>
      <c r="K353" s="78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IF(B354&lt;&gt;"",VLOOKUP(B354,'Manual EB'!$A$3:$B$407,2,0),0)</f>
        <v>0</v>
      </c>
      <c r="D354" s="78"/>
      <c r="E354" s="78"/>
      <c r="F354" s="78"/>
      <c r="G354" s="79"/>
      <c r="H354" s="78"/>
      <c r="I354" s="109" t="n">
        <f aca="false">IF(B354&lt;&gt;"Manutenção em interface",IF(B354&lt;&gt;"Desenv., Manutenção e Publicação de Páginas Estáticas",IF(H354="EE",4,IF(H354="CE",4,IF(H354="SE",5,IF(H354="ALI",7,IF(H354="AIE",5,0))))),C354),C354)</f>
        <v>0</v>
      </c>
      <c r="J354" s="109" t="n">
        <f aca="false">IF(B354&lt;&gt;"Manutenção em interface",IF(B354&lt;&gt;"Desenv., Manutenção e Publicação de Páginas Estáticas",IF(H354="EE",4,IF(H354="CE",4,IF(H354="SE",5,IF(H354="ALI",7,IF(H354="AIE",5,0)))))*C354,C354),C354)</f>
        <v>0</v>
      </c>
      <c r="K354" s="78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IF(B355&lt;&gt;"",VLOOKUP(B355,'Manual EB'!$A$3:$B$407,2,0),0)</f>
        <v>0</v>
      </c>
      <c r="D355" s="78"/>
      <c r="E355" s="78"/>
      <c r="F355" s="78"/>
      <c r="G355" s="79"/>
      <c r="H355" s="78"/>
      <c r="I355" s="109" t="n">
        <f aca="false">IF(B355&lt;&gt;"Manutenção em interface",IF(B355&lt;&gt;"Desenv., Manutenção e Publicação de Páginas Estáticas",IF(H355="EE",4,IF(H355="CE",4,IF(H355="SE",5,IF(H355="ALI",7,IF(H355="AIE",5,0))))),C355),C355)</f>
        <v>0</v>
      </c>
      <c r="J355" s="109" t="n">
        <f aca="false">IF(B355&lt;&gt;"Manutenção em interface",IF(B355&lt;&gt;"Desenv., Manutenção e Publicação de Páginas Estáticas",IF(H355="EE",4,IF(H355="CE",4,IF(H355="SE",5,IF(H355="ALI",7,IF(H355="AIE",5,0)))))*C355,C355),C355)</f>
        <v>0</v>
      </c>
      <c r="K355" s="78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IF(B356&lt;&gt;"",VLOOKUP(B356,'Manual EB'!$A$3:$B$407,2,0),0)</f>
        <v>0</v>
      </c>
      <c r="D356" s="78"/>
      <c r="E356" s="78"/>
      <c r="F356" s="78"/>
      <c r="G356" s="79"/>
      <c r="H356" s="78"/>
      <c r="I356" s="109" t="n">
        <f aca="false">IF(B356&lt;&gt;"Manutenção em interface",IF(B356&lt;&gt;"Desenv., Manutenção e Publicação de Páginas Estáticas",IF(H356="EE",4,IF(H356="CE",4,IF(H356="SE",5,IF(H356="ALI",7,IF(H356="AIE",5,0))))),C356),C356)</f>
        <v>0</v>
      </c>
      <c r="J356" s="109" t="n">
        <f aca="false">IF(B356&lt;&gt;"Manutenção em interface",IF(B356&lt;&gt;"Desenv., Manutenção e Publicação de Páginas Estáticas",IF(H356="EE",4,IF(H356="CE",4,IF(H356="SE",5,IF(H356="ALI",7,IF(H356="AIE",5,0)))))*C356,C356),C356)</f>
        <v>0</v>
      </c>
      <c r="K356" s="78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IF(B357&lt;&gt;"",VLOOKUP(B357,'Manual EB'!$A$3:$B$407,2,0),0)</f>
        <v>0</v>
      </c>
      <c r="D357" s="78"/>
      <c r="E357" s="78"/>
      <c r="F357" s="78"/>
      <c r="G357" s="79"/>
      <c r="H357" s="78"/>
      <c r="I357" s="109" t="n">
        <f aca="false">IF(B357&lt;&gt;"Manutenção em interface",IF(B357&lt;&gt;"Desenv., Manutenção e Publicação de Páginas Estáticas",IF(H357="EE",4,IF(H357="CE",4,IF(H357="SE",5,IF(H357="ALI",7,IF(H357="AIE",5,0))))),C357),C357)</f>
        <v>0</v>
      </c>
      <c r="J357" s="109" t="n">
        <f aca="false">IF(B357&lt;&gt;"Manutenção em interface",IF(B357&lt;&gt;"Desenv., Manutenção e Publicação de Páginas Estáticas",IF(H357="EE",4,IF(H357="CE",4,IF(H357="SE",5,IF(H357="ALI",7,IF(H357="AIE",5,0)))))*C357,C357),C357)</f>
        <v>0</v>
      </c>
      <c r="K357" s="78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IF(B358&lt;&gt;"",VLOOKUP(B358,'Manual EB'!$A$3:$B$407,2,0),0)</f>
        <v>0</v>
      </c>
      <c r="D358" s="78"/>
      <c r="E358" s="78"/>
      <c r="F358" s="78"/>
      <c r="G358" s="79"/>
      <c r="H358" s="78"/>
      <c r="I358" s="109" t="n">
        <f aca="false">IF(B358&lt;&gt;"Manutenção em interface",IF(B358&lt;&gt;"Desenv., Manutenção e Publicação de Páginas Estáticas",IF(H358="EE",4,IF(H358="CE",4,IF(H358="SE",5,IF(H358="ALI",7,IF(H358="AIE",5,0))))),C358),C358)</f>
        <v>0</v>
      </c>
      <c r="J358" s="109" t="n">
        <f aca="false">IF(B358&lt;&gt;"Manutenção em interface",IF(B358&lt;&gt;"Desenv., Manutenção e Publicação de Páginas Estáticas",IF(H358="EE",4,IF(H358="CE",4,IF(H358="SE",5,IF(H358="ALI",7,IF(H358="AIE",5,0)))))*C358,C358),C358)</f>
        <v>0</v>
      </c>
      <c r="K358" s="78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IF(B359&lt;&gt;"",VLOOKUP(B359,'Manual EB'!$A$3:$B$407,2,0),0)</f>
        <v>0</v>
      </c>
      <c r="D359" s="78"/>
      <c r="E359" s="78"/>
      <c r="F359" s="78"/>
      <c r="G359" s="79"/>
      <c r="H359" s="78"/>
      <c r="I359" s="109" t="n">
        <f aca="false">IF(B359&lt;&gt;"Manutenção em interface",IF(B359&lt;&gt;"Desenv., Manutenção e Publicação de Páginas Estáticas",IF(H359="EE",4,IF(H359="CE",4,IF(H359="SE",5,IF(H359="ALI",7,IF(H359="AIE",5,0))))),C359),C359)</f>
        <v>0</v>
      </c>
      <c r="J359" s="109" t="n">
        <f aca="false">IF(B359&lt;&gt;"Manutenção em interface",IF(B359&lt;&gt;"Desenv., Manutenção e Publicação de Páginas Estáticas",IF(H359="EE",4,IF(H359="CE",4,IF(H359="SE",5,IF(H359="ALI",7,IF(H359="AIE",5,0)))))*C359,C359),C359)</f>
        <v>0</v>
      </c>
      <c r="K359" s="78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IF(B360&lt;&gt;"",VLOOKUP(B360,'Manual EB'!$A$3:$B$407,2,0),0)</f>
        <v>0</v>
      </c>
      <c r="D360" s="78"/>
      <c r="E360" s="78"/>
      <c r="F360" s="78"/>
      <c r="G360" s="79"/>
      <c r="H360" s="78"/>
      <c r="I360" s="109" t="n">
        <f aca="false">IF(B360&lt;&gt;"Manutenção em interface",IF(B360&lt;&gt;"Desenv., Manutenção e Publicação de Páginas Estáticas",IF(H360="EE",4,IF(H360="CE",4,IF(H360="SE",5,IF(H360="ALI",7,IF(H360="AIE",5,0))))),C360),C360)</f>
        <v>0</v>
      </c>
      <c r="J360" s="109" t="n">
        <f aca="false">IF(B360&lt;&gt;"Manutenção em interface",IF(B360&lt;&gt;"Desenv., Manutenção e Publicação de Páginas Estáticas",IF(H360="EE",4,IF(H360="CE",4,IF(H360="SE",5,IF(H360="ALI",7,IF(H360="AIE",5,0)))))*C360,C360),C360)</f>
        <v>0</v>
      </c>
      <c r="K360" s="78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IF(B361&lt;&gt;"",VLOOKUP(B361,'Manual EB'!$A$3:$B$407,2,0),0)</f>
        <v>0</v>
      </c>
      <c r="D361" s="78"/>
      <c r="E361" s="78"/>
      <c r="F361" s="78"/>
      <c r="G361" s="79"/>
      <c r="H361" s="78"/>
      <c r="I361" s="109" t="n">
        <f aca="false">IF(B361&lt;&gt;"Manutenção em interface",IF(B361&lt;&gt;"Desenv., Manutenção e Publicação de Páginas Estáticas",IF(H361="EE",4,IF(H361="CE",4,IF(H361="SE",5,IF(H361="ALI",7,IF(H361="AIE",5,0))))),C361),C361)</f>
        <v>0</v>
      </c>
      <c r="J361" s="109" t="n">
        <f aca="false">IF(B361&lt;&gt;"Manutenção em interface",IF(B361&lt;&gt;"Desenv., Manutenção e Publicação de Páginas Estáticas",IF(H361="EE",4,IF(H361="CE",4,IF(H361="SE",5,IF(H361="ALI",7,IF(H361="AIE",5,0)))))*C361,C361),C361)</f>
        <v>0</v>
      </c>
      <c r="K361" s="78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IF(B362&lt;&gt;"",VLOOKUP(B362,'Manual EB'!$A$3:$B$407,2,0),0)</f>
        <v>0</v>
      </c>
      <c r="D362" s="78"/>
      <c r="E362" s="78"/>
      <c r="F362" s="78"/>
      <c r="G362" s="79"/>
      <c r="H362" s="78"/>
      <c r="I362" s="109" t="n">
        <f aca="false">IF(B362&lt;&gt;"Manutenção em interface",IF(B362&lt;&gt;"Desenv., Manutenção e Publicação de Páginas Estáticas",IF(H362="EE",4,IF(H362="CE",4,IF(H362="SE",5,IF(H362="ALI",7,IF(H362="AIE",5,0))))),C362),C362)</f>
        <v>0</v>
      </c>
      <c r="J362" s="109" t="n">
        <f aca="false">IF(B362&lt;&gt;"Manutenção em interface",IF(B362&lt;&gt;"Desenv., Manutenção e Publicação de Páginas Estáticas",IF(H362="EE",4,IF(H362="CE",4,IF(H362="SE",5,IF(H362="ALI",7,IF(H362="AIE",5,0)))))*C362,C362),C362)</f>
        <v>0</v>
      </c>
      <c r="K362" s="78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IF(B363&lt;&gt;"",VLOOKUP(B363,'Manual EB'!$A$3:$B$407,2,0),0)</f>
        <v>0</v>
      </c>
      <c r="D363" s="78"/>
      <c r="E363" s="78"/>
      <c r="F363" s="78"/>
      <c r="G363" s="79"/>
      <c r="H363" s="78"/>
      <c r="I363" s="109" t="n">
        <f aca="false">IF(B363&lt;&gt;"Manutenção em interface",IF(B363&lt;&gt;"Desenv., Manutenção e Publicação de Páginas Estáticas",IF(H363="EE",4,IF(H363="CE",4,IF(H363="SE",5,IF(H363="ALI",7,IF(H363="AIE",5,0))))),C363),C363)</f>
        <v>0</v>
      </c>
      <c r="J363" s="109" t="n">
        <f aca="false">IF(B363&lt;&gt;"Manutenção em interface",IF(B363&lt;&gt;"Desenv., Manutenção e Publicação de Páginas Estáticas",IF(H363="EE",4,IF(H363="CE",4,IF(H363="SE",5,IF(H363="ALI",7,IF(H363="AIE",5,0)))))*C363,C363),C363)</f>
        <v>0</v>
      </c>
      <c r="K363" s="78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IF(B364&lt;&gt;"",VLOOKUP(B364,'Manual EB'!$A$3:$B$407,2,0),0)</f>
        <v>0</v>
      </c>
      <c r="D364" s="78"/>
      <c r="E364" s="78"/>
      <c r="F364" s="78"/>
      <c r="G364" s="79"/>
      <c r="H364" s="78"/>
      <c r="I364" s="109" t="n">
        <f aca="false">IF(B364&lt;&gt;"Manutenção em interface",IF(B364&lt;&gt;"Desenv., Manutenção e Publicação de Páginas Estáticas",IF(H364="EE",4,IF(H364="CE",4,IF(H364="SE",5,IF(H364="ALI",7,IF(H364="AIE",5,0))))),C364),C364)</f>
        <v>0</v>
      </c>
      <c r="J364" s="109" t="n">
        <f aca="false">IF(B364&lt;&gt;"Manutenção em interface",IF(B364&lt;&gt;"Desenv., Manutenção e Publicação de Páginas Estáticas",IF(H364="EE",4,IF(H364="CE",4,IF(H364="SE",5,IF(H364="ALI",7,IF(H364="AIE",5,0)))))*C364,C364),C364)</f>
        <v>0</v>
      </c>
      <c r="K364" s="78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IF(B365&lt;&gt;"",VLOOKUP(B365,'Manual EB'!$A$3:$B$407,2,0),0)</f>
        <v>0</v>
      </c>
      <c r="D365" s="78"/>
      <c r="E365" s="78"/>
      <c r="F365" s="78"/>
      <c r="G365" s="79"/>
      <c r="H365" s="78"/>
      <c r="I365" s="109" t="n">
        <f aca="false">IF(B365&lt;&gt;"Manutenção em interface",IF(B365&lt;&gt;"Desenv., Manutenção e Publicação de Páginas Estáticas",IF(H365="EE",4,IF(H365="CE",4,IF(H365="SE",5,IF(H365="ALI",7,IF(H365="AIE",5,0))))),C365),C365)</f>
        <v>0</v>
      </c>
      <c r="J365" s="109" t="n">
        <f aca="false">IF(B365&lt;&gt;"Manutenção em interface",IF(B365&lt;&gt;"Desenv., Manutenção e Publicação de Páginas Estáticas",IF(H365="EE",4,IF(H365="CE",4,IF(H365="SE",5,IF(H365="ALI",7,IF(H365="AIE",5,0)))))*C365,C365),C365)</f>
        <v>0</v>
      </c>
      <c r="K365" s="78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IF(B366&lt;&gt;"",VLOOKUP(B366,'Manual EB'!$A$3:$B$407,2,0),0)</f>
        <v>0</v>
      </c>
      <c r="D366" s="78"/>
      <c r="E366" s="78"/>
      <c r="F366" s="78"/>
      <c r="G366" s="79"/>
      <c r="H366" s="78"/>
      <c r="I366" s="109" t="n">
        <f aca="false">IF(B366&lt;&gt;"Manutenção em interface",IF(B366&lt;&gt;"Desenv., Manutenção e Publicação de Páginas Estáticas",IF(H366="EE",4,IF(H366="CE",4,IF(H366="SE",5,IF(H366="ALI",7,IF(H366="AIE",5,0))))),C366),C366)</f>
        <v>0</v>
      </c>
      <c r="J366" s="109" t="n">
        <f aca="false">IF(B366&lt;&gt;"Manutenção em interface",IF(B366&lt;&gt;"Desenv., Manutenção e Publicação de Páginas Estáticas",IF(H366="EE",4,IF(H366="CE",4,IF(H366="SE",5,IF(H366="ALI",7,IF(H366="AIE",5,0)))))*C366,C366),C366)</f>
        <v>0</v>
      </c>
      <c r="K366" s="78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IF(B367&lt;&gt;"",VLOOKUP(B367,'Manual EB'!$A$3:$B$407,2,0),0)</f>
        <v>0</v>
      </c>
      <c r="D367" s="78"/>
      <c r="E367" s="78"/>
      <c r="F367" s="78"/>
      <c r="G367" s="79"/>
      <c r="H367" s="78"/>
      <c r="I367" s="109" t="n">
        <f aca="false">IF(B367&lt;&gt;"Manutenção em interface",IF(B367&lt;&gt;"Desenv., Manutenção e Publicação de Páginas Estáticas",IF(H367="EE",4,IF(H367="CE",4,IF(H367="SE",5,IF(H367="ALI",7,IF(H367="AIE",5,0))))),C367),C367)</f>
        <v>0</v>
      </c>
      <c r="J367" s="109" t="n">
        <f aca="false">IF(B367&lt;&gt;"Manutenção em interface",IF(B367&lt;&gt;"Desenv., Manutenção e Publicação de Páginas Estáticas",IF(H367="EE",4,IF(H367="CE",4,IF(H367="SE",5,IF(H367="ALI",7,IF(H367="AIE",5,0)))))*C367,C367),C367)</f>
        <v>0</v>
      </c>
      <c r="K367" s="78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IF(B368&lt;&gt;"",VLOOKUP(B368,'Manual EB'!$A$3:$B$407,2,0),0)</f>
        <v>0</v>
      </c>
      <c r="D368" s="78"/>
      <c r="E368" s="78"/>
      <c r="F368" s="78"/>
      <c r="G368" s="79"/>
      <c r="H368" s="78"/>
      <c r="I368" s="109" t="n">
        <f aca="false">IF(B368&lt;&gt;"Manutenção em interface",IF(B368&lt;&gt;"Desenv., Manutenção e Publicação de Páginas Estáticas",IF(H368="EE",4,IF(H368="CE",4,IF(H368="SE",5,IF(H368="ALI",7,IF(H368="AIE",5,0))))),C368),C368)</f>
        <v>0</v>
      </c>
      <c r="J368" s="109" t="n">
        <f aca="false">IF(B368&lt;&gt;"Manutenção em interface",IF(B368&lt;&gt;"Desenv., Manutenção e Publicação de Páginas Estáticas",IF(H368="EE",4,IF(H368="CE",4,IF(H368="SE",5,IF(H368="ALI",7,IF(H368="AIE",5,0)))))*C368,C368),C368)</f>
        <v>0</v>
      </c>
      <c r="K368" s="78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IF(B369&lt;&gt;"",VLOOKUP(B369,'Manual EB'!$A$3:$B$407,2,0),0)</f>
        <v>0</v>
      </c>
      <c r="D369" s="78"/>
      <c r="E369" s="78"/>
      <c r="F369" s="78"/>
      <c r="G369" s="79"/>
      <c r="H369" s="78"/>
      <c r="I369" s="109" t="n">
        <f aca="false">IF(B369&lt;&gt;"Manutenção em interface",IF(B369&lt;&gt;"Desenv., Manutenção e Publicação de Páginas Estáticas",IF(H369="EE",4,IF(H369="CE",4,IF(H369="SE",5,IF(H369="ALI",7,IF(H369="AIE",5,0))))),C369),C369)</f>
        <v>0</v>
      </c>
      <c r="J369" s="109" t="n">
        <f aca="false">IF(B369&lt;&gt;"Manutenção em interface",IF(B369&lt;&gt;"Desenv., Manutenção e Publicação de Páginas Estáticas",IF(H369="EE",4,IF(H369="CE",4,IF(H369="SE",5,IF(H369="ALI",7,IF(H369="AIE",5,0)))))*C369,C369),C369)</f>
        <v>0</v>
      </c>
      <c r="K369" s="78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IF(B370&lt;&gt;"",VLOOKUP(B370,'Manual EB'!$A$3:$B$407,2,0),0)</f>
        <v>0</v>
      </c>
      <c r="D370" s="78"/>
      <c r="E370" s="78"/>
      <c r="F370" s="78"/>
      <c r="G370" s="79"/>
      <c r="H370" s="78"/>
      <c r="I370" s="109" t="n">
        <f aca="false">IF(B370&lt;&gt;"Manutenção em interface",IF(B370&lt;&gt;"Desenv., Manutenção e Publicação de Páginas Estáticas",IF(H370="EE",4,IF(H370="CE",4,IF(H370="SE",5,IF(H370="ALI",7,IF(H370="AIE",5,0))))),C370),C370)</f>
        <v>0</v>
      </c>
      <c r="J370" s="109" t="n">
        <f aca="false">IF(B370&lt;&gt;"Manutenção em interface",IF(B370&lt;&gt;"Desenv., Manutenção e Publicação de Páginas Estáticas",IF(H370="EE",4,IF(H370="CE",4,IF(H370="SE",5,IF(H370="ALI",7,IF(H370="AIE",5,0)))))*C370,C370),C370)</f>
        <v>0</v>
      </c>
      <c r="K370" s="78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IF(B371&lt;&gt;"",VLOOKUP(B371,'Manual EB'!$A$3:$B$407,2,0),0)</f>
        <v>0</v>
      </c>
      <c r="D371" s="78"/>
      <c r="E371" s="78"/>
      <c r="F371" s="78"/>
      <c r="G371" s="79"/>
      <c r="H371" s="78"/>
      <c r="I371" s="109" t="n">
        <f aca="false">IF(B371&lt;&gt;"Manutenção em interface",IF(B371&lt;&gt;"Desenv., Manutenção e Publicação de Páginas Estáticas",IF(H371="EE",4,IF(H371="CE",4,IF(H371="SE",5,IF(H371="ALI",7,IF(H371="AIE",5,0))))),C371),C371)</f>
        <v>0</v>
      </c>
      <c r="J371" s="109" t="n">
        <f aca="false">IF(B371&lt;&gt;"Manutenção em interface",IF(B371&lt;&gt;"Desenv., Manutenção e Publicação de Páginas Estáticas",IF(H371="EE",4,IF(H371="CE",4,IF(H371="SE",5,IF(H371="ALI",7,IF(H371="AIE",5,0)))))*C371,C371),C371)</f>
        <v>0</v>
      </c>
      <c r="K371" s="78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IF(B372&lt;&gt;"",VLOOKUP(B372,'Manual EB'!$A$3:$B$407,2,0),0)</f>
        <v>0</v>
      </c>
      <c r="D372" s="78"/>
      <c r="E372" s="78"/>
      <c r="F372" s="78"/>
      <c r="G372" s="79"/>
      <c r="H372" s="78"/>
      <c r="I372" s="109" t="n">
        <f aca="false">IF(B372&lt;&gt;"Manutenção em interface",IF(B372&lt;&gt;"Desenv., Manutenção e Publicação de Páginas Estáticas",IF(H372="EE",4,IF(H372="CE",4,IF(H372="SE",5,IF(H372="ALI",7,IF(H372="AIE",5,0))))),C372),C372)</f>
        <v>0</v>
      </c>
      <c r="J372" s="109" t="n">
        <f aca="false">IF(B372&lt;&gt;"Manutenção em interface",IF(B372&lt;&gt;"Desenv., Manutenção e Publicação de Páginas Estáticas",IF(H372="EE",4,IF(H372="CE",4,IF(H372="SE",5,IF(H372="ALI",7,IF(H372="AIE",5,0)))))*C372,C372),C372)</f>
        <v>0</v>
      </c>
      <c r="K372" s="78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IF(B373&lt;&gt;"",VLOOKUP(B373,'Manual EB'!$A$3:$B$407,2,0),0)</f>
        <v>0</v>
      </c>
      <c r="D373" s="78"/>
      <c r="E373" s="78"/>
      <c r="F373" s="78"/>
      <c r="G373" s="79"/>
      <c r="H373" s="78"/>
      <c r="I373" s="109" t="n">
        <f aca="false">IF(B373&lt;&gt;"Manutenção em interface",IF(B373&lt;&gt;"Desenv., Manutenção e Publicação de Páginas Estáticas",IF(H373="EE",4,IF(H373="CE",4,IF(H373="SE",5,IF(H373="ALI",7,IF(H373="AIE",5,0))))),C373),C373)</f>
        <v>0</v>
      </c>
      <c r="J373" s="109" t="n">
        <f aca="false">IF(B373&lt;&gt;"Manutenção em interface",IF(B373&lt;&gt;"Desenv., Manutenção e Publicação de Páginas Estáticas",IF(H373="EE",4,IF(H373="CE",4,IF(H373="SE",5,IF(H373="ALI",7,IF(H373="AIE",5,0)))))*C373,C373),C373)</f>
        <v>0</v>
      </c>
      <c r="K373" s="78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IF(B374&lt;&gt;"",VLOOKUP(B374,'Manual EB'!$A$3:$B$407,2,0),0)</f>
        <v>0</v>
      </c>
      <c r="D374" s="78"/>
      <c r="E374" s="78"/>
      <c r="F374" s="78"/>
      <c r="G374" s="79"/>
      <c r="H374" s="78"/>
      <c r="I374" s="109" t="n">
        <f aca="false">IF(B374&lt;&gt;"Manutenção em interface",IF(B374&lt;&gt;"Desenv., Manutenção e Publicação de Páginas Estáticas",IF(H374="EE",4,IF(H374="CE",4,IF(H374="SE",5,IF(H374="ALI",7,IF(H374="AIE",5,0))))),C374),C374)</f>
        <v>0</v>
      </c>
      <c r="J374" s="109" t="n">
        <f aca="false">IF(B374&lt;&gt;"Manutenção em interface",IF(B374&lt;&gt;"Desenv., Manutenção e Publicação de Páginas Estáticas",IF(H374="EE",4,IF(H374="CE",4,IF(H374="SE",5,IF(H374="ALI",7,IF(H374="AIE",5,0)))))*C374,C374),C374)</f>
        <v>0</v>
      </c>
      <c r="K374" s="78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IF(B375&lt;&gt;"",VLOOKUP(B375,'Manual EB'!$A$3:$B$407,2,0),0)</f>
        <v>0</v>
      </c>
      <c r="D375" s="78"/>
      <c r="E375" s="78"/>
      <c r="F375" s="78"/>
      <c r="G375" s="79"/>
      <c r="H375" s="78"/>
      <c r="I375" s="109" t="n">
        <f aca="false">IF(B375&lt;&gt;"Manutenção em interface",IF(B375&lt;&gt;"Desenv., Manutenção e Publicação de Páginas Estáticas",IF(H375="EE",4,IF(H375="CE",4,IF(H375="SE",5,IF(H375="ALI",7,IF(H375="AIE",5,0))))),C375),C375)</f>
        <v>0</v>
      </c>
      <c r="J375" s="109" t="n">
        <f aca="false">IF(B375&lt;&gt;"Manutenção em interface",IF(B375&lt;&gt;"Desenv., Manutenção e Publicação de Páginas Estáticas",IF(H375="EE",4,IF(H375="CE",4,IF(H375="SE",5,IF(H375="ALI",7,IF(H375="AIE",5,0)))))*C375,C375),C375)</f>
        <v>0</v>
      </c>
      <c r="K375" s="78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IF(B376&lt;&gt;"",VLOOKUP(B376,'Manual EB'!$A$3:$B$407,2,0),0)</f>
        <v>0</v>
      </c>
      <c r="D376" s="78"/>
      <c r="E376" s="78"/>
      <c r="F376" s="78"/>
      <c r="G376" s="79"/>
      <c r="H376" s="78"/>
      <c r="I376" s="109" t="n">
        <f aca="false">IF(B376&lt;&gt;"Manutenção em interface",IF(B376&lt;&gt;"Desenv., Manutenção e Publicação de Páginas Estáticas",IF(H376="EE",4,IF(H376="CE",4,IF(H376="SE",5,IF(H376="ALI",7,IF(H376="AIE",5,0))))),C376),C376)</f>
        <v>0</v>
      </c>
      <c r="J376" s="109" t="n">
        <f aca="false">IF(B376&lt;&gt;"Manutenção em interface",IF(B376&lt;&gt;"Desenv., Manutenção e Publicação de Páginas Estáticas",IF(H376="EE",4,IF(H376="CE",4,IF(H376="SE",5,IF(H376="ALI",7,IF(H376="AIE",5,0)))))*C376,C376),C376)</f>
        <v>0</v>
      </c>
      <c r="K376" s="78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IF(B377&lt;&gt;"",VLOOKUP(B377,'Manual EB'!$A$3:$B$407,2,0),0)</f>
        <v>0</v>
      </c>
      <c r="D377" s="78"/>
      <c r="E377" s="78"/>
      <c r="F377" s="78"/>
      <c r="G377" s="79"/>
      <c r="H377" s="78"/>
      <c r="I377" s="109" t="n">
        <f aca="false">IF(B377&lt;&gt;"Manutenção em interface",IF(B377&lt;&gt;"Desenv., Manutenção e Publicação de Páginas Estáticas",IF(H377="EE",4,IF(H377="CE",4,IF(H377="SE",5,IF(H377="ALI",7,IF(H377="AIE",5,0))))),C377),C377)</f>
        <v>0</v>
      </c>
      <c r="J377" s="109" t="n">
        <f aca="false">IF(B377&lt;&gt;"Manutenção em interface",IF(B377&lt;&gt;"Desenv., Manutenção e Publicação de Páginas Estáticas",IF(H377="EE",4,IF(H377="CE",4,IF(H377="SE",5,IF(H377="ALI",7,IF(H377="AIE",5,0)))))*C377,C377),C377)</f>
        <v>0</v>
      </c>
      <c r="K377" s="78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IF(B378&lt;&gt;"",VLOOKUP(B378,'Manual EB'!$A$3:$B$407,2,0),0)</f>
        <v>0</v>
      </c>
      <c r="D378" s="78"/>
      <c r="E378" s="78"/>
      <c r="F378" s="78"/>
      <c r="G378" s="79"/>
      <c r="H378" s="78"/>
      <c r="I378" s="109" t="n">
        <f aca="false">IF(B378&lt;&gt;"Manutenção em interface",IF(B378&lt;&gt;"Desenv., Manutenção e Publicação de Páginas Estáticas",IF(H378="EE",4,IF(H378="CE",4,IF(H378="SE",5,IF(H378="ALI",7,IF(H378="AIE",5,0))))),C378),C378)</f>
        <v>0</v>
      </c>
      <c r="J378" s="109" t="n">
        <f aca="false">IF(B378&lt;&gt;"Manutenção em interface",IF(B378&lt;&gt;"Desenv., Manutenção e Publicação de Páginas Estáticas",IF(H378="EE",4,IF(H378="CE",4,IF(H378="SE",5,IF(H378="ALI",7,IF(H378="AIE",5,0)))))*C378,C378),C378)</f>
        <v>0</v>
      </c>
      <c r="K378" s="78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IF(B379&lt;&gt;"",VLOOKUP(B379,'Manual EB'!$A$3:$B$407,2,0),0)</f>
        <v>0</v>
      </c>
      <c r="D379" s="78"/>
      <c r="E379" s="78"/>
      <c r="F379" s="78"/>
      <c r="G379" s="79"/>
      <c r="H379" s="78"/>
      <c r="I379" s="109" t="n">
        <f aca="false">IF(B379&lt;&gt;"Manutenção em interface",IF(B379&lt;&gt;"Desenv., Manutenção e Publicação de Páginas Estáticas",IF(H379="EE",4,IF(H379="CE",4,IF(H379="SE",5,IF(H379="ALI",7,IF(H379="AIE",5,0))))),C379),C379)</f>
        <v>0</v>
      </c>
      <c r="J379" s="109" t="n">
        <f aca="false">IF(B379&lt;&gt;"Manutenção em interface",IF(B379&lt;&gt;"Desenv., Manutenção e Publicação de Páginas Estáticas",IF(H379="EE",4,IF(H379="CE",4,IF(H379="SE",5,IF(H379="ALI",7,IF(H379="AIE",5,0)))))*C379,C379),C379)</f>
        <v>0</v>
      </c>
      <c r="K379" s="78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IF(B380&lt;&gt;"",VLOOKUP(B380,'Manual EB'!$A$3:$B$407,2,0),0)</f>
        <v>0</v>
      </c>
      <c r="D380" s="78"/>
      <c r="E380" s="78"/>
      <c r="F380" s="78"/>
      <c r="G380" s="79"/>
      <c r="H380" s="78"/>
      <c r="I380" s="109" t="n">
        <f aca="false">IF(B380&lt;&gt;"Manutenção em interface",IF(B380&lt;&gt;"Desenv., Manutenção e Publicação de Páginas Estáticas",IF(H380="EE",4,IF(H380="CE",4,IF(H380="SE",5,IF(H380="ALI",7,IF(H380="AIE",5,0))))),C380),C380)</f>
        <v>0</v>
      </c>
      <c r="J380" s="109" t="n">
        <f aca="false">IF(B380&lt;&gt;"Manutenção em interface",IF(B380&lt;&gt;"Desenv., Manutenção e Publicação de Páginas Estáticas",IF(H380="EE",4,IF(H380="CE",4,IF(H380="SE",5,IF(H380="ALI",7,IF(H380="AIE",5,0)))))*C380,C380),C380)</f>
        <v>0</v>
      </c>
      <c r="K380" s="78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IF(B381&lt;&gt;"",VLOOKUP(B381,'Manual EB'!$A$3:$B$407,2,0),0)</f>
        <v>0</v>
      </c>
      <c r="D381" s="78"/>
      <c r="E381" s="78"/>
      <c r="F381" s="78"/>
      <c r="G381" s="79"/>
      <c r="H381" s="78"/>
      <c r="I381" s="109" t="n">
        <f aca="false">IF(B381&lt;&gt;"Manutenção em interface",IF(B381&lt;&gt;"Desenv., Manutenção e Publicação de Páginas Estáticas",IF(H381="EE",4,IF(H381="CE",4,IF(H381="SE",5,IF(H381="ALI",7,IF(H381="AIE",5,0))))),C381),C381)</f>
        <v>0</v>
      </c>
      <c r="J381" s="109" t="n">
        <f aca="false">IF(B381&lt;&gt;"Manutenção em interface",IF(B381&lt;&gt;"Desenv., Manutenção e Publicação de Páginas Estáticas",IF(H381="EE",4,IF(H381="CE",4,IF(H381="SE",5,IF(H381="ALI",7,IF(H381="AIE",5,0)))))*C381,C381),C381)</f>
        <v>0</v>
      </c>
      <c r="K381" s="78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IF(B382&lt;&gt;"",VLOOKUP(B382,'Manual EB'!$A$3:$B$407,2,0),0)</f>
        <v>0</v>
      </c>
      <c r="D382" s="78"/>
      <c r="E382" s="78"/>
      <c r="F382" s="78"/>
      <c r="G382" s="79"/>
      <c r="H382" s="78"/>
      <c r="I382" s="109" t="n">
        <f aca="false">IF(B382&lt;&gt;"Manutenção em interface",IF(B382&lt;&gt;"Desenv., Manutenção e Publicação de Páginas Estáticas",IF(H382="EE",4,IF(H382="CE",4,IF(H382="SE",5,IF(H382="ALI",7,IF(H382="AIE",5,0))))),C382),C382)</f>
        <v>0</v>
      </c>
      <c r="J382" s="109" t="n">
        <f aca="false">IF(B382&lt;&gt;"Manutenção em interface",IF(B382&lt;&gt;"Desenv., Manutenção e Publicação de Páginas Estáticas",IF(H382="EE",4,IF(H382="CE",4,IF(H382="SE",5,IF(H382="ALI",7,IF(H382="AIE",5,0)))))*C382,C382),C382)</f>
        <v>0</v>
      </c>
      <c r="K382" s="78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111" t="s">
        <v>63</v>
      </c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12.8" hidden="false" customHeight="true" outlineLevel="0" collapsed="false">
      <c r="A384" s="97"/>
      <c r="D384" s="99"/>
      <c r="E384" s="99"/>
      <c r="F384" s="99"/>
      <c r="G384" s="127" t="s">
        <v>79</v>
      </c>
      <c r="H384" s="127"/>
      <c r="I384" s="127"/>
      <c r="J384" s="102" t="n">
        <f aca="false">SUM(J10:J383)</f>
        <v>0</v>
      </c>
    </row>
    <row r="385" customFormat="false" ht="12.8" hidden="false" customHeight="true" outlineLevel="0" collapsed="false">
      <c r="G385" s="127" t="s">
        <v>80</v>
      </c>
      <c r="H385" s="127"/>
      <c r="I385" s="127"/>
      <c r="J385" s="102" t="n">
        <f aca="false">SUM(I11:I382)</f>
        <v>0</v>
      </c>
    </row>
  </sheetData>
  <mergeCells count="21">
    <mergeCell ref="C1:K1"/>
    <mergeCell ref="A2:B2"/>
    <mergeCell ref="H3:K3"/>
    <mergeCell ref="H4:K4"/>
    <mergeCell ref="A5:B6"/>
    <mergeCell ref="C5:D6"/>
    <mergeCell ref="H5:K5"/>
    <mergeCell ref="H6:K6"/>
    <mergeCell ref="A8:A9"/>
    <mergeCell ref="B8:B9"/>
    <mergeCell ref="C8:C9"/>
    <mergeCell ref="D8:D9"/>
    <mergeCell ref="E8:E9"/>
    <mergeCell ref="F8:F9"/>
    <mergeCell ref="G8:G9"/>
    <mergeCell ref="H8:J8"/>
    <mergeCell ref="K8:K9"/>
    <mergeCell ref="A10:K10"/>
    <mergeCell ref="A383:K383"/>
    <mergeCell ref="G384:I384"/>
    <mergeCell ref="G385:I385"/>
  </mergeCells>
  <conditionalFormatting sqref="H11:H382">
    <cfRule type="cellIs" priority="2" operator="between" aboveAverage="0" equalAverage="0" bottom="0" percent="0" rank="0" text="" dxfId="0">
      <formula>"Desenvolvimento"</formula>
      <formula>"Manutenção"</formula>
    </cfRule>
  </conditionalFormatting>
  <dataValidations count="2">
    <dataValidation allowBlank="true" operator="equal" showDropDown="false" showErrorMessage="true" showInputMessage="true" sqref="B11:B382" type="list">
      <formula1>TipoProjeto</formula1>
      <formula2>0</formula2>
    </dataValidation>
    <dataValidation allowBlank="true" error="Selecione uma das opções apresentada" errorTitle="Erro" operator="equal" showDropDown="false" showErrorMessage="true" showInputMessage="true" sqref="H11:H382" type="list">
      <formula1>"-------,EE,SE,CE,ALI,AIE"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F81BD"/>
    <pageSetUpPr fitToPage="false"/>
  </sheetPr>
  <dimension ref="A1:N85"/>
  <sheetViews>
    <sheetView showFormulas="false" showGridLines="fals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0" activeCellId="0" sqref="A70"/>
    </sheetView>
  </sheetViews>
  <sheetFormatPr defaultRowHeight="12.8" zeroHeight="false" outlineLevelRow="0" outlineLevelCol="0"/>
  <cols>
    <col collapsed="false" customWidth="true" hidden="false" outlineLevel="0" max="1" min="1" style="129" width="63.18"/>
    <col collapsed="false" customWidth="true" hidden="false" outlineLevel="0" max="2" min="2" style="129" width="16.09"/>
    <col collapsed="false" customWidth="true" hidden="false" outlineLevel="0" max="3" min="3" style="129" width="10.54"/>
    <col collapsed="false" customWidth="true" hidden="true" outlineLevel="0" max="4" min="4" style="130" width="59.18"/>
    <col collapsed="false" customWidth="true" hidden="true" outlineLevel="0" max="5" min="5" style="131" width="10.18"/>
    <col collapsed="false" customWidth="true" hidden="true" outlineLevel="0" max="6" min="6" style="132" width="13.09"/>
    <col collapsed="false" customWidth="false" hidden="true" outlineLevel="0" max="8" min="7" style="132" width="11.52"/>
    <col collapsed="false" customWidth="true" hidden="false" outlineLevel="0" max="9" min="9" style="129" width="8.72"/>
    <col collapsed="false" customWidth="true" hidden="false" outlineLevel="0" max="10" min="10" style="129" width="64.7"/>
    <col collapsed="false" customWidth="true" hidden="false" outlineLevel="0" max="11" min="11" style="132" width="8.63"/>
    <col collapsed="false" customWidth="true" hidden="false" outlineLevel="0" max="12" min="12" style="132" width="8.45"/>
    <col collapsed="false" customWidth="true" hidden="false" outlineLevel="0" max="13" min="13" style="129" width="27.09"/>
    <col collapsed="false" customWidth="true" hidden="false" outlineLevel="0" max="14" min="14" style="129" width="45.18"/>
    <col collapsed="false" customWidth="true" hidden="false" outlineLevel="0" max="64" min="15" style="129" width="8.72"/>
    <col collapsed="false" customWidth="true" hidden="false" outlineLevel="0" max="1025" min="65" style="0" width="8.73"/>
  </cols>
  <sheetData>
    <row r="1" customFormat="false" ht="15.5" hidden="false" customHeight="true" outlineLevel="0" collapsed="false">
      <c r="A1" s="133" t="s">
        <v>81</v>
      </c>
      <c r="B1" s="133"/>
      <c r="D1" s="134" t="s">
        <v>82</v>
      </c>
      <c r="E1" s="134"/>
      <c r="F1" s="134"/>
      <c r="G1" s="134"/>
      <c r="H1" s="134"/>
      <c r="J1" s="135" t="s">
        <v>83</v>
      </c>
      <c r="K1" s="135"/>
      <c r="L1" s="135"/>
      <c r="M1" s="135"/>
      <c r="N1" s="135"/>
    </row>
    <row r="2" customFormat="false" ht="15.5" hidden="false" customHeight="true" outlineLevel="0" collapsed="false">
      <c r="A2" s="133" t="s">
        <v>44</v>
      </c>
      <c r="B2" s="133" t="s">
        <v>84</v>
      </c>
      <c r="D2" s="136"/>
      <c r="E2" s="137"/>
      <c r="F2" s="137"/>
      <c r="G2" s="137"/>
      <c r="H2" s="137"/>
      <c r="J2" s="138" t="s">
        <v>85</v>
      </c>
      <c r="K2" s="138" t="s">
        <v>86</v>
      </c>
      <c r="L2" s="138" t="s">
        <v>44</v>
      </c>
      <c r="M2" s="138" t="s">
        <v>87</v>
      </c>
      <c r="N2" s="138" t="s">
        <v>57</v>
      </c>
    </row>
    <row r="3" customFormat="false" ht="15.5" hidden="false" customHeight="true" outlineLevel="0" collapsed="false">
      <c r="A3" s="139"/>
      <c r="B3" s="140"/>
      <c r="D3" s="136"/>
      <c r="E3" s="137"/>
      <c r="F3" s="137"/>
      <c r="G3" s="137"/>
      <c r="H3" s="137"/>
      <c r="J3" s="139"/>
      <c r="K3" s="140"/>
      <c r="L3" s="140"/>
      <c r="M3" s="141"/>
      <c r="N3" s="141"/>
    </row>
    <row r="4" customFormat="false" ht="15.5" hidden="false" customHeight="true" outlineLevel="0" collapsed="false">
      <c r="A4" s="139"/>
      <c r="B4" s="140"/>
      <c r="D4" s="136"/>
      <c r="E4" s="137"/>
      <c r="F4" s="137"/>
      <c r="G4" s="137"/>
      <c r="H4" s="137"/>
      <c r="J4" s="139"/>
      <c r="K4" s="140"/>
      <c r="L4" s="140"/>
      <c r="M4" s="141"/>
      <c r="N4" s="141"/>
    </row>
    <row r="5" customFormat="false" ht="15.5" hidden="false" customHeight="true" outlineLevel="0" collapsed="false">
      <c r="A5" s="139"/>
      <c r="B5" s="140"/>
      <c r="D5" s="136"/>
      <c r="E5" s="137"/>
      <c r="F5" s="137"/>
      <c r="G5" s="137"/>
      <c r="H5" s="137"/>
      <c r="J5" s="139"/>
      <c r="K5" s="140"/>
      <c r="L5" s="140"/>
      <c r="M5" s="141"/>
      <c r="N5" s="141"/>
    </row>
    <row r="6" customFormat="false" ht="15.5" hidden="false" customHeight="true" outlineLevel="0" collapsed="false">
      <c r="A6" s="139"/>
      <c r="B6" s="140"/>
      <c r="D6" s="136"/>
      <c r="E6" s="137"/>
      <c r="F6" s="137"/>
      <c r="G6" s="137"/>
      <c r="H6" s="137"/>
      <c r="J6" s="139"/>
      <c r="K6" s="140"/>
      <c r="L6" s="140"/>
      <c r="M6" s="141"/>
      <c r="N6" s="141"/>
    </row>
    <row r="7" customFormat="false" ht="15.5" hidden="false" customHeight="true" outlineLevel="0" collapsed="false">
      <c r="A7" s="139"/>
      <c r="B7" s="140"/>
      <c r="D7" s="136"/>
      <c r="E7" s="137"/>
      <c r="F7" s="137"/>
      <c r="G7" s="137"/>
      <c r="H7" s="137"/>
      <c r="J7" s="139"/>
      <c r="K7" s="140"/>
      <c r="L7" s="140"/>
      <c r="M7" s="141"/>
      <c r="N7" s="141"/>
    </row>
    <row r="8" customFormat="false" ht="15.5" hidden="false" customHeight="true" outlineLevel="0" collapsed="false">
      <c r="A8" s="139"/>
      <c r="B8" s="140"/>
      <c r="D8" s="136"/>
      <c r="E8" s="137"/>
      <c r="F8" s="137"/>
      <c r="G8" s="137"/>
      <c r="H8" s="137"/>
      <c r="J8" s="139"/>
      <c r="K8" s="140"/>
      <c r="L8" s="140"/>
      <c r="M8" s="141"/>
      <c r="N8" s="141"/>
    </row>
    <row r="9" customFormat="false" ht="15.5" hidden="false" customHeight="true" outlineLevel="0" collapsed="false">
      <c r="A9" s="139"/>
      <c r="B9" s="140"/>
      <c r="D9" s="136"/>
      <c r="E9" s="137"/>
      <c r="F9" s="137"/>
      <c r="G9" s="137"/>
      <c r="H9" s="137"/>
      <c r="J9" s="139"/>
      <c r="K9" s="140"/>
      <c r="L9" s="140"/>
      <c r="M9" s="141"/>
      <c r="N9" s="141"/>
    </row>
    <row r="10" customFormat="false" ht="15.5" hidden="false" customHeight="true" outlineLevel="0" collapsed="false">
      <c r="A10" s="139"/>
      <c r="B10" s="140"/>
      <c r="D10" s="136"/>
      <c r="E10" s="137"/>
      <c r="F10" s="137"/>
      <c r="G10" s="137"/>
      <c r="H10" s="137"/>
      <c r="J10" s="139"/>
      <c r="K10" s="140"/>
      <c r="L10" s="140"/>
      <c r="M10" s="141"/>
      <c r="N10" s="141"/>
    </row>
    <row r="11" customFormat="false" ht="15.5" hidden="false" customHeight="true" outlineLevel="0" collapsed="false">
      <c r="A11" s="139"/>
      <c r="B11" s="140"/>
      <c r="D11" s="136"/>
      <c r="E11" s="137"/>
      <c r="F11" s="137"/>
      <c r="G11" s="137"/>
      <c r="H11" s="137"/>
      <c r="J11" s="139"/>
      <c r="K11" s="140"/>
      <c r="L11" s="140"/>
      <c r="M11" s="141"/>
      <c r="N11" s="141"/>
    </row>
    <row r="12" customFormat="false" ht="15.5" hidden="false" customHeight="true" outlineLevel="0" collapsed="false">
      <c r="A12" s="139"/>
      <c r="B12" s="140"/>
      <c r="D12" s="136"/>
      <c r="E12" s="137"/>
      <c r="F12" s="137"/>
      <c r="G12" s="137"/>
      <c r="H12" s="137"/>
      <c r="J12" s="139"/>
      <c r="K12" s="140"/>
      <c r="L12" s="140"/>
      <c r="M12" s="141"/>
      <c r="N12" s="141"/>
    </row>
    <row r="13" customFormat="false" ht="15.5" hidden="false" customHeight="true" outlineLevel="0" collapsed="false">
      <c r="A13" s="139"/>
      <c r="B13" s="140"/>
      <c r="D13" s="136"/>
      <c r="E13" s="137"/>
      <c r="F13" s="137"/>
      <c r="G13" s="137"/>
      <c r="H13" s="137"/>
      <c r="J13" s="139"/>
      <c r="K13" s="140"/>
      <c r="L13" s="140"/>
      <c r="M13" s="141"/>
      <c r="N13" s="141"/>
    </row>
    <row r="14" customFormat="false" ht="15.5" hidden="false" customHeight="true" outlineLevel="0" collapsed="false">
      <c r="A14" s="139"/>
      <c r="B14" s="140"/>
      <c r="D14" s="136"/>
      <c r="E14" s="137"/>
      <c r="F14" s="137"/>
      <c r="G14" s="137"/>
      <c r="H14" s="137"/>
      <c r="J14" s="139"/>
      <c r="K14" s="140"/>
      <c r="L14" s="140"/>
      <c r="M14" s="142"/>
      <c r="N14" s="142"/>
    </row>
    <row r="15" customFormat="false" ht="15.5" hidden="false" customHeight="true" outlineLevel="0" collapsed="false">
      <c r="A15" s="139"/>
      <c r="B15" s="140"/>
      <c r="D15" s="136"/>
      <c r="E15" s="137"/>
      <c r="F15" s="137"/>
      <c r="G15" s="137"/>
      <c r="H15" s="137"/>
      <c r="J15" s="139"/>
      <c r="K15" s="140"/>
      <c r="L15" s="140"/>
      <c r="M15" s="142"/>
      <c r="N15" s="142"/>
    </row>
    <row r="16" customFormat="false" ht="15.5" hidden="false" customHeight="true" outlineLevel="0" collapsed="false">
      <c r="A16" s="139"/>
      <c r="B16" s="140"/>
      <c r="D16" s="136"/>
      <c r="E16" s="137"/>
      <c r="F16" s="137"/>
      <c r="G16" s="137"/>
      <c r="H16" s="137"/>
      <c r="J16" s="139"/>
      <c r="K16" s="140"/>
      <c r="L16" s="140"/>
      <c r="M16" s="142"/>
      <c r="N16" s="142"/>
    </row>
    <row r="17" customFormat="false" ht="15.5" hidden="false" customHeight="true" outlineLevel="0" collapsed="false">
      <c r="A17" s="139"/>
      <c r="B17" s="140"/>
      <c r="D17" s="136"/>
      <c r="E17" s="137"/>
      <c r="F17" s="137"/>
      <c r="G17" s="137"/>
      <c r="H17" s="137"/>
      <c r="J17" s="139"/>
      <c r="K17" s="140"/>
      <c r="L17" s="140"/>
      <c r="M17" s="142"/>
      <c r="N17" s="142"/>
    </row>
    <row r="18" customFormat="false" ht="15.5" hidden="false" customHeight="true" outlineLevel="0" collapsed="false">
      <c r="A18" s="139"/>
      <c r="B18" s="140"/>
      <c r="D18" s="136"/>
      <c r="E18" s="137"/>
      <c r="F18" s="137"/>
      <c r="G18" s="137"/>
      <c r="H18" s="137"/>
      <c r="J18" s="139"/>
      <c r="K18" s="140"/>
      <c r="L18" s="140"/>
      <c r="M18" s="142"/>
      <c r="N18" s="142"/>
    </row>
    <row r="19" customFormat="false" ht="15.5" hidden="false" customHeight="true" outlineLevel="0" collapsed="false">
      <c r="A19" s="139"/>
      <c r="B19" s="140"/>
      <c r="D19" s="136"/>
      <c r="E19" s="137"/>
      <c r="F19" s="137"/>
      <c r="G19" s="137"/>
      <c r="H19" s="137"/>
      <c r="J19" s="139"/>
      <c r="K19" s="140"/>
      <c r="L19" s="140"/>
      <c r="M19" s="142"/>
      <c r="N19" s="142"/>
    </row>
    <row r="20" customFormat="false" ht="15.5" hidden="false" customHeight="true" outlineLevel="0" collapsed="false">
      <c r="A20" s="139"/>
      <c r="B20" s="140"/>
      <c r="D20" s="136"/>
      <c r="E20" s="137"/>
      <c r="F20" s="137"/>
      <c r="G20" s="137"/>
      <c r="H20" s="137"/>
      <c r="J20" s="139"/>
      <c r="K20" s="140"/>
      <c r="L20" s="140"/>
      <c r="M20" s="142"/>
      <c r="N20" s="142"/>
    </row>
    <row r="21" customFormat="false" ht="15.5" hidden="false" customHeight="true" outlineLevel="0" collapsed="false">
      <c r="A21" s="139"/>
      <c r="B21" s="140"/>
      <c r="D21" s="136"/>
      <c r="E21" s="137"/>
      <c r="F21" s="137"/>
      <c r="G21" s="137"/>
      <c r="H21" s="137"/>
      <c r="J21" s="139"/>
      <c r="K21" s="140"/>
      <c r="L21" s="140"/>
      <c r="M21" s="142"/>
      <c r="N21" s="142"/>
    </row>
    <row r="22" customFormat="false" ht="15.5" hidden="false" customHeight="true" outlineLevel="0" collapsed="false">
      <c r="A22" s="139"/>
      <c r="B22" s="140"/>
      <c r="D22" s="136"/>
      <c r="E22" s="137"/>
      <c r="F22" s="137"/>
      <c r="G22" s="137"/>
      <c r="H22" s="137"/>
      <c r="J22" s="139"/>
      <c r="K22" s="140"/>
      <c r="L22" s="140"/>
      <c r="M22" s="142"/>
      <c r="N22" s="142"/>
    </row>
    <row r="23" customFormat="false" ht="15.5" hidden="false" customHeight="true" outlineLevel="0" collapsed="false">
      <c r="A23" s="139"/>
      <c r="B23" s="140"/>
      <c r="D23" s="136"/>
      <c r="E23" s="137"/>
      <c r="F23" s="137"/>
      <c r="G23" s="137"/>
      <c r="H23" s="137"/>
      <c r="J23" s="139"/>
      <c r="K23" s="140"/>
      <c r="L23" s="140"/>
      <c r="M23" s="142"/>
      <c r="N23" s="142"/>
    </row>
    <row r="24" customFormat="false" ht="15.5" hidden="false" customHeight="true" outlineLevel="0" collapsed="false">
      <c r="A24" s="139"/>
      <c r="B24" s="140"/>
      <c r="D24" s="136"/>
      <c r="E24" s="137"/>
      <c r="F24" s="137"/>
      <c r="G24" s="137"/>
      <c r="H24" s="137"/>
      <c r="J24" s="139"/>
      <c r="K24" s="140"/>
      <c r="L24" s="140"/>
      <c r="M24" s="142"/>
      <c r="N24" s="142"/>
    </row>
    <row r="25" customFormat="false" ht="15.5" hidden="false" customHeight="true" outlineLevel="0" collapsed="false">
      <c r="A25" s="139"/>
      <c r="B25" s="140"/>
      <c r="D25" s="136"/>
      <c r="E25" s="137"/>
      <c r="F25" s="137"/>
      <c r="G25" s="137"/>
      <c r="H25" s="137"/>
      <c r="J25" s="139"/>
      <c r="K25" s="140"/>
      <c r="L25" s="140"/>
      <c r="M25" s="142"/>
      <c r="N25" s="142"/>
    </row>
    <row r="26" customFormat="false" ht="15.5" hidden="false" customHeight="true" outlineLevel="0" collapsed="false">
      <c r="A26" s="139"/>
      <c r="B26" s="140"/>
      <c r="D26" s="136"/>
      <c r="E26" s="137"/>
      <c r="F26" s="137"/>
      <c r="G26" s="137"/>
      <c r="H26" s="137"/>
      <c r="J26" s="139"/>
      <c r="K26" s="140"/>
      <c r="L26" s="140"/>
      <c r="M26" s="142"/>
      <c r="N26" s="142"/>
    </row>
    <row r="27" customFormat="false" ht="15.5" hidden="false" customHeight="true" outlineLevel="0" collapsed="false">
      <c r="A27" s="139"/>
      <c r="B27" s="140"/>
      <c r="D27" s="136"/>
      <c r="E27" s="137"/>
      <c r="F27" s="137"/>
      <c r="G27" s="137"/>
      <c r="H27" s="137"/>
      <c r="J27" s="139"/>
      <c r="K27" s="140"/>
      <c r="L27" s="140"/>
      <c r="M27" s="142"/>
      <c r="N27" s="142"/>
    </row>
    <row r="28" customFormat="false" ht="15.5" hidden="false" customHeight="true" outlineLevel="0" collapsed="false">
      <c r="A28" s="139"/>
      <c r="B28" s="140"/>
      <c r="D28" s="136"/>
      <c r="E28" s="137"/>
      <c r="F28" s="137"/>
      <c r="G28" s="137"/>
      <c r="H28" s="137"/>
      <c r="J28" s="139"/>
      <c r="K28" s="140"/>
      <c r="L28" s="140"/>
      <c r="M28" s="142"/>
      <c r="N28" s="142"/>
    </row>
    <row r="29" customFormat="false" ht="15.5" hidden="false" customHeight="true" outlineLevel="0" collapsed="false">
      <c r="A29" s="139"/>
      <c r="B29" s="140"/>
      <c r="D29" s="136"/>
      <c r="E29" s="137"/>
      <c r="F29" s="137"/>
      <c r="G29" s="137"/>
      <c r="H29" s="137"/>
      <c r="J29" s="139"/>
      <c r="K29" s="140"/>
      <c r="L29" s="140"/>
      <c r="M29" s="142"/>
      <c r="N29" s="142"/>
    </row>
    <row r="30" customFormat="false" ht="15.5" hidden="false" customHeight="true" outlineLevel="0" collapsed="false">
      <c r="A30" s="139"/>
      <c r="B30" s="140"/>
      <c r="D30" s="136"/>
      <c r="E30" s="137"/>
      <c r="F30" s="137"/>
      <c r="G30" s="137"/>
      <c r="H30" s="137"/>
      <c r="J30" s="139"/>
      <c r="K30" s="140"/>
      <c r="L30" s="140"/>
      <c r="M30" s="142"/>
      <c r="N30" s="142"/>
    </row>
    <row r="31" customFormat="false" ht="15.5" hidden="false" customHeight="true" outlineLevel="0" collapsed="false">
      <c r="A31" s="139"/>
      <c r="B31" s="140"/>
      <c r="D31" s="136"/>
      <c r="E31" s="137"/>
      <c r="F31" s="137"/>
      <c r="G31" s="137"/>
      <c r="H31" s="137"/>
      <c r="J31" s="139"/>
      <c r="K31" s="140"/>
      <c r="L31" s="140"/>
      <c r="M31" s="142"/>
      <c r="N31" s="142"/>
    </row>
    <row r="32" customFormat="false" ht="15.5" hidden="false" customHeight="true" outlineLevel="0" collapsed="false">
      <c r="A32" s="139"/>
      <c r="B32" s="140"/>
      <c r="D32" s="136"/>
      <c r="E32" s="137"/>
      <c r="F32" s="137"/>
      <c r="G32" s="137"/>
      <c r="H32" s="137"/>
      <c r="J32" s="139"/>
      <c r="K32" s="140"/>
      <c r="L32" s="140"/>
      <c r="M32" s="142"/>
      <c r="N32" s="142"/>
    </row>
    <row r="33" customFormat="false" ht="15.5" hidden="false" customHeight="true" outlineLevel="0" collapsed="false">
      <c r="A33" s="139"/>
      <c r="B33" s="140"/>
      <c r="D33" s="136"/>
      <c r="E33" s="137"/>
      <c r="F33" s="137"/>
      <c r="G33" s="137"/>
      <c r="H33" s="137"/>
      <c r="J33" s="139"/>
      <c r="K33" s="140"/>
      <c r="L33" s="140"/>
      <c r="M33" s="142"/>
      <c r="N33" s="142"/>
    </row>
    <row r="34" customFormat="false" ht="15.5" hidden="false" customHeight="true" outlineLevel="0" collapsed="false">
      <c r="A34" s="139"/>
      <c r="B34" s="140"/>
      <c r="D34" s="136"/>
      <c r="E34" s="137"/>
      <c r="F34" s="137"/>
      <c r="G34" s="137"/>
      <c r="H34" s="137"/>
      <c r="J34" s="139"/>
      <c r="K34" s="140"/>
      <c r="L34" s="140"/>
      <c r="M34" s="142"/>
      <c r="N34" s="142"/>
    </row>
    <row r="35" customFormat="false" ht="15.5" hidden="false" customHeight="true" outlineLevel="0" collapsed="false">
      <c r="A35" s="139"/>
      <c r="B35" s="140"/>
      <c r="D35" s="136"/>
      <c r="E35" s="137"/>
      <c r="F35" s="137"/>
      <c r="G35" s="137"/>
      <c r="H35" s="137"/>
      <c r="J35" s="139"/>
      <c r="K35" s="140"/>
      <c r="L35" s="140"/>
      <c r="M35" s="142"/>
      <c r="N35" s="142"/>
    </row>
    <row r="36" customFormat="false" ht="15.5" hidden="false" customHeight="true" outlineLevel="0" collapsed="false">
      <c r="A36" s="139"/>
      <c r="B36" s="140"/>
      <c r="D36" s="136"/>
      <c r="E36" s="137"/>
      <c r="F36" s="137"/>
      <c r="G36" s="137"/>
      <c r="H36" s="137"/>
      <c r="J36" s="139"/>
      <c r="K36" s="140"/>
      <c r="L36" s="140"/>
      <c r="M36" s="142"/>
      <c r="N36" s="142"/>
    </row>
    <row r="37" customFormat="false" ht="15.5" hidden="false" customHeight="true" outlineLevel="0" collapsed="false">
      <c r="A37" s="139"/>
      <c r="B37" s="140"/>
      <c r="D37" s="136"/>
      <c r="E37" s="137"/>
      <c r="F37" s="137"/>
      <c r="G37" s="137"/>
      <c r="H37" s="137"/>
      <c r="J37" s="139"/>
      <c r="K37" s="140"/>
      <c r="L37" s="140"/>
      <c r="M37" s="142"/>
      <c r="N37" s="142"/>
    </row>
    <row r="38" customFormat="false" ht="15.5" hidden="false" customHeight="true" outlineLevel="0" collapsed="false">
      <c r="A38" s="139"/>
      <c r="B38" s="140"/>
      <c r="D38" s="136"/>
      <c r="E38" s="137"/>
      <c r="F38" s="137"/>
      <c r="G38" s="137"/>
      <c r="H38" s="137"/>
      <c r="J38" s="139"/>
      <c r="K38" s="140"/>
      <c r="L38" s="140"/>
      <c r="M38" s="142"/>
      <c r="N38" s="142"/>
    </row>
    <row r="39" customFormat="false" ht="15.5" hidden="false" customHeight="true" outlineLevel="0" collapsed="false">
      <c r="A39" s="139"/>
      <c r="B39" s="140"/>
      <c r="D39" s="136"/>
      <c r="E39" s="137"/>
      <c r="F39" s="137"/>
      <c r="G39" s="137"/>
      <c r="H39" s="137"/>
      <c r="J39" s="139"/>
      <c r="K39" s="140"/>
      <c r="L39" s="140"/>
      <c r="M39" s="142"/>
      <c r="N39" s="142"/>
    </row>
    <row r="40" customFormat="false" ht="15.5" hidden="false" customHeight="true" outlineLevel="0" collapsed="false">
      <c r="A40" s="139"/>
      <c r="B40" s="140"/>
      <c r="D40" s="136"/>
      <c r="E40" s="137"/>
      <c r="F40" s="137"/>
      <c r="G40" s="137"/>
      <c r="H40" s="137"/>
      <c r="J40" s="139"/>
      <c r="K40" s="140"/>
      <c r="L40" s="140"/>
      <c r="M40" s="142"/>
      <c r="N40" s="142"/>
    </row>
    <row r="41" customFormat="false" ht="15.5" hidden="false" customHeight="true" outlineLevel="0" collapsed="false">
      <c r="A41" s="139"/>
      <c r="B41" s="140"/>
    </row>
    <row r="42" customFormat="false" ht="15.5" hidden="false" customHeight="true" outlineLevel="0" collapsed="false">
      <c r="A42" s="139"/>
      <c r="B42" s="140"/>
    </row>
    <row r="43" customFormat="false" ht="15.5" hidden="false" customHeight="true" outlineLevel="0" collapsed="false">
      <c r="A43" s="139"/>
      <c r="B43" s="140"/>
    </row>
    <row r="44" customFormat="false" ht="15.5" hidden="false" customHeight="true" outlineLevel="0" collapsed="false">
      <c r="A44" s="139"/>
      <c r="B44" s="140"/>
    </row>
    <row r="45" customFormat="false" ht="15.5" hidden="false" customHeight="true" outlineLevel="0" collapsed="false">
      <c r="A45" s="139"/>
      <c r="B45" s="140"/>
    </row>
    <row r="46" customFormat="false" ht="15.5" hidden="false" customHeight="true" outlineLevel="0" collapsed="false">
      <c r="A46" s="139"/>
      <c r="B46" s="140"/>
    </row>
    <row r="47" customFormat="false" ht="15.5" hidden="false" customHeight="true" outlineLevel="0" collapsed="false">
      <c r="A47" s="139"/>
      <c r="B47" s="140"/>
    </row>
    <row r="48" customFormat="false" ht="15.5" hidden="false" customHeight="true" outlineLevel="0" collapsed="false">
      <c r="A48" s="139"/>
      <c r="B48" s="140"/>
    </row>
    <row r="49" customFormat="false" ht="15.5" hidden="false" customHeight="true" outlineLevel="0" collapsed="false">
      <c r="A49" s="139"/>
      <c r="B49" s="140"/>
    </row>
    <row r="50" customFormat="false" ht="15.5" hidden="false" customHeight="true" outlineLevel="0" collapsed="false">
      <c r="A50" s="139"/>
      <c r="B50" s="140"/>
    </row>
    <row r="51" customFormat="false" ht="15.5" hidden="false" customHeight="true" outlineLevel="0" collapsed="false">
      <c r="A51" s="139"/>
      <c r="B51" s="140"/>
    </row>
    <row r="52" customFormat="false" ht="15.5" hidden="false" customHeight="true" outlineLevel="0" collapsed="false">
      <c r="A52" s="139"/>
      <c r="B52" s="140"/>
    </row>
    <row r="53" customFormat="false" ht="15.5" hidden="false" customHeight="true" outlineLevel="0" collapsed="false">
      <c r="A53" s="139"/>
      <c r="B53" s="140"/>
    </row>
    <row r="54" customFormat="false" ht="15.5" hidden="false" customHeight="true" outlineLevel="0" collapsed="false">
      <c r="A54" s="139"/>
      <c r="B54" s="140"/>
    </row>
    <row r="55" customFormat="false" ht="15.5" hidden="false" customHeight="true" outlineLevel="0" collapsed="false">
      <c r="A55" s="139"/>
      <c r="B55" s="140"/>
    </row>
    <row r="56" customFormat="false" ht="15.5" hidden="false" customHeight="true" outlineLevel="0" collapsed="false">
      <c r="A56" s="139"/>
      <c r="B56" s="140"/>
    </row>
    <row r="57" customFormat="false" ht="15.5" hidden="false" customHeight="true" outlineLevel="0" collapsed="false">
      <c r="A57" s="139"/>
      <c r="B57" s="140"/>
    </row>
    <row r="58" customFormat="false" ht="15.5" hidden="false" customHeight="true" outlineLevel="0" collapsed="false">
      <c r="A58" s="139"/>
      <c r="B58" s="140"/>
    </row>
    <row r="59" customFormat="false" ht="15.5" hidden="false" customHeight="true" outlineLevel="0" collapsed="false">
      <c r="A59" s="139"/>
      <c r="B59" s="140"/>
    </row>
    <row r="60" customFormat="false" ht="15.5" hidden="false" customHeight="true" outlineLevel="0" collapsed="false">
      <c r="A60" s="139"/>
      <c r="B60" s="140"/>
    </row>
    <row r="61" customFormat="false" ht="15.5" hidden="false" customHeight="true" outlineLevel="0" collapsed="false">
      <c r="A61" s="139"/>
      <c r="B61" s="140"/>
    </row>
    <row r="62" customFormat="false" ht="15.5" hidden="false" customHeight="true" outlineLevel="0" collapsed="false">
      <c r="A62" s="139"/>
      <c r="B62" s="140"/>
    </row>
    <row r="63" customFormat="false" ht="15.5" hidden="false" customHeight="true" outlineLevel="0" collapsed="false">
      <c r="A63" s="139"/>
      <c r="B63" s="140"/>
    </row>
    <row r="64" customFormat="false" ht="15.5" hidden="false" customHeight="true" outlineLevel="0" collapsed="false">
      <c r="A64" s="139"/>
      <c r="B64" s="140"/>
    </row>
    <row r="65" customFormat="false" ht="15.5" hidden="false" customHeight="true" outlineLevel="0" collapsed="false">
      <c r="A65" s="139"/>
      <c r="B65" s="140"/>
    </row>
    <row r="66" customFormat="false" ht="15.5" hidden="false" customHeight="true" outlineLevel="0" collapsed="false">
      <c r="A66" s="139"/>
      <c r="B66" s="140"/>
    </row>
    <row r="67" customFormat="false" ht="12.8" hidden="false" customHeight="false" outlineLevel="0" collapsed="false">
      <c r="A67" s="139"/>
      <c r="B67" s="140"/>
    </row>
    <row r="68" customFormat="false" ht="12.8" hidden="false" customHeight="false" outlineLevel="0" collapsed="false">
      <c r="A68" s="139"/>
      <c r="B68" s="140"/>
    </row>
    <row r="69" customFormat="false" ht="12.8" hidden="false" customHeight="false" outlineLevel="0" collapsed="false">
      <c r="A69" s="139"/>
      <c r="B69" s="140"/>
    </row>
    <row r="70" customFormat="false" ht="12.8" hidden="false" customHeight="false" outlineLevel="0" collapsed="false">
      <c r="A70" s="139"/>
      <c r="B70" s="140"/>
    </row>
    <row r="71" customFormat="false" ht="12.8" hidden="false" customHeight="false" outlineLevel="0" collapsed="false">
      <c r="A71" s="139"/>
      <c r="B71" s="140"/>
    </row>
    <row r="72" customFormat="false" ht="12.8" hidden="false" customHeight="false" outlineLevel="0" collapsed="false">
      <c r="A72" s="139"/>
      <c r="B72" s="140"/>
    </row>
    <row r="73" customFormat="false" ht="12.8" hidden="false" customHeight="false" outlineLevel="0" collapsed="false">
      <c r="A73" s="139"/>
      <c r="B73" s="140"/>
    </row>
    <row r="74" customFormat="false" ht="12.8" hidden="false" customHeight="false" outlineLevel="0" collapsed="false">
      <c r="A74" s="139"/>
      <c r="B74" s="140"/>
    </row>
    <row r="75" customFormat="false" ht="12.8" hidden="false" customHeight="false" outlineLevel="0" collapsed="false">
      <c r="A75" s="139"/>
      <c r="B75" s="140"/>
    </row>
    <row r="76" customFormat="false" ht="12.8" hidden="false" customHeight="false" outlineLevel="0" collapsed="false">
      <c r="A76" s="139"/>
      <c r="B76" s="140"/>
    </row>
    <row r="77" customFormat="false" ht="12.8" hidden="false" customHeight="false" outlineLevel="0" collapsed="false">
      <c r="A77" s="139"/>
      <c r="B77" s="140"/>
    </row>
    <row r="78" customFormat="false" ht="12.8" hidden="false" customHeight="false" outlineLevel="0" collapsed="false">
      <c r="A78" s="139"/>
      <c r="B78" s="140"/>
    </row>
    <row r="79" customFormat="false" ht="12.8" hidden="false" customHeight="false" outlineLevel="0" collapsed="false">
      <c r="A79" s="139"/>
      <c r="B79" s="140"/>
    </row>
    <row r="80" customFormat="false" ht="12.8" hidden="false" customHeight="false" outlineLevel="0" collapsed="false">
      <c r="A80" s="139"/>
      <c r="B80" s="140"/>
    </row>
    <row r="81" customFormat="false" ht="12.8" hidden="false" customHeight="false" outlineLevel="0" collapsed="false">
      <c r="A81" s="139"/>
      <c r="B81" s="140"/>
    </row>
    <row r="82" customFormat="false" ht="12.8" hidden="false" customHeight="false" outlineLevel="0" collapsed="false">
      <c r="A82" s="139"/>
      <c r="B82" s="140"/>
    </row>
    <row r="83" customFormat="false" ht="12.8" hidden="false" customHeight="false" outlineLevel="0" collapsed="false">
      <c r="A83" s="139"/>
      <c r="B83" s="140"/>
    </row>
    <row r="84" customFormat="false" ht="12.8" hidden="false" customHeight="false" outlineLevel="0" collapsed="false">
      <c r="A84" s="139"/>
      <c r="B84" s="140"/>
    </row>
    <row r="85" customFormat="false" ht="12.8" hidden="false" customHeight="false" outlineLevel="0" collapsed="false">
      <c r="A85" s="139"/>
      <c r="B85" s="140"/>
    </row>
  </sheetData>
  <mergeCells count="3">
    <mergeCell ref="A1:B1"/>
    <mergeCell ref="D1:H1"/>
    <mergeCell ref="J1:N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true" hidden="false" outlineLevel="0" max="2" min="2" style="0" width="24.23"/>
    <col collapsed="false" customWidth="true" hidden="false" outlineLevel="0" max="3" min="3" style="0" width="14.35"/>
    <col collapsed="false" customWidth="false" hidden="false" outlineLevel="0" max="1025" min="4" style="0" width="11.52"/>
  </cols>
  <sheetData>
    <row r="1" customFormat="false" ht="22.05" hidden="false" customHeight="false" outlineLevel="0" collapsed="false">
      <c r="A1" s="143" t="s">
        <v>88</v>
      </c>
      <c r="B1" s="143" t="s">
        <v>89</v>
      </c>
      <c r="C1" s="143" t="s">
        <v>90</v>
      </c>
    </row>
    <row r="2" customFormat="false" ht="15" hidden="false" customHeight="false" outlineLevel="0" collapsed="false">
      <c r="A2" s="144"/>
      <c r="B2" s="145"/>
      <c r="C2" s="145"/>
    </row>
    <row r="3" customFormat="false" ht="15" hidden="false" customHeight="false" outlineLevel="0" collapsed="false">
      <c r="A3" s="144"/>
      <c r="B3" s="145"/>
      <c r="C3" s="145"/>
    </row>
    <row r="4" customFormat="false" ht="15" hidden="false" customHeight="false" outlineLevel="0" collapsed="false">
      <c r="A4" s="144"/>
      <c r="B4" s="145"/>
      <c r="C4" s="145"/>
    </row>
    <row r="5" customFormat="false" ht="15" hidden="false" customHeight="false" outlineLevel="0" collapsed="false">
      <c r="A5" s="144"/>
      <c r="B5" s="145"/>
      <c r="C5" s="145"/>
    </row>
    <row r="6" customFormat="false" ht="15" hidden="false" customHeight="false" outlineLevel="0" collapsed="false">
      <c r="A6" s="144"/>
      <c r="B6" s="145"/>
      <c r="C6" s="145"/>
    </row>
    <row r="7" customFormat="false" ht="15" hidden="false" customHeight="false" outlineLevel="0" collapsed="false">
      <c r="A7" s="144"/>
      <c r="B7" s="145"/>
      <c r="C7" s="145"/>
    </row>
    <row r="8" customFormat="false" ht="15" hidden="false" customHeight="false" outlineLevel="0" collapsed="false">
      <c r="A8" s="144"/>
      <c r="B8" s="145"/>
      <c r="C8" s="145"/>
    </row>
    <row r="9" customFormat="false" ht="15" hidden="false" customHeight="false" outlineLevel="0" collapsed="false">
      <c r="A9" s="144"/>
      <c r="B9" s="145"/>
      <c r="C9" s="145"/>
    </row>
    <row r="10" customFormat="false" ht="15" hidden="false" customHeight="false" outlineLevel="0" collapsed="false">
      <c r="A10" s="144"/>
      <c r="B10" s="145"/>
      <c r="C10" s="145"/>
    </row>
    <row r="11" customFormat="false" ht="15" hidden="false" customHeight="false" outlineLevel="0" collapsed="false">
      <c r="A11" s="144"/>
      <c r="B11" s="145"/>
      <c r="C11" s="145"/>
    </row>
    <row r="12" customFormat="false" ht="15" hidden="false" customHeight="false" outlineLevel="0" collapsed="false">
      <c r="A12" s="144"/>
      <c r="B12" s="145"/>
      <c r="C12" s="145"/>
    </row>
    <row r="13" customFormat="false" ht="15" hidden="false" customHeight="false" outlineLevel="0" collapsed="false">
      <c r="A13" s="144"/>
      <c r="B13" s="145"/>
      <c r="C13" s="145"/>
    </row>
    <row r="14" customFormat="false" ht="15" hidden="false" customHeight="false" outlineLevel="0" collapsed="false">
      <c r="A14" s="144"/>
      <c r="B14" s="145"/>
      <c r="C14" s="145"/>
    </row>
    <row r="15" customFormat="false" ht="15" hidden="false" customHeight="false" outlineLevel="0" collapsed="false">
      <c r="A15" s="144"/>
      <c r="B15" s="145"/>
      <c r="C15" s="145"/>
    </row>
    <row r="16" customFormat="false" ht="15" hidden="false" customHeight="false" outlineLevel="0" collapsed="false">
      <c r="A16" s="144"/>
      <c r="B16" s="145"/>
      <c r="C16" s="145"/>
    </row>
    <row r="17" customFormat="false" ht="15" hidden="false" customHeight="false" outlineLevel="0" collapsed="false">
      <c r="A17" s="144"/>
      <c r="B17" s="145"/>
      <c r="C17" s="145"/>
    </row>
    <row r="18" customFormat="false" ht="15" hidden="false" customHeight="false" outlineLevel="0" collapsed="false">
      <c r="A18" s="144"/>
      <c r="B18" s="145"/>
      <c r="C18" s="145"/>
    </row>
    <row r="19" customFormat="false" ht="15" hidden="false" customHeight="false" outlineLevel="0" collapsed="false">
      <c r="A19" s="144"/>
      <c r="B19" s="145"/>
      <c r="C19" s="145"/>
    </row>
    <row r="20" customFormat="false" ht="15" hidden="false" customHeight="false" outlineLevel="0" collapsed="false">
      <c r="A20" s="144"/>
      <c r="B20" s="145"/>
      <c r="C20" s="145"/>
    </row>
    <row r="21" customFormat="false" ht="15" hidden="false" customHeight="false" outlineLevel="0" collapsed="false">
      <c r="A21" s="144"/>
      <c r="B21" s="145"/>
      <c r="C21" s="145"/>
    </row>
    <row r="22" customFormat="false" ht="15" hidden="false" customHeight="false" outlineLevel="0" collapsed="false">
      <c r="A22" s="144"/>
      <c r="B22" s="145"/>
      <c r="C22" s="145"/>
    </row>
    <row r="23" customFormat="false" ht="15" hidden="false" customHeight="false" outlineLevel="0" collapsed="false">
      <c r="A23" s="144"/>
      <c r="B23" s="145"/>
      <c r="C23" s="145"/>
    </row>
    <row r="24" customFormat="false" ht="15" hidden="false" customHeight="false" outlineLevel="0" collapsed="false">
      <c r="A24" s="144"/>
      <c r="B24" s="145"/>
      <c r="C24" s="145"/>
    </row>
    <row r="25" customFormat="false" ht="15" hidden="false" customHeight="false" outlineLevel="0" collapsed="false">
      <c r="A25" s="144"/>
      <c r="B25" s="145"/>
      <c r="C25" s="145"/>
    </row>
    <row r="26" customFormat="false" ht="15" hidden="false" customHeight="false" outlineLevel="0" collapsed="false">
      <c r="A26" s="144"/>
      <c r="B26" s="145"/>
      <c r="C26" s="145"/>
    </row>
    <row r="27" customFormat="false" ht="15" hidden="false" customHeight="false" outlineLevel="0" collapsed="false">
      <c r="A27" s="144"/>
      <c r="B27" s="145"/>
      <c r="C27" s="145"/>
    </row>
    <row r="28" customFormat="false" ht="15" hidden="false" customHeight="false" outlineLevel="0" collapsed="false">
      <c r="A28" s="144"/>
      <c r="B28" s="145"/>
      <c r="C28" s="145"/>
    </row>
    <row r="29" customFormat="false" ht="15" hidden="false" customHeight="false" outlineLevel="0" collapsed="false">
      <c r="A29" s="144"/>
      <c r="B29" s="145"/>
      <c r="C29" s="145"/>
    </row>
    <row r="30" customFormat="false" ht="15" hidden="false" customHeight="false" outlineLevel="0" collapsed="false">
      <c r="A30" s="144"/>
      <c r="B30" s="145"/>
      <c r="C30" s="145"/>
    </row>
    <row r="31" customFormat="false" ht="15" hidden="false" customHeight="false" outlineLevel="0" collapsed="false">
      <c r="A31" s="144"/>
      <c r="B31" s="145"/>
      <c r="C31" s="145"/>
    </row>
    <row r="32" customFormat="false" ht="15" hidden="false" customHeight="false" outlineLevel="0" collapsed="false">
      <c r="A32" s="144"/>
      <c r="B32" s="145"/>
      <c r="C32" s="145"/>
    </row>
    <row r="33" customFormat="false" ht="15" hidden="false" customHeight="false" outlineLevel="0" collapsed="false">
      <c r="A33" s="144"/>
      <c r="B33" s="145"/>
      <c r="C33" s="145"/>
    </row>
    <row r="34" customFormat="false" ht="15" hidden="false" customHeight="false" outlineLevel="0" collapsed="false">
      <c r="A34" s="144"/>
      <c r="B34" s="145"/>
      <c r="C34" s="145"/>
    </row>
    <row r="35" customFormat="false" ht="15" hidden="false" customHeight="false" outlineLevel="0" collapsed="false">
      <c r="A35" s="144"/>
      <c r="B35" s="145"/>
      <c r="C35" s="145"/>
    </row>
    <row r="36" customFormat="false" ht="15" hidden="false" customHeight="false" outlineLevel="0" collapsed="false">
      <c r="A36" s="144"/>
      <c r="B36" s="145"/>
      <c r="C36" s="145"/>
    </row>
    <row r="37" customFormat="false" ht="15" hidden="false" customHeight="false" outlineLevel="0" collapsed="false">
      <c r="A37" s="144"/>
      <c r="B37" s="145"/>
      <c r="C37" s="1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  <Company>Basis Tecnologia da Informação S.A.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2002-03-25T11:25:06Z</dcterms:created>
  <dc:creator>Wilson</dc:creator>
  <dc:description/>
  <dc:language>en-US</dc:language>
  <cp:lastModifiedBy/>
  <cp:lastPrinted>2012-02-01T18:39:25Z</cp:lastPrinted>
  <dcterms:modified xsi:type="dcterms:W3CDTF">2021-11-17T20:52:35Z</dcterms:modified>
  <cp:revision>22</cp:revision>
  <dc:subject/>
  <dc:title>Indicação de Tamanho e Esforço de Software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Basis Tecnologia da Informação S.A.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