
<file path=[Content_Types].xml><?xml version="1.0" encoding="utf-8"?>
<Types xmlns="http://schemas.openxmlformats.org/package/2006/content-types">
  <Default Extension="jfif" ContentType="image/jpe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ynomous\Desktop\"/>
    </mc:Choice>
  </mc:AlternateContent>
  <bookViews>
    <workbookView xWindow="0" yWindow="0" windowWidth="23040" windowHeight="9192" firstSheet="2" activeTab="6"/>
  </bookViews>
  <sheets>
    <sheet name="Question " sheetId="1" r:id="rId1"/>
    <sheet name="General Journal" sheetId="2" r:id="rId2"/>
    <sheet name="Adjusting Trial Balance" sheetId="3" r:id="rId3"/>
    <sheet name="Income Statment" sheetId="4" r:id="rId4"/>
    <sheet name="Balance Sheet" sheetId="6" r:id="rId5"/>
    <sheet name="Closing Trial Balance" sheetId="9" r:id="rId6"/>
    <sheet name="Post Closing Trial Balance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0" l="1"/>
  <c r="L18" i="10"/>
  <c r="L12" i="10"/>
  <c r="L11" i="10"/>
  <c r="L10" i="10"/>
  <c r="K14" i="9"/>
  <c r="J12" i="9" s="1"/>
  <c r="J24" i="9" s="1"/>
  <c r="K25" i="9" s="1"/>
  <c r="K7" i="9" l="1"/>
  <c r="O24" i="4" l="1"/>
  <c r="O23" i="4"/>
  <c r="O15" i="4"/>
  <c r="M16" i="6"/>
  <c r="M11" i="6"/>
  <c r="M29" i="6"/>
  <c r="M31" i="6" s="1"/>
  <c r="M26" i="6"/>
  <c r="M21" i="6"/>
  <c r="M14" i="6"/>
  <c r="M13" i="6"/>
  <c r="K12" i="6"/>
  <c r="H19" i="3" l="1"/>
  <c r="J12" i="3" l="1"/>
  <c r="I29" i="3"/>
  <c r="H29" i="3"/>
  <c r="O11" i="4"/>
  <c r="H14" i="3" l="1"/>
  <c r="H13" i="3"/>
  <c r="I12" i="3"/>
  <c r="K17" i="2"/>
  <c r="K13" i="2"/>
  <c r="J12" i="2"/>
  <c r="J10" i="2"/>
  <c r="J8" i="2"/>
</calcChain>
</file>

<file path=xl/sharedStrings.xml><?xml version="1.0" encoding="utf-8"?>
<sst xmlns="http://schemas.openxmlformats.org/spreadsheetml/2006/main" count="130" uniqueCount="68">
  <si>
    <t>NOVA CAINE,DENTIST</t>
  </si>
  <si>
    <t>Date</t>
  </si>
  <si>
    <t>Account Title</t>
  </si>
  <si>
    <t>Debit</t>
  </si>
  <si>
    <t>Credit</t>
  </si>
  <si>
    <t>June 31,2019</t>
  </si>
  <si>
    <t>Office Supplies Expense</t>
  </si>
  <si>
    <t>Dental Supplies Expense</t>
  </si>
  <si>
    <t>Dental Supplies</t>
  </si>
  <si>
    <t>Office Supplies</t>
  </si>
  <si>
    <t xml:space="preserve">Office Supplies </t>
  </si>
  <si>
    <t>Depreciation Expense</t>
  </si>
  <si>
    <t>Allowance/Accumulated Deprecation</t>
  </si>
  <si>
    <t>Rent Expense</t>
  </si>
  <si>
    <t>Prepaid Rent Expense</t>
  </si>
  <si>
    <t>Account Payable</t>
  </si>
  <si>
    <t>NOVA CAINE, DENTIST</t>
  </si>
  <si>
    <t>General Journal for Adjustring Entries</t>
  </si>
  <si>
    <t>On June 31, 2019</t>
  </si>
  <si>
    <t>Adjusting Trial Balance</t>
  </si>
  <si>
    <t>On 31 June, 2019</t>
  </si>
  <si>
    <t>Cash at Bank</t>
  </si>
  <si>
    <t>Fees Revenue</t>
  </si>
  <si>
    <t>Account Receivable</t>
  </si>
  <si>
    <t>Equibment</t>
  </si>
  <si>
    <t>Accumulated Depreciation- Equibment</t>
  </si>
  <si>
    <t>Nava Caine- Capital</t>
  </si>
  <si>
    <t xml:space="preserve">Nava Caine- Drawing </t>
  </si>
  <si>
    <t>Wages Payable</t>
  </si>
  <si>
    <t>Wages Expense-Dental Assistant</t>
  </si>
  <si>
    <t>Office Expense</t>
  </si>
  <si>
    <t>General Expense</t>
  </si>
  <si>
    <t>Wages payable</t>
  </si>
  <si>
    <t>Income Statement</t>
  </si>
  <si>
    <t>At June 31,2019</t>
  </si>
  <si>
    <t>REVENUE</t>
  </si>
  <si>
    <t>AMOUNT</t>
  </si>
  <si>
    <t>Total Revenue</t>
  </si>
  <si>
    <t>Expense</t>
  </si>
  <si>
    <t>Total Expense</t>
  </si>
  <si>
    <t>Net Income</t>
  </si>
  <si>
    <t xml:space="preserve">Total </t>
  </si>
  <si>
    <t>Wages Expense</t>
  </si>
  <si>
    <t>Rent Expnese</t>
  </si>
  <si>
    <t>f</t>
  </si>
  <si>
    <t xml:space="preserve">Balance Sheet </t>
  </si>
  <si>
    <t>At June 31, 2019</t>
  </si>
  <si>
    <t>Asset:</t>
  </si>
  <si>
    <t>Amount</t>
  </si>
  <si>
    <t>Total Asset</t>
  </si>
  <si>
    <t>Liability:</t>
  </si>
  <si>
    <t>Total Libilities</t>
  </si>
  <si>
    <t>Owner's Equity:</t>
  </si>
  <si>
    <t>Total Owner's Equity</t>
  </si>
  <si>
    <t>Total Libilities &amp; Owner's Equity</t>
  </si>
  <si>
    <t>Total Capital</t>
  </si>
  <si>
    <t>Net Profit Income</t>
  </si>
  <si>
    <t xml:space="preserve">Closing Trial Balance </t>
  </si>
  <si>
    <t>AT June 31,2019</t>
  </si>
  <si>
    <t>Summary of Revenue</t>
  </si>
  <si>
    <t>Summary of Expense</t>
  </si>
  <si>
    <t>To close all Revenue account Balance</t>
  </si>
  <si>
    <t>To close all Expense account Balance</t>
  </si>
  <si>
    <t>Expense and Revenue Summary</t>
  </si>
  <si>
    <t xml:space="preserve">Net Income /To Capital </t>
  </si>
  <si>
    <t xml:space="preserve">Account Title </t>
  </si>
  <si>
    <t xml:space="preserve">Post Closing Trial Balance </t>
  </si>
  <si>
    <t>To Capital /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</si>
</sst>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4" fillId="4" borderId="0" xfId="0" applyFont="1" applyFill="1"/>
    <xf numFmtId="0" fontId="0" fillId="4" borderId="0" xfId="0" applyFill="1"/>
    <xf numFmtId="0" fontId="5" fillId="4" borderId="0" xfId="0" applyFont="1" applyFill="1"/>
    <xf numFmtId="0" fontId="3" fillId="4" borderId="0" xfId="0" applyFont="1" applyFill="1"/>
    <xf numFmtId="0" fontId="7" fillId="4" borderId="0" xfId="0" applyFont="1" applyFill="1"/>
    <xf numFmtId="164" fontId="5" fillId="4" borderId="0" xfId="1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8" fillId="0" borderId="0" xfId="0" applyFont="1"/>
    <xf numFmtId="0" fontId="0" fillId="0" borderId="0" xfId="0" applyFill="1"/>
    <xf numFmtId="164" fontId="0" fillId="0" borderId="0" xfId="1" applyNumberFormat="1" applyFont="1"/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5" fillId="4" borderId="0" xfId="1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0" fillId="5" borderId="0" xfId="0" applyFill="1"/>
    <xf numFmtId="0" fontId="4" fillId="5" borderId="0" xfId="0" applyFont="1" applyFill="1" applyAlignment="1">
      <alignment horizontal="center"/>
    </xf>
    <xf numFmtId="164" fontId="0" fillId="5" borderId="0" xfId="1" applyNumberFormat="1" applyFont="1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164" fontId="3" fillId="5" borderId="0" xfId="1" applyNumberFormat="1" applyFont="1" applyFill="1"/>
    <xf numFmtId="0" fontId="0" fillId="5" borderId="0" xfId="0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/>
    <xf numFmtId="0" fontId="9" fillId="5" borderId="0" xfId="0" applyFont="1" applyFill="1" applyAlignment="1">
      <alignment horizontal="center"/>
    </xf>
    <xf numFmtId="0" fontId="9" fillId="5" borderId="0" xfId="0" applyFont="1" applyFill="1"/>
    <xf numFmtId="164" fontId="9" fillId="5" borderId="0" xfId="1" applyNumberFormat="1" applyFont="1" applyFill="1"/>
    <xf numFmtId="0" fontId="0" fillId="5" borderId="0" xfId="0" applyFill="1" applyAlignment="1"/>
    <xf numFmtId="0" fontId="2" fillId="4" borderId="0" xfId="0" applyFont="1" applyFill="1" applyBorder="1" applyAlignment="1">
      <alignment horizontal="center"/>
    </xf>
    <xf numFmtId="0" fontId="2" fillId="4" borderId="0" xfId="0" applyFont="1" applyFill="1"/>
    <xf numFmtId="164" fontId="2" fillId="4" borderId="0" xfId="1" applyNumberFormat="1" applyFont="1" applyFill="1"/>
    <xf numFmtId="0" fontId="4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5" fillId="4" borderId="2" xfId="1" applyNumberFormat="1" applyFont="1" applyFill="1" applyBorder="1" applyAlignment="1">
      <alignment horizontal="center"/>
    </xf>
    <xf numFmtId="164" fontId="7" fillId="0" borderId="0" xfId="1" applyNumberFormat="1" applyFont="1"/>
    <xf numFmtId="164" fontId="4" fillId="4" borderId="0" xfId="1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164" fontId="0" fillId="0" borderId="0" xfId="1" applyNumberFormat="1" applyFont="1" applyFill="1"/>
    <xf numFmtId="0" fontId="0" fillId="6" borderId="0" xfId="0" applyFill="1"/>
    <xf numFmtId="164" fontId="4" fillId="6" borderId="0" xfId="1" applyNumberFormat="1" applyFont="1" applyFill="1" applyAlignment="1">
      <alignment horizontal="center"/>
    </xf>
    <xf numFmtId="164" fontId="0" fillId="6" borderId="0" xfId="1" applyNumberFormat="1" applyFont="1" applyFill="1"/>
    <xf numFmtId="0" fontId="5" fillId="6" borderId="0" xfId="0" applyFont="1" applyFill="1" applyBorder="1" applyAlignment="1">
      <alignment horizontal="center"/>
    </xf>
    <xf numFmtId="164" fontId="5" fillId="6" borderId="0" xfId="1" applyNumberFormat="1" applyFont="1" applyFill="1" applyBorder="1" applyAlignment="1">
      <alignment horizontal="center"/>
    </xf>
    <xf numFmtId="164" fontId="5" fillId="6" borderId="0" xfId="1" applyNumberFormat="1" applyFont="1" applyFill="1"/>
    <xf numFmtId="164" fontId="5" fillId="6" borderId="0" xfId="1" applyNumberFormat="1" applyFont="1" applyFill="1" applyAlignment="1"/>
    <xf numFmtId="0" fontId="5" fillId="6" borderId="0" xfId="0" applyFont="1" applyFill="1" applyAlignment="1">
      <alignment horizontal="center"/>
    </xf>
    <xf numFmtId="0" fontId="5" fillId="6" borderId="0" xfId="0" applyFont="1" applyFill="1"/>
    <xf numFmtId="164" fontId="3" fillId="4" borderId="0" xfId="1" applyNumberFormat="1" applyFont="1" applyFill="1" applyAlignment="1">
      <alignment horizontal="center"/>
    </xf>
    <xf numFmtId="164" fontId="3" fillId="4" borderId="0" xfId="1" applyNumberFormat="1" applyFont="1" applyFill="1"/>
    <xf numFmtId="0" fontId="4" fillId="4" borderId="0" xfId="0" applyFont="1" applyFill="1" applyBorder="1" applyAlignment="1">
      <alignment horizontal="center"/>
    </xf>
    <xf numFmtId="164" fontId="4" fillId="4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464820</xdr:colOff>
      <xdr:row>0</xdr:row>
      <xdr:rowOff>45720</xdr:rowOff>
    </xdr:from>
    <xdr:to>
      <xdr:col>15</xdr:col>
      <xdr:colOff>312420</xdr:colOff>
      <xdr:row>36</xdr:row>
      <xdr:rowOff>129540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2820" y="45720"/>
          <a:ext cx="5943600" cy="666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8" zoomScale="127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K17"/>
  <sheetViews>
    <sheetView topLeftCell="D1" zoomScale="108" workbookViewId="0">
      <selection activeCell="H24" sqref="H24"/>
    </sheetView>
  </sheetViews>
  <sheetFormatPr defaultRowHeight="14.4" x14ac:dyDescent="0.3"/>
  <cols>
    <col min="8" max="8" width="12" style="3" bestFit="1" customWidth="1"/>
    <col min="9" max="9" width="33.33203125" style="3" bestFit="1" customWidth="1"/>
    <col min="10" max="10" width="19.5546875" style="7" bestFit="1" customWidth="1"/>
    <col min="11" max="11" width="17" style="7" customWidth="1"/>
    <col min="12" max="12" width="15.33203125" customWidth="1"/>
    <col min="15" max="15" width="19.5546875" bestFit="1" customWidth="1"/>
  </cols>
  <sheetData>
    <row r="4" spans="8:11" ht="23.4" x14ac:dyDescent="0.45">
      <c r="H4" s="1"/>
      <c r="I4" s="49" t="s">
        <v>16</v>
      </c>
      <c r="J4" s="49"/>
      <c r="K4" s="8"/>
    </row>
    <row r="5" spans="8:11" ht="23.4" x14ac:dyDescent="0.45">
      <c r="H5" s="1"/>
      <c r="I5" s="49" t="s">
        <v>17</v>
      </c>
      <c r="J5" s="49"/>
      <c r="K5" s="8"/>
    </row>
    <row r="6" spans="8:11" ht="23.4" x14ac:dyDescent="0.45">
      <c r="H6" s="1"/>
      <c r="I6" s="49" t="s">
        <v>18</v>
      </c>
      <c r="J6" s="49"/>
      <c r="K6" s="8"/>
    </row>
    <row r="7" spans="8:11" ht="18" x14ac:dyDescent="0.3">
      <c r="H7" s="4" t="s">
        <v>1</v>
      </c>
      <c r="I7" s="4" t="s">
        <v>2</v>
      </c>
      <c r="J7" s="5" t="s">
        <v>3</v>
      </c>
      <c r="K7" s="5" t="s">
        <v>4</v>
      </c>
    </row>
    <row r="8" spans="8:11" x14ac:dyDescent="0.3">
      <c r="H8" s="2" t="s">
        <v>5</v>
      </c>
      <c r="I8" s="2" t="s">
        <v>7</v>
      </c>
      <c r="J8" s="6">
        <f>142000-16400</f>
        <v>125600</v>
      </c>
      <c r="K8" s="6"/>
    </row>
    <row r="9" spans="8:11" x14ac:dyDescent="0.3">
      <c r="H9" s="2"/>
      <c r="I9" s="2" t="s">
        <v>8</v>
      </c>
      <c r="J9" s="6"/>
      <c r="K9" s="6">
        <v>125600</v>
      </c>
    </row>
    <row r="10" spans="8:11" x14ac:dyDescent="0.3">
      <c r="H10" s="2"/>
      <c r="I10" s="2" t="s">
        <v>6</v>
      </c>
      <c r="J10" s="6">
        <f>8000-2400</f>
        <v>5600</v>
      </c>
      <c r="K10" s="6"/>
    </row>
    <row r="11" spans="8:11" x14ac:dyDescent="0.3">
      <c r="H11" s="2"/>
      <c r="I11" s="2" t="s">
        <v>10</v>
      </c>
      <c r="J11" s="6"/>
      <c r="K11" s="6">
        <v>5600</v>
      </c>
    </row>
    <row r="12" spans="8:11" x14ac:dyDescent="0.3">
      <c r="H12" s="2" t="s">
        <v>5</v>
      </c>
      <c r="I12" s="2" t="s">
        <v>11</v>
      </c>
      <c r="J12" s="6">
        <f>15/100*520000</f>
        <v>78000</v>
      </c>
      <c r="K12" s="6"/>
    </row>
    <row r="13" spans="8:11" x14ac:dyDescent="0.3">
      <c r="H13" s="2"/>
      <c r="I13" s="2" t="s">
        <v>12</v>
      </c>
      <c r="J13" s="6"/>
      <c r="K13" s="6">
        <f>J12</f>
        <v>78000</v>
      </c>
    </row>
    <row r="14" spans="8:11" x14ac:dyDescent="0.3">
      <c r="H14" s="2" t="s">
        <v>5</v>
      </c>
      <c r="I14" s="2" t="s">
        <v>14</v>
      </c>
      <c r="J14" s="6">
        <v>5000</v>
      </c>
      <c r="K14" s="6"/>
    </row>
    <row r="15" spans="8:11" x14ac:dyDescent="0.3">
      <c r="H15" s="2"/>
      <c r="I15" s="2" t="s">
        <v>43</v>
      </c>
      <c r="J15" s="6"/>
      <c r="K15" s="6">
        <v>5000</v>
      </c>
    </row>
    <row r="16" spans="8:11" x14ac:dyDescent="0.3">
      <c r="H16" s="2" t="s">
        <v>5</v>
      </c>
      <c r="I16" s="2" t="s">
        <v>42</v>
      </c>
      <c r="J16" s="6">
        <v>1620</v>
      </c>
      <c r="K16" s="6"/>
    </row>
    <row r="17" spans="8:11" x14ac:dyDescent="0.3">
      <c r="H17" s="2"/>
      <c r="I17" s="2" t="s">
        <v>28</v>
      </c>
      <c r="J17" s="6"/>
      <c r="K17" s="6">
        <f>J16</f>
        <v>1620</v>
      </c>
    </row>
  </sheetData>
  <mergeCells count="3">
    <mergeCell ref="I4:J4"/>
    <mergeCell ref="I5:J5"/>
    <mergeCell ref="I6:J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J30"/>
  <sheetViews>
    <sheetView topLeftCell="D11" zoomScale="110" workbookViewId="0">
      <selection activeCell="G15" sqref="G15"/>
    </sheetView>
  </sheetViews>
  <sheetFormatPr defaultRowHeight="14.4" x14ac:dyDescent="0.3"/>
  <cols>
    <col min="7" max="7" width="33" style="9" bestFit="1" customWidth="1"/>
    <col min="8" max="8" width="28.21875" style="14" customWidth="1"/>
    <col min="9" max="9" width="27" style="14" customWidth="1"/>
  </cols>
  <sheetData>
    <row r="4" spans="7:10" ht="23.4" x14ac:dyDescent="0.45">
      <c r="G4" s="50" t="s">
        <v>0</v>
      </c>
      <c r="H4" s="50"/>
      <c r="I4" s="50"/>
    </row>
    <row r="5" spans="7:10" ht="23.4" x14ac:dyDescent="0.45">
      <c r="G5" s="50" t="s">
        <v>19</v>
      </c>
      <c r="H5" s="50"/>
      <c r="I5" s="50"/>
    </row>
    <row r="6" spans="7:10" ht="23.4" x14ac:dyDescent="0.45">
      <c r="G6" s="50" t="s">
        <v>20</v>
      </c>
      <c r="H6" s="50"/>
      <c r="I6" s="50"/>
    </row>
    <row r="7" spans="7:10" ht="21" x14ac:dyDescent="0.4">
      <c r="G7" s="11" t="s">
        <v>2</v>
      </c>
      <c r="H7" s="12" t="s">
        <v>3</v>
      </c>
      <c r="I7" s="12" t="s">
        <v>4</v>
      </c>
    </row>
    <row r="8" spans="7:10" x14ac:dyDescent="0.3">
      <c r="G8" s="10" t="s">
        <v>21</v>
      </c>
      <c r="H8" s="13">
        <v>5600</v>
      </c>
      <c r="I8" s="13"/>
    </row>
    <row r="9" spans="7:10" x14ac:dyDescent="0.3">
      <c r="G9" s="10" t="s">
        <v>22</v>
      </c>
      <c r="H9" s="13"/>
      <c r="I9" s="13">
        <v>610000</v>
      </c>
    </row>
    <row r="10" spans="7:10" x14ac:dyDescent="0.3">
      <c r="G10" s="10" t="s">
        <v>23</v>
      </c>
      <c r="H10" s="13">
        <v>56000</v>
      </c>
      <c r="I10" s="13"/>
    </row>
    <row r="11" spans="7:10" x14ac:dyDescent="0.3">
      <c r="G11" s="10" t="s">
        <v>24</v>
      </c>
      <c r="H11" s="13">
        <v>520000</v>
      </c>
      <c r="I11" s="13"/>
    </row>
    <row r="12" spans="7:10" x14ac:dyDescent="0.3">
      <c r="G12" s="10" t="s">
        <v>25</v>
      </c>
      <c r="H12" s="13"/>
      <c r="I12" s="13">
        <f>165000+78000</f>
        <v>243000</v>
      </c>
      <c r="J12">
        <f>15/100*520000</f>
        <v>78000</v>
      </c>
    </row>
    <row r="13" spans="7:10" x14ac:dyDescent="0.3">
      <c r="G13" s="10" t="s">
        <v>8</v>
      </c>
      <c r="H13" s="13">
        <f>142000-125600</f>
        <v>16400</v>
      </c>
      <c r="I13" s="13"/>
    </row>
    <row r="14" spans="7:10" x14ac:dyDescent="0.3">
      <c r="G14" s="10" t="s">
        <v>9</v>
      </c>
      <c r="H14" s="13">
        <f>8000-5600</f>
        <v>2400</v>
      </c>
      <c r="I14" s="13"/>
    </row>
    <row r="15" spans="7:10" x14ac:dyDescent="0.3">
      <c r="G15" s="10" t="s">
        <v>26</v>
      </c>
      <c r="H15" s="13"/>
      <c r="I15" s="13">
        <v>357600</v>
      </c>
    </row>
    <row r="16" spans="7:10" x14ac:dyDescent="0.3">
      <c r="G16" s="10" t="s">
        <v>27</v>
      </c>
      <c r="H16" s="13">
        <v>120000</v>
      </c>
      <c r="I16" s="13"/>
    </row>
    <row r="17" spans="7:9" x14ac:dyDescent="0.3">
      <c r="G17" s="10" t="s">
        <v>15</v>
      </c>
      <c r="H17" s="13"/>
      <c r="I17" s="13">
        <v>20000</v>
      </c>
    </row>
    <row r="18" spans="7:9" x14ac:dyDescent="0.3">
      <c r="G18" s="10" t="s">
        <v>29</v>
      </c>
      <c r="H18" s="13">
        <v>142000</v>
      </c>
      <c r="I18" s="13"/>
    </row>
    <row r="19" spans="7:9" x14ac:dyDescent="0.3">
      <c r="G19" s="10" t="s">
        <v>13</v>
      </c>
      <c r="H19" s="13">
        <f>65000-5000</f>
        <v>60000</v>
      </c>
      <c r="I19" s="13"/>
    </row>
    <row r="20" spans="7:9" x14ac:dyDescent="0.3">
      <c r="G20" s="10" t="s">
        <v>30</v>
      </c>
      <c r="H20" s="13">
        <v>27000</v>
      </c>
      <c r="I20" s="13"/>
    </row>
    <row r="21" spans="7:9" x14ac:dyDescent="0.3">
      <c r="G21" s="10" t="s">
        <v>31</v>
      </c>
      <c r="H21" s="13">
        <v>67000</v>
      </c>
      <c r="I21" s="13"/>
    </row>
    <row r="22" spans="7:9" x14ac:dyDescent="0.3">
      <c r="G22" s="10" t="s">
        <v>7</v>
      </c>
      <c r="H22" s="13">
        <v>125600</v>
      </c>
      <c r="I22" s="13"/>
    </row>
    <row r="23" spans="7:9" x14ac:dyDescent="0.3">
      <c r="G23" s="10" t="s">
        <v>6</v>
      </c>
      <c r="H23" s="13">
        <v>5600</v>
      </c>
      <c r="I23" s="13"/>
    </row>
    <row r="24" spans="7:9" x14ac:dyDescent="0.3">
      <c r="G24" s="10" t="s">
        <v>11</v>
      </c>
      <c r="H24" s="13">
        <v>78000</v>
      </c>
      <c r="I24" s="13"/>
    </row>
    <row r="25" spans="7:9" x14ac:dyDescent="0.3">
      <c r="G25" s="10" t="s">
        <v>14</v>
      </c>
      <c r="H25" s="13">
        <v>5000</v>
      </c>
      <c r="I25" s="13"/>
    </row>
    <row r="26" spans="7:9" x14ac:dyDescent="0.3">
      <c r="G26" s="10" t="s">
        <v>42</v>
      </c>
      <c r="H26" s="13">
        <v>1620</v>
      </c>
      <c r="I26" s="13"/>
    </row>
    <row r="27" spans="7:9" x14ac:dyDescent="0.3">
      <c r="G27" s="10" t="s">
        <v>32</v>
      </c>
      <c r="H27" s="13"/>
      <c r="I27" s="13">
        <v>1620</v>
      </c>
    </row>
    <row r="28" spans="7:9" x14ac:dyDescent="0.3">
      <c r="G28" s="10"/>
      <c r="H28" s="13"/>
      <c r="I28" s="13"/>
    </row>
    <row r="29" spans="7:9" ht="21" x14ac:dyDescent="0.4">
      <c r="G29" s="11" t="s">
        <v>41</v>
      </c>
      <c r="H29" s="12">
        <f>SUM(H8:H26)</f>
        <v>1232220</v>
      </c>
      <c r="I29" s="12">
        <f>SUM(I8:I28)</f>
        <v>1232220</v>
      </c>
    </row>
    <row r="30" spans="7:9" x14ac:dyDescent="0.3">
      <c r="G30" s="10"/>
      <c r="H30" s="13"/>
      <c r="I30" s="13"/>
    </row>
  </sheetData>
  <mergeCells count="3">
    <mergeCell ref="G4:I4"/>
    <mergeCell ref="G5:I5"/>
    <mergeCell ref="G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P24"/>
  <sheetViews>
    <sheetView topLeftCell="C8" workbookViewId="0">
      <selection activeCell="O14" sqref="O14:O22"/>
    </sheetView>
  </sheetViews>
  <sheetFormatPr defaultRowHeight="14.4" x14ac:dyDescent="0.3"/>
  <cols>
    <col min="9" max="9" width="14.6640625" bestFit="1" customWidth="1"/>
    <col min="10" max="10" width="35" style="9" bestFit="1" customWidth="1"/>
    <col min="15" max="15" width="26.88671875" style="9" customWidth="1"/>
  </cols>
  <sheetData>
    <row r="5" spans="6:16" ht="25.8" x14ac:dyDescent="0.5">
      <c r="I5" s="51" t="s">
        <v>0</v>
      </c>
      <c r="J5" s="51"/>
      <c r="K5" s="51"/>
      <c r="L5" s="51"/>
      <c r="M5" s="51"/>
      <c r="N5" s="51"/>
      <c r="O5" s="51"/>
      <c r="P5" s="51"/>
    </row>
    <row r="6" spans="6:16" ht="25.8" x14ac:dyDescent="0.5">
      <c r="G6" t="s">
        <v>44</v>
      </c>
      <c r="I6" s="51" t="s">
        <v>33</v>
      </c>
      <c r="J6" s="51"/>
      <c r="K6" s="51"/>
      <c r="L6" s="51"/>
      <c r="M6" s="51"/>
      <c r="N6" s="51"/>
      <c r="O6" s="51"/>
      <c r="P6" s="51"/>
    </row>
    <row r="7" spans="6:16" ht="25.8" x14ac:dyDescent="0.5">
      <c r="I7" s="51" t="s">
        <v>34</v>
      </c>
      <c r="J7" s="51"/>
      <c r="K7" s="51"/>
      <c r="L7" s="51"/>
      <c r="M7" s="51"/>
      <c r="N7" s="51"/>
      <c r="O7" s="51"/>
      <c r="P7" s="51"/>
    </row>
    <row r="8" spans="6:16" ht="23.4" x14ac:dyDescent="0.45">
      <c r="I8" s="15" t="s">
        <v>35</v>
      </c>
      <c r="J8" s="25"/>
      <c r="K8" s="16"/>
      <c r="L8" s="16"/>
      <c r="M8" s="16"/>
      <c r="N8" s="16"/>
      <c r="O8" s="28" t="s">
        <v>36</v>
      </c>
      <c r="P8" s="16"/>
    </row>
    <row r="9" spans="6:16" ht="18" x14ac:dyDescent="0.35">
      <c r="F9" s="23"/>
      <c r="I9" s="16"/>
      <c r="J9" s="26" t="s">
        <v>22</v>
      </c>
      <c r="K9" s="17"/>
      <c r="L9" s="17"/>
      <c r="M9" s="17"/>
      <c r="N9" s="17"/>
      <c r="O9" s="29">
        <v>610000</v>
      </c>
      <c r="P9" s="16"/>
    </row>
    <row r="10" spans="6:16" x14ac:dyDescent="0.3">
      <c r="I10" s="16"/>
      <c r="J10" s="25"/>
      <c r="K10" s="16"/>
      <c r="L10" s="16"/>
      <c r="M10" s="16"/>
      <c r="N10" s="16"/>
      <c r="O10" s="25"/>
      <c r="P10" s="16"/>
    </row>
    <row r="11" spans="6:16" ht="21" x14ac:dyDescent="0.4">
      <c r="I11" s="16"/>
      <c r="J11" s="27" t="s">
        <v>37</v>
      </c>
      <c r="K11" s="18"/>
      <c r="L11" s="18"/>
      <c r="M11" s="18"/>
      <c r="N11" s="18"/>
      <c r="O11" s="30">
        <f>O9</f>
        <v>610000</v>
      </c>
      <c r="P11" s="16"/>
    </row>
    <row r="12" spans="6:16" x14ac:dyDescent="0.3">
      <c r="I12" s="16"/>
      <c r="J12" s="25"/>
      <c r="K12" s="16"/>
      <c r="L12" s="16"/>
      <c r="M12" s="16"/>
      <c r="N12" s="16"/>
      <c r="O12" s="25"/>
      <c r="P12" s="16"/>
    </row>
    <row r="13" spans="6:16" ht="23.4" x14ac:dyDescent="0.45">
      <c r="I13" s="15" t="s">
        <v>38</v>
      </c>
      <c r="J13" s="25"/>
      <c r="K13" s="16"/>
      <c r="L13" s="16"/>
      <c r="M13" s="16"/>
      <c r="N13" s="16"/>
      <c r="O13" s="25"/>
      <c r="P13" s="16"/>
    </row>
    <row r="14" spans="6:16" ht="18" x14ac:dyDescent="0.35">
      <c r="I14" s="16"/>
      <c r="J14" s="21" t="s">
        <v>29</v>
      </c>
      <c r="K14" s="16"/>
      <c r="L14" s="16"/>
      <c r="M14" s="16"/>
      <c r="N14" s="16"/>
      <c r="O14" s="20">
        <v>142000</v>
      </c>
      <c r="P14" s="16"/>
    </row>
    <row r="15" spans="6:16" ht="18" x14ac:dyDescent="0.35">
      <c r="I15" s="16"/>
      <c r="J15" s="21" t="s">
        <v>13</v>
      </c>
      <c r="K15" s="16"/>
      <c r="L15" s="16"/>
      <c r="M15" s="16"/>
      <c r="N15" s="16"/>
      <c r="O15" s="20">
        <f>65000-5000</f>
        <v>60000</v>
      </c>
      <c r="P15" s="16"/>
    </row>
    <row r="16" spans="6:16" ht="18" x14ac:dyDescent="0.35">
      <c r="I16" s="16"/>
      <c r="J16" s="21" t="s">
        <v>30</v>
      </c>
      <c r="K16" s="16"/>
      <c r="L16" s="16"/>
      <c r="M16" s="16"/>
      <c r="N16" s="16"/>
      <c r="O16" s="20">
        <v>27000</v>
      </c>
      <c r="P16" s="16"/>
    </row>
    <row r="17" spans="6:16" ht="18" x14ac:dyDescent="0.35">
      <c r="I17" s="16"/>
      <c r="J17" s="21" t="s">
        <v>31</v>
      </c>
      <c r="K17" s="16"/>
      <c r="L17" s="16"/>
      <c r="M17" s="16"/>
      <c r="N17" s="16"/>
      <c r="O17" s="20">
        <v>67000</v>
      </c>
      <c r="P17" s="16"/>
    </row>
    <row r="18" spans="6:16" ht="18" x14ac:dyDescent="0.35">
      <c r="I18" s="16"/>
      <c r="J18" s="21" t="s">
        <v>7</v>
      </c>
      <c r="K18" s="16"/>
      <c r="L18" s="16"/>
      <c r="M18" s="16"/>
      <c r="N18" s="16"/>
      <c r="O18" s="20">
        <v>125600</v>
      </c>
      <c r="P18" s="16"/>
    </row>
    <row r="19" spans="6:16" ht="18" x14ac:dyDescent="0.35">
      <c r="I19" s="16"/>
      <c r="J19" s="21" t="s">
        <v>6</v>
      </c>
      <c r="K19" s="16"/>
      <c r="L19" s="16"/>
      <c r="M19" s="16"/>
      <c r="N19" s="16"/>
      <c r="O19" s="20">
        <v>5600</v>
      </c>
      <c r="P19" s="16"/>
    </row>
    <row r="20" spans="6:16" ht="18" x14ac:dyDescent="0.35">
      <c r="I20" s="16"/>
      <c r="J20" s="21" t="s">
        <v>11</v>
      </c>
      <c r="K20" s="19"/>
      <c r="L20" s="16"/>
      <c r="M20" s="16"/>
      <c r="N20" s="16"/>
      <c r="O20" s="20">
        <v>78000</v>
      </c>
      <c r="P20" s="16"/>
    </row>
    <row r="21" spans="6:16" ht="18" x14ac:dyDescent="0.35">
      <c r="I21" s="16"/>
      <c r="J21" s="21" t="s">
        <v>14</v>
      </c>
      <c r="K21" s="16"/>
      <c r="L21" s="16"/>
      <c r="M21" s="16"/>
      <c r="N21" s="16"/>
      <c r="O21" s="20">
        <v>5000</v>
      </c>
      <c r="P21" s="16"/>
    </row>
    <row r="22" spans="6:16" ht="18" x14ac:dyDescent="0.35">
      <c r="I22" s="16"/>
      <c r="J22" s="21" t="s">
        <v>42</v>
      </c>
      <c r="K22" s="16"/>
      <c r="L22" s="16"/>
      <c r="M22" s="16"/>
      <c r="N22" s="16"/>
      <c r="O22" s="20">
        <v>1620</v>
      </c>
      <c r="P22" s="16"/>
    </row>
    <row r="23" spans="6:16" ht="21" x14ac:dyDescent="0.4">
      <c r="F23" s="22"/>
      <c r="I23" s="16"/>
      <c r="J23" s="27" t="s">
        <v>39</v>
      </c>
      <c r="K23" s="16"/>
      <c r="L23" s="16"/>
      <c r="M23" s="16"/>
      <c r="N23" s="16"/>
      <c r="O23" s="30">
        <f>SUM(O14:O22)</f>
        <v>511820</v>
      </c>
      <c r="P23" s="16"/>
    </row>
    <row r="24" spans="6:16" ht="25.8" x14ac:dyDescent="0.5">
      <c r="I24" s="51" t="s">
        <v>40</v>
      </c>
      <c r="J24" s="51"/>
      <c r="K24" s="51"/>
      <c r="L24" s="16"/>
      <c r="M24" s="16"/>
      <c r="N24" s="16"/>
      <c r="O24" s="31">
        <f>O11-O23</f>
        <v>98180</v>
      </c>
      <c r="P24" s="16"/>
    </row>
  </sheetData>
  <mergeCells count="4">
    <mergeCell ref="I5:P5"/>
    <mergeCell ref="I6:P6"/>
    <mergeCell ref="I7:P7"/>
    <mergeCell ref="I24:K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M31"/>
  <sheetViews>
    <sheetView topLeftCell="A3" zoomScale="90" workbookViewId="0">
      <selection activeCell="J26" sqref="J26:M26"/>
    </sheetView>
  </sheetViews>
  <sheetFormatPr defaultRowHeight="14.4" x14ac:dyDescent="0.3"/>
  <cols>
    <col min="9" max="9" width="18.109375" bestFit="1" customWidth="1"/>
    <col min="10" max="10" width="32.77734375" style="9" bestFit="1" customWidth="1"/>
    <col min="11" max="11" width="9.44140625" bestFit="1" customWidth="1"/>
    <col min="13" max="13" width="11.33203125" style="24" bestFit="1" customWidth="1"/>
  </cols>
  <sheetData>
    <row r="5" spans="9:13" ht="23.4" x14ac:dyDescent="0.45">
      <c r="I5" s="32"/>
      <c r="J5" s="33" t="s">
        <v>0</v>
      </c>
      <c r="K5" s="32"/>
      <c r="L5" s="32"/>
      <c r="M5" s="34"/>
    </row>
    <row r="6" spans="9:13" ht="23.4" x14ac:dyDescent="0.45">
      <c r="I6" s="32"/>
      <c r="J6" s="33" t="s">
        <v>45</v>
      </c>
      <c r="K6" s="32"/>
      <c r="L6" s="32"/>
      <c r="M6" s="34"/>
    </row>
    <row r="7" spans="9:13" ht="23.4" x14ac:dyDescent="0.45">
      <c r="I7" s="32"/>
      <c r="J7" s="33" t="s">
        <v>46</v>
      </c>
      <c r="K7" s="32"/>
      <c r="L7" s="32"/>
      <c r="M7" s="34"/>
    </row>
    <row r="8" spans="9:13" ht="21" x14ac:dyDescent="0.4">
      <c r="I8" s="35" t="s">
        <v>47</v>
      </c>
      <c r="J8" s="36"/>
      <c r="K8" s="35"/>
      <c r="L8" s="35"/>
      <c r="M8" s="37" t="s">
        <v>48</v>
      </c>
    </row>
    <row r="9" spans="9:13" x14ac:dyDescent="0.3">
      <c r="I9" s="32"/>
      <c r="J9" s="38" t="s">
        <v>21</v>
      </c>
      <c r="K9" s="32"/>
      <c r="L9" s="32"/>
      <c r="M9" s="39">
        <v>5600</v>
      </c>
    </row>
    <row r="10" spans="9:13" x14ac:dyDescent="0.3">
      <c r="I10" s="32"/>
      <c r="J10" s="38" t="s">
        <v>23</v>
      </c>
      <c r="K10" s="32"/>
      <c r="L10" s="32"/>
      <c r="M10" s="39">
        <v>56000</v>
      </c>
    </row>
    <row r="11" spans="9:13" x14ac:dyDescent="0.3">
      <c r="I11" s="32"/>
      <c r="J11" s="38" t="s">
        <v>24</v>
      </c>
      <c r="K11" s="39">
        <v>520000</v>
      </c>
      <c r="L11" s="32"/>
      <c r="M11" s="52">
        <f>520000-243000</f>
        <v>277000</v>
      </c>
    </row>
    <row r="12" spans="9:13" x14ac:dyDescent="0.3">
      <c r="I12" s="32"/>
      <c r="J12" s="38" t="s">
        <v>25</v>
      </c>
      <c r="K12" s="39">
        <f>165000+78000</f>
        <v>243000</v>
      </c>
      <c r="L12" s="32"/>
      <c r="M12" s="52"/>
    </row>
    <row r="13" spans="9:13" x14ac:dyDescent="0.3">
      <c r="I13" s="32"/>
      <c r="J13" s="38" t="s">
        <v>8</v>
      </c>
      <c r="K13" s="32"/>
      <c r="L13" s="32"/>
      <c r="M13" s="39">
        <f>142000-125600</f>
        <v>16400</v>
      </c>
    </row>
    <row r="14" spans="9:13" x14ac:dyDescent="0.3">
      <c r="I14" s="32"/>
      <c r="J14" s="38" t="s">
        <v>9</v>
      </c>
      <c r="K14" s="32"/>
      <c r="L14" s="32"/>
      <c r="M14" s="39">
        <f>8000-5600</f>
        <v>2400</v>
      </c>
    </row>
    <row r="15" spans="9:13" x14ac:dyDescent="0.3">
      <c r="I15" s="32"/>
      <c r="J15" s="40" t="s">
        <v>14</v>
      </c>
      <c r="K15" s="32"/>
      <c r="L15" s="32"/>
      <c r="M15" s="34">
        <v>0</v>
      </c>
    </row>
    <row r="16" spans="9:13" ht="18" x14ac:dyDescent="0.35">
      <c r="I16" s="16"/>
      <c r="J16" s="46" t="s">
        <v>49</v>
      </c>
      <c r="K16" s="47"/>
      <c r="L16" s="47"/>
      <c r="M16" s="48">
        <f>SUM(M9:M15)</f>
        <v>357400</v>
      </c>
    </row>
    <row r="17" spans="9:13" ht="18" x14ac:dyDescent="0.35">
      <c r="I17" s="41" t="s">
        <v>50</v>
      </c>
      <c r="J17" s="40"/>
      <c r="K17" s="32"/>
      <c r="L17" s="32"/>
      <c r="M17" s="34"/>
    </row>
    <row r="18" spans="9:13" x14ac:dyDescent="0.3">
      <c r="I18" s="32"/>
      <c r="J18" s="38" t="s">
        <v>15</v>
      </c>
      <c r="K18" s="32"/>
      <c r="L18" s="32"/>
      <c r="M18" s="34">
        <v>20000</v>
      </c>
    </row>
    <row r="19" spans="9:13" x14ac:dyDescent="0.3">
      <c r="I19" s="32"/>
      <c r="J19" s="40" t="s">
        <v>28</v>
      </c>
      <c r="K19" s="32"/>
      <c r="L19" s="32"/>
      <c r="M19" s="34">
        <v>1620</v>
      </c>
    </row>
    <row r="20" spans="9:13" x14ac:dyDescent="0.3">
      <c r="I20" s="32"/>
      <c r="J20" s="40"/>
      <c r="K20" s="32"/>
      <c r="L20" s="32"/>
      <c r="M20" s="34"/>
    </row>
    <row r="21" spans="9:13" ht="15.6" x14ac:dyDescent="0.3">
      <c r="I21" s="32"/>
      <c r="J21" s="42" t="s">
        <v>51</v>
      </c>
      <c r="K21" s="43"/>
      <c r="L21" s="43"/>
      <c r="M21" s="44">
        <f>SUM(M18:M19)</f>
        <v>21620</v>
      </c>
    </row>
    <row r="22" spans="9:13" ht="18" x14ac:dyDescent="0.35">
      <c r="I22" s="41" t="s">
        <v>52</v>
      </c>
      <c r="J22" s="40"/>
      <c r="K22" s="32"/>
      <c r="L22" s="32"/>
      <c r="M22" s="34"/>
    </row>
    <row r="23" spans="9:13" x14ac:dyDescent="0.3">
      <c r="I23" s="32"/>
      <c r="J23" s="38" t="s">
        <v>26</v>
      </c>
      <c r="K23" s="32"/>
      <c r="L23" s="32"/>
      <c r="M23" s="34">
        <v>357600</v>
      </c>
    </row>
    <row r="24" spans="9:13" x14ac:dyDescent="0.3">
      <c r="I24" s="32"/>
      <c r="J24" s="38" t="s">
        <v>27</v>
      </c>
      <c r="K24" s="32"/>
      <c r="L24" s="32"/>
      <c r="M24" s="34">
        <v>120000</v>
      </c>
    </row>
    <row r="25" spans="9:13" x14ac:dyDescent="0.3">
      <c r="I25" s="32"/>
      <c r="J25" s="40"/>
      <c r="K25" s="32"/>
      <c r="L25" s="32"/>
      <c r="M25" s="34"/>
    </row>
    <row r="26" spans="9:13" x14ac:dyDescent="0.3">
      <c r="I26" s="32"/>
      <c r="J26" s="40" t="s">
        <v>55</v>
      </c>
      <c r="K26" s="32"/>
      <c r="L26" s="32"/>
      <c r="M26" s="34">
        <f>M23-M24</f>
        <v>237600</v>
      </c>
    </row>
    <row r="27" spans="9:13" x14ac:dyDescent="0.3">
      <c r="I27" s="45"/>
      <c r="J27" s="40" t="s">
        <v>56</v>
      </c>
      <c r="K27" s="32"/>
      <c r="L27" s="32"/>
      <c r="M27" s="34">
        <v>98180</v>
      </c>
    </row>
    <row r="28" spans="9:13" x14ac:dyDescent="0.3">
      <c r="I28" s="32"/>
      <c r="J28" s="40"/>
      <c r="K28" s="32"/>
      <c r="L28" s="32"/>
      <c r="M28" s="34"/>
    </row>
    <row r="29" spans="9:13" ht="15.6" x14ac:dyDescent="0.3">
      <c r="I29" s="32"/>
      <c r="J29" s="42" t="s">
        <v>53</v>
      </c>
      <c r="K29" s="43"/>
      <c r="L29" s="43"/>
      <c r="M29" s="44">
        <f>M26+M27</f>
        <v>335780</v>
      </c>
    </row>
    <row r="30" spans="9:13" ht="15.6" x14ac:dyDescent="0.3">
      <c r="I30" s="32"/>
      <c r="J30" s="42"/>
      <c r="K30" s="43"/>
      <c r="L30" s="43"/>
      <c r="M30" s="44"/>
    </row>
    <row r="31" spans="9:13" ht="18" x14ac:dyDescent="0.35">
      <c r="I31" s="53" t="s">
        <v>54</v>
      </c>
      <c r="J31" s="53"/>
      <c r="K31" s="53"/>
      <c r="L31" s="47"/>
      <c r="M31" s="48">
        <f>M29+M21</f>
        <v>357400</v>
      </c>
    </row>
  </sheetData>
  <mergeCells count="2">
    <mergeCell ref="M11:M12"/>
    <mergeCell ref="I31:K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K25"/>
  <sheetViews>
    <sheetView topLeftCell="A3" workbookViewId="0">
      <selection activeCell="I18" sqref="I18:J22"/>
    </sheetView>
  </sheetViews>
  <sheetFormatPr defaultRowHeight="14.4" x14ac:dyDescent="0.3"/>
  <cols>
    <col min="9" max="9" width="35" style="9" bestFit="1" customWidth="1"/>
    <col min="10" max="10" width="34.33203125" style="14" bestFit="1" customWidth="1"/>
    <col min="11" max="11" width="26.88671875" style="14" customWidth="1"/>
  </cols>
  <sheetData>
    <row r="3" spans="9:11" ht="23.4" x14ac:dyDescent="0.45">
      <c r="I3" s="26"/>
      <c r="J3" s="56" t="s">
        <v>0</v>
      </c>
      <c r="K3" s="29"/>
    </row>
    <row r="4" spans="9:11" ht="23.4" x14ac:dyDescent="0.45">
      <c r="I4" s="26"/>
      <c r="J4" s="56" t="s">
        <v>57</v>
      </c>
      <c r="K4" s="29"/>
    </row>
    <row r="5" spans="9:11" ht="23.4" x14ac:dyDescent="0.45">
      <c r="I5" s="26"/>
      <c r="J5" s="56" t="s">
        <v>58</v>
      </c>
      <c r="K5" s="29"/>
    </row>
    <row r="6" spans="9:11" ht="23.4" x14ac:dyDescent="0.45">
      <c r="I6" s="28" t="s">
        <v>2</v>
      </c>
      <c r="J6" s="56" t="s">
        <v>3</v>
      </c>
      <c r="K6" s="56" t="s">
        <v>4</v>
      </c>
    </row>
    <row r="7" spans="9:11" ht="18" x14ac:dyDescent="0.35">
      <c r="I7" s="26" t="s">
        <v>59</v>
      </c>
      <c r="J7" s="29"/>
      <c r="K7" s="29">
        <f>J8</f>
        <v>610000</v>
      </c>
    </row>
    <row r="8" spans="9:11" ht="18" x14ac:dyDescent="0.35">
      <c r="I8" s="26" t="s">
        <v>22</v>
      </c>
      <c r="J8" s="29">
        <v>610000</v>
      </c>
      <c r="K8" s="29"/>
    </row>
    <row r="9" spans="9:11" ht="18" x14ac:dyDescent="0.35">
      <c r="I9" s="26"/>
      <c r="J9" s="29"/>
      <c r="K9" s="29"/>
    </row>
    <row r="10" spans="9:11" ht="18" x14ac:dyDescent="0.35">
      <c r="I10" s="57" t="s">
        <v>61</v>
      </c>
      <c r="J10" s="57"/>
      <c r="K10" s="29"/>
    </row>
    <row r="11" spans="9:11" ht="18" x14ac:dyDescent="0.35">
      <c r="I11" s="26"/>
      <c r="J11" s="29"/>
      <c r="K11" s="29"/>
    </row>
    <row r="12" spans="9:11" ht="18" x14ac:dyDescent="0.35">
      <c r="I12" s="26" t="s">
        <v>60</v>
      </c>
      <c r="J12" s="29">
        <f>SUM(K13:K21)</f>
        <v>511820</v>
      </c>
      <c r="K12" s="29"/>
    </row>
    <row r="13" spans="9:11" ht="18" x14ac:dyDescent="0.35">
      <c r="I13" s="21" t="s">
        <v>29</v>
      </c>
      <c r="J13" s="58"/>
      <c r="K13" s="20">
        <v>142000</v>
      </c>
    </row>
    <row r="14" spans="9:11" ht="18" x14ac:dyDescent="0.35">
      <c r="I14" s="21" t="s">
        <v>13</v>
      </c>
      <c r="J14" s="58"/>
      <c r="K14" s="20">
        <f>65000-5000</f>
        <v>60000</v>
      </c>
    </row>
    <row r="15" spans="9:11" ht="18" x14ac:dyDescent="0.35">
      <c r="I15" s="21" t="s">
        <v>30</v>
      </c>
      <c r="J15" s="58"/>
      <c r="K15" s="20">
        <v>27000</v>
      </c>
    </row>
    <row r="16" spans="9:11" ht="18" x14ac:dyDescent="0.35">
      <c r="I16" s="21" t="s">
        <v>31</v>
      </c>
      <c r="J16" s="58"/>
      <c r="K16" s="20">
        <v>67000</v>
      </c>
    </row>
    <row r="17" spans="9:11" ht="18" x14ac:dyDescent="0.35">
      <c r="I17" s="21" t="s">
        <v>7</v>
      </c>
      <c r="J17" s="58"/>
      <c r="K17" s="20">
        <v>125600</v>
      </c>
    </row>
    <row r="18" spans="9:11" ht="18" x14ac:dyDescent="0.35">
      <c r="I18" s="21" t="s">
        <v>6</v>
      </c>
      <c r="J18" s="58"/>
      <c r="K18" s="20">
        <v>5600</v>
      </c>
    </row>
    <row r="19" spans="9:11" ht="18" x14ac:dyDescent="0.35">
      <c r="I19" s="21" t="s">
        <v>11</v>
      </c>
      <c r="J19" s="58"/>
      <c r="K19" s="20">
        <v>78000</v>
      </c>
    </row>
    <row r="20" spans="9:11" ht="18" x14ac:dyDescent="0.35">
      <c r="I20" s="21" t="s">
        <v>14</v>
      </c>
      <c r="J20" s="58"/>
      <c r="K20" s="20">
        <v>5000</v>
      </c>
    </row>
    <row r="21" spans="9:11" ht="18" x14ac:dyDescent="0.35">
      <c r="I21" s="59" t="s">
        <v>42</v>
      </c>
      <c r="J21" s="58"/>
      <c r="K21" s="54">
        <v>1620</v>
      </c>
    </row>
    <row r="22" spans="9:11" ht="18" x14ac:dyDescent="0.35">
      <c r="I22" s="57" t="s">
        <v>62</v>
      </c>
      <c r="J22" s="57"/>
      <c r="K22" s="58"/>
    </row>
    <row r="23" spans="9:11" x14ac:dyDescent="0.3">
      <c r="I23" s="25"/>
      <c r="J23" s="58"/>
      <c r="K23" s="58"/>
    </row>
    <row r="24" spans="9:11" ht="18" x14ac:dyDescent="0.35">
      <c r="I24" s="21" t="s">
        <v>63</v>
      </c>
      <c r="J24" s="29">
        <f>J8-J12</f>
        <v>98180</v>
      </c>
      <c r="K24" s="29"/>
    </row>
    <row r="25" spans="9:11" ht="18" x14ac:dyDescent="0.35">
      <c r="I25" s="21" t="s">
        <v>64</v>
      </c>
      <c r="J25" s="29"/>
      <c r="K25" s="29">
        <f>J24</f>
        <v>98180</v>
      </c>
    </row>
  </sheetData>
  <mergeCells count="2">
    <mergeCell ref="I10:J10"/>
    <mergeCell ref="I22:J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N18"/>
  <sheetViews>
    <sheetView tabSelected="1" workbookViewId="0">
      <selection activeCell="E6" sqref="E6"/>
    </sheetView>
  </sheetViews>
  <sheetFormatPr defaultRowHeight="15.6" x14ac:dyDescent="0.3"/>
  <cols>
    <col min="11" max="11" width="27.5546875" customWidth="1"/>
    <col min="12" max="12" width="39.88671875" style="55" bestFit="1" customWidth="1"/>
    <col min="13" max="13" width="26.5546875" style="24" customWidth="1"/>
  </cols>
  <sheetData>
    <row r="4" spans="11:14" ht="23.4" x14ac:dyDescent="0.45">
      <c r="K4" s="61"/>
      <c r="L4" s="62" t="s">
        <v>0</v>
      </c>
      <c r="M4" s="63"/>
    </row>
    <row r="5" spans="11:14" ht="23.4" x14ac:dyDescent="0.45">
      <c r="K5" s="61"/>
      <c r="L5" s="62" t="s">
        <v>66</v>
      </c>
      <c r="M5" s="63"/>
    </row>
    <row r="6" spans="11:14" ht="23.4" x14ac:dyDescent="0.45">
      <c r="K6" s="61"/>
      <c r="L6" s="62" t="s">
        <v>58</v>
      </c>
      <c r="M6" s="63"/>
    </row>
    <row r="7" spans="11:14" ht="21" x14ac:dyDescent="0.4">
      <c r="K7" s="18" t="s">
        <v>65</v>
      </c>
      <c r="L7" s="70" t="s">
        <v>3</v>
      </c>
      <c r="M7" s="71" t="s">
        <v>4</v>
      </c>
    </row>
    <row r="8" spans="11:14" ht="18" x14ac:dyDescent="0.35">
      <c r="K8" s="64" t="s">
        <v>21</v>
      </c>
      <c r="L8" s="65">
        <v>5600</v>
      </c>
      <c r="M8" s="66"/>
    </row>
    <row r="9" spans="11:14" ht="18" x14ac:dyDescent="0.35">
      <c r="K9" s="64" t="s">
        <v>23</v>
      </c>
      <c r="L9" s="65">
        <v>56000</v>
      </c>
      <c r="M9" s="66"/>
    </row>
    <row r="10" spans="11:14" ht="18" x14ac:dyDescent="0.35">
      <c r="K10" s="64" t="s">
        <v>24</v>
      </c>
      <c r="L10" s="67">
        <f>520000-243000</f>
        <v>277000</v>
      </c>
      <c r="M10" s="66"/>
    </row>
    <row r="11" spans="11:14" ht="18" x14ac:dyDescent="0.35">
      <c r="K11" s="64" t="s">
        <v>8</v>
      </c>
      <c r="L11" s="65">
        <f>142000-125600</f>
        <v>16400</v>
      </c>
      <c r="M11" s="66"/>
    </row>
    <row r="12" spans="11:14" ht="18" x14ac:dyDescent="0.35">
      <c r="K12" s="64" t="s">
        <v>9</v>
      </c>
      <c r="L12" s="65">
        <f>8000-5600</f>
        <v>2400</v>
      </c>
      <c r="M12" s="66"/>
    </row>
    <row r="13" spans="11:14" ht="18" x14ac:dyDescent="0.35">
      <c r="K13" s="64" t="s">
        <v>15</v>
      </c>
      <c r="L13" s="66"/>
      <c r="M13" s="66">
        <v>20000</v>
      </c>
    </row>
    <row r="14" spans="11:14" ht="18" x14ac:dyDescent="0.35">
      <c r="K14" s="68" t="s">
        <v>28</v>
      </c>
      <c r="L14" s="66"/>
      <c r="M14" s="66">
        <v>1620</v>
      </c>
    </row>
    <row r="15" spans="11:14" ht="18" x14ac:dyDescent="0.35">
      <c r="K15" s="64" t="s">
        <v>26</v>
      </c>
      <c r="L15" s="66"/>
      <c r="M15" s="66">
        <v>237600</v>
      </c>
      <c r="N15" s="60"/>
    </row>
    <row r="16" spans="11:14" ht="18" x14ac:dyDescent="0.35">
      <c r="K16" s="64" t="s">
        <v>67</v>
      </c>
      <c r="L16" s="66"/>
      <c r="M16" s="66">
        <v>98180</v>
      </c>
    </row>
    <row r="17" spans="11:13" ht="18" x14ac:dyDescent="0.35">
      <c r="K17" s="69"/>
      <c r="L17" s="66"/>
      <c r="M17" s="66"/>
    </row>
    <row r="18" spans="11:13" ht="23.4" x14ac:dyDescent="0.45">
      <c r="K18" s="72" t="s">
        <v>41</v>
      </c>
      <c r="L18" s="73">
        <f>SUM(L8:L16)</f>
        <v>357400</v>
      </c>
      <c r="M18" s="73">
        <f>SUM(M8:M17)</f>
        <v>357400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 </vt:lpstr>
      <vt:lpstr>General Journal</vt:lpstr>
      <vt:lpstr>Adjusting Trial Balance</vt:lpstr>
      <vt:lpstr>Income Statment</vt:lpstr>
      <vt:lpstr>Balance Sheet</vt:lpstr>
      <vt:lpstr>Closing Trial Balance</vt:lpstr>
      <vt:lpstr>Post Closing Trial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Anynomous</dc:creator>
  <cp:lastModifiedBy>Anynomous</cp:lastModifiedBy>
  <dcterms:created xsi:type="dcterms:W3CDTF">2023-11-25T08:26:23Z</dcterms:created>
  <dcterms:modified xsi:type="dcterms:W3CDTF">2023-11-26T09:00:06Z</dcterms:modified>
</cp:coreProperties>
</file>