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ohse/Desktop/"/>
    </mc:Choice>
  </mc:AlternateContent>
  <xr:revisionPtr revIDLastSave="0" documentId="13_ncr:1_{0B1D1226-BB27-1F4A-A5AD-4294A5ECEA92}" xr6:coauthVersionLast="46" xr6:coauthVersionMax="46" xr10:uidLastSave="{00000000-0000-0000-0000-000000000000}"/>
  <bookViews>
    <workbookView xWindow="51200" yWindow="13940" windowWidth="51200" windowHeight="28800" xr2:uid="{03826501-7BDB-6A40-A570-6A33D26CE7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45" i="1"/>
  <c r="B44" i="1"/>
  <c r="B33" i="1"/>
  <c r="B32" i="1"/>
  <c r="B25" i="1"/>
  <c r="B23" i="1"/>
  <c r="B22" i="1"/>
  <c r="B20" i="1"/>
  <c r="B19" i="1"/>
  <c r="E19" i="1" s="1"/>
  <c r="B15" i="1"/>
  <c r="B24" i="1" s="1"/>
  <c r="D19" i="1" l="1"/>
  <c r="F19" i="1" s="1"/>
  <c r="D25" i="1" s="1"/>
  <c r="B35" i="1" s="1"/>
  <c r="B47" i="1" s="1"/>
  <c r="B27" i="1"/>
  <c r="E25" i="1" l="1"/>
  <c r="B37" i="1" l="1"/>
  <c r="B36" i="1"/>
  <c r="B48" i="1"/>
  <c r="E32" i="1" l="1"/>
  <c r="B49" i="1" s="1"/>
  <c r="D50" i="1" s="1"/>
  <c r="D39" i="1"/>
  <c r="E41" i="1" s="1"/>
  <c r="B40" i="1"/>
  <c r="B52" i="1" l="1"/>
</calcChain>
</file>

<file path=xl/sharedStrings.xml><?xml version="1.0" encoding="utf-8"?>
<sst xmlns="http://schemas.openxmlformats.org/spreadsheetml/2006/main" count="56" uniqueCount="39">
  <si>
    <t>Jahresabschluss vor Gewinnverwendung</t>
  </si>
  <si>
    <t>Erträge</t>
  </si>
  <si>
    <t>Aufwendungen</t>
  </si>
  <si>
    <t>an. Gewinnrücklagen</t>
  </si>
  <si>
    <t>geseztl. Gewinnrücklagen</t>
  </si>
  <si>
    <t>Gewinnvortrag (Vorjahr)</t>
  </si>
  <si>
    <t>gez. Kapital</t>
  </si>
  <si>
    <t>Kapitalrücklage</t>
  </si>
  <si>
    <t>Jahresüberschuss</t>
  </si>
  <si>
    <t>A Eigenkapital</t>
  </si>
  <si>
    <t>I</t>
  </si>
  <si>
    <t>II</t>
  </si>
  <si>
    <t>III</t>
  </si>
  <si>
    <t>Gewinnrücklagen</t>
  </si>
  <si>
    <t>1. getzl. Rücklagen</t>
  </si>
  <si>
    <t>4. andere Gewinnrücklagen</t>
  </si>
  <si>
    <t>IV Jahresüberschuss</t>
  </si>
  <si>
    <t>V Gewinnvortrag</t>
  </si>
  <si>
    <t>Summe Eigenkapital</t>
  </si>
  <si>
    <t>Gesamrücklagen</t>
  </si>
  <si>
    <t>Geamtkapitalrücklagen</t>
  </si>
  <si>
    <t>Pozent an Kapitalrücklagen</t>
  </si>
  <si>
    <t>Andere GRL in Prozent</t>
  </si>
  <si>
    <t>Neue gestzl. GRL</t>
  </si>
  <si>
    <t>Neue andere GRL</t>
  </si>
  <si>
    <t>IV Bilanzgewinn</t>
  </si>
  <si>
    <t>Auschüttung</t>
  </si>
  <si>
    <t>Gewinnvortrag n. Jahr</t>
  </si>
  <si>
    <t>IV Gewinnvortrag</t>
  </si>
  <si>
    <t>C Verbindlichkeiten</t>
  </si>
  <si>
    <t>2. sonstige Verbindlichkeiten</t>
  </si>
  <si>
    <t>Anzahl Aktien</t>
  </si>
  <si>
    <t>Ausschütung</t>
  </si>
  <si>
    <t>Auflösung Gewinnrücklagen</t>
  </si>
  <si>
    <t>offene/Veringerung Selbstfinanzierung</t>
  </si>
  <si>
    <t>1. Jahresabschluss vor Gewinnverwendung</t>
  </si>
  <si>
    <t>2. Jahresabschluss nach teilweiser Gewinnverteilung</t>
  </si>
  <si>
    <t>3. Jahresabschluss nach vollständiger Gewinnverwendung</t>
  </si>
  <si>
    <t>D 32 entweder eingeben oder mit Anzahl Aktien berechnen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</si>
</sst>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1" formatCode="_-* #,##0_-;\-* #,##0_-;_-* &quot;-&quot;??_-;_-@_-"/>
    <numFmt numFmtId="174" formatCode="_-* #,##0.00\ _€_-;\-* #,##0.0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44" fontId="2" fillId="2" borderId="0" xfId="3" applyNumberFormat="1"/>
    <xf numFmtId="9" fontId="2" fillId="2" borderId="0" xfId="2" applyFont="1" applyFill="1"/>
    <xf numFmtId="2" fontId="0" fillId="0" borderId="0" xfId="0" applyNumberFormat="1"/>
    <xf numFmtId="174" fontId="2" fillId="2" borderId="0" xfId="3" applyNumberFormat="1"/>
    <xf numFmtId="171" fontId="3" fillId="3" borderId="1" xfId="4" applyNumberFormat="1"/>
    <xf numFmtId="9" fontId="2" fillId="2" borderId="1" xfId="3" applyNumberFormat="1" applyBorder="1"/>
    <xf numFmtId="0" fontId="4" fillId="0" borderId="0" xfId="0" applyFont="1"/>
    <xf numFmtId="44" fontId="1" fillId="5" borderId="0" xfId="6" applyNumberFormat="1"/>
    <xf numFmtId="0" fontId="0" fillId="4" borderId="2" xfId="5" applyFont="1"/>
  </cellXfs>
  <cellStyles count="7">
    <cellStyle name="60% - Accent6" xfId="6" builtinId="52"/>
    <cellStyle name="Bad" xfId="3" builtinId="27"/>
    <cellStyle name="Currency" xfId="1" builtinId="4"/>
    <cellStyle name="Input" xfId="4" builtinId="20"/>
    <cellStyle name="Normal" xfId="0" builtinId="0"/>
    <cellStyle name="Note" xfId="5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3295-0BAF-8743-83F2-41DCB98815DB}">
  <dimension ref="A5:F55"/>
  <sheetViews>
    <sheetView tabSelected="1" zoomScale="252" workbookViewId="0">
      <selection activeCell="E11" sqref="E11"/>
    </sheetView>
  </sheetViews>
  <sheetFormatPr baseColWidth="10" defaultRowHeight="16" x14ac:dyDescent="0.2"/>
  <cols>
    <col min="1" max="1" width="34.6640625" bestFit="1" customWidth="1"/>
    <col min="2" max="2" width="16.6640625" style="1" bestFit="1" customWidth="1"/>
    <col min="3" max="3" width="18.5" bestFit="1" customWidth="1"/>
    <col min="4" max="4" width="14.6640625" bestFit="1" customWidth="1"/>
    <col min="5" max="5" width="20.1640625" bestFit="1" customWidth="1"/>
    <col min="6" max="6" width="50.5" bestFit="1" customWidth="1"/>
  </cols>
  <sheetData>
    <row r="5" spans="1:2" x14ac:dyDescent="0.2">
      <c r="A5" t="s">
        <v>0</v>
      </c>
    </row>
    <row r="7" spans="1:2" x14ac:dyDescent="0.2">
      <c r="A7" t="s">
        <v>1</v>
      </c>
      <c r="B7" s="5">
        <v>1500000</v>
      </c>
    </row>
    <row r="8" spans="1:2" x14ac:dyDescent="0.2">
      <c r="A8" t="s">
        <v>2</v>
      </c>
      <c r="B8" s="5">
        <v>0</v>
      </c>
    </row>
    <row r="9" spans="1:2" x14ac:dyDescent="0.2">
      <c r="A9" t="s">
        <v>3</v>
      </c>
      <c r="B9" s="5">
        <v>900000</v>
      </c>
    </row>
    <row r="10" spans="1:2" x14ac:dyDescent="0.2">
      <c r="A10" t="s">
        <v>4</v>
      </c>
      <c r="B10" s="5">
        <v>1800000</v>
      </c>
    </row>
    <row r="11" spans="1:2" x14ac:dyDescent="0.2">
      <c r="A11" t="s">
        <v>5</v>
      </c>
      <c r="B11" s="5">
        <v>15000</v>
      </c>
    </row>
    <row r="12" spans="1:2" x14ac:dyDescent="0.2">
      <c r="A12" t="s">
        <v>6</v>
      </c>
      <c r="B12" s="5">
        <v>30000000</v>
      </c>
    </row>
    <row r="13" spans="1:2" x14ac:dyDescent="0.2">
      <c r="A13" t="s">
        <v>7</v>
      </c>
      <c r="B13" s="5">
        <v>750000</v>
      </c>
    </row>
    <row r="14" spans="1:2" x14ac:dyDescent="0.2">
      <c r="B14" s="5"/>
    </row>
    <row r="15" spans="1:2" x14ac:dyDescent="0.2">
      <c r="A15" t="s">
        <v>8</v>
      </c>
      <c r="B15" s="5">
        <f>B7-B8</f>
        <v>1500000</v>
      </c>
    </row>
    <row r="17" spans="1:6" x14ac:dyDescent="0.2">
      <c r="A17" s="11" t="s">
        <v>35</v>
      </c>
    </row>
    <row r="18" spans="1:6" ht="51" x14ac:dyDescent="0.2">
      <c r="A18" t="s">
        <v>9</v>
      </c>
      <c r="D18" t="s">
        <v>19</v>
      </c>
      <c r="E18" t="s">
        <v>20</v>
      </c>
      <c r="F18" s="3" t="s">
        <v>21</v>
      </c>
    </row>
    <row r="19" spans="1:6" x14ac:dyDescent="0.2">
      <c r="A19" t="s">
        <v>10</v>
      </c>
      <c r="B19" s="1">
        <f>B12</f>
        <v>30000000</v>
      </c>
      <c r="D19" s="2">
        <f>B22+B23</f>
        <v>2700000</v>
      </c>
      <c r="E19" s="2">
        <f>B19+B20</f>
        <v>30750000</v>
      </c>
      <c r="F19" s="4">
        <f>D19/E19</f>
        <v>8.7804878048780483E-2</v>
      </c>
    </row>
    <row r="20" spans="1:6" x14ac:dyDescent="0.2">
      <c r="A20" t="s">
        <v>11</v>
      </c>
      <c r="B20" s="1">
        <f>B13</f>
        <v>750000</v>
      </c>
    </row>
    <row r="21" spans="1:6" x14ac:dyDescent="0.2">
      <c r="A21" t="s">
        <v>12</v>
      </c>
      <c r="B21" s="1" t="s">
        <v>13</v>
      </c>
    </row>
    <row r="22" spans="1:6" x14ac:dyDescent="0.2">
      <c r="A22" t="s">
        <v>14</v>
      </c>
      <c r="B22" s="1">
        <f>B10</f>
        <v>1800000</v>
      </c>
      <c r="D22" t="s">
        <v>22</v>
      </c>
    </row>
    <row r="23" spans="1:6" x14ac:dyDescent="0.2">
      <c r="A23" t="s">
        <v>15</v>
      </c>
      <c r="B23" s="1">
        <f>B9</f>
        <v>900000</v>
      </c>
      <c r="D23" s="6">
        <v>0.5</v>
      </c>
    </row>
    <row r="24" spans="1:6" x14ac:dyDescent="0.2">
      <c r="A24" t="s">
        <v>16</v>
      </c>
      <c r="B24" s="1">
        <f>B15</f>
        <v>1500000</v>
      </c>
      <c r="D24" t="s">
        <v>23</v>
      </c>
      <c r="E24" t="s">
        <v>24</v>
      </c>
    </row>
    <row r="25" spans="1:6" x14ac:dyDescent="0.2">
      <c r="A25" t="s">
        <v>17</v>
      </c>
      <c r="B25" s="1">
        <f>B11</f>
        <v>15000</v>
      </c>
      <c r="D25" s="1">
        <f>IF(F19  &lt;= 10%,B24*0.05,0)</f>
        <v>75000</v>
      </c>
      <c r="E25" s="2">
        <f>(B24-D25)*D23</f>
        <v>712500</v>
      </c>
    </row>
    <row r="27" spans="1:6" x14ac:dyDescent="0.2">
      <c r="A27" t="s">
        <v>18</v>
      </c>
      <c r="B27" s="1">
        <f>SUM(B19:B25)</f>
        <v>34965000</v>
      </c>
    </row>
    <row r="29" spans="1:6" x14ac:dyDescent="0.2">
      <c r="A29" s="11" t="s">
        <v>36</v>
      </c>
    </row>
    <row r="31" spans="1:6" x14ac:dyDescent="0.2">
      <c r="A31" t="s">
        <v>9</v>
      </c>
      <c r="D31" t="s">
        <v>26</v>
      </c>
      <c r="E31" t="s">
        <v>27</v>
      </c>
    </row>
    <row r="32" spans="1:6" x14ac:dyDescent="0.2">
      <c r="A32" t="s">
        <v>10</v>
      </c>
      <c r="B32" s="1">
        <f>B12</f>
        <v>30000000</v>
      </c>
      <c r="D32" s="8">
        <v>720000</v>
      </c>
      <c r="E32" s="2">
        <f>B37-D32</f>
        <v>7500</v>
      </c>
      <c r="F32" s="13" t="s">
        <v>38</v>
      </c>
    </row>
    <row r="33" spans="1:5" x14ac:dyDescent="0.2">
      <c r="A33" t="s">
        <v>11</v>
      </c>
      <c r="B33" s="1">
        <f>B13</f>
        <v>750000</v>
      </c>
    </row>
    <row r="34" spans="1:5" x14ac:dyDescent="0.2">
      <c r="A34" t="s">
        <v>12</v>
      </c>
      <c r="B34" s="1" t="s">
        <v>13</v>
      </c>
    </row>
    <row r="35" spans="1:5" x14ac:dyDescent="0.2">
      <c r="A35" t="s">
        <v>14</v>
      </c>
      <c r="B35" s="1">
        <f>B22+D25</f>
        <v>1875000</v>
      </c>
    </row>
    <row r="36" spans="1:5" x14ac:dyDescent="0.2">
      <c r="A36" t="s">
        <v>15</v>
      </c>
      <c r="B36" s="1">
        <f>(B23+E25)-D45*(B23+E25)</f>
        <v>1612500</v>
      </c>
      <c r="D36" t="s">
        <v>31</v>
      </c>
      <c r="E36" s="9">
        <v>150000</v>
      </c>
    </row>
    <row r="37" spans="1:5" x14ac:dyDescent="0.2">
      <c r="A37" t="s">
        <v>25</v>
      </c>
      <c r="B37" s="1">
        <f>B24+B25-D25-E25 + D45*(B23+E25)</f>
        <v>727500</v>
      </c>
    </row>
    <row r="38" spans="1:5" x14ac:dyDescent="0.2">
      <c r="D38" t="s">
        <v>32</v>
      </c>
    </row>
    <row r="39" spans="1:5" x14ac:dyDescent="0.2">
      <c r="D39" s="7">
        <f>ROUNDDOWN(B37/E36,1)</f>
        <v>4.8</v>
      </c>
    </row>
    <row r="40" spans="1:5" x14ac:dyDescent="0.2">
      <c r="A40" t="s">
        <v>18</v>
      </c>
      <c r="B40" s="1">
        <f>SUM(B32:B37)</f>
        <v>34965000</v>
      </c>
    </row>
    <row r="41" spans="1:5" x14ac:dyDescent="0.2">
      <c r="D41" t="s">
        <v>26</v>
      </c>
      <c r="E41" s="12">
        <f>D39*E36</f>
        <v>720000</v>
      </c>
    </row>
    <row r="42" spans="1:5" x14ac:dyDescent="0.2">
      <c r="A42" s="11" t="s">
        <v>37</v>
      </c>
    </row>
    <row r="43" spans="1:5" x14ac:dyDescent="0.2">
      <c r="A43" t="s">
        <v>9</v>
      </c>
    </row>
    <row r="44" spans="1:5" x14ac:dyDescent="0.2">
      <c r="A44" t="s">
        <v>10</v>
      </c>
      <c r="B44" s="1">
        <f>B12</f>
        <v>30000000</v>
      </c>
      <c r="D44" t="s">
        <v>33</v>
      </c>
    </row>
    <row r="45" spans="1:5" x14ac:dyDescent="0.2">
      <c r="A45" t="s">
        <v>11</v>
      </c>
      <c r="B45" s="1">
        <f>B13</f>
        <v>750000</v>
      </c>
      <c r="D45" s="10">
        <v>0</v>
      </c>
    </row>
    <row r="46" spans="1:5" x14ac:dyDescent="0.2">
      <c r="A46" t="s">
        <v>12</v>
      </c>
      <c r="B46" s="1" t="s">
        <v>13</v>
      </c>
    </row>
    <row r="47" spans="1:5" x14ac:dyDescent="0.2">
      <c r="A47" t="s">
        <v>14</v>
      </c>
      <c r="B47" s="1">
        <f>B35</f>
        <v>1875000</v>
      </c>
    </row>
    <row r="48" spans="1:5" x14ac:dyDescent="0.2">
      <c r="A48" t="s">
        <v>15</v>
      </c>
      <c r="B48" s="1">
        <f>B36</f>
        <v>1612500</v>
      </c>
    </row>
    <row r="49" spans="1:4" x14ac:dyDescent="0.2">
      <c r="A49" t="s">
        <v>28</v>
      </c>
      <c r="B49" s="1">
        <f>E32</f>
        <v>7500</v>
      </c>
      <c r="D49" t="s">
        <v>34</v>
      </c>
    </row>
    <row r="50" spans="1:4" x14ac:dyDescent="0.2">
      <c r="D50" s="2">
        <f>E25+D25+B49-B25-D45*(B23+E25)</f>
        <v>780000</v>
      </c>
    </row>
    <row r="52" spans="1:4" x14ac:dyDescent="0.2">
      <c r="A52" t="s">
        <v>18</v>
      </c>
      <c r="B52" s="1">
        <f>SUM(B44:B49)</f>
        <v>34245000</v>
      </c>
    </row>
    <row r="54" spans="1:4" x14ac:dyDescent="0.2">
      <c r="A54" t="s">
        <v>29</v>
      </c>
    </row>
    <row r="55" spans="1:4" x14ac:dyDescent="0.2">
      <c r="A55" t="s">
        <v>30</v>
      </c>
      <c r="B55" s="1">
        <f>D32</f>
        <v>720000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2021-05-02T10:11:37Z</dcterms:created>
  <dcterms:modified xsi:type="dcterms:W3CDTF">2021-05-02T11:29:05Z</dcterms:modified>
</cp:coreProperties>
</file>