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Basti\ARBEIT Lokal\cdsg-prodg-documentation\Files\"/>
    </mc:Choice>
  </mc:AlternateContent>
  <xr:revisionPtr revIDLastSave="0" documentId="13_ncr:1_{2BDC259E-FE89-4106-B5C1-86E105988234}" xr6:coauthVersionLast="47" xr6:coauthVersionMax="47" xr10:uidLastSave="{00000000-0000-0000-0000-000000000000}"/>
  <bookViews>
    <workbookView xWindow="-108" yWindow="-108" windowWidth="23256" windowHeight="12456" firstSheet="4" activeTab="8" xr2:uid="{00000000-000D-0000-FFFF-FFFF00000000}"/>
  </bookViews>
  <sheets>
    <sheet name="CRediT" sheetId="5" r:id="rId1"/>
    <sheet name="ParticipatingSites" sheetId="7" r:id="rId2"/>
    <sheet name="ResearchAssociates" sheetId="1" r:id="rId3"/>
    <sheet name="ResearchItems" sheetId="4" r:id="rId4"/>
    <sheet name="DataElements" sheetId="19" r:id="rId5"/>
    <sheet name="Roadmap" sheetId="10" r:id="rId6"/>
    <sheet name="Downloads" sheetId="18" r:id="rId7"/>
    <sheet name="Limitations" sheetId="16" r:id="rId8"/>
    <sheet name="Concerns" sheetId="6" r:id="rId9"/>
    <sheet name="Assumptions" sheetId="23" r:id="rId10"/>
    <sheet name="Definitions" sheetId="22" r:id="rId11"/>
    <sheet name="ICD-10-Codes" sheetId="9" r:id="rId12"/>
    <sheet name="HarmonizedInputDataModel" sheetId="12" r:id="rId13"/>
    <sheet name="ProcessedDataModel" sheetId="13" r:id="rId14"/>
    <sheet name="Publications" sheetId="1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2" l="1"/>
  <c r="E15" i="12"/>
  <c r="E19" i="12"/>
  <c r="D4" i="18"/>
  <c r="D6" i="18"/>
  <c r="D5" i="18"/>
  <c r="D2" i="18"/>
  <c r="F61" i="13"/>
  <c r="F60" i="13"/>
  <c r="F59" i="13"/>
  <c r="F58" i="13"/>
  <c r="F57" i="13"/>
  <c r="H10" i="13"/>
  <c r="F46" i="13"/>
  <c r="F45" i="13"/>
  <c r="F44" i="13"/>
  <c r="F43" i="13"/>
  <c r="F41" i="13"/>
  <c r="F40" i="13"/>
  <c r="F39" i="13"/>
  <c r="F24" i="13"/>
  <c r="F23" i="13"/>
  <c r="E5" i="12"/>
  <c r="F22" i="13"/>
  <c r="F20" i="13"/>
  <c r="F12" i="13"/>
  <c r="F19" i="13"/>
  <c r="F8" i="13"/>
  <c r="F7" i="13"/>
  <c r="F6" i="13"/>
  <c r="F5" i="13"/>
  <c r="F4" i="13"/>
  <c r="F26" i="13"/>
  <c r="F27" i="13"/>
  <c r="F28" i="13"/>
  <c r="F29" i="13"/>
  <c r="F30" i="13"/>
  <c r="F31" i="13"/>
  <c r="F32" i="13"/>
  <c r="F33" i="13"/>
  <c r="F34" i="13"/>
  <c r="F35" i="13"/>
  <c r="F36" i="13"/>
  <c r="F37" i="13"/>
  <c r="F25" i="13"/>
  <c r="E12" i="12"/>
  <c r="E20" i="12"/>
  <c r="E26" i="12"/>
  <c r="E11" i="12"/>
  <c r="E7" i="12"/>
  <c r="E24" i="12"/>
  <c r="E8" i="12"/>
  <c r="E4" i="12"/>
  <c r="E3" i="10"/>
  <c r="E10" i="10"/>
  <c r="E15" i="10"/>
  <c r="E12" i="10"/>
  <c r="E13" i="10"/>
  <c r="E14" i="10"/>
  <c r="E11" i="10"/>
  <c r="E9" i="10"/>
  <c r="E8" i="10"/>
  <c r="E2" i="10"/>
  <c r="E4" i="10"/>
  <c r="E5" i="10"/>
  <c r="E6" i="10"/>
  <c r="E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FBDE31-EDD4-4EF9-8531-A422B14E2E17}" keepAlive="1" name="Abfrage - Tabelle1" description="Verbindung mit der Abfrage 'Tabelle1' in der Arbeitsmappe." type="5" refreshedVersion="0" background="1">
    <dbPr connection="Provider=Microsoft.Mashup.OleDb.1;Data Source=$Workbook$;Location=Tabelle1;Extended Properties=&quot;&quot;" command="SELECT * FROM [Tabelle1]"/>
  </connection>
  <connection id="2" xr16:uid="{1BB482A8-C402-45C9-9F30-ABC170D5928C}" keepAlive="1" name="Abfrage - Tabelle3" description="Verbindung mit der Abfrage 'Tabelle3' in der Arbeitsmappe." type="5" refreshedVersion="0" background="1">
    <dbPr connection="Provider=Microsoft.Mashup.OleDb.1;Data Source=$Workbook$;Location=Tabelle3;Extended Properties=&quot;&quot;" command="SELECT * FROM [Tabelle3]"/>
  </connection>
</connections>
</file>

<file path=xl/sharedStrings.xml><?xml version="1.0" encoding="utf-8"?>
<sst xmlns="http://schemas.openxmlformats.org/spreadsheetml/2006/main" count="1237" uniqueCount="585">
  <si>
    <t>Correspondence</t>
  </si>
  <si>
    <t>1) Department of Medicine, Hematology and Medical Oncology, University Hospital Frankfurt, Goethe University, Frankfurt
2) German Cancer Consortium (DKTK), German Cancer Research Center (DKFZ), Partner Site Frankfurt/Mainz</t>
  </si>
  <si>
    <t>1) Department of Medicine, Hematology and Medical Oncology, University Hospital Frankfurt, Goethe University, Frankfurt
2) German Cancer Consortium (DKTK), German Cancer Research Center (DKFZ), Partner Site Frankfurt/Mainz
3) Department of Internal Medicine I, University Hospital of Cologne, Cologne
4) German Centre for Infection Research (DZIF), Partner Site Bonn-Cologne, Cologne</t>
  </si>
  <si>
    <t>Title</t>
  </si>
  <si>
    <t>Andreas</t>
  </si>
  <si>
    <t>Stefanie</t>
  </si>
  <si>
    <t>Dr.</t>
  </si>
  <si>
    <t>Daniel</t>
  </si>
  <si>
    <t>Maier</t>
  </si>
  <si>
    <t>Jörg Janne</t>
  </si>
  <si>
    <t>Vehreschild</t>
  </si>
  <si>
    <t>Matthias</t>
  </si>
  <si>
    <t>Müller</t>
  </si>
  <si>
    <t>Department of Internal Medicine 2, Infectious Diseases, University Hospital Freiburg, Freiburg</t>
  </si>
  <si>
    <t>M.Sc.</t>
  </si>
  <si>
    <t>Melanie</t>
  </si>
  <si>
    <t>Stecher</t>
  </si>
  <si>
    <t>Norwegian Institute of Public Health, Oslo</t>
  </si>
  <si>
    <t>Ulrich</t>
  </si>
  <si>
    <t>Seybold</t>
  </si>
  <si>
    <t>PD Dr. med.</t>
  </si>
  <si>
    <t>Dr. med.</t>
  </si>
  <si>
    <t>Dr. phil.</t>
  </si>
  <si>
    <t>Division of Infectious Diseases, University Hospital Munich (LMU), Munich</t>
  </si>
  <si>
    <t>Christoph</t>
  </si>
  <si>
    <t>Stephan</t>
  </si>
  <si>
    <t>Prof. Dr. med.</t>
  </si>
  <si>
    <t>HIVCENTER, Medical HIV Treatment and Research Unit, Johann Wolfgang Goethe University Frankfurt, Frankfurt</t>
  </si>
  <si>
    <t>Julius</t>
  </si>
  <si>
    <t>Wehrle</t>
  </si>
  <si>
    <t>christoph.stephan@kgu.de</t>
  </si>
  <si>
    <t>Data Integration Center, University Hospital Freiburg, Freiburg</t>
  </si>
  <si>
    <t>julius.wehrle@uniklinik-freiburg.de</t>
  </si>
  <si>
    <t>Andrea</t>
  </si>
  <si>
    <t>Laukhuf</t>
  </si>
  <si>
    <t>andrea.laukhuf@uniklinik-freiburg.de</t>
  </si>
  <si>
    <t>Fabio</t>
  </si>
  <si>
    <t>Aubele</t>
  </si>
  <si>
    <t>Fabio.Aubele@med.uni-muenchen.de</t>
  </si>
  <si>
    <t>Fady.Albashiti@med.uni-muenchen.de</t>
  </si>
  <si>
    <t>Fady</t>
  </si>
  <si>
    <t>Albashiti</t>
  </si>
  <si>
    <t>Marlien</t>
  </si>
  <si>
    <t>Hagedorn</t>
  </si>
  <si>
    <t>Marlien.Hagedorn@med.uni-muenchen.de</t>
  </si>
  <si>
    <t>MeDIC LMU, Zentrum für Medizinische Datenintegration und -analyse, University Hospital Munich (LMU), Munich</t>
  </si>
  <si>
    <t>useybold@med.lmu.de</t>
  </si>
  <si>
    <t>Julia</t>
  </si>
  <si>
    <t>Roider</t>
  </si>
  <si>
    <t>Julia.Roider@med.uni-muenchen.de</t>
  </si>
  <si>
    <t>stefanie.andreas@kgu.de</t>
  </si>
  <si>
    <t>daniel.maier@kgu.de</t>
  </si>
  <si>
    <t>janne.vehreschild@kgu.de</t>
  </si>
  <si>
    <t>matthias.mueller@uniklinik-freiburg.de</t>
  </si>
  <si>
    <t>melanie.stecher@uk-koeln.de</t>
  </si>
  <si>
    <t>Gabriel</t>
  </si>
  <si>
    <t>Sauer</t>
  </si>
  <si>
    <t>gabriel.sauer@uk-koeln.de</t>
  </si>
  <si>
    <t>Department of Internal Medicine I, University Hospital of Cologne, Cologne</t>
  </si>
  <si>
    <t>Nick</t>
  </si>
  <si>
    <t>Schulze</t>
  </si>
  <si>
    <t>German Centre for Infection Research (DZIF), Partner Site Bonn-Cologne, Cologne</t>
  </si>
  <si>
    <t>nick.schulze@uk-koeln.de</t>
  </si>
  <si>
    <t>Project initiation</t>
  </si>
  <si>
    <t>Site administration</t>
  </si>
  <si>
    <t>Site data management</t>
  </si>
  <si>
    <t>Project initiation, Project supervision</t>
  </si>
  <si>
    <t>PhD</t>
  </si>
  <si>
    <t>Department of Medicine, Hematology and Medical Oncology, University Hospital Frankfurt, Goethe University, Frankfurt</t>
  </si>
  <si>
    <t>Bastian</t>
  </si>
  <si>
    <t>Reiter</t>
  </si>
  <si>
    <t>bastian.reiter@kgu.de</t>
  </si>
  <si>
    <t>City</t>
  </si>
  <si>
    <t>Munich</t>
  </si>
  <si>
    <t>Frankfurt</t>
  </si>
  <si>
    <t>Freiburg</t>
  </si>
  <si>
    <t>Cologne</t>
  </si>
  <si>
    <t>Oslo</t>
  </si>
  <si>
    <t>Project management, Data analysis</t>
  </si>
  <si>
    <t>Project management, Site data management</t>
  </si>
  <si>
    <t>Sex</t>
  </si>
  <si>
    <t>Year of birth</t>
  </si>
  <si>
    <t>Diagnosis type</t>
  </si>
  <si>
    <t>OPS Version</t>
  </si>
  <si>
    <t>OPS Code</t>
  </si>
  <si>
    <t>OPS Date</t>
  </si>
  <si>
    <t>Mean length of stay per patient</t>
  </si>
  <si>
    <t>Spatial distribution</t>
  </si>
  <si>
    <t>Epidemiology</t>
  </si>
  <si>
    <t>Age at first occurrence of primary diagnosis</t>
  </si>
  <si>
    <t>All main subgroups</t>
  </si>
  <si>
    <t>Care Characteristics</t>
  </si>
  <si>
    <t>Method</t>
  </si>
  <si>
    <t>Sample size over time</t>
  </si>
  <si>
    <t>Age distribution over time</t>
  </si>
  <si>
    <t>Gender distribution over time</t>
  </si>
  <si>
    <t>Stacked Histogram</t>
  </si>
  <si>
    <t>Map</t>
  </si>
  <si>
    <t>Boxplot</t>
  </si>
  <si>
    <t>Count of admissions per patient</t>
  </si>
  <si>
    <t>Box-/Violinplot</t>
  </si>
  <si>
    <t>Therapy</t>
  </si>
  <si>
    <t>Columnplot</t>
  </si>
  <si>
    <t>Occurrence of cancer therapy modalities</t>
  </si>
  <si>
    <t>Age at first cancer code occurrence</t>
  </si>
  <si>
    <t>Age at presumed cancer onset</t>
  </si>
  <si>
    <t>Metastasis occurrence</t>
  </si>
  <si>
    <t>Cancer+/HIV- vs. Cancer+/HIV+</t>
  </si>
  <si>
    <t>Descriptive</t>
  </si>
  <si>
    <t>Count of chemotherapy sessions</t>
  </si>
  <si>
    <t>Discharge reasons</t>
  </si>
  <si>
    <t>Outcome</t>
  </si>
  <si>
    <t>Occurrence of complications after chemotherapy</t>
  </si>
  <si>
    <t>Complications: Ventilation, dialysis</t>
  </si>
  <si>
    <t>Occurrence of AIDS code after chemotherapy</t>
  </si>
  <si>
    <t>Death after chemotherapy</t>
  </si>
  <si>
    <t>Time from presumed cancer to presumed metastasis onset</t>
  </si>
  <si>
    <t>Kaplan-Meier-Plot for cumulative hazard</t>
  </si>
  <si>
    <t>Time from chemotherapy to complication</t>
  </si>
  <si>
    <t>Regression</t>
  </si>
  <si>
    <t>Inferential</t>
  </si>
  <si>
    <t>Cancer+/HIV+</t>
  </si>
  <si>
    <t>Definition</t>
  </si>
  <si>
    <t>Conceptualization</t>
  </si>
  <si>
    <t>Ideas; formulation or evolution of overarching research goals and aims</t>
  </si>
  <si>
    <t>Methodology</t>
  </si>
  <si>
    <t>Development or design of methodology; creation of models</t>
  </si>
  <si>
    <t>Software</t>
  </si>
  <si>
    <t>Programming, software development; designing computer programs; implementation of the computer code and supporting algorithms; testing of existing code components</t>
  </si>
  <si>
    <t>Validation</t>
  </si>
  <si>
    <t>Verification, whether as a part of the activity or separate, of the overall replication/ reproducibility of results/experiments and other research outputs</t>
  </si>
  <si>
    <t>Formal analysis</t>
  </si>
  <si>
    <t>Application of statistical, mathematical, computational, or other formal techniques to analyze or synthesize study data</t>
  </si>
  <si>
    <t>Investigation</t>
  </si>
  <si>
    <t>Conducting a research and investigation process, specifically performing the experiments, or data/evidence collection</t>
  </si>
  <si>
    <t>Resources</t>
  </si>
  <si>
    <t>Provision of study materials, reagents, materials, patients, laboratory samples, animals, instrumentation, computing resources, or other analysis tools</t>
  </si>
  <si>
    <t>Data Curation</t>
  </si>
  <si>
    <t>Management activities to annotate (produce metadata), scrub data and maintain research data (including software code, where it is necessary for interpreting the data itself) for initial use and later reuse</t>
  </si>
  <si>
    <t>Writing - Original Draft</t>
  </si>
  <si>
    <t>Preparation, creation and/or presentation of the published work, specifically writing the initial draft (including substantive translation)</t>
  </si>
  <si>
    <t>Writing - Review &amp; Editing</t>
  </si>
  <si>
    <t>Preparation, creation and/or presentation of the published work by those from the original research group, specifically critical review, commentary or revision – including pre-or postpublication stages</t>
  </si>
  <si>
    <t>Visualization</t>
  </si>
  <si>
    <t>Preparation, creation and/or presentation of the published work, specifically visualization/ data presentation</t>
  </si>
  <si>
    <t>Supervision</t>
  </si>
  <si>
    <t>Oversight and leadership responsibility for the research activity planning and execution, including mentorship external to the core team</t>
  </si>
  <si>
    <t>Project administration</t>
  </si>
  <si>
    <t>Management and coordination responsibility for the research activity planning and execution</t>
  </si>
  <si>
    <t>Funding acquisition</t>
  </si>
  <si>
    <t>Acquisition of the financial support for the project leading to this publication</t>
  </si>
  <si>
    <t>ContributionA</t>
  </si>
  <si>
    <t>ContributionB</t>
  </si>
  <si>
    <t>ContributionC</t>
  </si>
  <si>
    <t>Contribution D</t>
  </si>
  <si>
    <t>ContributionE</t>
  </si>
  <si>
    <t>Occurrence of different HIV-associated cancer diagnoses over time</t>
  </si>
  <si>
    <t>Occurrence of AIDS in cancer patients, stratified by cancer category over time</t>
  </si>
  <si>
    <t>Cancer+</t>
  </si>
  <si>
    <t>Presumed order of diagnosis of HIV infection and cancer over time</t>
  </si>
  <si>
    <t>Cancer+/HIV-</t>
  </si>
  <si>
    <t>Sequence in presumed HIV / Cancer / Metastasis / AIDS onset</t>
  </si>
  <si>
    <t>Sankey diagram</t>
  </si>
  <si>
    <t>Sequence of cancer therapy modalities</t>
  </si>
  <si>
    <t>Descriptive, Inferential</t>
  </si>
  <si>
    <t>Desriptive, Inferential</t>
  </si>
  <si>
    <t>Counts of patients from different postal code areas</t>
  </si>
  <si>
    <t>Item</t>
  </si>
  <si>
    <t>character</t>
  </si>
  <si>
    <t>numeric</t>
  </si>
  <si>
    <t>date</t>
  </si>
  <si>
    <t>Hospital</t>
  </si>
  <si>
    <t>University</t>
  </si>
  <si>
    <t>Universitätsklinikum Frankfurt</t>
  </si>
  <si>
    <t>Frankfurt/Main</t>
  </si>
  <si>
    <t>Universitätsklinikum Freiburg</t>
  </si>
  <si>
    <t>Albert-Ludwigs-Universität Freiburg</t>
  </si>
  <si>
    <t>Goethe-Universität Frankfurt</t>
  </si>
  <si>
    <t>LMU Klinikum</t>
  </si>
  <si>
    <t>Ludwig-Maximilians-Universität</t>
  </si>
  <si>
    <t>Uniklinik Köln</t>
  </si>
  <si>
    <t>Universität zu Köln</t>
  </si>
  <si>
    <t>Institution</t>
  </si>
  <si>
    <t>Medical Data Integration Center (MeDIC)</t>
  </si>
  <si>
    <t>Datenintegrationszentrum (DIZ)</t>
  </si>
  <si>
    <t>Zentrum für Medizinische Datenintegration und -analyse (MeDICLMU)</t>
  </si>
  <si>
    <t>Interpretation</t>
  </si>
  <si>
    <t>Starting with C</t>
  </si>
  <si>
    <t>All malignant neoplasms (primary and secondary)</t>
  </si>
  <si>
    <t>Starting with D0</t>
  </si>
  <si>
    <t>In-situ neoplasms</t>
  </si>
  <si>
    <t>D37 - D48</t>
  </si>
  <si>
    <t>Neoplasms of uncertain / unknown behaviour</t>
  </si>
  <si>
    <t>Z08</t>
  </si>
  <si>
    <t>Follow-up examination after treatment for malignant neoplasms</t>
  </si>
  <si>
    <t>Z85, Z92.6</t>
  </si>
  <si>
    <t>Personal history of cancer / cancer therapy</t>
  </si>
  <si>
    <t>Data_Group</t>
  </si>
  <si>
    <t>Objective_Group</t>
  </si>
  <si>
    <t>Compared_Strata</t>
  </si>
  <si>
    <t>Research_Item</t>
  </si>
  <si>
    <t>Metrum_Specification</t>
  </si>
  <si>
    <t>First_Name</t>
  </si>
  <si>
    <t>Last_Name</t>
  </si>
  <si>
    <t>Primary_Affiliation</t>
  </si>
  <si>
    <t>All_Affiliations</t>
  </si>
  <si>
    <t>Author_Contributions</t>
  </si>
  <si>
    <t>CRediT_Term</t>
  </si>
  <si>
    <t>Method_Type</t>
  </si>
  <si>
    <t>Category</t>
  </si>
  <si>
    <t>Cancer</t>
  </si>
  <si>
    <t>Cancer topography grouped by organ</t>
  </si>
  <si>
    <t>Cancer topography grouped by organ over time</t>
  </si>
  <si>
    <t>Pyramid plot</t>
  </si>
  <si>
    <t>Projection of cancer topography grouped by organ</t>
  </si>
  <si>
    <t>Cancer topography grouped by ICD-10 grouping</t>
  </si>
  <si>
    <t>Cancer topography grouped by ICD-10 grouping over time</t>
  </si>
  <si>
    <t>Projection of cancer topography grouped by ICD-10 grouping</t>
  </si>
  <si>
    <t>Projection of HIV-associated cancer diagnoses</t>
  </si>
  <si>
    <t>Projection of cancer occurrence grouped by entity</t>
  </si>
  <si>
    <t>Cancer occurrence grouped by entity</t>
  </si>
  <si>
    <t>Table / Pyramid plot of most common</t>
  </si>
  <si>
    <t>Occurrence of different HIV-associated cancer diagnoses over time for control</t>
  </si>
  <si>
    <t>Stacked Histogram (for control)</t>
  </si>
  <si>
    <t>Cancer occurrence grouped by entity over time</t>
  </si>
  <si>
    <t>Table / Stacked histogram of most common</t>
  </si>
  <si>
    <t>Process</t>
  </si>
  <si>
    <t>Start_Date</t>
  </si>
  <si>
    <t>End_Date</t>
  </si>
  <si>
    <t>Status</t>
  </si>
  <si>
    <t>Completed</t>
  </si>
  <si>
    <t>Ongoing</t>
  </si>
  <si>
    <t>Time_Span</t>
  </si>
  <si>
    <t>Upcoming</t>
  </si>
  <si>
    <t>Design Analysis Pipeline</t>
  </si>
  <si>
    <t>Design Documentation</t>
  </si>
  <si>
    <t>Write Publication Manuscript</t>
  </si>
  <si>
    <t>HIVCAre Part I</t>
  </si>
  <si>
    <t>Subproject</t>
  </si>
  <si>
    <t>HIVCAre Part II</t>
  </si>
  <si>
    <t>Add Processing and Analysis Steps</t>
  </si>
  <si>
    <t>Submit Publication</t>
  </si>
  <si>
    <t>Data Analysis Site Cologne</t>
  </si>
  <si>
    <t>Data Analysis Site Munich (LMU)</t>
  </si>
  <si>
    <t>Data Analysis Site Freiburg</t>
  </si>
  <si>
    <t>Site Correspondence</t>
  </si>
  <si>
    <t>Aggregate Data Analysis</t>
  </si>
  <si>
    <t>Publication_Type</t>
  </si>
  <si>
    <t>Submission_Date</t>
  </si>
  <si>
    <t>Publication_Date</t>
  </si>
  <si>
    <t>Abstract</t>
  </si>
  <si>
    <t>Poster</t>
  </si>
  <si>
    <t>Published</t>
  </si>
  <si>
    <t>Event</t>
  </si>
  <si>
    <t>Rhein Main Cancer Retreat 2023</t>
  </si>
  <si>
    <t>3rd German Cancer Research Congress</t>
  </si>
  <si>
    <t>Epidemiology and Inpatient Care Characteristics of HIV-positive Cancer Patients: Exploration of Real World Data from Frankfurt University Hospital</t>
  </si>
  <si>
    <t>Full_Title</t>
  </si>
  <si>
    <t>Link</t>
  </si>
  <si>
    <t>Epidemiology and Inpatient Care Characteristics of HIV-positive Cancer Patients: Federated Exploration of Real World Data from Four German University Hospitals</t>
  </si>
  <si>
    <t>To be submitted</t>
  </si>
  <si>
    <t>Submitted</t>
  </si>
  <si>
    <t>Authors</t>
  </si>
  <si>
    <t>Bastian Reiter, Stefanie Andreas, Daniel Maier, Matthias Müller, Ulrich Seybold, Christoph Stephan, Melanie Stecher, Jörg Janne Vehreschild</t>
  </si>
  <si>
    <t>Concern</t>
  </si>
  <si>
    <t>Estimated_Potential_Impact</t>
  </si>
  <si>
    <t>Comment</t>
  </si>
  <si>
    <t>Disease onsets may be assumed wrongfully (as too late). Therefore, calculated onset intervals may be incorrect.</t>
  </si>
  <si>
    <t>Major</t>
  </si>
  <si>
    <t>If a patient has more than one distinct cancer entity, therapy measures can not be linked to different entities.</t>
  </si>
  <si>
    <t>Age at Admission not exact due to lack of exact birth date.</t>
  </si>
  <si>
    <t>Minor</t>
  </si>
  <si>
    <t>Occurrence of implausible HIV coding.</t>
  </si>
  <si>
    <t>Postal code of patient taken from first admission, although moving between admissions is imaginable.</t>
  </si>
  <si>
    <t>No causal attribution of complication occurrence to Chemotherapy</t>
  </si>
  <si>
    <t>Medium</t>
  </si>
  <si>
    <t>Data_Object</t>
  </si>
  <si>
    <t>df_Cases</t>
  </si>
  <si>
    <t>PatientPseudonym</t>
  </si>
  <si>
    <t>CasePseudonym</t>
  </si>
  <si>
    <t>YearOfBirth</t>
  </si>
  <si>
    <t>PostalCode</t>
  </si>
  <si>
    <t>AdmissionDate</t>
  </si>
  <si>
    <t>DischargeDate</t>
  </si>
  <si>
    <t>DischargeReason</t>
  </si>
  <si>
    <t>AdmissionAge</t>
  </si>
  <si>
    <t>integer</t>
  </si>
  <si>
    <t>Example_Value</t>
  </si>
  <si>
    <t>Value_Format</t>
  </si>
  <si>
    <t>Value_Restrictions</t>
  </si>
  <si>
    <t>YYYY-mm-dd</t>
  </si>
  <si>
    <t>c</t>
  </si>
  <si>
    <t>df_CasesICD</t>
  </si>
  <si>
    <t>DiagnosisType</t>
  </si>
  <si>
    <t>CC</t>
  </si>
  <si>
    <t>ICDVersion</t>
  </si>
  <si>
    <t>ICDCode</t>
  </si>
  <si>
    <t>C99.x</t>
  </si>
  <si>
    <t>SecondaryICDCode</t>
  </si>
  <si>
    <t>df_CasesOPS</t>
  </si>
  <si>
    <t>OPSVersion</t>
  </si>
  <si>
    <t>OPSCode</t>
  </si>
  <si>
    <t>OPSDate</t>
  </si>
  <si>
    <t>factor</t>
  </si>
  <si>
    <t>9999xx</t>
  </si>
  <si>
    <t>df_DiagnosticCodes</t>
  </si>
  <si>
    <t>AdmissionYear</t>
  </si>
  <si>
    <t>DischargeGroup</t>
  </si>
  <si>
    <t>LengthOfStay</t>
  </si>
  <si>
    <t>ICDCodeShort</t>
  </si>
  <si>
    <t>DiagnosisGeneral</t>
  </si>
  <si>
    <t>DiagnosisDetail</t>
  </si>
  <si>
    <t>HIVDiseaseGerman</t>
  </si>
  <si>
    <t>HIVDiseaseClass</t>
  </si>
  <si>
    <t>HIVInformationClass</t>
  </si>
  <si>
    <t>HIVInformationValue</t>
  </si>
  <si>
    <t>HIVCodingPlausibility</t>
  </si>
  <si>
    <t>HIVStatusInterpretation</t>
  </si>
  <si>
    <t>HIVAssociation</t>
  </si>
  <si>
    <t>IsCancerCode</t>
  </si>
  <si>
    <t>IsPotentialMainCancer</t>
  </si>
  <si>
    <t>IsPresumedMainCancerDiagnosis</t>
  </si>
  <si>
    <t>IsMetastasisCode</t>
  </si>
  <si>
    <t>IsPresumedMetastasisDiagnosis</t>
  </si>
  <si>
    <t>IsHIVCode</t>
  </si>
  <si>
    <t>IsPresumedHIVDiagnosis</t>
  </si>
  <si>
    <t>IsAIDSCode</t>
  </si>
  <si>
    <t>IsPresumedAIDSDiagnosis</t>
  </si>
  <si>
    <t>IsADCode</t>
  </si>
  <si>
    <t>IsADCodeCancer</t>
  </si>
  <si>
    <t>IsADCodeNonCancerous</t>
  </si>
  <si>
    <t>IsHIVNonADCodeCancer</t>
  </si>
  <si>
    <t>logical</t>
  </si>
  <si>
    <t>YYYY</t>
  </si>
  <si>
    <t>"Rehabilitation or Residential Care"</t>
  </si>
  <si>
    <t>&gt; 0</t>
  </si>
  <si>
    <t>Value_Unit</t>
  </si>
  <si>
    <t>days</t>
  </si>
  <si>
    <t>years</t>
  </si>
  <si>
    <t>C99</t>
  </si>
  <si>
    <t>"Dammriss unter der Geburt"</t>
  </si>
  <si>
    <t>"Dammriss 1. Grades unter der Geburt"</t>
  </si>
  <si>
    <t>"HIV-assoziierte Polyneuropathie"</t>
  </si>
  <si>
    <t>"Infection"</t>
  </si>
  <si>
    <t>"2010-07-28"</t>
  </si>
  <si>
    <t>"2007"</t>
  </si>
  <si>
    <t>"56"</t>
  </si>
  <si>
    <t>"2014-04-17"</t>
  </si>
  <si>
    <t>"069"</t>
  </si>
  <si>
    <t>"134"</t>
  </si>
  <si>
    <t>"35398"</t>
  </si>
  <si>
    <t>"HD"</t>
  </si>
  <si>
    <t>"C34"</t>
  </si>
  <si>
    <t>"C34.1"</t>
  </si>
  <si>
    <t>"Z92.6"</t>
  </si>
  <si>
    <t>"1975"</t>
  </si>
  <si>
    <t>"w"</t>
  </si>
  <si>
    <t>"2016"</t>
  </si>
  <si>
    <t>"12658"</t>
  </si>
  <si>
    <t>"2006-11-25"</t>
  </si>
  <si>
    <t>"HIV Stadium"</t>
  </si>
  <si>
    <t>"B"</t>
  </si>
  <si>
    <t>"Plausible"</t>
  </si>
  <si>
    <t>"AIDS"</t>
  </si>
  <si>
    <t>"HIV associated"</t>
  </si>
  <si>
    <t>PatientSubgroup</t>
  </si>
  <si>
    <t>PrimaryPostalCode</t>
  </si>
  <si>
    <t>PatIsCancerCoded</t>
  </si>
  <si>
    <t>PatIsMetastasisCoded</t>
  </si>
  <si>
    <t>PatIsHIVCoded</t>
  </si>
  <si>
    <t>PatIsAIDSCoded</t>
  </si>
  <si>
    <t>CaseCount</t>
  </si>
  <si>
    <t>MeanLengthOfStay</t>
  </si>
  <si>
    <t>DistinctCodeCount</t>
  </si>
  <si>
    <t>DistinctCodeCountMainCancer</t>
  </si>
  <si>
    <t>DistinctCodeCountHIV</t>
  </si>
  <si>
    <t>DistinctCodeCountAIDS</t>
  </si>
  <si>
    <t>PresumedMainCancerDiagnosisDate</t>
  </si>
  <si>
    <t>PresumedMetastasisDiagnosisDate</t>
  </si>
  <si>
    <t>PresumedHIVDiagnosisDate</t>
  </si>
  <si>
    <t>PresumedAIDSDiagnosisDate</t>
  </si>
  <si>
    <t>FirstMainAdmissionDate</t>
  </si>
  <si>
    <t>FirstMainAdmissionAge</t>
  </si>
  <si>
    <t>LastRecordedDischargeDate</t>
  </si>
  <si>
    <t>LastRecordedDischargeReason</t>
  </si>
  <si>
    <t>FirstMainAdmissionYear</t>
  </si>
  <si>
    <t>MainRecordedTimeSpan</t>
  </si>
  <si>
    <t>TimeHIVToCancer</t>
  </si>
  <si>
    <t>TimeHIVToAIDS</t>
  </si>
  <si>
    <t>TimeAIDSToCancer</t>
  </si>
  <si>
    <t>TimeCancerToMetastasis</t>
  </si>
  <si>
    <t>ComorbidityScore</t>
  </si>
  <si>
    <t>double</t>
  </si>
  <si>
    <t>"Cancer+/HIV-"</t>
  </si>
  <si>
    <t>Processing_Comment</t>
  </si>
  <si>
    <t>Unprocessed from Input Data</t>
  </si>
  <si>
    <t>From AdmissionDate</t>
  </si>
  <si>
    <t>Meta Data Lookup</t>
  </si>
  <si>
    <t>String Modification (ICDCode)</t>
  </si>
  <si>
    <t>Meta Data Lookup / Grouping</t>
  </si>
  <si>
    <t>Meta Data Lookup / Classification</t>
  </si>
  <si>
    <t>&gt;= 0</t>
  </si>
  <si>
    <t>"FALSE"</t>
  </si>
  <si>
    <t>"4"</t>
  </si>
  <si>
    <t>"7,64"</t>
  </si>
  <si>
    <t>"3"</t>
  </si>
  <si>
    <t>"2"</t>
  </si>
  <si>
    <t>"0"</t>
  </si>
  <si>
    <t>"2017-10-14"</t>
  </si>
  <si>
    <t>"2007-08-12"</t>
  </si>
  <si>
    <t>"2019-10-02"</t>
  </si>
  <si>
    <t>"2006-10-02"</t>
  </si>
  <si>
    <t>"258"</t>
  </si>
  <si>
    <t>df_Patients / df_PatientsCancer</t>
  </si>
  <si>
    <t>df_PatientsCancer</t>
  </si>
  <si>
    <t>"452"</t>
  </si>
  <si>
    <t>"23"</t>
  </si>
  <si>
    <t>"1254"</t>
  </si>
  <si>
    <t>"18"</t>
  </si>
  <si>
    <t>PatientSubgroupHIVCancerCategory</t>
  </si>
  <si>
    <t>PatHadAnyPresumedCancerTherapy</t>
  </si>
  <si>
    <t>PatHadSurgery</t>
  </si>
  <si>
    <t>PatHadChemotherapy</t>
  </si>
  <si>
    <t>PatHadImmunotherapy</t>
  </si>
  <si>
    <t>PatHadRadiotherapy</t>
  </si>
  <si>
    <t>PatHadNuclearmedTherapy</t>
  </si>
  <si>
    <t>PatHadDialysis</t>
  </si>
  <si>
    <t>PatHadVentilation</t>
  </si>
  <si>
    <t>PatHadComplicationAfterChemo</t>
  </si>
  <si>
    <t>TimeChemoToFirstComplication</t>
  </si>
  <si>
    <t>TherapyOnset_1</t>
  </si>
  <si>
    <t>TherapyOnset_2</t>
  </si>
  <si>
    <t>TherapyOnset_3</t>
  </si>
  <si>
    <t>TherapyOnset_4</t>
  </si>
  <si>
    <t>TherapyOnset_5</t>
  </si>
  <si>
    <t>TherapyOnset_6</t>
  </si>
  <si>
    <t>OPSDate_1</t>
  </si>
  <si>
    <t>OPSDate_2</t>
  </si>
  <si>
    <t>OPSDate_3</t>
  </si>
  <si>
    <t>OPSDate_4</t>
  </si>
  <si>
    <t>OPSDate_5</t>
  </si>
  <si>
    <t>OPSDate_6</t>
  </si>
  <si>
    <t>Elixhauser Comorbidity Score</t>
  </si>
  <si>
    <t>HIV</t>
  </si>
  <si>
    <t>U85</t>
  </si>
  <si>
    <t>B20</t>
  </si>
  <si>
    <t>B21</t>
  </si>
  <si>
    <t>B22</t>
  </si>
  <si>
    <t>B24</t>
  </si>
  <si>
    <t>Z21</t>
  </si>
  <si>
    <t>O98.7</t>
  </si>
  <si>
    <t>Human immunodeficiency virus [HIV] disease resulting in infectious and parasitic diseases</t>
  </si>
  <si>
    <t>Human immunodeficiency virus [HIV] disease resulting in malignant neoplasms</t>
  </si>
  <si>
    <t>Human immunodeficiency virus [HIV] disease resulting in other conditions</t>
  </si>
  <si>
    <t>Human immunodeficiency virus [HIV] disease resulting in other specified diseases</t>
  </si>
  <si>
    <t>Unspecified human immunodeficiency virus [HIV] disease</t>
  </si>
  <si>
    <t>Asymptomatic human immunodeficiency virus [HIV] infection status</t>
  </si>
  <si>
    <t>Human immunodeficiency virus [HIV] disease complicating pregnancy, childbirth and the puerperium</t>
  </si>
  <si>
    <t>Clinical category of HIV disease</t>
  </si>
  <si>
    <t>Count of CD4+-T-cells per microliter blood</t>
  </si>
  <si>
    <t>Human immunodeficiency virus with resistance against virostatics</t>
  </si>
  <si>
    <t>Limitation</t>
  </si>
  <si>
    <t>ICD-10_Code</t>
  </si>
  <si>
    <t>File_Path</t>
  </si>
  <si>
    <t>File_Type</t>
  </si>
  <si>
    <t>PDF</t>
  </si>
  <si>
    <t>Description</t>
  </si>
  <si>
    <t>File</t>
  </si>
  <si>
    <t>Anlage zur Vereinbarung über die Übermittlung von Daten nach §21 Abs. 4 und Abs. 5 KHEntgG</t>
  </si>
  <si>
    <t>Appended Documents</t>
  </si>
  <si>
    <t>Source</t>
  </si>
  <si>
    <t>Source_URL</t>
  </si>
  <si>
    <t>https://www.g-drg.de/</t>
  </si>
  <si>
    <t>Institut für das Entgeltsystem im Krankenhaus (InEK)</t>
  </si>
  <si>
    <t>Bastian Reiter</t>
  </si>
  <si>
    <t>Meta Data</t>
  </si>
  <si>
    <t>ICD-10-Coding of HIV Status</t>
  </si>
  <si>
    <t>ICD-10-Coding of HIV-associated Diseases</t>
  </si>
  <si>
    <t>CSV</t>
  </si>
  <si>
    <t>Meta data on valid ICD-10-Coding of HIV Status abiding by the ZI HIV Coding Manual</t>
  </si>
  <si>
    <t>Meta data on valid ICD-10-Coding of HIV-associated Diseases abiding by the ZI HIV Coding Manual</t>
  </si>
  <si>
    <t>./Downloads/ZI_HIVCodingManual_2023.pdf</t>
  </si>
  <si>
    <t>https://www.zi.de/</t>
  </si>
  <si>
    <t>Zentralinstitut kassenärztliche Versorgung</t>
  </si>
  <si>
    <t>Zi-Kodier-Manual HIV</t>
  </si>
  <si>
    <t>Grouping of ICD-10 Cancer Codes</t>
  </si>
  <si>
    <t>Meta data on Grouping of cancer diagnoses according to ICD-10</t>
  </si>
  <si>
    <t>Established Manual for ICD-10 Coding of HIV Status and Diseases in Germany (Version 2023)</t>
  </si>
  <si>
    <t>Specification of data to be transmitted in the context of KHEntgG §21 (Version 2023)</t>
  </si>
  <si>
    <t>Table</t>
  </si>
  <si>
    <t>Obligatory</t>
  </si>
  <si>
    <t>Fall</t>
  </si>
  <si>
    <t>yes</t>
  </si>
  <si>
    <t>KH-internes-Kennzeichen</t>
  </si>
  <si>
    <t>no</t>
  </si>
  <si>
    <t>Geburtsjahr</t>
  </si>
  <si>
    <t>Geschlecht</t>
  </si>
  <si>
    <t>PLZ</t>
  </si>
  <si>
    <t>Aufnahmedatum</t>
  </si>
  <si>
    <t>Aufnahmeanlass</t>
  </si>
  <si>
    <t>Entlassungsdatum</t>
  </si>
  <si>
    <t>Entlassungsgrund</t>
  </si>
  <si>
    <t>Alter-in-Jahren-am-Aufnahmetag</t>
  </si>
  <si>
    <t>Patientennummer</t>
  </si>
  <si>
    <t>Verweildauer-Intensiv</t>
  </si>
  <si>
    <t>FAB</t>
  </si>
  <si>
    <t>Fachabteilung</t>
  </si>
  <si>
    <t>FAB-Aufnahmedatum</t>
  </si>
  <si>
    <t>FAB-Entlassungsdatum</t>
  </si>
  <si>
    <t>ICD</t>
  </si>
  <si>
    <t>Diagnoseart</t>
  </si>
  <si>
    <t>ICD-Version</t>
  </si>
  <si>
    <t>ICD-Kode</t>
  </si>
  <si>
    <t>Sekundär-Kode</t>
  </si>
  <si>
    <t>OPS</t>
  </si>
  <si>
    <t>OPS-Version</t>
  </si>
  <si>
    <t>OPS-Kode</t>
  </si>
  <si>
    <t>OPS-Datum</t>
  </si>
  <si>
    <t>Hospital-specific Case ID</t>
  </si>
  <si>
    <t>Hospital-specific Patient ID</t>
  </si>
  <si>
    <t>Admission date</t>
  </si>
  <si>
    <t>Postal code</t>
  </si>
  <si>
    <t>Admission cause</t>
  </si>
  <si>
    <t>Discharge date</t>
  </si>
  <si>
    <t>Discharge reason</t>
  </si>
  <si>
    <t>Age at admission date</t>
  </si>
  <si>
    <t>Time spent in Intensive Care</t>
  </si>
  <si>
    <t>Specialty department</t>
  </si>
  <si>
    <t>Admission date at Specialty department</t>
  </si>
  <si>
    <t>Discharge date at Specialty department</t>
  </si>
  <si>
    <t>ICD-10-GM Version</t>
  </si>
  <si>
    <t>ICD-10 Code</t>
  </si>
  <si>
    <t>Secondary ICD-10 Code</t>
  </si>
  <si>
    <t>Data_Base</t>
  </si>
  <si>
    <t>Admission Data</t>
  </si>
  <si>
    <t>Patient Data</t>
  </si>
  <si>
    <t>Diagnostic Data</t>
  </si>
  <si>
    <t>Procedures Data</t>
  </si>
  <si>
    <t>KHEntgG-§21-Data-Set</t>
  </si>
  <si>
    <t>Whether stay at Specialty department was in Intensive Care</t>
  </si>
  <si>
    <t>Main / Aggregate Data Analysis</t>
  </si>
  <si>
    <t>Assumption</t>
  </si>
  <si>
    <t>General ICD-10 Coding</t>
  </si>
  <si>
    <t>It is assumed that ICD-10 Coding was performed abiding by established coding manuals.</t>
  </si>
  <si>
    <t>Topic</t>
  </si>
  <si>
    <t>ICD-10 HIV Coding</t>
  </si>
  <si>
    <t>It is assumed that Coding of HIV-associated diagnoses was performed abiding by the German HIV coding manual (Versions published between 2005 and 2023) supplied by the Zentralinstitut kassenärztliche Versorgung</t>
  </si>
  <si>
    <t>Term</t>
  </si>
  <si>
    <t>Inclusion of presumed cancer patients</t>
  </si>
  <si>
    <t>In order to get a sufficient degree of integrity within the explored data, we include only patients for whom a cancer code with diagnosis type Hauptdiagnose is present. We consider the first occurrence of such a code within a patient's documented history as the main cancer entity, that the respective patient is treated for. Furthermore, we refer to the admission date belonging to this code as the date of cancer onset.</t>
  </si>
  <si>
    <t>Presumption of AIDS Manifestation</t>
  </si>
  <si>
    <t>Potential_Bias_Type</t>
  </si>
  <si>
    <t>Remedial_Measure</t>
  </si>
  <si>
    <t>Dr. rer. nat.</t>
  </si>
  <si>
    <t>Heidenreich</t>
  </si>
  <si>
    <t>Datenintegrationszentrum, University Hospital Frankfurt, Frankfurt</t>
  </si>
  <si>
    <t>Andreas.Heidenreich@kgu.de</t>
  </si>
  <si>
    <t>Feature_Name</t>
  </si>
  <si>
    <t>Feature_Description</t>
  </si>
  <si>
    <t>Feature_Data_Type</t>
  </si>
  <si>
    <t>Kennung-Intensivbett</t>
  </si>
  <si>
    <t>AdmissionCause</t>
  </si>
  <si>
    <t>"E"</t>
  </si>
  <si>
    <t>TimeInICU</t>
  </si>
  <si>
    <t>"10.25"</t>
  </si>
  <si>
    <t>[0.00 - 1000.00]</t>
  </si>
  <si>
    <t>n.nn</t>
  </si>
  <si>
    <t>df_CasesDepartment</t>
  </si>
  <si>
    <t>DepartmentCode</t>
  </si>
  <si>
    <t>DepartmentAdmissionDate</t>
  </si>
  <si>
    <t>DepartmentDischargeDate</t>
  </si>
  <si>
    <t>DepartmentAdmissionToICU</t>
  </si>
  <si>
    <t>{TRUE, FALSE}</t>
  </si>
  <si>
    <t>"TRUE"</t>
  </si>
  <si>
    <t>datetime</t>
  </si>
  <si>
    <t>YYYY-mm-dd hh-mm</t>
  </si>
  <si>
    <t>"HA2200"</t>
  </si>
  <si>
    <t>"2012-06-14 19:35"</t>
  </si>
  <si>
    <t>"2012-06-16 12:46"</t>
  </si>
  <si>
    <t>B23.%</t>
  </si>
  <si>
    <t>U60.%</t>
  </si>
  <si>
    <t>U61.%</t>
  </si>
  <si>
    <t>Prunotto</t>
  </si>
  <si>
    <t>andrea.prunotto@uniklinik-freiburg.de</t>
  </si>
  <si>
    <t>Hormone therapy is not assessable (no specific OPS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</si>
</sst>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vertical="center" wrapText="1"/>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14" fontId="0" fillId="0" borderId="0" xfId="0" applyNumberFormat="1" applyAlignment="1">
      <alignment horizontal="center" vertical="center"/>
    </xf>
    <xf numFmtId="14" fontId="0" fillId="0" borderId="0" xfId="0" applyNumberFormat="1" applyAlignment="1">
      <alignment vertical="center"/>
    </xf>
    <xf numFmtId="0" fontId="0" fillId="0" borderId="1" xfId="0" applyBorder="1" applyAlignment="1">
      <alignment horizontal="center" vertical="center"/>
    </xf>
    <xf numFmtId="0" fontId="0" fillId="0" borderId="1" xfId="0" applyBorder="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astian.reiter@kgu.d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AA7D-54A6-48D9-9497-4C7BB60482B4}">
  <dimension ref="A1:B15"/>
  <sheetViews>
    <sheetView workbookViewId="0">
      <pane ySplit="1" topLeftCell="A2" activePane="bottomLeft" state="frozen"/>
      <selection pane="bottomLeft" activeCell="B9" sqref="B9"/>
    </sheetView>
  </sheetViews>
  <sheetFormatPr baseColWidth="10" defaultColWidth="15.6640625" defaultRowHeight="24" customHeight="1" x14ac:dyDescent="0.3"/>
  <cols>
    <col min="1" max="1" width="33.21875" style="7" customWidth="1"/>
    <col min="2" max="2" width="129.88671875" customWidth="1"/>
  </cols>
  <sheetData>
    <row r="1" spans="1:2" ht="24" customHeight="1" x14ac:dyDescent="0.3">
      <c r="A1" s="8" t="s">
        <v>207</v>
      </c>
      <c r="B1" s="9" t="s">
        <v>122</v>
      </c>
    </row>
    <row r="2" spans="1:2" ht="37.799999999999997" customHeight="1" x14ac:dyDescent="0.3">
      <c r="A2" s="6" t="s">
        <v>123</v>
      </c>
      <c r="B2" s="2" t="s">
        <v>124</v>
      </c>
    </row>
    <row r="3" spans="1:2" ht="37.799999999999997" customHeight="1" x14ac:dyDescent="0.3">
      <c r="A3" s="6" t="s">
        <v>125</v>
      </c>
      <c r="B3" s="2" t="s">
        <v>126</v>
      </c>
    </row>
    <row r="4" spans="1:2" ht="37.799999999999997" customHeight="1" x14ac:dyDescent="0.3">
      <c r="A4" s="6" t="s">
        <v>127</v>
      </c>
      <c r="B4" s="2" t="s">
        <v>128</v>
      </c>
    </row>
    <row r="5" spans="1:2" ht="37.799999999999997" customHeight="1" x14ac:dyDescent="0.3">
      <c r="A5" s="6" t="s">
        <v>129</v>
      </c>
      <c r="B5" s="2" t="s">
        <v>130</v>
      </c>
    </row>
    <row r="6" spans="1:2" ht="37.799999999999997" customHeight="1" x14ac:dyDescent="0.3">
      <c r="A6" s="6" t="s">
        <v>131</v>
      </c>
      <c r="B6" s="2" t="s">
        <v>132</v>
      </c>
    </row>
    <row r="7" spans="1:2" ht="37.799999999999997" customHeight="1" x14ac:dyDescent="0.3">
      <c r="A7" s="6" t="s">
        <v>133</v>
      </c>
      <c r="B7" s="2" t="s">
        <v>134</v>
      </c>
    </row>
    <row r="8" spans="1:2" ht="37.799999999999997" customHeight="1" x14ac:dyDescent="0.3">
      <c r="A8" s="6" t="s">
        <v>135</v>
      </c>
      <c r="B8" s="2" t="s">
        <v>136</v>
      </c>
    </row>
    <row r="9" spans="1:2" ht="37.799999999999997" customHeight="1" x14ac:dyDescent="0.3">
      <c r="A9" s="6" t="s">
        <v>137</v>
      </c>
      <c r="B9" s="2" t="s">
        <v>138</v>
      </c>
    </row>
    <row r="10" spans="1:2" ht="37.799999999999997" customHeight="1" x14ac:dyDescent="0.3">
      <c r="A10" s="6" t="s">
        <v>139</v>
      </c>
      <c r="B10" s="2" t="s">
        <v>140</v>
      </c>
    </row>
    <row r="11" spans="1:2" ht="37.799999999999997" customHeight="1" x14ac:dyDescent="0.3">
      <c r="A11" s="6" t="s">
        <v>141</v>
      </c>
      <c r="B11" s="2" t="s">
        <v>142</v>
      </c>
    </row>
    <row r="12" spans="1:2" ht="37.799999999999997" customHeight="1" x14ac:dyDescent="0.3">
      <c r="A12" s="6" t="s">
        <v>143</v>
      </c>
      <c r="B12" s="2" t="s">
        <v>144</v>
      </c>
    </row>
    <row r="13" spans="1:2" ht="37.799999999999997" customHeight="1" x14ac:dyDescent="0.3">
      <c r="A13" s="6" t="s">
        <v>145</v>
      </c>
      <c r="B13" s="2" t="s">
        <v>146</v>
      </c>
    </row>
    <row r="14" spans="1:2" ht="37.799999999999997" customHeight="1" x14ac:dyDescent="0.3">
      <c r="A14" s="6" t="s">
        <v>147</v>
      </c>
      <c r="B14" s="2" t="s">
        <v>148</v>
      </c>
    </row>
    <row r="15" spans="1:2" ht="37.799999999999997" customHeight="1" x14ac:dyDescent="0.3">
      <c r="A15" s="6" t="s">
        <v>149</v>
      </c>
      <c r="B15" s="2" t="s">
        <v>150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6616-D362-4AD3-BF76-4F372005F469}">
  <dimension ref="A1:H4"/>
  <sheetViews>
    <sheetView workbookViewId="0">
      <pane ySplit="1" topLeftCell="A2" activePane="bottomLeft" state="frozen"/>
      <selection pane="bottomLeft" activeCell="A4" sqref="A4"/>
    </sheetView>
  </sheetViews>
  <sheetFormatPr baseColWidth="10" defaultColWidth="15.6640625" defaultRowHeight="25.2" customHeight="1" x14ac:dyDescent="0.3"/>
  <cols>
    <col min="1" max="1" width="24.109375" style="1" customWidth="1"/>
    <col min="2" max="2" width="81" style="1" customWidth="1"/>
    <col min="3" max="3" width="34.88671875" style="1" customWidth="1"/>
    <col min="4" max="16384" width="15.6640625" style="1"/>
  </cols>
  <sheetData>
    <row r="1" spans="1:8" ht="25.2" customHeight="1" x14ac:dyDescent="0.3">
      <c r="A1" s="3" t="s">
        <v>544</v>
      </c>
      <c r="B1" s="3" t="s">
        <v>541</v>
      </c>
      <c r="C1" s="3"/>
      <c r="D1" s="3"/>
      <c r="E1" s="3"/>
      <c r="F1" s="3"/>
      <c r="G1" s="3"/>
      <c r="H1" s="3"/>
    </row>
    <row r="2" spans="1:8" ht="25.2" customHeight="1" x14ac:dyDescent="0.3">
      <c r="A2" s="1" t="s">
        <v>542</v>
      </c>
      <c r="B2" s="1" t="s">
        <v>543</v>
      </c>
      <c r="D2" s="11"/>
      <c r="E2" s="11"/>
      <c r="F2" s="11"/>
    </row>
    <row r="3" spans="1:8" ht="51.6" customHeight="1" x14ac:dyDescent="0.3">
      <c r="A3" s="1" t="s">
        <v>545</v>
      </c>
      <c r="B3" s="2" t="s">
        <v>546</v>
      </c>
      <c r="D3" s="11"/>
      <c r="E3" s="11"/>
      <c r="F3" s="11"/>
    </row>
    <row r="4" spans="1:8" ht="25.2" customHeight="1" x14ac:dyDescent="0.3">
      <c r="D4" s="11"/>
      <c r="F4" s="11"/>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10A66-D92D-44EF-BAE1-9DA256BF4903}">
  <dimension ref="A1:H4"/>
  <sheetViews>
    <sheetView workbookViewId="0">
      <pane ySplit="1" topLeftCell="A2" activePane="bottomLeft" state="frozen"/>
      <selection pane="bottomLeft" activeCell="A4" sqref="A4"/>
    </sheetView>
  </sheetViews>
  <sheetFormatPr baseColWidth="10" defaultColWidth="15.6640625" defaultRowHeight="25.2" customHeight="1" x14ac:dyDescent="0.3"/>
  <cols>
    <col min="1" max="1" width="35.109375" style="1" customWidth="1"/>
    <col min="2" max="2" width="82.77734375" style="1" customWidth="1"/>
    <col min="3" max="3" width="34.88671875" style="1" customWidth="1"/>
    <col min="4" max="16384" width="15.6640625" style="1"/>
  </cols>
  <sheetData>
    <row r="1" spans="1:8" ht="25.2" customHeight="1" x14ac:dyDescent="0.3">
      <c r="A1" s="3" t="s">
        <v>547</v>
      </c>
      <c r="B1" s="3"/>
      <c r="C1" s="3"/>
      <c r="D1" s="3"/>
      <c r="E1" s="3"/>
      <c r="F1" s="3"/>
      <c r="G1" s="3"/>
      <c r="H1" s="3"/>
    </row>
    <row r="2" spans="1:8" ht="25.2" customHeight="1" x14ac:dyDescent="0.3">
      <c r="A2" s="1" t="s">
        <v>548</v>
      </c>
      <c r="B2" s="2" t="s">
        <v>549</v>
      </c>
      <c r="D2" s="11"/>
      <c r="E2" s="11"/>
      <c r="F2" s="11"/>
    </row>
    <row r="3" spans="1:8" ht="25.2" customHeight="1" x14ac:dyDescent="0.3">
      <c r="A3" s="1" t="s">
        <v>550</v>
      </c>
      <c r="D3" s="11"/>
      <c r="E3" s="11"/>
      <c r="F3" s="11"/>
    </row>
    <row r="4" spans="1:8" ht="25.2" customHeight="1" x14ac:dyDescent="0.3">
      <c r="D4" s="11"/>
      <c r="F4" s="11"/>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5234-FE87-4D5E-8DAD-EF741FFAA488}">
  <dimension ref="A1:C16"/>
  <sheetViews>
    <sheetView workbookViewId="0">
      <pane ySplit="1" topLeftCell="A6" activePane="bottomLeft" state="frozen"/>
      <selection pane="bottomLeft" activeCell="A16" sqref="A16"/>
    </sheetView>
  </sheetViews>
  <sheetFormatPr baseColWidth="10" defaultColWidth="15.44140625" defaultRowHeight="24.6" customHeight="1" x14ac:dyDescent="0.3"/>
  <cols>
    <col min="1" max="1" width="16.6640625" style="1" customWidth="1"/>
    <col min="2" max="2" width="15.44140625" style="1"/>
    <col min="3" max="3" width="83.33203125" style="1" customWidth="1"/>
    <col min="4" max="16384" width="15.44140625" style="1"/>
  </cols>
  <sheetData>
    <row r="1" spans="1:3" ht="24.6" customHeight="1" x14ac:dyDescent="0.3">
      <c r="A1" s="3" t="s">
        <v>462</v>
      </c>
      <c r="B1" s="3" t="s">
        <v>209</v>
      </c>
      <c r="C1" s="3" t="s">
        <v>186</v>
      </c>
    </row>
    <row r="2" spans="1:3" ht="24.6" customHeight="1" x14ac:dyDescent="0.3">
      <c r="A2" s="1" t="s">
        <v>187</v>
      </c>
      <c r="B2" s="1" t="s">
        <v>210</v>
      </c>
      <c r="C2" s="1" t="s">
        <v>188</v>
      </c>
    </row>
    <row r="3" spans="1:3" ht="24.6" customHeight="1" x14ac:dyDescent="0.3">
      <c r="A3" s="1" t="s">
        <v>189</v>
      </c>
      <c r="B3" s="1" t="s">
        <v>210</v>
      </c>
      <c r="C3" s="1" t="s">
        <v>190</v>
      </c>
    </row>
    <row r="4" spans="1:3" ht="24.6" customHeight="1" x14ac:dyDescent="0.3">
      <c r="A4" s="1" t="s">
        <v>191</v>
      </c>
      <c r="B4" s="1" t="s">
        <v>210</v>
      </c>
      <c r="C4" s="1" t="s">
        <v>192</v>
      </c>
    </row>
    <row r="5" spans="1:3" ht="24.6" customHeight="1" x14ac:dyDescent="0.3">
      <c r="A5" s="1" t="s">
        <v>193</v>
      </c>
      <c r="B5" s="1" t="s">
        <v>210</v>
      </c>
      <c r="C5" s="1" t="s">
        <v>194</v>
      </c>
    </row>
    <row r="6" spans="1:3" ht="24.6" customHeight="1" x14ac:dyDescent="0.3">
      <c r="A6" s="1" t="s">
        <v>195</v>
      </c>
      <c r="B6" s="1" t="s">
        <v>210</v>
      </c>
      <c r="C6" s="1" t="s">
        <v>196</v>
      </c>
    </row>
    <row r="7" spans="1:3" ht="24.6" customHeight="1" x14ac:dyDescent="0.3">
      <c r="A7" s="1" t="s">
        <v>445</v>
      </c>
      <c r="B7" s="1" t="s">
        <v>443</v>
      </c>
      <c r="C7" s="1" t="s">
        <v>451</v>
      </c>
    </row>
    <row r="8" spans="1:3" ht="24.6" customHeight="1" x14ac:dyDescent="0.3">
      <c r="A8" s="1" t="s">
        <v>446</v>
      </c>
      <c r="B8" s="1" t="s">
        <v>443</v>
      </c>
      <c r="C8" s="1" t="s">
        <v>452</v>
      </c>
    </row>
    <row r="9" spans="1:3" ht="24.6" customHeight="1" x14ac:dyDescent="0.3">
      <c r="A9" s="1" t="s">
        <v>447</v>
      </c>
      <c r="B9" s="1" t="s">
        <v>443</v>
      </c>
      <c r="C9" s="1" t="s">
        <v>454</v>
      </c>
    </row>
    <row r="10" spans="1:3" ht="24.6" customHeight="1" x14ac:dyDescent="0.3">
      <c r="A10" s="1" t="s">
        <v>579</v>
      </c>
      <c r="B10" s="1" t="s">
        <v>443</v>
      </c>
      <c r="C10" s="1" t="s">
        <v>453</v>
      </c>
    </row>
    <row r="11" spans="1:3" ht="24.6" customHeight="1" x14ac:dyDescent="0.3">
      <c r="A11" s="1" t="s">
        <v>448</v>
      </c>
      <c r="B11" s="1" t="s">
        <v>443</v>
      </c>
      <c r="C11" s="1" t="s">
        <v>455</v>
      </c>
    </row>
    <row r="12" spans="1:3" ht="24.6" customHeight="1" x14ac:dyDescent="0.3">
      <c r="A12" s="1" t="s">
        <v>449</v>
      </c>
      <c r="B12" s="1" t="s">
        <v>443</v>
      </c>
      <c r="C12" s="1" t="s">
        <v>456</v>
      </c>
    </row>
    <row r="13" spans="1:3" ht="24.6" customHeight="1" x14ac:dyDescent="0.3">
      <c r="A13" s="1" t="s">
        <v>450</v>
      </c>
      <c r="B13" s="1" t="s">
        <v>443</v>
      </c>
      <c r="C13" s="1" t="s">
        <v>457</v>
      </c>
    </row>
    <row r="14" spans="1:3" ht="24.6" customHeight="1" x14ac:dyDescent="0.3">
      <c r="A14" s="1" t="s">
        <v>580</v>
      </c>
      <c r="B14" s="1" t="s">
        <v>443</v>
      </c>
      <c r="C14" s="1" t="s">
        <v>458</v>
      </c>
    </row>
    <row r="15" spans="1:3" ht="24.6" customHeight="1" x14ac:dyDescent="0.3">
      <c r="A15" s="1" t="s">
        <v>581</v>
      </c>
      <c r="B15" s="1" t="s">
        <v>443</v>
      </c>
      <c r="C15" s="1" t="s">
        <v>459</v>
      </c>
    </row>
    <row r="16" spans="1:3" ht="24.6" customHeight="1" x14ac:dyDescent="0.3">
      <c r="A16" s="1" t="s">
        <v>444</v>
      </c>
      <c r="B16" s="1" t="s">
        <v>443</v>
      </c>
      <c r="C16" s="1" t="s">
        <v>460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801B-4F4B-4FA1-8BE7-7EBFB76E56E7}">
  <dimension ref="A1:F26"/>
  <sheetViews>
    <sheetView workbookViewId="0">
      <pane ySplit="1" topLeftCell="A2" activePane="bottomLeft" state="frozen"/>
      <selection pane="bottomLeft" activeCell="H8" sqref="H8"/>
    </sheetView>
  </sheetViews>
  <sheetFormatPr baseColWidth="10" defaultColWidth="17.33203125" defaultRowHeight="25.2" customHeight="1" x14ac:dyDescent="0.3"/>
  <cols>
    <col min="1" max="1" width="19.21875" style="1" customWidth="1"/>
    <col min="2" max="2" width="24.21875" style="1" customWidth="1"/>
    <col min="3" max="4" width="17.33203125" style="5"/>
    <col min="5" max="5" width="70.44140625" style="5" customWidth="1"/>
    <col min="6" max="6" width="17.33203125" style="5"/>
    <col min="7" max="16384" width="17.33203125" style="1"/>
  </cols>
  <sheetData>
    <row r="1" spans="1:6" ht="25.2" customHeight="1" x14ac:dyDescent="0.3">
      <c r="A1" s="3" t="s">
        <v>276</v>
      </c>
      <c r="B1" s="3" t="s">
        <v>557</v>
      </c>
      <c r="C1" s="4" t="s">
        <v>559</v>
      </c>
      <c r="D1" s="4" t="s">
        <v>288</v>
      </c>
      <c r="E1" s="4" t="s">
        <v>289</v>
      </c>
      <c r="F1" s="4" t="s">
        <v>287</v>
      </c>
    </row>
    <row r="2" spans="1:6" ht="25.2" customHeight="1" x14ac:dyDescent="0.3">
      <c r="A2" s="1" t="s">
        <v>277</v>
      </c>
      <c r="B2" s="1" t="s">
        <v>278</v>
      </c>
      <c r="C2" s="5" t="s">
        <v>168</v>
      </c>
    </row>
    <row r="3" spans="1:6" ht="25.2" customHeight="1" x14ac:dyDescent="0.3">
      <c r="A3" s="1" t="s">
        <v>277</v>
      </c>
      <c r="B3" s="1" t="s">
        <v>279</v>
      </c>
      <c r="C3" s="5" t="s">
        <v>168</v>
      </c>
    </row>
    <row r="4" spans="1:6" ht="25.2" customHeight="1" x14ac:dyDescent="0.3">
      <c r="A4" s="1" t="s">
        <v>277</v>
      </c>
      <c r="B4" s="1" t="s">
        <v>280</v>
      </c>
      <c r="C4" s="5" t="s">
        <v>286</v>
      </c>
      <c r="D4" s="5">
        <v>9999</v>
      </c>
      <c r="E4" s="5" t="str">
        <f>"[1890 - 2006]"</f>
        <v>[1890 - 2006]</v>
      </c>
      <c r="F4" s="5" t="s">
        <v>355</v>
      </c>
    </row>
    <row r="5" spans="1:6" ht="25.2" customHeight="1" x14ac:dyDescent="0.3">
      <c r="A5" s="1" t="s">
        <v>277</v>
      </c>
      <c r="B5" s="1" t="s">
        <v>80</v>
      </c>
      <c r="C5" s="5" t="s">
        <v>303</v>
      </c>
      <c r="D5" s="5" t="s">
        <v>291</v>
      </c>
      <c r="E5" s="5" t="str">
        <f>"{w, m, u, d, x}"</f>
        <v>{w, m, u, d, x}</v>
      </c>
      <c r="F5" s="5" t="s">
        <v>356</v>
      </c>
    </row>
    <row r="6" spans="1:6" ht="25.2" customHeight="1" x14ac:dyDescent="0.3">
      <c r="A6" s="1" t="s">
        <v>277</v>
      </c>
      <c r="B6" s="1" t="s">
        <v>281</v>
      </c>
      <c r="C6" s="5" t="s">
        <v>168</v>
      </c>
      <c r="D6" s="5">
        <v>99999</v>
      </c>
      <c r="F6" s="5" t="s">
        <v>350</v>
      </c>
    </row>
    <row r="7" spans="1:6" ht="25.2" customHeight="1" x14ac:dyDescent="0.3">
      <c r="A7" s="1" t="s">
        <v>277</v>
      </c>
      <c r="B7" s="1" t="s">
        <v>282</v>
      </c>
      <c r="C7" s="5" t="s">
        <v>170</v>
      </c>
      <c r="D7" s="5" t="s">
        <v>290</v>
      </c>
      <c r="E7" s="5" t="str">
        <f>"[2005-01-01 - 2022-12-31]"</f>
        <v>[2005-01-01 - 2022-12-31]</v>
      </c>
      <c r="F7" s="5" t="s">
        <v>344</v>
      </c>
    </row>
    <row r="8" spans="1:6" ht="25.2" customHeight="1" x14ac:dyDescent="0.3">
      <c r="A8" s="1" t="s">
        <v>277</v>
      </c>
      <c r="B8" s="1" t="s">
        <v>285</v>
      </c>
      <c r="C8" s="5" t="s">
        <v>286</v>
      </c>
      <c r="E8" s="5" t="str">
        <f>"[18 - 120]"</f>
        <v>[18 - 120]</v>
      </c>
      <c r="F8" s="5" t="s">
        <v>346</v>
      </c>
    </row>
    <row r="9" spans="1:6" ht="25.2" customHeight="1" x14ac:dyDescent="0.3">
      <c r="A9" s="1" t="s">
        <v>277</v>
      </c>
      <c r="B9" s="1" t="s">
        <v>561</v>
      </c>
      <c r="C9" s="5" t="s">
        <v>168</v>
      </c>
      <c r="F9" s="5" t="s">
        <v>562</v>
      </c>
    </row>
    <row r="10" spans="1:6" ht="25.2" customHeight="1" x14ac:dyDescent="0.3">
      <c r="A10" s="1" t="s">
        <v>277</v>
      </c>
      <c r="B10" s="1" t="s">
        <v>563</v>
      </c>
      <c r="C10" s="5" t="s">
        <v>392</v>
      </c>
      <c r="D10" s="5" t="s">
        <v>566</v>
      </c>
      <c r="E10" s="5" t="s">
        <v>565</v>
      </c>
      <c r="F10" s="5" t="s">
        <v>564</v>
      </c>
    </row>
    <row r="11" spans="1:6" ht="25.2" customHeight="1" x14ac:dyDescent="0.3">
      <c r="A11" s="1" t="s">
        <v>277</v>
      </c>
      <c r="B11" s="1" t="s">
        <v>283</v>
      </c>
      <c r="C11" s="5" t="s">
        <v>170</v>
      </c>
      <c r="D11" s="5" t="s">
        <v>290</v>
      </c>
      <c r="E11" s="5" t="str">
        <f>"[2005-01-01 - 2022-12-31]"</f>
        <v>[2005-01-01 - 2022-12-31]</v>
      </c>
      <c r="F11" s="5" t="s">
        <v>347</v>
      </c>
    </row>
    <row r="12" spans="1:6" ht="25.2" customHeight="1" x14ac:dyDescent="0.3">
      <c r="A12" s="1" t="s">
        <v>277</v>
      </c>
      <c r="B12" s="1" t="s">
        <v>284</v>
      </c>
      <c r="C12" s="5" t="s">
        <v>303</v>
      </c>
      <c r="D12" s="5">
        <v>999</v>
      </c>
      <c r="E12" s="5" t="str">
        <f>"{01x, 02x, 03x, 04x, 059, 06x, 079, 089, 09x, 10x, 11x, 139, 14x, 15x, 179, 2x9, 309}"</f>
        <v>{01x, 02x, 03x, 04x, 059, 06x, 079, 089, 09x, 10x, 11x, 139, 14x, 15x, 179, 2x9, 309}</v>
      </c>
      <c r="F12" s="5" t="s">
        <v>348</v>
      </c>
    </row>
    <row r="13" spans="1:6" ht="25.2" customHeight="1" x14ac:dyDescent="0.3">
      <c r="A13" s="1" t="s">
        <v>567</v>
      </c>
      <c r="B13" s="1" t="s">
        <v>279</v>
      </c>
      <c r="C13" s="5" t="s">
        <v>168</v>
      </c>
    </row>
    <row r="14" spans="1:6" ht="25.2" customHeight="1" x14ac:dyDescent="0.3">
      <c r="A14" s="1" t="s">
        <v>567</v>
      </c>
      <c r="B14" s="1" t="s">
        <v>568</v>
      </c>
      <c r="C14" s="5" t="s">
        <v>168</v>
      </c>
      <c r="F14" s="5" t="s">
        <v>576</v>
      </c>
    </row>
    <row r="15" spans="1:6" ht="25.2" customHeight="1" x14ac:dyDescent="0.3">
      <c r="A15" s="1" t="s">
        <v>567</v>
      </c>
      <c r="B15" s="1" t="s">
        <v>569</v>
      </c>
      <c r="C15" s="5" t="s">
        <v>574</v>
      </c>
      <c r="D15" s="5" t="s">
        <v>575</v>
      </c>
      <c r="E15" s="5" t="str">
        <f>"[2005-01-01 - 2022-12-31]"</f>
        <v>[2005-01-01 - 2022-12-31]</v>
      </c>
      <c r="F15" s="5" t="s">
        <v>577</v>
      </c>
    </row>
    <row r="16" spans="1:6" ht="25.2" customHeight="1" x14ac:dyDescent="0.3">
      <c r="A16" s="1" t="s">
        <v>567</v>
      </c>
      <c r="B16" s="1" t="s">
        <v>570</v>
      </c>
      <c r="C16" s="5" t="s">
        <v>574</v>
      </c>
      <c r="D16" s="5" t="s">
        <v>575</v>
      </c>
      <c r="E16" s="5" t="str">
        <f>"[2005-01-01 - 2022-12-31]"</f>
        <v>[2005-01-01 - 2022-12-31]</v>
      </c>
      <c r="F16" s="5" t="s">
        <v>578</v>
      </c>
    </row>
    <row r="17" spans="1:6" ht="25.2" customHeight="1" x14ac:dyDescent="0.3">
      <c r="A17" s="1" t="s">
        <v>567</v>
      </c>
      <c r="B17" s="1" t="s">
        <v>571</v>
      </c>
      <c r="C17" s="5" t="s">
        <v>332</v>
      </c>
      <c r="E17" s="5" t="s">
        <v>572</v>
      </c>
      <c r="F17" s="5" t="s">
        <v>573</v>
      </c>
    </row>
    <row r="18" spans="1:6" ht="25.2" customHeight="1" x14ac:dyDescent="0.3">
      <c r="A18" s="1" t="s">
        <v>292</v>
      </c>
      <c r="B18" s="1" t="s">
        <v>279</v>
      </c>
      <c r="C18" s="5" t="s">
        <v>168</v>
      </c>
    </row>
    <row r="19" spans="1:6" ht="25.2" customHeight="1" x14ac:dyDescent="0.3">
      <c r="A19" s="1" t="s">
        <v>292</v>
      </c>
      <c r="B19" s="1" t="s">
        <v>293</v>
      </c>
      <c r="C19" s="5" t="s">
        <v>303</v>
      </c>
      <c r="D19" s="5" t="s">
        <v>294</v>
      </c>
      <c r="E19" s="5" t="str">
        <f>"{HD, ND}"</f>
        <v>{HD, ND}</v>
      </c>
      <c r="F19" s="5" t="s">
        <v>351</v>
      </c>
    </row>
    <row r="20" spans="1:6" ht="25.2" customHeight="1" x14ac:dyDescent="0.3">
      <c r="A20" s="1" t="s">
        <v>292</v>
      </c>
      <c r="B20" s="1" t="s">
        <v>295</v>
      </c>
      <c r="C20" s="5" t="s">
        <v>286</v>
      </c>
      <c r="D20" s="5">
        <v>9999</v>
      </c>
      <c r="E20" s="5" t="str">
        <f>"[1990 - 2023]"</f>
        <v>[1990 - 2023]</v>
      </c>
      <c r="F20" s="5" t="s">
        <v>357</v>
      </c>
    </row>
    <row r="21" spans="1:6" ht="25.2" customHeight="1" x14ac:dyDescent="0.3">
      <c r="A21" s="1" t="s">
        <v>292</v>
      </c>
      <c r="B21" s="1" t="s">
        <v>296</v>
      </c>
      <c r="C21" s="5" t="s">
        <v>168</v>
      </c>
      <c r="D21" s="5" t="s">
        <v>297</v>
      </c>
      <c r="F21" s="5" t="s">
        <v>353</v>
      </c>
    </row>
    <row r="22" spans="1:6" ht="25.2" customHeight="1" x14ac:dyDescent="0.3">
      <c r="A22" s="1" t="s">
        <v>292</v>
      </c>
      <c r="B22" s="1" t="s">
        <v>298</v>
      </c>
      <c r="C22" s="5" t="s">
        <v>168</v>
      </c>
      <c r="D22" s="5" t="s">
        <v>297</v>
      </c>
      <c r="F22" s="5" t="s">
        <v>354</v>
      </c>
    </row>
    <row r="23" spans="1:6" ht="25.2" customHeight="1" x14ac:dyDescent="0.3">
      <c r="A23" s="1" t="s">
        <v>299</v>
      </c>
      <c r="B23" s="1" t="s">
        <v>279</v>
      </c>
      <c r="C23" s="5" t="s">
        <v>168</v>
      </c>
    </row>
    <row r="24" spans="1:6" ht="25.2" customHeight="1" x14ac:dyDescent="0.3">
      <c r="A24" s="1" t="s">
        <v>299</v>
      </c>
      <c r="B24" s="1" t="s">
        <v>300</v>
      </c>
      <c r="C24" s="5" t="s">
        <v>286</v>
      </c>
      <c r="D24" s="5">
        <v>9999</v>
      </c>
      <c r="E24" s="5" t="str">
        <f>"[1990 - 2023]"</f>
        <v>[1990 - 2023]</v>
      </c>
      <c r="F24" s="5" t="s">
        <v>345</v>
      </c>
    </row>
    <row r="25" spans="1:6" ht="25.2" customHeight="1" x14ac:dyDescent="0.3">
      <c r="A25" s="1" t="s">
        <v>299</v>
      </c>
      <c r="B25" s="1" t="s">
        <v>301</v>
      </c>
      <c r="C25" s="5" t="s">
        <v>168</v>
      </c>
      <c r="D25" s="5" t="s">
        <v>304</v>
      </c>
      <c r="F25" s="5" t="s">
        <v>358</v>
      </c>
    </row>
    <row r="26" spans="1:6" ht="25.2" customHeight="1" x14ac:dyDescent="0.3">
      <c r="A26" s="1" t="s">
        <v>299</v>
      </c>
      <c r="B26" s="1" t="s">
        <v>302</v>
      </c>
      <c r="C26" s="5" t="s">
        <v>170</v>
      </c>
      <c r="D26" s="5" t="s">
        <v>290</v>
      </c>
      <c r="E26" s="5" t="str">
        <f>"[2005-01-01 - 2022-12-31]"</f>
        <v>[2005-01-01 - 2022-12-31]</v>
      </c>
      <c r="F26" s="5" t="s">
        <v>359</v>
      </c>
    </row>
  </sheetData>
  <pageMargins left="0.7" right="0.7" top="0.78740157499999996" bottom="0.78740157499999996" header="0.3" footer="0.3"/>
  <ignoredErrors>
    <ignoredError sqref="E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C646E-8B7A-4663-8939-A6FEE91A1372}">
  <dimension ref="A1:H90"/>
  <sheetViews>
    <sheetView workbookViewId="0">
      <pane ySplit="1" topLeftCell="A2" activePane="bottomLeft" state="frozen"/>
      <selection pane="bottomLeft" activeCell="C2" sqref="C2"/>
    </sheetView>
  </sheetViews>
  <sheetFormatPr baseColWidth="10" defaultColWidth="15.44140625" defaultRowHeight="24" customHeight="1" x14ac:dyDescent="0.3"/>
  <cols>
    <col min="1" max="1" width="31.109375" style="1" customWidth="1"/>
    <col min="2" max="2" width="32.77734375" style="1" customWidth="1"/>
    <col min="3" max="3" width="22.109375" style="5" customWidth="1"/>
    <col min="4" max="4" width="15.6640625" style="5" customWidth="1"/>
    <col min="5" max="5" width="15.44140625" style="5"/>
    <col min="6" max="6" width="43.44140625" style="5" customWidth="1"/>
    <col min="7" max="7" width="35.33203125" style="5" customWidth="1"/>
    <col min="8" max="8" width="29" style="1" customWidth="1"/>
    <col min="9" max="16384" width="15.44140625" style="1"/>
  </cols>
  <sheetData>
    <row r="1" spans="1:8" ht="24" customHeight="1" x14ac:dyDescent="0.3">
      <c r="A1" s="3" t="s">
        <v>276</v>
      </c>
      <c r="B1" s="3" t="s">
        <v>557</v>
      </c>
      <c r="C1" s="4" t="s">
        <v>559</v>
      </c>
      <c r="D1" s="4" t="s">
        <v>336</v>
      </c>
      <c r="E1" s="4" t="s">
        <v>288</v>
      </c>
      <c r="F1" s="4" t="s">
        <v>289</v>
      </c>
      <c r="G1" s="4" t="s">
        <v>287</v>
      </c>
      <c r="H1" s="4" t="s">
        <v>394</v>
      </c>
    </row>
    <row r="2" spans="1:8" ht="24" customHeight="1" x14ac:dyDescent="0.3">
      <c r="A2" s="1" t="s">
        <v>305</v>
      </c>
      <c r="B2" s="1" t="s">
        <v>278</v>
      </c>
      <c r="C2" s="5" t="s">
        <v>168</v>
      </c>
      <c r="H2" s="1" t="s">
        <v>395</v>
      </c>
    </row>
    <row r="3" spans="1:8" ht="24" customHeight="1" x14ac:dyDescent="0.3">
      <c r="A3" s="1" t="s">
        <v>305</v>
      </c>
      <c r="B3" s="1" t="s">
        <v>279</v>
      </c>
      <c r="C3" s="5" t="s">
        <v>168</v>
      </c>
      <c r="H3" s="1" t="s">
        <v>395</v>
      </c>
    </row>
    <row r="4" spans="1:8" ht="24" customHeight="1" x14ac:dyDescent="0.3">
      <c r="A4" s="1" t="s">
        <v>305</v>
      </c>
      <c r="B4" s="1" t="s">
        <v>282</v>
      </c>
      <c r="C4" s="5" t="s">
        <v>170</v>
      </c>
      <c r="E4" s="5" t="s">
        <v>290</v>
      </c>
      <c r="F4" s="5" t="str">
        <f>"[2005-01-01 - 2022-12-31]"</f>
        <v>[2005-01-01 - 2022-12-31]</v>
      </c>
      <c r="G4" s="5" t="s">
        <v>344</v>
      </c>
      <c r="H4" s="1" t="s">
        <v>395</v>
      </c>
    </row>
    <row r="5" spans="1:8" ht="24" customHeight="1" x14ac:dyDescent="0.3">
      <c r="A5" s="1" t="s">
        <v>305</v>
      </c>
      <c r="B5" s="1" t="s">
        <v>306</v>
      </c>
      <c r="C5" s="5" t="s">
        <v>286</v>
      </c>
      <c r="E5" s="5" t="s">
        <v>333</v>
      </c>
      <c r="F5" s="5" t="str">
        <f>"[2005 - 2022]"</f>
        <v>[2005 - 2022]</v>
      </c>
      <c r="G5" s="5" t="s">
        <v>345</v>
      </c>
      <c r="H5" s="1" t="s">
        <v>396</v>
      </c>
    </row>
    <row r="6" spans="1:8" ht="24" customHeight="1" x14ac:dyDescent="0.3">
      <c r="A6" s="1" t="s">
        <v>305</v>
      </c>
      <c r="B6" s="1" t="s">
        <v>285</v>
      </c>
      <c r="C6" s="5" t="s">
        <v>286</v>
      </c>
      <c r="D6" s="5" t="s">
        <v>338</v>
      </c>
      <c r="F6" s="5" t="str">
        <f>"[18 - 120]"</f>
        <v>[18 - 120]</v>
      </c>
      <c r="G6" s="5" t="s">
        <v>346</v>
      </c>
      <c r="H6" s="1" t="s">
        <v>395</v>
      </c>
    </row>
    <row r="7" spans="1:8" ht="24" customHeight="1" x14ac:dyDescent="0.3">
      <c r="A7" s="1" t="s">
        <v>305</v>
      </c>
      <c r="B7" s="1" t="s">
        <v>283</v>
      </c>
      <c r="C7" s="5" t="s">
        <v>170</v>
      </c>
      <c r="E7" s="5" t="s">
        <v>290</v>
      </c>
      <c r="F7" s="5" t="str">
        <f>"[2005-01-01 - 2022-12-31]"</f>
        <v>[2005-01-01 - 2022-12-31]</v>
      </c>
      <c r="G7" s="5" t="s">
        <v>347</v>
      </c>
      <c r="H7" s="1" t="s">
        <v>395</v>
      </c>
    </row>
    <row r="8" spans="1:8" ht="24" customHeight="1" x14ac:dyDescent="0.3">
      <c r="A8" s="1" t="s">
        <v>305</v>
      </c>
      <c r="B8" s="1" t="s">
        <v>284</v>
      </c>
      <c r="C8" s="5" t="s">
        <v>303</v>
      </c>
      <c r="E8" s="5">
        <v>999</v>
      </c>
      <c r="F8" s="5" t="str">
        <f>"{01x, 02x, 03x, 04x, 059, 06x, 079, 089, 09x, 10x, 11x, 139, 14x, 15x, 179, 2x9, 309}"</f>
        <v>{01x, 02x, 03x, 04x, 059, 06x, 079, 089, 09x, 10x, 11x, 139, 14x, 15x, 179, 2x9, 309}</v>
      </c>
      <c r="G8" s="5" t="s">
        <v>348</v>
      </c>
      <c r="H8" s="1" t="s">
        <v>395</v>
      </c>
    </row>
    <row r="9" spans="1:8" ht="24" customHeight="1" x14ac:dyDescent="0.3">
      <c r="A9" s="1" t="s">
        <v>305</v>
      </c>
      <c r="B9" s="1" t="s">
        <v>307</v>
      </c>
      <c r="C9" s="5" t="s">
        <v>168</v>
      </c>
      <c r="G9" s="5" t="s">
        <v>334</v>
      </c>
      <c r="H9" s="1" t="s">
        <v>399</v>
      </c>
    </row>
    <row r="10" spans="1:8" ht="24" customHeight="1" x14ac:dyDescent="0.3">
      <c r="A10" s="1" t="s">
        <v>305</v>
      </c>
      <c r="B10" s="1" t="s">
        <v>308</v>
      </c>
      <c r="C10" s="5" t="s">
        <v>286</v>
      </c>
      <c r="D10" s="5" t="s">
        <v>337</v>
      </c>
      <c r="F10" s="5" t="s">
        <v>335</v>
      </c>
      <c r="G10" s="5" t="s">
        <v>349</v>
      </c>
      <c r="H10" s="1" t="str">
        <f>B7&amp;" - "&amp;B4</f>
        <v>DischargeDate - AdmissionDate</v>
      </c>
    </row>
    <row r="11" spans="1:8" ht="24" customHeight="1" x14ac:dyDescent="0.3">
      <c r="A11" s="1" t="s">
        <v>305</v>
      </c>
      <c r="B11" s="1" t="s">
        <v>281</v>
      </c>
      <c r="C11" s="5" t="s">
        <v>168</v>
      </c>
      <c r="E11" s="5">
        <v>99999</v>
      </c>
      <c r="G11" s="5" t="s">
        <v>350</v>
      </c>
      <c r="H11" s="1" t="s">
        <v>395</v>
      </c>
    </row>
    <row r="12" spans="1:8" ht="24" customHeight="1" x14ac:dyDescent="0.3">
      <c r="A12" s="1" t="s">
        <v>305</v>
      </c>
      <c r="B12" s="1" t="s">
        <v>293</v>
      </c>
      <c r="C12" s="5" t="s">
        <v>303</v>
      </c>
      <c r="E12" s="5" t="s">
        <v>294</v>
      </c>
      <c r="F12" s="5" t="str">
        <f>"{'HD', 'ND'}"</f>
        <v>{'HD', 'ND'}</v>
      </c>
      <c r="G12" s="5" t="s">
        <v>351</v>
      </c>
      <c r="H12" s="1" t="s">
        <v>395</v>
      </c>
    </row>
    <row r="13" spans="1:8" ht="24" customHeight="1" x14ac:dyDescent="0.3">
      <c r="A13" s="1" t="s">
        <v>305</v>
      </c>
      <c r="B13" s="1" t="s">
        <v>309</v>
      </c>
      <c r="C13" s="5" t="s">
        <v>168</v>
      </c>
      <c r="E13" s="5" t="s">
        <v>339</v>
      </c>
      <c r="G13" s="5" t="s">
        <v>352</v>
      </c>
      <c r="H13" s="1" t="s">
        <v>398</v>
      </c>
    </row>
    <row r="14" spans="1:8" ht="24" customHeight="1" x14ac:dyDescent="0.3">
      <c r="A14" s="1" t="s">
        <v>305</v>
      </c>
      <c r="B14" s="1" t="s">
        <v>310</v>
      </c>
      <c r="C14" s="5" t="s">
        <v>168</v>
      </c>
      <c r="G14" s="5" t="s">
        <v>340</v>
      </c>
      <c r="H14" s="1" t="s">
        <v>397</v>
      </c>
    </row>
    <row r="15" spans="1:8" ht="24" customHeight="1" x14ac:dyDescent="0.3">
      <c r="A15" s="1" t="s">
        <v>305</v>
      </c>
      <c r="B15" s="1" t="s">
        <v>296</v>
      </c>
      <c r="C15" s="5" t="s">
        <v>168</v>
      </c>
      <c r="E15" s="5" t="s">
        <v>297</v>
      </c>
      <c r="G15" s="5" t="s">
        <v>353</v>
      </c>
      <c r="H15" s="1" t="s">
        <v>395</v>
      </c>
    </row>
    <row r="16" spans="1:8" ht="24" customHeight="1" x14ac:dyDescent="0.3">
      <c r="A16" s="1" t="s">
        <v>305</v>
      </c>
      <c r="B16" s="1" t="s">
        <v>298</v>
      </c>
      <c r="C16" s="5" t="s">
        <v>168</v>
      </c>
      <c r="E16" s="5" t="s">
        <v>297</v>
      </c>
      <c r="G16" s="5" t="s">
        <v>354</v>
      </c>
      <c r="H16" s="1" t="s">
        <v>395</v>
      </c>
    </row>
    <row r="17" spans="1:8" ht="24" customHeight="1" x14ac:dyDescent="0.3">
      <c r="A17" s="1" t="s">
        <v>305</v>
      </c>
      <c r="B17" s="1" t="s">
        <v>311</v>
      </c>
      <c r="C17" s="5" t="s">
        <v>168</v>
      </c>
      <c r="G17" s="5" t="s">
        <v>341</v>
      </c>
      <c r="H17" s="1" t="s">
        <v>397</v>
      </c>
    </row>
    <row r="18" spans="1:8" ht="24" customHeight="1" x14ac:dyDescent="0.3">
      <c r="A18" s="1" t="s">
        <v>305</v>
      </c>
      <c r="B18" s="1" t="s">
        <v>312</v>
      </c>
      <c r="C18" s="5" t="s">
        <v>168</v>
      </c>
      <c r="G18" s="5" t="s">
        <v>342</v>
      </c>
      <c r="H18" s="1" t="s">
        <v>397</v>
      </c>
    </row>
    <row r="19" spans="1:8" ht="24" customHeight="1" x14ac:dyDescent="0.3">
      <c r="A19" s="1" t="s">
        <v>305</v>
      </c>
      <c r="B19" s="1" t="s">
        <v>313</v>
      </c>
      <c r="C19" s="5" t="s">
        <v>303</v>
      </c>
      <c r="F19" s="5" t="str">
        <f>"{'Cancer', 'HIV proprietary', 'Infection'}"</f>
        <v>{'Cancer', 'HIV proprietary', 'Infection'}</v>
      </c>
      <c r="G19" s="5" t="s">
        <v>343</v>
      </c>
      <c r="H19" s="1" t="s">
        <v>397</v>
      </c>
    </row>
    <row r="20" spans="1:8" ht="24" customHeight="1" x14ac:dyDescent="0.3">
      <c r="A20" s="1" t="s">
        <v>305</v>
      </c>
      <c r="B20" s="1" t="s">
        <v>314</v>
      </c>
      <c r="C20" s="5" t="s">
        <v>303</v>
      </c>
      <c r="F20" s="5" t="str">
        <f>"{'CD4+ count', 'HIV Stadium'}"</f>
        <v>{'CD4+ count', 'HIV Stadium'}</v>
      </c>
      <c r="G20" s="5" t="s">
        <v>360</v>
      </c>
      <c r="H20" s="1" t="s">
        <v>397</v>
      </c>
    </row>
    <row r="21" spans="1:8" ht="24" customHeight="1" x14ac:dyDescent="0.3">
      <c r="A21" s="1" t="s">
        <v>305</v>
      </c>
      <c r="B21" s="1" t="s">
        <v>315</v>
      </c>
      <c r="C21" s="5" t="s">
        <v>168</v>
      </c>
      <c r="G21" s="5" t="s">
        <v>361</v>
      </c>
      <c r="H21" s="1" t="s">
        <v>397</v>
      </c>
    </row>
    <row r="22" spans="1:8" ht="24" customHeight="1" x14ac:dyDescent="0.3">
      <c r="A22" s="1" t="s">
        <v>305</v>
      </c>
      <c r="B22" s="1" t="s">
        <v>316</v>
      </c>
      <c r="C22" s="5" t="s">
        <v>303</v>
      </c>
      <c r="F22" s="5" t="str">
        <f>"{'Implausible', 'Plausible'}"</f>
        <v>{'Implausible', 'Plausible'}</v>
      </c>
      <c r="G22" s="5" t="s">
        <v>362</v>
      </c>
      <c r="H22" s="1" t="s">
        <v>397</v>
      </c>
    </row>
    <row r="23" spans="1:8" ht="24" customHeight="1" x14ac:dyDescent="0.3">
      <c r="A23" s="1" t="s">
        <v>305</v>
      </c>
      <c r="B23" s="1" t="s">
        <v>317</v>
      </c>
      <c r="C23" s="5" t="s">
        <v>303</v>
      </c>
      <c r="F23" s="5" t="str">
        <f>"{'AIDS', 'HIV positive'}"</f>
        <v>{'AIDS', 'HIV positive'}</v>
      </c>
      <c r="G23" s="5" t="s">
        <v>363</v>
      </c>
      <c r="H23" s="1" t="s">
        <v>397</v>
      </c>
    </row>
    <row r="24" spans="1:8" ht="24" customHeight="1" x14ac:dyDescent="0.3">
      <c r="A24" s="1" t="s">
        <v>305</v>
      </c>
      <c r="B24" s="1" t="s">
        <v>318</v>
      </c>
      <c r="C24" s="5" t="s">
        <v>303</v>
      </c>
      <c r="F24" s="5" t="str">
        <f>"{'AIDS defining', 'HIV associated'}"</f>
        <v>{'AIDS defining', 'HIV associated'}</v>
      </c>
      <c r="G24" s="5" t="s">
        <v>364</v>
      </c>
      <c r="H24" s="1" t="s">
        <v>397</v>
      </c>
    </row>
    <row r="25" spans="1:8" ht="24" customHeight="1" x14ac:dyDescent="0.3">
      <c r="A25" s="1" t="s">
        <v>305</v>
      </c>
      <c r="B25" s="1" t="s">
        <v>319</v>
      </c>
      <c r="C25" s="5" t="s">
        <v>332</v>
      </c>
      <c r="F25" s="5" t="str">
        <f>"{TRUE, FALSE}"</f>
        <v>{TRUE, FALSE}</v>
      </c>
      <c r="G25" s="5" t="s">
        <v>402</v>
      </c>
      <c r="H25" s="1" t="s">
        <v>400</v>
      </c>
    </row>
    <row r="26" spans="1:8" ht="24" customHeight="1" x14ac:dyDescent="0.3">
      <c r="A26" s="1" t="s">
        <v>305</v>
      </c>
      <c r="B26" s="1" t="s">
        <v>320</v>
      </c>
      <c r="C26" s="5" t="s">
        <v>332</v>
      </c>
      <c r="F26" s="5" t="str">
        <f t="shared" ref="F26:F37" si="0">"{TRUE, FALSE}"</f>
        <v>{TRUE, FALSE}</v>
      </c>
      <c r="G26" s="5" t="s">
        <v>402</v>
      </c>
    </row>
    <row r="27" spans="1:8" ht="24" customHeight="1" x14ac:dyDescent="0.3">
      <c r="A27" s="1" t="s">
        <v>305</v>
      </c>
      <c r="B27" s="1" t="s">
        <v>321</v>
      </c>
      <c r="C27" s="5" t="s">
        <v>332</v>
      </c>
      <c r="F27" s="5" t="str">
        <f t="shared" si="0"/>
        <v>{TRUE, FALSE}</v>
      </c>
      <c r="G27" s="5" t="s">
        <v>402</v>
      </c>
    </row>
    <row r="28" spans="1:8" ht="24" customHeight="1" x14ac:dyDescent="0.3">
      <c r="A28" s="1" t="s">
        <v>305</v>
      </c>
      <c r="B28" s="1" t="s">
        <v>322</v>
      </c>
      <c r="C28" s="5" t="s">
        <v>332</v>
      </c>
      <c r="F28" s="5" t="str">
        <f t="shared" si="0"/>
        <v>{TRUE, FALSE}</v>
      </c>
      <c r="G28" s="5" t="s">
        <v>402</v>
      </c>
      <c r="H28" s="1" t="s">
        <v>400</v>
      </c>
    </row>
    <row r="29" spans="1:8" ht="24" customHeight="1" x14ac:dyDescent="0.3">
      <c r="A29" s="1" t="s">
        <v>305</v>
      </c>
      <c r="B29" s="1" t="s">
        <v>323</v>
      </c>
      <c r="C29" s="5" t="s">
        <v>332</v>
      </c>
      <c r="F29" s="5" t="str">
        <f t="shared" si="0"/>
        <v>{TRUE, FALSE}</v>
      </c>
      <c r="G29" s="5" t="s">
        <v>402</v>
      </c>
    </row>
    <row r="30" spans="1:8" ht="24" customHeight="1" x14ac:dyDescent="0.3">
      <c r="A30" s="1" t="s">
        <v>305</v>
      </c>
      <c r="B30" s="1" t="s">
        <v>324</v>
      </c>
      <c r="C30" s="5" t="s">
        <v>332</v>
      </c>
      <c r="F30" s="5" t="str">
        <f t="shared" si="0"/>
        <v>{TRUE, FALSE}</v>
      </c>
      <c r="G30" s="5" t="s">
        <v>402</v>
      </c>
      <c r="H30" s="1" t="s">
        <v>400</v>
      </c>
    </row>
    <row r="31" spans="1:8" ht="24" customHeight="1" x14ac:dyDescent="0.3">
      <c r="A31" s="1" t="s">
        <v>305</v>
      </c>
      <c r="B31" s="1" t="s">
        <v>325</v>
      </c>
      <c r="C31" s="5" t="s">
        <v>332</v>
      </c>
      <c r="F31" s="5" t="str">
        <f t="shared" si="0"/>
        <v>{TRUE, FALSE}</v>
      </c>
      <c r="G31" s="5" t="s">
        <v>402</v>
      </c>
    </row>
    <row r="32" spans="1:8" ht="24" customHeight="1" x14ac:dyDescent="0.3">
      <c r="A32" s="1" t="s">
        <v>305</v>
      </c>
      <c r="B32" s="1" t="s">
        <v>326</v>
      </c>
      <c r="C32" s="5" t="s">
        <v>332</v>
      </c>
      <c r="F32" s="5" t="str">
        <f t="shared" si="0"/>
        <v>{TRUE, FALSE}</v>
      </c>
      <c r="G32" s="5" t="s">
        <v>402</v>
      </c>
      <c r="H32" s="1" t="s">
        <v>400</v>
      </c>
    </row>
    <row r="33" spans="1:8" ht="24" customHeight="1" x14ac:dyDescent="0.3">
      <c r="A33" s="1" t="s">
        <v>305</v>
      </c>
      <c r="B33" s="1" t="s">
        <v>327</v>
      </c>
      <c r="C33" s="5" t="s">
        <v>332</v>
      </c>
      <c r="F33" s="5" t="str">
        <f t="shared" si="0"/>
        <v>{TRUE, FALSE}</v>
      </c>
      <c r="G33" s="5" t="s">
        <v>402</v>
      </c>
    </row>
    <row r="34" spans="1:8" ht="24" customHeight="1" x14ac:dyDescent="0.3">
      <c r="A34" s="1" t="s">
        <v>305</v>
      </c>
      <c r="B34" s="1" t="s">
        <v>328</v>
      </c>
      <c r="C34" s="5" t="s">
        <v>332</v>
      </c>
      <c r="F34" s="5" t="str">
        <f t="shared" si="0"/>
        <v>{TRUE, FALSE}</v>
      </c>
      <c r="G34" s="5" t="s">
        <v>402</v>
      </c>
      <c r="H34" s="1" t="s">
        <v>400</v>
      </c>
    </row>
    <row r="35" spans="1:8" ht="24" customHeight="1" x14ac:dyDescent="0.3">
      <c r="A35" s="1" t="s">
        <v>305</v>
      </c>
      <c r="B35" s="1" t="s">
        <v>329</v>
      </c>
      <c r="C35" s="5" t="s">
        <v>332</v>
      </c>
      <c r="F35" s="5" t="str">
        <f t="shared" si="0"/>
        <v>{TRUE, FALSE}</v>
      </c>
      <c r="G35" s="5" t="s">
        <v>402</v>
      </c>
      <c r="H35" s="1" t="s">
        <v>400</v>
      </c>
    </row>
    <row r="36" spans="1:8" ht="24" customHeight="1" x14ac:dyDescent="0.3">
      <c r="A36" s="1" t="s">
        <v>305</v>
      </c>
      <c r="B36" s="1" t="s">
        <v>330</v>
      </c>
      <c r="C36" s="5" t="s">
        <v>332</v>
      </c>
      <c r="F36" s="5" t="str">
        <f t="shared" si="0"/>
        <v>{TRUE, FALSE}</v>
      </c>
      <c r="G36" s="5" t="s">
        <v>402</v>
      </c>
      <c r="H36" s="1" t="s">
        <v>400</v>
      </c>
    </row>
    <row r="37" spans="1:8" ht="24" customHeight="1" x14ac:dyDescent="0.3">
      <c r="A37" s="1" t="s">
        <v>305</v>
      </c>
      <c r="B37" s="1" t="s">
        <v>331</v>
      </c>
      <c r="C37" s="5" t="s">
        <v>332</v>
      </c>
      <c r="F37" s="5" t="str">
        <f t="shared" si="0"/>
        <v>{TRUE, FALSE}</v>
      </c>
      <c r="G37" s="5" t="s">
        <v>402</v>
      </c>
      <c r="H37" s="1" t="s">
        <v>400</v>
      </c>
    </row>
    <row r="38" spans="1:8" ht="24" customHeight="1" x14ac:dyDescent="0.3">
      <c r="A38" s="1" t="s">
        <v>413</v>
      </c>
      <c r="B38" s="1" t="s">
        <v>278</v>
      </c>
      <c r="C38" s="5" t="s">
        <v>168</v>
      </c>
      <c r="H38" s="1" t="s">
        <v>395</v>
      </c>
    </row>
    <row r="39" spans="1:8" ht="24" customHeight="1" x14ac:dyDescent="0.3">
      <c r="A39" s="1" t="s">
        <v>413</v>
      </c>
      <c r="B39" s="1" t="s">
        <v>365</v>
      </c>
      <c r="C39" s="5" t="s">
        <v>168</v>
      </c>
      <c r="F39" s="5" t="str">
        <f>"{'Cancer+/HIV-', 'Cancer+/HIV+', 'Cancer-/HIV+'}"</f>
        <v>{'Cancer+/HIV-', 'Cancer+/HIV+', 'Cancer-/HIV+'}</v>
      </c>
      <c r="G39" s="5" t="s">
        <v>393</v>
      </c>
    </row>
    <row r="40" spans="1:8" ht="24" customHeight="1" x14ac:dyDescent="0.3">
      <c r="A40" s="1" t="s">
        <v>413</v>
      </c>
      <c r="B40" s="1" t="s">
        <v>280</v>
      </c>
      <c r="C40" s="5" t="s">
        <v>286</v>
      </c>
      <c r="E40" s="5">
        <v>9999</v>
      </c>
      <c r="F40" s="5" t="str">
        <f>"[1890 - 2006]"</f>
        <v>[1890 - 2006]</v>
      </c>
      <c r="G40" s="5" t="s">
        <v>355</v>
      </c>
    </row>
    <row r="41" spans="1:8" ht="24" customHeight="1" x14ac:dyDescent="0.3">
      <c r="A41" s="1" t="s">
        <v>413</v>
      </c>
      <c r="B41" s="1" t="s">
        <v>80</v>
      </c>
      <c r="C41" s="5" t="s">
        <v>303</v>
      </c>
      <c r="E41" s="5" t="s">
        <v>291</v>
      </c>
      <c r="F41" s="5" t="str">
        <f>"{w, m, u, d, x}"</f>
        <v>{w, m, u, d, x}</v>
      </c>
      <c r="G41" s="5" t="s">
        <v>356</v>
      </c>
    </row>
    <row r="42" spans="1:8" ht="24" customHeight="1" x14ac:dyDescent="0.3">
      <c r="A42" s="1" t="s">
        <v>413</v>
      </c>
      <c r="B42" s="1" t="s">
        <v>366</v>
      </c>
      <c r="C42" s="5" t="s">
        <v>168</v>
      </c>
      <c r="E42" s="5">
        <v>99999</v>
      </c>
      <c r="G42" s="5" t="s">
        <v>350</v>
      </c>
    </row>
    <row r="43" spans="1:8" ht="24" customHeight="1" x14ac:dyDescent="0.3">
      <c r="A43" s="1" t="s">
        <v>413</v>
      </c>
      <c r="B43" s="1" t="s">
        <v>367</v>
      </c>
      <c r="C43" s="5" t="s">
        <v>332</v>
      </c>
      <c r="F43" s="5" t="str">
        <f>"{TRUE, FALSE}"</f>
        <v>{TRUE, FALSE}</v>
      </c>
      <c r="G43" s="5" t="s">
        <v>402</v>
      </c>
    </row>
    <row r="44" spans="1:8" ht="24" customHeight="1" x14ac:dyDescent="0.3">
      <c r="A44" s="1" t="s">
        <v>413</v>
      </c>
      <c r="B44" s="1" t="s">
        <v>368</v>
      </c>
      <c r="C44" s="5" t="s">
        <v>332</v>
      </c>
      <c r="F44" s="5" t="str">
        <f>"{TRUE, FALSE}"</f>
        <v>{TRUE, FALSE}</v>
      </c>
      <c r="G44" s="5" t="s">
        <v>402</v>
      </c>
    </row>
    <row r="45" spans="1:8" ht="24" customHeight="1" x14ac:dyDescent="0.3">
      <c r="A45" s="1" t="s">
        <v>413</v>
      </c>
      <c r="B45" s="1" t="s">
        <v>369</v>
      </c>
      <c r="C45" s="5" t="s">
        <v>332</v>
      </c>
      <c r="F45" s="5" t="str">
        <f>"{TRUE, FALSE}"</f>
        <v>{TRUE, FALSE}</v>
      </c>
      <c r="G45" s="5" t="s">
        <v>402</v>
      </c>
    </row>
    <row r="46" spans="1:8" ht="24" customHeight="1" x14ac:dyDescent="0.3">
      <c r="A46" s="1" t="s">
        <v>413</v>
      </c>
      <c r="B46" s="1" t="s">
        <v>370</v>
      </c>
      <c r="C46" s="5" t="s">
        <v>332</v>
      </c>
      <c r="F46" s="5" t="str">
        <f>"{TRUE, FALSE}"</f>
        <v>{TRUE, FALSE}</v>
      </c>
      <c r="G46" s="5" t="s">
        <v>402</v>
      </c>
    </row>
    <row r="47" spans="1:8" ht="24" customHeight="1" x14ac:dyDescent="0.3">
      <c r="A47" s="1" t="s">
        <v>413</v>
      </c>
      <c r="B47" s="1" t="s">
        <v>371</v>
      </c>
      <c r="C47" s="5" t="s">
        <v>286</v>
      </c>
      <c r="F47" s="5" t="s">
        <v>335</v>
      </c>
      <c r="G47" s="5" t="s">
        <v>403</v>
      </c>
    </row>
    <row r="48" spans="1:8" ht="24" customHeight="1" x14ac:dyDescent="0.3">
      <c r="A48" s="1" t="s">
        <v>413</v>
      </c>
      <c r="B48" s="1" t="s">
        <v>372</v>
      </c>
      <c r="C48" s="5" t="s">
        <v>392</v>
      </c>
      <c r="D48" s="5" t="s">
        <v>337</v>
      </c>
      <c r="F48" s="5" t="s">
        <v>335</v>
      </c>
      <c r="G48" s="5" t="s">
        <v>404</v>
      </c>
    </row>
    <row r="49" spans="1:7" ht="24" customHeight="1" x14ac:dyDescent="0.3">
      <c r="A49" s="1" t="s">
        <v>413</v>
      </c>
      <c r="B49" s="1" t="s">
        <v>373</v>
      </c>
      <c r="C49" s="5" t="s">
        <v>286</v>
      </c>
      <c r="F49" s="5" t="s">
        <v>335</v>
      </c>
      <c r="G49" s="5" t="s">
        <v>405</v>
      </c>
    </row>
    <row r="50" spans="1:7" ht="24" customHeight="1" x14ac:dyDescent="0.3">
      <c r="A50" s="1" t="s">
        <v>413</v>
      </c>
      <c r="B50" s="1" t="s">
        <v>374</v>
      </c>
      <c r="C50" s="5" t="s">
        <v>286</v>
      </c>
      <c r="F50" s="5" t="s">
        <v>401</v>
      </c>
      <c r="G50" s="5" t="s">
        <v>406</v>
      </c>
    </row>
    <row r="51" spans="1:7" ht="24" customHeight="1" x14ac:dyDescent="0.3">
      <c r="A51" s="1" t="s">
        <v>413</v>
      </c>
      <c r="B51" s="1" t="s">
        <v>375</v>
      </c>
      <c r="C51" s="5" t="s">
        <v>286</v>
      </c>
      <c r="F51" s="5" t="s">
        <v>401</v>
      </c>
      <c r="G51" s="5" t="s">
        <v>406</v>
      </c>
    </row>
    <row r="52" spans="1:7" ht="24" customHeight="1" x14ac:dyDescent="0.3">
      <c r="A52" s="1" t="s">
        <v>413</v>
      </c>
      <c r="B52" s="1" t="s">
        <v>376</v>
      </c>
      <c r="C52" s="5" t="s">
        <v>286</v>
      </c>
      <c r="F52" s="5" t="s">
        <v>401</v>
      </c>
      <c r="G52" s="5" t="s">
        <v>407</v>
      </c>
    </row>
    <row r="53" spans="1:7" ht="24" customHeight="1" x14ac:dyDescent="0.3">
      <c r="A53" s="1" t="s">
        <v>413</v>
      </c>
      <c r="B53" s="1" t="s">
        <v>377</v>
      </c>
      <c r="C53" s="5" t="s">
        <v>170</v>
      </c>
      <c r="G53" s="5" t="s">
        <v>347</v>
      </c>
    </row>
    <row r="54" spans="1:7" ht="24" customHeight="1" x14ac:dyDescent="0.3">
      <c r="A54" s="1" t="s">
        <v>413</v>
      </c>
      <c r="B54" s="1" t="s">
        <v>378</v>
      </c>
      <c r="C54" s="5" t="s">
        <v>170</v>
      </c>
      <c r="G54" s="5" t="s">
        <v>408</v>
      </c>
    </row>
    <row r="55" spans="1:7" ht="24" customHeight="1" x14ac:dyDescent="0.3">
      <c r="A55" s="1" t="s">
        <v>413</v>
      </c>
      <c r="B55" s="1" t="s">
        <v>379</v>
      </c>
      <c r="C55" s="5" t="s">
        <v>170</v>
      </c>
      <c r="G55" s="5" t="s">
        <v>409</v>
      </c>
    </row>
    <row r="56" spans="1:7" ht="24" customHeight="1" x14ac:dyDescent="0.3">
      <c r="A56" s="1" t="s">
        <v>413</v>
      </c>
      <c r="B56" s="1" t="s">
        <v>380</v>
      </c>
      <c r="C56" s="5" t="s">
        <v>170</v>
      </c>
      <c r="G56" s="5" t="s">
        <v>410</v>
      </c>
    </row>
    <row r="57" spans="1:7" ht="24" customHeight="1" x14ac:dyDescent="0.3">
      <c r="A57" s="1" t="s">
        <v>413</v>
      </c>
      <c r="B57" s="1" t="s">
        <v>381</v>
      </c>
      <c r="C57" s="5" t="s">
        <v>170</v>
      </c>
      <c r="F57" s="5" t="str">
        <f>"[2005-01-01 - 2022-12-31]"</f>
        <v>[2005-01-01 - 2022-12-31]</v>
      </c>
      <c r="G57" s="5" t="s">
        <v>411</v>
      </c>
    </row>
    <row r="58" spans="1:7" ht="24" customHeight="1" x14ac:dyDescent="0.3">
      <c r="A58" s="1" t="s">
        <v>413</v>
      </c>
      <c r="B58" s="1" t="s">
        <v>382</v>
      </c>
      <c r="C58" s="5" t="s">
        <v>286</v>
      </c>
      <c r="D58" s="5" t="s">
        <v>338</v>
      </c>
      <c r="F58" s="5" t="str">
        <f>"[18 - 120]"</f>
        <v>[18 - 120]</v>
      </c>
      <c r="G58" s="5" t="s">
        <v>346</v>
      </c>
    </row>
    <row r="59" spans="1:7" ht="24" customHeight="1" x14ac:dyDescent="0.3">
      <c r="A59" s="1" t="s">
        <v>413</v>
      </c>
      <c r="B59" s="1" t="s">
        <v>383</v>
      </c>
      <c r="C59" s="5" t="s">
        <v>170</v>
      </c>
      <c r="E59" s="5" t="s">
        <v>290</v>
      </c>
      <c r="F59" s="5" t="str">
        <f>"[2005-01-01 - 2022-12-31]"</f>
        <v>[2005-01-01 - 2022-12-31]</v>
      </c>
      <c r="G59" s="5" t="s">
        <v>347</v>
      </c>
    </row>
    <row r="60" spans="1:7" ht="24" customHeight="1" x14ac:dyDescent="0.3">
      <c r="A60" s="1" t="s">
        <v>413</v>
      </c>
      <c r="B60" s="1" t="s">
        <v>384</v>
      </c>
      <c r="C60" s="5" t="s">
        <v>303</v>
      </c>
      <c r="E60" s="5">
        <v>999</v>
      </c>
      <c r="F60" s="5" t="str">
        <f>"{01x, 02x, 03x, 04x, 059, 06x, 079, 089, 09x, 10x, 11x, 139, 14x, 15x, 179, 2x9, 309}"</f>
        <v>{01x, 02x, 03x, 04x, 059, 06x, 079, 089, 09x, 10x, 11x, 139, 14x, 15x, 179, 2x9, 309}</v>
      </c>
      <c r="G60" s="5" t="s">
        <v>348</v>
      </c>
    </row>
    <row r="61" spans="1:7" ht="24" customHeight="1" x14ac:dyDescent="0.3">
      <c r="A61" s="1" t="s">
        <v>413</v>
      </c>
      <c r="B61" s="1" t="s">
        <v>385</v>
      </c>
      <c r="C61" s="5" t="s">
        <v>286</v>
      </c>
      <c r="E61" s="5">
        <v>9999</v>
      </c>
      <c r="F61" s="5" t="str">
        <f>"[2005 - 2022]"</f>
        <v>[2005 - 2022]</v>
      </c>
      <c r="G61" s="5" t="s">
        <v>345</v>
      </c>
    </row>
    <row r="62" spans="1:7" ht="24" customHeight="1" x14ac:dyDescent="0.3">
      <c r="A62" s="1" t="s">
        <v>413</v>
      </c>
      <c r="B62" s="1" t="s">
        <v>386</v>
      </c>
      <c r="C62" s="5" t="s">
        <v>286</v>
      </c>
      <c r="D62" s="5" t="s">
        <v>337</v>
      </c>
      <c r="G62" s="5" t="s">
        <v>412</v>
      </c>
    </row>
    <row r="63" spans="1:7" ht="24" customHeight="1" x14ac:dyDescent="0.3">
      <c r="A63" s="1" t="s">
        <v>413</v>
      </c>
      <c r="B63" s="1" t="s">
        <v>387</v>
      </c>
      <c r="C63" s="5" t="s">
        <v>286</v>
      </c>
      <c r="D63" s="5" t="s">
        <v>337</v>
      </c>
      <c r="G63" s="5" t="s">
        <v>415</v>
      </c>
    </row>
    <row r="64" spans="1:7" ht="24" customHeight="1" x14ac:dyDescent="0.3">
      <c r="A64" s="1" t="s">
        <v>413</v>
      </c>
      <c r="B64" s="1" t="s">
        <v>388</v>
      </c>
      <c r="C64" s="5" t="s">
        <v>286</v>
      </c>
      <c r="D64" s="5" t="s">
        <v>337</v>
      </c>
      <c r="G64" s="5" t="s">
        <v>416</v>
      </c>
    </row>
    <row r="65" spans="1:8" ht="24" customHeight="1" x14ac:dyDescent="0.3">
      <c r="A65" s="1" t="s">
        <v>413</v>
      </c>
      <c r="B65" s="1" t="s">
        <v>389</v>
      </c>
      <c r="C65" s="5" t="s">
        <v>286</v>
      </c>
      <c r="D65" s="5" t="s">
        <v>337</v>
      </c>
      <c r="G65" s="5" t="s">
        <v>407</v>
      </c>
    </row>
    <row r="66" spans="1:8" ht="24" customHeight="1" x14ac:dyDescent="0.3">
      <c r="A66" s="1" t="s">
        <v>413</v>
      </c>
      <c r="B66" s="1" t="s">
        <v>390</v>
      </c>
      <c r="C66" s="5" t="s">
        <v>286</v>
      </c>
      <c r="D66" s="5" t="s">
        <v>337</v>
      </c>
      <c r="G66" s="5" t="s">
        <v>417</v>
      </c>
    </row>
    <row r="67" spans="1:8" ht="24" customHeight="1" x14ac:dyDescent="0.3">
      <c r="A67" s="1" t="s">
        <v>413</v>
      </c>
      <c r="B67" s="1" t="s">
        <v>391</v>
      </c>
      <c r="C67" s="5" t="s">
        <v>286</v>
      </c>
      <c r="G67" s="5" t="s">
        <v>418</v>
      </c>
      <c r="H67" s="1" t="s">
        <v>442</v>
      </c>
    </row>
    <row r="68" spans="1:8" ht="24" customHeight="1" x14ac:dyDescent="0.3">
      <c r="A68" s="1" t="s">
        <v>414</v>
      </c>
      <c r="B68" s="1" t="s">
        <v>419</v>
      </c>
    </row>
    <row r="69" spans="1:8" ht="24" customHeight="1" x14ac:dyDescent="0.3">
      <c r="A69" s="1" t="s">
        <v>414</v>
      </c>
      <c r="B69" s="1" t="s">
        <v>420</v>
      </c>
    </row>
    <row r="70" spans="1:8" ht="24" customHeight="1" x14ac:dyDescent="0.3">
      <c r="A70" s="1" t="s">
        <v>414</v>
      </c>
      <c r="B70" s="1" t="s">
        <v>421</v>
      </c>
    </row>
    <row r="71" spans="1:8" ht="24" customHeight="1" x14ac:dyDescent="0.3">
      <c r="A71" s="1" t="s">
        <v>414</v>
      </c>
      <c r="B71" s="1" t="s">
        <v>422</v>
      </c>
    </row>
    <row r="72" spans="1:8" ht="24" customHeight="1" x14ac:dyDescent="0.3">
      <c r="A72" s="1" t="s">
        <v>414</v>
      </c>
      <c r="B72" s="1" t="s">
        <v>423</v>
      </c>
    </row>
    <row r="73" spans="1:8" ht="24" customHeight="1" x14ac:dyDescent="0.3">
      <c r="A73" s="1" t="s">
        <v>414</v>
      </c>
      <c r="B73" s="1" t="s">
        <v>424</v>
      </c>
    </row>
    <row r="74" spans="1:8" ht="24" customHeight="1" x14ac:dyDescent="0.3">
      <c r="A74" s="1" t="s">
        <v>414</v>
      </c>
      <c r="B74" s="1" t="s">
        <v>425</v>
      </c>
    </row>
    <row r="75" spans="1:8" ht="24" customHeight="1" x14ac:dyDescent="0.3">
      <c r="A75" s="1" t="s">
        <v>414</v>
      </c>
      <c r="B75" s="1" t="s">
        <v>426</v>
      </c>
    </row>
    <row r="76" spans="1:8" ht="24" customHeight="1" x14ac:dyDescent="0.3">
      <c r="A76" s="1" t="s">
        <v>414</v>
      </c>
      <c r="B76" s="1" t="s">
        <v>427</v>
      </c>
    </row>
    <row r="77" spans="1:8" ht="24" customHeight="1" x14ac:dyDescent="0.3">
      <c r="A77" s="1" t="s">
        <v>414</v>
      </c>
      <c r="B77" s="1" t="s">
        <v>428</v>
      </c>
    </row>
    <row r="78" spans="1:8" ht="24" customHeight="1" x14ac:dyDescent="0.3">
      <c r="A78" s="1" t="s">
        <v>414</v>
      </c>
      <c r="B78" s="1" t="s">
        <v>429</v>
      </c>
    </row>
    <row r="79" spans="1:8" ht="24" customHeight="1" x14ac:dyDescent="0.3">
      <c r="A79" s="1" t="s">
        <v>414</v>
      </c>
      <c r="B79" s="1" t="s">
        <v>430</v>
      </c>
    </row>
    <row r="80" spans="1:8" ht="24" customHeight="1" x14ac:dyDescent="0.3">
      <c r="A80" s="1" t="s">
        <v>414</v>
      </c>
      <c r="B80" s="1" t="s">
        <v>431</v>
      </c>
    </row>
    <row r="81" spans="1:2" ht="24" customHeight="1" x14ac:dyDescent="0.3">
      <c r="A81" s="1" t="s">
        <v>414</v>
      </c>
      <c r="B81" s="1" t="s">
        <v>432</v>
      </c>
    </row>
    <row r="82" spans="1:2" ht="24" customHeight="1" x14ac:dyDescent="0.3">
      <c r="A82" s="1" t="s">
        <v>414</v>
      </c>
      <c r="B82" s="1" t="s">
        <v>433</v>
      </c>
    </row>
    <row r="83" spans="1:2" ht="24" customHeight="1" x14ac:dyDescent="0.3">
      <c r="A83" s="1" t="s">
        <v>414</v>
      </c>
      <c r="B83" s="1" t="s">
        <v>434</v>
      </c>
    </row>
    <row r="84" spans="1:2" ht="24" customHeight="1" x14ac:dyDescent="0.3">
      <c r="A84" s="1" t="s">
        <v>414</v>
      </c>
      <c r="B84" s="1" t="s">
        <v>435</v>
      </c>
    </row>
    <row r="85" spans="1:2" ht="24" customHeight="1" x14ac:dyDescent="0.3">
      <c r="A85" s="1" t="s">
        <v>414</v>
      </c>
      <c r="B85" s="1" t="s">
        <v>436</v>
      </c>
    </row>
    <row r="86" spans="1:2" ht="24" customHeight="1" x14ac:dyDescent="0.3">
      <c r="A86" s="1" t="s">
        <v>414</v>
      </c>
      <c r="B86" s="1" t="s">
        <v>437</v>
      </c>
    </row>
    <row r="87" spans="1:2" ht="24" customHeight="1" x14ac:dyDescent="0.3">
      <c r="A87" s="1" t="s">
        <v>414</v>
      </c>
      <c r="B87" s="1" t="s">
        <v>438</v>
      </c>
    </row>
    <row r="88" spans="1:2" ht="24" customHeight="1" x14ac:dyDescent="0.3">
      <c r="A88" s="1" t="s">
        <v>414</v>
      </c>
      <c r="B88" s="1" t="s">
        <v>439</v>
      </c>
    </row>
    <row r="89" spans="1:2" ht="24" customHeight="1" x14ac:dyDescent="0.3">
      <c r="A89" s="1" t="s">
        <v>414</v>
      </c>
      <c r="B89" s="1" t="s">
        <v>440</v>
      </c>
    </row>
    <row r="90" spans="1:2" ht="24" customHeight="1" x14ac:dyDescent="0.3">
      <c r="A90" s="1" t="s">
        <v>414</v>
      </c>
      <c r="B90" s="1" t="s">
        <v>441</v>
      </c>
    </row>
  </sheetData>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ACBEB-97A4-4331-82C8-FD163059A42C}">
  <dimension ref="A1:H5"/>
  <sheetViews>
    <sheetView workbookViewId="0">
      <pane ySplit="1" topLeftCell="A2" activePane="bottomLeft" state="frozen"/>
      <selection pane="bottomLeft" activeCell="E11" sqref="E11"/>
    </sheetView>
  </sheetViews>
  <sheetFormatPr baseColWidth="10" defaultColWidth="15.6640625" defaultRowHeight="25.2" customHeight="1" x14ac:dyDescent="0.3"/>
  <cols>
    <col min="1" max="1" width="15.6640625" style="1"/>
    <col min="2" max="2" width="41.88671875" style="1" customWidth="1"/>
    <col min="3" max="3" width="34.88671875" style="1" customWidth="1"/>
    <col min="4" max="16384" width="15.6640625" style="1"/>
  </cols>
  <sheetData>
    <row r="1" spans="1:8" ht="25.2" customHeight="1" x14ac:dyDescent="0.3">
      <c r="A1" s="3" t="s">
        <v>247</v>
      </c>
      <c r="B1" s="3" t="s">
        <v>257</v>
      </c>
      <c r="C1" s="3" t="s">
        <v>253</v>
      </c>
      <c r="D1" s="3" t="s">
        <v>248</v>
      </c>
      <c r="E1" s="3" t="s">
        <v>249</v>
      </c>
      <c r="F1" s="3" t="s">
        <v>262</v>
      </c>
      <c r="G1" s="3" t="s">
        <v>229</v>
      </c>
      <c r="H1" s="3" t="s">
        <v>258</v>
      </c>
    </row>
    <row r="2" spans="1:8" ht="25.2" customHeight="1" x14ac:dyDescent="0.3">
      <c r="A2" s="1" t="s">
        <v>250</v>
      </c>
      <c r="B2" s="1" t="s">
        <v>256</v>
      </c>
      <c r="C2" s="1" t="s">
        <v>254</v>
      </c>
      <c r="D2" s="11">
        <v>44971</v>
      </c>
      <c r="E2" s="11">
        <v>45000</v>
      </c>
      <c r="F2" s="11" t="s">
        <v>263</v>
      </c>
      <c r="G2" s="1" t="s">
        <v>252</v>
      </c>
    </row>
    <row r="3" spans="1:8" ht="25.2" customHeight="1" x14ac:dyDescent="0.3">
      <c r="A3" s="1" t="s">
        <v>251</v>
      </c>
      <c r="B3" s="1" t="s">
        <v>256</v>
      </c>
      <c r="C3" s="1" t="s">
        <v>254</v>
      </c>
      <c r="D3" s="11">
        <v>44994</v>
      </c>
      <c r="E3" s="11">
        <v>45001</v>
      </c>
      <c r="F3" s="11" t="s">
        <v>263</v>
      </c>
      <c r="G3" s="1" t="s">
        <v>252</v>
      </c>
    </row>
    <row r="4" spans="1:8" ht="25.2" customHeight="1" x14ac:dyDescent="0.3">
      <c r="A4" s="1" t="s">
        <v>250</v>
      </c>
      <c r="B4" s="1" t="s">
        <v>259</v>
      </c>
      <c r="C4" s="1" t="s">
        <v>255</v>
      </c>
      <c r="D4" s="11">
        <v>45117</v>
      </c>
      <c r="F4" s="11" t="s">
        <v>263</v>
      </c>
      <c r="G4" s="1" t="s">
        <v>261</v>
      </c>
    </row>
    <row r="5" spans="1:8" ht="25.2" customHeight="1" x14ac:dyDescent="0.3">
      <c r="A5" s="1" t="s">
        <v>251</v>
      </c>
      <c r="C5" s="1" t="s">
        <v>255</v>
      </c>
      <c r="G5" s="1" t="s">
        <v>260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07486-4FAD-432F-B035-4A87DCFCB2B7}">
  <dimension ref="A1:D5"/>
  <sheetViews>
    <sheetView workbookViewId="0">
      <pane ySplit="1" topLeftCell="A2" activePane="bottomLeft" state="frozen"/>
      <selection pane="bottomLeft" activeCell="D10" sqref="D10"/>
    </sheetView>
  </sheetViews>
  <sheetFormatPr baseColWidth="10" defaultColWidth="15.6640625" defaultRowHeight="24" customHeight="1" x14ac:dyDescent="0.3"/>
  <cols>
    <col min="1" max="1" width="15.6640625" style="1"/>
    <col min="2" max="2" width="28.33203125" style="1" customWidth="1"/>
    <col min="3" max="3" width="30.6640625" style="1" customWidth="1"/>
    <col min="4" max="4" width="52.5546875" customWidth="1"/>
    <col min="5" max="16384" width="15.6640625" style="1"/>
  </cols>
  <sheetData>
    <row r="1" spans="1:4" ht="24" customHeight="1" x14ac:dyDescent="0.3">
      <c r="A1" s="3" t="s">
        <v>72</v>
      </c>
      <c r="B1" s="3" t="s">
        <v>171</v>
      </c>
      <c r="C1" s="3" t="s">
        <v>172</v>
      </c>
      <c r="D1" s="3" t="s">
        <v>182</v>
      </c>
    </row>
    <row r="2" spans="1:4" ht="24" customHeight="1" x14ac:dyDescent="0.3">
      <c r="A2" s="1" t="s">
        <v>76</v>
      </c>
      <c r="B2" s="1" t="s">
        <v>180</v>
      </c>
      <c r="C2" s="1" t="s">
        <v>181</v>
      </c>
      <c r="D2" s="1" t="s">
        <v>183</v>
      </c>
    </row>
    <row r="3" spans="1:4" ht="24" customHeight="1" x14ac:dyDescent="0.3">
      <c r="A3" s="1" t="s">
        <v>174</v>
      </c>
      <c r="B3" s="1" t="s">
        <v>173</v>
      </c>
      <c r="C3" s="1" t="s">
        <v>177</v>
      </c>
      <c r="D3" s="1" t="s">
        <v>184</v>
      </c>
    </row>
    <row r="4" spans="1:4" ht="24" customHeight="1" x14ac:dyDescent="0.3">
      <c r="A4" s="1" t="s">
        <v>75</v>
      </c>
      <c r="B4" s="1" t="s">
        <v>175</v>
      </c>
      <c r="C4" s="1" t="s">
        <v>176</v>
      </c>
      <c r="D4" s="1" t="s">
        <v>184</v>
      </c>
    </row>
    <row r="5" spans="1:4" ht="24" customHeight="1" x14ac:dyDescent="0.3">
      <c r="A5" s="1" t="s">
        <v>73</v>
      </c>
      <c r="B5" s="2" t="s">
        <v>178</v>
      </c>
      <c r="C5" s="1" t="s">
        <v>179</v>
      </c>
      <c r="D5" s="2" t="s">
        <v>185</v>
      </c>
    </row>
  </sheetData>
  <sortState xmlns:xlrd2="http://schemas.microsoft.com/office/spreadsheetml/2017/richdata2" ref="A2:C5">
    <sortCondition ref="A2:A5"/>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pane ySplit="1" topLeftCell="A2" activePane="bottomLeft" state="frozen"/>
      <selection pane="bottomLeft" activeCell="F13" sqref="F13"/>
    </sheetView>
  </sheetViews>
  <sheetFormatPr baseColWidth="10" defaultColWidth="13.33203125" defaultRowHeight="24" customHeight="1" x14ac:dyDescent="0.3"/>
  <cols>
    <col min="1" max="1" width="16" style="1" customWidth="1"/>
    <col min="2" max="2" width="16.21875" style="1" customWidth="1"/>
    <col min="3" max="3" width="17.77734375" style="1" customWidth="1"/>
    <col min="4" max="4" width="103.44140625" style="1" customWidth="1"/>
    <col min="5" max="5" width="20.44140625" style="1" customWidth="1"/>
    <col min="6" max="6" width="103.44140625" style="1" customWidth="1"/>
    <col min="7" max="7" width="40.109375" style="1" customWidth="1"/>
    <col min="8" max="8" width="20.33203125" style="1" customWidth="1"/>
    <col min="9" max="9" width="19.88671875" style="1" customWidth="1"/>
    <col min="10" max="10" width="21.44140625" style="1" customWidth="1"/>
    <col min="11" max="11" width="25.109375" style="1" customWidth="1"/>
    <col min="12" max="13" width="22.5546875" style="1" customWidth="1"/>
    <col min="14" max="14" width="36.6640625" style="1" customWidth="1"/>
    <col min="15" max="16384" width="13.33203125" style="1"/>
  </cols>
  <sheetData>
    <row r="1" spans="1:14" ht="24" customHeight="1" x14ac:dyDescent="0.3">
      <c r="A1" s="3" t="s">
        <v>3</v>
      </c>
      <c r="B1" s="3" t="s">
        <v>202</v>
      </c>
      <c r="C1" s="3" t="s">
        <v>203</v>
      </c>
      <c r="D1" s="3" t="s">
        <v>204</v>
      </c>
      <c r="E1" s="3" t="s">
        <v>72</v>
      </c>
      <c r="F1" s="3" t="s">
        <v>205</v>
      </c>
      <c r="G1" s="3" t="s">
        <v>0</v>
      </c>
      <c r="H1" s="3" t="s">
        <v>151</v>
      </c>
      <c r="I1" s="3" t="s">
        <v>152</v>
      </c>
      <c r="J1" s="3" t="s">
        <v>153</v>
      </c>
      <c r="K1" s="3" t="s">
        <v>154</v>
      </c>
      <c r="L1" s="3" t="s">
        <v>155</v>
      </c>
      <c r="M1" s="3"/>
      <c r="N1" s="3" t="s">
        <v>206</v>
      </c>
    </row>
    <row r="2" spans="1:14" ht="32.4" customHeight="1" x14ac:dyDescent="0.3">
      <c r="A2" s="1" t="s">
        <v>6</v>
      </c>
      <c r="B2" s="1" t="s">
        <v>40</v>
      </c>
      <c r="C2" s="1" t="s">
        <v>41</v>
      </c>
      <c r="D2" s="1" t="s">
        <v>45</v>
      </c>
      <c r="E2" s="1" t="s">
        <v>73</v>
      </c>
      <c r="G2" s="1" t="s">
        <v>39</v>
      </c>
      <c r="H2" s="1" t="s">
        <v>137</v>
      </c>
      <c r="N2" s="1" t="s">
        <v>65</v>
      </c>
    </row>
    <row r="3" spans="1:14" ht="36" customHeight="1" x14ac:dyDescent="0.3">
      <c r="A3" s="1" t="s">
        <v>14</v>
      </c>
      <c r="B3" s="1" t="s">
        <v>5</v>
      </c>
      <c r="C3" s="1" t="s">
        <v>4</v>
      </c>
      <c r="D3" s="2" t="s">
        <v>68</v>
      </c>
      <c r="E3" s="2" t="s">
        <v>74</v>
      </c>
      <c r="F3" s="2" t="s">
        <v>1</v>
      </c>
      <c r="G3" s="1" t="s">
        <v>50</v>
      </c>
      <c r="H3" s="1" t="s">
        <v>123</v>
      </c>
      <c r="I3" s="1" t="s">
        <v>133</v>
      </c>
      <c r="J3" s="1" t="s">
        <v>147</v>
      </c>
      <c r="N3" s="1" t="s">
        <v>79</v>
      </c>
    </row>
    <row r="4" spans="1:14" ht="23.4" customHeight="1" x14ac:dyDescent="0.3">
      <c r="A4" s="1" t="s">
        <v>14</v>
      </c>
      <c r="B4" s="1" t="s">
        <v>36</v>
      </c>
      <c r="C4" s="1" t="s">
        <v>37</v>
      </c>
      <c r="D4" s="1" t="s">
        <v>45</v>
      </c>
      <c r="E4" s="1" t="s">
        <v>73</v>
      </c>
      <c r="G4" s="1" t="s">
        <v>38</v>
      </c>
      <c r="N4" s="1" t="s">
        <v>65</v>
      </c>
    </row>
    <row r="5" spans="1:14" ht="24" customHeight="1" x14ac:dyDescent="0.3">
      <c r="B5" s="1" t="s">
        <v>42</v>
      </c>
      <c r="C5" s="1" t="s">
        <v>43</v>
      </c>
      <c r="D5" s="1" t="s">
        <v>45</v>
      </c>
      <c r="E5" s="1" t="s">
        <v>73</v>
      </c>
      <c r="G5" s="1" t="s">
        <v>44</v>
      </c>
      <c r="N5" s="1" t="s">
        <v>65</v>
      </c>
    </row>
    <row r="6" spans="1:14" ht="24" customHeight="1" x14ac:dyDescent="0.3">
      <c r="A6" s="1" t="s">
        <v>553</v>
      </c>
      <c r="B6" s="1" t="s">
        <v>4</v>
      </c>
      <c r="C6" s="1" t="s">
        <v>554</v>
      </c>
      <c r="D6" s="1" t="s">
        <v>555</v>
      </c>
      <c r="E6" s="1" t="s">
        <v>74</v>
      </c>
      <c r="G6" s="1" t="s">
        <v>556</v>
      </c>
      <c r="H6" s="1" t="s">
        <v>137</v>
      </c>
      <c r="N6" s="1" t="s">
        <v>65</v>
      </c>
    </row>
    <row r="7" spans="1:14" ht="24" customHeight="1" x14ac:dyDescent="0.3">
      <c r="B7" s="1" t="s">
        <v>33</v>
      </c>
      <c r="C7" s="1" t="s">
        <v>34</v>
      </c>
      <c r="D7" s="1" t="s">
        <v>31</v>
      </c>
      <c r="E7" s="1" t="s">
        <v>75</v>
      </c>
      <c r="G7" s="1" t="s">
        <v>35</v>
      </c>
      <c r="N7" s="1" t="s">
        <v>65</v>
      </c>
    </row>
    <row r="8" spans="1:14" ht="33.6" customHeight="1" x14ac:dyDescent="0.3">
      <c r="A8" s="1" t="s">
        <v>22</v>
      </c>
      <c r="B8" s="1" t="s">
        <v>7</v>
      </c>
      <c r="C8" s="1" t="s">
        <v>8</v>
      </c>
      <c r="D8" s="2" t="s">
        <v>68</v>
      </c>
      <c r="E8" s="1" t="s">
        <v>74</v>
      </c>
      <c r="F8" s="2" t="s">
        <v>1</v>
      </c>
      <c r="G8" s="1" t="s">
        <v>51</v>
      </c>
      <c r="H8" s="1" t="s">
        <v>123</v>
      </c>
      <c r="I8" s="1" t="s">
        <v>133</v>
      </c>
      <c r="J8" s="1" t="s">
        <v>145</v>
      </c>
      <c r="K8" s="1" t="s">
        <v>147</v>
      </c>
      <c r="N8" s="1" t="s">
        <v>79</v>
      </c>
    </row>
    <row r="9" spans="1:14" ht="24" customHeight="1" x14ac:dyDescent="0.3">
      <c r="A9" s="1" t="s">
        <v>21</v>
      </c>
      <c r="B9" s="1" t="s">
        <v>11</v>
      </c>
      <c r="C9" s="1" t="s">
        <v>12</v>
      </c>
      <c r="D9" s="2" t="s">
        <v>13</v>
      </c>
      <c r="E9" s="1" t="s">
        <v>75</v>
      </c>
      <c r="F9" s="2"/>
      <c r="G9" s="1" t="s">
        <v>53</v>
      </c>
      <c r="N9" s="1" t="s">
        <v>64</v>
      </c>
    </row>
    <row r="10" spans="1:14" ht="24" customHeight="1" x14ac:dyDescent="0.3">
      <c r="A10" s="1" t="s">
        <v>6</v>
      </c>
      <c r="B10" s="1" t="s">
        <v>33</v>
      </c>
      <c r="C10" s="1" t="s">
        <v>582</v>
      </c>
      <c r="D10" s="1" t="s">
        <v>31</v>
      </c>
      <c r="E10" s="1" t="s">
        <v>75</v>
      </c>
      <c r="F10" s="2"/>
      <c r="G10" s="1" t="s">
        <v>583</v>
      </c>
      <c r="H10" s="1" t="s">
        <v>137</v>
      </c>
      <c r="N10" s="1" t="s">
        <v>65</v>
      </c>
    </row>
    <row r="11" spans="1:14" ht="24" customHeight="1" x14ac:dyDescent="0.3">
      <c r="B11" s="1" t="s">
        <v>69</v>
      </c>
      <c r="C11" s="1" t="s">
        <v>70</v>
      </c>
      <c r="D11" s="2" t="s">
        <v>68</v>
      </c>
      <c r="E11" s="1" t="s">
        <v>74</v>
      </c>
      <c r="G11" s="1" t="s">
        <v>71</v>
      </c>
      <c r="H11" s="1" t="s">
        <v>139</v>
      </c>
      <c r="I11" s="1" t="s">
        <v>123</v>
      </c>
      <c r="J11" s="1" t="s">
        <v>133</v>
      </c>
      <c r="K11" s="1" t="s">
        <v>147</v>
      </c>
      <c r="L11" s="1" t="s">
        <v>125</v>
      </c>
      <c r="M11" s="1" t="s">
        <v>131</v>
      </c>
      <c r="N11" s="1" t="s">
        <v>78</v>
      </c>
    </row>
    <row r="12" spans="1:14" ht="24" customHeight="1" x14ac:dyDescent="0.3">
      <c r="A12" s="1" t="s">
        <v>21</v>
      </c>
      <c r="B12" s="1" t="s">
        <v>47</v>
      </c>
      <c r="C12" s="1" t="s">
        <v>48</v>
      </c>
      <c r="D12" s="1" t="s">
        <v>23</v>
      </c>
      <c r="E12" s="1" t="s">
        <v>73</v>
      </c>
      <c r="G12" s="1" t="s">
        <v>49</v>
      </c>
      <c r="N12" s="1" t="s">
        <v>64</v>
      </c>
    </row>
    <row r="13" spans="1:14" ht="24" customHeight="1" x14ac:dyDescent="0.3">
      <c r="B13" s="1" t="s">
        <v>55</v>
      </c>
      <c r="C13" s="1" t="s">
        <v>56</v>
      </c>
      <c r="D13" s="1" t="s">
        <v>58</v>
      </c>
      <c r="E13" s="1" t="s">
        <v>76</v>
      </c>
      <c r="G13" s="1" t="s">
        <v>57</v>
      </c>
      <c r="N13" s="1" t="s">
        <v>65</v>
      </c>
    </row>
    <row r="14" spans="1:14" ht="24" customHeight="1" x14ac:dyDescent="0.3">
      <c r="B14" s="1" t="s">
        <v>59</v>
      </c>
      <c r="C14" s="1" t="s">
        <v>60</v>
      </c>
      <c r="D14" s="1" t="s">
        <v>61</v>
      </c>
      <c r="E14" s="1" t="s">
        <v>76</v>
      </c>
      <c r="G14" s="1" t="s">
        <v>62</v>
      </c>
      <c r="N14" s="1" t="s">
        <v>65</v>
      </c>
    </row>
    <row r="15" spans="1:14" ht="24" customHeight="1" x14ac:dyDescent="0.3">
      <c r="A15" s="1" t="s">
        <v>20</v>
      </c>
      <c r="B15" s="1" t="s">
        <v>18</v>
      </c>
      <c r="C15" s="1" t="s">
        <v>19</v>
      </c>
      <c r="D15" s="1" t="s">
        <v>23</v>
      </c>
      <c r="E15" s="1" t="s">
        <v>73</v>
      </c>
      <c r="G15" s="1" t="s">
        <v>46</v>
      </c>
      <c r="N15" s="1" t="s">
        <v>64</v>
      </c>
    </row>
    <row r="16" spans="1:14" ht="24" customHeight="1" x14ac:dyDescent="0.3">
      <c r="A16" s="1" t="s">
        <v>67</v>
      </c>
      <c r="B16" s="1" t="s">
        <v>15</v>
      </c>
      <c r="C16" s="1" t="s">
        <v>16</v>
      </c>
      <c r="D16" s="2" t="s">
        <v>17</v>
      </c>
      <c r="E16" s="1" t="s">
        <v>77</v>
      </c>
      <c r="F16" s="2"/>
      <c r="G16" s="1" t="s">
        <v>54</v>
      </c>
      <c r="N16" s="1" t="s">
        <v>63</v>
      </c>
    </row>
    <row r="17" spans="1:14" ht="24" customHeight="1" x14ac:dyDescent="0.3">
      <c r="A17" s="1" t="s">
        <v>26</v>
      </c>
      <c r="B17" s="1" t="s">
        <v>24</v>
      </c>
      <c r="C17" s="1" t="s">
        <v>25</v>
      </c>
      <c r="D17" s="1" t="s">
        <v>27</v>
      </c>
      <c r="E17" s="1" t="s">
        <v>74</v>
      </c>
      <c r="G17" s="1" t="s">
        <v>30</v>
      </c>
    </row>
    <row r="18" spans="1:14" ht="67.8" customHeight="1" x14ac:dyDescent="0.3">
      <c r="A18" s="1" t="s">
        <v>26</v>
      </c>
      <c r="B18" s="1" t="s">
        <v>9</v>
      </c>
      <c r="C18" s="1" t="s">
        <v>10</v>
      </c>
      <c r="D18" s="2" t="s">
        <v>68</v>
      </c>
      <c r="E18" s="1" t="s">
        <v>74</v>
      </c>
      <c r="F18" s="2" t="s">
        <v>2</v>
      </c>
      <c r="G18" s="1" t="s">
        <v>52</v>
      </c>
      <c r="H18" s="1" t="s">
        <v>145</v>
      </c>
      <c r="I18" s="1" t="s">
        <v>123</v>
      </c>
      <c r="J18" s="1" t="s">
        <v>133</v>
      </c>
      <c r="N18" s="1" t="s">
        <v>66</v>
      </c>
    </row>
    <row r="19" spans="1:14" ht="24" customHeight="1" x14ac:dyDescent="0.3">
      <c r="A19" s="1" t="s">
        <v>6</v>
      </c>
      <c r="B19" s="1" t="s">
        <v>28</v>
      </c>
      <c r="C19" s="1" t="s">
        <v>29</v>
      </c>
      <c r="D19" s="1" t="s">
        <v>31</v>
      </c>
      <c r="E19" s="1" t="s">
        <v>75</v>
      </c>
      <c r="G19" s="1" t="s">
        <v>32</v>
      </c>
      <c r="N19" s="1" t="s">
        <v>65</v>
      </c>
    </row>
  </sheetData>
  <sortState xmlns:xlrd2="http://schemas.microsoft.com/office/spreadsheetml/2017/richdata2" ref="A2:G19">
    <sortCondition ref="C2:C19"/>
  </sortState>
  <hyperlinks>
    <hyperlink ref="G11" r:id="rId1" xr:uid="{E2E62F3C-2797-45DF-8902-67A201B39298}"/>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C176DBF5-619F-4C2D-8967-4ADB9D66FD80}">
          <x14:formula1>
            <xm:f>CRediT!$A$2:$A$15</xm:f>
          </x14:formula1>
          <xm:sqref>H2:M19</xm:sqref>
        </x14:dataValidation>
        <x14:dataValidation type="list" allowBlank="1" showInputMessage="1" showErrorMessage="1" xr:uid="{D8356E40-EE62-4819-90B2-C667BAFE974A}">
          <x14:formula1>
            <xm:f>CRediT!H2:H15</xm:f>
          </x14:formula1>
          <xm:sqref>O2:O6</xm:sqref>
        </x14:dataValidation>
        <x14:dataValidation type="list" allowBlank="1" showInputMessage="1" showErrorMessage="1" xr:uid="{A0ED65C1-8E58-4273-8E84-80EEDF7BD332}">
          <x14:formula1>
            <xm:f>CRediT!H6:H19</xm:f>
          </x14:formula1>
          <xm:sqref>O7:O10</xm:sqref>
        </x14:dataValidation>
        <x14:dataValidation type="list" allowBlank="1" showInputMessage="1" showErrorMessage="1" xr:uid="{DD49C7C5-326B-4BE2-B147-3C1C2088E23E}">
          <x14:formula1>
            <xm:f>CRediT!H9:H22</xm:f>
          </x14:formula1>
          <xm:sqref>O11:O19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1839-6DB8-4D95-A348-E70ADA1057E0}">
  <dimension ref="A1:G34"/>
  <sheetViews>
    <sheetView workbookViewId="0">
      <pane ySplit="1" topLeftCell="A2" activePane="bottomLeft" state="frozen"/>
      <selection pane="bottomLeft" activeCell="E21" sqref="E21"/>
    </sheetView>
  </sheetViews>
  <sheetFormatPr baseColWidth="10" defaultColWidth="15.5546875" defaultRowHeight="24" customHeight="1" x14ac:dyDescent="0.3"/>
  <cols>
    <col min="1" max="1" width="13" style="5" customWidth="1"/>
    <col min="2" max="2" width="21.5546875" style="1" customWidth="1"/>
    <col min="3" max="3" width="31.6640625" style="1" customWidth="1"/>
    <col min="4" max="4" width="65" style="1" customWidth="1"/>
    <col min="5" max="5" width="43" style="1" customWidth="1"/>
    <col min="6" max="6" width="24.5546875" style="1" customWidth="1"/>
    <col min="7" max="7" width="36.6640625" style="1" customWidth="1"/>
    <col min="8" max="16384" width="15.5546875" style="1"/>
  </cols>
  <sheetData>
    <row r="1" spans="1:7" ht="24" customHeight="1" x14ac:dyDescent="0.3">
      <c r="A1" s="4" t="s">
        <v>167</v>
      </c>
      <c r="B1" s="3" t="s">
        <v>198</v>
      </c>
      <c r="C1" s="3" t="s">
        <v>199</v>
      </c>
      <c r="D1" s="3" t="s">
        <v>200</v>
      </c>
      <c r="E1" s="3" t="s">
        <v>201</v>
      </c>
      <c r="F1" s="3" t="s">
        <v>208</v>
      </c>
      <c r="G1" s="3" t="s">
        <v>92</v>
      </c>
    </row>
    <row r="2" spans="1:7" ht="24" customHeight="1" x14ac:dyDescent="0.3">
      <c r="A2" s="5">
        <v>1</v>
      </c>
      <c r="B2" s="1" t="s">
        <v>88</v>
      </c>
      <c r="C2" s="1" t="s">
        <v>90</v>
      </c>
      <c r="D2" s="1" t="s">
        <v>93</v>
      </c>
      <c r="F2" s="1" t="s">
        <v>108</v>
      </c>
      <c r="G2" s="1" t="s">
        <v>96</v>
      </c>
    </row>
    <row r="3" spans="1:7" ht="24" customHeight="1" x14ac:dyDescent="0.3">
      <c r="A3" s="5">
        <v>2</v>
      </c>
      <c r="B3" s="1" t="s">
        <v>88</v>
      </c>
      <c r="C3" s="1" t="s">
        <v>90</v>
      </c>
      <c r="D3" s="1" t="s">
        <v>94</v>
      </c>
      <c r="E3" s="1" t="s">
        <v>89</v>
      </c>
      <c r="F3" s="1" t="s">
        <v>108</v>
      </c>
      <c r="G3" s="1" t="s">
        <v>96</v>
      </c>
    </row>
    <row r="4" spans="1:7" ht="24" customHeight="1" x14ac:dyDescent="0.3">
      <c r="A4" s="5">
        <v>3</v>
      </c>
      <c r="B4" s="1" t="s">
        <v>88</v>
      </c>
      <c r="C4" s="1" t="s">
        <v>90</v>
      </c>
      <c r="D4" s="1" t="s">
        <v>95</v>
      </c>
      <c r="F4" s="1" t="s">
        <v>108</v>
      </c>
      <c r="G4" s="1" t="s">
        <v>96</v>
      </c>
    </row>
    <row r="5" spans="1:7" ht="24" customHeight="1" x14ac:dyDescent="0.3">
      <c r="A5" s="5">
        <v>4</v>
      </c>
      <c r="B5" s="1" t="s">
        <v>88</v>
      </c>
      <c r="C5" s="1" t="s">
        <v>90</v>
      </c>
      <c r="D5" s="1" t="s">
        <v>87</v>
      </c>
      <c r="E5" s="1" t="s">
        <v>166</v>
      </c>
      <c r="F5" s="1" t="s">
        <v>108</v>
      </c>
      <c r="G5" s="1" t="s">
        <v>97</v>
      </c>
    </row>
    <row r="6" spans="1:7" ht="24" customHeight="1" x14ac:dyDescent="0.3">
      <c r="A6" s="5">
        <v>5</v>
      </c>
      <c r="B6" s="1" t="s">
        <v>91</v>
      </c>
      <c r="C6" s="1" t="s">
        <v>90</v>
      </c>
      <c r="D6" s="1" t="s">
        <v>99</v>
      </c>
      <c r="F6" s="1" t="s">
        <v>108</v>
      </c>
      <c r="G6" s="1" t="s">
        <v>98</v>
      </c>
    </row>
    <row r="7" spans="1:7" ht="24" customHeight="1" x14ac:dyDescent="0.3">
      <c r="A7" s="5">
        <v>6</v>
      </c>
      <c r="B7" s="1" t="s">
        <v>91</v>
      </c>
      <c r="C7" s="1" t="s">
        <v>90</v>
      </c>
      <c r="D7" s="1" t="s">
        <v>86</v>
      </c>
      <c r="F7" s="1" t="s">
        <v>108</v>
      </c>
      <c r="G7" s="1" t="s">
        <v>100</v>
      </c>
    </row>
    <row r="8" spans="1:7" ht="24" customHeight="1" x14ac:dyDescent="0.3">
      <c r="A8" s="5">
        <v>7</v>
      </c>
      <c r="B8" s="1" t="s">
        <v>88</v>
      </c>
      <c r="C8" s="1" t="s">
        <v>121</v>
      </c>
      <c r="D8" s="1" t="s">
        <v>156</v>
      </c>
      <c r="F8" s="1" t="s">
        <v>108</v>
      </c>
      <c r="G8" s="1" t="s">
        <v>96</v>
      </c>
    </row>
    <row r="9" spans="1:7" ht="24" customHeight="1" x14ac:dyDescent="0.3">
      <c r="A9" s="5">
        <v>8</v>
      </c>
      <c r="B9" s="1" t="s">
        <v>88</v>
      </c>
      <c r="C9" s="1" t="s">
        <v>160</v>
      </c>
      <c r="D9" s="1" t="s">
        <v>222</v>
      </c>
      <c r="F9" s="1" t="s">
        <v>108</v>
      </c>
      <c r="G9" s="1" t="s">
        <v>223</v>
      </c>
    </row>
    <row r="10" spans="1:7" ht="24" customHeight="1" x14ac:dyDescent="0.3">
      <c r="A10" s="5">
        <v>9</v>
      </c>
      <c r="B10" s="1" t="s">
        <v>88</v>
      </c>
      <c r="C10" s="1" t="s">
        <v>121</v>
      </c>
      <c r="D10" s="1" t="s">
        <v>218</v>
      </c>
      <c r="F10" s="1" t="s">
        <v>120</v>
      </c>
      <c r="G10" s="1" t="s">
        <v>119</v>
      </c>
    </row>
    <row r="11" spans="1:7" ht="24" customHeight="1" x14ac:dyDescent="0.3">
      <c r="A11" s="5">
        <v>10</v>
      </c>
      <c r="B11" s="1" t="s">
        <v>88</v>
      </c>
      <c r="C11" s="1" t="s">
        <v>121</v>
      </c>
      <c r="D11" s="1" t="s">
        <v>157</v>
      </c>
      <c r="F11" s="1" t="s">
        <v>108</v>
      </c>
      <c r="G11" s="1" t="s">
        <v>96</v>
      </c>
    </row>
    <row r="12" spans="1:7" ht="24" customHeight="1" x14ac:dyDescent="0.3">
      <c r="A12" s="5">
        <v>11</v>
      </c>
      <c r="B12" s="1" t="s">
        <v>88</v>
      </c>
      <c r="C12" s="1" t="s">
        <v>121</v>
      </c>
      <c r="D12" s="1" t="s">
        <v>114</v>
      </c>
      <c r="F12" s="1" t="s">
        <v>108</v>
      </c>
    </row>
    <row r="13" spans="1:7" ht="24" customHeight="1" x14ac:dyDescent="0.3">
      <c r="A13" s="5">
        <v>12</v>
      </c>
      <c r="B13" s="1" t="s">
        <v>88</v>
      </c>
      <c r="C13" s="1" t="s">
        <v>121</v>
      </c>
      <c r="D13" s="1" t="s">
        <v>159</v>
      </c>
      <c r="F13" s="1" t="s">
        <v>108</v>
      </c>
      <c r="G13" s="1" t="s">
        <v>96</v>
      </c>
    </row>
    <row r="14" spans="1:7" ht="24" customHeight="1" x14ac:dyDescent="0.3">
      <c r="A14" s="5">
        <v>13</v>
      </c>
      <c r="B14" s="1" t="s">
        <v>88</v>
      </c>
      <c r="C14" s="1" t="s">
        <v>107</v>
      </c>
      <c r="D14" s="1" t="s">
        <v>105</v>
      </c>
      <c r="E14" s="1" t="s">
        <v>104</v>
      </c>
      <c r="F14" s="1" t="s">
        <v>108</v>
      </c>
    </row>
    <row r="15" spans="1:7" ht="24" customHeight="1" x14ac:dyDescent="0.3">
      <c r="A15" s="5">
        <v>14</v>
      </c>
      <c r="B15" s="1" t="s">
        <v>88</v>
      </c>
      <c r="C15" s="1" t="s">
        <v>107</v>
      </c>
      <c r="D15" s="1" t="s">
        <v>211</v>
      </c>
      <c r="F15" s="1" t="s">
        <v>108</v>
      </c>
      <c r="G15" s="1" t="s">
        <v>213</v>
      </c>
    </row>
    <row r="16" spans="1:7" ht="24" customHeight="1" x14ac:dyDescent="0.3">
      <c r="A16" s="5">
        <v>15</v>
      </c>
      <c r="B16" s="1" t="s">
        <v>88</v>
      </c>
      <c r="C16" s="1" t="s">
        <v>107</v>
      </c>
      <c r="D16" s="1" t="s">
        <v>212</v>
      </c>
      <c r="F16" s="1" t="s">
        <v>108</v>
      </c>
      <c r="G16" s="1" t="s">
        <v>96</v>
      </c>
    </row>
    <row r="17" spans="1:7" ht="24" customHeight="1" x14ac:dyDescent="0.3">
      <c r="A17" s="5">
        <v>16</v>
      </c>
      <c r="B17" s="1" t="s">
        <v>88</v>
      </c>
      <c r="C17" s="1" t="s">
        <v>107</v>
      </c>
      <c r="D17" s="1" t="s">
        <v>214</v>
      </c>
      <c r="F17" s="1" t="s">
        <v>120</v>
      </c>
      <c r="G17" s="1" t="s">
        <v>119</v>
      </c>
    </row>
    <row r="18" spans="1:7" ht="24" customHeight="1" x14ac:dyDescent="0.3">
      <c r="A18" s="5">
        <v>17</v>
      </c>
      <c r="B18" s="1" t="s">
        <v>88</v>
      </c>
      <c r="C18" s="1" t="s">
        <v>107</v>
      </c>
      <c r="D18" s="1" t="s">
        <v>215</v>
      </c>
      <c r="F18" s="1" t="s">
        <v>108</v>
      </c>
      <c r="G18" s="1" t="s">
        <v>213</v>
      </c>
    </row>
    <row r="19" spans="1:7" ht="24" customHeight="1" x14ac:dyDescent="0.3">
      <c r="A19" s="5">
        <v>18</v>
      </c>
      <c r="B19" s="1" t="s">
        <v>88</v>
      </c>
      <c r="C19" s="1" t="s">
        <v>107</v>
      </c>
      <c r="D19" s="1" t="s">
        <v>216</v>
      </c>
      <c r="F19" s="1" t="s">
        <v>108</v>
      </c>
      <c r="G19" s="1" t="s">
        <v>96</v>
      </c>
    </row>
    <row r="20" spans="1:7" ht="24" customHeight="1" x14ac:dyDescent="0.3">
      <c r="A20" s="5">
        <v>19</v>
      </c>
      <c r="B20" s="1" t="s">
        <v>88</v>
      </c>
      <c r="C20" s="1" t="s">
        <v>107</v>
      </c>
      <c r="D20" s="1" t="s">
        <v>217</v>
      </c>
      <c r="F20" s="1" t="s">
        <v>120</v>
      </c>
      <c r="G20" s="1" t="s">
        <v>119</v>
      </c>
    </row>
    <row r="21" spans="1:7" ht="24" customHeight="1" x14ac:dyDescent="0.3">
      <c r="A21" s="5">
        <v>20</v>
      </c>
      <c r="B21" s="1" t="s">
        <v>88</v>
      </c>
      <c r="C21" s="1" t="s">
        <v>107</v>
      </c>
      <c r="D21" s="1" t="s">
        <v>220</v>
      </c>
      <c r="F21" s="1" t="s">
        <v>108</v>
      </c>
      <c r="G21" s="1" t="s">
        <v>221</v>
      </c>
    </row>
    <row r="22" spans="1:7" ht="24" customHeight="1" x14ac:dyDescent="0.3">
      <c r="A22" s="5">
        <v>21</v>
      </c>
      <c r="B22" s="1" t="s">
        <v>88</v>
      </c>
      <c r="C22" s="1" t="s">
        <v>107</v>
      </c>
      <c r="D22" s="1" t="s">
        <v>224</v>
      </c>
      <c r="F22" s="1" t="s">
        <v>108</v>
      </c>
      <c r="G22" s="1" t="s">
        <v>225</v>
      </c>
    </row>
    <row r="23" spans="1:7" ht="24" customHeight="1" x14ac:dyDescent="0.3">
      <c r="A23" s="5">
        <v>22</v>
      </c>
      <c r="B23" s="1" t="s">
        <v>88</v>
      </c>
      <c r="C23" s="1" t="s">
        <v>107</v>
      </c>
      <c r="D23" s="1" t="s">
        <v>219</v>
      </c>
      <c r="F23" s="1" t="s">
        <v>120</v>
      </c>
      <c r="G23" s="1" t="s">
        <v>119</v>
      </c>
    </row>
    <row r="24" spans="1:7" ht="24" customHeight="1" x14ac:dyDescent="0.3">
      <c r="A24" s="5">
        <v>23</v>
      </c>
      <c r="B24" s="1" t="s">
        <v>101</v>
      </c>
      <c r="C24" s="1" t="s">
        <v>107</v>
      </c>
      <c r="D24" s="1" t="s">
        <v>103</v>
      </c>
      <c r="F24" s="1" t="s">
        <v>108</v>
      </c>
      <c r="G24" s="1" t="s">
        <v>102</v>
      </c>
    </row>
    <row r="25" spans="1:7" ht="24" customHeight="1" x14ac:dyDescent="0.3">
      <c r="A25" s="5">
        <v>24</v>
      </c>
      <c r="B25" s="1" t="s">
        <v>101</v>
      </c>
      <c r="C25" s="1" t="s">
        <v>107</v>
      </c>
      <c r="D25" s="1" t="s">
        <v>109</v>
      </c>
      <c r="F25" s="1" t="s">
        <v>108</v>
      </c>
    </row>
    <row r="26" spans="1:7" ht="24" customHeight="1" x14ac:dyDescent="0.3">
      <c r="A26" s="5">
        <v>25</v>
      </c>
      <c r="B26" s="1" t="s">
        <v>88</v>
      </c>
      <c r="C26" s="1" t="s">
        <v>107</v>
      </c>
      <c r="D26" s="1" t="s">
        <v>106</v>
      </c>
      <c r="F26" s="1" t="s">
        <v>108</v>
      </c>
      <c r="G26" s="1" t="s">
        <v>102</v>
      </c>
    </row>
    <row r="27" spans="1:7" ht="24" customHeight="1" x14ac:dyDescent="0.3">
      <c r="A27" s="5">
        <v>26</v>
      </c>
      <c r="B27" s="1" t="s">
        <v>111</v>
      </c>
      <c r="C27" s="1" t="s">
        <v>107</v>
      </c>
      <c r="D27" s="1" t="s">
        <v>116</v>
      </c>
      <c r="F27" s="1" t="s">
        <v>165</v>
      </c>
      <c r="G27" s="1" t="s">
        <v>117</v>
      </c>
    </row>
    <row r="28" spans="1:7" ht="24" customHeight="1" x14ac:dyDescent="0.3">
      <c r="A28" s="5">
        <v>27</v>
      </c>
      <c r="B28" s="1" t="s">
        <v>101</v>
      </c>
      <c r="C28" s="1" t="s">
        <v>107</v>
      </c>
      <c r="D28" s="1" t="s">
        <v>112</v>
      </c>
      <c r="E28" s="1" t="s">
        <v>113</v>
      </c>
      <c r="F28" s="1" t="s">
        <v>108</v>
      </c>
    </row>
    <row r="29" spans="1:7" ht="24" customHeight="1" x14ac:dyDescent="0.3">
      <c r="A29" s="5">
        <v>28</v>
      </c>
      <c r="B29" s="1" t="s">
        <v>101</v>
      </c>
      <c r="C29" s="1" t="s">
        <v>107</v>
      </c>
      <c r="D29" s="1" t="s">
        <v>118</v>
      </c>
      <c r="F29" s="1" t="s">
        <v>164</v>
      </c>
      <c r="G29" s="1" t="s">
        <v>117</v>
      </c>
    </row>
    <row r="30" spans="1:7" ht="24" customHeight="1" x14ac:dyDescent="0.3">
      <c r="A30" s="5">
        <v>29</v>
      </c>
      <c r="B30" s="1" t="s">
        <v>111</v>
      </c>
      <c r="C30" s="1" t="s">
        <v>107</v>
      </c>
      <c r="D30" s="1" t="s">
        <v>115</v>
      </c>
      <c r="F30" s="1" t="s">
        <v>108</v>
      </c>
    </row>
    <row r="31" spans="1:7" ht="24" customHeight="1" x14ac:dyDescent="0.3">
      <c r="A31" s="5">
        <v>30</v>
      </c>
      <c r="B31" s="1" t="s">
        <v>111</v>
      </c>
      <c r="C31" s="1" t="s">
        <v>107</v>
      </c>
      <c r="D31" s="1" t="s">
        <v>110</v>
      </c>
      <c r="F31" s="1" t="s">
        <v>164</v>
      </c>
    </row>
    <row r="32" spans="1:7" ht="24" customHeight="1" x14ac:dyDescent="0.3">
      <c r="A32" s="5">
        <v>31</v>
      </c>
      <c r="B32" s="1" t="s">
        <v>88</v>
      </c>
      <c r="C32" s="1" t="s">
        <v>158</v>
      </c>
      <c r="D32" s="1" t="s">
        <v>161</v>
      </c>
      <c r="F32" s="1" t="s">
        <v>108</v>
      </c>
      <c r="G32" s="1" t="s">
        <v>162</v>
      </c>
    </row>
    <row r="33" spans="1:7" ht="24" customHeight="1" x14ac:dyDescent="0.3">
      <c r="A33" s="5">
        <v>32</v>
      </c>
      <c r="B33" s="1" t="s">
        <v>101</v>
      </c>
      <c r="C33" s="1" t="s">
        <v>160</v>
      </c>
      <c r="D33" s="1" t="s">
        <v>163</v>
      </c>
      <c r="F33" s="1" t="s">
        <v>108</v>
      </c>
      <c r="G33" s="1" t="s">
        <v>162</v>
      </c>
    </row>
    <row r="34" spans="1:7" ht="24" customHeight="1" x14ac:dyDescent="0.3">
      <c r="A34" s="5">
        <v>33</v>
      </c>
      <c r="B34" s="1" t="s">
        <v>101</v>
      </c>
      <c r="C34" s="1" t="s">
        <v>121</v>
      </c>
      <c r="D34" s="1" t="s">
        <v>163</v>
      </c>
      <c r="F34" s="1" t="s">
        <v>108</v>
      </c>
      <c r="G34" s="1" t="s">
        <v>162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71545-1CD1-4239-8460-B67627393DC4}">
  <dimension ref="A1:K26"/>
  <sheetViews>
    <sheetView workbookViewId="0">
      <pane ySplit="1" topLeftCell="A15" activePane="bottomLeft" state="frozen"/>
      <selection pane="bottomLeft" activeCell="D20" sqref="D20"/>
    </sheetView>
  </sheetViews>
  <sheetFormatPr baseColWidth="10" defaultColWidth="20.33203125" defaultRowHeight="25.2" customHeight="1" x14ac:dyDescent="0.3"/>
  <cols>
    <col min="1" max="1" width="20.33203125" style="5"/>
    <col min="2" max="2" width="20.33203125" style="1"/>
    <col min="3" max="3" width="20.33203125" style="5"/>
    <col min="4" max="5" width="38.5546875" style="1" customWidth="1"/>
    <col min="6" max="7" width="20.33203125" style="5"/>
    <col min="8" max="16384" width="20.33203125" style="1"/>
  </cols>
  <sheetData>
    <row r="1" spans="1:11" ht="25.2" customHeight="1" x14ac:dyDescent="0.3">
      <c r="A1" s="4" t="s">
        <v>197</v>
      </c>
      <c r="B1" s="3" t="s">
        <v>533</v>
      </c>
      <c r="C1" s="4" t="s">
        <v>489</v>
      </c>
      <c r="D1" s="3" t="s">
        <v>557</v>
      </c>
      <c r="E1" s="3" t="s">
        <v>558</v>
      </c>
      <c r="F1" s="4" t="s">
        <v>490</v>
      </c>
      <c r="G1" s="4" t="s">
        <v>559</v>
      </c>
      <c r="H1" s="4" t="s">
        <v>336</v>
      </c>
      <c r="I1" s="4" t="s">
        <v>288</v>
      </c>
      <c r="J1" s="4" t="s">
        <v>289</v>
      </c>
      <c r="K1" s="4" t="s">
        <v>287</v>
      </c>
    </row>
    <row r="2" spans="1:11" ht="25.2" customHeight="1" x14ac:dyDescent="0.3">
      <c r="A2" s="5" t="s">
        <v>534</v>
      </c>
      <c r="B2" s="1" t="s">
        <v>538</v>
      </c>
      <c r="C2" s="5" t="s">
        <v>491</v>
      </c>
      <c r="D2" s="1" t="s">
        <v>493</v>
      </c>
      <c r="E2" s="1" t="s">
        <v>518</v>
      </c>
      <c r="F2" s="5" t="s">
        <v>492</v>
      </c>
      <c r="G2" s="5" t="s">
        <v>168</v>
      </c>
    </row>
    <row r="3" spans="1:11" ht="25.2" customHeight="1" x14ac:dyDescent="0.3">
      <c r="A3" s="5" t="s">
        <v>535</v>
      </c>
      <c r="B3" s="1" t="s">
        <v>538</v>
      </c>
      <c r="C3" s="5" t="s">
        <v>491</v>
      </c>
      <c r="D3" s="1" t="s">
        <v>495</v>
      </c>
      <c r="E3" s="1" t="s">
        <v>81</v>
      </c>
      <c r="F3" s="5" t="s">
        <v>492</v>
      </c>
      <c r="G3" s="5" t="s">
        <v>169</v>
      </c>
    </row>
    <row r="4" spans="1:11" ht="25.2" customHeight="1" x14ac:dyDescent="0.3">
      <c r="A4" s="5" t="s">
        <v>535</v>
      </c>
      <c r="B4" s="1" t="s">
        <v>538</v>
      </c>
      <c r="C4" s="5" t="s">
        <v>491</v>
      </c>
      <c r="D4" s="1" t="s">
        <v>496</v>
      </c>
      <c r="E4" s="1" t="s">
        <v>80</v>
      </c>
      <c r="F4" s="5" t="s">
        <v>492</v>
      </c>
      <c r="G4" s="5" t="s">
        <v>168</v>
      </c>
    </row>
    <row r="5" spans="1:11" ht="25.2" customHeight="1" x14ac:dyDescent="0.3">
      <c r="A5" s="5" t="s">
        <v>534</v>
      </c>
      <c r="B5" s="1" t="s">
        <v>538</v>
      </c>
      <c r="C5" s="5" t="s">
        <v>491</v>
      </c>
      <c r="D5" s="1" t="s">
        <v>497</v>
      </c>
      <c r="E5" s="1" t="s">
        <v>521</v>
      </c>
      <c r="F5" s="5" t="s">
        <v>492</v>
      </c>
      <c r="G5" s="5" t="s">
        <v>168</v>
      </c>
    </row>
    <row r="6" spans="1:11" ht="25.2" customHeight="1" x14ac:dyDescent="0.3">
      <c r="A6" s="5" t="s">
        <v>534</v>
      </c>
      <c r="B6" s="1" t="s">
        <v>538</v>
      </c>
      <c r="C6" s="5" t="s">
        <v>491</v>
      </c>
      <c r="D6" s="1" t="s">
        <v>498</v>
      </c>
      <c r="E6" s="1" t="s">
        <v>520</v>
      </c>
      <c r="F6" s="5" t="s">
        <v>492</v>
      </c>
      <c r="G6" s="5" t="s">
        <v>170</v>
      </c>
    </row>
    <row r="7" spans="1:11" ht="25.2" customHeight="1" x14ac:dyDescent="0.3">
      <c r="A7" s="5" t="s">
        <v>534</v>
      </c>
      <c r="B7" s="1" t="s">
        <v>538</v>
      </c>
      <c r="C7" s="5" t="s">
        <v>491</v>
      </c>
      <c r="D7" s="1" t="s">
        <v>499</v>
      </c>
      <c r="E7" s="1" t="s">
        <v>522</v>
      </c>
      <c r="F7" s="5" t="s">
        <v>492</v>
      </c>
      <c r="G7" s="5" t="s">
        <v>168</v>
      </c>
    </row>
    <row r="8" spans="1:11" s="5" customFormat="1" ht="25.2" customHeight="1" x14ac:dyDescent="0.3">
      <c r="A8" s="5" t="s">
        <v>534</v>
      </c>
      <c r="B8" s="1" t="s">
        <v>538</v>
      </c>
      <c r="C8" s="5" t="s">
        <v>491</v>
      </c>
      <c r="D8" s="1" t="s">
        <v>500</v>
      </c>
      <c r="E8" s="1" t="s">
        <v>523</v>
      </c>
      <c r="F8" s="5" t="s">
        <v>492</v>
      </c>
      <c r="G8" s="5" t="s">
        <v>170</v>
      </c>
    </row>
    <row r="9" spans="1:11" s="5" customFormat="1" ht="25.2" customHeight="1" x14ac:dyDescent="0.3">
      <c r="A9" s="5" t="s">
        <v>534</v>
      </c>
      <c r="B9" s="1" t="s">
        <v>538</v>
      </c>
      <c r="C9" s="5" t="s">
        <v>491</v>
      </c>
      <c r="D9" s="1" t="s">
        <v>501</v>
      </c>
      <c r="E9" s="1" t="s">
        <v>524</v>
      </c>
      <c r="F9" s="5" t="s">
        <v>492</v>
      </c>
      <c r="G9" s="5" t="s">
        <v>168</v>
      </c>
    </row>
    <row r="10" spans="1:11" s="5" customFormat="1" ht="25.2" customHeight="1" x14ac:dyDescent="0.3">
      <c r="A10" s="5" t="s">
        <v>534</v>
      </c>
      <c r="B10" s="1" t="s">
        <v>538</v>
      </c>
      <c r="C10" s="5" t="s">
        <v>491</v>
      </c>
      <c r="D10" s="1" t="s">
        <v>502</v>
      </c>
      <c r="E10" s="1" t="s">
        <v>525</v>
      </c>
      <c r="F10" s="5" t="s">
        <v>494</v>
      </c>
      <c r="G10" s="5" t="s">
        <v>169</v>
      </c>
      <c r="H10" s="5" t="s">
        <v>338</v>
      </c>
    </row>
    <row r="11" spans="1:11" s="5" customFormat="1" ht="25.2" customHeight="1" x14ac:dyDescent="0.3">
      <c r="A11" s="5" t="s">
        <v>535</v>
      </c>
      <c r="B11" s="1" t="s">
        <v>538</v>
      </c>
      <c r="C11" s="5" t="s">
        <v>491</v>
      </c>
      <c r="D11" s="1" t="s">
        <v>503</v>
      </c>
      <c r="E11" s="1" t="s">
        <v>519</v>
      </c>
      <c r="F11" s="5" t="s">
        <v>492</v>
      </c>
      <c r="G11" s="5" t="s">
        <v>168</v>
      </c>
    </row>
    <row r="12" spans="1:11" s="5" customFormat="1" ht="25.2" customHeight="1" x14ac:dyDescent="0.3">
      <c r="A12" s="12" t="s">
        <v>534</v>
      </c>
      <c r="B12" s="13" t="s">
        <v>538</v>
      </c>
      <c r="C12" s="12" t="s">
        <v>491</v>
      </c>
      <c r="D12" s="13" t="s">
        <v>504</v>
      </c>
      <c r="E12" s="13" t="s">
        <v>526</v>
      </c>
      <c r="F12" s="12" t="s">
        <v>492</v>
      </c>
      <c r="G12" s="12" t="s">
        <v>169</v>
      </c>
      <c r="H12" s="12" t="s">
        <v>337</v>
      </c>
      <c r="I12" s="12">
        <v>99.99</v>
      </c>
      <c r="J12" s="12"/>
      <c r="K12" s="12">
        <v>4.75</v>
      </c>
    </row>
    <row r="13" spans="1:11" s="5" customFormat="1" ht="25.2" customHeight="1" x14ac:dyDescent="0.3">
      <c r="A13" s="5" t="s">
        <v>534</v>
      </c>
      <c r="B13" s="1" t="s">
        <v>538</v>
      </c>
      <c r="C13" s="5" t="s">
        <v>505</v>
      </c>
      <c r="D13" s="1" t="s">
        <v>493</v>
      </c>
      <c r="E13" s="1" t="s">
        <v>518</v>
      </c>
      <c r="F13" s="5" t="s">
        <v>492</v>
      </c>
      <c r="G13" s="5" t="s">
        <v>168</v>
      </c>
    </row>
    <row r="14" spans="1:11" s="5" customFormat="1" ht="25.2" customHeight="1" x14ac:dyDescent="0.3">
      <c r="A14" s="5" t="s">
        <v>534</v>
      </c>
      <c r="B14" s="1" t="s">
        <v>538</v>
      </c>
      <c r="C14" s="5" t="s">
        <v>505</v>
      </c>
      <c r="D14" s="1" t="s">
        <v>506</v>
      </c>
      <c r="E14" s="1" t="s">
        <v>527</v>
      </c>
      <c r="F14" s="5" t="s">
        <v>492</v>
      </c>
      <c r="G14" s="5" t="s">
        <v>168</v>
      </c>
    </row>
    <row r="15" spans="1:11" s="5" customFormat="1" ht="25.2" customHeight="1" x14ac:dyDescent="0.3">
      <c r="A15" s="5" t="s">
        <v>534</v>
      </c>
      <c r="B15" s="1" t="s">
        <v>538</v>
      </c>
      <c r="C15" s="5" t="s">
        <v>505</v>
      </c>
      <c r="D15" s="1" t="s">
        <v>507</v>
      </c>
      <c r="E15" s="1" t="s">
        <v>528</v>
      </c>
      <c r="F15" s="5" t="s">
        <v>492</v>
      </c>
      <c r="G15" s="5" t="s">
        <v>170</v>
      </c>
    </row>
    <row r="16" spans="1:11" s="5" customFormat="1" ht="25.2" customHeight="1" x14ac:dyDescent="0.3">
      <c r="A16" s="5" t="s">
        <v>534</v>
      </c>
      <c r="B16" s="1" t="s">
        <v>538</v>
      </c>
      <c r="C16" s="5" t="s">
        <v>505</v>
      </c>
      <c r="D16" s="1" t="s">
        <v>508</v>
      </c>
      <c r="E16" s="1" t="s">
        <v>529</v>
      </c>
      <c r="F16" s="5" t="s">
        <v>492</v>
      </c>
      <c r="G16" s="5" t="s">
        <v>170</v>
      </c>
    </row>
    <row r="17" spans="1:11" s="5" customFormat="1" ht="25.2" customHeight="1" x14ac:dyDescent="0.3">
      <c r="A17" s="12" t="s">
        <v>534</v>
      </c>
      <c r="B17" s="13" t="s">
        <v>538</v>
      </c>
      <c r="C17" s="12" t="s">
        <v>505</v>
      </c>
      <c r="D17" s="13" t="s">
        <v>560</v>
      </c>
      <c r="E17" s="13" t="s">
        <v>539</v>
      </c>
      <c r="F17" s="12" t="s">
        <v>492</v>
      </c>
      <c r="G17" s="12" t="s">
        <v>168</v>
      </c>
      <c r="H17" s="12"/>
      <c r="I17" s="12"/>
      <c r="J17" s="12"/>
      <c r="K17" s="12"/>
    </row>
    <row r="18" spans="1:11" s="5" customFormat="1" ht="25.2" customHeight="1" x14ac:dyDescent="0.3">
      <c r="A18" s="5" t="s">
        <v>534</v>
      </c>
      <c r="B18" s="1" t="s">
        <v>538</v>
      </c>
      <c r="C18" s="5" t="s">
        <v>509</v>
      </c>
      <c r="D18" s="1" t="s">
        <v>493</v>
      </c>
      <c r="E18" s="1" t="s">
        <v>518</v>
      </c>
      <c r="F18" s="5" t="s">
        <v>492</v>
      </c>
      <c r="G18" s="5" t="s">
        <v>168</v>
      </c>
    </row>
    <row r="19" spans="1:11" s="5" customFormat="1" ht="25.2" customHeight="1" x14ac:dyDescent="0.3">
      <c r="A19" s="5" t="s">
        <v>536</v>
      </c>
      <c r="B19" s="1" t="s">
        <v>538</v>
      </c>
      <c r="C19" s="5" t="s">
        <v>509</v>
      </c>
      <c r="D19" s="1" t="s">
        <v>510</v>
      </c>
      <c r="E19" s="1" t="s">
        <v>82</v>
      </c>
      <c r="F19" s="5" t="s">
        <v>492</v>
      </c>
      <c r="G19" s="5" t="s">
        <v>168</v>
      </c>
    </row>
    <row r="20" spans="1:11" s="5" customFormat="1" ht="25.2" customHeight="1" x14ac:dyDescent="0.3">
      <c r="A20" s="5" t="s">
        <v>536</v>
      </c>
      <c r="B20" s="1" t="s">
        <v>538</v>
      </c>
      <c r="C20" s="5" t="s">
        <v>509</v>
      </c>
      <c r="D20" s="1" t="s">
        <v>511</v>
      </c>
      <c r="E20" s="1" t="s">
        <v>530</v>
      </c>
      <c r="F20" s="5" t="s">
        <v>492</v>
      </c>
      <c r="G20" s="5" t="s">
        <v>169</v>
      </c>
    </row>
    <row r="21" spans="1:11" s="5" customFormat="1" ht="25.2" customHeight="1" x14ac:dyDescent="0.3">
      <c r="A21" s="5" t="s">
        <v>536</v>
      </c>
      <c r="B21" s="1" t="s">
        <v>538</v>
      </c>
      <c r="C21" s="5" t="s">
        <v>509</v>
      </c>
      <c r="D21" s="1" t="s">
        <v>512</v>
      </c>
      <c r="E21" s="1" t="s">
        <v>531</v>
      </c>
      <c r="F21" s="5" t="s">
        <v>492</v>
      </c>
      <c r="G21" s="5" t="s">
        <v>168</v>
      </c>
    </row>
    <row r="22" spans="1:11" s="5" customFormat="1" ht="25.2" customHeight="1" x14ac:dyDescent="0.3">
      <c r="A22" s="12" t="s">
        <v>536</v>
      </c>
      <c r="B22" s="13" t="s">
        <v>538</v>
      </c>
      <c r="C22" s="12" t="s">
        <v>509</v>
      </c>
      <c r="D22" s="13" t="s">
        <v>513</v>
      </c>
      <c r="E22" s="13" t="s">
        <v>532</v>
      </c>
      <c r="F22" s="12" t="s">
        <v>494</v>
      </c>
      <c r="G22" s="12" t="s">
        <v>168</v>
      </c>
      <c r="H22" s="12"/>
      <c r="I22" s="12"/>
      <c r="J22" s="12"/>
      <c r="K22" s="12"/>
    </row>
    <row r="23" spans="1:11" s="5" customFormat="1" ht="25.2" customHeight="1" x14ac:dyDescent="0.3">
      <c r="A23" s="5" t="s">
        <v>534</v>
      </c>
      <c r="B23" s="1" t="s">
        <v>538</v>
      </c>
      <c r="C23" s="5" t="s">
        <v>514</v>
      </c>
      <c r="D23" s="1" t="s">
        <v>493</v>
      </c>
      <c r="E23" s="1" t="s">
        <v>518</v>
      </c>
      <c r="F23" s="5" t="s">
        <v>492</v>
      </c>
      <c r="G23" s="5" t="s">
        <v>168</v>
      </c>
    </row>
    <row r="24" spans="1:11" s="5" customFormat="1" ht="25.2" customHeight="1" x14ac:dyDescent="0.3">
      <c r="A24" s="5" t="s">
        <v>537</v>
      </c>
      <c r="B24" s="1" t="s">
        <v>538</v>
      </c>
      <c r="C24" s="5" t="s">
        <v>514</v>
      </c>
      <c r="D24" s="1" t="s">
        <v>515</v>
      </c>
      <c r="E24" s="1" t="s">
        <v>83</v>
      </c>
      <c r="F24" s="5" t="s">
        <v>492</v>
      </c>
      <c r="G24" s="5" t="s">
        <v>169</v>
      </c>
    </row>
    <row r="25" spans="1:11" s="5" customFormat="1" ht="25.2" customHeight="1" x14ac:dyDescent="0.3">
      <c r="A25" s="5" t="s">
        <v>537</v>
      </c>
      <c r="B25" s="1" t="s">
        <v>538</v>
      </c>
      <c r="C25" s="5" t="s">
        <v>514</v>
      </c>
      <c r="D25" s="1" t="s">
        <v>516</v>
      </c>
      <c r="E25" s="1" t="s">
        <v>84</v>
      </c>
      <c r="F25" s="5" t="s">
        <v>492</v>
      </c>
      <c r="G25" s="5" t="s">
        <v>168</v>
      </c>
    </row>
    <row r="26" spans="1:11" s="5" customFormat="1" ht="25.2" customHeight="1" x14ac:dyDescent="0.3">
      <c r="A26" s="5" t="s">
        <v>537</v>
      </c>
      <c r="B26" s="1" t="s">
        <v>538</v>
      </c>
      <c r="C26" s="5" t="s">
        <v>514</v>
      </c>
      <c r="D26" s="1" t="s">
        <v>517</v>
      </c>
      <c r="E26" s="1" t="s">
        <v>85</v>
      </c>
      <c r="F26" s="5" t="s">
        <v>492</v>
      </c>
      <c r="G26" s="5" t="s">
        <v>170</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1703-D052-4A73-B02A-ACFB88CA5F7B}">
  <dimension ref="A1:F15"/>
  <sheetViews>
    <sheetView workbookViewId="0">
      <pane ySplit="1" topLeftCell="A5" activePane="bottomLeft" state="frozen"/>
      <selection pane="bottomLeft" activeCell="F18" sqref="F18"/>
    </sheetView>
  </sheetViews>
  <sheetFormatPr baseColWidth="10" defaultColWidth="15.6640625" defaultRowHeight="24.6" customHeight="1" x14ac:dyDescent="0.3"/>
  <cols>
    <col min="1" max="1" width="17" style="5" customWidth="1"/>
    <col min="2" max="2" width="36.6640625" style="1" customWidth="1"/>
    <col min="3" max="3" width="15.6640625" style="5"/>
    <col min="4" max="4" width="16.77734375" style="5" customWidth="1"/>
    <col min="5" max="6" width="15.6640625" style="5"/>
    <col min="7" max="16384" width="15.6640625" style="1"/>
  </cols>
  <sheetData>
    <row r="1" spans="1:6" ht="24.6" customHeight="1" x14ac:dyDescent="0.3">
      <c r="A1" s="4" t="s">
        <v>238</v>
      </c>
      <c r="B1" s="3" t="s">
        <v>226</v>
      </c>
      <c r="C1" s="4" t="s">
        <v>227</v>
      </c>
      <c r="D1" s="4" t="s">
        <v>232</v>
      </c>
      <c r="E1" s="4" t="s">
        <v>228</v>
      </c>
      <c r="F1" s="4" t="s">
        <v>229</v>
      </c>
    </row>
    <row r="2" spans="1:6" ht="24.6" customHeight="1" x14ac:dyDescent="0.3">
      <c r="A2" s="5" t="s">
        <v>237</v>
      </c>
      <c r="B2" s="1" t="s">
        <v>234</v>
      </c>
      <c r="C2" s="10">
        <v>44896</v>
      </c>
      <c r="D2" s="5">
        <v>180</v>
      </c>
      <c r="E2" s="10">
        <f>C2+D2</f>
        <v>45076</v>
      </c>
      <c r="F2" s="5" t="s">
        <v>230</v>
      </c>
    </row>
    <row r="3" spans="1:6" ht="24.6" customHeight="1" x14ac:dyDescent="0.3">
      <c r="A3" s="5" t="s">
        <v>237</v>
      </c>
      <c r="B3" s="1" t="s">
        <v>245</v>
      </c>
      <c r="C3" s="10">
        <v>44986</v>
      </c>
      <c r="D3" s="5">
        <v>120</v>
      </c>
      <c r="E3" s="10">
        <f>C3+D3</f>
        <v>45106</v>
      </c>
      <c r="F3" s="5" t="s">
        <v>230</v>
      </c>
    </row>
    <row r="4" spans="1:6" ht="24.6" customHeight="1" x14ac:dyDescent="0.3">
      <c r="A4" s="5" t="s">
        <v>237</v>
      </c>
      <c r="B4" s="1" t="s">
        <v>242</v>
      </c>
      <c r="C4" s="10">
        <v>45117</v>
      </c>
      <c r="D4" s="5">
        <v>14</v>
      </c>
      <c r="E4" s="10">
        <f t="shared" ref="E4:E15" si="0">C4+D4</f>
        <v>45131</v>
      </c>
      <c r="F4" s="5" t="s">
        <v>230</v>
      </c>
    </row>
    <row r="5" spans="1:6" ht="24.6" customHeight="1" x14ac:dyDescent="0.3">
      <c r="A5" s="5" t="s">
        <v>237</v>
      </c>
      <c r="B5" s="1" t="s">
        <v>243</v>
      </c>
      <c r="C5" s="10">
        <v>45152</v>
      </c>
      <c r="D5" s="5">
        <v>14</v>
      </c>
      <c r="E5" s="10">
        <f t="shared" si="0"/>
        <v>45166</v>
      </c>
      <c r="F5" s="5" t="s">
        <v>233</v>
      </c>
    </row>
    <row r="6" spans="1:6" ht="24.6" customHeight="1" x14ac:dyDescent="0.3">
      <c r="A6" s="5" t="s">
        <v>237</v>
      </c>
      <c r="B6" s="1" t="s">
        <v>244</v>
      </c>
      <c r="C6" s="10">
        <v>45152</v>
      </c>
      <c r="D6" s="5">
        <v>14</v>
      </c>
      <c r="E6" s="10">
        <f t="shared" si="0"/>
        <v>45166</v>
      </c>
      <c r="F6" s="5" t="s">
        <v>233</v>
      </c>
    </row>
    <row r="7" spans="1:6" ht="24.6" customHeight="1" x14ac:dyDescent="0.3">
      <c r="A7" s="5" t="s">
        <v>237</v>
      </c>
      <c r="B7" s="1" t="s">
        <v>540</v>
      </c>
      <c r="C7" s="10">
        <v>45124</v>
      </c>
      <c r="D7" s="5">
        <v>50</v>
      </c>
      <c r="E7" s="10">
        <f t="shared" si="0"/>
        <v>45174</v>
      </c>
      <c r="F7" s="5" t="s">
        <v>231</v>
      </c>
    </row>
    <row r="8" spans="1:6" ht="24.6" customHeight="1" x14ac:dyDescent="0.3">
      <c r="A8" s="5" t="s">
        <v>237</v>
      </c>
      <c r="B8" s="1" t="s">
        <v>235</v>
      </c>
      <c r="C8" s="10">
        <v>45047</v>
      </c>
      <c r="D8" s="5">
        <v>90</v>
      </c>
      <c r="E8" s="10">
        <f t="shared" si="0"/>
        <v>45137</v>
      </c>
      <c r="F8" s="5" t="s">
        <v>231</v>
      </c>
    </row>
    <row r="9" spans="1:6" ht="24.6" customHeight="1" x14ac:dyDescent="0.3">
      <c r="A9" s="5" t="s">
        <v>237</v>
      </c>
      <c r="B9" s="1" t="s">
        <v>236</v>
      </c>
      <c r="C9" s="10">
        <v>45154</v>
      </c>
      <c r="D9" s="5">
        <v>30</v>
      </c>
      <c r="E9" s="10">
        <f t="shared" si="0"/>
        <v>45184</v>
      </c>
      <c r="F9" s="5" t="s">
        <v>233</v>
      </c>
    </row>
    <row r="10" spans="1:6" ht="24.6" customHeight="1" x14ac:dyDescent="0.3">
      <c r="A10" s="5" t="s">
        <v>237</v>
      </c>
      <c r="B10" s="1" t="s">
        <v>241</v>
      </c>
      <c r="C10" s="10">
        <v>45184</v>
      </c>
      <c r="D10" s="5">
        <v>20</v>
      </c>
      <c r="E10" s="10">
        <f t="shared" si="0"/>
        <v>45204</v>
      </c>
      <c r="F10" s="5" t="s">
        <v>233</v>
      </c>
    </row>
    <row r="11" spans="1:6" ht="24.6" customHeight="1" x14ac:dyDescent="0.3">
      <c r="A11" s="5" t="s">
        <v>239</v>
      </c>
      <c r="B11" s="1" t="s">
        <v>240</v>
      </c>
      <c r="C11" s="10">
        <v>45185</v>
      </c>
      <c r="D11" s="5">
        <v>21</v>
      </c>
      <c r="E11" s="10">
        <f t="shared" si="0"/>
        <v>45206</v>
      </c>
      <c r="F11" s="5" t="s">
        <v>233</v>
      </c>
    </row>
    <row r="12" spans="1:6" ht="24.6" customHeight="1" x14ac:dyDescent="0.3">
      <c r="A12" s="5" t="s">
        <v>239</v>
      </c>
      <c r="B12" s="1" t="s">
        <v>242</v>
      </c>
      <c r="C12" s="10">
        <v>45210</v>
      </c>
      <c r="D12" s="5">
        <v>7</v>
      </c>
      <c r="E12" s="10">
        <f t="shared" si="0"/>
        <v>45217</v>
      </c>
      <c r="F12" s="5" t="s">
        <v>233</v>
      </c>
    </row>
    <row r="13" spans="1:6" ht="24.6" customHeight="1" x14ac:dyDescent="0.3">
      <c r="A13" s="5" t="s">
        <v>239</v>
      </c>
      <c r="B13" s="1" t="s">
        <v>243</v>
      </c>
      <c r="C13" s="10">
        <v>45210</v>
      </c>
      <c r="D13" s="5">
        <v>7</v>
      </c>
      <c r="E13" s="10">
        <f t="shared" si="0"/>
        <v>45217</v>
      </c>
      <c r="F13" s="5" t="s">
        <v>233</v>
      </c>
    </row>
    <row r="14" spans="1:6" ht="24.6" customHeight="1" x14ac:dyDescent="0.3">
      <c r="A14" s="5" t="s">
        <v>239</v>
      </c>
      <c r="B14" s="1" t="s">
        <v>244</v>
      </c>
      <c r="C14" s="10">
        <v>45210</v>
      </c>
      <c r="D14" s="5">
        <v>7</v>
      </c>
      <c r="E14" s="10">
        <f t="shared" si="0"/>
        <v>45217</v>
      </c>
      <c r="F14" s="5" t="s">
        <v>233</v>
      </c>
    </row>
    <row r="15" spans="1:6" ht="24.6" customHeight="1" x14ac:dyDescent="0.3">
      <c r="A15" s="5" t="s">
        <v>239</v>
      </c>
      <c r="B15" s="1" t="s">
        <v>246</v>
      </c>
      <c r="C15" s="10">
        <v>45217</v>
      </c>
      <c r="D15" s="5">
        <v>21</v>
      </c>
      <c r="E15" s="10">
        <f t="shared" si="0"/>
        <v>45238</v>
      </c>
      <c r="F15" s="5" t="s">
        <v>233</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F0CF4-0B20-4B56-9B41-1BDA2CC13454}">
  <dimension ref="A1:G17"/>
  <sheetViews>
    <sheetView workbookViewId="0">
      <pane ySplit="1" topLeftCell="A2" activePane="bottomLeft" state="frozen"/>
      <selection pane="bottomLeft" activeCell="A3" sqref="A3"/>
    </sheetView>
  </sheetViews>
  <sheetFormatPr baseColWidth="10" defaultColWidth="15.6640625" defaultRowHeight="24.6" customHeight="1" x14ac:dyDescent="0.3"/>
  <cols>
    <col min="1" max="1" width="89.33203125" style="1" customWidth="1"/>
    <col min="2" max="2" width="82.21875" style="1" customWidth="1"/>
    <col min="3" max="3" width="17" style="5" customWidth="1"/>
    <col min="4" max="4" width="54.6640625" style="1" customWidth="1"/>
    <col min="5" max="5" width="43.77734375" style="5" customWidth="1"/>
    <col min="6" max="6" width="28.21875" style="5" customWidth="1"/>
    <col min="7" max="7" width="21.44140625" style="5" customWidth="1"/>
    <col min="8" max="16384" width="15.6640625" style="1"/>
  </cols>
  <sheetData>
    <row r="1" spans="1:7" ht="24.6" customHeight="1" x14ac:dyDescent="0.3">
      <c r="A1" s="4" t="s">
        <v>467</v>
      </c>
      <c r="B1" s="4" t="s">
        <v>466</v>
      </c>
      <c r="C1" s="4" t="s">
        <v>464</v>
      </c>
      <c r="D1" s="3" t="s">
        <v>463</v>
      </c>
      <c r="E1" s="4" t="s">
        <v>470</v>
      </c>
      <c r="F1" s="4" t="s">
        <v>471</v>
      </c>
      <c r="G1" s="4" t="s">
        <v>209</v>
      </c>
    </row>
    <row r="2" spans="1:7" ht="24.6" customHeight="1" x14ac:dyDescent="0.3">
      <c r="A2" s="1" t="s">
        <v>468</v>
      </c>
      <c r="B2" s="1" t="s">
        <v>488</v>
      </c>
      <c r="C2" s="5" t="s">
        <v>465</v>
      </c>
      <c r="D2" s="1" t="str">
        <f>"./Downloads/KHEntgG_UebermittlungVonDaten_2023.pdf"</f>
        <v>./Downloads/KHEntgG_UebermittlungVonDaten_2023.pdf</v>
      </c>
      <c r="E2" s="10" t="s">
        <v>473</v>
      </c>
      <c r="F2" s="10" t="s">
        <v>472</v>
      </c>
      <c r="G2" s="5" t="s">
        <v>469</v>
      </c>
    </row>
    <row r="3" spans="1:7" ht="24.6" customHeight="1" x14ac:dyDescent="0.3">
      <c r="A3" s="1" t="s">
        <v>484</v>
      </c>
      <c r="B3" s="1" t="s">
        <v>487</v>
      </c>
      <c r="C3" s="5" t="s">
        <v>465</v>
      </c>
      <c r="D3" s="1" t="s">
        <v>481</v>
      </c>
      <c r="E3" s="10" t="s">
        <v>483</v>
      </c>
      <c r="F3" s="10" t="s">
        <v>482</v>
      </c>
      <c r="G3" s="5" t="s">
        <v>469</v>
      </c>
    </row>
    <row r="4" spans="1:7" ht="24.6" customHeight="1" x14ac:dyDescent="0.3">
      <c r="A4" s="1" t="s">
        <v>485</v>
      </c>
      <c r="B4" s="1" t="s">
        <v>486</v>
      </c>
      <c r="C4" s="5" t="s">
        <v>478</v>
      </c>
      <c r="D4" s="1" t="str">
        <f>"./Downloads/ICD10CancerGrouping.csv"</f>
        <v>./Downloads/ICD10CancerGrouping.csv</v>
      </c>
      <c r="E4" s="10" t="s">
        <v>474</v>
      </c>
      <c r="F4" s="10"/>
      <c r="G4" s="5" t="s">
        <v>475</v>
      </c>
    </row>
    <row r="5" spans="1:7" ht="24.6" customHeight="1" x14ac:dyDescent="0.3">
      <c r="A5" s="1" t="s">
        <v>476</v>
      </c>
      <c r="B5" s="1" t="s">
        <v>479</v>
      </c>
      <c r="C5" s="5" t="s">
        <v>478</v>
      </c>
      <c r="D5" s="1" t="str">
        <f>"./Downloads/ICD10HIVStatus.csv"</f>
        <v>./Downloads/ICD10HIVStatus.csv</v>
      </c>
      <c r="E5" s="10" t="s">
        <v>474</v>
      </c>
      <c r="F5" s="10"/>
      <c r="G5" s="5" t="s">
        <v>475</v>
      </c>
    </row>
    <row r="6" spans="1:7" ht="24.6" customHeight="1" x14ac:dyDescent="0.3">
      <c r="A6" s="1" t="s">
        <v>477</v>
      </c>
      <c r="B6" s="1" t="s">
        <v>480</v>
      </c>
      <c r="C6" s="5" t="s">
        <v>478</v>
      </c>
      <c r="D6" s="1" t="str">
        <f>"./Downloads/ICD10HIVDiseases.csv"</f>
        <v>./Downloads/ICD10HIVDiseases.csv</v>
      </c>
      <c r="E6" s="10" t="s">
        <v>474</v>
      </c>
      <c r="F6" s="10"/>
      <c r="G6" s="5" t="s">
        <v>475</v>
      </c>
    </row>
    <row r="7" spans="1:7" ht="24.6" customHeight="1" x14ac:dyDescent="0.3">
      <c r="E7" s="10"/>
      <c r="F7" s="10"/>
    </row>
    <row r="8" spans="1:7" ht="24.6" customHeight="1" x14ac:dyDescent="0.3">
      <c r="E8" s="10"/>
      <c r="F8" s="10"/>
    </row>
    <row r="9" spans="1:7" ht="24.6" customHeight="1" x14ac:dyDescent="0.3">
      <c r="E9" s="10"/>
      <c r="F9" s="10"/>
    </row>
    <row r="10" spans="1:7" ht="24.6" customHeight="1" x14ac:dyDescent="0.3">
      <c r="E10" s="10"/>
      <c r="F10" s="10"/>
    </row>
    <row r="11" spans="1:7" ht="24.6" customHeight="1" x14ac:dyDescent="0.3">
      <c r="E11" s="10"/>
      <c r="F11" s="10"/>
    </row>
    <row r="12" spans="1:7" ht="24.6" customHeight="1" x14ac:dyDescent="0.3">
      <c r="E12" s="10"/>
      <c r="F12" s="10"/>
    </row>
    <row r="13" spans="1:7" ht="24.6" customHeight="1" x14ac:dyDescent="0.3">
      <c r="E13" s="10"/>
      <c r="F13" s="10"/>
    </row>
    <row r="14" spans="1:7" ht="24.6" customHeight="1" x14ac:dyDescent="0.3">
      <c r="E14" s="10"/>
      <c r="F14" s="10"/>
    </row>
    <row r="15" spans="1:7" ht="24.6" customHeight="1" x14ac:dyDescent="0.3">
      <c r="E15" s="10"/>
      <c r="F15" s="10"/>
    </row>
    <row r="16" spans="1:7" ht="24.6" customHeight="1" x14ac:dyDescent="0.3">
      <c r="E16" s="10"/>
      <c r="F16" s="10"/>
    </row>
    <row r="17" spans="5:6" ht="24.6" customHeight="1" x14ac:dyDescent="0.3">
      <c r="E17" s="10"/>
      <c r="F17" s="10"/>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03A3-D345-4819-89C8-420AFE278316}">
  <dimension ref="A1:C3"/>
  <sheetViews>
    <sheetView workbookViewId="0">
      <pane ySplit="1" topLeftCell="A2" activePane="bottomLeft" state="frozen"/>
      <selection pane="bottomLeft" activeCell="B2" sqref="B2"/>
    </sheetView>
  </sheetViews>
  <sheetFormatPr baseColWidth="10" defaultColWidth="16.109375" defaultRowHeight="24" customHeight="1" x14ac:dyDescent="0.3"/>
  <cols>
    <col min="1" max="1" width="85.44140625" style="1" customWidth="1"/>
    <col min="2" max="2" width="25.88671875" style="1" customWidth="1"/>
    <col min="3" max="16384" width="16.109375" style="1"/>
  </cols>
  <sheetData>
    <row r="1" spans="1:3" ht="24" customHeight="1" x14ac:dyDescent="0.3">
      <c r="A1" s="3" t="s">
        <v>461</v>
      </c>
      <c r="B1" s="3" t="s">
        <v>265</v>
      </c>
      <c r="C1" s="3" t="s">
        <v>266</v>
      </c>
    </row>
    <row r="2" spans="1:3" ht="24.6" customHeight="1" x14ac:dyDescent="0.3"/>
    <row r="3" spans="1:3" ht="24.6" customHeight="1" x14ac:dyDescent="0.3"/>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9B79-0F4D-4837-AF4C-D79D66D45268}">
  <dimension ref="A1:D8"/>
  <sheetViews>
    <sheetView tabSelected="1" workbookViewId="0">
      <pane ySplit="1" topLeftCell="A2" activePane="bottomLeft" state="frozen"/>
      <selection pane="bottomLeft" activeCell="C10" sqref="C10"/>
    </sheetView>
  </sheetViews>
  <sheetFormatPr baseColWidth="10" defaultColWidth="16.109375" defaultRowHeight="24" customHeight="1" x14ac:dyDescent="0.3"/>
  <cols>
    <col min="1" max="1" width="102.5546875" style="1" customWidth="1"/>
    <col min="2" max="3" width="25.88671875" style="1" customWidth="1"/>
    <col min="4" max="4" width="19" style="1" customWidth="1"/>
    <col min="5" max="16384" width="16.109375" style="1"/>
  </cols>
  <sheetData>
    <row r="1" spans="1:4" ht="24" customHeight="1" x14ac:dyDescent="0.3">
      <c r="A1" s="3" t="s">
        <v>264</v>
      </c>
      <c r="B1" s="3" t="s">
        <v>265</v>
      </c>
      <c r="C1" s="3" t="s">
        <v>551</v>
      </c>
      <c r="D1" s="3" t="s">
        <v>552</v>
      </c>
    </row>
    <row r="2" spans="1:4" ht="24" customHeight="1" x14ac:dyDescent="0.3">
      <c r="A2" s="1" t="s">
        <v>267</v>
      </c>
      <c r="B2" s="1" t="s">
        <v>268</v>
      </c>
    </row>
    <row r="3" spans="1:4" ht="24" customHeight="1" x14ac:dyDescent="0.3">
      <c r="A3" s="1" t="s">
        <v>269</v>
      </c>
      <c r="B3" s="1" t="s">
        <v>268</v>
      </c>
    </row>
    <row r="4" spans="1:4" ht="24" customHeight="1" x14ac:dyDescent="0.3">
      <c r="A4" s="1" t="s">
        <v>270</v>
      </c>
      <c r="B4" s="1" t="s">
        <v>271</v>
      </c>
    </row>
    <row r="5" spans="1:4" ht="24" customHeight="1" x14ac:dyDescent="0.3">
      <c r="A5" s="1" t="s">
        <v>272</v>
      </c>
      <c r="B5" s="1" t="s">
        <v>271</v>
      </c>
    </row>
    <row r="6" spans="1:4" ht="24" customHeight="1" x14ac:dyDescent="0.3">
      <c r="A6" s="1" t="s">
        <v>273</v>
      </c>
      <c r="B6" s="1" t="s">
        <v>271</v>
      </c>
    </row>
    <row r="7" spans="1:4" ht="24" customHeight="1" x14ac:dyDescent="0.3">
      <c r="A7" s="1" t="s">
        <v>274</v>
      </c>
      <c r="B7" s="1" t="s">
        <v>275</v>
      </c>
    </row>
    <row r="8" spans="1:4" ht="24" customHeight="1" x14ac:dyDescent="0.3">
      <c r="A8" s="1" t="s">
        <v>584</v>
      </c>
      <c r="B8" s="1" t="s">
        <v>275</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h 7 r 1 V h M E g U u l A A A A 9 Q A A A B I A H A B D b 2 5 m a W c v U G F j a 2 F n Z S 5 4 b W w g o h g A K K A U A A A A A A A A A A A A A A A A A A A A A A A A A A A A h Y 8 x D o I w G I W v Q r r T 1 m o M k p 8 y q J s k J i b G t S k V G q E Y W i x 3 c / B I X k G M o m 6 O 7 3 v f 8 N 7 9 e o O 0 r 6 v g o l q r G 5 O g C a Y o U E Y 2 u T Z F g j p 3 D C O U c t g K e R K F C g b Z 2 L i 3 e Y J K 5 8 4 x I d 5 7 7 K e 4 a Q v C K J 2 Q Q 7 b Z y V L V A n 1 k / V 8 O t b F O G K k Q h / 1 r D G d 4 M c f R j G E K Z G S Q a f P t 2 T D 3 2 f 5 A W H a V 6 1 r F c x W u 1 k D G C O R 9 g T 8 A U E s D B B Q A A g A I A I e 6 9 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u v V W 1 W z N w 2 U B A A D s B g A A E w A c A E Z v c m 1 1 b G F z L 1 N l Y 3 R p b 2 4 x L m 0 g o h g A K K A U A A A A A A A A A A A A A A A A A A A A A A A A A A A A 7 Z P B a s J A E I b v g b z D s u 0 h Q g g k H q u X p t J b Q R L o Q T y s c c T F z a 5 s N s U 0 5 G 3 6 J n 2 x j g 3 W G K s G p B R K c w n M z M 7 / 7 8 f + G S S G K 0 m i + u / f 2 Z Z t Z U u m Y U 5 i N g M h w C d D I s D Y F s F v n G 9 L W B l t E h B e m G s N 0 j w r v Z o p t X J 6 5 e S J p T C k u 7 N 0 W k 1 C J Q 0 O T d 1 6 x Q 1 9 h P c 3 O Q d t Q J O 4 W F N c h / M C v F g z m S 2 U T k M l 8 l R i D z K n l n T L k k Z r J g z u d I n B D j G w M Z V L d v V g V 2 e y q K r e l 1 r d J Z I l S x K j W / k K P F m C x P N c g N y r R 2 v B T a 3 s H J t 0 S U P / c x Q 7 9 Z k Y j d w X I x R 4 A M F T j g 2 n p L c U z Y 1 z Z S A y B a 4 P s x e X L J j I o L c 3 7 X t + Y 7 M X 0 I b x l g P / A q f L N 2 0 w 9 E 5 R 3 H p o d r q D 9 D u S b F 2 4 G 8 x B N 5 h B C + d Z o M G 1 Q P 0 D o s E 5 p k d U b Y v L k 7 6 + S W H / i h T 2 f z y F v x C 3 / e v A p L X f x n / C L i a s w W 9 w n t 9 f C d U H U E s B A i 0 A F A A C A A g A h 7 r 1 V h M E g U u l A A A A 9 Q A A A B I A A A A A A A A A A A A A A A A A A A A A A E N v b m Z p Z y 9 Q Y W N r Y W d l L n h t b F B L A Q I t A B Q A A g A I A I e 6 9 V Y P y u m r p A A A A O k A A A A T A A A A A A A A A A A A A A A A A P E A A A B b Q 2 9 u d G V u d F 9 U e X B l c 1 0 u e G 1 s U E s B A i 0 A F A A C A A g A h 7 r 1 V t V s z c N l A Q A A 7 A Y A A B M A A A A A A A A A A A A A A A A A 4 g 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Y A A A A A A A A l 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V s 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y 0 w N y 0 x N 1 Q w N j o z O D o y N C 4 x M j c 2 N D E y W i I g L z 4 8 R W 5 0 c n k g V H l w Z T 0 i R m l s b E N v b H V t b l R 5 c G V z I i B W Y W x 1 Z T 0 i c 0 J n W U d B Q T 0 9 I i A v P j x F b n R y e S B U e X B l P S J G a W x s Q 2 9 s d W 1 u T m F t Z X M i I F Z h b H V l P S J z W y Z x d W 9 0 O 1 N w Y W x 0 Z T E u M S Z x d W 9 0 O y w m c X V v d D t T c G F s d G U x L j I u M S Z x d W 9 0 O y w m c X V v d D t T c G F s d G U x L j I u M i Z x d W 9 0 O y w m c X V v d D t T c G F s d G U 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Z W x s Z T E v Q X V 0 b 1 J l b W 9 2 Z W R D b 2 x 1 b W 5 z M S 5 7 U 3 B h b H R l M S 4 x L D B 9 J n F 1 b 3 Q 7 L C Z x d W 9 0 O 1 N l Y 3 R p b 2 4 x L 1 R h Y m V s b G U x L 0 F 1 d G 9 S Z W 1 v d m V k Q 2 9 s d W 1 u c z E u e 1 N w Y W x 0 Z T E u M i 4 x L D F 9 J n F 1 b 3 Q 7 L C Z x d W 9 0 O 1 N l Y 3 R p b 2 4 x L 1 R h Y m V s b G U x L 0 F 1 d G 9 S Z W 1 v d m V k Q 2 9 s d W 1 u c z E u e 1 N w Y W x 0 Z T E u M i 4 y L D J 9 J n F 1 b 3 Q 7 L C Z x d W 9 0 O 1 N l Y 3 R p b 2 4 x L 1 R h Y m V s b G U x L 0 F 1 d G 9 S Z W 1 v d m V k Q 2 9 s d W 1 u c z E u e 1 N w Y W x 0 Z T I s M 3 0 m c X V v d D t d L C Z x d W 9 0 O 0 N v b H V t b k N v d W 5 0 J n F 1 b 3 Q 7 O j Q s J n F 1 b 3 Q 7 S 2 V 5 Q 2 9 s d W 1 u T m F t Z X M m c X V v d D s 6 W 1 0 s J n F 1 b 3 Q 7 Q 2 9 s d W 1 u S W R l b n R p d G l l c y Z x d W 9 0 O z p b J n F 1 b 3 Q 7 U 2 V j d G l v b j E v V G F i Z W x s Z T E v Q X V 0 b 1 J l b W 9 2 Z W R D b 2 x 1 b W 5 z M S 5 7 U 3 B h b H R l M S 4 x L D B 9 J n F 1 b 3 Q 7 L C Z x d W 9 0 O 1 N l Y 3 R p b 2 4 x L 1 R h Y m V s b G U x L 0 F 1 d G 9 S Z W 1 v d m V k Q 2 9 s d W 1 u c z E u e 1 N w Y W x 0 Z T E u M i 4 x L D F 9 J n F 1 b 3 Q 7 L C Z x d W 9 0 O 1 N l Y 3 R p b 2 4 x L 1 R h Y m V s b G U x L 0 F 1 d G 9 S Z W 1 v d m V k Q 2 9 s d W 1 u c z E u e 1 N w Y W x 0 Z T E u M i 4 y L D J 9 J n F 1 b 3 Q 7 L C Z x d W 9 0 O 1 N l Y 3 R p b 2 4 x L 1 R h Y m V s b G U x L 0 F 1 d G 9 S Z W 1 v d m V k Q 2 9 s d W 1 u c z E u e 1 N w Y W x 0 Z T I s M 3 0 m c X V v d D t d L C Z x d W 9 0 O 1 J l b G F 0 a W 9 u c 2 h p c E l u Z m 8 m c X V v d D s 6 W 1 1 9 I i A v P j w v U 3 R h Y m x l R W 5 0 c m l l c z 4 8 L 0 l 0 Z W 0 + P E l 0 Z W 0 + P E l 0 Z W 1 M b 2 N h d G l v b j 4 8 S X R l b V R 5 c G U + R m 9 y b X V s Y T w v S X R l b V R 5 c G U + P E l 0 Z W 1 Q Y X R o P l N l Y 3 R p b 2 4 x L 1 R h Y m V s b G U x L 1 F 1 Z W x s Z T 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U x L 1 N w Y W x 0 Z S U y M G 5 h Y 2 g l M j B U c m V u b n p l a W N o Z W 4 l M j B 0 Z W l s Z W 4 8 L 0 l 0 Z W 1 Q Y X R o P j w v S X R l b U x v Y 2 F 0 a W 9 u P j x T d G F i b G V F b n R y a W V z I C 8 + P C 9 J d G V t P j x J d G V t P j x J d G V t T G 9 j Y X R p b 2 4 + P E l 0 Z W 1 U e X B l P k Z v c m 1 1 b G E 8 L 0 l 0 Z W 1 U e X B l P j x J d G V t U G F 0 a D 5 T Z W N 0 a W 9 u M S 9 U Y W J l b G x l M S 9 H Z S V D M y V B N G 5 k Z X J 0 Z X I l M j B U e X A x P C 9 J d G V t U G F 0 a D 4 8 L 0 l 0 Z W 1 M b 2 N h d G l v b j 4 8 U 3 R h Y m x l R W 5 0 c m l l c y A v P j w v S X R l b T 4 8 S X R l b T 4 8 S X R l b U x v Y 2 F 0 a W 9 u P j x J d G V t V H l w Z T 5 G b 3 J t d W x h P C 9 J d G V t V H l w Z T 4 8 S X R l b V B h d G g + U 2 V j d G l v b j E v V G F i Z W x s Z T E v U 3 B h b H R l J T I w b m F j a C U y M F R y Z W 5 u e m V p Y 2 h l b i U y M H R l a W x l b j E 8 L 0 l 0 Z W 1 Q Y X R o P j w v S X R l b U x v Y 2 F 0 a W 9 u P j x T d G F i b G V F b n R y a W V z I C 8 + P C 9 J d G V t P j x J d G V t P j x J d G V t T G 9 j Y X R p b 2 4 + P E l 0 Z W 1 U e X B l P k Z v c m 1 1 b G E 8 L 0 l 0 Z W 1 U e X B l P j x J d G V t U G F 0 a D 5 T Z W N 0 a W 9 u M S 9 U Y W J l b G x l M S 9 H Z S V D M y V B N G 5 k Z X J 0 Z X I l M j B U e X A y P C 9 J d G V t U G F 0 a D 4 8 L 0 l 0 Z W 1 M b 2 N h d G l v b j 4 8 U 3 R h Y m x l R W 5 0 c m l l c y A v P j w v S X R l b T 4 8 S X R l b T 4 8 S X R l b U x v Y 2 F 0 a W 9 u P j x J d G V t V H l w Z T 5 G b 3 J t d W x h P C 9 J d G V t V H l w Z T 4 8 S X R l b V B h d G g + U 2 V j d G l v b j E v V G F i Z W x 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1 I i A v P j x F b n R y e S B U e X B l P S J G a W x s R X J y b 3 J D b 2 R l I i B W Y W x 1 Z T 0 i c 1 V u a 2 5 v d 2 4 i I C 8 + P E V u d H J 5 I F R 5 c G U 9 I k Z p b G x F c n J v c k N v d W 5 0 I i B W Y W x 1 Z T 0 i b D A i I C 8 + P E V u d H J 5 I F R 5 c G U 9 I k Z p b G x M Y X N 0 V X B k Y X R l Z C I g V m F s d W U 9 I m Q y M D I z L T A 3 L T E 4 V D E 1 O j A y O j I 2 L j A 5 M D A z M j V a I i A v P j x F b n R y e S B U e X B l P S J G a W x s Q 2 9 s d W 1 u V H l w Z X M i I F Z h b H V l P S J z Q m d Z R y I g L z 4 8 R W 5 0 c n k g V H l w Z T 0 i R m l s b E N v b H V t b k 5 h b W V z I i B W Y W x 1 Z T 0 i c 1 s m c X V v d D t T c G F s d G U x L j E m c X V v d D s s J n F 1 b 3 Q 7 U 3 B h b H R l M S 4 y L j E m c X V v d D s s J n F 1 b 3 Q 7 U 3 B h b H R l M S 4 y L j 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l b G x l M y 9 B d X R v U m V t b 3 Z l Z E N v b H V t b n M x L n t T c G F s d G U x L j E s M H 0 m c X V v d D s s J n F 1 b 3 Q 7 U 2 V j d G l v b j E v V G F i Z W x s Z T M v Q X V 0 b 1 J l b W 9 2 Z W R D b 2 x 1 b W 5 z M S 5 7 U 3 B h b H R l M S 4 y L j E s M X 0 m c X V v d D s s J n F 1 b 3 Q 7 U 2 V j d G l v b j E v V G F i Z W x s Z T M v Q X V 0 b 1 J l b W 9 2 Z W R D b 2 x 1 b W 5 z M S 5 7 U 3 B h b H R l M S 4 y L j I s M n 0 m c X V v d D t d L C Z x d W 9 0 O 0 N v b H V t b k N v d W 5 0 J n F 1 b 3 Q 7 O j M s J n F 1 b 3 Q 7 S 2 V 5 Q 2 9 s d W 1 u T m F t Z X M m c X V v d D s 6 W 1 0 s J n F 1 b 3 Q 7 Q 2 9 s d W 1 u S W R l b n R p d G l l c y Z x d W 9 0 O z p b J n F 1 b 3 Q 7 U 2 V j d G l v b j E v V G F i Z W x s Z T M v Q X V 0 b 1 J l b W 9 2 Z W R D b 2 x 1 b W 5 z M S 5 7 U 3 B h b H R l M S 4 x L D B 9 J n F 1 b 3 Q 7 L C Z x d W 9 0 O 1 N l Y 3 R p b 2 4 x L 1 R h Y m V s b G U z L 0 F 1 d G 9 S Z W 1 v d m V k Q 2 9 s d W 1 u c z E u e 1 N w Y W x 0 Z T E u M i 4 x L D F 9 J n F 1 b 3 Q 7 L C Z x d W 9 0 O 1 N l Y 3 R p b 2 4 x L 1 R h Y m V s b G U z L 0 F 1 d G 9 S Z W 1 v d m V k Q 2 9 s d W 1 u c z E u e 1 N w Y W x 0 Z T E u M i 4 y L D J 9 J n F 1 b 3 Q 7 X S w m c X V v d D t S Z W x h d G l v b n N o a X B J b m Z v J n F 1 b 3 Q 7 O l t d f S I g L z 4 8 L 1 N 0 Y W J s Z U V u d H J p Z X M + P C 9 J d G V t P j x J d G V t P j x J d G V t T G 9 j Y X R p b 2 4 + P E l 0 Z W 1 U e X B l P k Z v c m 1 1 b G E 8 L 0 l 0 Z W 1 U e X B l P j x J d G V t U G F 0 a D 5 T Z W N 0 a W 9 u M S 9 U Y W J l b G x l M y 9 R d W V s b G U 8 L 0 l 0 Z W 1 Q Y X R o P j w v S X R l b U x v Y 2 F 0 a W 9 u P j x T d G F i b G V F b n R y a W V z I C 8 + P C 9 J d G V t P j x J d G V t P j x J d G V t T G 9 j Y X R p b 2 4 + P E l 0 Z W 1 U e X B l P k Z v c m 1 1 b G E 8 L 0 l 0 Z W 1 U e X B l P j x J d G V t U G F 0 a D 5 T Z W N 0 a W 9 u M S 9 U Y W J l b G x l M y 9 H Z S V D M y V B N G 5 k Z X J 0 Z X I l M j B U e X A 8 L 0 l 0 Z W 1 Q Y X R o P j w v S X R l b U x v Y 2 F 0 a W 9 u P j x T d G F i b G V F b n R y a W V z I C 8 + P C 9 J d G V t P j x J d G V t P j x J d G V t T G 9 j Y X R p b 2 4 + P E l 0 Z W 1 U e X B l P k Z v c m 1 1 b G E 8 L 0 l 0 Z W 1 U e X B l P j x J d G V t U G F 0 a D 5 T Z W N 0 a W 9 u M S 9 U Y W J l b G x l M y 9 T c G F s d G U l M j B u Y W N o J T I w V H J l b m 5 6 Z W l j a G V u J T I w d G V p b G V u P C 9 J d G V t U G F 0 a D 4 8 L 0 l 0 Z W 1 M b 2 N h d G l v b j 4 8 U 3 R h Y m x l R W 5 0 c m l l c y A v P j w v S X R l b T 4 8 S X R l b T 4 8 S X R l b U x v Y 2 F 0 a W 9 u P j x J d G V t V H l w Z T 5 G b 3 J t d W x h P C 9 J d G V t V H l w Z T 4 8 S X R l b V B h d G g + U 2 V j d G l v b j E v V G F i Z W x s Z T M v R 2 U l Q z M l Q T R u Z G V y d G V y J T I w V H l w M T w v S X R l b V B h d G g + P C 9 J d G V t T G 9 j Y X R p b 2 4 + P F N 0 Y W J s Z U V u d H J p Z X M g L z 4 8 L 0 l 0 Z W 0 + P E l 0 Z W 0 + P E l 0 Z W 1 M b 2 N h d G l v b j 4 8 S X R l b V R 5 c G U + R m 9 y b X V s Y T w v S X R l b V R 5 c G U + P E l 0 Z W 1 Q Y X R o P l N l Y 3 R p b 2 4 x L 1 R h Y m V s b G U z L 1 N w Y W x 0 Z S U y M G 5 h Y 2 g l M j B U c m V u b n p l a W N o Z W 4 l M j B 0 Z W l s Z W 4 x P C 9 J d G V t U G F 0 a D 4 8 L 0 l 0 Z W 1 M b 2 N h d G l v b j 4 8 U 3 R h Y m x l R W 5 0 c m l l c y A v P j w v S X R l b T 4 8 S X R l b T 4 8 S X R l b U x v Y 2 F 0 a W 9 u P j x J d G V t V H l w Z T 5 G b 3 J t d W x h P C 9 J d G V t V H l w Z T 4 8 S X R l b V B h d G g + U 2 V j d G l v b j E v V G F i Z W x s Z T M v R 2 U l Q z M l Q T R u Z G V y d G V y J T I w V H l w M j w v S X R l b V B h d G g + P C 9 J d G V t T G 9 j Y X R p b 2 4 + P F N 0 Y W J s Z U V u d H J p Z X M g L z 4 8 L 0 l 0 Z W 0 + P C 9 J d G V t c z 4 8 L 0 x v Y 2 F s U G F j a 2 F n Z U 1 l d G F k Y X R h R m l s Z T 4 W A A A A U E s F B g A A A A A A A A A A A A A A A A A A A A A A A C Y B A A A B A A A A 0 I y d 3 w E V 0 R G M e g D A T 8 K X 6 w E A A A C a 3 r i c g R h 8 Q 4 z S 6 c F i y x I O A A A A A A I A A A A A A B B m A A A A A Q A A I A A A A M v A a 5 4 + p i + S X n F z m P l r 7 P w E O p F A J c j G S s N G o e y c v 1 Y c A A A A A A 6 A A A A A A g A A I A A A A F p g Q 5 v Z 6 6 K r M h u j I s g E L A J M l f 0 b j Z H 6 r F q T G R t F 3 3 w U U A A A A E 7 C W d X K D i d a r C B 1 G I l u T u T N y 9 1 / G J + U I O S / g J L h J d k Z F p D m 9 U B 4 Q F E R 5 x u 6 b g f 3 0 L 4 3 l u j V k q t D i c E S p N C 7 e l 7 W N M W / y f / G c h H f p L + 0 P z k G Q A A A A E a P S 7 o E f M K p 7 5 8 I 3 D E q s J V t Y b 8 y O 7 V 8 1 t Y n 8 r K U t D E K X H 1 Z E b z x p W K D p j 5 / b d O I W n e 8 b 0 v K 8 j M X L I r m a X r s 0 L M = < / D a t a M a s h u p > 
</file>

<file path=customXml/itemProps1.xml><?xml version="1.0" encoding="utf-8"?>
<ds:datastoreItem xmlns:ds="http://schemas.openxmlformats.org/officeDocument/2006/customXml" ds:itemID="{36AD9155-F992-4598-B28C-994963E402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CRediT</vt:lpstr>
      <vt:lpstr>ParticipatingSites</vt:lpstr>
      <vt:lpstr>ResearchAssociates</vt:lpstr>
      <vt:lpstr>ResearchItems</vt:lpstr>
      <vt:lpstr>DataElements</vt:lpstr>
      <vt:lpstr>Roadmap</vt:lpstr>
      <vt:lpstr>Downloads</vt:lpstr>
      <vt:lpstr>Limitations</vt:lpstr>
      <vt:lpstr>Concerns</vt:lpstr>
      <vt:lpstr>Assumptions</vt:lpstr>
      <vt:lpstr>Definitions</vt:lpstr>
      <vt:lpstr>ICD-10-Codes</vt:lpstr>
      <vt:lpstr>HarmonizedInputDataModel</vt:lpstr>
      <vt:lpstr>ProcessedDataModel</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Choco Caballero</dc:creator>
  <cp:lastModifiedBy>Choco Caballero</cp:lastModifiedBy>
  <dcterms:created xsi:type="dcterms:W3CDTF">2015-06-05T18:19:34Z</dcterms:created>
  <dcterms:modified xsi:type="dcterms:W3CDTF">2023-10-23T10:14:27Z</dcterms:modified>
</cp:coreProperties>
</file>