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pivotTables/pivotTable3.xml" ContentType="application/vnd.openxmlformats-officedocument.spreadsheetml.pivot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pivotCache/pivotCacheRecords3.xml" ContentType="application/vnd.openxmlformats-officedocument.spreadsheetml.pivotCacheRecords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EstaPasta_de_trabalho" defaultThemeVersion="124226"/>
  <bookViews>
    <workbookView xWindow="-15" yWindow="-15" windowWidth="10290" windowHeight="8100" tabRatio="619"/>
  </bookViews>
  <sheets>
    <sheet name="VODANET" sheetId="1" r:id="rId1"/>
    <sheet name="GRAFICOS" sheetId="2" r:id="rId2"/>
    <sheet name="Lider" sheetId="3" r:id="rId3"/>
    <sheet name="Vodanet  " sheetId="4" r:id="rId4"/>
    <sheet name="Nelta" sheetId="5" r:id="rId5"/>
    <sheet name="SAOM" sheetId="6" r:id="rId6"/>
    <sheet name="AG_Lider" sheetId="7" r:id="rId7"/>
    <sheet name="Adiantamentos" sheetId="8" r:id="rId8"/>
    <sheet name="Levantamento" sheetId="9" r:id="rId9"/>
  </sheets>
  <externalReferences>
    <externalReference r:id="rId10"/>
  </externalReferences>
  <definedNames>
    <definedName name="_xlnm._FilterDatabase" localSheetId="5" hidden="1">SAOM!$A$1:$P$377</definedName>
    <definedName name="_xlnm._FilterDatabase" localSheetId="0" hidden="1">VODANET!$A$5:$AD$830</definedName>
    <definedName name="_xlnm.Print_Area" localSheetId="0">VODANET!$A$3:$J$90</definedName>
    <definedName name="Z_0A84A011_5149_49CE_9B21_E7575D6881EC_.wvu.FilterData" localSheetId="0" hidden="1">VODANET!$A$5:$AD$624</definedName>
    <definedName name="Z_2A9615A3_EC56_41A3_9E81_02FB2DC84AAF_.wvu.FilterData" localSheetId="0" hidden="1">VODANET!$A$5:$AD$598</definedName>
    <definedName name="Z_3FD12896_1F0E_4D3B_A791_29193D14B314_.wvu.FilterData" localSheetId="0" hidden="1">VODANET!$A$5:$AD$720</definedName>
    <definedName name="Z_4729CACD_9FBE_41E6_A7F0_37D874A38EFF_.wvu.FilterData" localSheetId="0" hidden="1">VODANET!$A$5:$AD$598</definedName>
    <definedName name="Z_539B099F_E275_407B_9319_0D9ADFCA1C18_.wvu.FilterData" localSheetId="5" hidden="1">SAOM!$A$1:$P$377</definedName>
    <definedName name="Z_539B099F_E275_407B_9319_0D9ADFCA1C18_.wvu.FilterData" localSheetId="0" hidden="1">VODANET!$A$5:$AD$811</definedName>
    <definedName name="Z_539B099F_E275_407B_9319_0D9ADFCA1C18_.wvu.PrintArea" localSheetId="0" hidden="1">VODANET!$A$3:$J$90</definedName>
    <definedName name="Z_6BA235E4_56C2_4FA7_839D_98DA23C3EC2A_.wvu.FilterData" localSheetId="5" hidden="1">SAOM!$D$1:$G$62</definedName>
    <definedName name="Z_6BA235E4_56C2_4FA7_839D_98DA23C3EC2A_.wvu.FilterData" localSheetId="0" hidden="1">VODANET!$A$5:$AC$254</definedName>
    <definedName name="Z_6BA235E4_56C2_4FA7_839D_98DA23C3EC2A_.wvu.PrintArea" localSheetId="0" hidden="1">VODANET!$A$3:$J$90</definedName>
    <definedName name="Z_6D07470F_063B_4D87_9E9F_32B59B911FE8_.wvu.FilterData" localSheetId="0" hidden="1">VODANET!$A$5:$AC$288</definedName>
    <definedName name="Z_84B09F39_A452_43B0_8FAD_93FD2A6D7F32_.wvu.FilterData" localSheetId="0" hidden="1">VODANET!$A$5:$AD$624</definedName>
    <definedName name="Z_B6203064_B095_4D19_B0E6_22B9E3EAF041_.wvu.FilterData" localSheetId="0" hidden="1">VODANET!$A$5:$AD$598</definedName>
    <definedName name="Z_B6C2C6B9_899E_4BF8_B0EA_AEFC2E536E6B_.wvu.FilterData" localSheetId="0" hidden="1">VODANET!$A$5:$AD$688</definedName>
  </definedNames>
  <calcPr calcId="125725"/>
  <customWorkbookViews>
    <customWorkbookView name="Vodanet - Modo de exibição pessoal" guid="{539B099F-E275-407B-9319-0D9ADFCA1C18}" mergeInterval="0" personalView="1" maximized="1" xWindow="1" yWindow="1" windowWidth="1362" windowHeight="538" tabRatio="619" activeSheetId="1"/>
    <customWorkbookView name="Veronica B. Barroso - Modo de exibição pessoal" guid="{6BA235E4-56C2-4FA7-839D-98DA23C3EC2A}" mergeInterval="0" personalView="1" maximized="1" windowWidth="1157" windowHeight="543" tabRatio="634" activeSheetId="2"/>
  </customWorkbookViews>
  <pivotCaches>
    <pivotCache cacheId="0" r:id="rId11"/>
    <pivotCache cacheId="1" r:id="rId12"/>
    <pivotCache cacheId="2" r:id="rId13"/>
  </pivotCaches>
</workbook>
</file>

<file path=xl/calcChain.xml><?xml version="1.0" encoding="utf-8"?>
<calcChain xmlns="http://schemas.openxmlformats.org/spreadsheetml/2006/main">
  <c r="E19" i="9"/>
  <c r="E18"/>
  <c r="E17"/>
  <c r="H14"/>
  <c r="O812" i="1"/>
  <c r="P812"/>
  <c r="Q812"/>
  <c r="R812"/>
  <c r="S812"/>
  <c r="T812"/>
  <c r="V812"/>
  <c r="O813"/>
  <c r="P813"/>
  <c r="Q813"/>
  <c r="R813"/>
  <c r="S813"/>
  <c r="T813"/>
  <c r="V813"/>
  <c r="O814"/>
  <c r="P814"/>
  <c r="Q814"/>
  <c r="R814"/>
  <c r="S814"/>
  <c r="T814"/>
  <c r="V814"/>
  <c r="O815"/>
  <c r="P815"/>
  <c r="Q815"/>
  <c r="R815"/>
  <c r="S815"/>
  <c r="T815"/>
  <c r="V815"/>
  <c r="O816"/>
  <c r="P816"/>
  <c r="Q816"/>
  <c r="R816"/>
  <c r="S816"/>
  <c r="T816"/>
  <c r="V816"/>
  <c r="O817"/>
  <c r="P817"/>
  <c r="Q817"/>
  <c r="R817"/>
  <c r="S817"/>
  <c r="T817"/>
  <c r="V817"/>
  <c r="O818"/>
  <c r="P818"/>
  <c r="Q818"/>
  <c r="R818"/>
  <c r="S818"/>
  <c r="T818"/>
  <c r="V818"/>
  <c r="O819"/>
  <c r="P819"/>
  <c r="Q819"/>
  <c r="R819"/>
  <c r="S819"/>
  <c r="T819"/>
  <c r="V819"/>
  <c r="O820"/>
  <c r="P820"/>
  <c r="Q820"/>
  <c r="R820"/>
  <c r="S820"/>
  <c r="T820"/>
  <c r="V820"/>
  <c r="O821"/>
  <c r="P821"/>
  <c r="Q821"/>
  <c r="R821"/>
  <c r="S821"/>
  <c r="T821"/>
  <c r="V821"/>
  <c r="O822"/>
  <c r="P822"/>
  <c r="Q822"/>
  <c r="R822"/>
  <c r="S822"/>
  <c r="T822"/>
  <c r="V822"/>
  <c r="O823"/>
  <c r="P823"/>
  <c r="Q823"/>
  <c r="R823"/>
  <c r="S823"/>
  <c r="T823"/>
  <c r="V823"/>
  <c r="O824"/>
  <c r="P824"/>
  <c r="Q824"/>
  <c r="R824"/>
  <c r="S824"/>
  <c r="T824"/>
  <c r="V824"/>
  <c r="O825"/>
  <c r="P825"/>
  <c r="Q825"/>
  <c r="R825"/>
  <c r="S825"/>
  <c r="T825"/>
  <c r="V825"/>
  <c r="O826"/>
  <c r="P826"/>
  <c r="Q826"/>
  <c r="R826"/>
  <c r="S826"/>
  <c r="T826"/>
  <c r="V826"/>
  <c r="O827"/>
  <c r="P827"/>
  <c r="Q827"/>
  <c r="R827"/>
  <c r="S827"/>
  <c r="T827"/>
  <c r="V827"/>
  <c r="O828"/>
  <c r="P828"/>
  <c r="Q828"/>
  <c r="R828"/>
  <c r="S828"/>
  <c r="T828"/>
  <c r="V828"/>
  <c r="O829"/>
  <c r="P829"/>
  <c r="Q829"/>
  <c r="R829"/>
  <c r="S829"/>
  <c r="T829"/>
  <c r="V829"/>
  <c r="O830"/>
  <c r="P830"/>
  <c r="Q830"/>
  <c r="R830"/>
  <c r="S830"/>
  <c r="T830"/>
  <c r="V830"/>
  <c r="D812"/>
  <c r="E812" s="1"/>
  <c r="D813"/>
  <c r="E813" s="1"/>
  <c r="D814"/>
  <c r="E814" s="1"/>
  <c r="D815"/>
  <c r="E815" s="1"/>
  <c r="D816"/>
  <c r="E816" s="1"/>
  <c r="D817"/>
  <c r="E817" s="1"/>
  <c r="D818"/>
  <c r="E818" s="1"/>
  <c r="D819"/>
  <c r="E819" s="1"/>
  <c r="D820"/>
  <c r="E820" s="1"/>
  <c r="D821"/>
  <c r="E821" s="1"/>
  <c r="D822"/>
  <c r="E822" s="1"/>
  <c r="D823"/>
  <c r="E823" s="1"/>
  <c r="D824"/>
  <c r="E824" s="1"/>
  <c r="D825"/>
  <c r="E825" s="1"/>
  <c r="D826"/>
  <c r="E826" s="1"/>
  <c r="D827"/>
  <c r="E827" s="1"/>
  <c r="D828"/>
  <c r="E828" s="1"/>
  <c r="D829"/>
  <c r="E829" s="1"/>
  <c r="D830"/>
  <c r="E830" s="1"/>
  <c r="E8" i="9" l="1"/>
  <c r="E9"/>
  <c r="E7"/>
  <c r="H3"/>
  <c r="H4"/>
  <c r="O752" i="1" l="1"/>
  <c r="P752"/>
  <c r="Q752"/>
  <c r="R752"/>
  <c r="S752"/>
  <c r="T752"/>
  <c r="V752"/>
  <c r="O753"/>
  <c r="P753"/>
  <c r="Q753"/>
  <c r="R753"/>
  <c r="S753"/>
  <c r="T753"/>
  <c r="V753"/>
  <c r="O754"/>
  <c r="P754"/>
  <c r="Q754"/>
  <c r="R754"/>
  <c r="S754"/>
  <c r="T754"/>
  <c r="V754"/>
  <c r="O755"/>
  <c r="P755"/>
  <c r="Q755"/>
  <c r="R755"/>
  <c r="S755"/>
  <c r="T755"/>
  <c r="V755"/>
  <c r="O756"/>
  <c r="P756"/>
  <c r="Q756"/>
  <c r="R756"/>
  <c r="S756"/>
  <c r="T756"/>
  <c r="V756"/>
  <c r="O757"/>
  <c r="P757"/>
  <c r="Q757"/>
  <c r="R757"/>
  <c r="S757"/>
  <c r="T757"/>
  <c r="V757"/>
  <c r="O758"/>
  <c r="P758"/>
  <c r="Q758"/>
  <c r="R758"/>
  <c r="S758"/>
  <c r="T758"/>
  <c r="V758"/>
  <c r="O759"/>
  <c r="P759"/>
  <c r="Q759"/>
  <c r="R759"/>
  <c r="S759"/>
  <c r="T759"/>
  <c r="V759"/>
  <c r="O760"/>
  <c r="P760"/>
  <c r="Q760"/>
  <c r="R760"/>
  <c r="S760"/>
  <c r="T760"/>
  <c r="V760"/>
  <c r="O761"/>
  <c r="P761"/>
  <c r="Q761"/>
  <c r="R761"/>
  <c r="S761"/>
  <c r="T761"/>
  <c r="V761"/>
  <c r="O762"/>
  <c r="P762"/>
  <c r="Q762"/>
  <c r="R762"/>
  <c r="S762"/>
  <c r="T762"/>
  <c r="V762"/>
  <c r="O763"/>
  <c r="P763"/>
  <c r="Q763"/>
  <c r="R763"/>
  <c r="S763"/>
  <c r="T763"/>
  <c r="V763"/>
  <c r="O764"/>
  <c r="P764"/>
  <c r="Q764"/>
  <c r="R764"/>
  <c r="S764"/>
  <c r="T764"/>
  <c r="V764"/>
  <c r="O765"/>
  <c r="P765"/>
  <c r="Q765"/>
  <c r="R765"/>
  <c r="S765"/>
  <c r="T765"/>
  <c r="V765"/>
  <c r="O766"/>
  <c r="P766"/>
  <c r="Q766"/>
  <c r="R766"/>
  <c r="S766"/>
  <c r="T766"/>
  <c r="V766"/>
  <c r="O767"/>
  <c r="P767"/>
  <c r="Q767"/>
  <c r="R767"/>
  <c r="S767"/>
  <c r="T767"/>
  <c r="V767"/>
  <c r="O768"/>
  <c r="P768"/>
  <c r="Q768"/>
  <c r="R768"/>
  <c r="S768"/>
  <c r="T768"/>
  <c r="V768"/>
  <c r="O769"/>
  <c r="P769"/>
  <c r="Q769"/>
  <c r="R769"/>
  <c r="S769"/>
  <c r="T769"/>
  <c r="V769"/>
  <c r="O770"/>
  <c r="P770"/>
  <c r="Q770"/>
  <c r="R770"/>
  <c r="S770"/>
  <c r="T770"/>
  <c r="V770"/>
  <c r="O771"/>
  <c r="P771"/>
  <c r="Q771"/>
  <c r="R771"/>
  <c r="S771"/>
  <c r="T771"/>
  <c r="V771"/>
  <c r="O772"/>
  <c r="P772"/>
  <c r="Q772"/>
  <c r="R772"/>
  <c r="S772"/>
  <c r="T772"/>
  <c r="V772"/>
  <c r="O773"/>
  <c r="P773"/>
  <c r="Q773"/>
  <c r="R773"/>
  <c r="S773"/>
  <c r="T773"/>
  <c r="V773"/>
  <c r="O774"/>
  <c r="P774"/>
  <c r="Q774"/>
  <c r="R774"/>
  <c r="S774"/>
  <c r="T774"/>
  <c r="V774"/>
  <c r="O775"/>
  <c r="P775"/>
  <c r="Q775"/>
  <c r="R775"/>
  <c r="S775"/>
  <c r="T775"/>
  <c r="V775"/>
  <c r="O776"/>
  <c r="P776"/>
  <c r="Q776"/>
  <c r="R776"/>
  <c r="S776"/>
  <c r="T776"/>
  <c r="V776"/>
  <c r="O777"/>
  <c r="P777"/>
  <c r="Q777"/>
  <c r="R777"/>
  <c r="S777"/>
  <c r="T777"/>
  <c r="V777"/>
  <c r="O778"/>
  <c r="P778"/>
  <c r="Q778"/>
  <c r="R778"/>
  <c r="S778"/>
  <c r="T778"/>
  <c r="V778"/>
  <c r="O779"/>
  <c r="P779"/>
  <c r="Q779"/>
  <c r="R779"/>
  <c r="S779"/>
  <c r="T779"/>
  <c r="V779"/>
  <c r="O780"/>
  <c r="P780"/>
  <c r="Q780"/>
  <c r="R780"/>
  <c r="S780"/>
  <c r="T780"/>
  <c r="V780"/>
  <c r="O781"/>
  <c r="P781"/>
  <c r="Q781"/>
  <c r="R781"/>
  <c r="S781"/>
  <c r="T781"/>
  <c r="V781"/>
  <c r="O782"/>
  <c r="P782"/>
  <c r="Q782"/>
  <c r="R782"/>
  <c r="S782"/>
  <c r="T782"/>
  <c r="V782"/>
  <c r="O783"/>
  <c r="P783"/>
  <c r="Q783"/>
  <c r="R783"/>
  <c r="S783"/>
  <c r="T783"/>
  <c r="V783"/>
  <c r="O784"/>
  <c r="P784"/>
  <c r="Q784"/>
  <c r="R784"/>
  <c r="S784"/>
  <c r="T784"/>
  <c r="V784"/>
  <c r="O785"/>
  <c r="P785"/>
  <c r="Q785"/>
  <c r="R785"/>
  <c r="S785"/>
  <c r="T785"/>
  <c r="V785"/>
  <c r="O786"/>
  <c r="P786"/>
  <c r="Q786"/>
  <c r="R786"/>
  <c r="S786"/>
  <c r="T786"/>
  <c r="V786"/>
  <c r="O787"/>
  <c r="P787"/>
  <c r="Q787"/>
  <c r="R787"/>
  <c r="S787"/>
  <c r="T787"/>
  <c r="V787"/>
  <c r="O788"/>
  <c r="P788"/>
  <c r="Q788"/>
  <c r="R788"/>
  <c r="S788"/>
  <c r="T788"/>
  <c r="V788"/>
  <c r="O789"/>
  <c r="P789"/>
  <c r="Q789"/>
  <c r="R789"/>
  <c r="S789"/>
  <c r="T789"/>
  <c r="V789"/>
  <c r="O790"/>
  <c r="P790"/>
  <c r="Q790"/>
  <c r="R790"/>
  <c r="S790"/>
  <c r="T790"/>
  <c r="V790"/>
  <c r="O791"/>
  <c r="P791"/>
  <c r="Q791"/>
  <c r="R791"/>
  <c r="S791"/>
  <c r="T791"/>
  <c r="V791"/>
  <c r="O792"/>
  <c r="P792"/>
  <c r="Q792"/>
  <c r="R792"/>
  <c r="S792"/>
  <c r="T792"/>
  <c r="V792"/>
  <c r="O793"/>
  <c r="P793"/>
  <c r="Q793"/>
  <c r="R793"/>
  <c r="S793"/>
  <c r="T793"/>
  <c r="V793"/>
  <c r="O794"/>
  <c r="P794"/>
  <c r="Q794"/>
  <c r="R794"/>
  <c r="S794"/>
  <c r="T794"/>
  <c r="V794"/>
  <c r="O795"/>
  <c r="P795"/>
  <c r="Q795"/>
  <c r="R795"/>
  <c r="S795"/>
  <c r="T795"/>
  <c r="V795"/>
  <c r="O796"/>
  <c r="P796"/>
  <c r="Q796"/>
  <c r="R796"/>
  <c r="S796"/>
  <c r="T796"/>
  <c r="V796"/>
  <c r="O797"/>
  <c r="P797"/>
  <c r="Q797"/>
  <c r="R797"/>
  <c r="S797"/>
  <c r="T797"/>
  <c r="V797"/>
  <c r="O798"/>
  <c r="P798"/>
  <c r="Q798"/>
  <c r="R798"/>
  <c r="S798"/>
  <c r="T798"/>
  <c r="V798"/>
  <c r="O799"/>
  <c r="P799"/>
  <c r="Q799"/>
  <c r="R799"/>
  <c r="S799"/>
  <c r="T799"/>
  <c r="V799"/>
  <c r="O800"/>
  <c r="P800"/>
  <c r="Q800"/>
  <c r="R800"/>
  <c r="S800"/>
  <c r="T800"/>
  <c r="V800"/>
  <c r="O801"/>
  <c r="P801"/>
  <c r="Q801"/>
  <c r="R801"/>
  <c r="S801"/>
  <c r="T801"/>
  <c r="V801"/>
  <c r="O802"/>
  <c r="P802"/>
  <c r="Q802"/>
  <c r="R802"/>
  <c r="S802"/>
  <c r="T802"/>
  <c r="V802"/>
  <c r="O803"/>
  <c r="P803"/>
  <c r="Q803"/>
  <c r="R803"/>
  <c r="S803"/>
  <c r="T803"/>
  <c r="V803"/>
  <c r="O804"/>
  <c r="P804"/>
  <c r="Q804"/>
  <c r="R804"/>
  <c r="S804"/>
  <c r="T804"/>
  <c r="V804"/>
  <c r="O805"/>
  <c r="P805"/>
  <c r="Q805"/>
  <c r="R805"/>
  <c r="S805"/>
  <c r="T805"/>
  <c r="V805"/>
  <c r="O806"/>
  <c r="P806"/>
  <c r="Q806"/>
  <c r="R806"/>
  <c r="S806"/>
  <c r="T806"/>
  <c r="V806"/>
  <c r="O807"/>
  <c r="P807"/>
  <c r="Q807"/>
  <c r="R807"/>
  <c r="S807"/>
  <c r="T807"/>
  <c r="V807"/>
  <c r="O808"/>
  <c r="P808"/>
  <c r="Q808"/>
  <c r="R808"/>
  <c r="S808"/>
  <c r="T808"/>
  <c r="V808"/>
  <c r="O809"/>
  <c r="P809"/>
  <c r="Q809"/>
  <c r="R809"/>
  <c r="S809"/>
  <c r="T809"/>
  <c r="V809"/>
  <c r="O810"/>
  <c r="P810"/>
  <c r="Q810"/>
  <c r="R810"/>
  <c r="S810"/>
  <c r="T810"/>
  <c r="V810"/>
  <c r="O811"/>
  <c r="P811"/>
  <c r="Q811"/>
  <c r="R811"/>
  <c r="S811"/>
  <c r="T811"/>
  <c r="V811"/>
  <c r="D752"/>
  <c r="E752" s="1"/>
  <c r="D753"/>
  <c r="E753" s="1"/>
  <c r="D754"/>
  <c r="E754" s="1"/>
  <c r="D755"/>
  <c r="E755" s="1"/>
  <c r="D756"/>
  <c r="E756" s="1"/>
  <c r="D757"/>
  <c r="E757" s="1"/>
  <c r="D758"/>
  <c r="E758" s="1"/>
  <c r="D759"/>
  <c r="E759" s="1"/>
  <c r="D760"/>
  <c r="E760" s="1"/>
  <c r="D761"/>
  <c r="E761" s="1"/>
  <c r="D762"/>
  <c r="E762" s="1"/>
  <c r="D763"/>
  <c r="E763" s="1"/>
  <c r="D764"/>
  <c r="E764" s="1"/>
  <c r="D765"/>
  <c r="E765" s="1"/>
  <c r="D766"/>
  <c r="E766" s="1"/>
  <c r="D767"/>
  <c r="E767" s="1"/>
  <c r="D768"/>
  <c r="E768" s="1"/>
  <c r="D769"/>
  <c r="E769" s="1"/>
  <c r="D770"/>
  <c r="E770" s="1"/>
  <c r="D771"/>
  <c r="E771" s="1"/>
  <c r="D772"/>
  <c r="E772" s="1"/>
  <c r="D773"/>
  <c r="E773" s="1"/>
  <c r="D774"/>
  <c r="E774" s="1"/>
  <c r="D775"/>
  <c r="E775" s="1"/>
  <c r="D776"/>
  <c r="E776" s="1"/>
  <c r="D777"/>
  <c r="E777" s="1"/>
  <c r="D778"/>
  <c r="E778" s="1"/>
  <c r="D779"/>
  <c r="E779" s="1"/>
  <c r="D780"/>
  <c r="E780" s="1"/>
  <c r="D781"/>
  <c r="E781" s="1"/>
  <c r="D782"/>
  <c r="E782" s="1"/>
  <c r="D783"/>
  <c r="E783" s="1"/>
  <c r="D784"/>
  <c r="E784" s="1"/>
  <c r="D785"/>
  <c r="E785" s="1"/>
  <c r="D786"/>
  <c r="E786" s="1"/>
  <c r="D787"/>
  <c r="E787" s="1"/>
  <c r="D788"/>
  <c r="E788" s="1"/>
  <c r="D789"/>
  <c r="E789" s="1"/>
  <c r="D790"/>
  <c r="E790" s="1"/>
  <c r="D791"/>
  <c r="E791" s="1"/>
  <c r="D792"/>
  <c r="E792" s="1"/>
  <c r="D793"/>
  <c r="E793" s="1"/>
  <c r="D794"/>
  <c r="E794" s="1"/>
  <c r="D795"/>
  <c r="E795" s="1"/>
  <c r="D796"/>
  <c r="E796" s="1"/>
  <c r="D797"/>
  <c r="E797" s="1"/>
  <c r="D798"/>
  <c r="E798" s="1"/>
  <c r="D799"/>
  <c r="E799" s="1"/>
  <c r="D800"/>
  <c r="E800" s="1"/>
  <c r="D801"/>
  <c r="E801" s="1"/>
  <c r="D802"/>
  <c r="E802" s="1"/>
  <c r="D803"/>
  <c r="E803" s="1"/>
  <c r="D804"/>
  <c r="E804" s="1"/>
  <c r="D805"/>
  <c r="E805" s="1"/>
  <c r="D806"/>
  <c r="E806" s="1"/>
  <c r="D807"/>
  <c r="E807" s="1"/>
  <c r="D808"/>
  <c r="E808" s="1"/>
  <c r="D809"/>
  <c r="E809" s="1"/>
  <c r="D810"/>
  <c r="E810" s="1"/>
  <c r="D811"/>
  <c r="E811" s="1"/>
  <c r="O727" l="1"/>
  <c r="P727"/>
  <c r="Q727"/>
  <c r="R727"/>
  <c r="S727"/>
  <c r="T727"/>
  <c r="V727"/>
  <c r="O728"/>
  <c r="P728"/>
  <c r="Q728"/>
  <c r="R728"/>
  <c r="S728"/>
  <c r="T728"/>
  <c r="V728"/>
  <c r="O729"/>
  <c r="P729"/>
  <c r="Q729"/>
  <c r="R729"/>
  <c r="S729"/>
  <c r="T729"/>
  <c r="V729"/>
  <c r="O730"/>
  <c r="P730"/>
  <c r="Q730"/>
  <c r="R730"/>
  <c r="S730"/>
  <c r="T730"/>
  <c r="V730"/>
  <c r="O731"/>
  <c r="P731"/>
  <c r="Q731"/>
  <c r="R731"/>
  <c r="S731"/>
  <c r="T731"/>
  <c r="V731"/>
  <c r="O732"/>
  <c r="P732"/>
  <c r="Q732"/>
  <c r="R732"/>
  <c r="S732"/>
  <c r="T732"/>
  <c r="V732"/>
  <c r="O733"/>
  <c r="P733"/>
  <c r="Q733"/>
  <c r="R733"/>
  <c r="S733"/>
  <c r="T733"/>
  <c r="V733"/>
  <c r="O734"/>
  <c r="P734"/>
  <c r="Q734"/>
  <c r="R734"/>
  <c r="S734"/>
  <c r="T734"/>
  <c r="V734"/>
  <c r="O735"/>
  <c r="P735"/>
  <c r="Q735"/>
  <c r="R735"/>
  <c r="S735"/>
  <c r="T735"/>
  <c r="V735"/>
  <c r="O736"/>
  <c r="P736"/>
  <c r="Q736"/>
  <c r="R736"/>
  <c r="S736"/>
  <c r="T736"/>
  <c r="V736"/>
  <c r="O737"/>
  <c r="P737"/>
  <c r="Q737"/>
  <c r="R737"/>
  <c r="S737"/>
  <c r="T737"/>
  <c r="V737"/>
  <c r="O738"/>
  <c r="P738"/>
  <c r="Q738"/>
  <c r="R738"/>
  <c r="S738"/>
  <c r="T738"/>
  <c r="V738"/>
  <c r="O739"/>
  <c r="P739"/>
  <c r="Q739"/>
  <c r="R739"/>
  <c r="S739"/>
  <c r="T739"/>
  <c r="V739"/>
  <c r="O740"/>
  <c r="P740"/>
  <c r="Q740"/>
  <c r="R740"/>
  <c r="S740"/>
  <c r="T740"/>
  <c r="V740"/>
  <c r="O741"/>
  <c r="P741"/>
  <c r="Q741"/>
  <c r="R741"/>
  <c r="S741"/>
  <c r="T741"/>
  <c r="V741"/>
  <c r="O742"/>
  <c r="P742"/>
  <c r="Q742"/>
  <c r="R742"/>
  <c r="S742"/>
  <c r="T742"/>
  <c r="V742"/>
  <c r="O743"/>
  <c r="P743"/>
  <c r="Q743"/>
  <c r="R743"/>
  <c r="S743"/>
  <c r="T743"/>
  <c r="V743"/>
  <c r="O744"/>
  <c r="P744"/>
  <c r="Q744"/>
  <c r="R744"/>
  <c r="S744"/>
  <c r="T744"/>
  <c r="V744"/>
  <c r="O745"/>
  <c r="P745"/>
  <c r="Q745"/>
  <c r="R745"/>
  <c r="S745"/>
  <c r="T745"/>
  <c r="V745"/>
  <c r="O746"/>
  <c r="P746"/>
  <c r="Q746"/>
  <c r="R746"/>
  <c r="S746"/>
  <c r="T746"/>
  <c r="V746"/>
  <c r="O747"/>
  <c r="P747"/>
  <c r="Q747"/>
  <c r="R747"/>
  <c r="S747"/>
  <c r="T747"/>
  <c r="V747"/>
  <c r="O748"/>
  <c r="P748"/>
  <c r="Q748"/>
  <c r="R748"/>
  <c r="S748"/>
  <c r="T748"/>
  <c r="V748"/>
  <c r="O749"/>
  <c r="P749"/>
  <c r="Q749"/>
  <c r="R749"/>
  <c r="S749"/>
  <c r="T749"/>
  <c r="V749"/>
  <c r="O750"/>
  <c r="P750"/>
  <c r="Q750"/>
  <c r="R750"/>
  <c r="S750"/>
  <c r="T750"/>
  <c r="V750"/>
  <c r="O751"/>
  <c r="P751"/>
  <c r="Q751"/>
  <c r="R751"/>
  <c r="S751"/>
  <c r="T751"/>
  <c r="V751"/>
  <c r="M727"/>
  <c r="M728"/>
  <c r="M729"/>
  <c r="M730"/>
  <c r="M731"/>
  <c r="M732"/>
  <c r="M733"/>
  <c r="M734"/>
  <c r="M735"/>
  <c r="M736"/>
  <c r="M737"/>
  <c r="M738"/>
  <c r="M739"/>
  <c r="M740"/>
  <c r="M741"/>
  <c r="M742"/>
  <c r="M743"/>
  <c r="M744"/>
  <c r="M745"/>
  <c r="M746"/>
  <c r="M747"/>
  <c r="M748"/>
  <c r="M749"/>
  <c r="M750"/>
  <c r="M751"/>
  <c r="D727"/>
  <c r="E727" s="1"/>
  <c r="D728"/>
  <c r="E728" s="1"/>
  <c r="D729"/>
  <c r="E729" s="1"/>
  <c r="D730"/>
  <c r="E730" s="1"/>
  <c r="D731"/>
  <c r="E731" s="1"/>
  <c r="D732"/>
  <c r="E732" s="1"/>
  <c r="D733"/>
  <c r="E733" s="1"/>
  <c r="D734"/>
  <c r="E734" s="1"/>
  <c r="D735"/>
  <c r="E735" s="1"/>
  <c r="D736"/>
  <c r="E736" s="1"/>
  <c r="D737"/>
  <c r="E737" s="1"/>
  <c r="D738"/>
  <c r="E738" s="1"/>
  <c r="D739"/>
  <c r="E739" s="1"/>
  <c r="D740"/>
  <c r="E740" s="1"/>
  <c r="D741"/>
  <c r="E741" s="1"/>
  <c r="D742"/>
  <c r="E742" s="1"/>
  <c r="D743"/>
  <c r="E743" s="1"/>
  <c r="D744"/>
  <c r="E744" s="1"/>
  <c r="D745"/>
  <c r="E745" s="1"/>
  <c r="D746"/>
  <c r="E746" s="1"/>
  <c r="D747"/>
  <c r="E747" s="1"/>
  <c r="D748"/>
  <c r="E748" s="1"/>
  <c r="D749"/>
  <c r="E749" s="1"/>
  <c r="D750"/>
  <c r="E750" s="1"/>
  <c r="D751"/>
  <c r="E751" s="1"/>
  <c r="C9" i="2" l="1"/>
  <c r="O721" i="1"/>
  <c r="P721"/>
  <c r="Q721"/>
  <c r="R721"/>
  <c r="S721"/>
  <c r="T721"/>
  <c r="V721"/>
  <c r="O722"/>
  <c r="P722"/>
  <c r="Q722"/>
  <c r="R722"/>
  <c r="S722"/>
  <c r="T722"/>
  <c r="V722"/>
  <c r="O723"/>
  <c r="P723"/>
  <c r="Q723"/>
  <c r="R723"/>
  <c r="S723"/>
  <c r="T723"/>
  <c r="V723"/>
  <c r="O724"/>
  <c r="P724"/>
  <c r="Q724"/>
  <c r="R724"/>
  <c r="S724"/>
  <c r="T724"/>
  <c r="V724"/>
  <c r="O725"/>
  <c r="P725"/>
  <c r="Q725"/>
  <c r="R725"/>
  <c r="S725"/>
  <c r="T725"/>
  <c r="V725"/>
  <c r="O726"/>
  <c r="P726"/>
  <c r="Q726"/>
  <c r="R726"/>
  <c r="S726"/>
  <c r="T726"/>
  <c r="V726"/>
  <c r="M721"/>
  <c r="M722"/>
  <c r="M723"/>
  <c r="M724"/>
  <c r="M725"/>
  <c r="M726"/>
  <c r="D721"/>
  <c r="E721" s="1"/>
  <c r="D722"/>
  <c r="E722" s="1"/>
  <c r="D723"/>
  <c r="E723" s="1"/>
  <c r="D724"/>
  <c r="E724" s="1"/>
  <c r="D725"/>
  <c r="E725" s="1"/>
  <c r="D726"/>
  <c r="E726" s="1"/>
  <c r="V7" l="1"/>
  <c r="V8"/>
  <c r="V9"/>
  <c r="V10"/>
  <c r="V11"/>
  <c r="V12"/>
  <c r="V13"/>
  <c r="V14"/>
  <c r="V15"/>
  <c r="V16"/>
  <c r="V17"/>
  <c r="V18"/>
  <c r="V19"/>
  <c r="V20"/>
  <c r="V21"/>
  <c r="V22"/>
  <c r="V23"/>
  <c r="V24"/>
  <c r="V25"/>
  <c r="V26"/>
  <c r="V27"/>
  <c r="V28"/>
  <c r="V29"/>
  <c r="V30"/>
  <c r="V31"/>
  <c r="V32"/>
  <c r="V33"/>
  <c r="V34"/>
  <c r="V35"/>
  <c r="V36"/>
  <c r="V37"/>
  <c r="V38"/>
  <c r="V39"/>
  <c r="V40"/>
  <c r="V41"/>
  <c r="V42"/>
  <c r="V43"/>
  <c r="V44"/>
  <c r="V45"/>
  <c r="V46"/>
  <c r="V47"/>
  <c r="V48"/>
  <c r="V49"/>
  <c r="V50"/>
  <c r="V51"/>
  <c r="V52"/>
  <c r="V53"/>
  <c r="V54"/>
  <c r="V55"/>
  <c r="V56"/>
  <c r="V57"/>
  <c r="V58"/>
  <c r="V59"/>
  <c r="V60"/>
  <c r="V61"/>
  <c r="V62"/>
  <c r="V63"/>
  <c r="V64"/>
  <c r="V65"/>
  <c r="V66"/>
  <c r="V67"/>
  <c r="V68"/>
  <c r="V69"/>
  <c r="V70"/>
  <c r="V71"/>
  <c r="V72"/>
  <c r="V73"/>
  <c r="V74"/>
  <c r="V75"/>
  <c r="V76"/>
  <c r="V77"/>
  <c r="V78"/>
  <c r="V79"/>
  <c r="V80"/>
  <c r="V81"/>
  <c r="V82"/>
  <c r="V83"/>
  <c r="V84"/>
  <c r="V85"/>
  <c r="V86"/>
  <c r="V87"/>
  <c r="V88"/>
  <c r="V89"/>
  <c r="V90"/>
  <c r="V91"/>
  <c r="V92"/>
  <c r="V93"/>
  <c r="V94"/>
  <c r="V95"/>
  <c r="V96"/>
  <c r="V97"/>
  <c r="V98"/>
  <c r="V99"/>
  <c r="V100"/>
  <c r="V101"/>
  <c r="V102"/>
  <c r="V103"/>
  <c r="V104"/>
  <c r="V105"/>
  <c r="V559"/>
  <c r="V107"/>
  <c r="V108"/>
  <c r="V109"/>
  <c r="V110"/>
  <c r="V111"/>
  <c r="V112"/>
  <c r="V113"/>
  <c r="V114"/>
  <c r="V115"/>
  <c r="V116"/>
  <c r="V117"/>
  <c r="V118"/>
  <c r="V119"/>
  <c r="V120"/>
  <c r="V121"/>
  <c r="V122"/>
  <c r="V123"/>
  <c r="V124"/>
  <c r="V125"/>
  <c r="V126"/>
  <c r="V127"/>
  <c r="V128"/>
  <c r="V129"/>
  <c r="V130"/>
  <c r="V131"/>
  <c r="V132"/>
  <c r="V133"/>
  <c r="V134"/>
  <c r="V135"/>
  <c r="V136"/>
  <c r="V137"/>
  <c r="V138"/>
  <c r="V139"/>
  <c r="V140"/>
  <c r="V141"/>
  <c r="V142"/>
  <c r="V143"/>
  <c r="V144"/>
  <c r="V145"/>
  <c r="V146"/>
  <c r="V147"/>
  <c r="V148"/>
  <c r="V149"/>
  <c r="V150"/>
  <c r="V151"/>
  <c r="V152"/>
  <c r="V153"/>
  <c r="V154"/>
  <c r="V155"/>
  <c r="V156"/>
  <c r="V157"/>
  <c r="V158"/>
  <c r="V159"/>
  <c r="V160"/>
  <c r="V161"/>
  <c r="V162"/>
  <c r="V163"/>
  <c r="V164"/>
  <c r="V165"/>
  <c r="V166"/>
  <c r="V167"/>
  <c r="V168"/>
  <c r="V169"/>
  <c r="V170"/>
  <c r="V171"/>
  <c r="V172"/>
  <c r="V173"/>
  <c r="V174"/>
  <c r="V175"/>
  <c r="V176"/>
  <c r="V177"/>
  <c r="V178"/>
  <c r="V179"/>
  <c r="V180"/>
  <c r="V181"/>
  <c r="V182"/>
  <c r="V183"/>
  <c r="V184"/>
  <c r="V185"/>
  <c r="V186"/>
  <c r="V187"/>
  <c r="V188"/>
  <c r="V189"/>
  <c r="V190"/>
  <c r="V191"/>
  <c r="V192"/>
  <c r="V193"/>
  <c r="V194"/>
  <c r="V195"/>
  <c r="V196"/>
  <c r="V197"/>
  <c r="V198"/>
  <c r="V199"/>
  <c r="V200"/>
  <c r="V201"/>
  <c r="V202"/>
  <c r="V203"/>
  <c r="V204"/>
  <c r="V205"/>
  <c r="V206"/>
  <c r="V207"/>
  <c r="V208"/>
  <c r="V209"/>
  <c r="V210"/>
  <c r="V211"/>
  <c r="V212"/>
  <c r="V213"/>
  <c r="V214"/>
  <c r="V215"/>
  <c r="V216"/>
  <c r="V217"/>
  <c r="V218"/>
  <c r="V219"/>
  <c r="V220"/>
  <c r="V221"/>
  <c r="V222"/>
  <c r="V223"/>
  <c r="V224"/>
  <c r="V225"/>
  <c r="V226"/>
  <c r="V227"/>
  <c r="V228"/>
  <c r="V229"/>
  <c r="V230"/>
  <c r="V231"/>
  <c r="V232"/>
  <c r="V233"/>
  <c r="V234"/>
  <c r="V235"/>
  <c r="V236"/>
  <c r="V237"/>
  <c r="V238"/>
  <c r="V239"/>
  <c r="V240"/>
  <c r="V241"/>
  <c r="V242"/>
  <c r="V243"/>
  <c r="V244"/>
  <c r="V245"/>
  <c r="V246"/>
  <c r="V247"/>
  <c r="V248"/>
  <c r="V249"/>
  <c r="V250"/>
  <c r="V251"/>
  <c r="V252"/>
  <c r="V253"/>
  <c r="V254"/>
  <c r="V255"/>
  <c r="V256"/>
  <c r="V106"/>
  <c r="V258"/>
  <c r="V259"/>
  <c r="V260"/>
  <c r="V261"/>
  <c r="V262"/>
  <c r="V263"/>
  <c r="V264"/>
  <c r="V265"/>
  <c r="V266"/>
  <c r="V267"/>
  <c r="V268"/>
  <c r="V269"/>
  <c r="V270"/>
  <c r="V271"/>
  <c r="V272"/>
  <c r="V273"/>
  <c r="V274"/>
  <c r="V275"/>
  <c r="V276"/>
  <c r="V277"/>
  <c r="V278"/>
  <c r="V279"/>
  <c r="V280"/>
  <c r="V281"/>
  <c r="V282"/>
  <c r="V283"/>
  <c r="V284"/>
  <c r="V285"/>
  <c r="V286"/>
  <c r="V287"/>
  <c r="V288"/>
  <c r="V289"/>
  <c r="V290"/>
  <c r="V291"/>
  <c r="V292"/>
  <c r="V293"/>
  <c r="V294"/>
  <c r="V295"/>
  <c r="V296"/>
  <c r="V297"/>
  <c r="V298"/>
  <c r="V299"/>
  <c r="V300"/>
  <c r="V301"/>
  <c r="V302"/>
  <c r="V303"/>
  <c r="V304"/>
  <c r="V305"/>
  <c r="V306"/>
  <c r="V307"/>
  <c r="V308"/>
  <c r="V309"/>
  <c r="V310"/>
  <c r="V311"/>
  <c r="V312"/>
  <c r="V313"/>
  <c r="V314"/>
  <c r="V315"/>
  <c r="V316"/>
  <c r="V317"/>
  <c r="V318"/>
  <c r="V319"/>
  <c r="V320"/>
  <c r="V321"/>
  <c r="V322"/>
  <c r="V323"/>
  <c r="V324"/>
  <c r="V325"/>
  <c r="V326"/>
  <c r="V327"/>
  <c r="V328"/>
  <c r="V329"/>
  <c r="V330"/>
  <c r="V331"/>
  <c r="V332"/>
  <c r="V333"/>
  <c r="V334"/>
  <c r="V335"/>
  <c r="V336"/>
  <c r="V337"/>
  <c r="V338"/>
  <c r="V339"/>
  <c r="V340"/>
  <c r="V341"/>
  <c r="V342"/>
  <c r="V343"/>
  <c r="V344"/>
  <c r="V345"/>
  <c r="V346"/>
  <c r="V347"/>
  <c r="V348"/>
  <c r="V349"/>
  <c r="V350"/>
  <c r="V351"/>
  <c r="V352"/>
  <c r="V353"/>
  <c r="V354"/>
  <c r="V355"/>
  <c r="V356"/>
  <c r="V357"/>
  <c r="V358"/>
  <c r="V359"/>
  <c r="V360"/>
  <c r="V361"/>
  <c r="V362"/>
  <c r="V363"/>
  <c r="V364"/>
  <c r="V365"/>
  <c r="V366"/>
  <c r="V367"/>
  <c r="V368"/>
  <c r="V369"/>
  <c r="V370"/>
  <c r="V371"/>
  <c r="V372"/>
  <c r="V373"/>
  <c r="V374"/>
  <c r="V375"/>
  <c r="V376"/>
  <c r="V377"/>
  <c r="V378"/>
  <c r="V379"/>
  <c r="V380"/>
  <c r="V381"/>
  <c r="V382"/>
  <c r="V383"/>
  <c r="V384"/>
  <c r="V385"/>
  <c r="V386"/>
  <c r="V387"/>
  <c r="V388"/>
  <c r="V389"/>
  <c r="V390"/>
  <c r="V391"/>
  <c r="V392"/>
  <c r="V393"/>
  <c r="V394"/>
  <c r="V395"/>
  <c r="V396"/>
  <c r="V397"/>
  <c r="V398"/>
  <c r="V399"/>
  <c r="V400"/>
  <c r="V401"/>
  <c r="V402"/>
  <c r="V403"/>
  <c r="V404"/>
  <c r="V405"/>
  <c r="V406"/>
  <c r="V407"/>
  <c r="V408"/>
  <c r="V409"/>
  <c r="V257"/>
  <c r="V411"/>
  <c r="V412"/>
  <c r="V413"/>
  <c r="V414"/>
  <c r="V415"/>
  <c r="V416"/>
  <c r="V417"/>
  <c r="V418"/>
  <c r="V419"/>
  <c r="V420"/>
  <c r="V421"/>
  <c r="V422"/>
  <c r="V423"/>
  <c r="V424"/>
  <c r="V425"/>
  <c r="V426"/>
  <c r="V427"/>
  <c r="V428"/>
  <c r="V429"/>
  <c r="V430"/>
  <c r="V431"/>
  <c r="V432"/>
  <c r="V433"/>
  <c r="V434"/>
  <c r="V435"/>
  <c r="V436"/>
  <c r="V437"/>
  <c r="V438"/>
  <c r="V439"/>
  <c r="V440"/>
  <c r="V441"/>
  <c r="V442"/>
  <c r="V443"/>
  <c r="V444"/>
  <c r="V445"/>
  <c r="V446"/>
  <c r="V447"/>
  <c r="V448"/>
  <c r="V449"/>
  <c r="V450"/>
  <c r="V451"/>
  <c r="V452"/>
  <c r="V453"/>
  <c r="V454"/>
  <c r="V455"/>
  <c r="V456"/>
  <c r="V457"/>
  <c r="V458"/>
  <c r="V459"/>
  <c r="V460"/>
  <c r="V461"/>
  <c r="V462"/>
  <c r="V463"/>
  <c r="V464"/>
  <c r="V465"/>
  <c r="V466"/>
  <c r="V467"/>
  <c r="V468"/>
  <c r="V469"/>
  <c r="V470"/>
  <c r="V471"/>
  <c r="V472"/>
  <c r="V473"/>
  <c r="V474"/>
  <c r="V475"/>
  <c r="V476"/>
  <c r="V477"/>
  <c r="V478"/>
  <c r="V479"/>
  <c r="V480"/>
  <c r="V481"/>
  <c r="V482"/>
  <c r="V483"/>
  <c r="V484"/>
  <c r="V485"/>
  <c r="V486"/>
  <c r="V487"/>
  <c r="V488"/>
  <c r="V489"/>
  <c r="V490"/>
  <c r="V491"/>
  <c r="V492"/>
  <c r="V493"/>
  <c r="V494"/>
  <c r="V495"/>
  <c r="V496"/>
  <c r="V497"/>
  <c r="V498"/>
  <c r="V499"/>
  <c r="V500"/>
  <c r="V501"/>
  <c r="V502"/>
  <c r="V503"/>
  <c r="V504"/>
  <c r="V505"/>
  <c r="V506"/>
  <c r="V507"/>
  <c r="V508"/>
  <c r="V509"/>
  <c r="V410"/>
  <c r="V511"/>
  <c r="V512"/>
  <c r="V513"/>
  <c r="V514"/>
  <c r="V515"/>
  <c r="V516"/>
  <c r="V517"/>
  <c r="V518"/>
  <c r="V519"/>
  <c r="V520"/>
  <c r="V521"/>
  <c r="V522"/>
  <c r="V523"/>
  <c r="V524"/>
  <c r="V525"/>
  <c r="V526"/>
  <c r="V527"/>
  <c r="V528"/>
  <c r="V529"/>
  <c r="V510"/>
  <c r="V531"/>
  <c r="V532"/>
  <c r="V533"/>
  <c r="V530"/>
  <c r="V535"/>
  <c r="V536"/>
  <c r="V537"/>
  <c r="V538"/>
  <c r="V539"/>
  <c r="V540"/>
  <c r="V541"/>
  <c r="V542"/>
  <c r="V543"/>
  <c r="V544"/>
  <c r="V545"/>
  <c r="V546"/>
  <c r="V547"/>
  <c r="V548"/>
  <c r="V549"/>
  <c r="V550"/>
  <c r="V551"/>
  <c r="V552"/>
  <c r="V553"/>
  <c r="V554"/>
  <c r="V555"/>
  <c r="V556"/>
  <c r="V557"/>
  <c r="V558"/>
  <c r="V534"/>
  <c r="V560"/>
  <c r="V561"/>
  <c r="V562"/>
  <c r="V563"/>
  <c r="V564"/>
  <c r="V565"/>
  <c r="V566"/>
  <c r="V567"/>
  <c r="V568"/>
  <c r="V569"/>
  <c r="V570"/>
  <c r="V571"/>
  <c r="V572"/>
  <c r="V573"/>
  <c r="V574"/>
  <c r="V575"/>
  <c r="V576"/>
  <c r="V577"/>
  <c r="V578"/>
  <c r="V579"/>
  <c r="V580"/>
  <c r="V581"/>
  <c r="V582"/>
  <c r="V583"/>
  <c r="V584"/>
  <c r="V585"/>
  <c r="V586"/>
  <c r="V587"/>
  <c r="V588"/>
  <c r="V589"/>
  <c r="V590"/>
  <c r="V591"/>
  <c r="V592"/>
  <c r="V593"/>
  <c r="V594"/>
  <c r="V595"/>
  <c r="V596"/>
  <c r="V597"/>
  <c r="V598"/>
  <c r="V599"/>
  <c r="V600"/>
  <c r="V601"/>
  <c r="V602"/>
  <c r="V603"/>
  <c r="V604"/>
  <c r="V605"/>
  <c r="V606"/>
  <c r="V607"/>
  <c r="V608"/>
  <c r="V609"/>
  <c r="V610"/>
  <c r="V611"/>
  <c r="V612"/>
  <c r="V613"/>
  <c r="V614"/>
  <c r="V615"/>
  <c r="V616"/>
  <c r="V617"/>
  <c r="V618"/>
  <c r="V619"/>
  <c r="V620"/>
  <c r="V621"/>
  <c r="V622"/>
  <c r="V623"/>
  <c r="V624"/>
  <c r="V625"/>
  <c r="V626"/>
  <c r="V627"/>
  <c r="V628"/>
  <c r="V629"/>
  <c r="V630"/>
  <c r="V631"/>
  <c r="V632"/>
  <c r="V633"/>
  <c r="V634"/>
  <c r="V635"/>
  <c r="V636"/>
  <c r="V637"/>
  <c r="V638"/>
  <c r="V639"/>
  <c r="V640"/>
  <c r="V641"/>
  <c r="V642"/>
  <c r="V643"/>
  <c r="V644"/>
  <c r="V645"/>
  <c r="V646"/>
  <c r="V647"/>
  <c r="V648"/>
  <c r="V649"/>
  <c r="V650"/>
  <c r="V651"/>
  <c r="V652"/>
  <c r="V653"/>
  <c r="V654"/>
  <c r="V655"/>
  <c r="V656"/>
  <c r="V657"/>
  <c r="V658"/>
  <c r="V659"/>
  <c r="V660"/>
  <c r="V661"/>
  <c r="V662"/>
  <c r="V663"/>
  <c r="V664"/>
  <c r="V665"/>
  <c r="V666"/>
  <c r="V667"/>
  <c r="V668"/>
  <c r="V669"/>
  <c r="V670"/>
  <c r="V671"/>
  <c r="V672"/>
  <c r="V673"/>
  <c r="V674"/>
  <c r="V675"/>
  <c r="V676"/>
  <c r="V677"/>
  <c r="V678"/>
  <c r="V679"/>
  <c r="V680"/>
  <c r="V681"/>
  <c r="V682"/>
  <c r="V683"/>
  <c r="V684"/>
  <c r="V685"/>
  <c r="V686"/>
  <c r="V687"/>
  <c r="V688"/>
  <c r="V689"/>
  <c r="V690"/>
  <c r="V691"/>
  <c r="V692"/>
  <c r="V693"/>
  <c r="V694"/>
  <c r="V695"/>
  <c r="V696"/>
  <c r="V697"/>
  <c r="V698"/>
  <c r="V699"/>
  <c r="V700"/>
  <c r="V701"/>
  <c r="V702"/>
  <c r="V703"/>
  <c r="V704"/>
  <c r="V705"/>
  <c r="V706"/>
  <c r="V707"/>
  <c r="V708"/>
  <c r="V709"/>
  <c r="V710"/>
  <c r="V711"/>
  <c r="V712"/>
  <c r="V713"/>
  <c r="V714"/>
  <c r="V715"/>
  <c r="V716"/>
  <c r="V717"/>
  <c r="V718"/>
  <c r="V719"/>
  <c r="V720"/>
  <c r="V6"/>
  <c r="S7"/>
  <c r="S8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47"/>
  <c r="S48"/>
  <c r="S49"/>
  <c r="S50"/>
  <c r="S51"/>
  <c r="S52"/>
  <c r="S53"/>
  <c r="S54"/>
  <c r="S55"/>
  <c r="S56"/>
  <c r="S57"/>
  <c r="S58"/>
  <c r="S59"/>
  <c r="S60"/>
  <c r="S61"/>
  <c r="S62"/>
  <c r="S63"/>
  <c r="S64"/>
  <c r="S65"/>
  <c r="S66"/>
  <c r="S67"/>
  <c r="S68"/>
  <c r="S69"/>
  <c r="S70"/>
  <c r="S71"/>
  <c r="S72"/>
  <c r="S73"/>
  <c r="S74"/>
  <c r="S75"/>
  <c r="S76"/>
  <c r="S77"/>
  <c r="S78"/>
  <c r="S79"/>
  <c r="S80"/>
  <c r="S81"/>
  <c r="S82"/>
  <c r="S83"/>
  <c r="S84"/>
  <c r="S85"/>
  <c r="S86"/>
  <c r="S87"/>
  <c r="S88"/>
  <c r="S89"/>
  <c r="S90"/>
  <c r="S91"/>
  <c r="S92"/>
  <c r="S93"/>
  <c r="S94"/>
  <c r="S95"/>
  <c r="S96"/>
  <c r="S97"/>
  <c r="S98"/>
  <c r="S99"/>
  <c r="S100"/>
  <c r="S101"/>
  <c r="S102"/>
  <c r="S103"/>
  <c r="S104"/>
  <c r="S105"/>
  <c r="S559"/>
  <c r="S107"/>
  <c r="S108"/>
  <c r="S109"/>
  <c r="S110"/>
  <c r="S111"/>
  <c r="S112"/>
  <c r="S113"/>
  <c r="S114"/>
  <c r="S115"/>
  <c r="S116"/>
  <c r="S117"/>
  <c r="S118"/>
  <c r="S119"/>
  <c r="S120"/>
  <c r="S121"/>
  <c r="S122"/>
  <c r="S123"/>
  <c r="S124"/>
  <c r="S125"/>
  <c r="S126"/>
  <c r="S127"/>
  <c r="S128"/>
  <c r="S129"/>
  <c r="S130"/>
  <c r="S131"/>
  <c r="S132"/>
  <c r="S133"/>
  <c r="S134"/>
  <c r="S135"/>
  <c r="S136"/>
  <c r="S137"/>
  <c r="S138"/>
  <c r="S139"/>
  <c r="S140"/>
  <c r="S141"/>
  <c r="S142"/>
  <c r="S143"/>
  <c r="S144"/>
  <c r="S145"/>
  <c r="S146"/>
  <c r="S147"/>
  <c r="S148"/>
  <c r="S149"/>
  <c r="S150"/>
  <c r="S151"/>
  <c r="S152"/>
  <c r="S153"/>
  <c r="S154"/>
  <c r="S155"/>
  <c r="S156"/>
  <c r="S157"/>
  <c r="S158"/>
  <c r="S159"/>
  <c r="S160"/>
  <c r="S161"/>
  <c r="S162"/>
  <c r="S163"/>
  <c r="S164"/>
  <c r="S165"/>
  <c r="S166"/>
  <c r="S167"/>
  <c r="S168"/>
  <c r="S169"/>
  <c r="S170"/>
  <c r="S171"/>
  <c r="S172"/>
  <c r="S173"/>
  <c r="S174"/>
  <c r="S175"/>
  <c r="S176"/>
  <c r="S177"/>
  <c r="S178"/>
  <c r="S179"/>
  <c r="S180"/>
  <c r="S181"/>
  <c r="S182"/>
  <c r="S183"/>
  <c r="S184"/>
  <c r="S185"/>
  <c r="S186"/>
  <c r="S187"/>
  <c r="S188"/>
  <c r="S189"/>
  <c r="S190"/>
  <c r="S191"/>
  <c r="S192"/>
  <c r="S193"/>
  <c r="S194"/>
  <c r="S195"/>
  <c r="S196"/>
  <c r="S197"/>
  <c r="S198"/>
  <c r="S199"/>
  <c r="S200"/>
  <c r="S201"/>
  <c r="S202"/>
  <c r="S203"/>
  <c r="S204"/>
  <c r="S205"/>
  <c r="S206"/>
  <c r="S207"/>
  <c r="S208"/>
  <c r="S209"/>
  <c r="S210"/>
  <c r="S211"/>
  <c r="S212"/>
  <c r="S213"/>
  <c r="S214"/>
  <c r="S215"/>
  <c r="S216"/>
  <c r="S217"/>
  <c r="S218"/>
  <c r="S219"/>
  <c r="S220"/>
  <c r="S221"/>
  <c r="S222"/>
  <c r="S223"/>
  <c r="S224"/>
  <c r="S225"/>
  <c r="S226"/>
  <c r="S227"/>
  <c r="S228"/>
  <c r="S229"/>
  <c r="S230"/>
  <c r="S231"/>
  <c r="S232"/>
  <c r="S233"/>
  <c r="S234"/>
  <c r="S235"/>
  <c r="S236"/>
  <c r="S237"/>
  <c r="S238"/>
  <c r="S239"/>
  <c r="S240"/>
  <c r="S241"/>
  <c r="S242"/>
  <c r="S243"/>
  <c r="S244"/>
  <c r="S245"/>
  <c r="S246"/>
  <c r="S247"/>
  <c r="S248"/>
  <c r="S249"/>
  <c r="S250"/>
  <c r="S251"/>
  <c r="S252"/>
  <c r="S253"/>
  <c r="S254"/>
  <c r="S255"/>
  <c r="S256"/>
  <c r="S106"/>
  <c r="S258"/>
  <c r="S259"/>
  <c r="S260"/>
  <c r="S261"/>
  <c r="S262"/>
  <c r="S263"/>
  <c r="S264"/>
  <c r="S265"/>
  <c r="S266"/>
  <c r="S267"/>
  <c r="S268"/>
  <c r="S269"/>
  <c r="S270"/>
  <c r="S271"/>
  <c r="S272"/>
  <c r="S273"/>
  <c r="S274"/>
  <c r="S275"/>
  <c r="S276"/>
  <c r="S277"/>
  <c r="S278"/>
  <c r="S279"/>
  <c r="S280"/>
  <c r="S281"/>
  <c r="S282"/>
  <c r="S283"/>
  <c r="S284"/>
  <c r="S285"/>
  <c r="S286"/>
  <c r="S287"/>
  <c r="S288"/>
  <c r="S289"/>
  <c r="S290"/>
  <c r="S291"/>
  <c r="S292"/>
  <c r="S293"/>
  <c r="S294"/>
  <c r="S295"/>
  <c r="S296"/>
  <c r="S297"/>
  <c r="S298"/>
  <c r="S299"/>
  <c r="S300"/>
  <c r="S301"/>
  <c r="S302"/>
  <c r="S303"/>
  <c r="S304"/>
  <c r="S305"/>
  <c r="S306"/>
  <c r="S307"/>
  <c r="S308"/>
  <c r="S309"/>
  <c r="S310"/>
  <c r="S311"/>
  <c r="S312"/>
  <c r="S313"/>
  <c r="S314"/>
  <c r="S315"/>
  <c r="S316"/>
  <c r="S317"/>
  <c r="S318"/>
  <c r="S319"/>
  <c r="S320"/>
  <c r="S321"/>
  <c r="S322"/>
  <c r="S323"/>
  <c r="S324"/>
  <c r="S325"/>
  <c r="S326"/>
  <c r="S327"/>
  <c r="S328"/>
  <c r="S329"/>
  <c r="S330"/>
  <c r="S331"/>
  <c r="S332"/>
  <c r="S333"/>
  <c r="S334"/>
  <c r="S335"/>
  <c r="S336"/>
  <c r="S337"/>
  <c r="S338"/>
  <c r="S339"/>
  <c r="S340"/>
  <c r="S341"/>
  <c r="S342"/>
  <c r="S343"/>
  <c r="S344"/>
  <c r="S345"/>
  <c r="S346"/>
  <c r="S347"/>
  <c r="S348"/>
  <c r="S349"/>
  <c r="S350"/>
  <c r="S351"/>
  <c r="S352"/>
  <c r="S353"/>
  <c r="S354"/>
  <c r="S355"/>
  <c r="S356"/>
  <c r="S357"/>
  <c r="S358"/>
  <c r="S359"/>
  <c r="S360"/>
  <c r="S361"/>
  <c r="S362"/>
  <c r="S363"/>
  <c r="S364"/>
  <c r="S365"/>
  <c r="S366"/>
  <c r="S367"/>
  <c r="S368"/>
  <c r="S369"/>
  <c r="S370"/>
  <c r="S371"/>
  <c r="S372"/>
  <c r="S373"/>
  <c r="S374"/>
  <c r="S375"/>
  <c r="S376"/>
  <c r="S377"/>
  <c r="S378"/>
  <c r="S379"/>
  <c r="S380"/>
  <c r="S381"/>
  <c r="S382"/>
  <c r="S383"/>
  <c r="S384"/>
  <c r="S385"/>
  <c r="S386"/>
  <c r="S387"/>
  <c r="S388"/>
  <c r="S389"/>
  <c r="S390"/>
  <c r="S391"/>
  <c r="S392"/>
  <c r="S393"/>
  <c r="S394"/>
  <c r="S395"/>
  <c r="S396"/>
  <c r="S397"/>
  <c r="S398"/>
  <c r="S399"/>
  <c r="S400"/>
  <c r="S401"/>
  <c r="S402"/>
  <c r="S403"/>
  <c r="S404"/>
  <c r="S405"/>
  <c r="S406"/>
  <c r="S407"/>
  <c r="S408"/>
  <c r="S409"/>
  <c r="S257"/>
  <c r="S411"/>
  <c r="S412"/>
  <c r="S413"/>
  <c r="S414"/>
  <c r="S415"/>
  <c r="S416"/>
  <c r="S417"/>
  <c r="S418"/>
  <c r="S419"/>
  <c r="S420"/>
  <c r="S421"/>
  <c r="S422"/>
  <c r="S423"/>
  <c r="S424"/>
  <c r="S425"/>
  <c r="S426"/>
  <c r="S427"/>
  <c r="S428"/>
  <c r="S429"/>
  <c r="S430"/>
  <c r="S431"/>
  <c r="S432"/>
  <c r="S433"/>
  <c r="S434"/>
  <c r="S435"/>
  <c r="S436"/>
  <c r="S437"/>
  <c r="S438"/>
  <c r="S439"/>
  <c r="S440"/>
  <c r="S441"/>
  <c r="S442"/>
  <c r="S443"/>
  <c r="S444"/>
  <c r="S445"/>
  <c r="S446"/>
  <c r="S447"/>
  <c r="S448"/>
  <c r="S449"/>
  <c r="S450"/>
  <c r="S451"/>
  <c r="S452"/>
  <c r="S453"/>
  <c r="S454"/>
  <c r="S455"/>
  <c r="S456"/>
  <c r="S457"/>
  <c r="S458"/>
  <c r="S459"/>
  <c r="S460"/>
  <c r="S461"/>
  <c r="S462"/>
  <c r="S463"/>
  <c r="S464"/>
  <c r="S465"/>
  <c r="S466"/>
  <c r="S467"/>
  <c r="S468"/>
  <c r="S469"/>
  <c r="S470"/>
  <c r="S471"/>
  <c r="S472"/>
  <c r="S473"/>
  <c r="S474"/>
  <c r="S475"/>
  <c r="S476"/>
  <c r="S477"/>
  <c r="S478"/>
  <c r="S479"/>
  <c r="S480"/>
  <c r="S481"/>
  <c r="S482"/>
  <c r="S483"/>
  <c r="S484"/>
  <c r="S485"/>
  <c r="S486"/>
  <c r="S487"/>
  <c r="S488"/>
  <c r="S489"/>
  <c r="S490"/>
  <c r="S491"/>
  <c r="S492"/>
  <c r="S493"/>
  <c r="S494"/>
  <c r="S495"/>
  <c r="S496"/>
  <c r="S497"/>
  <c r="S498"/>
  <c r="S499"/>
  <c r="S500"/>
  <c r="S501"/>
  <c r="S502"/>
  <c r="S503"/>
  <c r="S504"/>
  <c r="S505"/>
  <c r="S506"/>
  <c r="S507"/>
  <c r="S508"/>
  <c r="S509"/>
  <c r="S410"/>
  <c r="S511"/>
  <c r="S512"/>
  <c r="S513"/>
  <c r="S514"/>
  <c r="S515"/>
  <c r="S516"/>
  <c r="S517"/>
  <c r="S518"/>
  <c r="S519"/>
  <c r="S520"/>
  <c r="S521"/>
  <c r="S522"/>
  <c r="S523"/>
  <c r="S524"/>
  <c r="S525"/>
  <c r="S526"/>
  <c r="S527"/>
  <c r="S528"/>
  <c r="S529"/>
  <c r="S510"/>
  <c r="S531"/>
  <c r="S532"/>
  <c r="S533"/>
  <c r="S530"/>
  <c r="S535"/>
  <c r="S536"/>
  <c r="S537"/>
  <c r="S538"/>
  <c r="S539"/>
  <c r="S540"/>
  <c r="S541"/>
  <c r="S542"/>
  <c r="S543"/>
  <c r="S544"/>
  <c r="S545"/>
  <c r="S546"/>
  <c r="S547"/>
  <c r="S548"/>
  <c r="S549"/>
  <c r="S550"/>
  <c r="S551"/>
  <c r="S552"/>
  <c r="S553"/>
  <c r="S554"/>
  <c r="S555"/>
  <c r="S556"/>
  <c r="S557"/>
  <c r="S558"/>
  <c r="S534"/>
  <c r="S560"/>
  <c r="S561"/>
  <c r="S562"/>
  <c r="S563"/>
  <c r="S564"/>
  <c r="S565"/>
  <c r="S566"/>
  <c r="S567"/>
  <c r="S568"/>
  <c r="S569"/>
  <c r="S570"/>
  <c r="S571"/>
  <c r="S572"/>
  <c r="S573"/>
  <c r="S574"/>
  <c r="S575"/>
  <c r="S576"/>
  <c r="S577"/>
  <c r="S578"/>
  <c r="S579"/>
  <c r="S580"/>
  <c r="S581"/>
  <c r="S582"/>
  <c r="S583"/>
  <c r="S584"/>
  <c r="S585"/>
  <c r="S586"/>
  <c r="S587"/>
  <c r="S588"/>
  <c r="S589"/>
  <c r="S590"/>
  <c r="S591"/>
  <c r="S592"/>
  <c r="S593"/>
  <c r="S594"/>
  <c r="S595"/>
  <c r="S596"/>
  <c r="S597"/>
  <c r="S598"/>
  <c r="S599"/>
  <c r="S600"/>
  <c r="S601"/>
  <c r="S602"/>
  <c r="S603"/>
  <c r="S604"/>
  <c r="S605"/>
  <c r="S606"/>
  <c r="S607"/>
  <c r="S608"/>
  <c r="S609"/>
  <c r="S610"/>
  <c r="S611"/>
  <c r="S612"/>
  <c r="S613"/>
  <c r="S614"/>
  <c r="S615"/>
  <c r="S616"/>
  <c r="S617"/>
  <c r="S618"/>
  <c r="S619"/>
  <c r="S620"/>
  <c r="S621"/>
  <c r="S622"/>
  <c r="S623"/>
  <c r="S624"/>
  <c r="S625"/>
  <c r="S626"/>
  <c r="S627"/>
  <c r="S628"/>
  <c r="S629"/>
  <c r="S630"/>
  <c r="S631"/>
  <c r="S632"/>
  <c r="S633"/>
  <c r="S634"/>
  <c r="S635"/>
  <c r="S636"/>
  <c r="S637"/>
  <c r="S638"/>
  <c r="S639"/>
  <c r="S640"/>
  <c r="S641"/>
  <c r="S642"/>
  <c r="S643"/>
  <c r="S644"/>
  <c r="S645"/>
  <c r="S646"/>
  <c r="S647"/>
  <c r="S648"/>
  <c r="S649"/>
  <c r="S650"/>
  <c r="S651"/>
  <c r="S652"/>
  <c r="S653"/>
  <c r="S654"/>
  <c r="S655"/>
  <c r="S656"/>
  <c r="S657"/>
  <c r="S658"/>
  <c r="S659"/>
  <c r="S660"/>
  <c r="S661"/>
  <c r="S662"/>
  <c r="S663"/>
  <c r="S664"/>
  <c r="S665"/>
  <c r="S666"/>
  <c r="S667"/>
  <c r="S668"/>
  <c r="S669"/>
  <c r="S670"/>
  <c r="S671"/>
  <c r="S672"/>
  <c r="S673"/>
  <c r="S674"/>
  <c r="S675"/>
  <c r="S676"/>
  <c r="S677"/>
  <c r="S678"/>
  <c r="S679"/>
  <c r="S680"/>
  <c r="S681"/>
  <c r="S682"/>
  <c r="S683"/>
  <c r="S684"/>
  <c r="S685"/>
  <c r="S686"/>
  <c r="S687"/>
  <c r="S688"/>
  <c r="S689"/>
  <c r="S690"/>
  <c r="S691"/>
  <c r="S692"/>
  <c r="S693"/>
  <c r="S694"/>
  <c r="S695"/>
  <c r="S696"/>
  <c r="S697"/>
  <c r="S698"/>
  <c r="S699"/>
  <c r="S700"/>
  <c r="S701"/>
  <c r="S702"/>
  <c r="S703"/>
  <c r="S704"/>
  <c r="S705"/>
  <c r="S706"/>
  <c r="S707"/>
  <c r="S708"/>
  <c r="S709"/>
  <c r="S710"/>
  <c r="S711"/>
  <c r="S712"/>
  <c r="S713"/>
  <c r="S714"/>
  <c r="S715"/>
  <c r="S716"/>
  <c r="S717"/>
  <c r="S718"/>
  <c r="S719"/>
  <c r="S720"/>
  <c r="S6"/>
  <c r="T7"/>
  <c r="T8"/>
  <c r="T9"/>
  <c r="T10"/>
  <c r="T11"/>
  <c r="T12"/>
  <c r="T13"/>
  <c r="T14"/>
  <c r="T15"/>
  <c r="T16"/>
  <c r="T17"/>
  <c r="T18"/>
  <c r="T19"/>
  <c r="T20"/>
  <c r="T21"/>
  <c r="T22"/>
  <c r="T23"/>
  <c r="T24"/>
  <c r="T25"/>
  <c r="T26"/>
  <c r="T27"/>
  <c r="T28"/>
  <c r="T29"/>
  <c r="T30"/>
  <c r="T31"/>
  <c r="T32"/>
  <c r="T33"/>
  <c r="T34"/>
  <c r="T35"/>
  <c r="T36"/>
  <c r="T37"/>
  <c r="T38"/>
  <c r="T39"/>
  <c r="T40"/>
  <c r="T41"/>
  <c r="T42"/>
  <c r="T43"/>
  <c r="T44"/>
  <c r="T45"/>
  <c r="T46"/>
  <c r="T47"/>
  <c r="T48"/>
  <c r="T49"/>
  <c r="T50"/>
  <c r="T51"/>
  <c r="T52"/>
  <c r="T53"/>
  <c r="T54"/>
  <c r="T55"/>
  <c r="T56"/>
  <c r="T57"/>
  <c r="T58"/>
  <c r="T59"/>
  <c r="T60"/>
  <c r="T61"/>
  <c r="T62"/>
  <c r="T63"/>
  <c r="T64"/>
  <c r="T65"/>
  <c r="T66"/>
  <c r="T67"/>
  <c r="T68"/>
  <c r="T69"/>
  <c r="T70"/>
  <c r="T71"/>
  <c r="T72"/>
  <c r="T73"/>
  <c r="T74"/>
  <c r="T75"/>
  <c r="T76"/>
  <c r="T77"/>
  <c r="T78"/>
  <c r="T79"/>
  <c r="T80"/>
  <c r="T81"/>
  <c r="T82"/>
  <c r="T83"/>
  <c r="T84"/>
  <c r="T85"/>
  <c r="T86"/>
  <c r="T87"/>
  <c r="T88"/>
  <c r="T89"/>
  <c r="T90"/>
  <c r="T91"/>
  <c r="T92"/>
  <c r="T93"/>
  <c r="T94"/>
  <c r="T95"/>
  <c r="T96"/>
  <c r="T97"/>
  <c r="T98"/>
  <c r="T99"/>
  <c r="T100"/>
  <c r="T101"/>
  <c r="T102"/>
  <c r="T103"/>
  <c r="T104"/>
  <c r="T105"/>
  <c r="T559"/>
  <c r="T107"/>
  <c r="T108"/>
  <c r="T109"/>
  <c r="T110"/>
  <c r="T111"/>
  <c r="T112"/>
  <c r="T113"/>
  <c r="T114"/>
  <c r="T115"/>
  <c r="T116"/>
  <c r="T117"/>
  <c r="T118"/>
  <c r="T119"/>
  <c r="T120"/>
  <c r="T121"/>
  <c r="T122"/>
  <c r="T123"/>
  <c r="T124"/>
  <c r="T125"/>
  <c r="T126"/>
  <c r="T127"/>
  <c r="T128"/>
  <c r="T129"/>
  <c r="T130"/>
  <c r="T131"/>
  <c r="T132"/>
  <c r="T133"/>
  <c r="T134"/>
  <c r="T135"/>
  <c r="T136"/>
  <c r="T137"/>
  <c r="T138"/>
  <c r="T139"/>
  <c r="T140"/>
  <c r="T141"/>
  <c r="T142"/>
  <c r="T143"/>
  <c r="T144"/>
  <c r="T145"/>
  <c r="T146"/>
  <c r="T147"/>
  <c r="T148"/>
  <c r="T149"/>
  <c r="T150"/>
  <c r="T151"/>
  <c r="T152"/>
  <c r="T153"/>
  <c r="T154"/>
  <c r="T155"/>
  <c r="T156"/>
  <c r="T157"/>
  <c r="T158"/>
  <c r="T159"/>
  <c r="T160"/>
  <c r="T161"/>
  <c r="T162"/>
  <c r="T163"/>
  <c r="T164"/>
  <c r="T165"/>
  <c r="T166"/>
  <c r="T167"/>
  <c r="T168"/>
  <c r="T169"/>
  <c r="T170"/>
  <c r="T171"/>
  <c r="T172"/>
  <c r="T173"/>
  <c r="T174"/>
  <c r="T175"/>
  <c r="T176"/>
  <c r="T177"/>
  <c r="T178"/>
  <c r="T179"/>
  <c r="T180"/>
  <c r="T181"/>
  <c r="T182"/>
  <c r="T183"/>
  <c r="T184"/>
  <c r="T185"/>
  <c r="T186"/>
  <c r="T187"/>
  <c r="T188"/>
  <c r="T189"/>
  <c r="T190"/>
  <c r="T191"/>
  <c r="T192"/>
  <c r="T193"/>
  <c r="T194"/>
  <c r="T195"/>
  <c r="T196"/>
  <c r="T197"/>
  <c r="T198"/>
  <c r="T199"/>
  <c r="T200"/>
  <c r="T201"/>
  <c r="T202"/>
  <c r="T203"/>
  <c r="T204"/>
  <c r="T205"/>
  <c r="T206"/>
  <c r="T207"/>
  <c r="T208"/>
  <c r="T209"/>
  <c r="T210"/>
  <c r="T211"/>
  <c r="T212"/>
  <c r="T213"/>
  <c r="T214"/>
  <c r="T215"/>
  <c r="T216"/>
  <c r="T217"/>
  <c r="T218"/>
  <c r="T219"/>
  <c r="T220"/>
  <c r="T221"/>
  <c r="T222"/>
  <c r="T223"/>
  <c r="T224"/>
  <c r="T225"/>
  <c r="T226"/>
  <c r="T227"/>
  <c r="T228"/>
  <c r="T229"/>
  <c r="T230"/>
  <c r="T231"/>
  <c r="T232"/>
  <c r="T233"/>
  <c r="T234"/>
  <c r="T235"/>
  <c r="T236"/>
  <c r="T237"/>
  <c r="T238"/>
  <c r="T239"/>
  <c r="T240"/>
  <c r="T241"/>
  <c r="T242"/>
  <c r="T243"/>
  <c r="T244"/>
  <c r="T245"/>
  <c r="T246"/>
  <c r="T247"/>
  <c r="T248"/>
  <c r="T249"/>
  <c r="T250"/>
  <c r="T251"/>
  <c r="T252"/>
  <c r="T253"/>
  <c r="T254"/>
  <c r="T255"/>
  <c r="T256"/>
  <c r="T106"/>
  <c r="T258"/>
  <c r="T259"/>
  <c r="T260"/>
  <c r="T261"/>
  <c r="T262"/>
  <c r="T263"/>
  <c r="T264"/>
  <c r="T265"/>
  <c r="T266"/>
  <c r="T267"/>
  <c r="T268"/>
  <c r="T269"/>
  <c r="T270"/>
  <c r="T271"/>
  <c r="T272"/>
  <c r="T273"/>
  <c r="T274"/>
  <c r="T275"/>
  <c r="T276"/>
  <c r="T277"/>
  <c r="T278"/>
  <c r="T279"/>
  <c r="T280"/>
  <c r="T281"/>
  <c r="T282"/>
  <c r="T283"/>
  <c r="T284"/>
  <c r="T285"/>
  <c r="T286"/>
  <c r="T287"/>
  <c r="T288"/>
  <c r="T289"/>
  <c r="T290"/>
  <c r="T291"/>
  <c r="T292"/>
  <c r="T293"/>
  <c r="T294"/>
  <c r="T295"/>
  <c r="T296"/>
  <c r="T297"/>
  <c r="T298"/>
  <c r="T299"/>
  <c r="T300"/>
  <c r="T301"/>
  <c r="T302"/>
  <c r="T303"/>
  <c r="T304"/>
  <c r="T305"/>
  <c r="T306"/>
  <c r="T307"/>
  <c r="T308"/>
  <c r="T309"/>
  <c r="T310"/>
  <c r="T311"/>
  <c r="T312"/>
  <c r="T313"/>
  <c r="T314"/>
  <c r="T315"/>
  <c r="T316"/>
  <c r="T317"/>
  <c r="T318"/>
  <c r="T319"/>
  <c r="T320"/>
  <c r="T321"/>
  <c r="T322"/>
  <c r="T323"/>
  <c r="T324"/>
  <c r="T325"/>
  <c r="T326"/>
  <c r="T327"/>
  <c r="T328"/>
  <c r="T329"/>
  <c r="T330"/>
  <c r="T331"/>
  <c r="T332"/>
  <c r="T333"/>
  <c r="T334"/>
  <c r="T335"/>
  <c r="T336"/>
  <c r="T337"/>
  <c r="T338"/>
  <c r="T339"/>
  <c r="T340"/>
  <c r="T341"/>
  <c r="T342"/>
  <c r="T343"/>
  <c r="T344"/>
  <c r="T345"/>
  <c r="T346"/>
  <c r="T347"/>
  <c r="T348"/>
  <c r="T349"/>
  <c r="T350"/>
  <c r="T351"/>
  <c r="T352"/>
  <c r="T353"/>
  <c r="T354"/>
  <c r="T355"/>
  <c r="T356"/>
  <c r="T357"/>
  <c r="T358"/>
  <c r="T359"/>
  <c r="T360"/>
  <c r="T361"/>
  <c r="T362"/>
  <c r="T363"/>
  <c r="T364"/>
  <c r="T365"/>
  <c r="T366"/>
  <c r="T367"/>
  <c r="T368"/>
  <c r="T369"/>
  <c r="T370"/>
  <c r="T371"/>
  <c r="T372"/>
  <c r="T373"/>
  <c r="T374"/>
  <c r="T375"/>
  <c r="T376"/>
  <c r="T377"/>
  <c r="T378"/>
  <c r="T379"/>
  <c r="T380"/>
  <c r="T381"/>
  <c r="T382"/>
  <c r="T383"/>
  <c r="T384"/>
  <c r="T385"/>
  <c r="T386"/>
  <c r="T387"/>
  <c r="T388"/>
  <c r="T389"/>
  <c r="T390"/>
  <c r="T391"/>
  <c r="T392"/>
  <c r="T393"/>
  <c r="T394"/>
  <c r="T395"/>
  <c r="T396"/>
  <c r="T397"/>
  <c r="T398"/>
  <c r="T399"/>
  <c r="T400"/>
  <c r="T401"/>
  <c r="T402"/>
  <c r="T403"/>
  <c r="T404"/>
  <c r="T405"/>
  <c r="T406"/>
  <c r="T407"/>
  <c r="T408"/>
  <c r="T409"/>
  <c r="T257"/>
  <c r="T411"/>
  <c r="T412"/>
  <c r="T413"/>
  <c r="T414"/>
  <c r="T415"/>
  <c r="T416"/>
  <c r="T417"/>
  <c r="T418"/>
  <c r="T419"/>
  <c r="T420"/>
  <c r="T421"/>
  <c r="T422"/>
  <c r="T423"/>
  <c r="T424"/>
  <c r="T425"/>
  <c r="T426"/>
  <c r="T427"/>
  <c r="T428"/>
  <c r="T429"/>
  <c r="T430"/>
  <c r="T431"/>
  <c r="T432"/>
  <c r="T433"/>
  <c r="T434"/>
  <c r="T435"/>
  <c r="T436"/>
  <c r="T437"/>
  <c r="T438"/>
  <c r="T439"/>
  <c r="T440"/>
  <c r="T441"/>
  <c r="T442"/>
  <c r="T443"/>
  <c r="T444"/>
  <c r="T445"/>
  <c r="T446"/>
  <c r="T447"/>
  <c r="T448"/>
  <c r="T449"/>
  <c r="T450"/>
  <c r="T451"/>
  <c r="T452"/>
  <c r="T453"/>
  <c r="T454"/>
  <c r="T455"/>
  <c r="T456"/>
  <c r="T457"/>
  <c r="T458"/>
  <c r="T459"/>
  <c r="T460"/>
  <c r="T461"/>
  <c r="T462"/>
  <c r="T463"/>
  <c r="T464"/>
  <c r="T465"/>
  <c r="T466"/>
  <c r="T467"/>
  <c r="T468"/>
  <c r="T469"/>
  <c r="T470"/>
  <c r="T471"/>
  <c r="T472"/>
  <c r="T473"/>
  <c r="T474"/>
  <c r="T475"/>
  <c r="T476"/>
  <c r="T477"/>
  <c r="T478"/>
  <c r="T479"/>
  <c r="T480"/>
  <c r="T481"/>
  <c r="T482"/>
  <c r="T483"/>
  <c r="T484"/>
  <c r="T485"/>
  <c r="T486"/>
  <c r="T487"/>
  <c r="T488"/>
  <c r="T489"/>
  <c r="T490"/>
  <c r="T491"/>
  <c r="T492"/>
  <c r="T493"/>
  <c r="T494"/>
  <c r="T495"/>
  <c r="T496"/>
  <c r="T497"/>
  <c r="T498"/>
  <c r="T499"/>
  <c r="T500"/>
  <c r="T501"/>
  <c r="T502"/>
  <c r="T503"/>
  <c r="T504"/>
  <c r="T505"/>
  <c r="T506"/>
  <c r="T507"/>
  <c r="T508"/>
  <c r="T509"/>
  <c r="T410"/>
  <c r="T511"/>
  <c r="T512"/>
  <c r="T513"/>
  <c r="T514"/>
  <c r="T515"/>
  <c r="T516"/>
  <c r="T517"/>
  <c r="T518"/>
  <c r="T519"/>
  <c r="T520"/>
  <c r="T521"/>
  <c r="T522"/>
  <c r="T523"/>
  <c r="T524"/>
  <c r="T525"/>
  <c r="T526"/>
  <c r="T527"/>
  <c r="T528"/>
  <c r="T529"/>
  <c r="T510"/>
  <c r="T531"/>
  <c r="T532"/>
  <c r="T533"/>
  <c r="T530"/>
  <c r="T535"/>
  <c r="T536"/>
  <c r="T537"/>
  <c r="T538"/>
  <c r="T539"/>
  <c r="T540"/>
  <c r="T541"/>
  <c r="T542"/>
  <c r="T543"/>
  <c r="T544"/>
  <c r="T545"/>
  <c r="T546"/>
  <c r="T547"/>
  <c r="T548"/>
  <c r="T549"/>
  <c r="T550"/>
  <c r="T551"/>
  <c r="T552"/>
  <c r="T553"/>
  <c r="T554"/>
  <c r="T555"/>
  <c r="T556"/>
  <c r="T557"/>
  <c r="T558"/>
  <c r="T534"/>
  <c r="T560"/>
  <c r="T561"/>
  <c r="T562"/>
  <c r="T563"/>
  <c r="T564"/>
  <c r="T565"/>
  <c r="T566"/>
  <c r="T567"/>
  <c r="T568"/>
  <c r="T569"/>
  <c r="T570"/>
  <c r="T571"/>
  <c r="T572"/>
  <c r="T573"/>
  <c r="T574"/>
  <c r="T575"/>
  <c r="T576"/>
  <c r="T577"/>
  <c r="T578"/>
  <c r="T579"/>
  <c r="T580"/>
  <c r="T581"/>
  <c r="T582"/>
  <c r="T583"/>
  <c r="T584"/>
  <c r="T585"/>
  <c r="T586"/>
  <c r="T587"/>
  <c r="T588"/>
  <c r="T589"/>
  <c r="T590"/>
  <c r="T591"/>
  <c r="T592"/>
  <c r="T593"/>
  <c r="T594"/>
  <c r="T595"/>
  <c r="T596"/>
  <c r="T597"/>
  <c r="T598"/>
  <c r="T599"/>
  <c r="T600"/>
  <c r="T601"/>
  <c r="T602"/>
  <c r="T603"/>
  <c r="T604"/>
  <c r="T605"/>
  <c r="T606"/>
  <c r="T607"/>
  <c r="T608"/>
  <c r="T609"/>
  <c r="T610"/>
  <c r="T611"/>
  <c r="T612"/>
  <c r="T613"/>
  <c r="T614"/>
  <c r="T615"/>
  <c r="T616"/>
  <c r="T617"/>
  <c r="T618"/>
  <c r="T619"/>
  <c r="T620"/>
  <c r="T621"/>
  <c r="T622"/>
  <c r="T623"/>
  <c r="T624"/>
  <c r="T625"/>
  <c r="T626"/>
  <c r="T627"/>
  <c r="T628"/>
  <c r="T629"/>
  <c r="T630"/>
  <c r="T631"/>
  <c r="T632"/>
  <c r="T633"/>
  <c r="T634"/>
  <c r="T635"/>
  <c r="T636"/>
  <c r="T637"/>
  <c r="T638"/>
  <c r="T639"/>
  <c r="T640"/>
  <c r="T641"/>
  <c r="T642"/>
  <c r="T643"/>
  <c r="T644"/>
  <c r="T645"/>
  <c r="T646"/>
  <c r="T647"/>
  <c r="T648"/>
  <c r="T649"/>
  <c r="T650"/>
  <c r="T651"/>
  <c r="T652"/>
  <c r="T653"/>
  <c r="T654"/>
  <c r="T655"/>
  <c r="T656"/>
  <c r="T657"/>
  <c r="T658"/>
  <c r="T659"/>
  <c r="T660"/>
  <c r="T661"/>
  <c r="T662"/>
  <c r="T663"/>
  <c r="T664"/>
  <c r="T665"/>
  <c r="T666"/>
  <c r="T667"/>
  <c r="T668"/>
  <c r="T669"/>
  <c r="T670"/>
  <c r="T671"/>
  <c r="T672"/>
  <c r="T673"/>
  <c r="T674"/>
  <c r="T675"/>
  <c r="T676"/>
  <c r="T677"/>
  <c r="T678"/>
  <c r="T679"/>
  <c r="T680"/>
  <c r="T681"/>
  <c r="T682"/>
  <c r="T683"/>
  <c r="T684"/>
  <c r="T685"/>
  <c r="T686"/>
  <c r="T687"/>
  <c r="T688"/>
  <c r="T689"/>
  <c r="T690"/>
  <c r="T691"/>
  <c r="T692"/>
  <c r="T693"/>
  <c r="T694"/>
  <c r="T695"/>
  <c r="T696"/>
  <c r="T697"/>
  <c r="T698"/>
  <c r="T699"/>
  <c r="T700"/>
  <c r="T701"/>
  <c r="T702"/>
  <c r="T703"/>
  <c r="T704"/>
  <c r="T705"/>
  <c r="T706"/>
  <c r="T707"/>
  <c r="T708"/>
  <c r="T709"/>
  <c r="T710"/>
  <c r="T711"/>
  <c r="T712"/>
  <c r="T713"/>
  <c r="T714"/>
  <c r="T715"/>
  <c r="T716"/>
  <c r="T717"/>
  <c r="T718"/>
  <c r="T719"/>
  <c r="T720"/>
  <c r="T6"/>
  <c r="M713"/>
  <c r="O713"/>
  <c r="P713"/>
  <c r="Q713"/>
  <c r="R713"/>
  <c r="M714"/>
  <c r="O714"/>
  <c r="P714"/>
  <c r="Q714"/>
  <c r="R714"/>
  <c r="M715"/>
  <c r="O715"/>
  <c r="P715"/>
  <c r="Q715"/>
  <c r="R715"/>
  <c r="M716"/>
  <c r="O716"/>
  <c r="P716"/>
  <c r="Q716"/>
  <c r="R716"/>
  <c r="M717"/>
  <c r="O717"/>
  <c r="P717"/>
  <c r="Q717"/>
  <c r="R717"/>
  <c r="M718"/>
  <c r="O718"/>
  <c r="P718"/>
  <c r="Q718"/>
  <c r="R718"/>
  <c r="M719"/>
  <c r="O719"/>
  <c r="P719"/>
  <c r="Q719"/>
  <c r="R719"/>
  <c r="M720"/>
  <c r="O720"/>
  <c r="P720"/>
  <c r="Q720"/>
  <c r="R720"/>
  <c r="D713"/>
  <c r="E713" s="1"/>
  <c r="D714"/>
  <c r="E714" s="1"/>
  <c r="D715"/>
  <c r="E715" s="1"/>
  <c r="D716"/>
  <c r="E716" s="1"/>
  <c r="D717"/>
  <c r="E717" s="1"/>
  <c r="D718"/>
  <c r="E718" s="1"/>
  <c r="D719"/>
  <c r="E719" s="1"/>
  <c r="D720"/>
  <c r="E720" s="1"/>
  <c r="M689"/>
  <c r="O689"/>
  <c r="P689"/>
  <c r="Q689"/>
  <c r="R689"/>
  <c r="M690"/>
  <c r="O690"/>
  <c r="P690"/>
  <c r="Q690"/>
  <c r="R690"/>
  <c r="M691"/>
  <c r="O691"/>
  <c r="P691"/>
  <c r="Q691"/>
  <c r="R691"/>
  <c r="M692"/>
  <c r="O692"/>
  <c r="P692"/>
  <c r="Q692"/>
  <c r="R692"/>
  <c r="M693"/>
  <c r="O693"/>
  <c r="P693"/>
  <c r="Q693"/>
  <c r="R693"/>
  <c r="M694"/>
  <c r="O694"/>
  <c r="P694"/>
  <c r="Q694"/>
  <c r="R694"/>
  <c r="M695"/>
  <c r="O695"/>
  <c r="P695"/>
  <c r="Q695"/>
  <c r="R695"/>
  <c r="M696"/>
  <c r="O696"/>
  <c r="P696"/>
  <c r="Q696"/>
  <c r="R696"/>
  <c r="M697"/>
  <c r="O697"/>
  <c r="P697"/>
  <c r="Q697"/>
  <c r="R697"/>
  <c r="M698"/>
  <c r="O698"/>
  <c r="P698"/>
  <c r="Q698"/>
  <c r="R698"/>
  <c r="M699"/>
  <c r="O699"/>
  <c r="P699"/>
  <c r="Q699"/>
  <c r="R699"/>
  <c r="M700"/>
  <c r="O700"/>
  <c r="P700"/>
  <c r="Q700"/>
  <c r="R700"/>
  <c r="M701"/>
  <c r="O701"/>
  <c r="P701"/>
  <c r="Q701"/>
  <c r="R701"/>
  <c r="M702"/>
  <c r="O702"/>
  <c r="P702"/>
  <c r="Q702"/>
  <c r="R702"/>
  <c r="M703"/>
  <c r="O703"/>
  <c r="P703"/>
  <c r="Q703"/>
  <c r="R703"/>
  <c r="M704"/>
  <c r="O704"/>
  <c r="P704"/>
  <c r="Q704"/>
  <c r="R704"/>
  <c r="M705"/>
  <c r="O705"/>
  <c r="P705"/>
  <c r="Q705"/>
  <c r="R705"/>
  <c r="M706"/>
  <c r="O706"/>
  <c r="P706"/>
  <c r="Q706"/>
  <c r="R706"/>
  <c r="M707"/>
  <c r="O707"/>
  <c r="P707"/>
  <c r="Q707"/>
  <c r="R707"/>
  <c r="M708"/>
  <c r="O708"/>
  <c r="P708"/>
  <c r="Q708"/>
  <c r="R708"/>
  <c r="M709"/>
  <c r="O709"/>
  <c r="P709"/>
  <c r="Q709"/>
  <c r="R709"/>
  <c r="M710"/>
  <c r="O710"/>
  <c r="P710"/>
  <c r="Q710"/>
  <c r="R710"/>
  <c r="M711"/>
  <c r="O711"/>
  <c r="P711"/>
  <c r="Q711"/>
  <c r="R711"/>
  <c r="M712"/>
  <c r="O712"/>
  <c r="P712"/>
  <c r="Q712"/>
  <c r="R712"/>
  <c r="D689"/>
  <c r="E689" s="1"/>
  <c r="D690"/>
  <c r="E690" s="1"/>
  <c r="D691"/>
  <c r="E691" s="1"/>
  <c r="D692"/>
  <c r="E692" s="1"/>
  <c r="D693"/>
  <c r="E693" s="1"/>
  <c r="D694"/>
  <c r="E694" s="1"/>
  <c r="D695"/>
  <c r="E695" s="1"/>
  <c r="D696"/>
  <c r="E696" s="1"/>
  <c r="D697"/>
  <c r="E697" s="1"/>
  <c r="D698"/>
  <c r="E698" s="1"/>
  <c r="D699"/>
  <c r="E699" s="1"/>
  <c r="D700"/>
  <c r="E700" s="1"/>
  <c r="D701"/>
  <c r="E701" s="1"/>
  <c r="D702"/>
  <c r="E702" s="1"/>
  <c r="D703"/>
  <c r="E703" s="1"/>
  <c r="D704"/>
  <c r="E704" s="1"/>
  <c r="D705"/>
  <c r="E705" s="1"/>
  <c r="D706"/>
  <c r="E706" s="1"/>
  <c r="D707"/>
  <c r="E707" s="1"/>
  <c r="D708"/>
  <c r="E708" s="1"/>
  <c r="D709"/>
  <c r="E709" s="1"/>
  <c r="D710"/>
  <c r="E710" s="1"/>
  <c r="D711"/>
  <c r="E711" s="1"/>
  <c r="D712"/>
  <c r="E712" s="1"/>
  <c r="O649" l="1"/>
  <c r="P649"/>
  <c r="Q649"/>
  <c r="R649"/>
  <c r="O650"/>
  <c r="P650"/>
  <c r="Q650"/>
  <c r="R650"/>
  <c r="O651"/>
  <c r="P651"/>
  <c r="Q651"/>
  <c r="R651"/>
  <c r="O652"/>
  <c r="P652"/>
  <c r="Q652"/>
  <c r="R652"/>
  <c r="O653"/>
  <c r="P653"/>
  <c r="Q653"/>
  <c r="R653"/>
  <c r="O654"/>
  <c r="P654"/>
  <c r="Q654"/>
  <c r="R654"/>
  <c r="O655"/>
  <c r="P655"/>
  <c r="Q655"/>
  <c r="R655"/>
  <c r="O656"/>
  <c r="P656"/>
  <c r="Q656"/>
  <c r="R656"/>
  <c r="O657"/>
  <c r="P657"/>
  <c r="Q657"/>
  <c r="R657"/>
  <c r="O658"/>
  <c r="P658"/>
  <c r="Q658"/>
  <c r="R658"/>
  <c r="O659"/>
  <c r="P659"/>
  <c r="Q659"/>
  <c r="R659"/>
  <c r="O660"/>
  <c r="P660"/>
  <c r="Q660"/>
  <c r="R660"/>
  <c r="O661"/>
  <c r="P661"/>
  <c r="Q661"/>
  <c r="R661"/>
  <c r="O662"/>
  <c r="P662"/>
  <c r="Q662"/>
  <c r="R662"/>
  <c r="O663"/>
  <c r="P663"/>
  <c r="Q663"/>
  <c r="R663"/>
  <c r="O664"/>
  <c r="P664"/>
  <c r="Q664"/>
  <c r="R664"/>
  <c r="O665"/>
  <c r="P665"/>
  <c r="Q665"/>
  <c r="R665"/>
  <c r="O666"/>
  <c r="P666"/>
  <c r="Q666"/>
  <c r="R666"/>
  <c r="O667"/>
  <c r="P667"/>
  <c r="Q667"/>
  <c r="R667"/>
  <c r="O668"/>
  <c r="P668"/>
  <c r="Q668"/>
  <c r="R668"/>
  <c r="O669"/>
  <c r="P669"/>
  <c r="Q669"/>
  <c r="R669"/>
  <c r="O670"/>
  <c r="P670"/>
  <c r="Q670"/>
  <c r="R670"/>
  <c r="O671"/>
  <c r="P671"/>
  <c r="Q671"/>
  <c r="R671"/>
  <c r="O672"/>
  <c r="P672"/>
  <c r="Q672"/>
  <c r="R672"/>
  <c r="O673"/>
  <c r="P673"/>
  <c r="Q673"/>
  <c r="R673"/>
  <c r="O674"/>
  <c r="P674"/>
  <c r="Q674"/>
  <c r="R674"/>
  <c r="O675"/>
  <c r="P675"/>
  <c r="Q675"/>
  <c r="R675"/>
  <c r="O676"/>
  <c r="P676"/>
  <c r="Q676"/>
  <c r="R676"/>
  <c r="O677"/>
  <c r="P677"/>
  <c r="Q677"/>
  <c r="R677"/>
  <c r="O678"/>
  <c r="P678"/>
  <c r="Q678"/>
  <c r="R678"/>
  <c r="O679"/>
  <c r="P679"/>
  <c r="Q679"/>
  <c r="R679"/>
  <c r="O680"/>
  <c r="P680"/>
  <c r="Q680"/>
  <c r="R680"/>
  <c r="O681"/>
  <c r="P681"/>
  <c r="Q681"/>
  <c r="R681"/>
  <c r="O682"/>
  <c r="P682"/>
  <c r="Q682"/>
  <c r="R682"/>
  <c r="O683"/>
  <c r="P683"/>
  <c r="Q683"/>
  <c r="R683"/>
  <c r="O684"/>
  <c r="P684"/>
  <c r="Q684"/>
  <c r="R684"/>
  <c r="O685"/>
  <c r="P685"/>
  <c r="Q685"/>
  <c r="R685"/>
  <c r="O686"/>
  <c r="P686"/>
  <c r="Q686"/>
  <c r="R686"/>
  <c r="O687"/>
  <c r="P687"/>
  <c r="Q687"/>
  <c r="R687"/>
  <c r="O688"/>
  <c r="P688"/>
  <c r="Q688"/>
  <c r="R688"/>
  <c r="M649"/>
  <c r="M650"/>
  <c r="M651"/>
  <c r="M652"/>
  <c r="M653"/>
  <c r="M654"/>
  <c r="M655"/>
  <c r="M656"/>
  <c r="M657"/>
  <c r="M658"/>
  <c r="M659"/>
  <c r="M660"/>
  <c r="M661"/>
  <c r="M662"/>
  <c r="M663"/>
  <c r="M664"/>
  <c r="M665"/>
  <c r="M666"/>
  <c r="M667"/>
  <c r="M668"/>
  <c r="M669"/>
  <c r="M670"/>
  <c r="M671"/>
  <c r="M672"/>
  <c r="M673"/>
  <c r="M674"/>
  <c r="M675"/>
  <c r="M676"/>
  <c r="M677"/>
  <c r="M678"/>
  <c r="M679"/>
  <c r="M680"/>
  <c r="M681"/>
  <c r="M682"/>
  <c r="M683"/>
  <c r="M684"/>
  <c r="M685"/>
  <c r="M686"/>
  <c r="M687"/>
  <c r="M688"/>
  <c r="D649"/>
  <c r="E649" s="1"/>
  <c r="D650"/>
  <c r="E650" s="1"/>
  <c r="D651"/>
  <c r="E651" s="1"/>
  <c r="D652"/>
  <c r="E652" s="1"/>
  <c r="D653"/>
  <c r="E653" s="1"/>
  <c r="D654"/>
  <c r="E654" s="1"/>
  <c r="D655"/>
  <c r="E655" s="1"/>
  <c r="D656"/>
  <c r="E656" s="1"/>
  <c r="D657"/>
  <c r="E657" s="1"/>
  <c r="D658"/>
  <c r="E658" s="1"/>
  <c r="D659"/>
  <c r="E659" s="1"/>
  <c r="D660"/>
  <c r="E660" s="1"/>
  <c r="D661"/>
  <c r="E661" s="1"/>
  <c r="D662"/>
  <c r="E662" s="1"/>
  <c r="D663"/>
  <c r="E663" s="1"/>
  <c r="D664"/>
  <c r="E664" s="1"/>
  <c r="D665"/>
  <c r="E665" s="1"/>
  <c r="D666"/>
  <c r="E666" s="1"/>
  <c r="D667"/>
  <c r="E667" s="1"/>
  <c r="D668"/>
  <c r="E668" s="1"/>
  <c r="D669"/>
  <c r="E669" s="1"/>
  <c r="D670"/>
  <c r="E670" s="1"/>
  <c r="D671"/>
  <c r="E671" s="1"/>
  <c r="D672"/>
  <c r="E672" s="1"/>
  <c r="D673"/>
  <c r="E673" s="1"/>
  <c r="D674"/>
  <c r="E674" s="1"/>
  <c r="D675"/>
  <c r="E675" s="1"/>
  <c r="D676"/>
  <c r="E676" s="1"/>
  <c r="D677"/>
  <c r="E677" s="1"/>
  <c r="D678"/>
  <c r="E678" s="1"/>
  <c r="D679"/>
  <c r="E679" s="1"/>
  <c r="D680"/>
  <c r="E680" s="1"/>
  <c r="D681"/>
  <c r="E681" s="1"/>
  <c r="D682"/>
  <c r="E682" s="1"/>
  <c r="D683"/>
  <c r="E683" s="1"/>
  <c r="D684"/>
  <c r="E684" s="1"/>
  <c r="D685"/>
  <c r="E685" s="1"/>
  <c r="D686"/>
  <c r="E686" s="1"/>
  <c r="D687"/>
  <c r="E687" s="1"/>
  <c r="D688"/>
  <c r="E688" s="1"/>
  <c r="D648"/>
  <c r="E648" s="1"/>
  <c r="M648"/>
  <c r="O648"/>
  <c r="P648"/>
  <c r="Q648"/>
  <c r="R648"/>
  <c r="E185"/>
  <c r="M625"/>
  <c r="O625"/>
  <c r="P625"/>
  <c r="Q625"/>
  <c r="R625"/>
  <c r="M626"/>
  <c r="O626"/>
  <c r="P626"/>
  <c r="Q626"/>
  <c r="R626"/>
  <c r="M627"/>
  <c r="O627"/>
  <c r="P627"/>
  <c r="Q627"/>
  <c r="R627"/>
  <c r="M628"/>
  <c r="O628"/>
  <c r="P628"/>
  <c r="Q628"/>
  <c r="R628"/>
  <c r="M629"/>
  <c r="O629"/>
  <c r="P629"/>
  <c r="Q629"/>
  <c r="R629"/>
  <c r="M630"/>
  <c r="O630"/>
  <c r="P630"/>
  <c r="Q630"/>
  <c r="R630"/>
  <c r="M631"/>
  <c r="O631"/>
  <c r="P631"/>
  <c r="Q631"/>
  <c r="R631"/>
  <c r="M632"/>
  <c r="O632"/>
  <c r="P632"/>
  <c r="Q632"/>
  <c r="R632"/>
  <c r="M633"/>
  <c r="O633"/>
  <c r="P633"/>
  <c r="Q633"/>
  <c r="R633"/>
  <c r="M634"/>
  <c r="O634"/>
  <c r="P634"/>
  <c r="Q634"/>
  <c r="R634"/>
  <c r="M635"/>
  <c r="O635"/>
  <c r="P635"/>
  <c r="Q635"/>
  <c r="R635"/>
  <c r="M636"/>
  <c r="O636"/>
  <c r="P636"/>
  <c r="Q636"/>
  <c r="R636"/>
  <c r="M637"/>
  <c r="O637"/>
  <c r="P637"/>
  <c r="Q637"/>
  <c r="R637"/>
  <c r="M638"/>
  <c r="O638"/>
  <c r="P638"/>
  <c r="Q638"/>
  <c r="R638"/>
  <c r="M639"/>
  <c r="O639"/>
  <c r="P639"/>
  <c r="Q639"/>
  <c r="R639"/>
  <c r="M640"/>
  <c r="O640"/>
  <c r="P640"/>
  <c r="Q640"/>
  <c r="R640"/>
  <c r="M641"/>
  <c r="O641"/>
  <c r="P641"/>
  <c r="Q641"/>
  <c r="R641"/>
  <c r="M642"/>
  <c r="O642"/>
  <c r="P642"/>
  <c r="Q642"/>
  <c r="R642"/>
  <c r="M643"/>
  <c r="O643"/>
  <c r="P643"/>
  <c r="Q643"/>
  <c r="R643"/>
  <c r="M644"/>
  <c r="O644"/>
  <c r="P644"/>
  <c r="Q644"/>
  <c r="R644"/>
  <c r="M645"/>
  <c r="O645"/>
  <c r="P645"/>
  <c r="Q645"/>
  <c r="R645"/>
  <c r="M646"/>
  <c r="O646"/>
  <c r="P646"/>
  <c r="Q646"/>
  <c r="R646"/>
  <c r="M647"/>
  <c r="O647"/>
  <c r="P647"/>
  <c r="Q647"/>
  <c r="R647"/>
  <c r="D625"/>
  <c r="E625" s="1"/>
  <c r="D626"/>
  <c r="E626" s="1"/>
  <c r="D627"/>
  <c r="E627" s="1"/>
  <c r="D628"/>
  <c r="E628" s="1"/>
  <c r="D629"/>
  <c r="E629" s="1"/>
  <c r="D630"/>
  <c r="E630" s="1"/>
  <c r="D631"/>
  <c r="E631" s="1"/>
  <c r="D632"/>
  <c r="E632" s="1"/>
  <c r="D633"/>
  <c r="E633" s="1"/>
  <c r="D634"/>
  <c r="E634" s="1"/>
  <c r="D635"/>
  <c r="E635" s="1"/>
  <c r="D636"/>
  <c r="E636" s="1"/>
  <c r="D637"/>
  <c r="E637" s="1"/>
  <c r="D638"/>
  <c r="E638" s="1"/>
  <c r="D639"/>
  <c r="E639" s="1"/>
  <c r="D640"/>
  <c r="E640" s="1"/>
  <c r="D641"/>
  <c r="E641" s="1"/>
  <c r="D642"/>
  <c r="E642" s="1"/>
  <c r="D643"/>
  <c r="E643" s="1"/>
  <c r="D644"/>
  <c r="E644" s="1"/>
  <c r="D645"/>
  <c r="E645" s="1"/>
  <c r="D646"/>
  <c r="E646" s="1"/>
  <c r="D647"/>
  <c r="E647" s="1"/>
  <c r="D380" l="1"/>
  <c r="D378"/>
  <c r="D377"/>
  <c r="D367"/>
  <c r="D366"/>
  <c r="D362"/>
  <c r="E7" l="1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559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106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E307"/>
  <c r="E308"/>
  <c r="E309"/>
  <c r="E310"/>
  <c r="E311"/>
  <c r="E312"/>
  <c r="E313"/>
  <c r="E314"/>
  <c r="E315"/>
  <c r="E316"/>
  <c r="E317"/>
  <c r="E318"/>
  <c r="E319"/>
  <c r="E320"/>
  <c r="E321"/>
  <c r="E322"/>
  <c r="E323"/>
  <c r="E324"/>
  <c r="E325"/>
  <c r="E326"/>
  <c r="E327"/>
  <c r="E328"/>
  <c r="E329"/>
  <c r="E330"/>
  <c r="E331"/>
  <c r="E332"/>
  <c r="E333"/>
  <c r="E334"/>
  <c r="E335"/>
  <c r="E336"/>
  <c r="E337"/>
  <c r="E338"/>
  <c r="E339"/>
  <c r="E340"/>
  <c r="E341"/>
  <c r="E342"/>
  <c r="E343"/>
  <c r="E344"/>
  <c r="E345"/>
  <c r="E346"/>
  <c r="E347"/>
  <c r="E348"/>
  <c r="E349"/>
  <c r="E350"/>
  <c r="E351"/>
  <c r="E352"/>
  <c r="E353"/>
  <c r="E354"/>
  <c r="E355"/>
  <c r="E356"/>
  <c r="E357"/>
  <c r="E358"/>
  <c r="E359"/>
  <c r="E360"/>
  <c r="E361"/>
  <c r="E362"/>
  <c r="E363"/>
  <c r="E364"/>
  <c r="E365"/>
  <c r="E366"/>
  <c r="E367"/>
  <c r="E368"/>
  <c r="E369"/>
  <c r="E370"/>
  <c r="E371"/>
  <c r="E372"/>
  <c r="E373"/>
  <c r="E374"/>
  <c r="E375"/>
  <c r="E376"/>
  <c r="E377"/>
  <c r="E378"/>
  <c r="E379"/>
  <c r="E380"/>
  <c r="E381"/>
  <c r="E382"/>
  <c r="E383"/>
  <c r="E384"/>
  <c r="E385"/>
  <c r="E386"/>
  <c r="E387"/>
  <c r="E388"/>
  <c r="E389"/>
  <c r="E390"/>
  <c r="E391"/>
  <c r="E392"/>
  <c r="E393"/>
  <c r="E394"/>
  <c r="E395"/>
  <c r="E396"/>
  <c r="E397"/>
  <c r="E398"/>
  <c r="E399"/>
  <c r="E400"/>
  <c r="E401"/>
  <c r="E402"/>
  <c r="E403"/>
  <c r="E404"/>
  <c r="E405"/>
  <c r="E406"/>
  <c r="E407"/>
  <c r="E408"/>
  <c r="E409"/>
  <c r="E257"/>
  <c r="E411"/>
  <c r="E412"/>
  <c r="E413"/>
  <c r="E414"/>
  <c r="E415"/>
  <c r="E416"/>
  <c r="E417"/>
  <c r="E418"/>
  <c r="E419"/>
  <c r="E420"/>
  <c r="E421"/>
  <c r="E422"/>
  <c r="E423"/>
  <c r="E424"/>
  <c r="E425"/>
  <c r="E426"/>
  <c r="E427"/>
  <c r="E428"/>
  <c r="E429"/>
  <c r="E430"/>
  <c r="E431"/>
  <c r="E432"/>
  <c r="E433"/>
  <c r="E434"/>
  <c r="E435"/>
  <c r="E436"/>
  <c r="E437"/>
  <c r="E438"/>
  <c r="E439"/>
  <c r="E440"/>
  <c r="E441"/>
  <c r="E442"/>
  <c r="E443"/>
  <c r="E444"/>
  <c r="E445"/>
  <c r="E446"/>
  <c r="E447"/>
  <c r="E448"/>
  <c r="E449"/>
  <c r="E450"/>
  <c r="E451"/>
  <c r="E452"/>
  <c r="E453"/>
  <c r="E454"/>
  <c r="E455"/>
  <c r="E456"/>
  <c r="E457"/>
  <c r="E458"/>
  <c r="E459"/>
  <c r="E460"/>
  <c r="E461"/>
  <c r="E462"/>
  <c r="E463"/>
  <c r="E464"/>
  <c r="E465"/>
  <c r="E466"/>
  <c r="E467"/>
  <c r="E468"/>
  <c r="E469"/>
  <c r="E470"/>
  <c r="E471"/>
  <c r="E472"/>
  <c r="E473"/>
  <c r="E474"/>
  <c r="E475"/>
  <c r="E476"/>
  <c r="E477"/>
  <c r="E478"/>
  <c r="E479"/>
  <c r="E480"/>
  <c r="E481"/>
  <c r="E482"/>
  <c r="E483"/>
  <c r="E484"/>
  <c r="E485"/>
  <c r="E486"/>
  <c r="E487"/>
  <c r="E488"/>
  <c r="E489"/>
  <c r="E490"/>
  <c r="E491"/>
  <c r="E492"/>
  <c r="E493"/>
  <c r="E494"/>
  <c r="E495"/>
  <c r="E496"/>
  <c r="E497"/>
  <c r="E498"/>
  <c r="E499"/>
  <c r="E500"/>
  <c r="E501"/>
  <c r="E502"/>
  <c r="E503"/>
  <c r="E504"/>
  <c r="E505"/>
  <c r="E506"/>
  <c r="E507"/>
  <c r="E508"/>
  <c r="E509"/>
  <c r="E410"/>
  <c r="E511"/>
  <c r="E512"/>
  <c r="E513"/>
  <c r="E514"/>
  <c r="E515"/>
  <c r="E516"/>
  <c r="E517"/>
  <c r="E518"/>
  <c r="E519"/>
  <c r="E520"/>
  <c r="E521"/>
  <c r="E522"/>
  <c r="E523"/>
  <c r="E524"/>
  <c r="E525"/>
  <c r="E526"/>
  <c r="E527"/>
  <c r="E528"/>
  <c r="E529"/>
  <c r="E510"/>
  <c r="E531"/>
  <c r="E532"/>
  <c r="E533"/>
  <c r="E530"/>
  <c r="E535"/>
  <c r="E536"/>
  <c r="E537"/>
  <c r="E538"/>
  <c r="E539"/>
  <c r="E540"/>
  <c r="E541"/>
  <c r="E542"/>
  <c r="E543"/>
  <c r="E544"/>
  <c r="E545"/>
  <c r="E546"/>
  <c r="E547"/>
  <c r="E548"/>
  <c r="E549"/>
  <c r="E550"/>
  <c r="E551"/>
  <c r="E552"/>
  <c r="E553"/>
  <c r="E554"/>
  <c r="E555"/>
  <c r="E556"/>
  <c r="E557"/>
  <c r="E558"/>
  <c r="E534"/>
  <c r="E560"/>
  <c r="E561"/>
  <c r="E562"/>
  <c r="E563"/>
  <c r="E564"/>
  <c r="E565"/>
  <c r="E566"/>
  <c r="E567"/>
  <c r="E568"/>
  <c r="E569"/>
  <c r="E570"/>
  <c r="E571"/>
  <c r="E572"/>
  <c r="E573"/>
  <c r="E574"/>
  <c r="E575"/>
  <c r="E576"/>
  <c r="E577"/>
  <c r="E578"/>
  <c r="E579"/>
  <c r="E580"/>
  <c r="E581"/>
  <c r="E582"/>
  <c r="E583"/>
  <c r="E584"/>
  <c r="E585"/>
  <c r="E586"/>
  <c r="E587"/>
  <c r="E588"/>
  <c r="E589"/>
  <c r="E590"/>
  <c r="E591"/>
  <c r="E592"/>
  <c r="E593"/>
  <c r="E594"/>
  <c r="E595"/>
  <c r="E596"/>
  <c r="E597"/>
  <c r="E598"/>
  <c r="E6"/>
  <c r="M623" l="1"/>
  <c r="O623"/>
  <c r="P623"/>
  <c r="Q623"/>
  <c r="R623"/>
  <c r="M624"/>
  <c r="O624"/>
  <c r="P624"/>
  <c r="Q624"/>
  <c r="R624"/>
  <c r="D623"/>
  <c r="E623" s="1"/>
  <c r="D624"/>
  <c r="O601"/>
  <c r="P601"/>
  <c r="Q601"/>
  <c r="R601"/>
  <c r="O602"/>
  <c r="P602"/>
  <c r="Q602"/>
  <c r="R602"/>
  <c r="O603"/>
  <c r="P603"/>
  <c r="Q603"/>
  <c r="R603"/>
  <c r="O604"/>
  <c r="P604"/>
  <c r="Q604"/>
  <c r="R604"/>
  <c r="O605"/>
  <c r="P605"/>
  <c r="Q605"/>
  <c r="R605"/>
  <c r="O606"/>
  <c r="P606"/>
  <c r="Q606"/>
  <c r="R606"/>
  <c r="O607"/>
  <c r="P607"/>
  <c r="Q607"/>
  <c r="R607"/>
  <c r="O608"/>
  <c r="P608"/>
  <c r="Q608"/>
  <c r="R608"/>
  <c r="O609"/>
  <c r="P609"/>
  <c r="Q609"/>
  <c r="R609"/>
  <c r="O610"/>
  <c r="P610"/>
  <c r="Q610"/>
  <c r="R610"/>
  <c r="O611"/>
  <c r="P611"/>
  <c r="Q611"/>
  <c r="R611"/>
  <c r="O612"/>
  <c r="P612"/>
  <c r="Q612"/>
  <c r="R612"/>
  <c r="O613"/>
  <c r="P613"/>
  <c r="Q613"/>
  <c r="R613"/>
  <c r="O614"/>
  <c r="P614"/>
  <c r="Q614"/>
  <c r="R614"/>
  <c r="O615"/>
  <c r="P615"/>
  <c r="Q615"/>
  <c r="R615"/>
  <c r="O616"/>
  <c r="P616"/>
  <c r="Q616"/>
  <c r="R616"/>
  <c r="O617"/>
  <c r="P617"/>
  <c r="Q617"/>
  <c r="R617"/>
  <c r="O618"/>
  <c r="P618"/>
  <c r="Q618"/>
  <c r="R618"/>
  <c r="O619"/>
  <c r="P619"/>
  <c r="Q619"/>
  <c r="R619"/>
  <c r="O620"/>
  <c r="P620"/>
  <c r="Q620"/>
  <c r="R620"/>
  <c r="O621"/>
  <c r="P621"/>
  <c r="Q621"/>
  <c r="R621"/>
  <c r="O622"/>
  <c r="P622"/>
  <c r="Q622"/>
  <c r="R622"/>
  <c r="M601"/>
  <c r="M602"/>
  <c r="M603"/>
  <c r="M604"/>
  <c r="M605"/>
  <c r="M606"/>
  <c r="M607"/>
  <c r="M608"/>
  <c r="M609"/>
  <c r="M610"/>
  <c r="M611"/>
  <c r="M612"/>
  <c r="M613"/>
  <c r="M614"/>
  <c r="M615"/>
  <c r="M616"/>
  <c r="M617"/>
  <c r="M618"/>
  <c r="M619"/>
  <c r="M620"/>
  <c r="M621"/>
  <c r="M622"/>
  <c r="D601"/>
  <c r="E601" s="1"/>
  <c r="D602"/>
  <c r="E602" s="1"/>
  <c r="D603"/>
  <c r="D604"/>
  <c r="E604" s="1"/>
  <c r="D605"/>
  <c r="D606"/>
  <c r="E606" s="1"/>
  <c r="D607"/>
  <c r="E607" s="1"/>
  <c r="D608"/>
  <c r="E608" s="1"/>
  <c r="D609"/>
  <c r="E609" s="1"/>
  <c r="D610"/>
  <c r="E610" s="1"/>
  <c r="D611"/>
  <c r="E611" s="1"/>
  <c r="D612"/>
  <c r="E612" s="1"/>
  <c r="D613"/>
  <c r="E613" s="1"/>
  <c r="D614"/>
  <c r="E614" s="1"/>
  <c r="D615"/>
  <c r="E615" s="1"/>
  <c r="D616"/>
  <c r="E616" s="1"/>
  <c r="D617"/>
  <c r="E617" s="1"/>
  <c r="D618"/>
  <c r="E618" s="1"/>
  <c r="D619"/>
  <c r="E619" s="1"/>
  <c r="D620"/>
  <c r="E620" s="1"/>
  <c r="D621"/>
  <c r="E621" s="1"/>
  <c r="D622"/>
  <c r="E622" s="1"/>
  <c r="E605" l="1"/>
  <c r="E603"/>
  <c r="E624"/>
  <c r="D600"/>
  <c r="M600"/>
  <c r="O600"/>
  <c r="P600"/>
  <c r="Q600"/>
  <c r="R600"/>
  <c r="O599"/>
  <c r="P599"/>
  <c r="Q599"/>
  <c r="R599"/>
  <c r="M599"/>
  <c r="D599"/>
  <c r="E599" s="1"/>
  <c r="E600" l="1"/>
  <c r="M598"/>
  <c r="O598"/>
  <c r="P598"/>
  <c r="Q598"/>
  <c r="R598"/>
  <c r="O545"/>
  <c r="P545"/>
  <c r="Q545"/>
  <c r="R545"/>
  <c r="O546"/>
  <c r="P546"/>
  <c r="Q546"/>
  <c r="R546"/>
  <c r="O547"/>
  <c r="P547"/>
  <c r="Q547"/>
  <c r="R547"/>
  <c r="O548"/>
  <c r="P548"/>
  <c r="Q548"/>
  <c r="R548"/>
  <c r="O549"/>
  <c r="P549"/>
  <c r="Q549"/>
  <c r="R549"/>
  <c r="O550"/>
  <c r="P550"/>
  <c r="Q550"/>
  <c r="R550"/>
  <c r="O551"/>
  <c r="P551"/>
  <c r="Q551"/>
  <c r="R551"/>
  <c r="O552"/>
  <c r="P552"/>
  <c r="Q552"/>
  <c r="R552"/>
  <c r="O553"/>
  <c r="P553"/>
  <c r="Q553"/>
  <c r="R553"/>
  <c r="O554"/>
  <c r="P554"/>
  <c r="Q554"/>
  <c r="R554"/>
  <c r="O555"/>
  <c r="P555"/>
  <c r="Q555"/>
  <c r="R555"/>
  <c r="O556"/>
  <c r="P556"/>
  <c r="Q556"/>
  <c r="R556"/>
  <c r="O557"/>
  <c r="P557"/>
  <c r="Q557"/>
  <c r="R557"/>
  <c r="O558"/>
  <c r="P558"/>
  <c r="Q558"/>
  <c r="R558"/>
  <c r="O534"/>
  <c r="P534"/>
  <c r="Q534"/>
  <c r="R534"/>
  <c r="O560"/>
  <c r="P560"/>
  <c r="Q560"/>
  <c r="R560"/>
  <c r="O561"/>
  <c r="P561"/>
  <c r="Q561"/>
  <c r="R561"/>
  <c r="O562"/>
  <c r="P562"/>
  <c r="Q562"/>
  <c r="R562"/>
  <c r="O563"/>
  <c r="P563"/>
  <c r="Q563"/>
  <c r="R563"/>
  <c r="O564"/>
  <c r="P564"/>
  <c r="Q564"/>
  <c r="R564"/>
  <c r="O565"/>
  <c r="P565"/>
  <c r="Q565"/>
  <c r="R565"/>
  <c r="O566"/>
  <c r="P566"/>
  <c r="Q566"/>
  <c r="R566"/>
  <c r="O567"/>
  <c r="P567"/>
  <c r="Q567"/>
  <c r="R567"/>
  <c r="O568"/>
  <c r="P568"/>
  <c r="Q568"/>
  <c r="R568"/>
  <c r="O569"/>
  <c r="P569"/>
  <c r="Q569"/>
  <c r="R569"/>
  <c r="O570"/>
  <c r="P570"/>
  <c r="Q570"/>
  <c r="R570"/>
  <c r="O571"/>
  <c r="P571"/>
  <c r="Q571"/>
  <c r="R571"/>
  <c r="O572"/>
  <c r="P572"/>
  <c r="Q572"/>
  <c r="R572"/>
  <c r="O573"/>
  <c r="P573"/>
  <c r="Q573"/>
  <c r="R573"/>
  <c r="O574"/>
  <c r="P574"/>
  <c r="Q574"/>
  <c r="R574"/>
  <c r="O575"/>
  <c r="P575"/>
  <c r="Q575"/>
  <c r="R575"/>
  <c r="O576"/>
  <c r="P576"/>
  <c r="Q576"/>
  <c r="R576"/>
  <c r="O577"/>
  <c r="P577"/>
  <c r="Q577"/>
  <c r="R577"/>
  <c r="O578"/>
  <c r="P578"/>
  <c r="Q578"/>
  <c r="R578"/>
  <c r="O579"/>
  <c r="P579"/>
  <c r="Q579"/>
  <c r="R579"/>
  <c r="O580"/>
  <c r="P580"/>
  <c r="Q580"/>
  <c r="R580"/>
  <c r="O581"/>
  <c r="P581"/>
  <c r="Q581"/>
  <c r="R581"/>
  <c r="O582"/>
  <c r="P582"/>
  <c r="Q582"/>
  <c r="R582"/>
  <c r="O583"/>
  <c r="P583"/>
  <c r="Q583"/>
  <c r="R583"/>
  <c r="O584"/>
  <c r="P584"/>
  <c r="Q584"/>
  <c r="R584"/>
  <c r="O585"/>
  <c r="P585"/>
  <c r="Q585"/>
  <c r="R585"/>
  <c r="O586"/>
  <c r="P586"/>
  <c r="Q586"/>
  <c r="R586"/>
  <c r="O587"/>
  <c r="P587"/>
  <c r="Q587"/>
  <c r="R587"/>
  <c r="O588"/>
  <c r="P588"/>
  <c r="Q588"/>
  <c r="R588"/>
  <c r="O589"/>
  <c r="P589"/>
  <c r="Q589"/>
  <c r="R589"/>
  <c r="O590"/>
  <c r="P590"/>
  <c r="Q590"/>
  <c r="R590"/>
  <c r="O591"/>
  <c r="P591"/>
  <c r="Q591"/>
  <c r="R591"/>
  <c r="O592"/>
  <c r="P592"/>
  <c r="Q592"/>
  <c r="R592"/>
  <c r="O593"/>
  <c r="P593"/>
  <c r="Q593"/>
  <c r="R593"/>
  <c r="O594"/>
  <c r="P594"/>
  <c r="Q594"/>
  <c r="R594"/>
  <c r="O595"/>
  <c r="P595"/>
  <c r="Q595"/>
  <c r="R595"/>
  <c r="O596"/>
  <c r="P596"/>
  <c r="Q596"/>
  <c r="R596"/>
  <c r="O597"/>
  <c r="P597"/>
  <c r="Q597"/>
  <c r="R597"/>
  <c r="M545"/>
  <c r="M546"/>
  <c r="M547"/>
  <c r="M548"/>
  <c r="M549"/>
  <c r="M550"/>
  <c r="M551"/>
  <c r="M552"/>
  <c r="M553"/>
  <c r="M554"/>
  <c r="M555"/>
  <c r="M556"/>
  <c r="M557"/>
  <c r="M558"/>
  <c r="M534"/>
  <c r="M560"/>
  <c r="M561"/>
  <c r="M562"/>
  <c r="M563"/>
  <c r="M564"/>
  <c r="M565"/>
  <c r="M566"/>
  <c r="M567"/>
  <c r="M568"/>
  <c r="M569"/>
  <c r="M570"/>
  <c r="M571"/>
  <c r="M572"/>
  <c r="M573"/>
  <c r="M574"/>
  <c r="M575"/>
  <c r="M576"/>
  <c r="M577"/>
  <c r="M578"/>
  <c r="M579"/>
  <c r="M580"/>
  <c r="M581"/>
  <c r="M582"/>
  <c r="M583"/>
  <c r="M584"/>
  <c r="M585"/>
  <c r="M586"/>
  <c r="M587"/>
  <c r="M588"/>
  <c r="M589"/>
  <c r="M590"/>
  <c r="M591"/>
  <c r="M592"/>
  <c r="M593"/>
  <c r="M594"/>
  <c r="M595"/>
  <c r="M596"/>
  <c r="M597"/>
  <c r="O515"/>
  <c r="P515"/>
  <c r="Q515"/>
  <c r="R515"/>
  <c r="O516"/>
  <c r="P516"/>
  <c r="Q516"/>
  <c r="R516"/>
  <c r="O517"/>
  <c r="P517"/>
  <c r="Q517"/>
  <c r="R517"/>
  <c r="O518"/>
  <c r="P518"/>
  <c r="Q518"/>
  <c r="R518"/>
  <c r="O519"/>
  <c r="P519"/>
  <c r="Q519"/>
  <c r="R519"/>
  <c r="O520"/>
  <c r="P520"/>
  <c r="Q520"/>
  <c r="R520"/>
  <c r="O521"/>
  <c r="P521"/>
  <c r="Q521"/>
  <c r="R521"/>
  <c r="O522"/>
  <c r="P522"/>
  <c r="Q522"/>
  <c r="R522"/>
  <c r="O523"/>
  <c r="P523"/>
  <c r="Q523"/>
  <c r="R523"/>
  <c r="O524"/>
  <c r="P524"/>
  <c r="Q524"/>
  <c r="R524"/>
  <c r="O525"/>
  <c r="P525"/>
  <c r="Q525"/>
  <c r="R525"/>
  <c r="O526"/>
  <c r="P526"/>
  <c r="Q526"/>
  <c r="R526"/>
  <c r="O527"/>
  <c r="P527"/>
  <c r="Q527"/>
  <c r="R527"/>
  <c r="O528"/>
  <c r="P528"/>
  <c r="Q528"/>
  <c r="R528"/>
  <c r="O529"/>
  <c r="P529"/>
  <c r="Q529"/>
  <c r="R529"/>
  <c r="O510"/>
  <c r="P510"/>
  <c r="Q510"/>
  <c r="R510"/>
  <c r="O531"/>
  <c r="P531"/>
  <c r="Q531"/>
  <c r="R531"/>
  <c r="O532"/>
  <c r="P532"/>
  <c r="Q532"/>
  <c r="R532"/>
  <c r="O533"/>
  <c r="P533"/>
  <c r="Q533"/>
  <c r="R533"/>
  <c r="O530"/>
  <c r="P530"/>
  <c r="Q530"/>
  <c r="R530"/>
  <c r="O535"/>
  <c r="P535"/>
  <c r="Q535"/>
  <c r="R535"/>
  <c r="O536"/>
  <c r="P536"/>
  <c r="Q536"/>
  <c r="R536"/>
  <c r="O537"/>
  <c r="P537"/>
  <c r="Q537"/>
  <c r="R537"/>
  <c r="O538"/>
  <c r="P538"/>
  <c r="Q538"/>
  <c r="R538"/>
  <c r="O539"/>
  <c r="P539"/>
  <c r="Q539"/>
  <c r="R539"/>
  <c r="O540"/>
  <c r="P540"/>
  <c r="Q540"/>
  <c r="R540"/>
  <c r="O541"/>
  <c r="P541"/>
  <c r="Q541"/>
  <c r="R541"/>
  <c r="O542"/>
  <c r="P542"/>
  <c r="Q542"/>
  <c r="R542"/>
  <c r="O543"/>
  <c r="P543"/>
  <c r="Q543"/>
  <c r="R543"/>
  <c r="O544"/>
  <c r="P544"/>
  <c r="Q544"/>
  <c r="R544"/>
  <c r="M544"/>
  <c r="M512"/>
  <c r="M513"/>
  <c r="M514"/>
  <c r="M515"/>
  <c r="M516"/>
  <c r="M517"/>
  <c r="M518"/>
  <c r="M519"/>
  <c r="M520"/>
  <c r="M521"/>
  <c r="M522"/>
  <c r="M523"/>
  <c r="M524"/>
  <c r="M525"/>
  <c r="M526"/>
  <c r="M527"/>
  <c r="M528"/>
  <c r="M529"/>
  <c r="M510"/>
  <c r="M531"/>
  <c r="M532"/>
  <c r="M533"/>
  <c r="M530"/>
  <c r="M535"/>
  <c r="M536"/>
  <c r="M537"/>
  <c r="M538"/>
  <c r="M539"/>
  <c r="M540"/>
  <c r="M541"/>
  <c r="M542"/>
  <c r="M543"/>
  <c r="O512" l="1"/>
  <c r="P512"/>
  <c r="Q512"/>
  <c r="R512"/>
  <c r="O513"/>
  <c r="P513"/>
  <c r="Q513"/>
  <c r="R513"/>
  <c r="O514"/>
  <c r="P514"/>
  <c r="Q514"/>
  <c r="R514"/>
  <c r="O467"/>
  <c r="P467"/>
  <c r="Q467"/>
  <c r="R467"/>
  <c r="O468"/>
  <c r="P468"/>
  <c r="Q468"/>
  <c r="R468"/>
  <c r="O469"/>
  <c r="P469"/>
  <c r="Q469"/>
  <c r="R469"/>
  <c r="O470"/>
  <c r="P470"/>
  <c r="Q470"/>
  <c r="R470"/>
  <c r="O471"/>
  <c r="P471"/>
  <c r="Q471"/>
  <c r="R471"/>
  <c r="O472"/>
  <c r="P472"/>
  <c r="Q472"/>
  <c r="R472"/>
  <c r="O473"/>
  <c r="P473"/>
  <c r="Q473"/>
  <c r="R473"/>
  <c r="O474"/>
  <c r="P474"/>
  <c r="Q474"/>
  <c r="R474"/>
  <c r="O475"/>
  <c r="P475"/>
  <c r="Q475"/>
  <c r="R475"/>
  <c r="O476"/>
  <c r="P476"/>
  <c r="Q476"/>
  <c r="R476"/>
  <c r="O477"/>
  <c r="P477"/>
  <c r="Q477"/>
  <c r="R477"/>
  <c r="O478"/>
  <c r="P478"/>
  <c r="Q478"/>
  <c r="R478"/>
  <c r="O479"/>
  <c r="P479"/>
  <c r="Q479"/>
  <c r="R479"/>
  <c r="O480"/>
  <c r="P480"/>
  <c r="Q480"/>
  <c r="R480"/>
  <c r="O481"/>
  <c r="P481"/>
  <c r="Q481"/>
  <c r="R481"/>
  <c r="O482"/>
  <c r="P482"/>
  <c r="Q482"/>
  <c r="R482"/>
  <c r="O483"/>
  <c r="P483"/>
  <c r="Q483"/>
  <c r="R483"/>
  <c r="O484"/>
  <c r="P484"/>
  <c r="Q484"/>
  <c r="R484"/>
  <c r="O485"/>
  <c r="P485"/>
  <c r="Q485"/>
  <c r="R485"/>
  <c r="O486"/>
  <c r="P486"/>
  <c r="Q486"/>
  <c r="R486"/>
  <c r="O487"/>
  <c r="P487"/>
  <c r="Q487"/>
  <c r="R487"/>
  <c r="O488"/>
  <c r="P488"/>
  <c r="Q488"/>
  <c r="R488"/>
  <c r="O489"/>
  <c r="P489"/>
  <c r="Q489"/>
  <c r="R489"/>
  <c r="O490"/>
  <c r="P490"/>
  <c r="Q490"/>
  <c r="R490"/>
  <c r="O491"/>
  <c r="P491"/>
  <c r="Q491"/>
  <c r="R491"/>
  <c r="O492"/>
  <c r="P492"/>
  <c r="Q492"/>
  <c r="R492"/>
  <c r="O493"/>
  <c r="P493"/>
  <c r="Q493"/>
  <c r="R493"/>
  <c r="O494"/>
  <c r="P494"/>
  <c r="Q494"/>
  <c r="R494"/>
  <c r="O495"/>
  <c r="P495"/>
  <c r="Q495"/>
  <c r="R495"/>
  <c r="O496"/>
  <c r="P496"/>
  <c r="Q496"/>
  <c r="R496"/>
  <c r="O497"/>
  <c r="P497"/>
  <c r="Q497"/>
  <c r="R497"/>
  <c r="O498"/>
  <c r="P498"/>
  <c r="Q498"/>
  <c r="R498"/>
  <c r="O499"/>
  <c r="P499"/>
  <c r="Q499"/>
  <c r="R499"/>
  <c r="O500"/>
  <c r="P500"/>
  <c r="Q500"/>
  <c r="R500"/>
  <c r="O501"/>
  <c r="P501"/>
  <c r="Q501"/>
  <c r="R501"/>
  <c r="O502"/>
  <c r="P502"/>
  <c r="Q502"/>
  <c r="R502"/>
  <c r="O503"/>
  <c r="P503"/>
  <c r="Q503"/>
  <c r="R503"/>
  <c r="O504"/>
  <c r="P504"/>
  <c r="Q504"/>
  <c r="R504"/>
  <c r="O505"/>
  <c r="P505"/>
  <c r="Q505"/>
  <c r="R505"/>
  <c r="O506"/>
  <c r="P506"/>
  <c r="Q506"/>
  <c r="R506"/>
  <c r="O507"/>
  <c r="P507"/>
  <c r="Q507"/>
  <c r="R507"/>
  <c r="O508"/>
  <c r="P508"/>
  <c r="Q508"/>
  <c r="R508"/>
  <c r="O509"/>
  <c r="P509"/>
  <c r="Q509"/>
  <c r="R509"/>
  <c r="O410"/>
  <c r="P410"/>
  <c r="Q410"/>
  <c r="R410"/>
  <c r="O511"/>
  <c r="P511"/>
  <c r="Q511"/>
  <c r="R511"/>
  <c r="M467"/>
  <c r="M468"/>
  <c r="M469"/>
  <c r="M470"/>
  <c r="M471"/>
  <c r="M472"/>
  <c r="M473"/>
  <c r="M474"/>
  <c r="M475"/>
  <c r="M476"/>
  <c r="M477"/>
  <c r="M478"/>
  <c r="M479"/>
  <c r="M480"/>
  <c r="M481"/>
  <c r="M482"/>
  <c r="M483"/>
  <c r="M484"/>
  <c r="M485"/>
  <c r="M486"/>
  <c r="M487"/>
  <c r="M488"/>
  <c r="M489"/>
  <c r="M490"/>
  <c r="M491"/>
  <c r="M492"/>
  <c r="M493"/>
  <c r="M494"/>
  <c r="M495"/>
  <c r="M496"/>
  <c r="M497"/>
  <c r="M498"/>
  <c r="M499"/>
  <c r="M500"/>
  <c r="M501"/>
  <c r="M502"/>
  <c r="M503"/>
  <c r="M504"/>
  <c r="M505"/>
  <c r="M506"/>
  <c r="M507"/>
  <c r="M508"/>
  <c r="M509"/>
  <c r="M410"/>
  <c r="M511"/>
  <c r="M456"/>
  <c r="O456"/>
  <c r="P456"/>
  <c r="Q456"/>
  <c r="R456"/>
  <c r="M457"/>
  <c r="O457"/>
  <c r="P457"/>
  <c r="Q457"/>
  <c r="R457"/>
  <c r="M458"/>
  <c r="O458"/>
  <c r="P458"/>
  <c r="Q458"/>
  <c r="R458"/>
  <c r="M459"/>
  <c r="O459"/>
  <c r="P459"/>
  <c r="Q459"/>
  <c r="R459"/>
  <c r="M460"/>
  <c r="O460"/>
  <c r="P460"/>
  <c r="Q460"/>
  <c r="R460"/>
  <c r="M461"/>
  <c r="O461"/>
  <c r="P461"/>
  <c r="Q461"/>
  <c r="R461"/>
  <c r="M462"/>
  <c r="O462"/>
  <c r="P462"/>
  <c r="Q462"/>
  <c r="R462"/>
  <c r="M463"/>
  <c r="O463"/>
  <c r="P463"/>
  <c r="Q463"/>
  <c r="R463"/>
  <c r="M464"/>
  <c r="O464"/>
  <c r="P464"/>
  <c r="Q464"/>
  <c r="R464"/>
  <c r="M465"/>
  <c r="O465"/>
  <c r="P465"/>
  <c r="Q465"/>
  <c r="R465"/>
  <c r="M466"/>
  <c r="O466"/>
  <c r="P466"/>
  <c r="Q466"/>
  <c r="R466"/>
  <c r="M446"/>
  <c r="O446"/>
  <c r="P446"/>
  <c r="Q446"/>
  <c r="R446"/>
  <c r="M447"/>
  <c r="O447"/>
  <c r="P447"/>
  <c r="Q447"/>
  <c r="R447"/>
  <c r="M448"/>
  <c r="O448"/>
  <c r="P448"/>
  <c r="Q448"/>
  <c r="R448"/>
  <c r="M449"/>
  <c r="O449"/>
  <c r="P449"/>
  <c r="Q449"/>
  <c r="R449"/>
  <c r="M450"/>
  <c r="O450"/>
  <c r="P450"/>
  <c r="Q450"/>
  <c r="R450"/>
  <c r="M451"/>
  <c r="O451"/>
  <c r="P451"/>
  <c r="Q451"/>
  <c r="R451"/>
  <c r="M452"/>
  <c r="O452"/>
  <c r="P452"/>
  <c r="Q452"/>
  <c r="R452"/>
  <c r="M453"/>
  <c r="O453"/>
  <c r="P453"/>
  <c r="Q453"/>
  <c r="R453"/>
  <c r="M454"/>
  <c r="O454"/>
  <c r="P454"/>
  <c r="Q454"/>
  <c r="R454"/>
  <c r="M455"/>
  <c r="O455"/>
  <c r="P455"/>
  <c r="Q455"/>
  <c r="R455"/>
  <c r="O445" l="1"/>
  <c r="P445"/>
  <c r="Q445"/>
  <c r="R445"/>
  <c r="O444"/>
  <c r="P444"/>
  <c r="Q444"/>
  <c r="R444"/>
  <c r="O443"/>
  <c r="P443"/>
  <c r="Q443"/>
  <c r="R443"/>
  <c r="O442"/>
  <c r="P442"/>
  <c r="Q442"/>
  <c r="R442"/>
  <c r="O427"/>
  <c r="P427"/>
  <c r="Q427"/>
  <c r="R427"/>
  <c r="O428"/>
  <c r="P428"/>
  <c r="Q428"/>
  <c r="R428"/>
  <c r="O429"/>
  <c r="P429"/>
  <c r="Q429"/>
  <c r="R429"/>
  <c r="O436"/>
  <c r="P436"/>
  <c r="Q436"/>
  <c r="R436"/>
  <c r="O435"/>
  <c r="P435"/>
  <c r="Q435"/>
  <c r="R435"/>
  <c r="O434"/>
  <c r="P434"/>
  <c r="Q434"/>
  <c r="R434"/>
  <c r="O433"/>
  <c r="P433"/>
  <c r="Q433"/>
  <c r="R433"/>
  <c r="O432"/>
  <c r="P432"/>
  <c r="Q432"/>
  <c r="R432"/>
  <c r="O431"/>
  <c r="P431"/>
  <c r="Q431"/>
  <c r="R431"/>
  <c r="O430"/>
  <c r="P430"/>
  <c r="Q430"/>
  <c r="R430"/>
  <c r="O437"/>
  <c r="P437"/>
  <c r="Q437"/>
  <c r="R437"/>
  <c r="O438"/>
  <c r="P438"/>
  <c r="Q438"/>
  <c r="R438"/>
  <c r="O439"/>
  <c r="P439"/>
  <c r="Q439"/>
  <c r="R439"/>
  <c r="O440"/>
  <c r="P440"/>
  <c r="Q440"/>
  <c r="R440"/>
  <c r="O418"/>
  <c r="P418"/>
  <c r="Q418"/>
  <c r="R418"/>
  <c r="O420"/>
  <c r="P420"/>
  <c r="Q420"/>
  <c r="R420"/>
  <c r="O419"/>
  <c r="P419"/>
  <c r="Q419"/>
  <c r="R419"/>
  <c r="O421"/>
  <c r="P421"/>
  <c r="Q421"/>
  <c r="R421"/>
  <c r="O422"/>
  <c r="P422"/>
  <c r="Q422"/>
  <c r="R422"/>
  <c r="O423"/>
  <c r="P423"/>
  <c r="Q423"/>
  <c r="R423"/>
  <c r="O424"/>
  <c r="P424"/>
  <c r="Q424"/>
  <c r="R424"/>
  <c r="O425"/>
  <c r="P425"/>
  <c r="Q425"/>
  <c r="R425"/>
  <c r="O426"/>
  <c r="P426"/>
  <c r="Q426"/>
  <c r="R426"/>
  <c r="O441"/>
  <c r="P441"/>
  <c r="Q441"/>
  <c r="R441"/>
  <c r="M445"/>
  <c r="M444"/>
  <c r="M443"/>
  <c r="M442"/>
  <c r="M427"/>
  <c r="M428"/>
  <c r="M429"/>
  <c r="M436"/>
  <c r="M435"/>
  <c r="M434"/>
  <c r="M433"/>
  <c r="M432"/>
  <c r="M431"/>
  <c r="M430"/>
  <c r="M437"/>
  <c r="M438"/>
  <c r="M439"/>
  <c r="M440"/>
  <c r="M418"/>
  <c r="M420"/>
  <c r="M419"/>
  <c r="M421"/>
  <c r="M422"/>
  <c r="M423"/>
  <c r="M424"/>
  <c r="M425"/>
  <c r="M426"/>
  <c r="M441"/>
  <c r="M378"/>
  <c r="M387"/>
  <c r="M379"/>
  <c r="M386"/>
  <c r="M380"/>
  <c r="M381"/>
  <c r="M382"/>
  <c r="M383"/>
  <c r="M384"/>
  <c r="M385"/>
  <c r="O378"/>
  <c r="P378"/>
  <c r="Q378"/>
  <c r="R378"/>
  <c r="O387"/>
  <c r="P387"/>
  <c r="Q387"/>
  <c r="R387"/>
  <c r="O379"/>
  <c r="P379"/>
  <c r="Q379"/>
  <c r="R379"/>
  <c r="O386"/>
  <c r="P386"/>
  <c r="Q386"/>
  <c r="R386"/>
  <c r="O380"/>
  <c r="P380"/>
  <c r="Q380"/>
  <c r="R380"/>
  <c r="O381"/>
  <c r="P381"/>
  <c r="Q381"/>
  <c r="R381"/>
  <c r="O382"/>
  <c r="P382"/>
  <c r="Q382"/>
  <c r="R382"/>
  <c r="O383"/>
  <c r="P383"/>
  <c r="Q383"/>
  <c r="R383"/>
  <c r="O384"/>
  <c r="P384"/>
  <c r="Q384"/>
  <c r="R384"/>
  <c r="O385"/>
  <c r="P385"/>
  <c r="Q385"/>
  <c r="R385"/>
  <c r="M402"/>
  <c r="O402"/>
  <c r="P402"/>
  <c r="Q402"/>
  <c r="R402"/>
  <c r="M388"/>
  <c r="O388"/>
  <c r="P388"/>
  <c r="Q388"/>
  <c r="R388"/>
  <c r="M389"/>
  <c r="O389"/>
  <c r="P389"/>
  <c r="Q389"/>
  <c r="R389"/>
  <c r="M390"/>
  <c r="O390"/>
  <c r="P390"/>
  <c r="Q390"/>
  <c r="R390"/>
  <c r="M414"/>
  <c r="O414"/>
  <c r="P414"/>
  <c r="Q414"/>
  <c r="R414"/>
  <c r="M413"/>
  <c r="O413"/>
  <c r="P413"/>
  <c r="Q413"/>
  <c r="R413"/>
  <c r="M403"/>
  <c r="O403"/>
  <c r="P403"/>
  <c r="Q403"/>
  <c r="R403"/>
  <c r="M326"/>
  <c r="O326"/>
  <c r="P326"/>
  <c r="Q326"/>
  <c r="R326"/>
  <c r="M405"/>
  <c r="O405"/>
  <c r="P405"/>
  <c r="Q405"/>
  <c r="R405"/>
  <c r="M406"/>
  <c r="O406"/>
  <c r="P406"/>
  <c r="Q406"/>
  <c r="R406"/>
  <c r="M407"/>
  <c r="O407"/>
  <c r="P407"/>
  <c r="Q407"/>
  <c r="R407"/>
  <c r="M408"/>
  <c r="O408"/>
  <c r="P408"/>
  <c r="Q408"/>
  <c r="R408"/>
  <c r="M346"/>
  <c r="O346"/>
  <c r="P346"/>
  <c r="Q346"/>
  <c r="R346"/>
  <c r="M257"/>
  <c r="O257"/>
  <c r="P257"/>
  <c r="Q257"/>
  <c r="R257"/>
  <c r="M411"/>
  <c r="O411"/>
  <c r="P411"/>
  <c r="Q411"/>
  <c r="R411"/>
  <c r="M412"/>
  <c r="O412"/>
  <c r="P412"/>
  <c r="Q412"/>
  <c r="R412"/>
  <c r="M417"/>
  <c r="O417"/>
  <c r="P417"/>
  <c r="Q417"/>
  <c r="R417"/>
  <c r="M416"/>
  <c r="O416"/>
  <c r="P416"/>
  <c r="Q416"/>
  <c r="R416"/>
  <c r="M415"/>
  <c r="O415"/>
  <c r="P415"/>
  <c r="Q415"/>
  <c r="R415"/>
  <c r="M391"/>
  <c r="O391"/>
  <c r="P391"/>
  <c r="Q391"/>
  <c r="R391"/>
  <c r="M392"/>
  <c r="O392"/>
  <c r="P392"/>
  <c r="Q392"/>
  <c r="R392"/>
  <c r="M289"/>
  <c r="O289"/>
  <c r="P289"/>
  <c r="Q289"/>
  <c r="R289"/>
  <c r="M394"/>
  <c r="O394"/>
  <c r="P394"/>
  <c r="Q394"/>
  <c r="R394"/>
  <c r="M290"/>
  <c r="O290"/>
  <c r="P290"/>
  <c r="Q290"/>
  <c r="R290"/>
  <c r="M396"/>
  <c r="O396"/>
  <c r="P396"/>
  <c r="Q396"/>
  <c r="R396"/>
  <c r="M320"/>
  <c r="O320"/>
  <c r="P320"/>
  <c r="Q320"/>
  <c r="R320"/>
  <c r="M398"/>
  <c r="O398"/>
  <c r="P398"/>
  <c r="Q398"/>
  <c r="R398"/>
  <c r="M399"/>
  <c r="O399"/>
  <c r="P399"/>
  <c r="Q399"/>
  <c r="R399"/>
  <c r="M400"/>
  <c r="O400"/>
  <c r="P400"/>
  <c r="Q400"/>
  <c r="R400"/>
  <c r="M401"/>
  <c r="O401"/>
  <c r="P401"/>
  <c r="Q401"/>
  <c r="R401"/>
  <c r="M377"/>
  <c r="O377"/>
  <c r="P377"/>
  <c r="Q377"/>
  <c r="R377"/>
  <c r="O369"/>
  <c r="P369"/>
  <c r="Q369"/>
  <c r="R369"/>
  <c r="O370"/>
  <c r="P370"/>
  <c r="Q370"/>
  <c r="R370"/>
  <c r="O371"/>
  <c r="P371"/>
  <c r="Q371"/>
  <c r="R371"/>
  <c r="O372"/>
  <c r="P372"/>
  <c r="Q372"/>
  <c r="R372"/>
  <c r="O373"/>
  <c r="P373"/>
  <c r="Q373"/>
  <c r="R373"/>
  <c r="O374"/>
  <c r="P374"/>
  <c r="Q374"/>
  <c r="R374"/>
  <c r="O375"/>
  <c r="P375"/>
  <c r="Q375"/>
  <c r="R375"/>
  <c r="O376"/>
  <c r="P376"/>
  <c r="Q376"/>
  <c r="R376"/>
  <c r="M369"/>
  <c r="M370"/>
  <c r="M371"/>
  <c r="M372"/>
  <c r="M373"/>
  <c r="M374"/>
  <c r="M375"/>
  <c r="M376"/>
  <c r="M353"/>
  <c r="M354"/>
  <c r="M355"/>
  <c r="M356"/>
  <c r="M7"/>
  <c r="M357"/>
  <c r="M358"/>
  <c r="M359"/>
  <c r="M360"/>
  <c r="M361"/>
  <c r="M8"/>
  <c r="M362"/>
  <c r="M363"/>
  <c r="M364"/>
  <c r="M365"/>
  <c r="M366"/>
  <c r="M367"/>
  <c r="M368"/>
  <c r="O362"/>
  <c r="P362"/>
  <c r="Q362"/>
  <c r="R362"/>
  <c r="O363"/>
  <c r="P363"/>
  <c r="Q363"/>
  <c r="R363"/>
  <c r="O364"/>
  <c r="P364"/>
  <c r="Q364"/>
  <c r="R364"/>
  <c r="O365"/>
  <c r="P365"/>
  <c r="Q365"/>
  <c r="R365"/>
  <c r="O366"/>
  <c r="P366"/>
  <c r="Q366"/>
  <c r="R366"/>
  <c r="O367"/>
  <c r="P367"/>
  <c r="Q367"/>
  <c r="R367"/>
  <c r="O368"/>
  <c r="P368"/>
  <c r="Q368"/>
  <c r="R368"/>
  <c r="O353"/>
  <c r="P353"/>
  <c r="Q353"/>
  <c r="R353"/>
  <c r="O354"/>
  <c r="P354"/>
  <c r="Q354"/>
  <c r="R354"/>
  <c r="O355"/>
  <c r="P355"/>
  <c r="Q355"/>
  <c r="R355"/>
  <c r="O356"/>
  <c r="P356"/>
  <c r="Q356"/>
  <c r="R356"/>
  <c r="O7"/>
  <c r="P7"/>
  <c r="Q7"/>
  <c r="R7"/>
  <c r="O357"/>
  <c r="P357"/>
  <c r="Q357"/>
  <c r="R357"/>
  <c r="O358"/>
  <c r="P358"/>
  <c r="Q358"/>
  <c r="R358"/>
  <c r="O359"/>
  <c r="P359"/>
  <c r="Q359"/>
  <c r="R359"/>
  <c r="O360"/>
  <c r="P360"/>
  <c r="Q360"/>
  <c r="R360"/>
  <c r="O361"/>
  <c r="P361"/>
  <c r="Q361"/>
  <c r="R361"/>
  <c r="O8"/>
  <c r="P8"/>
  <c r="Q8"/>
  <c r="R8"/>
  <c r="O311"/>
  <c r="P311"/>
  <c r="Q311"/>
  <c r="R311"/>
  <c r="O308"/>
  <c r="P308"/>
  <c r="Q308"/>
  <c r="R308"/>
  <c r="O312"/>
  <c r="P312"/>
  <c r="Q312"/>
  <c r="R312"/>
  <c r="O314"/>
  <c r="P314"/>
  <c r="Q314"/>
  <c r="R314"/>
  <c r="O317"/>
  <c r="P317"/>
  <c r="Q317"/>
  <c r="R317"/>
  <c r="O345"/>
  <c r="P345"/>
  <c r="Q345"/>
  <c r="R345"/>
  <c r="O306"/>
  <c r="P306"/>
  <c r="Q306"/>
  <c r="R306"/>
  <c r="O305"/>
  <c r="P305"/>
  <c r="Q305"/>
  <c r="R305"/>
  <c r="O304"/>
  <c r="P304"/>
  <c r="Q304"/>
  <c r="R304"/>
  <c r="O300"/>
  <c r="P300"/>
  <c r="Q300"/>
  <c r="R300"/>
  <c r="O409"/>
  <c r="P409"/>
  <c r="Q409"/>
  <c r="R409"/>
  <c r="O351"/>
  <c r="P351"/>
  <c r="Q351"/>
  <c r="R351"/>
  <c r="O352"/>
  <c r="P352"/>
  <c r="Q352"/>
  <c r="R352"/>
  <c r="M311"/>
  <c r="M308"/>
  <c r="M312"/>
  <c r="M314"/>
  <c r="M317"/>
  <c r="M345"/>
  <c r="M306"/>
  <c r="M305"/>
  <c r="M304"/>
  <c r="M300"/>
  <c r="M409"/>
  <c r="M351"/>
  <c r="M352"/>
  <c r="M310"/>
  <c r="M341"/>
  <c r="M340"/>
  <c r="M313"/>
  <c r="M343"/>
  <c r="M315"/>
  <c r="M316"/>
  <c r="M342"/>
  <c r="M318"/>
  <c r="M344"/>
  <c r="M347"/>
  <c r="M321"/>
  <c r="M322"/>
  <c r="M323"/>
  <c r="M324"/>
  <c r="M348"/>
  <c r="M234"/>
  <c r="M249"/>
  <c r="M328"/>
  <c r="M266"/>
  <c r="M278"/>
  <c r="M331"/>
  <c r="M332"/>
  <c r="M333"/>
  <c r="M334"/>
  <c r="M335"/>
  <c r="M349"/>
  <c r="M350"/>
  <c r="M330"/>
  <c r="M329"/>
  <c r="O349" l="1"/>
  <c r="P349"/>
  <c r="Q349"/>
  <c r="R349"/>
  <c r="O350"/>
  <c r="P350"/>
  <c r="Q350"/>
  <c r="R350"/>
  <c r="O330"/>
  <c r="P330"/>
  <c r="Q330"/>
  <c r="R330"/>
  <c r="O329"/>
  <c r="P329"/>
  <c r="Q329"/>
  <c r="R329"/>
  <c r="O322"/>
  <c r="P322"/>
  <c r="Q322"/>
  <c r="R322"/>
  <c r="O323"/>
  <c r="P323"/>
  <c r="Q323"/>
  <c r="R323"/>
  <c r="O324"/>
  <c r="P324"/>
  <c r="Q324"/>
  <c r="R324"/>
  <c r="O348"/>
  <c r="P348"/>
  <c r="Q348"/>
  <c r="R348"/>
  <c r="O234"/>
  <c r="P234"/>
  <c r="Q234"/>
  <c r="R234"/>
  <c r="O249"/>
  <c r="P249"/>
  <c r="Q249"/>
  <c r="R249"/>
  <c r="O328"/>
  <c r="P328"/>
  <c r="Q328"/>
  <c r="R328"/>
  <c r="O266"/>
  <c r="P266"/>
  <c r="Q266"/>
  <c r="R266"/>
  <c r="O278"/>
  <c r="P278"/>
  <c r="Q278"/>
  <c r="R278"/>
  <c r="O331"/>
  <c r="P331"/>
  <c r="Q331"/>
  <c r="R331"/>
  <c r="O332"/>
  <c r="P332"/>
  <c r="Q332"/>
  <c r="R332"/>
  <c r="O333"/>
  <c r="P333"/>
  <c r="Q333"/>
  <c r="R333"/>
  <c r="O334"/>
  <c r="P334"/>
  <c r="Q334"/>
  <c r="R334"/>
  <c r="O335"/>
  <c r="P335"/>
  <c r="Q335"/>
  <c r="R335"/>
  <c r="O343"/>
  <c r="P343"/>
  <c r="Q343"/>
  <c r="R343"/>
  <c r="O315"/>
  <c r="P315"/>
  <c r="Q315"/>
  <c r="R315"/>
  <c r="O316"/>
  <c r="P316"/>
  <c r="Q316"/>
  <c r="R316"/>
  <c r="O342"/>
  <c r="P342"/>
  <c r="Q342"/>
  <c r="R342"/>
  <c r="O318"/>
  <c r="P318"/>
  <c r="Q318"/>
  <c r="R318"/>
  <c r="O344"/>
  <c r="P344"/>
  <c r="Q344"/>
  <c r="R344"/>
  <c r="O347"/>
  <c r="P347"/>
  <c r="Q347"/>
  <c r="R347"/>
  <c r="O321"/>
  <c r="P321"/>
  <c r="Q321"/>
  <c r="R321"/>
  <c r="O310"/>
  <c r="P310"/>
  <c r="Q310"/>
  <c r="R310"/>
  <c r="O341"/>
  <c r="P341"/>
  <c r="Q341"/>
  <c r="R341"/>
  <c r="O340"/>
  <c r="P340"/>
  <c r="Q340"/>
  <c r="R340"/>
  <c r="O313"/>
  <c r="P313"/>
  <c r="Q313"/>
  <c r="R313"/>
  <c r="O327"/>
  <c r="P327"/>
  <c r="Q327"/>
  <c r="R327"/>
  <c r="O301"/>
  <c r="P301"/>
  <c r="Q301"/>
  <c r="R301"/>
  <c r="O302"/>
  <c r="P302"/>
  <c r="Q302"/>
  <c r="R302"/>
  <c r="O303"/>
  <c r="P303"/>
  <c r="Q303"/>
  <c r="R303"/>
  <c r="O336"/>
  <c r="P336"/>
  <c r="Q336"/>
  <c r="R336"/>
  <c r="O337"/>
  <c r="P337"/>
  <c r="Q337"/>
  <c r="R337"/>
  <c r="O338"/>
  <c r="P338"/>
  <c r="Q338"/>
  <c r="R338"/>
  <c r="O307"/>
  <c r="P307"/>
  <c r="Q307"/>
  <c r="R307"/>
  <c r="O339"/>
  <c r="P339"/>
  <c r="Q339"/>
  <c r="R339"/>
  <c r="O309"/>
  <c r="P309"/>
  <c r="Q309"/>
  <c r="R309"/>
  <c r="M327"/>
  <c r="M301"/>
  <c r="M302"/>
  <c r="M303"/>
  <c r="M336"/>
  <c r="M337"/>
  <c r="M338"/>
  <c r="M307"/>
  <c r="M339"/>
  <c r="M309"/>
  <c r="Q291"/>
  <c r="Q292"/>
  <c r="Q293"/>
  <c r="Q294"/>
  <c r="Q295"/>
  <c r="Q296"/>
  <c r="Q297"/>
  <c r="Q298"/>
  <c r="Q299"/>
  <c r="P299"/>
  <c r="R299"/>
  <c r="O291"/>
  <c r="O292"/>
  <c r="O293"/>
  <c r="O294"/>
  <c r="O295"/>
  <c r="O296"/>
  <c r="O297"/>
  <c r="O298"/>
  <c r="O299"/>
  <c r="M291"/>
  <c r="M292"/>
  <c r="M293"/>
  <c r="M294"/>
  <c r="M295"/>
  <c r="M296"/>
  <c r="M297"/>
  <c r="M298"/>
  <c r="M299"/>
  <c r="P6" l="1"/>
  <c r="R291"/>
  <c r="R292"/>
  <c r="R293"/>
  <c r="R294"/>
  <c r="R295"/>
  <c r="R296"/>
  <c r="R297"/>
  <c r="R298"/>
  <c r="P291"/>
  <c r="P292"/>
  <c r="P293"/>
  <c r="P294"/>
  <c r="P295"/>
  <c r="P296"/>
  <c r="P297"/>
  <c r="P298"/>
  <c r="O265"/>
  <c r="P265"/>
  <c r="Q265"/>
  <c r="R265"/>
  <c r="O397"/>
  <c r="P397"/>
  <c r="Q397"/>
  <c r="R397"/>
  <c r="O267"/>
  <c r="P267"/>
  <c r="Q267"/>
  <c r="R267"/>
  <c r="O268"/>
  <c r="P268"/>
  <c r="Q268"/>
  <c r="R268"/>
  <c r="O269"/>
  <c r="P269"/>
  <c r="Q269"/>
  <c r="R269"/>
  <c r="O270"/>
  <c r="P270"/>
  <c r="Q270"/>
  <c r="R270"/>
  <c r="O271"/>
  <c r="P271"/>
  <c r="Q271"/>
  <c r="R271"/>
  <c r="O272"/>
  <c r="P272"/>
  <c r="Q272"/>
  <c r="R272"/>
  <c r="O273"/>
  <c r="P273"/>
  <c r="Q273"/>
  <c r="R273"/>
  <c r="P274"/>
  <c r="Q274"/>
  <c r="R274"/>
  <c r="O275"/>
  <c r="P275"/>
  <c r="Q275"/>
  <c r="R275"/>
  <c r="O276"/>
  <c r="P276"/>
  <c r="Q276"/>
  <c r="R276"/>
  <c r="O277"/>
  <c r="P277"/>
  <c r="Q277"/>
  <c r="R277"/>
  <c r="P395"/>
  <c r="Q395"/>
  <c r="R395"/>
  <c r="O279"/>
  <c r="P279"/>
  <c r="Q279"/>
  <c r="R279"/>
  <c r="O280"/>
  <c r="P280"/>
  <c r="Q280"/>
  <c r="R280"/>
  <c r="O281"/>
  <c r="P281"/>
  <c r="Q281"/>
  <c r="R281"/>
  <c r="O282"/>
  <c r="P282"/>
  <c r="Q282"/>
  <c r="R282"/>
  <c r="O283"/>
  <c r="P283"/>
  <c r="Q283"/>
  <c r="R283"/>
  <c r="O284"/>
  <c r="P284"/>
  <c r="Q284"/>
  <c r="R284"/>
  <c r="O285"/>
  <c r="P285"/>
  <c r="Q285"/>
  <c r="R285"/>
  <c r="O286"/>
  <c r="P286"/>
  <c r="Q286"/>
  <c r="R286"/>
  <c r="O287"/>
  <c r="P287"/>
  <c r="Q287"/>
  <c r="R287"/>
  <c r="O288"/>
  <c r="P288"/>
  <c r="Q288"/>
  <c r="R288"/>
  <c r="O325"/>
  <c r="P325"/>
  <c r="Q325"/>
  <c r="R325"/>
  <c r="O404"/>
  <c r="P404"/>
  <c r="Q404"/>
  <c r="R404"/>
  <c r="M265"/>
  <c r="M397"/>
  <c r="M267"/>
  <c r="M268"/>
  <c r="M269"/>
  <c r="M270"/>
  <c r="M271"/>
  <c r="M272"/>
  <c r="M273"/>
  <c r="M274"/>
  <c r="M275"/>
  <c r="M276"/>
  <c r="M277"/>
  <c r="M395"/>
  <c r="M279"/>
  <c r="M280"/>
  <c r="M281"/>
  <c r="M282"/>
  <c r="M283"/>
  <c r="M284"/>
  <c r="M285"/>
  <c r="M286"/>
  <c r="M287"/>
  <c r="M288"/>
  <c r="M325"/>
  <c r="M404"/>
  <c r="P258"/>
  <c r="Q258"/>
  <c r="R258"/>
  <c r="P259"/>
  <c r="Q259"/>
  <c r="R259"/>
  <c r="P260"/>
  <c r="Q260"/>
  <c r="R260"/>
  <c r="P261"/>
  <c r="Q261"/>
  <c r="R261"/>
  <c r="P262"/>
  <c r="Q262"/>
  <c r="R262"/>
  <c r="P263"/>
  <c r="Q263"/>
  <c r="R263"/>
  <c r="P264"/>
  <c r="Q264"/>
  <c r="R264"/>
  <c r="O258"/>
  <c r="O259"/>
  <c r="O260"/>
  <c r="O261"/>
  <c r="O262"/>
  <c r="O263"/>
  <c r="O264"/>
  <c r="M258"/>
  <c r="M259"/>
  <c r="M260"/>
  <c r="M261"/>
  <c r="M262"/>
  <c r="M263"/>
  <c r="M264"/>
  <c r="R106"/>
  <c r="Q106"/>
  <c r="P106"/>
  <c r="O106"/>
  <c r="M106"/>
  <c r="C4" i="2"/>
  <c r="C3"/>
  <c r="M243" i="1"/>
  <c r="M244"/>
  <c r="M245"/>
  <c r="M246"/>
  <c r="M247"/>
  <c r="M248"/>
  <c r="M319"/>
  <c r="M250"/>
  <c r="M251"/>
  <c r="M252"/>
  <c r="M253"/>
  <c r="M254"/>
  <c r="M255"/>
  <c r="M256"/>
  <c r="R243" l="1"/>
  <c r="R244"/>
  <c r="R245"/>
  <c r="R246"/>
  <c r="R247"/>
  <c r="R248"/>
  <c r="R319"/>
  <c r="R250"/>
  <c r="R251"/>
  <c r="R252"/>
  <c r="R253"/>
  <c r="R254"/>
  <c r="R255"/>
  <c r="R256"/>
  <c r="Q243"/>
  <c r="Q244"/>
  <c r="Q245"/>
  <c r="Q246"/>
  <c r="Q247"/>
  <c r="Q248"/>
  <c r="Q319"/>
  <c r="Q250"/>
  <c r="Q251"/>
  <c r="Q252"/>
  <c r="Q253"/>
  <c r="Q254"/>
  <c r="Q255"/>
  <c r="Q256"/>
  <c r="P243"/>
  <c r="P244"/>
  <c r="P245"/>
  <c r="P246"/>
  <c r="P247"/>
  <c r="P248"/>
  <c r="P319"/>
  <c r="P250"/>
  <c r="P251"/>
  <c r="P252"/>
  <c r="P253"/>
  <c r="P254"/>
  <c r="P255"/>
  <c r="P256"/>
  <c r="O243"/>
  <c r="O244"/>
  <c r="O245"/>
  <c r="O246"/>
  <c r="O247"/>
  <c r="O248"/>
  <c r="O319"/>
  <c r="O250"/>
  <c r="O251"/>
  <c r="O252"/>
  <c r="O253"/>
  <c r="O254"/>
  <c r="O255"/>
  <c r="O256"/>
  <c r="M236"/>
  <c r="M237"/>
  <c r="M238"/>
  <c r="M239"/>
  <c r="M240"/>
  <c r="M241"/>
  <c r="M242"/>
  <c r="P393"/>
  <c r="P235"/>
  <c r="R239"/>
  <c r="R240"/>
  <c r="R241"/>
  <c r="R242"/>
  <c r="Q239"/>
  <c r="Q240"/>
  <c r="Q241"/>
  <c r="Q242"/>
  <c r="P239"/>
  <c r="P240"/>
  <c r="P241"/>
  <c r="P242"/>
  <c r="O239"/>
  <c r="O240"/>
  <c r="O241"/>
  <c r="O242"/>
  <c r="R238" l="1"/>
  <c r="Q238"/>
  <c r="P238"/>
  <c r="O238"/>
  <c r="R237"/>
  <c r="Q237"/>
  <c r="P237"/>
  <c r="O237"/>
  <c r="R236"/>
  <c r="Q236"/>
  <c r="P236"/>
  <c r="O236"/>
  <c r="R37" l="1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5"/>
  <c r="R36"/>
  <c r="R38"/>
  <c r="R39"/>
  <c r="R40"/>
  <c r="R41"/>
  <c r="R42"/>
  <c r="R43"/>
  <c r="R44"/>
  <c r="R45"/>
  <c r="R46"/>
  <c r="R47"/>
  <c r="R48"/>
  <c r="R49"/>
  <c r="R50"/>
  <c r="R51"/>
  <c r="R52"/>
  <c r="R53"/>
  <c r="R54"/>
  <c r="R55"/>
  <c r="R56"/>
  <c r="R57"/>
  <c r="R58"/>
  <c r="R59"/>
  <c r="R60"/>
  <c r="R61"/>
  <c r="R62"/>
  <c r="R63"/>
  <c r="R64"/>
  <c r="R65"/>
  <c r="R66"/>
  <c r="R67"/>
  <c r="R68"/>
  <c r="R69"/>
  <c r="R70"/>
  <c r="R71"/>
  <c r="R72"/>
  <c r="R73"/>
  <c r="R74"/>
  <c r="R75"/>
  <c r="R76"/>
  <c r="R77"/>
  <c r="R78"/>
  <c r="R79"/>
  <c r="R80"/>
  <c r="R81"/>
  <c r="R82"/>
  <c r="R83"/>
  <c r="R84"/>
  <c r="R85"/>
  <c r="R86"/>
  <c r="R87"/>
  <c r="R88"/>
  <c r="R89"/>
  <c r="R90"/>
  <c r="R91"/>
  <c r="R92"/>
  <c r="R93"/>
  <c r="R94"/>
  <c r="R95"/>
  <c r="R96"/>
  <c r="R97"/>
  <c r="R98"/>
  <c r="R99"/>
  <c r="R100"/>
  <c r="R101"/>
  <c r="R102"/>
  <c r="R103"/>
  <c r="R104"/>
  <c r="R105"/>
  <c r="R559"/>
  <c r="R107"/>
  <c r="R108"/>
  <c r="R109"/>
  <c r="R110"/>
  <c r="R111"/>
  <c r="R112"/>
  <c r="R113"/>
  <c r="R114"/>
  <c r="R115"/>
  <c r="R116"/>
  <c r="R117"/>
  <c r="R118"/>
  <c r="R119"/>
  <c r="R120"/>
  <c r="R121"/>
  <c r="R122"/>
  <c r="R123"/>
  <c r="R124"/>
  <c r="R125"/>
  <c r="R126"/>
  <c r="R127"/>
  <c r="R128"/>
  <c r="R129"/>
  <c r="R130"/>
  <c r="R131"/>
  <c r="R132"/>
  <c r="R133"/>
  <c r="R134"/>
  <c r="R135"/>
  <c r="R136"/>
  <c r="R137"/>
  <c r="R138"/>
  <c r="R139"/>
  <c r="R140"/>
  <c r="R141"/>
  <c r="R142"/>
  <c r="R143"/>
  <c r="R144"/>
  <c r="R145"/>
  <c r="R146"/>
  <c r="R147"/>
  <c r="R148"/>
  <c r="R149"/>
  <c r="R150"/>
  <c r="R151"/>
  <c r="R152"/>
  <c r="R153"/>
  <c r="R154"/>
  <c r="R155"/>
  <c r="R156"/>
  <c r="R157"/>
  <c r="R158"/>
  <c r="R159"/>
  <c r="R160"/>
  <c r="R161"/>
  <c r="R162"/>
  <c r="R163"/>
  <c r="R164"/>
  <c r="R165"/>
  <c r="R166"/>
  <c r="R167"/>
  <c r="R168"/>
  <c r="R169"/>
  <c r="R170"/>
  <c r="R171"/>
  <c r="R172"/>
  <c r="R173"/>
  <c r="R174"/>
  <c r="R175"/>
  <c r="R176"/>
  <c r="R177"/>
  <c r="R178"/>
  <c r="R179"/>
  <c r="R180"/>
  <c r="R181"/>
  <c r="R182"/>
  <c r="R183"/>
  <c r="R184"/>
  <c r="R185"/>
  <c r="R186"/>
  <c r="R187"/>
  <c r="R188"/>
  <c r="R189"/>
  <c r="R190"/>
  <c r="R191"/>
  <c r="R192"/>
  <c r="R193"/>
  <c r="R194"/>
  <c r="R195"/>
  <c r="R196"/>
  <c r="R197"/>
  <c r="R198"/>
  <c r="R199"/>
  <c r="R200"/>
  <c r="R201"/>
  <c r="R202"/>
  <c r="R203"/>
  <c r="R204"/>
  <c r="R205"/>
  <c r="R206"/>
  <c r="R207"/>
  <c r="R208"/>
  <c r="R209"/>
  <c r="R210"/>
  <c r="R211"/>
  <c r="R212"/>
  <c r="R213"/>
  <c r="R214"/>
  <c r="R215"/>
  <c r="R216"/>
  <c r="R217"/>
  <c r="R6"/>
  <c r="R218"/>
  <c r="R219"/>
  <c r="R220"/>
  <c r="R221"/>
  <c r="R222"/>
  <c r="R223"/>
  <c r="R224"/>
  <c r="R225"/>
  <c r="R226"/>
  <c r="R227"/>
  <c r="R228"/>
  <c r="R229"/>
  <c r="R230"/>
  <c r="R231"/>
  <c r="R232"/>
  <c r="R233"/>
  <c r="R393"/>
  <c r="R235"/>
  <c r="R9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Q30"/>
  <c r="Q31"/>
  <c r="Q32"/>
  <c r="Q33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52"/>
  <c r="Q53"/>
  <c r="Q54"/>
  <c r="Q55"/>
  <c r="Q56"/>
  <c r="Q57"/>
  <c r="Q58"/>
  <c r="Q59"/>
  <c r="Q60"/>
  <c r="Q61"/>
  <c r="Q62"/>
  <c r="Q63"/>
  <c r="Q64"/>
  <c r="Q65"/>
  <c r="Q66"/>
  <c r="Q67"/>
  <c r="Q68"/>
  <c r="Q69"/>
  <c r="Q70"/>
  <c r="Q71"/>
  <c r="Q72"/>
  <c r="Q73"/>
  <c r="Q74"/>
  <c r="Q75"/>
  <c r="Q76"/>
  <c r="Q77"/>
  <c r="Q78"/>
  <c r="Q79"/>
  <c r="Q80"/>
  <c r="Q81"/>
  <c r="Q82"/>
  <c r="Q83"/>
  <c r="Q84"/>
  <c r="Q85"/>
  <c r="Q86"/>
  <c r="Q87"/>
  <c r="Q88"/>
  <c r="Q89"/>
  <c r="Q90"/>
  <c r="Q91"/>
  <c r="Q92"/>
  <c r="Q93"/>
  <c r="Q94"/>
  <c r="Q95"/>
  <c r="Q96"/>
  <c r="Q97"/>
  <c r="Q98"/>
  <c r="Q99"/>
  <c r="Q100"/>
  <c r="Q101"/>
  <c r="Q102"/>
  <c r="Q103"/>
  <c r="Q104"/>
  <c r="Q105"/>
  <c r="Q559"/>
  <c r="Q107"/>
  <c r="Q108"/>
  <c r="Q109"/>
  <c r="Q110"/>
  <c r="Q111"/>
  <c r="Q112"/>
  <c r="Q113"/>
  <c r="Q114"/>
  <c r="Q115"/>
  <c r="Q116"/>
  <c r="Q117"/>
  <c r="Q118"/>
  <c r="Q119"/>
  <c r="Q120"/>
  <c r="Q121"/>
  <c r="Q122"/>
  <c r="Q123"/>
  <c r="Q124"/>
  <c r="Q125"/>
  <c r="Q126"/>
  <c r="Q127"/>
  <c r="Q128"/>
  <c r="Q129"/>
  <c r="Q130"/>
  <c r="Q131"/>
  <c r="Q132"/>
  <c r="Q133"/>
  <c r="Q134"/>
  <c r="Q135"/>
  <c r="Q136"/>
  <c r="Q137"/>
  <c r="Q138"/>
  <c r="Q139"/>
  <c r="Q140"/>
  <c r="Q141"/>
  <c r="Q142"/>
  <c r="Q143"/>
  <c r="Q144"/>
  <c r="Q145"/>
  <c r="Q146"/>
  <c r="Q147"/>
  <c r="Q148"/>
  <c r="Q149"/>
  <c r="Q150"/>
  <c r="Q151"/>
  <c r="Q152"/>
  <c r="Q153"/>
  <c r="Q154"/>
  <c r="Q155"/>
  <c r="Q156"/>
  <c r="Q157"/>
  <c r="Q158"/>
  <c r="Q159"/>
  <c r="Q160"/>
  <c r="Q161"/>
  <c r="Q162"/>
  <c r="Q163"/>
  <c r="Q164"/>
  <c r="Q165"/>
  <c r="Q166"/>
  <c r="Q167"/>
  <c r="Q168"/>
  <c r="Q169"/>
  <c r="Q170"/>
  <c r="Q171"/>
  <c r="Q172"/>
  <c r="Q173"/>
  <c r="Q174"/>
  <c r="Q175"/>
  <c r="Q176"/>
  <c r="Q177"/>
  <c r="Q178"/>
  <c r="Q179"/>
  <c r="Q180"/>
  <c r="Q181"/>
  <c r="Q182"/>
  <c r="Q183"/>
  <c r="Q184"/>
  <c r="Q185"/>
  <c r="Q186"/>
  <c r="Q187"/>
  <c r="Q188"/>
  <c r="Q189"/>
  <c r="Q190"/>
  <c r="Q191"/>
  <c r="Q192"/>
  <c r="Q193"/>
  <c r="Q194"/>
  <c r="Q195"/>
  <c r="Q196"/>
  <c r="Q197"/>
  <c r="Q198"/>
  <c r="Q199"/>
  <c r="Q200"/>
  <c r="Q201"/>
  <c r="Q202"/>
  <c r="Q203"/>
  <c r="Q204"/>
  <c r="Q205"/>
  <c r="Q206"/>
  <c r="Q207"/>
  <c r="Q208"/>
  <c r="Q209"/>
  <c r="Q210"/>
  <c r="Q211"/>
  <c r="Q212"/>
  <c r="Q213"/>
  <c r="Q214"/>
  <c r="Q215"/>
  <c r="Q216"/>
  <c r="Q217"/>
  <c r="Q6"/>
  <c r="Q218"/>
  <c r="Q219"/>
  <c r="Q220"/>
  <c r="Q221"/>
  <c r="Q222"/>
  <c r="Q223"/>
  <c r="Q224"/>
  <c r="Q225"/>
  <c r="Q226"/>
  <c r="Q227"/>
  <c r="Q228"/>
  <c r="Q229"/>
  <c r="Q230"/>
  <c r="Q231"/>
  <c r="Q232"/>
  <c r="Q233"/>
  <c r="Q393"/>
  <c r="Q235"/>
  <c r="Q10"/>
  <c r="Q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85"/>
  <c r="O86"/>
  <c r="O87"/>
  <c r="O88"/>
  <c r="O89"/>
  <c r="O90"/>
  <c r="O91"/>
  <c r="O92"/>
  <c r="O93"/>
  <c r="O94"/>
  <c r="O95"/>
  <c r="O96"/>
  <c r="O97"/>
  <c r="O98"/>
  <c r="O99"/>
  <c r="O100"/>
  <c r="O101"/>
  <c r="O102"/>
  <c r="O103"/>
  <c r="O104"/>
  <c r="O105"/>
  <c r="O559"/>
  <c r="O107"/>
  <c r="O108"/>
  <c r="O109"/>
  <c r="O110"/>
  <c r="O111"/>
  <c r="O112"/>
  <c r="O113"/>
  <c r="O114"/>
  <c r="O115"/>
  <c r="O116"/>
  <c r="O117"/>
  <c r="O118"/>
  <c r="O119"/>
  <c r="O120"/>
  <c r="O121"/>
  <c r="O122"/>
  <c r="O123"/>
  <c r="O124"/>
  <c r="O125"/>
  <c r="O126"/>
  <c r="O127"/>
  <c r="O128"/>
  <c r="O129"/>
  <c r="O130"/>
  <c r="O131"/>
  <c r="O132"/>
  <c r="O133"/>
  <c r="O134"/>
  <c r="O135"/>
  <c r="O136"/>
  <c r="O137"/>
  <c r="O138"/>
  <c r="O139"/>
  <c r="O140"/>
  <c r="O141"/>
  <c r="O142"/>
  <c r="O143"/>
  <c r="O144"/>
  <c r="O145"/>
  <c r="O146"/>
  <c r="O147"/>
  <c r="O148"/>
  <c r="O149"/>
  <c r="O150"/>
  <c r="O151"/>
  <c r="O152"/>
  <c r="O153"/>
  <c r="O154"/>
  <c r="O155"/>
  <c r="O156"/>
  <c r="O157"/>
  <c r="O158"/>
  <c r="O159"/>
  <c r="O160"/>
  <c r="O161"/>
  <c r="O162"/>
  <c r="O163"/>
  <c r="O164"/>
  <c r="O165"/>
  <c r="O166"/>
  <c r="O167"/>
  <c r="O168"/>
  <c r="O169"/>
  <c r="O170"/>
  <c r="O171"/>
  <c r="O172"/>
  <c r="O173"/>
  <c r="O174"/>
  <c r="O175"/>
  <c r="O176"/>
  <c r="O177"/>
  <c r="O178"/>
  <c r="O179"/>
  <c r="O180"/>
  <c r="O181"/>
  <c r="O182"/>
  <c r="O183"/>
  <c r="O184"/>
  <c r="O185"/>
  <c r="O186"/>
  <c r="O187"/>
  <c r="O188"/>
  <c r="O189"/>
  <c r="O190"/>
  <c r="O191"/>
  <c r="O192"/>
  <c r="O193"/>
  <c r="O194"/>
  <c r="O195"/>
  <c r="O196"/>
  <c r="O197"/>
  <c r="O198"/>
  <c r="O199"/>
  <c r="O200"/>
  <c r="O201"/>
  <c r="O202"/>
  <c r="O203"/>
  <c r="O204"/>
  <c r="O205"/>
  <c r="O206"/>
  <c r="O207"/>
  <c r="O208"/>
  <c r="O209"/>
  <c r="O210"/>
  <c r="O211"/>
  <c r="O212"/>
  <c r="O213"/>
  <c r="O214"/>
  <c r="O215"/>
  <c r="O216"/>
  <c r="O217"/>
  <c r="O6"/>
  <c r="O218"/>
  <c r="O219"/>
  <c r="O220"/>
  <c r="O221"/>
  <c r="O222"/>
  <c r="O223"/>
  <c r="O224"/>
  <c r="O225"/>
  <c r="O226"/>
  <c r="O227"/>
  <c r="O228"/>
  <c r="O229"/>
  <c r="O230"/>
  <c r="O231"/>
  <c r="O232"/>
  <c r="O233"/>
  <c r="O393"/>
  <c r="O235"/>
  <c r="O9"/>
  <c r="M94"/>
  <c r="M95"/>
  <c r="M96"/>
  <c r="M97"/>
  <c r="M98"/>
  <c r="M99"/>
  <c r="M100"/>
  <c r="M101"/>
  <c r="M102"/>
  <c r="M103"/>
  <c r="M104"/>
  <c r="M105"/>
  <c r="M559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M127"/>
  <c r="M128"/>
  <c r="M129"/>
  <c r="M130"/>
  <c r="M131"/>
  <c r="M132"/>
  <c r="M133"/>
  <c r="M134"/>
  <c r="M135"/>
  <c r="M136"/>
  <c r="M137"/>
  <c r="M138"/>
  <c r="M139"/>
  <c r="M140"/>
  <c r="M141"/>
  <c r="M142"/>
  <c r="M143"/>
  <c r="M144"/>
  <c r="M145"/>
  <c r="M146"/>
  <c r="M147"/>
  <c r="M148"/>
  <c r="M149"/>
  <c r="M150"/>
  <c r="M151"/>
  <c r="M152"/>
  <c r="M153"/>
  <c r="M154"/>
  <c r="M155"/>
  <c r="M156"/>
  <c r="M157"/>
  <c r="M158"/>
  <c r="M159"/>
  <c r="M160"/>
  <c r="M161"/>
  <c r="M162"/>
  <c r="M163"/>
  <c r="M164"/>
  <c r="M165"/>
  <c r="M166"/>
  <c r="M167"/>
  <c r="M168"/>
  <c r="M169"/>
  <c r="M170"/>
  <c r="M171"/>
  <c r="M172"/>
  <c r="M173"/>
  <c r="M174"/>
  <c r="M175"/>
  <c r="M176"/>
  <c r="M177"/>
  <c r="M178"/>
  <c r="M179"/>
  <c r="M180"/>
  <c r="M181"/>
  <c r="M182"/>
  <c r="M183"/>
  <c r="M184"/>
  <c r="M185"/>
  <c r="M186"/>
  <c r="M187"/>
  <c r="M188"/>
  <c r="M189"/>
  <c r="M190"/>
  <c r="M191"/>
  <c r="M192"/>
  <c r="M193"/>
  <c r="M194"/>
  <c r="M195"/>
  <c r="M196"/>
  <c r="M197"/>
  <c r="M198"/>
  <c r="M199"/>
  <c r="M200"/>
  <c r="M201"/>
  <c r="M202"/>
  <c r="M203"/>
  <c r="M204"/>
  <c r="M205"/>
  <c r="M206"/>
  <c r="M207"/>
  <c r="M208"/>
  <c r="M209"/>
  <c r="M210"/>
  <c r="M211"/>
  <c r="M212"/>
  <c r="M213"/>
  <c r="M214"/>
  <c r="M215"/>
  <c r="M216"/>
  <c r="M217"/>
  <c r="M6"/>
  <c r="M218"/>
  <c r="M219"/>
  <c r="M220"/>
  <c r="M221"/>
  <c r="M222"/>
  <c r="M223"/>
  <c r="M224"/>
  <c r="M225"/>
  <c r="M226"/>
  <c r="M227"/>
  <c r="M228"/>
  <c r="M229"/>
  <c r="M230"/>
  <c r="M231"/>
  <c r="M232"/>
  <c r="M233"/>
  <c r="M393"/>
  <c r="M235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"/>
  <c r="P233" l="1"/>
  <c r="C31" i="2"/>
  <c r="C30"/>
  <c r="C29"/>
  <c r="P232" i="1"/>
  <c r="P169"/>
  <c r="P170"/>
  <c r="P171"/>
  <c r="P172"/>
  <c r="P173"/>
  <c r="P174"/>
  <c r="P175"/>
  <c r="P176"/>
  <c r="P177"/>
  <c r="P178"/>
  <c r="P179"/>
  <c r="P180"/>
  <c r="P181"/>
  <c r="P182"/>
  <c r="P183"/>
  <c r="P184"/>
  <c r="P185"/>
  <c r="P186"/>
  <c r="P187"/>
  <c r="P188"/>
  <c r="P189"/>
  <c r="P190"/>
  <c r="P191"/>
  <c r="P192"/>
  <c r="P193"/>
  <c r="P194"/>
  <c r="P195"/>
  <c r="P196"/>
  <c r="P197"/>
  <c r="P198"/>
  <c r="P199"/>
  <c r="P200"/>
  <c r="P201"/>
  <c r="P202"/>
  <c r="P203"/>
  <c r="P204"/>
  <c r="P205"/>
  <c r="P206"/>
  <c r="P207"/>
  <c r="P208"/>
  <c r="P209"/>
  <c r="P210"/>
  <c r="P211"/>
  <c r="P212"/>
  <c r="P213"/>
  <c r="P214"/>
  <c r="P215"/>
  <c r="P216"/>
  <c r="P217"/>
  <c r="P218"/>
  <c r="P219"/>
  <c r="P220"/>
  <c r="P221"/>
  <c r="P222"/>
  <c r="P223"/>
  <c r="P224"/>
  <c r="P225"/>
  <c r="P226"/>
  <c r="P227"/>
  <c r="P228"/>
  <c r="P229"/>
  <c r="P230"/>
  <c r="P231"/>
  <c r="C32" i="2" l="1"/>
  <c r="P94" i="1" l="1"/>
  <c r="P95"/>
  <c r="P96"/>
  <c r="P97"/>
  <c r="P98"/>
  <c r="P99"/>
  <c r="P100"/>
  <c r="P101"/>
  <c r="P102"/>
  <c r="P103"/>
  <c r="P104"/>
  <c r="P105"/>
  <c r="P559"/>
  <c r="P107"/>
  <c r="P108"/>
  <c r="P109"/>
  <c r="P110"/>
  <c r="P111"/>
  <c r="P112"/>
  <c r="P113"/>
  <c r="P114"/>
  <c r="P115"/>
  <c r="P116"/>
  <c r="P117"/>
  <c r="P118"/>
  <c r="P119"/>
  <c r="P120"/>
  <c r="P121"/>
  <c r="P122"/>
  <c r="P123"/>
  <c r="P124"/>
  <c r="P125"/>
  <c r="P126"/>
  <c r="P127"/>
  <c r="P128"/>
  <c r="P129"/>
  <c r="P130"/>
  <c r="P131"/>
  <c r="P132"/>
  <c r="P133"/>
  <c r="P134"/>
  <c r="P135"/>
  <c r="P136"/>
  <c r="P137"/>
  <c r="P138"/>
  <c r="P139"/>
  <c r="P140"/>
  <c r="P141"/>
  <c r="P142"/>
  <c r="P143"/>
  <c r="P144"/>
  <c r="P145"/>
  <c r="P146"/>
  <c r="P147"/>
  <c r="P148"/>
  <c r="P149"/>
  <c r="P150"/>
  <c r="P151"/>
  <c r="P152"/>
  <c r="P153"/>
  <c r="P154"/>
  <c r="P155"/>
  <c r="P156"/>
  <c r="P157"/>
  <c r="P158"/>
  <c r="P159"/>
  <c r="P160"/>
  <c r="P161"/>
  <c r="P162"/>
  <c r="P163"/>
  <c r="P164"/>
  <c r="P165"/>
  <c r="P166"/>
  <c r="P167"/>
  <c r="P168"/>
  <c r="C5" i="2" l="1"/>
  <c r="C57"/>
  <c r="C56"/>
  <c r="C55"/>
  <c r="C54"/>
  <c r="C58"/>
  <c r="C8" l="1"/>
  <c r="C7" l="1"/>
  <c r="C6"/>
  <c r="C10" l="1"/>
  <c r="P51" i="1"/>
  <c r="P10" l="1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5"/>
  <c r="P36"/>
  <c r="P37"/>
  <c r="P38"/>
  <c r="P39"/>
  <c r="P40"/>
  <c r="P41"/>
  <c r="P42"/>
  <c r="P43"/>
  <c r="P44"/>
  <c r="P45"/>
  <c r="P46"/>
  <c r="P47"/>
  <c r="P48"/>
  <c r="P49"/>
  <c r="P50"/>
  <c r="P52"/>
  <c r="P53"/>
  <c r="P54"/>
  <c r="P55"/>
  <c r="P56"/>
  <c r="P57"/>
  <c r="P58"/>
  <c r="P59"/>
  <c r="P60"/>
  <c r="P63"/>
  <c r="P64"/>
  <c r="P65"/>
  <c r="P66"/>
  <c r="P67"/>
  <c r="P68"/>
  <c r="P69"/>
  <c r="P70"/>
  <c r="P71"/>
  <c r="P72"/>
  <c r="P73"/>
  <c r="P74"/>
  <c r="P75"/>
  <c r="P76"/>
  <c r="P77"/>
  <c r="P78"/>
  <c r="P79"/>
  <c r="P80"/>
  <c r="P81"/>
  <c r="P82"/>
  <c r="P83"/>
  <c r="P84"/>
  <c r="P85"/>
  <c r="P86"/>
  <c r="P87"/>
  <c r="P88"/>
  <c r="P89"/>
  <c r="P90"/>
  <c r="P91"/>
  <c r="P92"/>
  <c r="P93"/>
  <c r="P9"/>
  <c r="C59" i="2" l="1"/>
</calcChain>
</file>

<file path=xl/sharedStrings.xml><?xml version="1.0" encoding="utf-8"?>
<sst xmlns="http://schemas.openxmlformats.org/spreadsheetml/2006/main" count="21416" uniqueCount="6590">
  <si>
    <t>Status</t>
  </si>
  <si>
    <t>Responsável</t>
  </si>
  <si>
    <t>Obs.</t>
  </si>
  <si>
    <t>RELAÇÃO GERAL GESTÃO - VODANET</t>
  </si>
  <si>
    <t>ID</t>
  </si>
  <si>
    <t>OS</t>
  </si>
  <si>
    <t>Data da Instalação</t>
  </si>
  <si>
    <t>2563/11</t>
  </si>
  <si>
    <t>Localidade</t>
  </si>
  <si>
    <t>Endereço</t>
  </si>
  <si>
    <t>Contato</t>
  </si>
  <si>
    <t>2564/11</t>
  </si>
  <si>
    <t>Rua Bento, 0 CVV - Vaticano</t>
  </si>
  <si>
    <t>2565/11</t>
  </si>
  <si>
    <t>2566/11</t>
  </si>
  <si>
    <t>avenida JK, 0 CVV - Centro</t>
  </si>
  <si>
    <t>2567/11</t>
  </si>
  <si>
    <t>Rua Joao Carlos Ribeiro, 630 cvv - Jd das Laranjeiras</t>
  </si>
  <si>
    <t>2568/11</t>
  </si>
  <si>
    <t>2569/11</t>
  </si>
  <si>
    <t>2570/11</t>
  </si>
  <si>
    <t>Rua Presidente Carlos Luz, 410 CVV - Centro</t>
  </si>
  <si>
    <t>2571/11</t>
  </si>
  <si>
    <t>Rua Chacara, 45 CVV - Progresso</t>
  </si>
  <si>
    <t>2572/11</t>
  </si>
  <si>
    <t>2573/11</t>
  </si>
  <si>
    <t>2574/11</t>
  </si>
  <si>
    <t>2575/11</t>
  </si>
  <si>
    <t>Rua Santos Dummont, 30 cvv - São Jacinto</t>
  </si>
  <si>
    <t>2587/11</t>
  </si>
  <si>
    <t>Rua Carvalho de Brito, 317 - Centro</t>
  </si>
  <si>
    <t>2588/11</t>
  </si>
  <si>
    <t>Rua Dário Pereira de Jesus, 0 - Centro</t>
  </si>
  <si>
    <t>2589/11</t>
  </si>
  <si>
    <t>Rua João de Paula Moura, 101 - Centro</t>
  </si>
  <si>
    <t>2609/11</t>
  </si>
  <si>
    <t>Rua Angelo Galvani, 318 - Vila Esperança</t>
  </si>
  <si>
    <t>2610/11</t>
  </si>
  <si>
    <t>Rua Raimundo dos Reis, 435 - Olaria</t>
  </si>
  <si>
    <t>2611/11</t>
  </si>
  <si>
    <t>Rua Justina, 120 - Maria Marcelina de Jesus</t>
  </si>
  <si>
    <t>2614/11</t>
  </si>
  <si>
    <t>Rua Maria Santos, 95 - Várzea</t>
  </si>
  <si>
    <t>2615/11</t>
  </si>
  <si>
    <t>Rua Rosalino Rozemburgo da Fonseca, 130 - Cristo Redentor</t>
  </si>
  <si>
    <t>2617/11</t>
  </si>
  <si>
    <t>Rua José Colombo Rivelli, 311 - Praça dos Esportes</t>
  </si>
  <si>
    <t>2618/11</t>
  </si>
  <si>
    <t>Rua Maria Izabel Moreira Pinto, 0 - Centro</t>
  </si>
  <si>
    <t>2619/11</t>
  </si>
  <si>
    <t>Rua Padre Laerte Oliveira, 0 - Centro</t>
  </si>
  <si>
    <t>2620/11</t>
  </si>
  <si>
    <t>Rua Pedra Azul, 0 - Centro</t>
  </si>
  <si>
    <t>2621/11</t>
  </si>
  <si>
    <t>2622/11</t>
  </si>
  <si>
    <t>Rua João Ferreira, 216 A - Centro</t>
  </si>
  <si>
    <t>2638/11</t>
  </si>
  <si>
    <t>Rua Hildelbrando Cabral, 0 - Centro</t>
  </si>
  <si>
    <t>2639/11</t>
  </si>
  <si>
    <t>Rua Jacarandá, 215 - Vila Isabel</t>
  </si>
  <si>
    <t>2640/11</t>
  </si>
  <si>
    <t>Avenida Josefa Rodrigues da Silva, 0 - Centro</t>
  </si>
  <si>
    <t>2641/11</t>
  </si>
  <si>
    <t>Rua Epaminondas Mota, 16 - Centro</t>
  </si>
  <si>
    <t>2642/11</t>
  </si>
  <si>
    <t>Rua Outra Banda, 0 - Vista Alegre</t>
  </si>
  <si>
    <t>2643/11</t>
  </si>
  <si>
    <t>Rua Primeiro de março, 0 - Centro</t>
  </si>
  <si>
    <t>2644/11</t>
  </si>
  <si>
    <t>Rua Clovis Prates, 398 - Centro</t>
  </si>
  <si>
    <t>2645/11</t>
  </si>
  <si>
    <t>Rua Francisco Leite, 0 - Centro</t>
  </si>
  <si>
    <t>2646/11</t>
  </si>
  <si>
    <t>Rua Prudente de Moraes, 4469 - Centro</t>
  </si>
  <si>
    <t>2647/11</t>
  </si>
  <si>
    <t>Rua Teodomiro Milanez Brandão, 3 - Centro</t>
  </si>
  <si>
    <t>2648/11</t>
  </si>
  <si>
    <t>Avenida Juquinha Mendonça, 437 - Centro</t>
  </si>
  <si>
    <t>2649/11</t>
  </si>
  <si>
    <t>Rua Do Rosário, 64 - Centro</t>
  </si>
  <si>
    <t>2650/11</t>
  </si>
  <si>
    <t>Rua Severo Leão, 0 - Centro</t>
  </si>
  <si>
    <t>2651/11</t>
  </si>
  <si>
    <t>Avenida Juscelino K de Oliveira, 0 - Centro</t>
  </si>
  <si>
    <t>2652/11</t>
  </si>
  <si>
    <t>Rua Aparecida Nunes, 170 - Cohab</t>
  </si>
  <si>
    <t>2653/11</t>
  </si>
  <si>
    <t>Rua José Victor de Oliveira, 211 - Givisiez</t>
  </si>
  <si>
    <t>2654/11</t>
  </si>
  <si>
    <t>Rua Francisco Bernardes, 484 - Centro</t>
  </si>
  <si>
    <t>2655/11</t>
  </si>
  <si>
    <t>Rua Santa Cruz, 315 - Centro</t>
  </si>
  <si>
    <t>2656/11</t>
  </si>
  <si>
    <t>Rua Renato Azeredo, 210 - Centro</t>
  </si>
  <si>
    <t>2657/11</t>
  </si>
  <si>
    <t>Rua Oswaldo Alves Machado, 0 - Centro</t>
  </si>
  <si>
    <t>2658/11</t>
  </si>
  <si>
    <t>Rua Farmacêutico Vespasiano Pinto Vieira, 0 - Centro</t>
  </si>
  <si>
    <t>2659/11</t>
  </si>
  <si>
    <t>2660/11</t>
  </si>
  <si>
    <t>Rua Vereador José Manoel, 0 - Centro</t>
  </si>
  <si>
    <t>2661/11</t>
  </si>
  <si>
    <t>Rua Rio Grande do Sul, 116 - Santana</t>
  </si>
  <si>
    <t>2662/11</t>
  </si>
  <si>
    <t>Rua Pará de Minas, 179 - Centro</t>
  </si>
  <si>
    <t>2663/11</t>
  </si>
  <si>
    <t>2664/11</t>
  </si>
  <si>
    <t>2665/11</t>
  </si>
  <si>
    <t>Rua Walter Nasser, 4 - Centro</t>
  </si>
  <si>
    <t>2666/11</t>
  </si>
  <si>
    <t>Rua Pouso Alegre, 267 - Lagoinha</t>
  </si>
  <si>
    <t>2667/11</t>
  </si>
  <si>
    <t>2687/11</t>
  </si>
  <si>
    <t>Rua João Saturnino Lopes, 365 - Centro</t>
  </si>
  <si>
    <t>2688/11</t>
  </si>
  <si>
    <t>Rua Joaquim Dias de Moura, 20 - Centro</t>
  </si>
  <si>
    <t>2689/11</t>
  </si>
  <si>
    <t>Rua Professora Juscelina Costa, 420 - Centro</t>
  </si>
  <si>
    <t>SANTA LUZIA</t>
  </si>
  <si>
    <t>PASSA TEMPO</t>
  </si>
  <si>
    <t>PALMA</t>
  </si>
  <si>
    <t>PADRE PARAÍSO</t>
  </si>
  <si>
    <t>PEDRO TEIXEIRA</t>
  </si>
  <si>
    <t>NOVA MÓDICA</t>
  </si>
  <si>
    <t>NAZARENO</t>
  </si>
  <si>
    <t>MORRO DA GARÇA</t>
  </si>
  <si>
    <t>MONJOLOS</t>
  </si>
  <si>
    <t>MESQUITA</t>
  </si>
  <si>
    <t>MARAVILHAS</t>
  </si>
  <si>
    <t>LUISLÂNDIA</t>
  </si>
  <si>
    <t>LIMEIRA DO OESTE</t>
  </si>
  <si>
    <t>LAGOA GRANDE</t>
  </si>
  <si>
    <t>OURO VERDE DE MINAS</t>
  </si>
  <si>
    <t>2742/11</t>
  </si>
  <si>
    <t>2731/11</t>
  </si>
  <si>
    <t>2732/11</t>
  </si>
  <si>
    <t>2733/11</t>
  </si>
  <si>
    <t>2734/11</t>
  </si>
  <si>
    <t>2735/11</t>
  </si>
  <si>
    <t>2736/11</t>
  </si>
  <si>
    <t>2737/11</t>
  </si>
  <si>
    <t>2738/11</t>
  </si>
  <si>
    <t>2739/11</t>
  </si>
  <si>
    <t>2740/11</t>
  </si>
  <si>
    <t>2741/11</t>
  </si>
  <si>
    <t>2722/11</t>
  </si>
  <si>
    <t>2721/11</t>
  </si>
  <si>
    <t>2720/11</t>
  </si>
  <si>
    <t>2723/11</t>
  </si>
  <si>
    <t>2718/11</t>
  </si>
  <si>
    <t>2717/11</t>
  </si>
  <si>
    <t>2701/11</t>
  </si>
  <si>
    <t>2695/11</t>
  </si>
  <si>
    <t>2694/11</t>
  </si>
  <si>
    <t>2693/11</t>
  </si>
  <si>
    <t>2692/11</t>
  </si>
  <si>
    <t>2691/11</t>
  </si>
  <si>
    <t>2690/11</t>
  </si>
  <si>
    <t>2719/11</t>
  </si>
  <si>
    <t>Potência</t>
  </si>
  <si>
    <t>Agendamento</t>
  </si>
  <si>
    <t>Data do Agendamento</t>
  </si>
  <si>
    <t>Telefone</t>
  </si>
  <si>
    <t>BRASÍLIA DE MINAS</t>
  </si>
  <si>
    <t>JEQUITINHONHA</t>
  </si>
  <si>
    <t>CAMPO BELO</t>
  </si>
  <si>
    <t>CAPELINHA</t>
  </si>
  <si>
    <t>FRUTAL</t>
  </si>
  <si>
    <t>JANUÁRIA</t>
  </si>
  <si>
    <t>JUIZ DE FORA</t>
  </si>
  <si>
    <t>LEOPOLDINA</t>
  </si>
  <si>
    <t>SETE LAGOAS</t>
  </si>
  <si>
    <t>TAIOBEIRAS</t>
  </si>
  <si>
    <t>PATROCÍNIO</t>
  </si>
  <si>
    <t>MANHUAÇU</t>
  </si>
  <si>
    <t>TEÓFILO OTONI</t>
  </si>
  <si>
    <t>ANTÔNIO DIAS</t>
  </si>
  <si>
    <t>ANTÔNIO PRADO DE MINAS</t>
  </si>
  <si>
    <t>ARAÇAÍ</t>
  </si>
  <si>
    <t>ARCEBURGO</t>
  </si>
  <si>
    <t>BALDIM</t>
  </si>
  <si>
    <t>BELA VISTA DE MINAS</t>
  </si>
  <si>
    <t>BOM JARDIM DE MINAS</t>
  </si>
  <si>
    <t>BONFIM</t>
  </si>
  <si>
    <t>BRÁS PIRES</t>
  </si>
  <si>
    <t>BRAÚNAS</t>
  </si>
  <si>
    <t>BUENÓPOLIS</t>
  </si>
  <si>
    <t>CACHOEIRA DE PAJEÚ</t>
  </si>
  <si>
    <t>CACHOEIRA DOURADA</t>
  </si>
  <si>
    <t>CAIANA</t>
  </si>
  <si>
    <t>CAMPANÁRIO</t>
  </si>
  <si>
    <t>CANA VERDE</t>
  </si>
  <si>
    <t>CARNEIRINHO</t>
  </si>
  <si>
    <t>CASCALHO RICO</t>
  </si>
  <si>
    <t>CATAS ALTAS</t>
  </si>
  <si>
    <t>CENTRAL DE MINAS</t>
  </si>
  <si>
    <t>CLARO DOS POÇÕES</t>
  </si>
  <si>
    <t>CÔNEGO MARINHO</t>
  </si>
  <si>
    <t>CONGONHAL</t>
  </si>
  <si>
    <t>CONGONHAS DO NORTE</t>
  </si>
  <si>
    <t>CONQUISTA</t>
  </si>
  <si>
    <t>CORDISBURGO</t>
  </si>
  <si>
    <t>CORONEL MURTA</t>
  </si>
  <si>
    <t>DELFIM MOREIRA</t>
  </si>
  <si>
    <t>DELTA</t>
  </si>
  <si>
    <t>DIVINO</t>
  </si>
  <si>
    <t>DORES DE CAMPOS</t>
  </si>
  <si>
    <t>FORTALEZA DE MINAS</t>
  </si>
  <si>
    <t>FORTUNA DE MINAS</t>
  </si>
  <si>
    <t>FREI GASPAR</t>
  </si>
  <si>
    <t>GOIANÁ</t>
  </si>
  <si>
    <t>GUIMARÂNIA</t>
  </si>
  <si>
    <t>GUIRICEMA</t>
  </si>
  <si>
    <t>IBERTIOGA</t>
  </si>
  <si>
    <t>IGARATINGA</t>
  </si>
  <si>
    <t>INIMUTABA</t>
  </si>
  <si>
    <t>ITUTINGA</t>
  </si>
  <si>
    <t>JACUÍ</t>
  </si>
  <si>
    <t>JENIPAPO DE MINAS</t>
  </si>
  <si>
    <t>JEQUITAÍ</t>
  </si>
  <si>
    <t>JEQUITIBÁ</t>
  </si>
  <si>
    <t>JOANÉSIA</t>
  </si>
  <si>
    <t>JOSÉ GONÇALVES DE MINAS</t>
  </si>
  <si>
    <t>Envio Prodemge</t>
  </si>
  <si>
    <t>nº mac</t>
  </si>
  <si>
    <t>00:20:0E:10:48:3C</t>
  </si>
  <si>
    <t>00:20:0E:10:48:C9</t>
  </si>
  <si>
    <t>00:20:0E:10:48:D8</t>
  </si>
  <si>
    <t>00:20:0E:10:48:64</t>
  </si>
  <si>
    <t>00:20:0E:10:48:47</t>
  </si>
  <si>
    <t>00:20:0E:10:48:9F</t>
  </si>
  <si>
    <t>00:20:0E:10:48:EB</t>
  </si>
  <si>
    <t>00:20:0E:10:48:B6</t>
  </si>
  <si>
    <t>00:20:0E:10:48:6E</t>
  </si>
  <si>
    <t>00:20:0E:10:48:53</t>
  </si>
  <si>
    <t>00:20:0E:10:48:CD</t>
  </si>
  <si>
    <t>00:20:0E:10:48:AF</t>
  </si>
  <si>
    <t>00:20:0E:10:48:B3</t>
  </si>
  <si>
    <t>00:20:0E:10:48:85</t>
  </si>
  <si>
    <t>00:20:0E:10:48:61</t>
  </si>
  <si>
    <t>00:20:0E:10:48:F2</t>
  </si>
  <si>
    <t>00:20:0E:10:48:68</t>
  </si>
  <si>
    <t>00:20:0E:10:48:A6</t>
  </si>
  <si>
    <t>00:20:0E:10:48:D7</t>
  </si>
  <si>
    <t>00:20:0E:10:48:B0</t>
  </si>
  <si>
    <t>00:20:0E:10:48:7F</t>
  </si>
  <si>
    <t>00:20:0E:10:48:C2</t>
  </si>
  <si>
    <t>00:20:0E:10:48:63</t>
  </si>
  <si>
    <t>00:20:0E:10:48:4F</t>
  </si>
  <si>
    <t>00:20:0E:10:48:E9</t>
  </si>
  <si>
    <t>00:20:0E:10:48:4C</t>
  </si>
  <si>
    <t>00:20:0E:10:48:A4</t>
  </si>
  <si>
    <t>00:20:0E:10:48:91</t>
  </si>
  <si>
    <t>00:20:0E:10:48:B8</t>
  </si>
  <si>
    <t>00:20:0E:10:48:69</t>
  </si>
  <si>
    <t>00:20:0E:10:48:3E</t>
  </si>
  <si>
    <t>00:20:0E:10:48:70</t>
  </si>
  <si>
    <t>00:20:0E:10:48:DE</t>
  </si>
  <si>
    <t>00:20:0E:10:48:77</t>
  </si>
  <si>
    <t>00:20:0E:10:48:D1</t>
  </si>
  <si>
    <t>00:20:0E:10:48:D4</t>
  </si>
  <si>
    <t>00:20:0E:10:48:AB</t>
  </si>
  <si>
    <t>00:20:0E:10:49:03</t>
  </si>
  <si>
    <t>00:20:0E:10:48:FE</t>
  </si>
  <si>
    <t>00:20:0E:10:48:C4</t>
  </si>
  <si>
    <t>00:20:0E:10:48:4E</t>
  </si>
  <si>
    <t>00:20:0E:10:48:7A</t>
  </si>
  <si>
    <t>00:20:0E:10:45:AE</t>
  </si>
  <si>
    <t>00:20:0E:10:48:C7</t>
  </si>
  <si>
    <t>Status Lider</t>
  </si>
  <si>
    <t>Municipio</t>
  </si>
  <si>
    <t>Região no Estado</t>
  </si>
  <si>
    <t>Data</t>
  </si>
  <si>
    <t>Morro da Garça</t>
  </si>
  <si>
    <t>Rua Major Salvo, 321 - Centro</t>
  </si>
  <si>
    <t>central</t>
  </si>
  <si>
    <t>Nazareno</t>
  </si>
  <si>
    <t>Praça Nossa Senhora de Nazaré, 0 - Centro</t>
  </si>
  <si>
    <t>Passa Tempo</t>
  </si>
  <si>
    <t>Rua José Luiz Gomes, 70 - Centro</t>
  </si>
  <si>
    <t>Santa Luzia</t>
  </si>
  <si>
    <t>Rua Presidente Nilo Peçanha, 110 - Boa Esperança</t>
  </si>
  <si>
    <t>Rua Presidente Afonso Pena, 543 - Boa Esperança</t>
  </si>
  <si>
    <t>Rua Geraldo Teixeira da Costa, 2199 - São Benedito</t>
  </si>
  <si>
    <t>Avenida Raul Teixeira da Costa Sobrinho, 407 - Camelos</t>
  </si>
  <si>
    <t>Avenida Raul Teixeira da Costa Sobrinho, 46 - Centro</t>
  </si>
  <si>
    <t>Rua Alfredo Castilho, 0 - Barreiro do Amaral</t>
  </si>
  <si>
    <t>Rua Pará de Minas, 2230 - São Benedito</t>
  </si>
  <si>
    <t>Rua Itarema, 392 - Via Colégio</t>
  </si>
  <si>
    <t>Avenida Redelvim Andrade, 0 - Boa Esperança</t>
  </si>
  <si>
    <t>Avenida Senhor do Bonfim, 1052 - São Benedito</t>
  </si>
  <si>
    <t>Avenida Raul Teixeira da Costa Sobrinho, 22 - Centro</t>
  </si>
  <si>
    <t>Avenida Senhor do Bonfim, 496 - Cristina A</t>
  </si>
  <si>
    <t>Sete Lagoas</t>
  </si>
  <si>
    <t>CENTRAL</t>
  </si>
  <si>
    <t>Araçai</t>
  </si>
  <si>
    <t>Baldim</t>
  </si>
  <si>
    <t>Bela Vista de Minas</t>
  </si>
  <si>
    <t>Bonfim</t>
  </si>
  <si>
    <t>Catas Altas</t>
  </si>
  <si>
    <t>Congonhas do Norte</t>
  </si>
  <si>
    <t>Cordisburgo</t>
  </si>
  <si>
    <t>Ibertioga</t>
  </si>
  <si>
    <t>Igaratinga</t>
  </si>
  <si>
    <t>Inimutaba</t>
  </si>
  <si>
    <t>Avenida Geraldo Magalhães Mascarenhas, 469 - Centro</t>
  </si>
  <si>
    <t>Jequitibá</t>
  </si>
  <si>
    <t>Maravilhas</t>
  </si>
  <si>
    <t>Rua Do Cruzeiro, 120 - Centro</t>
  </si>
  <si>
    <t>Monjolos</t>
  </si>
  <si>
    <t>Rua do Bonfim, 0 - Centro</t>
  </si>
  <si>
    <t>Antônio Prado de Minas</t>
  </si>
  <si>
    <t>zona da mata</t>
  </si>
  <si>
    <t>sul de minas</t>
  </si>
  <si>
    <t>Frutal</t>
  </si>
  <si>
    <t>triangulo mineiro</t>
  </si>
  <si>
    <t>Juiz de Fora</t>
  </si>
  <si>
    <t>Avenida Eugenio do Nascimento, 0 HOSPITAL UNIVERSITARIO - Dom Bosco</t>
  </si>
  <si>
    <t>Leopoldina</t>
  </si>
  <si>
    <t>Patrocinio</t>
  </si>
  <si>
    <t>Avenida João Alves do Nascimento, 600 cvv - centro</t>
  </si>
  <si>
    <t>Arceburgo</t>
  </si>
  <si>
    <t>Bom Jardim de Minas</t>
  </si>
  <si>
    <t>Brás Pires</t>
  </si>
  <si>
    <t>Cachoeira Dourada</t>
  </si>
  <si>
    <t>Avenida Das Nações, 10 - Centro</t>
  </si>
  <si>
    <t>Caiana</t>
  </si>
  <si>
    <t>Cana Verde</t>
  </si>
  <si>
    <t>Cascalho Rico</t>
  </si>
  <si>
    <t>Congonhal</t>
  </si>
  <si>
    <t>Delfim Moreira</t>
  </si>
  <si>
    <t>Fortaleza de Minas</t>
  </si>
  <si>
    <t>Pedro Teixeira</t>
  </si>
  <si>
    <t>Rua Coronel João Jacinto, 0 - Centro</t>
  </si>
  <si>
    <t>Manhuaçu</t>
  </si>
  <si>
    <t>Praça Bom Pastor, 0 cvv - Bom Pastor</t>
  </si>
  <si>
    <t>Divino</t>
  </si>
  <si>
    <t>Goianá</t>
  </si>
  <si>
    <t>Guiricema</t>
  </si>
  <si>
    <t>Palma</t>
  </si>
  <si>
    <t>Rua Paula Freitas, 0 - Centro</t>
  </si>
  <si>
    <t>Guimarânia</t>
  </si>
  <si>
    <t>Praça Pedro Guimarães, 245 - Centro</t>
  </si>
  <si>
    <t>Jacuí</t>
  </si>
  <si>
    <t>Rua São Paulo, 766 - Centro</t>
  </si>
  <si>
    <t>Cachoeira de Pajeú</t>
  </si>
  <si>
    <t>jequitinhonha</t>
  </si>
  <si>
    <t>Campanario</t>
  </si>
  <si>
    <t>Coronel Murta</t>
  </si>
  <si>
    <t>norte de minas / jequitinhonha</t>
  </si>
  <si>
    <t>Frei Gaspar</t>
  </si>
  <si>
    <t>Jenipapo de Minas</t>
  </si>
  <si>
    <t>Jequitinhonha</t>
  </si>
  <si>
    <t>José Gonçalves de Minas</t>
  </si>
  <si>
    <t>Ouro Verde de Minas</t>
  </si>
  <si>
    <t>Rua Mantena, 14 - Centro</t>
  </si>
  <si>
    <t>Padre Paraíso</t>
  </si>
  <si>
    <t>Rua Joalma, 105 - DNER</t>
  </si>
  <si>
    <t xml:space="preserve">Taiobeiras // ABADIA DOS DOURADOS </t>
  </si>
  <si>
    <t>Rua Tres Corações, 174 cvv - sagrada familia</t>
  </si>
  <si>
    <t>Teófilo Otoni</t>
  </si>
  <si>
    <t>Lagoa Grande</t>
  </si>
  <si>
    <t>Rua Presidente Olegário, 625 - Planalto</t>
  </si>
  <si>
    <t>noroeste de minas</t>
  </si>
  <si>
    <t>Brasília de Minas</t>
  </si>
  <si>
    <t>Avenida BIAS FORTES, 1061 CVV - Dona Joaquina</t>
  </si>
  <si>
    <t>norte de minas</t>
  </si>
  <si>
    <t>Claro dos Poções</t>
  </si>
  <si>
    <t>Cônego Marinho</t>
  </si>
  <si>
    <t>Januária</t>
  </si>
  <si>
    <t>Rua 11, 155 cvv - Vila Jussara</t>
  </si>
  <si>
    <t>Jequitaí</t>
  </si>
  <si>
    <t>Rua Vereador Silvestre Augusto Costa, 82 - Centro (n° correto: 94)</t>
  </si>
  <si>
    <t>Luislândia</t>
  </si>
  <si>
    <t>Rua Eva Botelhos, 395 - Santa Rita</t>
  </si>
  <si>
    <t>Antônio Dias</t>
  </si>
  <si>
    <t>rio doce</t>
  </si>
  <si>
    <t>Braúnas</t>
  </si>
  <si>
    <t>Capelinha</t>
  </si>
  <si>
    <t>Central de Minas</t>
  </si>
  <si>
    <t>Joanésia</t>
  </si>
  <si>
    <t>Mesquita</t>
  </si>
  <si>
    <t>Rua Monsenhor Alipio, 42 - Centro</t>
  </si>
  <si>
    <t>Nova Módica</t>
  </si>
  <si>
    <t>Rua Magalhães Pinto, 166 - Centro</t>
  </si>
  <si>
    <t>00:20:0E:10:48:6D</t>
  </si>
  <si>
    <t>00:20:0E:10:48:B2</t>
  </si>
  <si>
    <t>00:20:0E:10:48:7C</t>
  </si>
  <si>
    <t>00:20:0E:10:48:88</t>
  </si>
  <si>
    <t>00:20:0E:10:48:73</t>
  </si>
  <si>
    <t>00:20:0E:10:48:B7</t>
  </si>
  <si>
    <t>00:20:0E:10:48:BB</t>
  </si>
  <si>
    <t>00:20:0E:10:48:C5</t>
  </si>
  <si>
    <t>00:20:0E:10:48:3D</t>
  </si>
  <si>
    <t>00:20:0E:10:48:5E</t>
  </si>
  <si>
    <t>00:20:0E:10:48:7D</t>
  </si>
  <si>
    <t>00:20:0E:10:48:A7</t>
  </si>
  <si>
    <t>00:20:0E:10:48:7E</t>
  </si>
  <si>
    <t>00:20:0E:10:48:93</t>
  </si>
  <si>
    <t>00:20:0E:10:48:8D</t>
  </si>
  <si>
    <t>00:20:0E:10:48:48</t>
  </si>
  <si>
    <t>00:20:0E:10:48:45</t>
  </si>
  <si>
    <t>00:20:0E:10:48:A9</t>
  </si>
  <si>
    <t>00:20:0E:10:48:AE</t>
  </si>
  <si>
    <t>00:20:0E:10:48:D9</t>
  </si>
  <si>
    <t>00:20:0E:10:48:8A</t>
  </si>
  <si>
    <t>00:20:0E:10:48:82</t>
  </si>
  <si>
    <t>00:20:0E:10:48:95</t>
  </si>
  <si>
    <t>00:20:0E:10:48:67</t>
  </si>
  <si>
    <t>00:20:0E:10:48:42</t>
  </si>
  <si>
    <t>00:20:0E:10:48:8C</t>
  </si>
  <si>
    <t>00:20:0E:10:48:5A</t>
  </si>
  <si>
    <t>Fortuna de Minas</t>
  </si>
  <si>
    <t>Designação</t>
  </si>
  <si>
    <t>SES-BRAS-0643</t>
  </si>
  <si>
    <t>SES-JEHA-0644</t>
  </si>
  <si>
    <t>SES-CALO-0645</t>
  </si>
  <si>
    <t>SES-CAHA-0646</t>
  </si>
  <si>
    <t>SES-FRAL-0647</t>
  </si>
  <si>
    <t>SES-JUIA-0648</t>
  </si>
  <si>
    <t>SES-JURA-0649</t>
  </si>
  <si>
    <t>SES-LENA-0650</t>
  </si>
  <si>
    <t>SES-SEAS-0651</t>
  </si>
  <si>
    <t>SES-PAIO-0653</t>
  </si>
  <si>
    <t>SES-TENI-0655</t>
  </si>
  <si>
    <t>SES-ANAS-0657</t>
  </si>
  <si>
    <t>SES-ANAS-0658</t>
  </si>
  <si>
    <t>SES-ARGO-0661</t>
  </si>
  <si>
    <t>SES-BAIM-0662</t>
  </si>
  <si>
    <t>SES-BOAS-0664</t>
  </si>
  <si>
    <t>SES-BOIM-0665</t>
  </si>
  <si>
    <t>SES-BRES-0666</t>
  </si>
  <si>
    <t>SES-BUIS-0668</t>
  </si>
  <si>
    <t>SES-CADA-0670</t>
  </si>
  <si>
    <t>SES-CANA-0671</t>
  </si>
  <si>
    <t>SES-CADE-0673</t>
  </si>
  <si>
    <t>SES-CAHO-0674</t>
  </si>
  <si>
    <t>SES-CACO-0675</t>
  </si>
  <si>
    <t>SES-CAAS-0676</t>
  </si>
  <si>
    <t>SES-CEAS-0677</t>
  </si>
  <si>
    <t>SES-CLES-0678</t>
  </si>
  <si>
    <t>SES-COAL-0680</t>
  </si>
  <si>
    <t>SES-COTE-0681</t>
  </si>
  <si>
    <t>SES-COTA-0682</t>
  </si>
  <si>
    <t>SES-COGO-0683</t>
  </si>
  <si>
    <t>SES-COTA-0684</t>
  </si>
  <si>
    <t>SES-DERA-0685</t>
  </si>
  <si>
    <t>SES-DETA-0686</t>
  </si>
  <si>
    <t>SES-DINO-0687</t>
  </si>
  <si>
    <t>SES-FOAS-0689</t>
  </si>
  <si>
    <t>SES-FOAS-0690</t>
  </si>
  <si>
    <t>SES-FRAR-0691</t>
  </si>
  <si>
    <t>SES-GUIA-0693</t>
  </si>
  <si>
    <t>SES-GUMA-0694</t>
  </si>
  <si>
    <t>SES-IBGA-0695</t>
  </si>
  <si>
    <t>SES-IGGA-0696</t>
  </si>
  <si>
    <t>SES-INBA-0697</t>
  </si>
  <si>
    <t>SES-JEAS-0700</t>
  </si>
  <si>
    <t>SES-JOIA-0722</t>
  </si>
  <si>
    <t>SES-JOAS-0723</t>
  </si>
  <si>
    <t>SES-SAIA-0754</t>
  </si>
  <si>
    <t>SES-SAIA-0743</t>
  </si>
  <si>
    <t>SES-SAIA-0744</t>
  </si>
  <si>
    <t>SES-SAIA-0745</t>
  </si>
  <si>
    <t>SES-SAIA-0746</t>
  </si>
  <si>
    <t>SES-SAIA-0747</t>
  </si>
  <si>
    <t>SES-SAIA-0748</t>
  </si>
  <si>
    <t>SES-SAIA-0749</t>
  </si>
  <si>
    <t>SES-SAIA-0750</t>
  </si>
  <si>
    <t>SES-SAIA-0751</t>
  </si>
  <si>
    <t>SES-SAIA-0752</t>
  </si>
  <si>
    <t>SES-SAIA-0753</t>
  </si>
  <si>
    <t>SES-PAPO-0738</t>
  </si>
  <si>
    <t>SES-PAMA-0737</t>
  </si>
  <si>
    <t>SES-PASO-0736</t>
  </si>
  <si>
    <t>SES-PERA-0739</t>
  </si>
  <si>
    <t>SES-NOCA-0734</t>
  </si>
  <si>
    <t>SES-NANO-0733</t>
  </si>
  <si>
    <t>SES-MOOS-0729</t>
  </si>
  <si>
    <t>SES-META-0728</t>
  </si>
  <si>
    <t>SES-MAAS-0727</t>
  </si>
  <si>
    <t>SES-LUIA-0726</t>
  </si>
  <si>
    <t>SES-LITE-0725</t>
  </si>
  <si>
    <t>SES-LADE-0724</t>
  </si>
  <si>
    <t>SES-OUAS-0735</t>
  </si>
  <si>
    <t>FABRICIO</t>
  </si>
  <si>
    <t>ALEXANDRE</t>
  </si>
  <si>
    <t>CID</t>
  </si>
  <si>
    <t>EM ANDAMENTO</t>
  </si>
  <si>
    <t>Data da Aceitação</t>
  </si>
  <si>
    <t>Recebimento de Relatório</t>
  </si>
  <si>
    <t>MARCIO</t>
  </si>
  <si>
    <t>MARCO AURELIO</t>
  </si>
  <si>
    <t>FRANCISCO</t>
  </si>
  <si>
    <t>ANTONIO</t>
  </si>
  <si>
    <t>LEONARDO</t>
  </si>
  <si>
    <t>CONCLUÍDO</t>
  </si>
  <si>
    <t>Pendência</t>
  </si>
  <si>
    <t>AMINTAS/MARCO AURELIO</t>
  </si>
  <si>
    <t>LIDER</t>
  </si>
  <si>
    <t>CLIENTE</t>
  </si>
  <si>
    <t>-</t>
  </si>
  <si>
    <t>FRANCISCO/MARCOS PAULO</t>
  </si>
  <si>
    <t>Data de Solicitação</t>
  </si>
  <si>
    <t>Prazo</t>
  </si>
  <si>
    <t>Data da Paralização</t>
  </si>
  <si>
    <t>SAUDE</t>
  </si>
  <si>
    <t>LEANDRO</t>
  </si>
  <si>
    <t>AGENDAR</t>
  </si>
  <si>
    <t>DIONEY / EDNEY</t>
  </si>
  <si>
    <t>Staus</t>
  </si>
  <si>
    <t>Qtd.</t>
  </si>
  <si>
    <t>TOTAL</t>
  </si>
  <si>
    <t>Pendências</t>
  </si>
  <si>
    <t>SAÚDE</t>
  </si>
  <si>
    <t>SEM PENDÊNCIAS</t>
  </si>
  <si>
    <t>REJEITADO</t>
  </si>
  <si>
    <t>ACEITO</t>
  </si>
  <si>
    <t>Long.</t>
  </si>
  <si>
    <t>Lat.</t>
  </si>
  <si>
    <t xml:space="preserve"> 18°50'4.18"S</t>
  </si>
  <si>
    <t xml:space="preserve"> 46°45'47.00"O</t>
  </si>
  <si>
    <t xml:space="preserve"> 20°38'56.50"S</t>
  </si>
  <si>
    <t xml:space="preserve"> 44°30'4.55"O</t>
  </si>
  <si>
    <t xml:space="preserve"> 21°21'38.65"S</t>
  </si>
  <si>
    <t xml:space="preserve"> 42°18'51.88"O</t>
  </si>
  <si>
    <t xml:space="preserve"> 17° 4'4.55"S</t>
  </si>
  <si>
    <t xml:space="preserve"> 41°28'55.61"O</t>
  </si>
  <si>
    <t xml:space="preserve"> 21°41'19.02"S</t>
  </si>
  <si>
    <t xml:space="preserve"> 43°44'39.47"O</t>
  </si>
  <si>
    <t xml:space="preserve"> 18°25'59.51"S</t>
  </si>
  <si>
    <t xml:space="preserve"> 41°29'44.60"O</t>
  </si>
  <si>
    <t xml:space="preserve"> 21°12'45.59"S</t>
  </si>
  <si>
    <t xml:space="preserve"> 44°35'54.20"O</t>
  </si>
  <si>
    <t xml:space="preserve"> 18°32'29.52"S</t>
  </si>
  <si>
    <t xml:space="preserve"> 44°35'41.24"O</t>
  </si>
  <si>
    <t xml:space="preserve"> 18°18'50.00"S</t>
  </si>
  <si>
    <t xml:space="preserve"> 44° 7'5.06"O</t>
  </si>
  <si>
    <t xml:space="preserve"> 19°13'12.27"S</t>
  </si>
  <si>
    <t xml:space="preserve"> 42°36'33.48"O</t>
  </si>
  <si>
    <t xml:space="preserve"> 19°31'11.88"S</t>
  </si>
  <si>
    <t xml:space="preserve"> 44°40'52.23"O</t>
  </si>
  <si>
    <t xml:space="preserve"> 16° 5'59.60"S</t>
  </si>
  <si>
    <t xml:space="preserve"> 44°34'4.62"O</t>
  </si>
  <si>
    <t xml:space="preserve"> 19°33'8.34"S</t>
  </si>
  <si>
    <t xml:space="preserve"> 50°34'38.34"O</t>
  </si>
  <si>
    <t xml:space="preserve"> 17°50'38.40"S</t>
  </si>
  <si>
    <t xml:space="preserve"> 46°31'0.19"O</t>
  </si>
  <si>
    <t xml:space="preserve"> 18° 4'41.08"S</t>
  </si>
  <si>
    <t xml:space="preserve"> 41°16'3.03"O</t>
  </si>
  <si>
    <t xml:space="preserve"> 16°12'29.87"S</t>
  </si>
  <si>
    <t xml:space="preserve"> 44°25'35.19"O</t>
  </si>
  <si>
    <t xml:space="preserve"> 16°26'7.15"S</t>
  </si>
  <si>
    <t xml:space="preserve"> 41° 0'11.87"O</t>
  </si>
  <si>
    <t xml:space="preserve"> 20°51'56.59"S</t>
  </si>
  <si>
    <t xml:space="preserve"> 45°16'23.53"O</t>
  </si>
  <si>
    <t xml:space="preserve"> 17°41'29.43"S</t>
  </si>
  <si>
    <t xml:space="preserve"> 42°30'57.92"O</t>
  </si>
  <si>
    <t xml:space="preserve"> 20° 1'10.78"S</t>
  </si>
  <si>
    <t xml:space="preserve"> 48°55'10.08"O</t>
  </si>
  <si>
    <t xml:space="preserve"> 15°29'20.97"S</t>
  </si>
  <si>
    <t xml:space="preserve"> 44°21'23.44"O</t>
  </si>
  <si>
    <t xml:space="preserve"> 21°45'47.22"S</t>
  </si>
  <si>
    <t xml:space="preserve"> 43°20'39.90"O</t>
  </si>
  <si>
    <t xml:space="preserve"> 21°31'37.16"S</t>
  </si>
  <si>
    <t xml:space="preserve"> 42°38'26.07"O</t>
  </si>
  <si>
    <t xml:space="preserve"> 18°56'39.16"S</t>
  </si>
  <si>
    <t xml:space="preserve"> 46°59'31.84"O</t>
  </si>
  <si>
    <t xml:space="preserve"> 20°15'54.73"S</t>
  </si>
  <si>
    <t xml:space="preserve"> 42° 2'6.57"O</t>
  </si>
  <si>
    <t xml:space="preserve"> 17°51'13.38"S</t>
  </si>
  <si>
    <t xml:space="preserve"> 41°30'54.30"O</t>
  </si>
  <si>
    <t xml:space="preserve"> 19°37'27.18"S</t>
  </si>
  <si>
    <t xml:space="preserve"> 42°52'6.80"O</t>
  </si>
  <si>
    <t xml:space="preserve"> 21° 1'14.53"S</t>
  </si>
  <si>
    <t xml:space="preserve"> 42° 6'46.22"O</t>
  </si>
  <si>
    <t xml:space="preserve"> 19°12'15.36"S</t>
  </si>
  <si>
    <t xml:space="preserve"> 44°14'50.16"O</t>
  </si>
  <si>
    <t xml:space="preserve"> 21°21'56.13"S</t>
  </si>
  <si>
    <t xml:space="preserve"> 46°56'39.99"O</t>
  </si>
  <si>
    <t xml:space="preserve"> 19°17'16.75"S</t>
  </si>
  <si>
    <t xml:space="preserve"> 43°57'23.41"O</t>
  </si>
  <si>
    <t xml:space="preserve"> 19°49'46.31"S</t>
  </si>
  <si>
    <t xml:space="preserve"> 43° 5'27.73"O</t>
  </si>
  <si>
    <t xml:space="preserve"> 21°56'58.67"S</t>
  </si>
  <si>
    <t xml:space="preserve"> 44°11'9.76"O</t>
  </si>
  <si>
    <t xml:space="preserve"> 20°19'47.65"S</t>
  </si>
  <si>
    <t xml:space="preserve"> 44°14'37.69"O</t>
  </si>
  <si>
    <t xml:space="preserve"> 20°54'26.01"S</t>
  </si>
  <si>
    <t xml:space="preserve"> 43°12'41.77"O</t>
  </si>
  <si>
    <t xml:space="preserve"> 19° 3'29.99"S</t>
  </si>
  <si>
    <t xml:space="preserve"> 42°43'7.67"O</t>
  </si>
  <si>
    <t xml:space="preserve"> 17°52'29.15"S</t>
  </si>
  <si>
    <t xml:space="preserve"> 44° 9'54.52"O</t>
  </si>
  <si>
    <t xml:space="preserve"> 15°57'54.09"S</t>
  </si>
  <si>
    <t xml:space="preserve"> 41°29'39.20"O</t>
  </si>
  <si>
    <t xml:space="preserve"> 18°30'51.69"S</t>
  </si>
  <si>
    <t xml:space="preserve"> 49°30'10.51"O</t>
  </si>
  <si>
    <t xml:space="preserve"> 20°41'46.03"S</t>
  </si>
  <si>
    <t xml:space="preserve"> 41°55'31.50"O</t>
  </si>
  <si>
    <t xml:space="preserve"> 18°14'31.44"S</t>
  </si>
  <si>
    <t xml:space="preserve"> 41°44'31.85"O</t>
  </si>
  <si>
    <t xml:space="preserve"> 21° 1'3.07"S</t>
  </si>
  <si>
    <t xml:space="preserve"> 45°10'52.93"O</t>
  </si>
  <si>
    <t xml:space="preserve"> 19°42'6.22"S</t>
  </si>
  <si>
    <t xml:space="preserve"> 50°41'14.03"O</t>
  </si>
  <si>
    <t xml:space="preserve"> 18°34'38.92"S</t>
  </si>
  <si>
    <t xml:space="preserve"> 47°52'37.54"O</t>
  </si>
  <si>
    <t xml:space="preserve"> 20° 4'30.35"S</t>
  </si>
  <si>
    <t xml:space="preserve"> 43°24'17.23"O</t>
  </si>
  <si>
    <t xml:space="preserve"> 18°45'37.13"S</t>
  </si>
  <si>
    <t xml:space="preserve"> 41°18'24.32"O</t>
  </si>
  <si>
    <t xml:space="preserve"> 17° 4'49.40"S</t>
  </si>
  <si>
    <t xml:space="preserve"> 44°12'35.04"O</t>
  </si>
  <si>
    <t xml:space="preserve"> 15°17'14.81"S</t>
  </si>
  <si>
    <t xml:space="preserve"> 44°25'39.43"O</t>
  </si>
  <si>
    <t xml:space="preserve"> 22° 9'14.54"S</t>
  </si>
  <si>
    <t xml:space="preserve"> 46° 2'35.66"O</t>
  </si>
  <si>
    <t xml:space="preserve"> 18°48'43.43"S</t>
  </si>
  <si>
    <t xml:space="preserve"> 43°40'36.00"O</t>
  </si>
  <si>
    <t xml:space="preserve"> 19°56'15.02"S</t>
  </si>
  <si>
    <t xml:space="preserve"> 47°32'41.46"O</t>
  </si>
  <si>
    <t xml:space="preserve"> 19° 7'50.38"S</t>
  </si>
  <si>
    <t xml:space="preserve"> 44°19'4.20"O</t>
  </si>
  <si>
    <t xml:space="preserve"> 16°37'3.70"S</t>
  </si>
  <si>
    <t xml:space="preserve"> 42°10'58.22"O</t>
  </si>
  <si>
    <t xml:space="preserve"> 22°30'27.61"S</t>
  </si>
  <si>
    <t xml:space="preserve"> 45°16'49.84"O</t>
  </si>
  <si>
    <t xml:space="preserve"> 19°55'20.58"S</t>
  </si>
  <si>
    <t xml:space="preserve"> 47°48'56.47"O</t>
  </si>
  <si>
    <t xml:space="preserve"> 20°36'53.18"S</t>
  </si>
  <si>
    <t xml:space="preserve"> 42° 8'46.40"O</t>
  </si>
  <si>
    <t xml:space="preserve"> 21° 6'42.93"S</t>
  </si>
  <si>
    <t xml:space="preserve"> 44° 1'17.09"O</t>
  </si>
  <si>
    <t xml:space="preserve"> 20°50'53.74"S</t>
  </si>
  <si>
    <t xml:space="preserve"> 46°42'47.12"O</t>
  </si>
  <si>
    <t xml:space="preserve"> 19°31'16.62"S</t>
  </si>
  <si>
    <t xml:space="preserve"> 44°32'7.61"O</t>
  </si>
  <si>
    <t xml:space="preserve"> 18° 3'52.11"S</t>
  </si>
  <si>
    <t xml:space="preserve"> 41°25'42.58"O</t>
  </si>
  <si>
    <t xml:space="preserve"> 21°32'12.80"S</t>
  </si>
  <si>
    <t xml:space="preserve"> 43°12'6.11"O</t>
  </si>
  <si>
    <t xml:space="preserve"> 21° 0'31.17"S</t>
  </si>
  <si>
    <t>42°43'8.09"O</t>
  </si>
  <si>
    <t xml:space="preserve"> 21°25'59.46"S</t>
  </si>
  <si>
    <t xml:space="preserve"> 43°57'54.07"O</t>
  </si>
  <si>
    <t xml:space="preserve"> 19°57'7.23"S</t>
  </si>
  <si>
    <t xml:space="preserve"> 44°42'24.02"O</t>
  </si>
  <si>
    <t xml:space="preserve"> 18°43'46.84"S</t>
  </si>
  <si>
    <t xml:space="preserve"> 44°21'40.18"O</t>
  </si>
  <si>
    <t xml:space="preserve"> 21°17'52.35"S</t>
  </si>
  <si>
    <t xml:space="preserve"> 44°39'27.56"O</t>
  </si>
  <si>
    <t xml:space="preserve"> 21° 1'6.76"S</t>
  </si>
  <si>
    <t xml:space="preserve"> 46°44'35.38"O</t>
  </si>
  <si>
    <t xml:space="preserve"> 17° 5'0.83"S</t>
  </si>
  <si>
    <t xml:space="preserve"> 42°15'27.38"O</t>
  </si>
  <si>
    <t xml:space="preserve"> 17°13'58.67"S</t>
  </si>
  <si>
    <t xml:space="preserve"> 44°26'22.09"O</t>
  </si>
  <si>
    <t xml:space="preserve"> 19°14'20.94"S</t>
  </si>
  <si>
    <t xml:space="preserve"> 44° 1'36.29"O</t>
  </si>
  <si>
    <t xml:space="preserve"> 19°10'19.57"S</t>
  </si>
  <si>
    <t xml:space="preserve"> 42°40'49.08"O</t>
  </si>
  <si>
    <t xml:space="preserve"> 16°54'26.26"S</t>
  </si>
  <si>
    <t xml:space="preserve"> 42°36'15.60"O</t>
  </si>
  <si>
    <t xml:space="preserve"> 19°46'2.70"S</t>
  </si>
  <si>
    <t xml:space="preserve"> 43°51'10.08"O</t>
  </si>
  <si>
    <t>AMINTAS</t>
  </si>
  <si>
    <t xml:space="preserve">CARLOS </t>
  </si>
  <si>
    <t>DEFERSON</t>
  </si>
  <si>
    <t xml:space="preserve">AMINTAS </t>
  </si>
  <si>
    <t>TEST-VSAT-2</t>
  </si>
  <si>
    <t>TEST-VSAT-1</t>
  </si>
  <si>
    <t>Itutinga</t>
  </si>
  <si>
    <t>Rua Otaviano Teodoro Leite, 423 - Centro</t>
  </si>
  <si>
    <t>PARALISADA</t>
  </si>
  <si>
    <t>MARCOS PAULO/ DEFERSON</t>
  </si>
  <si>
    <t>Técnico</t>
  </si>
  <si>
    <t>Farol</t>
  </si>
  <si>
    <t>Central</t>
  </si>
  <si>
    <t>Triangulo mineiro</t>
  </si>
  <si>
    <t>Sul de minas</t>
  </si>
  <si>
    <t>NÃO CONSEGUE CONTATO COM O CLIENTE.</t>
  </si>
  <si>
    <t>AGENDADO</t>
  </si>
  <si>
    <t>DANIEL</t>
  </si>
  <si>
    <t>VODANET</t>
  </si>
  <si>
    <t>PRODEMGE</t>
  </si>
  <si>
    <t>CLIENTE NÃO ESTA CIENTE.</t>
  </si>
  <si>
    <t>Deferson/ Marcos Paulo</t>
  </si>
  <si>
    <t>Alexandre</t>
  </si>
  <si>
    <t>Antonio</t>
  </si>
  <si>
    <t>Leonardo</t>
  </si>
  <si>
    <t>Marco Aurelio</t>
  </si>
  <si>
    <t>Faltam fotos: 5.2) Vista Geral da Superfície do Local de Instalação, 5.3) Visualização do Ângulo de Azimute e Elevação da Antena.</t>
  </si>
  <si>
    <t>2974/12</t>
  </si>
  <si>
    <t>Pratinha</t>
  </si>
  <si>
    <t>2975/12</t>
  </si>
  <si>
    <t>Presidente Juscelino</t>
  </si>
  <si>
    <t>2977/12</t>
  </si>
  <si>
    <t>Presidente Kubitschek</t>
  </si>
  <si>
    <t>2978/12</t>
  </si>
  <si>
    <t>Prudente de Morais</t>
  </si>
  <si>
    <t>2979/12</t>
  </si>
  <si>
    <t>Resplendor</t>
  </si>
  <si>
    <t>2980/12</t>
  </si>
  <si>
    <t>Riacho dos Machados</t>
  </si>
  <si>
    <t>2981/12</t>
  </si>
  <si>
    <t>Santa Cruz de Salinas</t>
  </si>
  <si>
    <t>2982/12</t>
  </si>
  <si>
    <t>Santa Rita de Caldas</t>
  </si>
  <si>
    <t>2983/12</t>
  </si>
  <si>
    <t>Santana do Garambéu</t>
  </si>
  <si>
    <t>2984/12</t>
  </si>
  <si>
    <t>São Gonçalo do Abaeté</t>
  </si>
  <si>
    <t>2985/12</t>
  </si>
  <si>
    <t>Santana do Riacho</t>
  </si>
  <si>
    <t>2973/12</t>
  </si>
  <si>
    <t>Perdigão</t>
  </si>
  <si>
    <t xml:space="preserve"> 19°45'13.69"S</t>
  </si>
  <si>
    <t xml:space="preserve"> 46°22'33.50"O</t>
  </si>
  <si>
    <t xml:space="preserve"> 18°39'0.54"S</t>
  </si>
  <si>
    <t xml:space="preserve"> 44° 3'27.51"O</t>
  </si>
  <si>
    <t xml:space="preserve"> 18°34'37.28"S</t>
  </si>
  <si>
    <t xml:space="preserve"> 43°35'13.63"O</t>
  </si>
  <si>
    <t xml:space="preserve"> 19°28'41.88"S</t>
  </si>
  <si>
    <t xml:space="preserve"> 44° 9'27.18"O</t>
  </si>
  <si>
    <t xml:space="preserve"> 19°19'37.66"S</t>
  </si>
  <si>
    <t xml:space="preserve"> 41°15'27.32"O</t>
  </si>
  <si>
    <t xml:space="preserve"> 16° 0'22.92"S</t>
  </si>
  <si>
    <t xml:space="preserve"> 43° 2'14.59"O</t>
  </si>
  <si>
    <t xml:space="preserve"> 16° 5'42.20"S</t>
  </si>
  <si>
    <t xml:space="preserve"> 41°45'23.74"O</t>
  </si>
  <si>
    <t xml:space="preserve"> 22° 1'13.41"S</t>
  </si>
  <si>
    <t xml:space="preserve"> 46°20'42.47"O</t>
  </si>
  <si>
    <t xml:space="preserve"> 21°34'29.97"S</t>
  </si>
  <si>
    <t xml:space="preserve"> 44° 4'48.73"O</t>
  </si>
  <si>
    <t xml:space="preserve"> 18°18'54.44"S</t>
  </si>
  <si>
    <t xml:space="preserve"> 45°48'52.72"O</t>
  </si>
  <si>
    <t xml:space="preserve"> 19° 7'1.35"S</t>
  </si>
  <si>
    <t xml:space="preserve"> 43°40'48.93"O</t>
  </si>
  <si>
    <t xml:space="preserve"> 19°57'11.08"S</t>
  </si>
  <si>
    <t xml:space="preserve"> 45° 4'41.67"O</t>
  </si>
  <si>
    <t>NELTA</t>
  </si>
  <si>
    <t xml:space="preserve">Falta: 5.5) Detalhe de Conexão do IDU à Tomada de Energia AC, 5.6) Detalhe do Equipamento de Proteção de Energia ou “No-Break”, </t>
  </si>
  <si>
    <t>RELATÓRIO BOM</t>
  </si>
  <si>
    <t>Falta: Vista Geral do Local de Instalação, 5.2) Vista Geral da Superfície do Local de Instalação , 5.5) Detalhe de Conexão do IDU à Tomada de Energia AC, 5.6) Detalhe do Equipamento de Proteção de Energia ou “No-Break”</t>
  </si>
  <si>
    <t>FALTA: 5.2) Vista Geral da Superfície do Local de Instalação , Detalhe do Equipamento de Proteção de Energia ou “No-Break”, 5.13) Conexão dos Cabos à unidade ODU (FALTOU CABO SEM VEDAÇÃO), MODEM COM FIOS EMBOLADOS.</t>
  </si>
  <si>
    <t xml:space="preserve">FALTA: Vista Geral do Local de Instalação, 5.4) Local de Instalação da IDU, 5.5) Detalhe de Conexão do IDU à Tomada de Energia AC, 5.6) Detalhe do Equipamento de Proteção de Energiaou “No-Break”, 5.11) Encaminhamento dos CabosCoaxiais (IFL). </t>
  </si>
  <si>
    <t>FALTA: 5.5) Detalhe de Conexão do IDU à Tomada de Energia AC, 5.6) Detalhe do Equipamento de Proteção de Energia ou “No-Break”, 5.8) Detalhe da Instalação da Base da Antena e sua Fixação, 5.9) Detalhe da Fixação dos Pés da Base da Antena, 5.10) Conexão dos Cabos à unidade ODU, 5.11) Encaminhamento dos Cabos Coaxiais (IFL).</t>
  </si>
  <si>
    <t>RELATORIO BOM</t>
  </si>
  <si>
    <t>OK</t>
  </si>
  <si>
    <t xml:space="preserve">Marcos Paulo </t>
  </si>
  <si>
    <t>Deferson</t>
  </si>
  <si>
    <t>A AGENDAR</t>
  </si>
  <si>
    <t>Empreiteira</t>
  </si>
  <si>
    <t>MARCOS PAULO</t>
  </si>
  <si>
    <t>JOSE DE OLIVEIRA NETO</t>
  </si>
  <si>
    <t>Rua GONÇALVES DA FONSECA, 80 - CERRADO.</t>
  </si>
  <si>
    <t>(38) 3724-1373</t>
  </si>
  <si>
    <t>Praça SANTO ANTONIO, 0 - CENTRO</t>
  </si>
  <si>
    <t>LEDA ELAINE SANTOS</t>
  </si>
  <si>
    <t>(38) 9965-9897</t>
  </si>
  <si>
    <t>RAPHAEL RODRIGUES PORTO</t>
  </si>
  <si>
    <t>Avenida PADRE JOAO MATOS, 0 - CENTRO</t>
  </si>
  <si>
    <t>(38) 3563-1358</t>
  </si>
  <si>
    <t>PARALISADO</t>
  </si>
  <si>
    <t xml:space="preserve">noroeste </t>
  </si>
  <si>
    <t>Cid Gregório</t>
  </si>
  <si>
    <t>PRESIDENTE JUSCELINO</t>
  </si>
  <si>
    <t xml:space="preserve">Carlos Santos </t>
  </si>
  <si>
    <t>Riacho Dos Machados</t>
  </si>
  <si>
    <t>Norte de Minas</t>
  </si>
  <si>
    <t>Edineide</t>
  </si>
  <si>
    <t>Rua JOAO ANTONIO DE ARAUJO, 114 - CENTRO</t>
  </si>
  <si>
    <t>Rua PLINIO RODRIGUES DE OLIVEIRA, 28 - CENTRO.</t>
  </si>
  <si>
    <t>RESPLENDOR</t>
  </si>
  <si>
    <t>Rua DOUTOR GERSON DA SILVA FREIRE, 230 - CENTRO</t>
  </si>
  <si>
    <t>Leste</t>
  </si>
  <si>
    <t>Francisco</t>
  </si>
  <si>
    <t>SES-PRNO-0776</t>
  </si>
  <si>
    <t>SES-SATE-0784</t>
  </si>
  <si>
    <t>SES-RIOS-0780</t>
  </si>
  <si>
    <t>SES-SAAS-0781</t>
  </si>
  <si>
    <t>SES-REOR-0779</t>
  </si>
  <si>
    <t>2987/12</t>
  </si>
  <si>
    <t>São Gonçalo do Rio Abaixo</t>
  </si>
  <si>
    <t>2998/12</t>
  </si>
  <si>
    <t>Sobrália</t>
  </si>
  <si>
    <t>2999/12</t>
  </si>
  <si>
    <t>Veríssimo</t>
  </si>
  <si>
    <t>3003/12</t>
  </si>
  <si>
    <t>Bonfinópolis de Minas</t>
  </si>
  <si>
    <t>3006/12</t>
  </si>
  <si>
    <t>Riachinho</t>
  </si>
  <si>
    <t>3007/12</t>
  </si>
  <si>
    <t>Morada Nova de Minas</t>
  </si>
  <si>
    <t>3008/12</t>
  </si>
  <si>
    <t>Tumiritinga</t>
  </si>
  <si>
    <t>3010/12</t>
  </si>
  <si>
    <t>Coqueiral</t>
  </si>
  <si>
    <t>3015/12</t>
  </si>
  <si>
    <t>Diamantina</t>
  </si>
  <si>
    <t>3017/12</t>
  </si>
  <si>
    <t>Itabira</t>
  </si>
  <si>
    <t>3020/12</t>
  </si>
  <si>
    <t>Janaúba</t>
  </si>
  <si>
    <t>3022/12</t>
  </si>
  <si>
    <t>Pirapora</t>
  </si>
  <si>
    <t>3033/12</t>
  </si>
  <si>
    <t>Alto Jequitibá</t>
  </si>
  <si>
    <t>3035/12</t>
  </si>
  <si>
    <t>Andrelândia</t>
  </si>
  <si>
    <t>2988/12</t>
  </si>
  <si>
    <t>São João do Manhuaçu</t>
  </si>
  <si>
    <t>2989/12</t>
  </si>
  <si>
    <t>São José da Barra</t>
  </si>
  <si>
    <t>2990/12</t>
  </si>
  <si>
    <t>São José do Divino</t>
  </si>
  <si>
    <t>2991/12</t>
  </si>
  <si>
    <t>São Romão</t>
  </si>
  <si>
    <t>2992/12</t>
  </si>
  <si>
    <t>São Tomás de Aquino</t>
  </si>
  <si>
    <t>2993/12</t>
  </si>
  <si>
    <t>São Vicente de Minas</t>
  </si>
  <si>
    <t>2994/12</t>
  </si>
  <si>
    <t>Senador Cortes</t>
  </si>
  <si>
    <t>2995/12</t>
  </si>
  <si>
    <t>Senhora de Oliveira</t>
  </si>
  <si>
    <t>2996/12</t>
  </si>
  <si>
    <t>Serrania</t>
  </si>
  <si>
    <t>2997/12</t>
  </si>
  <si>
    <t>Cordislândia</t>
  </si>
  <si>
    <t>3024/12</t>
  </si>
  <si>
    <t>Santo Antônio do Monte</t>
  </si>
  <si>
    <t>19°49'41.05"S</t>
  </si>
  <si>
    <t xml:space="preserve"> 43°22'55.14"O</t>
  </si>
  <si>
    <t xml:space="preserve"> 19°14'42.31"S</t>
  </si>
  <si>
    <t xml:space="preserve"> 42° 7'20.94"O</t>
  </si>
  <si>
    <t xml:space="preserve"> 19°39'52.07"S</t>
  </si>
  <si>
    <t xml:space="preserve"> 48°18'29.52"O</t>
  </si>
  <si>
    <t xml:space="preserve"> 16°34'2.58"S</t>
  </si>
  <si>
    <t xml:space="preserve"> 45°58'58.63"O</t>
  </si>
  <si>
    <t xml:space="preserve"> 16°14'11.81"S</t>
  </si>
  <si>
    <t xml:space="preserve"> 46° 0'29.48"O</t>
  </si>
  <si>
    <t xml:space="preserve"> 18°35'46.45"S</t>
  </si>
  <si>
    <t xml:space="preserve"> 45°20'47.47"O</t>
  </si>
  <si>
    <t xml:space="preserve"> 18°58'43.67"S</t>
  </si>
  <si>
    <t xml:space="preserve"> 41°38'25.32"O</t>
  </si>
  <si>
    <t xml:space="preserve"> 21°11'10.13"S</t>
  </si>
  <si>
    <t xml:space="preserve"> 45°26'38.55"O</t>
  </si>
  <si>
    <t xml:space="preserve"> 18°14'17.06"S</t>
  </si>
  <si>
    <t xml:space="preserve"> 43°36'39.65"O</t>
  </si>
  <si>
    <t xml:space="preserve"> 19°39'56.44"S</t>
  </si>
  <si>
    <t xml:space="preserve"> 43°12'43.52"O</t>
  </si>
  <si>
    <t xml:space="preserve"> 15°48'14.11"S</t>
  </si>
  <si>
    <t xml:space="preserve"> 43°19'2.50"O</t>
  </si>
  <si>
    <t xml:space="preserve"> 17°20'9.24"S</t>
  </si>
  <si>
    <t xml:space="preserve"> 44°53'52.72"O</t>
  </si>
  <si>
    <t xml:space="preserve"> 20°25'15.06"S</t>
  </si>
  <si>
    <t xml:space="preserve"> 41°57'31.08"O</t>
  </si>
  <si>
    <t xml:space="preserve"> 21°43'4.62"S</t>
  </si>
  <si>
    <t xml:space="preserve"> 44°18'44.32"O</t>
  </si>
  <si>
    <t xml:space="preserve"> 20°22'31.79"S</t>
  </si>
  <si>
    <t xml:space="preserve"> 42° 8'50.63"O</t>
  </si>
  <si>
    <t xml:space="preserve"> 20°43'36.63"S</t>
  </si>
  <si>
    <t xml:space="preserve"> 46°18'31.11"O</t>
  </si>
  <si>
    <t xml:space="preserve"> 18°28'16.72"S</t>
  </si>
  <si>
    <t xml:space="preserve"> 41°23'12.18"O</t>
  </si>
  <si>
    <t xml:space="preserve"> 16°22'8.00"S</t>
  </si>
  <si>
    <t xml:space="preserve"> 46° 4'8.00"O</t>
  </si>
  <si>
    <t xml:space="preserve"> 20°46'53.46"S</t>
  </si>
  <si>
    <t xml:space="preserve"> 47° 5'37.58"O</t>
  </si>
  <si>
    <t xml:space="preserve"> 21°39'52.72"S</t>
  </si>
  <si>
    <t xml:space="preserve"> 44°26'15.05"O</t>
  </si>
  <si>
    <t xml:space="preserve"> 21°47'44.14"S</t>
  </si>
  <si>
    <t xml:space="preserve"> 42°56'49.66"O</t>
  </si>
  <si>
    <t xml:space="preserve"> 20°47'34.57"S</t>
  </si>
  <si>
    <t xml:space="preserve"> 43°19'28.57"O</t>
  </si>
  <si>
    <t xml:space="preserve"> 21°32'42.27"S</t>
  </si>
  <si>
    <t xml:space="preserve"> 46° 1'54.16"O</t>
  </si>
  <si>
    <t xml:space="preserve"> 21°47'24.77"S</t>
  </si>
  <si>
    <t xml:space="preserve"> 45°41'34.16"O</t>
  </si>
  <si>
    <t xml:space="preserve"> 20° 4'44.08"S</t>
  </si>
  <si>
    <t xml:space="preserve"> 45°17'55.21"O</t>
  </si>
  <si>
    <t>3000/12</t>
  </si>
  <si>
    <t>Vieiras</t>
  </si>
  <si>
    <t>3001/12</t>
  </si>
  <si>
    <t>Umburatiba</t>
  </si>
  <si>
    <t>3002/12</t>
  </si>
  <si>
    <t>Vazante</t>
  </si>
  <si>
    <t>3004/12</t>
  </si>
  <si>
    <t>Formoso</t>
  </si>
  <si>
    <t>3005/12</t>
  </si>
  <si>
    <t>Pocrane</t>
  </si>
  <si>
    <t>3009/12</t>
  </si>
  <si>
    <t>Três Marias</t>
  </si>
  <si>
    <t>3011/12</t>
  </si>
  <si>
    <t>Carvalhos</t>
  </si>
  <si>
    <t>3016/12</t>
  </si>
  <si>
    <t>Governador Valadares</t>
  </si>
  <si>
    <t>3019/12</t>
  </si>
  <si>
    <t>Itabirito</t>
  </si>
  <si>
    <t>3021/12</t>
  </si>
  <si>
    <t>Lavras</t>
  </si>
  <si>
    <t>3025/12</t>
  </si>
  <si>
    <t>São João del Rei</t>
  </si>
  <si>
    <t>3026/12</t>
  </si>
  <si>
    <t>São Lourenço</t>
  </si>
  <si>
    <t>3027/12</t>
  </si>
  <si>
    <t>Viçosa</t>
  </si>
  <si>
    <t>3028/12</t>
  </si>
  <si>
    <t>Monsenhor Paulo</t>
  </si>
  <si>
    <t>3029/12</t>
  </si>
  <si>
    <t>Perdões</t>
  </si>
  <si>
    <t>3030/12</t>
  </si>
  <si>
    <t>Ribeirão Vermelho</t>
  </si>
  <si>
    <t>3031/12</t>
  </si>
  <si>
    <t>Santana da Vargem</t>
  </si>
  <si>
    <t>3032/12</t>
  </si>
  <si>
    <t>São Bento Abade</t>
  </si>
  <si>
    <t>3034/12</t>
  </si>
  <si>
    <t>São Thomé das Letras</t>
  </si>
  <si>
    <t>3036/12</t>
  </si>
  <si>
    <t>Araújos</t>
  </si>
  <si>
    <t xml:space="preserve"> 20°51'29.31"S</t>
  </si>
  <si>
    <t xml:space="preserve"> 42°14'57.16"O</t>
  </si>
  <si>
    <t xml:space="preserve"> 17°14'50.97"S</t>
  </si>
  <si>
    <t xml:space="preserve"> 40°35'38.80"O</t>
  </si>
  <si>
    <t xml:space="preserve"> 17°59'23.15"S</t>
  </si>
  <si>
    <t xml:space="preserve"> 46°53'59.39"O</t>
  </si>
  <si>
    <t xml:space="preserve"> 14°57'1.91"S</t>
  </si>
  <si>
    <t xml:space="preserve"> 46°14'5.22"O</t>
  </si>
  <si>
    <t xml:space="preserve"> 19°36'54.95"S</t>
  </si>
  <si>
    <t xml:space="preserve"> 41°38'7.18"O</t>
  </si>
  <si>
    <t xml:space="preserve"> 18°12'16.93"S</t>
  </si>
  <si>
    <t xml:space="preserve"> 45°13'57.83"O</t>
  </si>
  <si>
    <t xml:space="preserve"> 21°59'33.17"S</t>
  </si>
  <si>
    <t xml:space="preserve"> 44°28'17.97"O</t>
  </si>
  <si>
    <t xml:space="preserve"> 18°50'59.76"S</t>
  </si>
  <si>
    <t xml:space="preserve"> 41°56'57.60"O</t>
  </si>
  <si>
    <t xml:space="preserve"> 20°15'12.41"S</t>
  </si>
  <si>
    <t xml:space="preserve"> 43°48'32.67"O</t>
  </si>
  <si>
    <t xml:space="preserve"> 21°14'44.65"S</t>
  </si>
  <si>
    <t xml:space="preserve"> 44°59'59.20"O</t>
  </si>
  <si>
    <t xml:space="preserve"> 21° 8'11.45"S</t>
  </si>
  <si>
    <t xml:space="preserve"> 44°15'42.66"O</t>
  </si>
  <si>
    <t xml:space="preserve"> 22° 7'3.17"S</t>
  </si>
  <si>
    <t xml:space="preserve"> 45° 3'6.12"O</t>
  </si>
  <si>
    <t xml:space="preserve"> 20°45'16.52"S</t>
  </si>
  <si>
    <t xml:space="preserve"> 42°52'57.09"O</t>
  </si>
  <si>
    <t xml:space="preserve"> 21°45'29.19"S</t>
  </si>
  <si>
    <t xml:space="preserve"> 45°32'26.71"O</t>
  </si>
  <si>
    <t xml:space="preserve"> 21° 6'4.00"S</t>
  </si>
  <si>
    <t xml:space="preserve"> 45° 5'20.84"O</t>
  </si>
  <si>
    <t xml:space="preserve"> 21°11'29.51"S</t>
  </si>
  <si>
    <t xml:space="preserve"> 45° 3'44.94"O</t>
  </si>
  <si>
    <t xml:space="preserve"> 21°15'13.30"S</t>
  </si>
  <si>
    <t xml:space="preserve"> 45°30'45.16"O</t>
  </si>
  <si>
    <t xml:space="preserve"> 21°34'6.92"S</t>
  </si>
  <si>
    <t xml:space="preserve"> 45° 5'10.71"O</t>
  </si>
  <si>
    <t xml:space="preserve"> 21°43'24.89"S</t>
  </si>
  <si>
    <t xml:space="preserve"> 44°58'53.51"O</t>
  </si>
  <si>
    <t xml:space="preserve"> 19°56'26.29"S</t>
  </si>
  <si>
    <t xml:space="preserve"> 45°11'23.46"O</t>
  </si>
  <si>
    <t>Rua SAO MANUEL, 78 - CENTRO</t>
  </si>
  <si>
    <t>CENTRO</t>
  </si>
  <si>
    <t>Avenida João Pinheiro, 791 - Centro</t>
  </si>
  <si>
    <t>Centro</t>
  </si>
  <si>
    <t>Rua JUCA FAUSTINO, 160 - LAJINHA</t>
  </si>
  <si>
    <t>Sul</t>
  </si>
  <si>
    <t>Avenida BARRA VELHA, 405 - CENTRO.</t>
  </si>
  <si>
    <t>Avenida CONEGO FRANCISCO, 240 - CENTRO.</t>
  </si>
  <si>
    <t>Rua MIGUEL MARTINS, 747 - CENTRO.</t>
  </si>
  <si>
    <t>Rua HELVECIO ALVES FERREIRA, 0 - CENTRO</t>
  </si>
  <si>
    <t>TRIÂNGULO DO SUL</t>
  </si>
  <si>
    <t>Rua Dr Juracy de Oliveira, 0 - Centro</t>
  </si>
  <si>
    <t>SUDESTE</t>
  </si>
  <si>
    <t>praça TIRADENTES, 58 - CENTRO</t>
  </si>
  <si>
    <t>Rua Maria Virginia da Conceição, 0 - Centro</t>
  </si>
  <si>
    <t>LESTE DO SUL</t>
  </si>
  <si>
    <t>Rua ANTONIO BASTOS BRAGA, 99 - CENTRO.</t>
  </si>
  <si>
    <t>Nordeste</t>
  </si>
  <si>
    <t>Rua MANOEL LUIZ BRANDAO, 300 - CENTRO</t>
  </si>
  <si>
    <t>NOROESTE</t>
  </si>
  <si>
    <t>avenida Coronel Fragia, 486 - Bela Vista</t>
  </si>
  <si>
    <t>OESTE</t>
  </si>
  <si>
    <t>CLIENTE NÃO ESTA CIENTE</t>
  </si>
  <si>
    <t>3048/12</t>
  </si>
  <si>
    <t>3055/12</t>
  </si>
  <si>
    <t>3062/12</t>
  </si>
  <si>
    <t>3070/12</t>
  </si>
  <si>
    <t>3039/12</t>
  </si>
  <si>
    <t>3049/12</t>
  </si>
  <si>
    <t>3057/12</t>
  </si>
  <si>
    <t>3064/12</t>
  </si>
  <si>
    <t>3072/12</t>
  </si>
  <si>
    <t>3041/12</t>
  </si>
  <si>
    <t>3051/12</t>
  </si>
  <si>
    <t>3060/12</t>
  </si>
  <si>
    <t>3066/12</t>
  </si>
  <si>
    <t>3077/12</t>
  </si>
  <si>
    <t>3075/12</t>
  </si>
  <si>
    <t>3044/12</t>
  </si>
  <si>
    <t>3054/12</t>
  </si>
  <si>
    <t>3068/12</t>
  </si>
  <si>
    <t>3037/12</t>
  </si>
  <si>
    <t>MATUTINA</t>
  </si>
  <si>
    <t>BIQUINHAS</t>
  </si>
  <si>
    <t>CAPITÓLIO</t>
  </si>
  <si>
    <t>DORESÓPOLIS</t>
  </si>
  <si>
    <t>RODEIRO</t>
  </si>
  <si>
    <t>CACHOEIRA DA PRATA</t>
  </si>
  <si>
    <t>CEDRO DO ABAETÉ</t>
  </si>
  <si>
    <t>FUNILÂNDIA</t>
  </si>
  <si>
    <t>PRESIDENTE BERNARDES</t>
  </si>
  <si>
    <t>LARANJAL</t>
  </si>
  <si>
    <t>DESTERRO DE ENTRE RIOS</t>
  </si>
  <si>
    <t>ITAMBÉ DO MATO DENTRO</t>
  </si>
  <si>
    <t>IBIÁ</t>
  </si>
  <si>
    <t>PEDRA DO INDAIÁ</t>
  </si>
  <si>
    <t>JAPARAÍBA</t>
  </si>
  <si>
    <t>DOM SILVÉRIO</t>
  </si>
  <si>
    <t>SANTANA DE CATAGUASES</t>
  </si>
  <si>
    <t xml:space="preserve"> 19°12'3.52"S</t>
  </si>
  <si>
    <t xml:space="preserve"> 45°57'41.36"O</t>
  </si>
  <si>
    <t xml:space="preserve"> 18°45'58.15"S</t>
  </si>
  <si>
    <t xml:space="preserve"> 45°30'40.37"O</t>
  </si>
  <si>
    <t xml:space="preserve"> 20°36'16.79"S</t>
  </si>
  <si>
    <t xml:space="preserve"> 46° 4'18.75"O</t>
  </si>
  <si>
    <t xml:space="preserve"> 20°17'19.29"S</t>
  </si>
  <si>
    <t xml:space="preserve"> 45°54'7.32"O</t>
  </si>
  <si>
    <t xml:space="preserve"> 21°11'48.02"S</t>
  </si>
  <si>
    <t xml:space="preserve"> 42°52'29.95"O</t>
  </si>
  <si>
    <t xml:space="preserve"> 21°45'54.03"S</t>
  </si>
  <si>
    <t xml:space="preserve"> 43°20'55.77"O</t>
  </si>
  <si>
    <t xml:space="preserve"> 19°31'30.85"S</t>
  </si>
  <si>
    <t xml:space="preserve"> 44°26'51.92"O</t>
  </si>
  <si>
    <t xml:space="preserve"> 19° 8'52.38"S</t>
  </si>
  <si>
    <t xml:space="preserve"> 45°43'1.19"O</t>
  </si>
  <si>
    <t xml:space="preserve"> 19°21'2.92"S</t>
  </si>
  <si>
    <t xml:space="preserve"> 44° 4'20.85"O</t>
  </si>
  <si>
    <t xml:space="preserve"> 20°46'18.54"S</t>
  </si>
  <si>
    <t xml:space="preserve"> 43°11'30.03"O</t>
  </si>
  <si>
    <t xml:space="preserve"> 21°21'42.33"S</t>
  </si>
  <si>
    <t xml:space="preserve"> 42°28'17.84"O</t>
  </si>
  <si>
    <t xml:space="preserve"> 20°51'57.02"S</t>
  </si>
  <si>
    <t xml:space="preserve"> 45°16'23.52"O</t>
  </si>
  <si>
    <t xml:space="preserve"> 19°25'1.52"S</t>
  </si>
  <si>
    <t xml:space="preserve"> 43°19'0.75"O</t>
  </si>
  <si>
    <t xml:space="preserve"> 19°29'3.98"S</t>
  </si>
  <si>
    <t xml:space="preserve"> 46°32'51.13"O</t>
  </si>
  <si>
    <t xml:space="preserve"> 20°15'36.50"S</t>
  </si>
  <si>
    <t xml:space="preserve"> 45°12'48.24"O</t>
  </si>
  <si>
    <t xml:space="preserve"> 20° 8'42.93"S</t>
  </si>
  <si>
    <t xml:space="preserve"> 45°30'7.07"O</t>
  </si>
  <si>
    <t xml:space="preserve"> 20° 8'51.97"S</t>
  </si>
  <si>
    <t xml:space="preserve"> 42°57'15.70"O</t>
  </si>
  <si>
    <t>ITABIRITO</t>
  </si>
  <si>
    <t>Rua Antônio Carlos, 292 - Boa Imagem</t>
  </si>
  <si>
    <t>SES-PREK-0777</t>
  </si>
  <si>
    <t>CHRISTIAN ALBERNAZ PIMENTA</t>
  </si>
  <si>
    <t>Rua EXPEDICIONÁRIO BOAVIDIR MASSOTE, 0 - CENTRO</t>
  </si>
  <si>
    <t>(35) 3832-6000</t>
  </si>
  <si>
    <t xml:space="preserve">ITATIAIUÇU </t>
  </si>
  <si>
    <t xml:space="preserve">LAGOA DOURADA </t>
  </si>
  <si>
    <t xml:space="preserve">RIBEIRÃO DAS NEVES </t>
  </si>
  <si>
    <t xml:space="preserve">GUIDOVAL </t>
  </si>
  <si>
    <t xml:space="preserve">BARÃO DE MONTE ALTO </t>
  </si>
  <si>
    <t xml:space="preserve">INDAIABIRA </t>
  </si>
  <si>
    <t xml:space="preserve">MALACACHETA </t>
  </si>
  <si>
    <t xml:space="preserve"> 20°12'33.24"S</t>
  </si>
  <si>
    <t xml:space="preserve"> 44°23'27.29"O</t>
  </si>
  <si>
    <t xml:space="preserve"> 20°54'59.74"S</t>
  </si>
  <si>
    <t xml:space="preserve"> 44° 4'32.17"O</t>
  </si>
  <si>
    <t xml:space="preserve"> 19°45'57.38"S</t>
  </si>
  <si>
    <t xml:space="preserve"> 44° 5'13.28"O</t>
  </si>
  <si>
    <t xml:space="preserve"> 21° 9'18.71"S</t>
  </si>
  <si>
    <t xml:space="preserve"> 42°47'54.19"O</t>
  </si>
  <si>
    <t xml:space="preserve"> 21°14'18.95"S</t>
  </si>
  <si>
    <t xml:space="preserve"> 42°13'56.64"O</t>
  </si>
  <si>
    <t xml:space="preserve"> 15°28'37.88"S</t>
  </si>
  <si>
    <t xml:space="preserve"> 42°12'8.90"O</t>
  </si>
  <si>
    <t xml:space="preserve"> 17°50'32.66"S</t>
  </si>
  <si>
    <t xml:space="preserve"> 42° 4'21.78"O</t>
  </si>
  <si>
    <t xml:space="preserve">CAMPO BELO </t>
  </si>
  <si>
    <t>Salto da Divisa</t>
  </si>
  <si>
    <t>3038/12</t>
  </si>
  <si>
    <t>JANMILE ANGELA PIMENTA</t>
  </si>
  <si>
    <t>(33) 3725-1474</t>
  </si>
  <si>
    <t>3040/12</t>
  </si>
  <si>
    <t>Rio Acima</t>
  </si>
  <si>
    <t>GEOVANI GERALDO RESENDE</t>
  </si>
  <si>
    <t>Rua ANINHA MARÇAL, 282 - CENTRO</t>
  </si>
  <si>
    <t>(31) 3545-1236</t>
  </si>
  <si>
    <t>3043/12</t>
  </si>
  <si>
    <t>Perdizes</t>
  </si>
  <si>
    <t>DANIEL CESAR RESENDE</t>
  </si>
  <si>
    <t>Rua VIRGILIO MACHADO DE CASTRO, 0 - DIVINEIA</t>
  </si>
  <si>
    <t>(34) 3663-1718</t>
  </si>
  <si>
    <t>3045/12</t>
  </si>
  <si>
    <t>Nova Era</t>
  </si>
  <si>
    <t>CLAUDINEIA MARA ALVARENGA FAUSTINO</t>
  </si>
  <si>
    <t>Rua DO OURO, 539 - MANJAHY</t>
  </si>
  <si>
    <t>(31) 3861-1111</t>
  </si>
  <si>
    <t>3047/12</t>
  </si>
  <si>
    <t>Barra Longa</t>
  </si>
  <si>
    <t>Poliane Ferreira Carvalho</t>
  </si>
  <si>
    <t>avenida Pedro Jose Pimenta, 0 - Centro</t>
  </si>
  <si>
    <t>(31) 3877-5528</t>
  </si>
  <si>
    <t>3053/12</t>
  </si>
  <si>
    <t>Bias Fortes</t>
  </si>
  <si>
    <t>Rua CELSO SUL FERREIRA, 40 - FÁTIMA.</t>
  </si>
  <si>
    <t>ALESSANDRO MAGNO RIBEIRO</t>
  </si>
  <si>
    <t>(32) 3344-1307</t>
  </si>
  <si>
    <t>3056/12</t>
  </si>
  <si>
    <t>Bom Jesus da Penha</t>
  </si>
  <si>
    <t>VIVIAN CASTRO LEMOS</t>
  </si>
  <si>
    <t>Rua DOMINGOS BARULHO, 0 - CENTRO</t>
  </si>
  <si>
    <t>(35) 3563-1245</t>
  </si>
  <si>
    <t>3058/12</t>
  </si>
  <si>
    <t>Cajuri</t>
  </si>
  <si>
    <t>BETANIA LAURET DE RESENDE TEIXEIRA</t>
  </si>
  <si>
    <t>(31) 3898-1182</t>
  </si>
  <si>
    <t>3061/12</t>
  </si>
  <si>
    <t>Capitão Andrade</t>
  </si>
  <si>
    <t>SAULO MESSIAS GOMES FERREIRA</t>
  </si>
  <si>
    <t>Avenida LEVINDO DIAS, 5 - CENTRO</t>
  </si>
  <si>
    <t>(33) 3231-9824</t>
  </si>
  <si>
    <t>3063/12</t>
  </si>
  <si>
    <t>Carmo do Rio Claro</t>
  </si>
  <si>
    <t>SONIA MARTINS DE OLIVEIRA FARIA</t>
  </si>
  <si>
    <t>praça ARGENTINO RODRIGUES OLIVEIRA, 32 - SAO BENEDITO</t>
  </si>
  <si>
    <t>(35) 3561-1537</t>
  </si>
  <si>
    <t>3065/12</t>
  </si>
  <si>
    <t>Conceição do Pará</t>
  </si>
  <si>
    <t>SAYONARA APARECIDA DE ASSIS CHAVES</t>
  </si>
  <si>
    <t>Rua ZICO BICALHO, 125 - CENTRO</t>
  </si>
  <si>
    <t>(37) 3276-1118</t>
  </si>
  <si>
    <t>3067/12</t>
  </si>
  <si>
    <t>Divisa Nova</t>
  </si>
  <si>
    <t>JULIANA RODRIGUES CESAR SIQUEIRA</t>
  </si>
  <si>
    <t>Praça GOVERNADOR VALADARES, 0 - CENTRO</t>
  </si>
  <si>
    <t>(35) 3286-1122</t>
  </si>
  <si>
    <t>3069/12</t>
  </si>
  <si>
    <t>Dores do Indaiá</t>
  </si>
  <si>
    <t>ALMELICIO FRANCISCO DE SANTANA JUNIOR</t>
  </si>
  <si>
    <t>Rua DOUTOR ZACARIAS, 520 - CENTRO.</t>
  </si>
  <si>
    <t>(37) 3551-2938</t>
  </si>
  <si>
    <t>3071/12</t>
  </si>
  <si>
    <t>Francisco Badaró</t>
  </si>
  <si>
    <t>FLÁVIA AMÉLYA VIEIRA</t>
  </si>
  <si>
    <t>Rua ROSÁRIO, 400 - ROSÁRIO</t>
  </si>
  <si>
    <t>(33) 3738-1122</t>
  </si>
  <si>
    <t xml:space="preserve"> 16° 0'57.57"S</t>
  </si>
  <si>
    <t xml:space="preserve"> 39°56'53.17"O</t>
  </si>
  <si>
    <t xml:space="preserve"> 20° 5'7.86"S</t>
  </si>
  <si>
    <t xml:space="preserve"> 43°47'23.16"O</t>
  </si>
  <si>
    <t xml:space="preserve"> 19°21'18.60"S</t>
  </si>
  <si>
    <t xml:space="preserve"> 47°16'57.84"O</t>
  </si>
  <si>
    <t xml:space="preserve"> 19°45'10.78"S</t>
  </si>
  <si>
    <t xml:space="preserve"> 43° 1'37.78"O</t>
  </si>
  <si>
    <t xml:space="preserve"> 20°16'33.22"S</t>
  </si>
  <si>
    <t xml:space="preserve"> 43° 2'30.35"O</t>
  </si>
  <si>
    <t xml:space="preserve"> 21°36'21.10"S</t>
  </si>
  <si>
    <t xml:space="preserve"> 43°45'25.82"O</t>
  </si>
  <si>
    <t xml:space="preserve"> 21° 0'56.75"S</t>
  </si>
  <si>
    <t xml:space="preserve"> 46°31'25.42"O</t>
  </si>
  <si>
    <t xml:space="preserve"> 20°46'42.51"S</t>
  </si>
  <si>
    <t xml:space="preserve"> 42°47'50.78"O</t>
  </si>
  <si>
    <t xml:space="preserve"> 19° 4'12.93"S</t>
  </si>
  <si>
    <t xml:space="preserve"> 41°51'48.51"O</t>
  </si>
  <si>
    <t xml:space="preserve"> 20°58'17.45"S</t>
  </si>
  <si>
    <t xml:space="preserve"> 46° 7'57.35"O</t>
  </si>
  <si>
    <t xml:space="preserve"> 19°45'30.22"S</t>
  </si>
  <si>
    <t xml:space="preserve"> 44°53'39.85"O</t>
  </si>
  <si>
    <t xml:space="preserve"> 21°30'41.89"S</t>
  </si>
  <si>
    <t xml:space="preserve"> 46°11'46.86"O</t>
  </si>
  <si>
    <t xml:space="preserve"> 19°27'51.84"S</t>
  </si>
  <si>
    <t xml:space="preserve"> 45°36'2.65"O</t>
  </si>
  <si>
    <t xml:space="preserve"> 16°59'9.44"S</t>
  </si>
  <si>
    <t xml:space="preserve"> 42°21'3.09"O</t>
  </si>
  <si>
    <t>WARLEY</t>
  </si>
  <si>
    <t>3091/12</t>
  </si>
  <si>
    <t xml:space="preserve">GUARANI </t>
  </si>
  <si>
    <t xml:space="preserve">AMPARO DO SERRA </t>
  </si>
  <si>
    <t xml:space="preserve">LAGOA DOS PATOS </t>
  </si>
  <si>
    <t xml:space="preserve">CASA GRANDE </t>
  </si>
  <si>
    <t xml:space="preserve">SÃO JOÃO BATISTA DO GLÓRIA </t>
  </si>
  <si>
    <t xml:space="preserve">CRUZÍLIA </t>
  </si>
  <si>
    <t xml:space="preserve">TAIOBEIRAS </t>
  </si>
  <si>
    <t xml:space="preserve">PAINEIRAS </t>
  </si>
  <si>
    <t xml:space="preserve">ESTRELA DO SUL </t>
  </si>
  <si>
    <t xml:space="preserve">QUARTEL GERAL </t>
  </si>
  <si>
    <t xml:space="preserve">VIRGÍNIA </t>
  </si>
  <si>
    <t xml:space="preserve">ITAPEVA </t>
  </si>
  <si>
    <t xml:space="preserve">LAGOA FORMOSA </t>
  </si>
  <si>
    <t xml:space="preserve">CHAPADA GAÚCHA </t>
  </si>
  <si>
    <t xml:space="preserve">SÃO JOAQUIM DE BICAS </t>
  </si>
  <si>
    <t xml:space="preserve">DESTERRO DO MELO </t>
  </si>
  <si>
    <t xml:space="preserve">TIROS </t>
  </si>
  <si>
    <t xml:space="preserve">PATROCÍNIO DO MURIAÉ </t>
  </si>
  <si>
    <t xml:space="preserve">EUGENÓPOLIS </t>
  </si>
  <si>
    <t xml:space="preserve">GLAUCILÂNDIA </t>
  </si>
  <si>
    <t xml:space="preserve">LAMIM </t>
  </si>
  <si>
    <t xml:space="preserve">BUGRE </t>
  </si>
  <si>
    <t xml:space="preserve">SANTANA DO MANHUAÇU </t>
  </si>
  <si>
    <t xml:space="preserve">CONFINS </t>
  </si>
  <si>
    <t xml:space="preserve">SENHORA DOS REMÉDIOS </t>
  </si>
  <si>
    <t xml:space="preserve">LUZ </t>
  </si>
  <si>
    <t xml:space="preserve">DOM CAVATI </t>
  </si>
  <si>
    <t xml:space="preserve">TURMALINA </t>
  </si>
  <si>
    <t xml:space="preserve">PRADOS </t>
  </si>
  <si>
    <t xml:space="preserve">GRUPIARA </t>
  </si>
  <si>
    <t xml:space="preserve">ALPINÓPOLIS </t>
  </si>
  <si>
    <t xml:space="preserve">ITUMIRIM </t>
  </si>
  <si>
    <t xml:space="preserve">BURITIZEIRO </t>
  </si>
  <si>
    <t xml:space="preserve">SANTO ANTÔNIO DO AMPARO </t>
  </si>
  <si>
    <t xml:space="preserve">CORAÇÃO DE JESUS </t>
  </si>
  <si>
    <t xml:space="preserve">SERRANÓPOLIS DE MINAS </t>
  </si>
  <si>
    <t xml:space="preserve">MENDES PIMENTEL </t>
  </si>
  <si>
    <t xml:space="preserve">PRATÁPOLIS </t>
  </si>
  <si>
    <t xml:space="preserve">VARGEM BONITA </t>
  </si>
  <si>
    <t xml:space="preserve"> 21°20'47.72"S</t>
  </si>
  <si>
    <t xml:space="preserve"> 43° 3'1.63"O</t>
  </si>
  <si>
    <t xml:space="preserve"> 20°29'44.65"S</t>
  </si>
  <si>
    <t xml:space="preserve"> 42°48'12.85"O</t>
  </si>
  <si>
    <t xml:space="preserve"> 16°58'58.32"S</t>
  </si>
  <si>
    <t xml:space="preserve"> 44°35'21.11"O</t>
  </si>
  <si>
    <t xml:space="preserve"> 20°47'52.00"S</t>
  </si>
  <si>
    <t xml:space="preserve"> 43°55'48.37"O</t>
  </si>
  <si>
    <t xml:space="preserve"> 20°37'23.76"S</t>
  </si>
  <si>
    <t xml:space="preserve"> 46°31'23.45"O</t>
  </si>
  <si>
    <t xml:space="preserve"> 21°50'22.08"S</t>
  </si>
  <si>
    <t xml:space="preserve"> 44°48'45.12"O</t>
  </si>
  <si>
    <t xml:space="preserve"> 15°48'13.36"S</t>
  </si>
  <si>
    <t xml:space="preserve"> 42°14'30.07"O</t>
  </si>
  <si>
    <t xml:space="preserve"> 18°54'25.50"S</t>
  </si>
  <si>
    <t xml:space="preserve"> 45°32'14.82"O</t>
  </si>
  <si>
    <t xml:space="preserve"> 18°44'46.04"S</t>
  </si>
  <si>
    <t xml:space="preserve"> 47°41'33.31"O</t>
  </si>
  <si>
    <t xml:space="preserve"> 19°16'9.07"S</t>
  </si>
  <si>
    <t xml:space="preserve"> 45°32'55.23"O</t>
  </si>
  <si>
    <t xml:space="preserve"> 22°20'1.46"S</t>
  </si>
  <si>
    <t xml:space="preserve"> 45° 5'28.83"O</t>
  </si>
  <si>
    <t xml:space="preserve"> 22°45'59.51"S</t>
  </si>
  <si>
    <t xml:space="preserve"> 46°13'20.02"O</t>
  </si>
  <si>
    <t xml:space="preserve"> 18°46'36.76"S</t>
  </si>
  <si>
    <t xml:space="preserve"> 46°24'16.66"O</t>
  </si>
  <si>
    <t xml:space="preserve"> 15°28'6.35"S</t>
  </si>
  <si>
    <t xml:space="preserve"> 45°25'5.74"O</t>
  </si>
  <si>
    <t xml:space="preserve"> 20° 2'45.06"S</t>
  </si>
  <si>
    <t xml:space="preserve"> 44°16'7.73"O</t>
  </si>
  <si>
    <t xml:space="preserve"> 21° 9'6.71"S</t>
  </si>
  <si>
    <t xml:space="preserve"> 43°31'15.76"O</t>
  </si>
  <si>
    <t xml:space="preserve"> 18°59'53.85"S</t>
  </si>
  <si>
    <t xml:space="preserve"> 45°58'10.47"O</t>
  </si>
  <si>
    <t xml:space="preserve"> 21° 9'25.60"S</t>
  </si>
  <si>
    <t xml:space="preserve"> 42°12'30.84"O</t>
  </si>
  <si>
    <t xml:space="preserve"> 21° 6'6.37"S</t>
  </si>
  <si>
    <t xml:space="preserve"> 42°10'59.13"O</t>
  </si>
  <si>
    <t xml:space="preserve"> 18°46'55.88"S</t>
  </si>
  <si>
    <t xml:space="preserve"> 42°21'46.18"O</t>
  </si>
  <si>
    <t xml:space="preserve"> 16°50'33.12"S</t>
  </si>
  <si>
    <t xml:space="preserve"> 43°41'1.35"O</t>
  </si>
  <si>
    <t xml:space="preserve"> 20°47'17.70"S</t>
  </si>
  <si>
    <t xml:space="preserve"> 43°28'0.45"O</t>
  </si>
  <si>
    <t xml:space="preserve"> 19°24'28.96"S</t>
  </si>
  <si>
    <t xml:space="preserve"> 42°16'0.19"O</t>
  </si>
  <si>
    <t xml:space="preserve"> 20° 6'18.43"S</t>
  </si>
  <si>
    <t xml:space="preserve"> 41°55'25.84"O</t>
  </si>
  <si>
    <t xml:space="preserve"> 19°37'51.46"S</t>
  </si>
  <si>
    <t xml:space="preserve"> 43°59'24.63"O</t>
  </si>
  <si>
    <t xml:space="preserve"> 21° 1'41.55"S</t>
  </si>
  <si>
    <t xml:space="preserve"> 43°34'55.87"O</t>
  </si>
  <si>
    <t xml:space="preserve"> 19°47'0.66"S</t>
  </si>
  <si>
    <t xml:space="preserve"> 45°40'52.61"O</t>
  </si>
  <si>
    <t xml:space="preserve"> 19°22'51.91"S</t>
  </si>
  <si>
    <t xml:space="preserve"> 42° 6'42.08"O</t>
  </si>
  <si>
    <t xml:space="preserve"> 17°16'58.64"S</t>
  </si>
  <si>
    <t xml:space="preserve"> 42°44'7.41"O</t>
  </si>
  <si>
    <t xml:space="preserve"> 21° 3'12.43"S</t>
  </si>
  <si>
    <t xml:space="preserve"> 44° 5'24.47"O</t>
  </si>
  <si>
    <t xml:space="preserve"> 18°29'42.09"S</t>
  </si>
  <si>
    <t xml:space="preserve"> 47°43'30.50"O</t>
  </si>
  <si>
    <t xml:space="preserve"> 20°51'21.90"S</t>
  </si>
  <si>
    <t xml:space="preserve"> 46°22'56.81"O</t>
  </si>
  <si>
    <t xml:space="preserve"> 21°15'57.23"S</t>
  </si>
  <si>
    <t xml:space="preserve"> 44°50'49.32"O</t>
  </si>
  <si>
    <t xml:space="preserve"> 17°23'51.89"S</t>
  </si>
  <si>
    <t xml:space="preserve"> 44°59'58.22"O</t>
  </si>
  <si>
    <t xml:space="preserve"> 20°57'18.58"S</t>
  </si>
  <si>
    <t xml:space="preserve"> 44°55'0.17"O</t>
  </si>
  <si>
    <t xml:space="preserve"> 16°41'34.68"S</t>
  </si>
  <si>
    <t xml:space="preserve"> 44°21'31.54"O</t>
  </si>
  <si>
    <t xml:space="preserve"> 15°48'45.49"S</t>
  </si>
  <si>
    <t xml:space="preserve"> 42°52'10.43"O</t>
  </si>
  <si>
    <t xml:space="preserve"> 18°39'23.24"S</t>
  </si>
  <si>
    <t xml:space="preserve"> 41°24'23.23"O</t>
  </si>
  <si>
    <t xml:space="preserve"> 20°44'40.05"S</t>
  </si>
  <si>
    <t xml:space="preserve"> 46°51'42.07"O</t>
  </si>
  <si>
    <t xml:space="preserve"> 20°19'50.66"S</t>
  </si>
  <si>
    <t xml:space="preserve"> 46°22'2.49"O</t>
  </si>
  <si>
    <t>3138/12</t>
  </si>
  <si>
    <t>SARDOÁ</t>
  </si>
  <si>
    <t>3131/12</t>
  </si>
  <si>
    <t>RIO PARDO DE MINAS</t>
  </si>
  <si>
    <t>3132/12</t>
  </si>
  <si>
    <t>ROMARIA</t>
  </si>
  <si>
    <t>3133/12</t>
  </si>
  <si>
    <t>SANTO ANTÔNIO DO GRAMA</t>
  </si>
  <si>
    <t>3134/12</t>
  </si>
  <si>
    <t>SÃO JOÃO EVANGELISTA</t>
  </si>
  <si>
    <t>3135/12</t>
  </si>
  <si>
    <t>SÃO JOSÉ DO JACURI</t>
  </si>
  <si>
    <t>3136/12</t>
  </si>
  <si>
    <t>SÃO MIGUEL DO ANTA</t>
  </si>
  <si>
    <t>3137/12</t>
  </si>
  <si>
    <t xml:space="preserve">SÃO SEBASTIÃO DO ANTA </t>
  </si>
  <si>
    <t xml:space="preserve"> 15°36'3.15"S</t>
  </si>
  <si>
    <t xml:space="preserve"> 42°32'39.71"O</t>
  </si>
  <si>
    <t xml:space="preserve"> 18°53'1.60"S</t>
  </si>
  <si>
    <t xml:space="preserve"> 47°33'49.61"O</t>
  </si>
  <si>
    <t xml:space="preserve"> 20°18'45.72"S</t>
  </si>
  <si>
    <t xml:space="preserve"> 42°35'54.85"O</t>
  </si>
  <si>
    <t xml:space="preserve"> 18°32'45.92"S</t>
  </si>
  <si>
    <t xml:space="preserve"> 42°45'35.16"O</t>
  </si>
  <si>
    <t xml:space="preserve"> 18°16'29.88"S</t>
  </si>
  <si>
    <t xml:space="preserve"> 42°40'27.94"O</t>
  </si>
  <si>
    <t xml:space="preserve"> 20°41'49.60"S</t>
  </si>
  <si>
    <t xml:space="preserve"> 42°43'29.48"O</t>
  </si>
  <si>
    <t xml:space="preserve"> 19°32'52.52"S</t>
  </si>
  <si>
    <t xml:space="preserve"> 41°57'19.41"O</t>
  </si>
  <si>
    <t>3118/12</t>
  </si>
  <si>
    <t>3103/12</t>
  </si>
  <si>
    <t>3122/12</t>
  </si>
  <si>
    <t>3107/12</t>
  </si>
  <si>
    <t>3090/12</t>
  </si>
  <si>
    <t>3111/12</t>
  </si>
  <si>
    <t>3095/12</t>
  </si>
  <si>
    <t>3126/12</t>
  </si>
  <si>
    <t>3114/12</t>
  </si>
  <si>
    <t>3130/12</t>
  </si>
  <si>
    <t>3100/12</t>
  </si>
  <si>
    <t>3119/12</t>
  </si>
  <si>
    <t>3104/12</t>
  </si>
  <si>
    <t>3101/12</t>
  </si>
  <si>
    <t>3123/12</t>
  </si>
  <si>
    <t>3108/12</t>
  </si>
  <si>
    <t>3112/12</t>
  </si>
  <si>
    <t>3096/12</t>
  </si>
  <si>
    <t>3127/12</t>
  </si>
  <si>
    <t>3115/12</t>
  </si>
  <si>
    <t>3116/12</t>
  </si>
  <si>
    <t>3120/12</t>
  </si>
  <si>
    <t>3105/12</t>
  </si>
  <si>
    <t>3088/12</t>
  </si>
  <si>
    <t>3092/12</t>
  </si>
  <si>
    <t>3124/12</t>
  </si>
  <si>
    <t>3113/12</t>
  </si>
  <si>
    <t>3097/12</t>
  </si>
  <si>
    <t>3128/12</t>
  </si>
  <si>
    <t>3117/12</t>
  </si>
  <si>
    <t>3102/12</t>
  </si>
  <si>
    <t>3121/12</t>
  </si>
  <si>
    <t>3106/12</t>
  </si>
  <si>
    <t>3089/12</t>
  </si>
  <si>
    <t>3110/12</t>
  </si>
  <si>
    <t>3094/12</t>
  </si>
  <si>
    <t>3125/12</t>
  </si>
  <si>
    <t>3129/12</t>
  </si>
  <si>
    <t>3098/12</t>
  </si>
  <si>
    <t>Rua BRASILINO JOSE DE ANDRADE , 65 - CENTRO</t>
  </si>
  <si>
    <t>CENTRO SUL</t>
  </si>
  <si>
    <t>Avenida NOSSA SENHORA APARECIDA, 270 - CENTRO</t>
  </si>
  <si>
    <t>Oeste</t>
  </si>
  <si>
    <t>RODRIGO</t>
  </si>
  <si>
    <t>3093/12</t>
  </si>
  <si>
    <t>SERICITA</t>
  </si>
  <si>
    <t xml:space="preserve"> 20°28'43.43"S</t>
  </si>
  <si>
    <t xml:space="preserve"> 42°28'32.01"O</t>
  </si>
  <si>
    <t>Sudeste</t>
  </si>
  <si>
    <t>SUL</t>
  </si>
  <si>
    <t>Guidoval</t>
  </si>
  <si>
    <t>MALACACHETA</t>
  </si>
  <si>
    <t>NORDESTE</t>
  </si>
  <si>
    <t>NORTE DE MINAS</t>
  </si>
  <si>
    <t>Jequitinhona</t>
  </si>
  <si>
    <t>Centro Sul</t>
  </si>
  <si>
    <t>LESTE</t>
  </si>
  <si>
    <t>3074/12</t>
  </si>
  <si>
    <t>Rótulos de Linha</t>
  </si>
  <si>
    <t>Total geral</t>
  </si>
  <si>
    <t>Contar de Status</t>
  </si>
  <si>
    <t>00:20:0E:10:4A:23</t>
  </si>
  <si>
    <t>00:20:0E:10:4A:09</t>
  </si>
  <si>
    <t>Rua Juiz de Fora, 1533 - Centro</t>
  </si>
  <si>
    <t>00:20:0E:10:49:02</t>
  </si>
  <si>
    <t>00:20:0E:10:4A:1C</t>
  </si>
  <si>
    <t>00:20:0E:10:49:FE</t>
  </si>
  <si>
    <t>SES-COIA-0796</t>
  </si>
  <si>
    <t>SES-AROS-0831</t>
  </si>
  <si>
    <t>SES-JABA-0815</t>
  </si>
  <si>
    <t>SES-SANO-0789</t>
  </si>
  <si>
    <t>00:20:0E:10:49:94</t>
  </si>
  <si>
    <t>Avenida Barão do Rio Branco, 249 Transportes SRS-JF - Manoel Honório</t>
  </si>
  <si>
    <t>00:20:0E:10:49:D8</t>
  </si>
  <si>
    <t>VARGINHA</t>
  </si>
  <si>
    <t xml:space="preserve"> 21°32'46.18"S</t>
  </si>
  <si>
    <t xml:space="preserve"> 45°25'53.72"O</t>
  </si>
  <si>
    <t>3156/12</t>
  </si>
  <si>
    <t xml:space="preserve">avenida Benjamim Constant, 275 - centro </t>
  </si>
  <si>
    <t>avenida PADRE GINCRONIO, 0 - CENTRO</t>
  </si>
  <si>
    <t>00:20:0E:10:4A:3A</t>
  </si>
  <si>
    <t>SES-GUAL-0866</t>
  </si>
  <si>
    <t>SES-COAL-0809</t>
  </si>
  <si>
    <t>SES-SEIA-0795</t>
  </si>
  <si>
    <t>00:20:0E:10:48:78</t>
  </si>
  <si>
    <t>00:20:0E:10:48:4D</t>
  </si>
  <si>
    <t>SES-DINA-0811</t>
  </si>
  <si>
    <t>00:20:0E:10:48:9E</t>
  </si>
  <si>
    <t>SES-IBIA-0867</t>
  </si>
  <si>
    <t xml:space="preserve">Dhiony </t>
  </si>
  <si>
    <t xml:space="preserve">Praça DA MATRIZ, 0 - CENTRO </t>
  </si>
  <si>
    <t xml:space="preserve">Leonardo </t>
  </si>
  <si>
    <t>Rua Antônio Cunha de Oliveira, 445 - Centro</t>
  </si>
  <si>
    <t>TRIÂNGULO DO NORTE</t>
  </si>
  <si>
    <t xml:space="preserve">Avenida LEVINDO DIAS, 5 - CENTRO </t>
  </si>
  <si>
    <t xml:space="preserve">Rua Astolfo Silva, 79 - Centro </t>
  </si>
  <si>
    <t xml:space="preserve">Rua Mestra Inhazinha, 0 - Centro </t>
  </si>
  <si>
    <t>avenida Padre Julio Paz, 88 - Centro</t>
  </si>
  <si>
    <t>Rua Benvinda Imaculada Conceição, 397 - Vila Magalhães</t>
  </si>
  <si>
    <t>avenida Nossa Senhora das Graças, 0 - Centro</t>
  </si>
  <si>
    <t>avenida São João, 59 - Centro</t>
  </si>
  <si>
    <t xml:space="preserve">Rua Idearte Alves de Souza, 180 - Centro </t>
  </si>
  <si>
    <t xml:space="preserve">Rua Nozinho Prates, 1011 - Sagrada Família </t>
  </si>
  <si>
    <t>Rua DR PLINIO COUTINHO, 0 - CENTRO.</t>
  </si>
  <si>
    <t>Rua Lourenço Menicucci Filho, 412 - Retiro</t>
  </si>
  <si>
    <t>Rua Italo Totti, 1 - Centro</t>
  </si>
  <si>
    <t>Rua SANTA CATARINA, 0 - CENTRO</t>
  </si>
  <si>
    <t>Rua SAO SEBASTIÃO, 121 - CENTRO</t>
  </si>
  <si>
    <t>Rua 20, 112 - CENTRO</t>
  </si>
  <si>
    <t>Rua LILIA MOREIRA, 0 - CENTRO</t>
  </si>
  <si>
    <t>Rua TAQUARASSU, 7 - CENTRO</t>
  </si>
  <si>
    <t>Rua ANTENOR FLORUNCIO DIAS, 0 - SAO JOSE I</t>
  </si>
  <si>
    <t>avenida Leite de Castro, 1941 - Fábricas</t>
  </si>
  <si>
    <t>praça PIO XXII, 0 - CENTRO</t>
  </si>
  <si>
    <t>Rua APARECIDA, 140 - CENTRO</t>
  </si>
  <si>
    <t>Avenida Brasil, 843 - Centro</t>
  </si>
  <si>
    <t>Outros Beco Felisberto, 101 - Rio Grande</t>
  </si>
  <si>
    <t>Travessa PADRE JOSE PEREIRA, 0 - SAO GERALDO</t>
  </si>
  <si>
    <t>Rua IRMAO ILIDIO GABRIEL, 75 - COHAB.</t>
  </si>
  <si>
    <t>Rua CORONEL INACIO PEREIRA, 376 - CENTRO</t>
  </si>
  <si>
    <t>Avenida GETULIO VARGAS, 3 - CENTRO.</t>
  </si>
  <si>
    <t>Rua Dulce Oliveira, 66 - Vista Alegre</t>
  </si>
  <si>
    <t>Rua Miguel Rodrigues Patto, 0 - Bela Vista</t>
  </si>
  <si>
    <t>Rua Coronel Lucas, 317 - Centro</t>
  </si>
  <si>
    <t>avenida Miguel Nassar, 112 - Centro</t>
  </si>
  <si>
    <t>Rua OSVALDO RODRIGUES, 534 - CENTRO</t>
  </si>
  <si>
    <t>praça NOSSA SENHORA DAS DORES, 0 - CENTRO</t>
  </si>
  <si>
    <t>Avenida CORONEL FRANCISCO FRANCISCO GUIMARAES, 268 - CENTRO</t>
  </si>
  <si>
    <t>Rua TRISTÃO VIEIRA, 66 - CENTRO</t>
  </si>
  <si>
    <t>Rua OLIVER CANDIDO GOMES, 100 - CENTRO</t>
  </si>
  <si>
    <t>Rua NOVA, 11 - CENTRO</t>
  </si>
  <si>
    <t>Rua GERALDINO LESSA, 0 - CENTRO</t>
  </si>
  <si>
    <t>Rua ELPIDIO DE SOUZA GUERRA, 38 - CENTRO</t>
  </si>
  <si>
    <t>avenida ESDRAS THOMAZ SALVADOR, 295 - CENTRO</t>
  </si>
  <si>
    <t>Rua José dos Santos, 180 - Centro</t>
  </si>
  <si>
    <t>Rua Plinio Pedro martins, 210 - Centro</t>
  </si>
  <si>
    <t>Rua CARLOS GRAVINA MARTINS, 25 - ROSÁRIO</t>
  </si>
  <si>
    <t>Rua MARIA SOARES, 0 - CENTRO</t>
  </si>
  <si>
    <t>avenida Madam Schimidt, 46 - Federal</t>
  </si>
  <si>
    <t>Praça AUGUSTINHO ALVES DE ARAUJO, 26 - CENTRO.</t>
  </si>
  <si>
    <t>Avenida PREFEITO MIGUEL SANTIAGO, 20 - CENTR</t>
  </si>
  <si>
    <t>Avenida SEBASTIAO GOMES DA SILVA, 0 - MONTE SINAI</t>
  </si>
  <si>
    <t>Rua SAGRADO CORACAO, 0 - CENTRO</t>
  </si>
  <si>
    <t>Rua São João, 344 - Centro</t>
  </si>
  <si>
    <t>Avenida Otavio Carneiro, 1102 - Santo Antônio</t>
  </si>
  <si>
    <t>Avenida NITON GONÇALVES PEREIRA, 380 - CENTRO.</t>
  </si>
  <si>
    <t>rodovia GUARAPUAVA, 0 km 72 - RODOVIA</t>
  </si>
  <si>
    <t>Rua OSORIA SOARES, 600 - INDEPENDENCIA</t>
  </si>
  <si>
    <t>avenida B, 0 - CENTRO</t>
  </si>
  <si>
    <t>Rua Antonio Nunes, 0 - Centro</t>
  </si>
  <si>
    <t>3050/12</t>
  </si>
  <si>
    <t>3076/12</t>
  </si>
  <si>
    <t>3042/12</t>
  </si>
  <si>
    <t>SES-FOSO-0803</t>
  </si>
  <si>
    <t>SES-BOAS-0802</t>
  </si>
  <si>
    <t>SES-VIAS-0799</t>
  </si>
  <si>
    <t>SES-CONS-0894</t>
  </si>
  <si>
    <t>Rua São José, 508 - Centro</t>
  </si>
  <si>
    <t>SES-DEOS-0859</t>
  </si>
  <si>
    <t>SES-BIAS-0849</t>
  </si>
  <si>
    <t>00:20:0E:10:48:B9</t>
  </si>
  <si>
    <t>SES-MOLO-0823</t>
  </si>
  <si>
    <t>00:20:0E:10:49:AC</t>
  </si>
  <si>
    <t>SES-COUS-0895</t>
  </si>
  <si>
    <t>Rua Nozinho Prates, 1011 - Sagrada Família</t>
  </si>
  <si>
    <t>(38) 3634-1255</t>
  </si>
  <si>
    <t>SES-MEEL-0910</t>
  </si>
  <si>
    <t>Rua Astolfo Silva, 79 - Centro</t>
  </si>
  <si>
    <t>SES-CALO-0853</t>
  </si>
  <si>
    <t>SES-LADA-0846</t>
  </si>
  <si>
    <t>WELLIGTON</t>
  </si>
  <si>
    <t xml:space="preserve">DIONEY </t>
  </si>
  <si>
    <t>SES-TAAS-0881</t>
  </si>
  <si>
    <t>00:20:0E:10:49:EC</t>
  </si>
  <si>
    <t>SES-JABA-0848</t>
  </si>
  <si>
    <t>SES-LAAS-0816</t>
  </si>
  <si>
    <t>SES-PRES-0836</t>
  </si>
  <si>
    <t>SES-SARA-0788</t>
  </si>
  <si>
    <t>00:20:0E:10:49:F0</t>
  </si>
  <si>
    <t>AGUANIL</t>
  </si>
  <si>
    <t xml:space="preserve"> 20°58'31.63"S</t>
  </si>
  <si>
    <t xml:space="preserve"> 45°22'16.77"O</t>
  </si>
  <si>
    <t xml:space="preserve"> 17°43'48.23"S</t>
  </si>
  <si>
    <t>ANGELANDIA</t>
  </si>
  <si>
    <t xml:space="preserve"> 42°15'7.34"O</t>
  </si>
  <si>
    <t>Marcelino Abreu de Sousa</t>
  </si>
  <si>
    <t>(33) 3516-9014</t>
  </si>
  <si>
    <t>CANCELADO</t>
  </si>
  <si>
    <t>3176/12</t>
  </si>
  <si>
    <t>Débora Resende</t>
  </si>
  <si>
    <t>(31) 3627-3697</t>
  </si>
  <si>
    <t>Rua Geraldino Rocha, 180 - Felixlândia.</t>
  </si>
  <si>
    <t>(33) 3628-1471</t>
  </si>
  <si>
    <t>Não está ciente</t>
  </si>
  <si>
    <t>Cliente não está ciente</t>
  </si>
  <si>
    <t>SES-SATE-0819</t>
  </si>
  <si>
    <t>(37) 3281-2347</t>
  </si>
  <si>
    <t>3078/12</t>
  </si>
  <si>
    <t>3052/12</t>
  </si>
  <si>
    <t>3023/12</t>
  </si>
  <si>
    <t>3109/12</t>
  </si>
  <si>
    <t>CORRIGIDO CONTEUDO DA OS (8/3).</t>
  </si>
  <si>
    <t>LOCALIDADE NÃO POSSUI ENERGIA ELÉTRICA.</t>
  </si>
  <si>
    <t>SES-SAAS-0877</t>
  </si>
  <si>
    <t>3169/12</t>
  </si>
  <si>
    <t>ACAIACA</t>
  </si>
  <si>
    <t xml:space="preserve"> 20°23'5.03"S</t>
  </si>
  <si>
    <t xml:space="preserve"> 43° 8'14.56"O</t>
  </si>
  <si>
    <t>Eliane Vicari</t>
  </si>
  <si>
    <t>Avenida Ezequiel Machado, 258 - Centro.</t>
  </si>
  <si>
    <t>(31) 8446-0591</t>
  </si>
  <si>
    <t>SES-PRIS-0778</t>
  </si>
  <si>
    <t>(31) 3711-1212</t>
  </si>
  <si>
    <t>Aceito</t>
  </si>
  <si>
    <t>Lider</t>
  </si>
  <si>
    <t>Cassia</t>
  </si>
  <si>
    <t xml:space="preserve">avenida BIAS FORTES, 1061 CVV </t>
  </si>
  <si>
    <t>(38) 3231-2797</t>
  </si>
  <si>
    <t>Dhioney Miranda Rodrigues</t>
  </si>
  <si>
    <t>Ademir</t>
  </si>
  <si>
    <t>(38) 3621-1228 - (38</t>
  </si>
  <si>
    <t>Deferson de Oliveira Silva</t>
  </si>
  <si>
    <t>Paralisado</t>
  </si>
  <si>
    <t>Nelta</t>
  </si>
  <si>
    <t>Setor direção</t>
  </si>
  <si>
    <t>Rua expedicionario Boavidir Massote, 520 CVV - vila escolastica</t>
  </si>
  <si>
    <t>Gorete</t>
  </si>
  <si>
    <t>(33) 3516-3843 - (33</t>
  </si>
  <si>
    <t>Defferson de oliveira Silva</t>
  </si>
  <si>
    <t>Maria Cristina</t>
  </si>
  <si>
    <t>(34) 3423-8546</t>
  </si>
  <si>
    <t>Alexandre Pascoal da Silva</t>
  </si>
  <si>
    <t>JANUARIA</t>
  </si>
  <si>
    <t>(38) 3621-1228 - - (</t>
  </si>
  <si>
    <t>Leonardo Oliveira</t>
  </si>
  <si>
    <t>Rodrigo Moraes</t>
  </si>
  <si>
    <t>avenida Eugenio do Nascimento, 0 HOSPITAL UNIVERSITARIO - Dom Bosco</t>
  </si>
  <si>
    <t>(31) 3916-0146</t>
  </si>
  <si>
    <t>Marco Aurélio</t>
  </si>
  <si>
    <t>Lucia Fernandes</t>
  </si>
  <si>
    <t>(32) 3441-5747</t>
  </si>
  <si>
    <t>Amintas da Costa</t>
  </si>
  <si>
    <t>Heloisa</t>
  </si>
  <si>
    <t>(31) 3775-1176</t>
  </si>
  <si>
    <t>Cid Santos</t>
  </si>
  <si>
    <t>João Inacio</t>
  </si>
  <si>
    <t>Rua Tres corações, 174 cvv - sagrada familia</t>
  </si>
  <si>
    <t>(38) 3845-1351</t>
  </si>
  <si>
    <t>Edlene</t>
  </si>
  <si>
    <t>avenida João Alves do Nascimento, 600 cvv - centro</t>
  </si>
  <si>
    <t>(34) 3831-5867</t>
  </si>
  <si>
    <t>Leonardo Batista de Araújo Silva</t>
  </si>
  <si>
    <t>Endereço divergente. Aguardando resposta da Saúde.</t>
  </si>
  <si>
    <t>SES-MACU-0654</t>
  </si>
  <si>
    <t>Marcia</t>
  </si>
  <si>
    <t>praça Bom Pastor, 0 cvv - Bom Pastor</t>
  </si>
  <si>
    <t>(33) 3332-2445</t>
  </si>
  <si>
    <t>Eliane Moreira</t>
  </si>
  <si>
    <t>(33) 3522-2228</t>
  </si>
  <si>
    <t>Defferson de Oliveira Silva</t>
  </si>
  <si>
    <t>Newton Castro de Caux</t>
  </si>
  <si>
    <t>(31) 3843-1061</t>
  </si>
  <si>
    <t>Deferson de Oliveira</t>
  </si>
  <si>
    <t>João Paulo Campos de Abreu</t>
  </si>
  <si>
    <t>(32) 3725-1044</t>
  </si>
  <si>
    <t>SES-ARAI-0659</t>
  </si>
  <si>
    <t>Marcony Raimundo Figueiredo de Carvalho</t>
  </si>
  <si>
    <t>(31) 3715-6368</t>
  </si>
  <si>
    <t>Leandro Souza Cardoso</t>
  </si>
  <si>
    <t>Sebastião Barreto Neto</t>
  </si>
  <si>
    <t>(35) 3556-1231</t>
  </si>
  <si>
    <t>Paula Reis Nogueira</t>
  </si>
  <si>
    <t>(31) 3718-1555</t>
  </si>
  <si>
    <t>Grazielle Christine Valamiel Silva Formiga</t>
  </si>
  <si>
    <t>(31) 3853-1426</t>
  </si>
  <si>
    <t>Antonio Gonçalves</t>
  </si>
  <si>
    <t>Cristiane Oliveira Neves Silva</t>
  </si>
  <si>
    <t>(32) 3292-1143</t>
  </si>
  <si>
    <t>Agendado</t>
  </si>
  <si>
    <t>Helano Cunha</t>
  </si>
  <si>
    <t>Thiago Siqueita Marques</t>
  </si>
  <si>
    <t>(35) 3624-1677</t>
  </si>
  <si>
    <t>Viviane Cristina Palma</t>
  </si>
  <si>
    <t>(34) 3325-1375</t>
  </si>
  <si>
    <t>Maycron William Bissiatti Fava</t>
  </si>
  <si>
    <t>(32) 3743-1053</t>
  </si>
  <si>
    <t>Amintas da costa</t>
  </si>
  <si>
    <t>Marcelle Malta Marques</t>
  </si>
  <si>
    <t>(32) 3553-2482</t>
  </si>
  <si>
    <t>Juscelino Leão Carvalhaes Prado</t>
  </si>
  <si>
    <t>(35) 3537-1638</t>
  </si>
  <si>
    <t>Alvaro Dorneles Cordeiro Valadares Machado</t>
  </si>
  <si>
    <t>(31) 3716-7154</t>
  </si>
  <si>
    <t>Carlos Santos</t>
  </si>
  <si>
    <t>Daniella Augusta Hollerbach</t>
  </si>
  <si>
    <t>(33) 3512-1210</t>
  </si>
  <si>
    <t>Derfeson de Oliveira Silva</t>
  </si>
  <si>
    <t>SES-GONA-0692</t>
  </si>
  <si>
    <t>Adhemar Januzzi Mazzoni</t>
  </si>
  <si>
    <t>(32) 3274-5517</t>
  </si>
  <si>
    <t>Amintas Costa</t>
  </si>
  <si>
    <t>Polliana Santiago Costa Mundim</t>
  </si>
  <si>
    <t xml:space="preserve">praça Pedro Guimarães, 245 - Centro </t>
  </si>
  <si>
    <t>(34) 3834-1924</t>
  </si>
  <si>
    <t>Alexandre Pascoal</t>
  </si>
  <si>
    <t>Jarisson da Conceição Amaral Santos</t>
  </si>
  <si>
    <t>(33) 3737-8067</t>
  </si>
  <si>
    <t>Bianca Maria Gonzaga Silva</t>
  </si>
  <si>
    <t>(32) 3347-1243</t>
  </si>
  <si>
    <t>Leila Bastos Gomes</t>
  </si>
  <si>
    <t>(37) 3246-1191</t>
  </si>
  <si>
    <t>Antônio Celso Neves Mariz</t>
  </si>
  <si>
    <t>avenida Geraldo Magalhães Mascarenhas, 469 - Centro</t>
  </si>
  <si>
    <t>(38) 3723-1267</t>
  </si>
  <si>
    <t>SES-ITGA-0698</t>
  </si>
  <si>
    <t>Rosangela Freitas Soares de Moraes Rezende</t>
  </si>
  <si>
    <t>(35) 3825-1230</t>
  </si>
  <si>
    <t>Sid Santos</t>
  </si>
  <si>
    <t>SES-JAUI-0699</t>
  </si>
  <si>
    <t>Carlos Alberto Corrua</t>
  </si>
  <si>
    <t>(35) 3593-1426</t>
  </si>
  <si>
    <t>Lilia Rodrigues do Nascimento</t>
  </si>
  <si>
    <t>(33) 3738-9087</t>
  </si>
  <si>
    <t xml:space="preserve">00:20:0E:10:48:41 </t>
  </si>
  <si>
    <t>SES-JEAI-0701</t>
  </si>
  <si>
    <t>Sania Mara Ribeiro Duarte</t>
  </si>
  <si>
    <t>Rua Vereador Silvestre Augusto Costa, 82 - Centro</t>
  </si>
  <si>
    <t>(38) 3744-1615</t>
  </si>
  <si>
    <t>SES-JEBA-0721</t>
  </si>
  <si>
    <t>Jussara Amaral Mateus</t>
  </si>
  <si>
    <t>(31) 8447-4943</t>
  </si>
  <si>
    <t>Fabrício Soares</t>
  </si>
  <si>
    <t>Ana Paula de Menezes Moreira</t>
  </si>
  <si>
    <t>(33) 3252-1405</t>
  </si>
  <si>
    <t>Francisco rodrigues</t>
  </si>
  <si>
    <t>Thalita Ferreira Tartaro</t>
  </si>
  <si>
    <t>(34) 3454-8273</t>
  </si>
  <si>
    <t>00:20:0E:10:49:EA</t>
  </si>
  <si>
    <t>Antonio Marques da Costa Filho</t>
  </si>
  <si>
    <t>Celso Carmo de Jesus</t>
  </si>
  <si>
    <t>(31) 3576-1123</t>
  </si>
  <si>
    <t>Aline Teixeira Pacheco</t>
  </si>
  <si>
    <t>(32) 3534-1197</t>
  </si>
  <si>
    <t>Marcos Aurélio de Moura</t>
  </si>
  <si>
    <t>Cristina Aparecida Caldeira</t>
  </si>
  <si>
    <t>(38) 3756-1406</t>
  </si>
  <si>
    <t>Yonara Meireles Martins</t>
  </si>
  <si>
    <t>(33) 3754-1310</t>
  </si>
  <si>
    <t>Brunielle Felicia da Silva</t>
  </si>
  <si>
    <t>avenida Das Nações, 10 - Centro</t>
  </si>
  <si>
    <t>(34) 3265-1101</t>
  </si>
  <si>
    <t>André Luiz Ignachitti Honório</t>
  </si>
  <si>
    <t>(32) 3745-1288</t>
  </si>
  <si>
    <t>Valguienes Teodoro de Souza Junior</t>
  </si>
  <si>
    <t>(33) 9984-6212</t>
  </si>
  <si>
    <t>Tatiane Bastos da Silva</t>
  </si>
  <si>
    <t>(35) 3865-1292</t>
  </si>
  <si>
    <t>Marianne Almeida Jardim</t>
  </si>
  <si>
    <t>(33) 8834-8257</t>
  </si>
  <si>
    <t>Fabiana de Deus Caixeta Resende</t>
  </si>
  <si>
    <t>(34) 3248-1100</t>
  </si>
  <si>
    <t>Rosiane Dias Lopes Diniz</t>
  </si>
  <si>
    <t>(33) 3243-1232</t>
  </si>
  <si>
    <t>Derferson de Oliveira Silva</t>
  </si>
  <si>
    <t>Adão Augusto Soares Lima Junior</t>
  </si>
  <si>
    <t>(38) 3237-1124 - -</t>
  </si>
  <si>
    <t>Ednei</t>
  </si>
  <si>
    <t>A agendar</t>
  </si>
  <si>
    <t>Hermes Lima Madureira</t>
  </si>
  <si>
    <t>Ana Tereza Moreira</t>
  </si>
  <si>
    <t>(35) 3424-1709</t>
  </si>
  <si>
    <t>Raquel Silva de Carvalho</t>
  </si>
  <si>
    <t>(31) 3869-1001</t>
  </si>
  <si>
    <t>Antônio Gonçalves</t>
  </si>
  <si>
    <t>Tarcizio Henrique Zago</t>
  </si>
  <si>
    <t>(34) 3353-1451</t>
  </si>
  <si>
    <t>00:20:0E:10:49:BD</t>
  </si>
  <si>
    <t>Antônio Marques da Costa Filho</t>
  </si>
  <si>
    <t>Naiara Nureiev de Paula Maia</t>
  </si>
  <si>
    <t>(31) 3715-1942</t>
  </si>
  <si>
    <t>Carlos Santos Almeida</t>
  </si>
  <si>
    <t>Eliana Brambati Martins</t>
  </si>
  <si>
    <t>(31) 3832-7125</t>
  </si>
  <si>
    <t>Sthéfanne Rosy Gouveia</t>
  </si>
  <si>
    <t>saude@ouroverdedeminas.mg.gov.br</t>
  </si>
  <si>
    <t>(33) 3527-1212</t>
  </si>
  <si>
    <t>Francisco Rodrigues</t>
  </si>
  <si>
    <t>Poyana Gonçalves Pinheiro</t>
  </si>
  <si>
    <t>34) 3816-1011</t>
  </si>
  <si>
    <t>Ednei Gomes de Souza</t>
  </si>
  <si>
    <t>Talita Helena Ferrari</t>
  </si>
  <si>
    <t>(34) 3453-1722</t>
  </si>
  <si>
    <t>00:20:0E:10:49:AE</t>
  </si>
  <si>
    <t>Maria Gabriela da Silva Santana</t>
  </si>
  <si>
    <t>(38) 3231-6215</t>
  </si>
  <si>
    <t>(37) 3272-1229</t>
  </si>
  <si>
    <t>Marcilia Brandão</t>
  </si>
  <si>
    <t>(33) 3251-1359</t>
  </si>
  <si>
    <t>Vinicius Souto Amaral</t>
  </si>
  <si>
    <t>(38) 3727-1106</t>
  </si>
  <si>
    <t>SES-MOCA-0730</t>
  </si>
  <si>
    <t>Rafael Tulio Santos Coelho</t>
  </si>
  <si>
    <t>(38) 3725-1195</t>
  </si>
  <si>
    <t>fabricio campolina</t>
  </si>
  <si>
    <t>Cilamárcia Nazaré de Carvalho</t>
  </si>
  <si>
    <t>praça Nossa Senhora de Nazaré, 0 - Centro</t>
  </si>
  <si>
    <t>(35) 3842-1494</t>
  </si>
  <si>
    <t>Fabrício</t>
  </si>
  <si>
    <t>Khí­scilla de Freitas Lopes</t>
  </si>
  <si>
    <t>(33) 3581-1181</t>
  </si>
  <si>
    <t>Nilva Lucia dos Reis</t>
  </si>
  <si>
    <t>(32) 3282-1111</t>
  </si>
  <si>
    <t>Laura Gonçalves Lopes</t>
  </si>
  <si>
    <t>(33) 3534-2034</t>
  </si>
  <si>
    <t>Deffserson de oliveira silva</t>
  </si>
  <si>
    <t>Marcus Vinicius de Lima Seixas</t>
  </si>
  <si>
    <t>(32) 3446-1118</t>
  </si>
  <si>
    <t>Marcos Aurélio Moura</t>
  </si>
  <si>
    <t>Henry Lanoicar Pires</t>
  </si>
  <si>
    <t>(37) 3335-1330</t>
  </si>
  <si>
    <t>Silvia Tatiana</t>
  </si>
  <si>
    <t>Fabricio Soares Campolina</t>
  </si>
  <si>
    <t>Sibéria Satiro</t>
  </si>
  <si>
    <t>31 3637-6504</t>
  </si>
  <si>
    <t>Alba Valéria</t>
  </si>
  <si>
    <t>Avenida Redelvim Andrade, 0 - Boa EsperanÃ§a</t>
  </si>
  <si>
    <t>31 3641-3428</t>
  </si>
  <si>
    <t>00:20:0E:10:4a:24</t>
  </si>
  <si>
    <t>31 3637-4695</t>
  </si>
  <si>
    <t>Bruno Faria</t>
  </si>
  <si>
    <t>31 3637-7486</t>
  </si>
  <si>
    <t>Silmar Ferreira Fernandes</t>
  </si>
  <si>
    <t>Maí­ra Jardim</t>
  </si>
  <si>
    <t>31 3642-3485</t>
  </si>
  <si>
    <t>Camila Viana</t>
  </si>
  <si>
    <t>Antônio Teixeira</t>
  </si>
  <si>
    <t>31 3641-5837</t>
  </si>
  <si>
    <t>Fabricio campolina</t>
  </si>
  <si>
    <t>Patrí­cia Narciso</t>
  </si>
  <si>
    <t>31 3637-4603</t>
  </si>
  <si>
    <t>Eliatriz Lara</t>
  </si>
  <si>
    <t>31 3649-7933</t>
  </si>
  <si>
    <t>31 3641-5206</t>
  </si>
  <si>
    <t>Rogério Gomes</t>
  </si>
  <si>
    <t>31 3635-9854</t>
  </si>
  <si>
    <t>00:20:0E:10:48:76</t>
  </si>
  <si>
    <t>BELO HORIZONTE</t>
  </si>
  <si>
    <t>SES--TEST-VSAT-1</t>
  </si>
  <si>
    <t>Rua da Bahia 2277</t>
  </si>
  <si>
    <t>00200E10485D</t>
  </si>
  <si>
    <t>ewqewq</t>
  </si>
  <si>
    <t>SES--TEST-VSAT-2</t>
  </si>
  <si>
    <t>Rua da Bahia, 2277</t>
  </si>
  <si>
    <t>00200E10431F</t>
  </si>
  <si>
    <t>Hub Prodemge</t>
  </si>
  <si>
    <t>HUB Prodemge</t>
  </si>
  <si>
    <t>Vodanet</t>
  </si>
  <si>
    <t>rua da bahia</t>
  </si>
  <si>
    <t>null</t>
  </si>
  <si>
    <t>TEST-VSAT-LIDER</t>
  </si>
  <si>
    <t>ABADIA DOS DOURADOS</t>
  </si>
  <si>
    <t>Silmar Ferreira</t>
  </si>
  <si>
    <t>Rua José Francisco Teixeira, 102</t>
  </si>
  <si>
    <t>(31)8417-4945</t>
  </si>
  <si>
    <t>VSAT de teste da Lider</t>
  </si>
  <si>
    <t>PERDIGÃO</t>
  </si>
  <si>
    <t>SES-PEAO-0774</t>
  </si>
  <si>
    <t>HUDSON LUIZ RIBEIRO</t>
  </si>
  <si>
    <t>Avenida 12 de Dezembro, 70 - Centro</t>
  </si>
  <si>
    <t>(37) 3287-1946</t>
  </si>
  <si>
    <t>00:20:0E:10:49:95</t>
  </si>
  <si>
    <t>Airton Nascimento de Moura</t>
  </si>
  <si>
    <t>PRATINHA</t>
  </si>
  <si>
    <t>JADER FERREIRA FARIA</t>
  </si>
  <si>
    <t>Avenida FRANCISCO MACHADO BORGES, 159 - ZACARIAS PEREIRA.</t>
  </si>
  <si>
    <t>(34) 3637-1441</t>
  </si>
  <si>
    <t>00:20:0E:10:4A:50</t>
  </si>
  <si>
    <t>Carlos Santos de Almeida</t>
  </si>
  <si>
    <t>PRESIDENTE KUBITSCHEK</t>
  </si>
  <si>
    <t>GABRIELLE GUEDES TIBAES</t>
  </si>
  <si>
    <t>(38) 3545-1163</t>
  </si>
  <si>
    <t>00:20:0E:10:49:E3</t>
  </si>
  <si>
    <t>PRUDENTE DE MORAIS</t>
  </si>
  <si>
    <t>DEIVISSON VAZ DE MELO SOUZA</t>
  </si>
  <si>
    <t>Rua VICENTE VAZ DE MELO, 864 - SAO JOAO II</t>
  </si>
  <si>
    <t>00:20:0E:10:48:F4</t>
  </si>
  <si>
    <t>Airton Gabriel do Nascimento Moro</t>
  </si>
  <si>
    <t>SINEIA RAMALHO BOHRER</t>
  </si>
  <si>
    <t>(33) 3263-3339</t>
  </si>
  <si>
    <t>00:20:0E:10:4A:13</t>
  </si>
  <si>
    <t>RIACHO DOS MACHADOS</t>
  </si>
  <si>
    <t>00:20:0E:10:48:6F</t>
  </si>
  <si>
    <t>Edinei Gomes de Sousa</t>
  </si>
  <si>
    <t>SANTA CRUZ DE SALINAS</t>
  </si>
  <si>
    <t>MAURICIO ESTEVES DIAS DE ARAUJO</t>
  </si>
  <si>
    <t>Rua JOAO ANTONIO DE ARAUJO, 114 - CENTRO.</t>
  </si>
  <si>
    <t>(33) 3753-9002</t>
  </si>
  <si>
    <t>00:20:0E:10:48:6A</t>
  </si>
  <si>
    <t>Ednei Gomez de Sousa</t>
  </si>
  <si>
    <t>SANTA RITA DE CALDAS</t>
  </si>
  <si>
    <t>SES-SAAS-0782</t>
  </si>
  <si>
    <t>ANA CAROLINA FONSECA SERIO</t>
  </si>
  <si>
    <t>Praça 22 DE MAIO, 0 - CENTRO.</t>
  </si>
  <si>
    <t>(35) 3734-1258</t>
  </si>
  <si>
    <t>SANTANA DO GARAMBÉU</t>
  </si>
  <si>
    <t>ELIANA RIBEIRO CASTELANO</t>
  </si>
  <si>
    <t>Rua CRISTIANO FAGUNDES, 40 - CENTRO.</t>
  </si>
  <si>
    <t>(32) 3334-1260</t>
  </si>
  <si>
    <t>SÃO GONÇALO DO ABAETÉ</t>
  </si>
  <si>
    <t>00:20:0E:10:48:54</t>
  </si>
  <si>
    <t>SANTANA DO RIACHO</t>
  </si>
  <si>
    <t>SES-SAHO-0785</t>
  </si>
  <si>
    <t>MARIA MAGNOLIA MONDUCCI</t>
  </si>
  <si>
    <t>Rua JOSE DE AZEREDO FILHO, 55 - CENTRO</t>
  </si>
  <si>
    <t>(31) 3718-6285</t>
  </si>
  <si>
    <t>SANTO ANTÔNIO DO MONTE</t>
  </si>
  <si>
    <t>Iara Cardoso de Oliveira</t>
  </si>
  <si>
    <t>00:20:0E:10:49:AD</t>
  </si>
  <si>
    <t>Leandro de Souza Cardoso</t>
  </si>
  <si>
    <t>SÃO JOSÉ DA BARRA</t>
  </si>
  <si>
    <t>ANDREA REIS PEREIRA</t>
  </si>
  <si>
    <t>(35) 3523-9409</t>
  </si>
  <si>
    <t>SÃO ROMÃO</t>
  </si>
  <si>
    <t>CASSIO MARTINS MACENA</t>
  </si>
  <si>
    <t>(38) 3624-1480</t>
  </si>
  <si>
    <t>SÃO GONÇALO DO RIO ABAIXO</t>
  </si>
  <si>
    <t>DEBORA CRISTINA COTA</t>
  </si>
  <si>
    <t>(31) 3833-5561</t>
  </si>
  <si>
    <t>SÃO VICENTE DE MINAS</t>
  </si>
  <si>
    <t>KELLEN JUNQUEIRA OLIVEIRA</t>
  </si>
  <si>
    <t>(35) 3323-2014</t>
  </si>
  <si>
    <t>SENHORA DE OLIVEIRA</t>
  </si>
  <si>
    <t>EVERTON TRINDADE CAMPOS</t>
  </si>
  <si>
    <t>CORDISLÂNDIA</t>
  </si>
  <si>
    <t>LETICIA JUNHO MOREIRA</t>
  </si>
  <si>
    <t>(35) 3244-1305</t>
  </si>
  <si>
    <t>00:20:0E:10:49:ED</t>
  </si>
  <si>
    <t>Fabrício Soares Campolino</t>
  </si>
  <si>
    <t>SÃO JOÃO DO MANHUAÇU</t>
  </si>
  <si>
    <t>ANDERLUCIO DA CRUZ EVANGELISTA</t>
  </si>
  <si>
    <t>Avenida SEBASTIAO GOMES DA SILVA, 0 - MONTE SINAI.</t>
  </si>
  <si>
    <t>(33) 8428-2627</t>
  </si>
  <si>
    <t>SÃO JOSÉ DO DIVINO</t>
  </si>
  <si>
    <t>ELAINY RODRIGUES DE OLIVEIRA LIMA</t>
  </si>
  <si>
    <t>(33) 3582-1509</t>
  </si>
  <si>
    <t>SÃO TOMÁS DE AQUINO</t>
  </si>
  <si>
    <t>SES-SANO-0791</t>
  </si>
  <si>
    <t>IURI PIMENTA OLIVEIRA</t>
  </si>
  <si>
    <t>(35) 3535-1829</t>
  </si>
  <si>
    <t>00:20:0E:10:49:AF</t>
  </si>
  <si>
    <t>SENADOR CORTES</t>
  </si>
  <si>
    <t>ANA CLARA GARCIA MARTON</t>
  </si>
  <si>
    <t>Rua ELPIDIO DE SOUZA GUERRA, 38 - CENTRO.</t>
  </si>
  <si>
    <t>(32) 3287-1167</t>
  </si>
  <si>
    <t>SERRANIA</t>
  </si>
  <si>
    <t>GABRIELA DANZINGER DE SIQUEIRA</t>
  </si>
  <si>
    <t>(35) 3284-1862</t>
  </si>
  <si>
    <t>ANDRELÂNDIA</t>
  </si>
  <si>
    <t>Kelcia Fagundes de Andrade</t>
  </si>
  <si>
    <t>(35) 3325-1600</t>
  </si>
  <si>
    <t>SOBRÁLIA</t>
  </si>
  <si>
    <t>ARIELY OLIVEIRA BOAVENTURA</t>
  </si>
  <si>
    <t>(33) 3232-1796</t>
  </si>
  <si>
    <t>VERÍSSIMO</t>
  </si>
  <si>
    <t>REGIANE ARAUJO SILVA</t>
  </si>
  <si>
    <t>RIACHINHO</t>
  </si>
  <si>
    <t>MARIA VALQUIRIA GONCALVES MARQUES</t>
  </si>
  <si>
    <t>MORADA NOVA DE MINAS</t>
  </si>
  <si>
    <t>MARLEY MARIA DA SILVA</t>
  </si>
  <si>
    <t>Rua CORONEL INACIO PEREIRA, 376 - CENTRO.</t>
  </si>
  <si>
    <t>(38) 3755-1100</t>
  </si>
  <si>
    <t>TUMIRITINGA</t>
  </si>
  <si>
    <t>ANDRES GUIDO VIRUEZ BAZAN</t>
  </si>
  <si>
    <t>(33) 3235-1383</t>
  </si>
  <si>
    <t>COQUEIRAL</t>
  </si>
  <si>
    <t>MAIRA PEREIRA MIGUEL</t>
  </si>
  <si>
    <t>(35) 3855-1153</t>
  </si>
  <si>
    <t>DIAMANTINA</t>
  </si>
  <si>
    <t>Marlene Nonimato Correa</t>
  </si>
  <si>
    <t>(38) 3531-2757</t>
  </si>
  <si>
    <t>ITABIRA</t>
  </si>
  <si>
    <t>SES-ITRA-0813</t>
  </si>
  <si>
    <t>Ronaldo Guimarães</t>
  </si>
  <si>
    <t>(31) 3839-2386</t>
  </si>
  <si>
    <t>00:20:0E:10:4A:17</t>
  </si>
  <si>
    <t>JANAÚBA</t>
  </si>
  <si>
    <t>Maria Gorette de Carvalho</t>
  </si>
  <si>
    <t>(38) 3821-4793</t>
  </si>
  <si>
    <t>ALTO JEQUITIBÁ</t>
  </si>
  <si>
    <t>nathalia Cesar de Oliveira</t>
  </si>
  <si>
    <t>(33) 3343-1117</t>
  </si>
  <si>
    <t>PIRAPORA</t>
  </si>
  <si>
    <t>(38) 3749-6202</t>
  </si>
  <si>
    <t>BONFINÓPOLIS DE MINAS</t>
  </si>
  <si>
    <t>MAYCON STHAEL ALVES GONTIJO</t>
  </si>
  <si>
    <t>(38) 3675-1503</t>
  </si>
  <si>
    <t>Ednei Gomes de Sousa</t>
  </si>
  <si>
    <t>FORMOSO</t>
  </si>
  <si>
    <t>LAURA CARLA BRITO COSTA</t>
  </si>
  <si>
    <t>Praça DA MATRIZ, 0 - CENTRO</t>
  </si>
  <si>
    <t>(38) 3647-1144</t>
  </si>
  <si>
    <t>00:20:0E:10:4A:0F</t>
  </si>
  <si>
    <t>VIEIRAS</t>
  </si>
  <si>
    <t>WALFRIDO CRISTIAN CASSIN DE OLIVEIRA</t>
  </si>
  <si>
    <t>(32) 3755-1068</t>
  </si>
  <si>
    <t>UMBURATIBA</t>
  </si>
  <si>
    <t>SES-UMBA-0800</t>
  </si>
  <si>
    <t>WILLIAM DAVID DE ANDRADE</t>
  </si>
  <si>
    <t>VAZANTE</t>
  </si>
  <si>
    <t>LILIANNE MACHADO DE AZEVEDO</t>
  </si>
  <si>
    <t>SES-ITTO-0814</t>
  </si>
  <si>
    <t>Márcia Maria Gomes Ribeiro</t>
  </si>
  <si>
    <t>(31) 3561-1500</t>
  </si>
  <si>
    <t>00:20:0E:10:49:B8</t>
  </si>
  <si>
    <t>teste</t>
  </si>
  <si>
    <t>POCRANE</t>
  </si>
  <si>
    <t>PEDRO PAULO DE ANDRADE NOGUEIRA</t>
  </si>
  <si>
    <t>TRÊS MARIAS</t>
  </si>
  <si>
    <t>FRANCINNE APARECIDA PEDROSO</t>
  </si>
  <si>
    <t>(38) 3754-5281</t>
  </si>
  <si>
    <t>CARVALHOS</t>
  </si>
  <si>
    <t>GLEICE FRANCISCA DE SOUZA ABRAHAO</t>
  </si>
  <si>
    <t>(35) 3345-1609</t>
  </si>
  <si>
    <t>GOVERNADOR VALADARES</t>
  </si>
  <si>
    <t>Lorena Karoline Nunes da Silva</t>
  </si>
  <si>
    <t>(33) 3277-7101</t>
  </si>
  <si>
    <t>LAVRAS</t>
  </si>
  <si>
    <t>Janine Bagni Menicucci</t>
  </si>
  <si>
    <t>(35) 3694-4102</t>
  </si>
  <si>
    <t>00:20:0E:10:4A:0E</t>
  </si>
  <si>
    <t>Welligton Ferreira</t>
  </si>
  <si>
    <t>SÃO JOÃO DEL REI</t>
  </si>
  <si>
    <t>SES-SAEI-0820</t>
  </si>
  <si>
    <t>Glaydes Barroso da Silva</t>
  </si>
  <si>
    <t>(32) 3372-8206</t>
  </si>
  <si>
    <t>00:20:0E:10:48:59</t>
  </si>
  <si>
    <t>Marcos Aurélio</t>
  </si>
  <si>
    <t>CVV RS Cid Souza Rangel</t>
  </si>
  <si>
    <t>SÃO LOURENÇO</t>
  </si>
  <si>
    <t>Therezia Raffoul Domingos Teles</t>
  </si>
  <si>
    <t>VIÇOSA</t>
  </si>
  <si>
    <t>Clarice</t>
  </si>
  <si>
    <t>(31) 3885-1804</t>
  </si>
  <si>
    <t>MONSENHOR PAULO</t>
  </si>
  <si>
    <t>Daiane de Campos Lessa</t>
  </si>
  <si>
    <t>(35) 3263-2288</t>
  </si>
  <si>
    <t>Fabrício Campolina</t>
  </si>
  <si>
    <t>PERDÕES</t>
  </si>
  <si>
    <t>Rodrigo Pereira Alvarenga</t>
  </si>
  <si>
    <t>RIBEIRÃO VERMELHO</t>
  </si>
  <si>
    <t>Juliana Oliveira da Sé Moreira</t>
  </si>
  <si>
    <t>SANTANA DA VARGEM</t>
  </si>
  <si>
    <t>Marta Verônica Varegas</t>
  </si>
  <si>
    <t>(35) 3858-1638</t>
  </si>
  <si>
    <t>SÃO BENTO ABADE</t>
  </si>
  <si>
    <t>Geisme Nagela Vilela Terra</t>
  </si>
  <si>
    <t>(35) 3236-1213</t>
  </si>
  <si>
    <t>SÃO TOMÉ DAS LETRAS</t>
  </si>
  <si>
    <t>Ivan José da Rocha</t>
  </si>
  <si>
    <t>(35) 3237-1580</t>
  </si>
  <si>
    <t>ARAÚJOS</t>
  </si>
  <si>
    <t>Flavia Kelly Domingas Silva</t>
  </si>
  <si>
    <t>(37) 3288-1163</t>
  </si>
  <si>
    <t>MATEUS FERNANDES FERREIRA</t>
  </si>
  <si>
    <t>(31) 3836-5182</t>
  </si>
  <si>
    <t>FLAVIO DINIZ ALMEIDA</t>
  </si>
  <si>
    <t>(32) 3425-1310</t>
  </si>
  <si>
    <t>MARILIA BERTOLATO RIBEIRO</t>
  </si>
  <si>
    <t>(32) 3577-1335</t>
  </si>
  <si>
    <t>CRISTINA CARNEIRO FARIA</t>
  </si>
  <si>
    <t>(32) 3538-1200</t>
  </si>
  <si>
    <t>00:20:0E:10:4A:33</t>
  </si>
  <si>
    <t>Amintas da Costa Filho</t>
  </si>
  <si>
    <t>ROBERTA SILVA ANDRADE</t>
  </si>
  <si>
    <t>BRUNO GARCIA ALVES</t>
  </si>
  <si>
    <t>SES-JURA-0843</t>
  </si>
  <si>
    <t>Bruno Pereira</t>
  </si>
  <si>
    <t>Avenida Barão do Rio Branco, 249 Transportes SRS-JF - Manoel Honório.</t>
  </si>
  <si>
    <t>(32) 3274-5361</t>
  </si>
  <si>
    <t>AUGUSTO JOSE DE PAULA MARCHITO</t>
  </si>
  <si>
    <t>(32) 3424-1516</t>
  </si>
  <si>
    <t>CHARLES AGEU DOS SANTOS</t>
  </si>
  <si>
    <t>(37) 3354-1119</t>
  </si>
  <si>
    <t>o Mac 00200e104a51 foi alterado pois o modem não estava ligando</t>
  </si>
  <si>
    <t>JOB FELICIANO NETO</t>
  </si>
  <si>
    <t>(37) 3546-1173</t>
  </si>
  <si>
    <t>SES-CATA-0851</t>
  </si>
  <si>
    <t>RODRIGO AVILA MAFUZ</t>
  </si>
  <si>
    <t>(31) 3716-1780</t>
  </si>
  <si>
    <t>00:20:0E:10:49:EE</t>
  </si>
  <si>
    <t>SES-CAIO-0855</t>
  </si>
  <si>
    <t>MARITA LOPES DA CUNHA LEONEL</t>
  </si>
  <si>
    <t>(37) 3373-1105</t>
  </si>
  <si>
    <t>PAULA JUNIA ALVES</t>
  </si>
  <si>
    <t>JULIANO TEIXEIRA SILVA</t>
  </si>
  <si>
    <t>(31) 3736-1397</t>
  </si>
  <si>
    <t>WALDILENE BARCELLOS CUNHA</t>
  </si>
  <si>
    <t>(31) 3857-1874</t>
  </si>
  <si>
    <t>DANILO LIMA E CASTRO</t>
  </si>
  <si>
    <t>(37) 3355-1360</t>
  </si>
  <si>
    <t>EULADIA DE OLIVEIRA FREITAS</t>
  </si>
  <si>
    <t>PRISCILA CRISTINA LOURENÇO RODRIGUES</t>
  </si>
  <si>
    <t>(34) 3631-4940</t>
  </si>
  <si>
    <t>Fabrício Campo Lima</t>
  </si>
  <si>
    <t>ITATIAIUÇU</t>
  </si>
  <si>
    <t>SES-ITCU-0870</t>
  </si>
  <si>
    <t>LIVIA LOPES MOREIRA</t>
  </si>
  <si>
    <t>avenida JOSE FRANCISCO DA SILVA, 0 - CENTRO</t>
  </si>
  <si>
    <t>(31) 3572-1255</t>
  </si>
  <si>
    <t>0818c</t>
  </si>
  <si>
    <t>RIBEIRÃO DAS NEVES</t>
  </si>
  <si>
    <t>Debora Resende / Thiago</t>
  </si>
  <si>
    <t>avenida Waldemar José Alves, 250 - Status</t>
  </si>
  <si>
    <t>Cancelada por motivo de alteração do endereço da unidade CVV.</t>
  </si>
  <si>
    <t>BARÃO DE MONTE ALTO</t>
  </si>
  <si>
    <t>Eduarda Furlani Ribeiro</t>
  </si>
  <si>
    <t>(32) 3727-1134</t>
  </si>
  <si>
    <t>GABRIELA CAMARGOS FONSECA</t>
  </si>
  <si>
    <t>(33) 3514-1629</t>
  </si>
  <si>
    <t>LAGOA DOURADA</t>
  </si>
  <si>
    <t>JANAINA RESENDE DE SOUSA</t>
  </si>
  <si>
    <t>praça AMARO LOPES, 606 - CENTRO</t>
  </si>
  <si>
    <t>(32) 3363-2090</t>
  </si>
  <si>
    <t>00:20:0E:10:48:9C</t>
  </si>
  <si>
    <t>GUIDOVAL</t>
  </si>
  <si>
    <t>JACIANE COELHO GONÇALVES</t>
  </si>
  <si>
    <t>(32) 8425-0970</t>
  </si>
  <si>
    <t>INDAIABIRA</t>
  </si>
  <si>
    <t>MAYRA DARLANE CAPUCHINO DE OLIVEIRA</t>
  </si>
  <si>
    <t>(38) 3824-9221 -</t>
  </si>
  <si>
    <t>FRANCISCO BADARÓ</t>
  </si>
  <si>
    <t>SALTO DA DIVISA</t>
  </si>
  <si>
    <t>RIO ACIMA</t>
  </si>
  <si>
    <t>SES-RIMA-0835</t>
  </si>
  <si>
    <t>PERDIZES</t>
  </si>
  <si>
    <t>NOVA ERA</t>
  </si>
  <si>
    <t>SES-NORA-0840</t>
  </si>
  <si>
    <t>BARRA LONGA</t>
  </si>
  <si>
    <t>BIAS FORTES</t>
  </si>
  <si>
    <t>BOM JESUS DA PENHA</t>
  </si>
  <si>
    <t>CAJURI</t>
  </si>
  <si>
    <t>CAPITÃO ANDRADE</t>
  </si>
  <si>
    <t>CARMO DO RIO CLARO</t>
  </si>
  <si>
    <t>CONCEIÇÃO DO PARÁ</t>
  </si>
  <si>
    <t>DIVISA NOVA</t>
  </si>
  <si>
    <t>DORES DO INDAIÁ</t>
  </si>
  <si>
    <t>Mirelly Oliveira Silva</t>
  </si>
  <si>
    <t>Rua Coronel Antônio Inácio, 133 - Centro</t>
  </si>
  <si>
    <t>(35) 3834-1299</t>
  </si>
  <si>
    <t>OS alterada pela Prodemge no dia 08/03.</t>
  </si>
  <si>
    <t>SANTANA DO MANHUAÇU</t>
  </si>
  <si>
    <t>Angelo Marcos de assis Bitencourt</t>
  </si>
  <si>
    <t>SANTO ANTÔNIO DO AMPARO</t>
  </si>
  <si>
    <t>Livia Borges martins</t>
  </si>
  <si>
    <t>Rua Ananias Teixeira de Avelar, 81 - Centro</t>
  </si>
  <si>
    <t>(35) 3863-2230</t>
  </si>
  <si>
    <t>SÃO JOÃO BATISTA DO GLÓRIA</t>
  </si>
  <si>
    <t>Carla Dayrell Pedrosa</t>
  </si>
  <si>
    <t>(35) 3524-1276</t>
  </si>
  <si>
    <t>SÃO JOAQUIM DE BICAS</t>
  </si>
  <si>
    <t>Solange Campos de Resende</t>
  </si>
  <si>
    <t>avenida Maria do Carmo, 810 - Tereza Cristina</t>
  </si>
  <si>
    <t>(31) 3534-9090</t>
  </si>
  <si>
    <t>00:20:0E:10:4A:0C</t>
  </si>
  <si>
    <t>Airton Nascimento de Mouro</t>
  </si>
  <si>
    <t>SENHORA DOS REMÉDIOS</t>
  </si>
  <si>
    <t>Fernando Victor Martins Rubatino</t>
  </si>
  <si>
    <t>SERRANÓPOLIS DE MINAS</t>
  </si>
  <si>
    <t>Paulo Fernando Costa Faria</t>
  </si>
  <si>
    <t>Fernanda de Oliveira e Lucas</t>
  </si>
  <si>
    <t>(38) 3845-2553</t>
  </si>
  <si>
    <t>00:20:0E:10:48:f3</t>
  </si>
  <si>
    <t>Dhiony Miranda Rodrigues</t>
  </si>
  <si>
    <t>TIROS</t>
  </si>
  <si>
    <t>Vanessa Bibiana Amaral de Morais</t>
  </si>
  <si>
    <t>TURMALINA</t>
  </si>
  <si>
    <t>Marcela Gonçalves Ferreira</t>
  </si>
  <si>
    <t>VARGEM BONITA</t>
  </si>
  <si>
    <t>Emília Cristina Ferreira Costa</t>
  </si>
  <si>
    <t>VIRGÍNIA</t>
  </si>
  <si>
    <t>Vivian Pinto Monteiro</t>
  </si>
  <si>
    <t>GLAUCILÂNDIA</t>
  </si>
  <si>
    <t>Aline Rodrigues Silva</t>
  </si>
  <si>
    <t>ALPINÓPOLIS</t>
  </si>
  <si>
    <t>José Rodrigues Freira Filho</t>
  </si>
  <si>
    <t>Rua Major João Gonçalves, 155 - Centro</t>
  </si>
  <si>
    <t>(35) 3523-1350</t>
  </si>
  <si>
    <t>AMPARO DO SERRA</t>
  </si>
  <si>
    <t>Gisele Neves Paolo Marques de Lima</t>
  </si>
  <si>
    <t>(31) 3895-5459</t>
  </si>
  <si>
    <t>ANGELÂNDIA</t>
  </si>
  <si>
    <t>Rua Eduardo Ferreira de Souza, 0 - Bela Vista.</t>
  </si>
  <si>
    <t>OS corrigida pela Prodemge em 08/03.</t>
  </si>
  <si>
    <t>BUGRE</t>
  </si>
  <si>
    <t>Aline Campos Ferreira</t>
  </si>
  <si>
    <t>Rua Antônio Marques, 0 - Centro</t>
  </si>
  <si>
    <t>(33) 3355-8057</t>
  </si>
  <si>
    <t>BURITIZEIRO</t>
  </si>
  <si>
    <t>Flávio Natalancio Antônio de Souza</t>
  </si>
  <si>
    <t>Rua Jonas Carneiro, 307 - Centro</t>
  </si>
  <si>
    <t>(38) 3742-1471</t>
  </si>
  <si>
    <t>CASA GRANDE</t>
  </si>
  <si>
    <t>João de Souza Marzano Cardoso</t>
  </si>
  <si>
    <t>praça São Sebastião, 0 - Centro</t>
  </si>
  <si>
    <t>(31) 3723-1382 -</t>
  </si>
  <si>
    <t>CHAPADA GAÚCHA</t>
  </si>
  <si>
    <t>Welington Santos Porto</t>
  </si>
  <si>
    <t>CONFINS</t>
  </si>
  <si>
    <t>Daniel Ramos Athouguia</t>
  </si>
  <si>
    <t>(31) 3686-0018</t>
  </si>
  <si>
    <t>00:20:0E:10:48:56</t>
  </si>
  <si>
    <t>Airton Gabriel do Nascimento Mouro</t>
  </si>
  <si>
    <t>CORAÇÃO DE JESUS</t>
  </si>
  <si>
    <t>Luccas Alves Mota</t>
  </si>
  <si>
    <t>(38) 3228-2284</t>
  </si>
  <si>
    <t>CRUZÍLIA</t>
  </si>
  <si>
    <t>Michel de Souza Almeida</t>
  </si>
  <si>
    <t>(35) 3346-1540</t>
  </si>
  <si>
    <t>DESTERRO DO MELO</t>
  </si>
  <si>
    <t>Livia Muniz Braga</t>
  </si>
  <si>
    <t>Rua Antônio Carvalho de Oliveira, 3 - Centro</t>
  </si>
  <si>
    <t>DOM CAVATI</t>
  </si>
  <si>
    <t>Monaliza Santana Pereira</t>
  </si>
  <si>
    <t>Rua Machado de Assis, 173 - Centro</t>
  </si>
  <si>
    <t>ESTRELA DO SUL</t>
  </si>
  <si>
    <t>SES-ESUL-0899</t>
  </si>
  <si>
    <t>Angélica Yumiko Mitsutake</t>
  </si>
  <si>
    <t>(34) 8844-6444</t>
  </si>
  <si>
    <t>EUGENÓPOLIS</t>
  </si>
  <si>
    <t>Carla Diogo Rozetti</t>
  </si>
  <si>
    <t>avenida Antenor Mazorque, 400 - Centro</t>
  </si>
  <si>
    <t>(32) 3744-1434</t>
  </si>
  <si>
    <t>GRUPIARA</t>
  </si>
  <si>
    <t>Ana Gabriela Sivieri Pereira Alves</t>
  </si>
  <si>
    <t>GUARANI</t>
  </si>
  <si>
    <t>Jorge Luiz Pereira</t>
  </si>
  <si>
    <t>ITAPEVA</t>
  </si>
  <si>
    <t>Natalia Pereira</t>
  </si>
  <si>
    <t>Rua Tobias de Andrade, 230 - Centro</t>
  </si>
  <si>
    <t>(35) 3434-1882</t>
  </si>
  <si>
    <t>LAMIM</t>
  </si>
  <si>
    <t>Livia Maria Rezende da Silva</t>
  </si>
  <si>
    <t>Rua Coronel Severiano Nogueira, 0 - Centro</t>
  </si>
  <si>
    <t>ITUMIRIM</t>
  </si>
  <si>
    <t>Cintia de Cassia Freitas</t>
  </si>
  <si>
    <t>(35) 3823-1347</t>
  </si>
  <si>
    <t>LAGOA DOS PATOS</t>
  </si>
  <si>
    <t>João Pedro Eleutério do Couto Junior</t>
  </si>
  <si>
    <t>LAGOA FORMOSA</t>
  </si>
  <si>
    <t>Juliane Soares da Silva</t>
  </si>
  <si>
    <t>Rua Eurípedes Ribeiro, 956 - Centro</t>
  </si>
  <si>
    <t>LUZ</t>
  </si>
  <si>
    <t>Luciana Couto Lima</t>
  </si>
  <si>
    <t>praça Antônio Eugênio Filho, 10 - Rosário</t>
  </si>
  <si>
    <t>MENDES PIMENTEL</t>
  </si>
  <si>
    <t>Thais Lopes Silveira Silva</t>
  </si>
  <si>
    <t>(33) 3246-1297</t>
  </si>
  <si>
    <t>00:20:0E:10:49:EF</t>
  </si>
  <si>
    <t>PAINEIRAS</t>
  </si>
  <si>
    <t>Andreia Ramiro Cesar</t>
  </si>
  <si>
    <t>(37) 3545-1878</t>
  </si>
  <si>
    <t>PATROCÍNIO DO MURIAÉ</t>
  </si>
  <si>
    <t>Dheyemila de Paula Mantovani</t>
  </si>
  <si>
    <t>avenida Coronel Telemaco Pompei, 97 - Centro</t>
  </si>
  <si>
    <t>(32) 3726-1577</t>
  </si>
  <si>
    <t>PRADOS</t>
  </si>
  <si>
    <t>Daniele Cerqueira Ladeira</t>
  </si>
  <si>
    <t>praça Getulio Silva, 56 - Centro</t>
  </si>
  <si>
    <t>(32) 3353-6460</t>
  </si>
  <si>
    <t>PRATÁPOLIS</t>
  </si>
  <si>
    <t>Luiz Antônio Pedroso</t>
  </si>
  <si>
    <t>QUARTEL GERAL</t>
  </si>
  <si>
    <t>Isaac Inacio Silva Junior</t>
  </si>
  <si>
    <t>Rua Augusto Roseno, 8 - Centro</t>
  </si>
  <si>
    <t>Milena Zampier Ferreira Costa</t>
  </si>
  <si>
    <t>Rua Pepita Simões de Sardoá, 53 - Centro</t>
  </si>
  <si>
    <t>Paulo Francisco Afonso da Silva Junior</t>
  </si>
  <si>
    <t>Rua Odilio Torres Costa, 468 - Jardim Florestal</t>
  </si>
  <si>
    <t>(38) 3824-1185</t>
  </si>
  <si>
    <t>SES-ROIA-0917</t>
  </si>
  <si>
    <t>Carlos Eduardo Vieira Rocha Mendes</t>
  </si>
  <si>
    <t>(34) 3848-1526</t>
  </si>
  <si>
    <t>cadu.farma@hotmail.com</t>
  </si>
  <si>
    <t>Mariana Aparecida Brum Bicalho</t>
  </si>
  <si>
    <t>Gustavo Procópio Caldeira Rocha</t>
  </si>
  <si>
    <t>avenida Primeiro de Junho, 1482 - Centro</t>
  </si>
  <si>
    <t>Stela Maris Machado Alves de Meira</t>
  </si>
  <si>
    <t>Rua Mestra Inhazinha, 0 - Centro</t>
  </si>
  <si>
    <t>(33) 3433-1314</t>
  </si>
  <si>
    <t>Meiry Aparecida Rodrigues Lopes</t>
  </si>
  <si>
    <t>Rua Sebastião Pereira, 625 - Centro</t>
  </si>
  <si>
    <t>(31) 3897-1301</t>
  </si>
  <si>
    <t>André Moreira Silva</t>
  </si>
  <si>
    <t>avenida Paulo VI, 1524 - Centro</t>
  </si>
  <si>
    <t>(37) 3286-1133</t>
  </si>
  <si>
    <t>Wagner Salles Rochetti</t>
  </si>
  <si>
    <t>Rua Eliane Ferreira Cardoso, 0 - Gomes Cardoso</t>
  </si>
  <si>
    <t>SES-VAHA-0924</t>
  </si>
  <si>
    <t>Fernando Conde</t>
  </si>
  <si>
    <t>avenida Benjamim Constant, 275 - centro</t>
  </si>
  <si>
    <t>(35) 3222-8016</t>
  </si>
  <si>
    <t>Link para atender Rede Frio</t>
  </si>
  <si>
    <t>Antiga OS 3023/12 que foi cancelada por motivo de alteração do endereço da unidade CVV. GCR: Substitui OS 3023/12 cancelada em 06/03/2012 - Motivo Alteração de Endereço.</t>
  </si>
  <si>
    <t>SES-ACCA-0930</t>
  </si>
  <si>
    <t>00:20:0E:10:4A:47</t>
  </si>
  <si>
    <t>feita troca de MAC por Jefferson Marques. Autorizada por Hernan Alves.</t>
  </si>
  <si>
    <t>00:20:0E:10:48:F5</t>
  </si>
  <si>
    <t xml:space="preserve">Fabricio </t>
  </si>
  <si>
    <t xml:space="preserve">ANGELÂNDIA </t>
  </si>
  <si>
    <t>Rua Eduardo Ferreira de Souza, 0 - Bela Vista</t>
  </si>
  <si>
    <t>Marcos Paulo</t>
  </si>
  <si>
    <t xml:space="preserve">AGUANIL </t>
  </si>
  <si>
    <t>Avenida FRANCISCO MACHADO BORGES, 159 - ZACARIAS PEREIRA</t>
  </si>
  <si>
    <t>triangulo do sul</t>
  </si>
  <si>
    <t xml:space="preserve">SANTANA DO GARAMBÉU </t>
  </si>
  <si>
    <t>Rua CRISTIANO FAGUNDES, 40 - CENTRO</t>
  </si>
  <si>
    <t xml:space="preserve">Rua EMILIO LAGO PIMENTA, 106 - BARRO PRETO </t>
  </si>
  <si>
    <t xml:space="preserve">Rua VIRGILIO MACHADO DE CASTRO, 0 - DIVINEIA </t>
  </si>
  <si>
    <t>Rua CELSO SUL FERREIRA, 40 - FÁTIMA</t>
  </si>
  <si>
    <t xml:space="preserve">Praça JOSE DIAS DE ANDRADE, 0 - CENTRO </t>
  </si>
  <si>
    <t xml:space="preserve">Rua Benedito Valadares, 233 - Centro </t>
  </si>
  <si>
    <t xml:space="preserve">praça Dr João Pinheiro, 0 - Centro </t>
  </si>
  <si>
    <t xml:space="preserve">praça São Sebastião, 0 - Centro </t>
  </si>
  <si>
    <t xml:space="preserve">Rua São Luiz, 439 - Novo Horizonte </t>
  </si>
  <si>
    <t xml:space="preserve">Rua Hipolito Rosa, 442 - Centro </t>
  </si>
  <si>
    <t xml:space="preserve">Rua Antônio da Rocha Brito, 362 - Centro </t>
  </si>
  <si>
    <t>Noroeste</t>
  </si>
  <si>
    <t xml:space="preserve">Rua Agenor Faria, 1564 - Centro </t>
  </si>
  <si>
    <t xml:space="preserve">avenida Antenor Mazorque, 400 - Centro </t>
  </si>
  <si>
    <t>SUdeste</t>
  </si>
  <si>
    <t xml:space="preserve">Rua Tonico Valeriano, 290 - Centro </t>
  </si>
  <si>
    <t>Centro SUl</t>
  </si>
  <si>
    <t xml:space="preserve">Rua Antônio Marques, 0 - Centro </t>
  </si>
  <si>
    <t xml:space="preserve">Rua Augusto Mendes de Carvalho, 0 - Centro </t>
  </si>
  <si>
    <t xml:space="preserve">rodovia MG 420, 0 KM 17 - Centro </t>
  </si>
  <si>
    <t>NÃO TEM VISADA PARA A INSTALAÇÃO, PROPRIETARIO IRA POAR A ARVORE.</t>
  </si>
  <si>
    <t xml:space="preserve">Rua JOSE DE AZEREDO FILHO, 55 - CENTRO </t>
  </si>
  <si>
    <t>SES-AGIL-0886</t>
  </si>
  <si>
    <t>00:20:0E:10:4A:31</t>
  </si>
  <si>
    <t>SES-ANIA-0889</t>
  </si>
  <si>
    <t>00:20:0E:10:48:4A</t>
  </si>
  <si>
    <t>Marcos Paulo de Sousa Ferreira</t>
  </si>
  <si>
    <t>00:20:0E:10:48:AD</t>
  </si>
  <si>
    <t>00:20:0E:10:49:01</t>
  </si>
  <si>
    <t>Wellington Ferreira de Souza</t>
  </si>
  <si>
    <t>3194/12</t>
  </si>
  <si>
    <t>3195/12</t>
  </si>
  <si>
    <t>3193/12</t>
  </si>
  <si>
    <t>862</t>
  </si>
  <si>
    <t>3199/12</t>
  </si>
  <si>
    <t>855</t>
  </si>
  <si>
    <t>3200/12</t>
  </si>
  <si>
    <t>SES-BRAS-0667</t>
  </si>
  <si>
    <t>SES-SEES-0793</t>
  </si>
  <si>
    <t>SES-MOAS-0806</t>
  </si>
  <si>
    <t>SES-TRAS-0808</t>
  </si>
  <si>
    <t>0855c</t>
  </si>
  <si>
    <t>0850c</t>
  </si>
  <si>
    <t>0854c</t>
  </si>
  <si>
    <t>0862c</t>
  </si>
  <si>
    <t>0896c</t>
  </si>
  <si>
    <t>0913c</t>
  </si>
  <si>
    <t>Rua Sagrado Coração de Jesus, 44 - Centro</t>
  </si>
  <si>
    <t>Antiga OS 3128/12 que foi cancelada por alteração de endereço. Antigo cod acesso 0913.</t>
  </si>
  <si>
    <t>Vivian Castro Lemos</t>
  </si>
  <si>
    <t>Rua Acre, 80 - Centro</t>
  </si>
  <si>
    <t>Antiga OS 3056/12. Alteração de endereço. Cod acesso antigo 0850.</t>
  </si>
  <si>
    <t>Saulo Messias Gomes</t>
  </si>
  <si>
    <t>Rua ANTÔNIO PEREIRA DA CUNHA, 145 - Centro</t>
  </si>
  <si>
    <t>Antiga OS 3061/12. Alteração de endereço. Cod acesso antigo 0854.</t>
  </si>
  <si>
    <t>3198/12</t>
  </si>
  <si>
    <t>Rua Pedro Francisco Maciel, 26 - Lourdes</t>
  </si>
  <si>
    <t>Almelicio Francisco de Santana Junior</t>
  </si>
  <si>
    <t>Rua DOUTOR EDGARD PINTO FIUZA, 1637 - SÃO SEBASTIÃO</t>
  </si>
  <si>
    <t>Antiga OS 3069/12. Alteração de endereço. Cod acesso antigo 0862.</t>
  </si>
  <si>
    <t>Marita Lopes da Cunha Leonel</t>
  </si>
  <si>
    <t>Rua MONSENHOR MARIO DA SILVEIRA, 205 - Centro</t>
  </si>
  <si>
    <t>Antiga OS 3062/12. Alteração de endereço. Cod acesso antigo 0855.</t>
  </si>
  <si>
    <t>652</t>
  </si>
  <si>
    <t>3203/12</t>
  </si>
  <si>
    <t>0652c</t>
  </si>
  <si>
    <t>Cancelado por alteração de endereço para ativação do acesso.</t>
  </si>
  <si>
    <t>00:20:0E:10:49:C1</t>
  </si>
  <si>
    <t>Leonardo Batista</t>
  </si>
  <si>
    <t>Andreia Cassia Alves Ferreira</t>
  </si>
  <si>
    <t>Praça Farley Martins Mendes, 20 - Sagrada Família</t>
  </si>
  <si>
    <t>(38) 3845-3799</t>
  </si>
  <si>
    <t>SES-SAEU-0783</t>
  </si>
  <si>
    <t>SES-BAGA-0841</t>
  </si>
  <si>
    <t>SES-PROS-0913</t>
  </si>
  <si>
    <t>SES-BOHA-0850</t>
  </si>
  <si>
    <t>Endereço informado no agendamento não confere (Praça Joaquim Alves Xavier, 180, Centro)</t>
  </si>
  <si>
    <t>GVS</t>
  </si>
  <si>
    <t>Fabricio</t>
  </si>
  <si>
    <t>JFA</t>
  </si>
  <si>
    <t>Welligton</t>
  </si>
  <si>
    <t xml:space="preserve">Rua Sebastião de Quadros, 176 - Caxambu </t>
  </si>
  <si>
    <t xml:space="preserve">praça Getulio Silva, 56 - Centro </t>
  </si>
  <si>
    <t xml:space="preserve">avenida Getúlio Vargas, 257 - Centro </t>
  </si>
  <si>
    <t xml:space="preserve">Rua Major João Gonçalves, 155 - Centro </t>
  </si>
  <si>
    <t xml:space="preserve">Rua Dr Helio Andrade, 42 - Centro </t>
  </si>
  <si>
    <t xml:space="preserve">Rua Ananias Teixeira de Avelar, 81 - Centro </t>
  </si>
  <si>
    <t xml:space="preserve">praça Castorino de Souza, 100 - Centro </t>
  </si>
  <si>
    <t xml:space="preserve">Rua Lambari, 0 - Centro </t>
  </si>
  <si>
    <t xml:space="preserve">Rua Eliane Ferreira Cardoso, 0 - Gomes Cardoso </t>
  </si>
  <si>
    <t>SES-PRHA-0775</t>
  </si>
  <si>
    <t>00:20:0E:10:4A:2F</t>
  </si>
  <si>
    <t>00:20:0E:10:4A:19</t>
  </si>
  <si>
    <t>SES-ITRO-0869</t>
  </si>
  <si>
    <t>SES-LUUZ-0909</t>
  </si>
  <si>
    <t>SES-CRIA-0896</t>
  </si>
  <si>
    <t>SES-DOIA-0862</t>
  </si>
  <si>
    <t>Cliente não está ciente.</t>
  </si>
  <si>
    <t>3214/12</t>
  </si>
  <si>
    <t>3187/12</t>
  </si>
  <si>
    <t>3189/12</t>
  </si>
  <si>
    <t>3205/12</t>
  </si>
  <si>
    <t>3207/12</t>
  </si>
  <si>
    <t>3208/12</t>
  </si>
  <si>
    <t>3209/12</t>
  </si>
  <si>
    <t>3210/12</t>
  </si>
  <si>
    <t>3211/12</t>
  </si>
  <si>
    <t>3213/12</t>
  </si>
  <si>
    <t>3186/12</t>
  </si>
  <si>
    <t>3185/12</t>
  </si>
  <si>
    <t>3184/12</t>
  </si>
  <si>
    <t>3183/12</t>
  </si>
  <si>
    <t>CATAS ALTAS DA NORUEGA</t>
  </si>
  <si>
    <t>ARANTINA</t>
  </si>
  <si>
    <t>ALMENARA</t>
  </si>
  <si>
    <t>CAETANÓPOLIS</t>
  </si>
  <si>
    <t>CALDAS</t>
  </si>
  <si>
    <t>CAPITÃO ENÉAS</t>
  </si>
  <si>
    <t>PATOS DE MINAS</t>
  </si>
  <si>
    <t>MURIAÉ</t>
  </si>
  <si>
    <t>CAPUTIRA</t>
  </si>
  <si>
    <t>ALVARENGA</t>
  </si>
  <si>
    <t>AIURUOCA</t>
  </si>
  <si>
    <t>00:20:0E:10:48:FA</t>
  </si>
  <si>
    <t>Kátia Karina Oliveira de Carvalho</t>
  </si>
  <si>
    <t>(31) 3752-1238</t>
  </si>
  <si>
    <t>Thalita Cristine de C. Nascimento</t>
  </si>
  <si>
    <t>Rua Francisco Caetano, 148 - Centro</t>
  </si>
  <si>
    <t>(32) 3286-1265</t>
  </si>
  <si>
    <t>Mayla Souza</t>
  </si>
  <si>
    <t>Rua Bias Fortes, 680 ALmoxarifado - Centro</t>
  </si>
  <si>
    <t>(33) 9961-9486</t>
  </si>
  <si>
    <t>Letícia de Castro Freitas</t>
  </si>
  <si>
    <t>Rua Doutor Antônio Soeiro, 235 - Vila Regina</t>
  </si>
  <si>
    <t>(31) 3837-3470</t>
  </si>
  <si>
    <t>Eusia Maria Maciel de Freitas</t>
  </si>
  <si>
    <t>Rua Coronel Victor Mascarenhas, 388 - Centro</t>
  </si>
  <si>
    <t>(31) 3714-7271</t>
  </si>
  <si>
    <t>Maria Cristina Ridolfi</t>
  </si>
  <si>
    <t>Cinthia Beatriz Ferreira Ruas Silva</t>
  </si>
  <si>
    <t>Rua 26, 58 - Centro</t>
  </si>
  <si>
    <t>(38) 3235-1343</t>
  </si>
  <si>
    <t>Conceição</t>
  </si>
  <si>
    <t>Rua Henrique Cota, 84 - Bela Vista</t>
  </si>
  <si>
    <t>(34) 3822-9770</t>
  </si>
  <si>
    <t>João Ciribelli</t>
  </si>
  <si>
    <t>Praça Dr Gilmar Dutra e Melo Felipe, 0 - Centro</t>
  </si>
  <si>
    <t>(32) 3696-3361</t>
  </si>
  <si>
    <t>Adriano Carlos Soares</t>
  </si>
  <si>
    <t>Avenida Ferreira Rios, 0 - Centro</t>
  </si>
  <si>
    <t>(31) 3873-5180</t>
  </si>
  <si>
    <t>Wagner Fiorino</t>
  </si>
  <si>
    <t>Rua Euclides Ribeiro, 46 - Centro</t>
  </si>
  <si>
    <t>(32) 3346-1256</t>
  </si>
  <si>
    <t>Geraldo Felício Junior</t>
  </si>
  <si>
    <t>(33) 3328-1193</t>
  </si>
  <si>
    <t>Marcos de Barros Chaves</t>
  </si>
  <si>
    <t>Rua Felipe Senador, 1057 - Campo Prático</t>
  </si>
  <si>
    <t>(35) 3344-1386</t>
  </si>
  <si>
    <t>Fulgêncio Fernandes de Souza</t>
  </si>
  <si>
    <t>Rua Joaquim Leandro, 629 - São Vicente</t>
  </si>
  <si>
    <t>(33) 3611-1505</t>
  </si>
  <si>
    <t xml:space="preserve"> 20°41'47.57"S</t>
  </si>
  <si>
    <t xml:space="preserve"> 43°29'42.01"O</t>
  </si>
  <si>
    <t xml:space="preserve"> 21°54'31.72"S</t>
  </si>
  <si>
    <t xml:space="preserve"> 44°15'11.84"O</t>
  </si>
  <si>
    <t xml:space="preserve"> 16°11'19.26"S</t>
  </si>
  <si>
    <t xml:space="preserve"> 40°41'16.71"O</t>
  </si>
  <si>
    <t xml:space="preserve"> 19°56'29.46"S</t>
  </si>
  <si>
    <t xml:space="preserve"> 43°28'30.17"O</t>
  </si>
  <si>
    <t xml:space="preserve"> 19°17'33.87"S</t>
  </si>
  <si>
    <t xml:space="preserve"> 44°24'57.29"O</t>
  </si>
  <si>
    <t xml:space="preserve"> 21°55'22.73"S</t>
  </si>
  <si>
    <t xml:space="preserve"> 46°23'14.70"O</t>
  </si>
  <si>
    <t xml:space="preserve"> 16°18'55.66"S</t>
  </si>
  <si>
    <t xml:space="preserve"> 43°42'31.33"O</t>
  </si>
  <si>
    <t xml:space="preserve"> 18°34'44.35"S</t>
  </si>
  <si>
    <t xml:space="preserve"> 46°31'5.66"O</t>
  </si>
  <si>
    <t xml:space="preserve"> 21° 7'49.06"S</t>
  </si>
  <si>
    <t xml:space="preserve"> 42°22'2.72"O</t>
  </si>
  <si>
    <t xml:space="preserve"> 20°10'21.28"S</t>
  </si>
  <si>
    <t xml:space="preserve"> 42°16'16.63"O</t>
  </si>
  <si>
    <t>ANTÔNIO CARLOS</t>
  </si>
  <si>
    <t xml:space="preserve"> 21°18'28.62"S</t>
  </si>
  <si>
    <t xml:space="preserve"> 43°45'25.39"O</t>
  </si>
  <si>
    <t xml:space="preserve"> 19°25'3.62"S</t>
  </si>
  <si>
    <t xml:space="preserve"> 41°43'39.50"O</t>
  </si>
  <si>
    <t xml:space="preserve"> 21°55'45.70"S</t>
  </si>
  <si>
    <t xml:space="preserve"> 44°36'6.91"O</t>
  </si>
  <si>
    <t>AGUAS FORMOSAS</t>
  </si>
  <si>
    <t xml:space="preserve"> 17° 4'56.04"S</t>
  </si>
  <si>
    <t xml:space="preserve"> 40°56'3.44"O</t>
  </si>
  <si>
    <t>00:20:0E:10:48:A5</t>
  </si>
  <si>
    <t>Marcos Paulo Sousa Ferreira</t>
  </si>
  <si>
    <t>00:20:0E:10:49:BA</t>
  </si>
  <si>
    <t>00:20:0E:10:48:CA</t>
  </si>
  <si>
    <t>00:20:0E:10:48:E0</t>
  </si>
  <si>
    <t>BARÃO DE COCAIS</t>
  </si>
  <si>
    <t>ÁGUAS FORMOSAS</t>
  </si>
  <si>
    <t>Prazo Empreiteira</t>
  </si>
  <si>
    <t>Wellington</t>
  </si>
  <si>
    <t>Endereço divergente.</t>
  </si>
  <si>
    <t>SES-BAIS-0940</t>
  </si>
  <si>
    <t>AGUARDANDO ACEITE PELO SISTEMA</t>
  </si>
  <si>
    <t>00:20:0E:10:4A:25</t>
  </si>
  <si>
    <t>SES-DOOS-0688</t>
  </si>
  <si>
    <t>SES-CORA-0858</t>
  </si>
  <si>
    <t>00:20:0E:10:48:E2</t>
  </si>
  <si>
    <t>Airton Gabriel do Nascmento Mouro</t>
  </si>
  <si>
    <t>SES-CADE-0854</t>
  </si>
  <si>
    <t>00:20:0E:10:4C:3F</t>
  </si>
  <si>
    <t>Antiga OS 3111/12. Alteração de endereço. Cod de acesso 0896. Mac alterado em 23/03 com ciência de Hernan Alves.</t>
  </si>
  <si>
    <t>00:20:0E:10:48:49</t>
  </si>
  <si>
    <t>SES-ARNA-0938</t>
  </si>
  <si>
    <t>00:20:0E:10:4c:63</t>
  </si>
  <si>
    <t>00:20:0E:10:49:EB</t>
  </si>
  <si>
    <t>SES-CAIS-0942</t>
  </si>
  <si>
    <t>ALÉM PARAÍBA</t>
  </si>
  <si>
    <t>savio</t>
  </si>
  <si>
    <t>dasdsa 43 fasdfdsa</t>
  </si>
  <si>
    <t>A ACEITAR</t>
  </si>
  <si>
    <t>00:20:0e:10:48:57</t>
  </si>
  <si>
    <t>SES-CAIO-0855-2</t>
  </si>
  <si>
    <t>00:20:0E:10:4A:06</t>
  </si>
  <si>
    <t>00:20:0E:10:49:AB</t>
  </si>
  <si>
    <t>3222/12</t>
  </si>
  <si>
    <t>DATAS</t>
  </si>
  <si>
    <t xml:space="preserve"> 18°26'44.52"S</t>
  </si>
  <si>
    <t xml:space="preserve"> 43°39'21.44"O</t>
  </si>
  <si>
    <t>00:20:0e:10:49:f5</t>
  </si>
  <si>
    <t>00:20:0E:10:48:58</t>
  </si>
  <si>
    <t>00:20:0E:10:48:FF</t>
  </si>
  <si>
    <t>Welligton Ferreira de Souza</t>
  </si>
  <si>
    <t>00:20:0e:10:4a:32</t>
  </si>
  <si>
    <t>00:20:0E:10:4A:3C</t>
  </si>
  <si>
    <t>SES-ANOS-0937</t>
  </si>
  <si>
    <t>00:20:0e:10:48:60</t>
  </si>
  <si>
    <t>Hugo Souza Maciel</t>
  </si>
  <si>
    <t xml:space="preserve">praça Divino, 10 </t>
  </si>
  <si>
    <t>(38) 3535-1178</t>
  </si>
  <si>
    <t>Lonardo</t>
  </si>
  <si>
    <t xml:space="preserve">praça Manoel Dias da Fonseca, 4 - Centro </t>
  </si>
  <si>
    <t xml:space="preserve">Rua Pepita Simões de Sardoá, 53 - Centro </t>
  </si>
  <si>
    <t xml:space="preserve">Avenida Nossa Senhora das Graças, 139 - Centro </t>
  </si>
  <si>
    <t xml:space="preserve">Rua Bias Fortes, 680 ALmoxarifado - Centro </t>
  </si>
  <si>
    <t xml:space="preserve">Rua Coronel Victor Mascarenhas, 388 - Centro </t>
  </si>
  <si>
    <t>Rodrigo</t>
  </si>
  <si>
    <t xml:space="preserve">Avenida Santa Cruz, 27 - Centro </t>
  </si>
  <si>
    <t xml:space="preserve">Rua 26, 58 - Centro </t>
  </si>
  <si>
    <t xml:space="preserve">Rua Henrique Cota, 84 - Bela Vista </t>
  </si>
  <si>
    <t xml:space="preserve">Praça Dr Gilmar Dutra e Melo Felipe, 0 - Centro </t>
  </si>
  <si>
    <t xml:space="preserve">Avenida Ferreira Rios, 0 - Centro </t>
  </si>
  <si>
    <t xml:space="preserve">Rua Euclides Ribeiro, 46 - Centro </t>
  </si>
  <si>
    <t xml:space="preserve">Praça Prefeito José Carlos Martins, 0 - Centro </t>
  </si>
  <si>
    <t>SES-SAOA-0923</t>
  </si>
  <si>
    <t>SES-AICA-0935</t>
  </si>
  <si>
    <t>3218/12</t>
  </si>
  <si>
    <t>CLÁUDIO</t>
  </si>
  <si>
    <t>Anna Carolina Rodrigues Costa</t>
  </si>
  <si>
    <t>avenida Araguaia, 127</t>
  </si>
  <si>
    <t>(37) 3381-2933</t>
  </si>
  <si>
    <t>3216/12</t>
  </si>
  <si>
    <t>CAXAMBU</t>
  </si>
  <si>
    <t>Ana Cristina Pereira Guimarães</t>
  </si>
  <si>
    <t>Rua Mario Milward, 283</t>
  </si>
  <si>
    <t>(35) 3341-3758</t>
  </si>
  <si>
    <t>3217/12</t>
  </si>
  <si>
    <t>CLARAVAL</t>
  </si>
  <si>
    <t>Geliane de Andrade Lima Teofilo</t>
  </si>
  <si>
    <t>(34) 3353-5311</t>
  </si>
  <si>
    <t>3219/12</t>
  </si>
  <si>
    <t>CONCEIÇÃO DA BARRA DE MINAS</t>
  </si>
  <si>
    <t>Luana Paula Jordão Carvalho</t>
  </si>
  <si>
    <t>Rua Maria da Conceição Fonseca, 130</t>
  </si>
  <si>
    <t>(35) 9878-5142</t>
  </si>
  <si>
    <t>3220/12</t>
  </si>
  <si>
    <t>Marcus Vinicius do Nascimento</t>
  </si>
  <si>
    <t>Rua Expedicionário Taumaturgo, 66</t>
  </si>
  <si>
    <t>(33) 3317-1106</t>
  </si>
  <si>
    <t>CONSOLAÇÃO</t>
  </si>
  <si>
    <t>Ana Paula Moraes Nogueira</t>
  </si>
  <si>
    <t>travessa José de Pinto Nogueira</t>
  </si>
  <si>
    <t>(35) 9938-8818</t>
  </si>
  <si>
    <t>Danilo Vieira Lima</t>
  </si>
  <si>
    <t>Rua Wilson Castro Mares, 333</t>
  </si>
  <si>
    <t>(33) 8814-9002</t>
  </si>
  <si>
    <t>3221/12</t>
  </si>
  <si>
    <t>3223/12</t>
  </si>
  <si>
    <t xml:space="preserve"> 20°26'28.40"S</t>
  </si>
  <si>
    <t xml:space="preserve"> 44°45'30.34"O</t>
  </si>
  <si>
    <t xml:space="preserve"> 21°58'10.36"S</t>
  </si>
  <si>
    <t xml:space="preserve"> 44°55'30.02"O</t>
  </si>
  <si>
    <t xml:space="preserve"> 20°23'36.91"S</t>
  </si>
  <si>
    <t xml:space="preserve"> 47°15'35.41"O</t>
  </si>
  <si>
    <t xml:space="preserve"> 21° 6'60.00"S</t>
  </si>
  <si>
    <t xml:space="preserve"> 44°28'0.01"O</t>
  </si>
  <si>
    <t xml:space="preserve"> 18°29'10.37"S</t>
  </si>
  <si>
    <t xml:space="preserve"> 47°23'3.83"O</t>
  </si>
  <si>
    <t xml:space="preserve"> 22°33'9.57"S</t>
  </si>
  <si>
    <t xml:space="preserve"> 45°55'24.93"O</t>
  </si>
  <si>
    <t xml:space="preserve"> 20° 8'24.99"S</t>
  </si>
  <si>
    <t xml:space="preserve"> 44°53'15.12"O</t>
  </si>
  <si>
    <t>SES-EUIS-0900</t>
  </si>
  <si>
    <t>00:20:0e:10:48:9a</t>
  </si>
  <si>
    <t>RELATÓRIO OK</t>
  </si>
  <si>
    <t>RELETORIO OK</t>
  </si>
  <si>
    <t>RELATORIO OK</t>
  </si>
  <si>
    <t>FALTOU ISOLAMENTO DOS CONECTORES.</t>
  </si>
  <si>
    <t>00:20:0e:10:48:94</t>
  </si>
  <si>
    <t>00:20:0e:10:48:99</t>
  </si>
  <si>
    <t>SES-RIES-0818</t>
  </si>
  <si>
    <t>SES-CLIO-0951</t>
  </si>
  <si>
    <t>José Eduardo</t>
  </si>
  <si>
    <t>Av. VIII, Numero 50</t>
  </si>
  <si>
    <t>31 3641-5320</t>
  </si>
  <si>
    <t>Betânia Claudiano</t>
  </si>
  <si>
    <t>Rua Poti, 403</t>
  </si>
  <si>
    <t>31 3635-6583</t>
  </si>
  <si>
    <t>Karlla Vieira</t>
  </si>
  <si>
    <t>Rua Holanda, 100</t>
  </si>
  <si>
    <t>Renata Barbosa</t>
  </si>
  <si>
    <t>Rua das Palmeiras, 243</t>
  </si>
  <si>
    <t>031 3691-2552</t>
  </si>
  <si>
    <t>Keila Santos</t>
  </si>
  <si>
    <t>Rua Pará de Minas, 2333</t>
  </si>
  <si>
    <t>31 3634-2135</t>
  </si>
  <si>
    <t>Poliana Elisa</t>
  </si>
  <si>
    <t>Rua Coronel Lima e Silva, 3</t>
  </si>
  <si>
    <t>31 3641-5239</t>
  </si>
  <si>
    <t>Carla Manaíra</t>
  </si>
  <si>
    <t>Rua Antônio de Pinho Tavares, 268</t>
  </si>
  <si>
    <t>31 3636-3103</t>
  </si>
  <si>
    <t>Gustavo Ferreira</t>
  </si>
  <si>
    <t>Rua Dois, 59</t>
  </si>
  <si>
    <t>31 3634-0252</t>
  </si>
  <si>
    <t>Maria Antônia</t>
  </si>
  <si>
    <t>Rua G, 70</t>
  </si>
  <si>
    <t>31 3641-5229</t>
  </si>
  <si>
    <t>Vagner Carvalho</t>
  </si>
  <si>
    <t>Rua Argentina, 531</t>
  </si>
  <si>
    <t>31 3649-6865</t>
  </si>
  <si>
    <t>Marlene Caetano</t>
  </si>
  <si>
    <t>Rua Jabaquara, 187</t>
  </si>
  <si>
    <t>31 3636-2354</t>
  </si>
  <si>
    <t>Melinda Soares</t>
  </si>
  <si>
    <t>Rua Machado de Assis, 269</t>
  </si>
  <si>
    <t>31 3636-2351</t>
  </si>
  <si>
    <t>Ivone Luiz</t>
  </si>
  <si>
    <t>Rua Suiça, 79</t>
  </si>
  <si>
    <t>31 3634-2449</t>
  </si>
  <si>
    <t>Francisco Elias</t>
  </si>
  <si>
    <t>Rua Baldim, 891</t>
  </si>
  <si>
    <t>31 3649-6021</t>
  </si>
  <si>
    <t>Paula Cristina</t>
  </si>
  <si>
    <t>Av. das Indústrias, 675</t>
  </si>
  <si>
    <t>31 3642-1008</t>
  </si>
  <si>
    <t>Daniela Christine</t>
  </si>
  <si>
    <t>Rua José Cândido Murta, 260</t>
  </si>
  <si>
    <t>31 3634-9409</t>
  </si>
  <si>
    <t>Marizene Vilarinho</t>
  </si>
  <si>
    <t>Rua Estefânia Sales Sotero, s/n</t>
  </si>
  <si>
    <t>31 3637-2446</t>
  </si>
  <si>
    <t>Karine Chaluppe</t>
  </si>
  <si>
    <t>Rua Manoel Felix Homem, 524</t>
  </si>
  <si>
    <t>31 3641-9110</t>
  </si>
  <si>
    <t>Nilcélia da Paixão</t>
  </si>
  <si>
    <t>Av. das Indústrias, 4754</t>
  </si>
  <si>
    <t>31 3641-4386</t>
  </si>
  <si>
    <t>Helena Barbosa</t>
  </si>
  <si>
    <t>Av. Teixeira da Costa Sobrinho, 741</t>
  </si>
  <si>
    <t>31 3641-5325</t>
  </si>
  <si>
    <t>Eliane Zeferino</t>
  </si>
  <si>
    <t>Av. Brasília, 3505</t>
  </si>
  <si>
    <t>31 3637-4573</t>
  </si>
  <si>
    <t>Adriana Lelis</t>
  </si>
  <si>
    <t>Rua Maria do Carmo Castro, 50</t>
  </si>
  <si>
    <t>31 3636-4522</t>
  </si>
  <si>
    <t>Kelly Soares</t>
  </si>
  <si>
    <t>Rua Mangarataia, 413</t>
  </si>
  <si>
    <t>31 3634-5334</t>
  </si>
  <si>
    <t>Fernanda Teixeira</t>
  </si>
  <si>
    <t>Av. Nossa Senhora da Conceição, 70</t>
  </si>
  <si>
    <t>31 3637-3393</t>
  </si>
  <si>
    <t>DOM BOSCO</t>
  </si>
  <si>
    <t>Joildo Gomes Alves de Vasconcelos</t>
  </si>
  <si>
    <t>38 3675-7055</t>
  </si>
  <si>
    <t>Cristina Amoroso</t>
  </si>
  <si>
    <t>Rua Francisco Jerônimo da Silva, 25</t>
  </si>
  <si>
    <t>31 3649-6864</t>
  </si>
  <si>
    <t>031 3634-3500</t>
  </si>
  <si>
    <t>3231/12</t>
  </si>
  <si>
    <t>3232/12</t>
  </si>
  <si>
    <t>3233/12</t>
  </si>
  <si>
    <t>3234/12</t>
  </si>
  <si>
    <t>3236/12</t>
  </si>
  <si>
    <t>3238/12</t>
  </si>
  <si>
    <t>3239/12</t>
  </si>
  <si>
    <t>3240/12</t>
  </si>
  <si>
    <t>3242/12</t>
  </si>
  <si>
    <t>3243/12</t>
  </si>
  <si>
    <t>3244/12</t>
  </si>
  <si>
    <t>3246/12</t>
  </si>
  <si>
    <t>3247/12</t>
  </si>
  <si>
    <t>3248/12</t>
  </si>
  <si>
    <t>3249/12</t>
  </si>
  <si>
    <t>3252/12</t>
  </si>
  <si>
    <t>3253/12</t>
  </si>
  <si>
    <t>3254/12</t>
  </si>
  <si>
    <t>3251/12</t>
  </si>
  <si>
    <t>3255/12</t>
  </si>
  <si>
    <t>3259/12</t>
  </si>
  <si>
    <t>3235/12</t>
  </si>
  <si>
    <t>ENDEREÇO INCORRETO rua Juscelino Kubitschek-92-centro</t>
  </si>
  <si>
    <t>Endereço incorreto. Av.Olindo de Miranda,1713-são Francisco</t>
  </si>
  <si>
    <t>FALTOU CABOS SEM VEDAÇÃO. NA PÁGINA 11, NAS EXISTEM BURACOS NAS PAREDES. CABOS NÃO SEGUEM OS CANTOS DAS PAREDES</t>
  </si>
  <si>
    <t>FALTOU CABOS COM VEDAÇÃO E MODEM NA POSIÇÃO CORRETA.</t>
  </si>
  <si>
    <t>RELATORIO BOM, MAS NÃO ENTENDI A FOTO DO PLANETA SEX MOTEL.</t>
  </si>
  <si>
    <t>CABOS PASSADOS NO MEIO DA PAREDE, E NÃO PELAS LATEREIS COMO ORIENTADO.</t>
  </si>
  <si>
    <t>FALTA: 5.5) Detalhe de Conexão do IDU à Tomada de Energia AC.</t>
  </si>
  <si>
    <t>CABOS PASSADOS NO MEIO DA PAREDE, E NÃO PELAS LATEREIS COMO ORIENTADO. FOTOS SEM DIMENSIONAMENTO NO RELATÓRIO, IMPOSSIBILITANTO VISUALIZAÇÃO CORRETA DA INSTALAÇÃO.</t>
  </si>
  <si>
    <t>FALTA: 5.1) Vista Geral da Superfície do Local de Instalação</t>
  </si>
  <si>
    <t>FALTA</t>
  </si>
  <si>
    <t>SES-DIIS-0956</t>
  </si>
  <si>
    <t>Antônio</t>
  </si>
  <si>
    <t>00:20:0E:10:49:DA</t>
  </si>
  <si>
    <t>00:20:0e:10:48:92</t>
  </si>
  <si>
    <t>DORES DO TURVO</t>
  </si>
  <si>
    <t>Aleida Fernandes Nogueira</t>
  </si>
  <si>
    <t xml:space="preserve">Rua Francisco Grossi, 0 </t>
  </si>
  <si>
    <t>32 3576-1472</t>
  </si>
  <si>
    <t>ENGENHEIRO CALDAS</t>
  </si>
  <si>
    <t>Pamela Cardoso Ribeiro Dias</t>
  </si>
  <si>
    <t>Rua Manoel Martins, 101, Bairro: Vila Martins</t>
  </si>
  <si>
    <t>33 3234-1444</t>
  </si>
  <si>
    <t>ERVÁLIA</t>
  </si>
  <si>
    <t>Maria do Rosário Batista Frederico</t>
  </si>
  <si>
    <t>ESTIVA</t>
  </si>
  <si>
    <t>Meiriely Bitencourt Moreira</t>
  </si>
  <si>
    <t>35 3462-1065</t>
  </si>
  <si>
    <t>ESTRELA DO INDAIÁ</t>
  </si>
  <si>
    <t>José Edvard da Silva</t>
  </si>
  <si>
    <t>Rua Joaquim Alves Belo, 86, centro</t>
  </si>
  <si>
    <t>37 3553-1220</t>
  </si>
  <si>
    <t>SÃO SEBASTIÃO DA VARGEM ALEGRE</t>
  </si>
  <si>
    <t>Renato Pedrosa</t>
  </si>
  <si>
    <t>Rua João Pinto de Faria, 1323, centro.</t>
  </si>
  <si>
    <t>32 3426-7127</t>
  </si>
  <si>
    <t>Rua Ilca Fonseca Alves Duarte, 0, centro</t>
  </si>
  <si>
    <t>DOM VIÇOSO</t>
  </si>
  <si>
    <t>Ricardo Rodrigo Santos Pinto</t>
  </si>
  <si>
    <t>Rua Cônego José Divino, 631, centro</t>
  </si>
  <si>
    <t>35 3375-1130</t>
  </si>
  <si>
    <t xml:space="preserve"> 20°57'41.50"S</t>
  </si>
  <si>
    <t xml:space="preserve"> 43°11'23.62"O</t>
  </si>
  <si>
    <t xml:space="preserve"> 19°12'28.39"S</t>
  </si>
  <si>
    <t xml:space="preserve"> 42° 3'6.43"O</t>
  </si>
  <si>
    <t xml:space="preserve"> 20°50'46.37"S</t>
  </si>
  <si>
    <t xml:space="preserve"> 42°39'20.39"O</t>
  </si>
  <si>
    <t xml:space="preserve"> 15° 5'47.44"S</t>
  </si>
  <si>
    <t xml:space="preserve"> 45°40'55.60"O</t>
  </si>
  <si>
    <t xml:space="preserve"> 19°31'21.17"S</t>
  </si>
  <si>
    <t xml:space="preserve"> 45°47'20.37"O</t>
  </si>
  <si>
    <t xml:space="preserve"> 21° 4'12.67"S</t>
  </si>
  <si>
    <t xml:space="preserve"> 42°38'14.31"O</t>
  </si>
  <si>
    <t xml:space="preserve"> 20°46'1.08"S</t>
  </si>
  <si>
    <t xml:space="preserve"> 42°31'0.43"O</t>
  </si>
  <si>
    <t>BERTÓPOLIS</t>
  </si>
  <si>
    <t xml:space="preserve"> 17° 3'35.12"S</t>
  </si>
  <si>
    <t xml:space="preserve"> 40°34'13.54"O</t>
  </si>
  <si>
    <t>SES-CARA-0947</t>
  </si>
  <si>
    <t>00:20:0e:10:4c:89</t>
  </si>
  <si>
    <t>SES-SAIA-3231</t>
  </si>
  <si>
    <t>SES-SAIA-3232</t>
  </si>
  <si>
    <t>Fabrício Silva Fernandes</t>
  </si>
  <si>
    <t>(33) 3626-1301</t>
  </si>
  <si>
    <t>SISTEMA DA PRODEMGE TRAVOU A ACEITAÇÃO. (4/4) / ATIVAÇÃO COM ATRASO DA NELTA (26/3).</t>
  </si>
  <si>
    <t>00:20:0E:10:4A:2E</t>
  </si>
  <si>
    <t>00:20:0E:10:49:A1</t>
  </si>
  <si>
    <t>Welliton Ferreira de Souza</t>
  </si>
  <si>
    <t>00:20:0e:10:4c:64</t>
  </si>
  <si>
    <t>Leonardo Batista de Araujo Silva</t>
  </si>
  <si>
    <t>CABO SOLTO NA PAREDE</t>
  </si>
  <si>
    <t>SES-MATA-0844</t>
  </si>
  <si>
    <t xml:space="preserve">Marcos </t>
  </si>
  <si>
    <t>SES-SAIA-3236</t>
  </si>
  <si>
    <t>00:20:0e:10:48:72</t>
  </si>
  <si>
    <t>SES-SAIA-3244</t>
  </si>
  <si>
    <t>00:20:0e:10:49:97</t>
  </si>
  <si>
    <t>SES-SAIA-3252</t>
  </si>
  <si>
    <t>00:20:0e:10:4a:4b</t>
  </si>
  <si>
    <t>SES-AGAS-0934</t>
  </si>
  <si>
    <t>DIVISÓPOLIS</t>
  </si>
  <si>
    <t>SES-SAIA-3240</t>
  </si>
  <si>
    <t>SES-SAIA-3246</t>
  </si>
  <si>
    <t>SES-SAIA-3255</t>
  </si>
  <si>
    <t>SES-SAIA-3235</t>
  </si>
  <si>
    <t>SES-DOVO-3266</t>
  </si>
  <si>
    <t>Marco Aurelio Moura</t>
  </si>
  <si>
    <t>SES-SARE-3272</t>
  </si>
  <si>
    <t>00:20:0e:10:4c:a6</t>
  </si>
  <si>
    <t>00:20:0e:10:48:8e</t>
  </si>
  <si>
    <t>Fabrício Soares Campolina</t>
  </si>
  <si>
    <t>00:20:0E:10:4A:3E</t>
  </si>
  <si>
    <t>FERNANDES TOURINHO</t>
  </si>
  <si>
    <t>Valéria Roberta Ferreira</t>
  </si>
  <si>
    <t>Rua Francisco Pereira Leite, 113</t>
  </si>
  <si>
    <t>33 3237-1420</t>
  </si>
  <si>
    <t>FARIA LEMOS</t>
  </si>
  <si>
    <t>Thelma Ferreira Valadão Ferraz</t>
  </si>
  <si>
    <t>Rua São Sebastião, 331</t>
  </si>
  <si>
    <t>32 9932-5003</t>
  </si>
  <si>
    <t>Jeferson Ribeiro Duarte</t>
  </si>
  <si>
    <t>Av. Odilon Lourdes, 339</t>
  </si>
  <si>
    <t>31 3733-1112</t>
  </si>
  <si>
    <t>GONZAGA</t>
  </si>
  <si>
    <t>Eder Carmo Verdeiro</t>
  </si>
  <si>
    <t>Praça João XXIII, 180</t>
  </si>
  <si>
    <t>33 3415-1460</t>
  </si>
  <si>
    <t>GUARDA-MOR</t>
  </si>
  <si>
    <t>Brenner Carvalho Pena</t>
  </si>
  <si>
    <t>Rua Frei Cecilio, 1375</t>
  </si>
  <si>
    <t>38 3673-1955</t>
  </si>
  <si>
    <t>HELIODORA</t>
  </si>
  <si>
    <t>Jonas Rodrigues</t>
  </si>
  <si>
    <t>Rua Fernando José Ribeiro, 67hr</t>
  </si>
  <si>
    <t>35 3457-1221</t>
  </si>
  <si>
    <t>IAPU</t>
  </si>
  <si>
    <t>Natália Gomes de Araújo</t>
  </si>
  <si>
    <t>Rua Jaime Mafra, 117</t>
  </si>
  <si>
    <t>33 3355-1781</t>
  </si>
  <si>
    <t>IBITURUNA</t>
  </si>
  <si>
    <t>Elmara Junia Carvalho Diniz</t>
  </si>
  <si>
    <t>Rua Silvestre Machado, 21</t>
  </si>
  <si>
    <t>35 3844-1233</t>
  </si>
  <si>
    <t>IJACI</t>
  </si>
  <si>
    <t>Gustavo Garcia Cambraia</t>
  </si>
  <si>
    <t>Praça Prefeito Elias Antônio Filho, 35</t>
  </si>
  <si>
    <t>35 3843-1183</t>
  </si>
  <si>
    <t>ILICÍNEA</t>
  </si>
  <si>
    <t>Renata Garcia Esteves</t>
  </si>
  <si>
    <t>Rua 02 de Novembro, 96</t>
  </si>
  <si>
    <t>35 3854-1216</t>
  </si>
  <si>
    <t xml:space="preserve"> 19° 9'14.28"S</t>
  </si>
  <si>
    <t xml:space="preserve"> 42° 4'49.66"O</t>
  </si>
  <si>
    <t xml:space="preserve"> 20°48'41.26"S</t>
  </si>
  <si>
    <t xml:space="preserve"> 42° 1'48.73"O</t>
  </si>
  <si>
    <t xml:space="preserve"> 18°49'27.17"S</t>
  </si>
  <si>
    <t xml:space="preserve"> 42°28'42.71"O</t>
  </si>
  <si>
    <t xml:space="preserve"> 17°45'16.53"S</t>
  </si>
  <si>
    <t xml:space="preserve"> 47° 6'10.35"O</t>
  </si>
  <si>
    <t xml:space="preserve"> 22° 2'15.07"S</t>
  </si>
  <si>
    <t xml:space="preserve"> 45°33'4.42"O</t>
  </si>
  <si>
    <t xml:space="preserve"> 19°26'1.50"S</t>
  </si>
  <si>
    <t xml:space="preserve"> 42°13'3.67"O</t>
  </si>
  <si>
    <t xml:space="preserve"> 21° 8'35.59"S</t>
  </si>
  <si>
    <t xml:space="preserve"> 44°44'23.95"O</t>
  </si>
  <si>
    <t xml:space="preserve"> 20°56'10.13"S</t>
  </si>
  <si>
    <t xml:space="preserve"> 45°49'41.16"O</t>
  </si>
  <si>
    <t>CONSEGUIU CONTATO COM O CLIENTE (17/4) / NÃO CONSEGUE CONTATO COM O CLIENTE (16/4).</t>
  </si>
  <si>
    <t>Endereço da OS, incorreto. Segundo cliente ao invés de: Rua Dois, 59, seria: Av.:Um, 196 - Santa Luzia.</t>
  </si>
  <si>
    <t>CLIENTE NÃO AUTORIZOU A INSTALAÇÃO.</t>
  </si>
  <si>
    <t>ACEITO POR EMAIL. ACEITO NO PORTAL EM 16/4.</t>
  </si>
  <si>
    <t>00:20:0e:10:48:84</t>
  </si>
  <si>
    <t>Novo contato: Juninho (31) 9867-6654.</t>
  </si>
  <si>
    <t>SES-SAIA-3243</t>
  </si>
  <si>
    <t>SEM CONTATO COM O CLIENTE.</t>
  </si>
  <si>
    <t>00:20:0e:10:4a:42</t>
  </si>
  <si>
    <t>SES-SAIA-3248</t>
  </si>
  <si>
    <t>00:20:0E:10:49:9E</t>
  </si>
  <si>
    <t>JACINTO</t>
  </si>
  <si>
    <t>Glauco Brito Mares</t>
  </si>
  <si>
    <t>Rua Dr. Erico Lemos Leite, 455 - Centro</t>
  </si>
  <si>
    <t>33 3723-1514</t>
  </si>
  <si>
    <t>ITAOBIM</t>
  </si>
  <si>
    <t>José de Alencar Andrade Júnior</t>
  </si>
  <si>
    <t>Rua da Bahia, 420 - Centro</t>
  </si>
  <si>
    <t>33 3734-1403</t>
  </si>
  <si>
    <t>ITAMOGI</t>
  </si>
  <si>
    <t xml:space="preserve">	Mônica Aparecida Silva de Pariz</t>
  </si>
  <si>
    <t>Rua Adolfo José de Paula, 418  - Centro</t>
  </si>
  <si>
    <t>35 3534-1781</t>
  </si>
  <si>
    <t>ITAGUARA</t>
  </si>
  <si>
    <t>Maria Aparecida Gonzaga Teixeira</t>
  </si>
  <si>
    <t>Rua Antônio Pacheco, 420 - Centro</t>
  </si>
  <si>
    <t>37 3384-2445</t>
  </si>
  <si>
    <t xml:space="preserve"> 16°10'24.43"S</t>
  </si>
  <si>
    <t xml:space="preserve"> 40°16'23.29"O</t>
  </si>
  <si>
    <t xml:space="preserve"> 16°34'34.17"S</t>
  </si>
  <si>
    <t xml:space="preserve"> 41°30'14.43"O</t>
  </si>
  <si>
    <t xml:space="preserve"> 21° 4'43.42"S</t>
  </si>
  <si>
    <t xml:space="preserve"> 47° 2'51.33"O</t>
  </si>
  <si>
    <t xml:space="preserve"> 20°24'10.56"S</t>
  </si>
  <si>
    <t xml:space="preserve"> 44°30'54.94"O</t>
  </si>
  <si>
    <t>19º 28’18.8"S</t>
  </si>
  <si>
    <t>44º13’31.6"O</t>
  </si>
  <si>
    <t>SES-COAO-0954</t>
  </si>
  <si>
    <t>SES-DOSO-3265</t>
  </si>
  <si>
    <t>SES-SAIA-3237</t>
  </si>
  <si>
    <t>00:20:0e:10:48:f5</t>
  </si>
  <si>
    <t>00:20:0e:10:49:cb</t>
  </si>
  <si>
    <t>SES-SAIA-3249</t>
  </si>
  <si>
    <t>SES-SAIA-3254</t>
  </si>
  <si>
    <t>SES-SARE-3271</t>
  </si>
  <si>
    <t>00:20:0e:10:4c:5f</t>
  </si>
  <si>
    <t>HUb Prodemge</t>
  </si>
  <si>
    <t>JESUÂNIA</t>
  </si>
  <si>
    <t>Luciana Fonseca de Melo</t>
  </si>
  <si>
    <t>Rua José Dias de Castro, 74</t>
  </si>
  <si>
    <t>35 3273-1224</t>
  </si>
  <si>
    <t>JUATUBA</t>
  </si>
  <si>
    <t>Caroline Viana Maia</t>
  </si>
  <si>
    <t>Rua Mário Teixeira, 189</t>
  </si>
  <si>
    <t>31 3535-8404</t>
  </si>
  <si>
    <t>LADAINHA</t>
  </si>
  <si>
    <t>Crislhaine Alves Prates</t>
  </si>
  <si>
    <t>Rua Flaviano Silva, s/n</t>
  </si>
  <si>
    <t>33 3524-1139</t>
  </si>
  <si>
    <t>JAPONVAR</t>
  </si>
  <si>
    <t>Flávia Gomes Silva</t>
  </si>
  <si>
    <t>Rua Ulisses Guimarães, 135</t>
  </si>
  <si>
    <t>38 3231-9103</t>
  </si>
  <si>
    <t>JEQUERI</t>
  </si>
  <si>
    <t>Sandra Leal Braga de Moura</t>
  </si>
  <si>
    <t>Av. Getúlio Vargas, 71</t>
  </si>
  <si>
    <t>31 3877-1038</t>
  </si>
  <si>
    <t>LAGAMAR</t>
  </si>
  <si>
    <t>Anália Fernandes de Matos Willemen</t>
  </si>
  <si>
    <t>Praça Magalhães Pinto, 68</t>
  </si>
  <si>
    <t>34 3812-1255</t>
  </si>
  <si>
    <t>LEANDRO FERREIRA</t>
  </si>
  <si>
    <t>Silvia Regina Prado de F. Barcelos</t>
  </si>
  <si>
    <t>Rua Ernesto Ferreira, 21</t>
  </si>
  <si>
    <t>37 3277-1363</t>
  </si>
  <si>
    <t>LEME DO PRADO</t>
  </si>
  <si>
    <t>Tadzio Fernandes Barroso</t>
  </si>
  <si>
    <t>Av. São Geraldo, 259</t>
  </si>
  <si>
    <t xml:space="preserve"> 21°59'59.69"S</t>
  </si>
  <si>
    <t xml:space="preserve"> 45°17'20.82"O</t>
  </si>
  <si>
    <t xml:space="preserve"> 19°57'8.00"S</t>
  </si>
  <si>
    <t xml:space="preserve"> 44°20'12.24"O</t>
  </si>
  <si>
    <t xml:space="preserve"> 17°37'39.30"S</t>
  </si>
  <si>
    <t xml:space="preserve"> 41°44'24.86"O</t>
  </si>
  <si>
    <t xml:space="preserve"> 15°59'50.34"S</t>
  </si>
  <si>
    <t xml:space="preserve"> 44°16'23.08"O</t>
  </si>
  <si>
    <t xml:space="preserve"> 20°27'24.77"S</t>
  </si>
  <si>
    <t xml:space="preserve"> 42°39'37.00"O</t>
  </si>
  <si>
    <t xml:space="preserve"> 18° 8'27.16"S</t>
  </si>
  <si>
    <t xml:space="preserve"> 46°48'43.18"O</t>
  </si>
  <si>
    <t xml:space="preserve"> 19°43'6.60"S</t>
  </si>
  <si>
    <t xml:space="preserve"> 45° 1'6.39"O</t>
  </si>
  <si>
    <t xml:space="preserve"> 17° 3'54.18"S</t>
  </si>
  <si>
    <t xml:space="preserve"> 42°43'1.08"O</t>
  </si>
  <si>
    <t>Flávio Soares</t>
  </si>
  <si>
    <t xml:space="preserve">Não consegue contato com cliente. Técnico que estava em instalação proxima a localidade foi ao endereço, onde constatou que o local estava fechado. Um vizinho informou ao técnico que o local está em reforma e funcionando temporariamente em um novo endereço que ele não soube informar. </t>
  </si>
  <si>
    <t>SES-SAIA-3238</t>
  </si>
  <si>
    <t>00:20:0e:10:4a:07</t>
  </si>
  <si>
    <t>00:20:0e:10:49:9f</t>
  </si>
  <si>
    <t>00:20:0e:10:4a:04</t>
  </si>
  <si>
    <t>00:20:0e:10:48:ac</t>
  </si>
  <si>
    <t xml:space="preserve">Não consegue contato com cliente. Técnico que estava em instalação proxima a localidade foi ao endereço, onde constatou que o local estava fechado. Um vizinho informou ao técnico que o local está em reforma e funcionando temporariamente em um novo </t>
  </si>
  <si>
    <t>00:20:0e:10:48:dc</t>
  </si>
  <si>
    <t>00:20:0e:10:48:ed</t>
  </si>
  <si>
    <t>Flávio Soares Fam</t>
  </si>
  <si>
    <t>MARLIÉRIA</t>
  </si>
  <si>
    <t>Juniel Sacrabelli (GRS)</t>
  </si>
  <si>
    <t>Rua Rafael Moreira da Silva, 90</t>
  </si>
  <si>
    <t>31 3844-1190</t>
  </si>
  <si>
    <t>MARTINHO CAMPOS</t>
  </si>
  <si>
    <t>Charles Cristian do Couto</t>
  </si>
  <si>
    <t>Praça Governador Valadares, 202</t>
  </si>
  <si>
    <t>37 3524-2681</t>
  </si>
  <si>
    <t>MACHACALIS</t>
  </si>
  <si>
    <t>Clelia Azevedo de Oliveira</t>
  </si>
  <si>
    <t>Rua Primeiro de Janeiro, 276</t>
  </si>
  <si>
    <t>33 3627-1750</t>
  </si>
  <si>
    <t>MANGA</t>
  </si>
  <si>
    <t>Maria do Carmo Dourado Neta</t>
  </si>
  <si>
    <t>Rua Conselheiro Saraiva, 40</t>
  </si>
  <si>
    <t>38 3615-2646</t>
  </si>
  <si>
    <t>ATALÉIA</t>
  </si>
  <si>
    <t>Cleuzeir Gomes Sales Lopes</t>
  </si>
  <si>
    <t>Rua Angelo Ribeiro, s/n</t>
  </si>
  <si>
    <t>33 3526-3073</t>
  </si>
  <si>
    <t>Tarcísio Chaves Almeida</t>
  </si>
  <si>
    <t>Rua João J. de Almeida, 66</t>
  </si>
  <si>
    <t>33 3526-1155</t>
  </si>
  <si>
    <t>Luciano Lino Magalhães</t>
  </si>
  <si>
    <t>Rua Clemente Esteves Ferraz, s/n</t>
  </si>
  <si>
    <t>Danielle Nunes dos Santos</t>
  </si>
  <si>
    <t>Rua Projetada, s/n</t>
  </si>
  <si>
    <t>Iracinara Soares Lima</t>
  </si>
  <si>
    <t>Rua João J. de Almeida, s/n</t>
  </si>
  <si>
    <t>Jaciara Melo Gonçalves</t>
  </si>
  <si>
    <t>Rua Governador Valadares, s/n</t>
  </si>
  <si>
    <t>33 3626-1230</t>
  </si>
  <si>
    <t>Larissa Quaresma Rosa</t>
  </si>
  <si>
    <t>Rua Aparecido Gomes, 407</t>
  </si>
  <si>
    <t>33 3626-1201</t>
  </si>
  <si>
    <t>Elizabeth Santos Rocha</t>
  </si>
  <si>
    <t>Av. Belo Horizonte, 25</t>
  </si>
  <si>
    <t>33 3626-2045</t>
  </si>
  <si>
    <t>José Fernandes Carlos Esteves</t>
  </si>
  <si>
    <t>Rua João Ferreira Coimbra, 40</t>
  </si>
  <si>
    <t>33 3513-1103</t>
  </si>
  <si>
    <t>Ana Luisa Dupim</t>
  </si>
  <si>
    <t>Rua Hidebrando Cabral, 387</t>
  </si>
  <si>
    <t>33 3513-1113</t>
  </si>
  <si>
    <t>ODU</t>
  </si>
  <si>
    <t>Silmar</t>
  </si>
  <si>
    <t>Belo Horizonte</t>
  </si>
  <si>
    <t>Daniel</t>
  </si>
  <si>
    <t>Mauro</t>
  </si>
  <si>
    <t>José Eustácio</t>
  </si>
  <si>
    <t xml:space="preserve">GOVERNADOR VALADARES </t>
  </si>
  <si>
    <t xml:space="preserve">Rua Wilson Castro Mares, 333 </t>
  </si>
  <si>
    <t xml:space="preserve"> JUIZ DE FORA</t>
  </si>
  <si>
    <t xml:space="preserve">Rua Maria Alves, 525 </t>
  </si>
  <si>
    <t>Montes Claros</t>
  </si>
  <si>
    <t xml:space="preserve">JUIZ DE FORA </t>
  </si>
  <si>
    <t xml:space="preserve">Rua DO OURO, 539 - MANJAHY </t>
  </si>
  <si>
    <t xml:space="preserve">Rua Expedicionário Taumaturgo, 66 </t>
  </si>
  <si>
    <t xml:space="preserve">  Rua Maria da Conceição Fonseca, 130 </t>
  </si>
  <si>
    <t xml:space="preserve">Av. VIII, Numero 50 </t>
  </si>
  <si>
    <t xml:space="preserve">Rua Poti, 403 </t>
  </si>
  <si>
    <t>Rua Joaquim Alves Belo, 86, cent</t>
  </si>
  <si>
    <t xml:space="preserve">Rua das Palmeiras, 243 </t>
  </si>
  <si>
    <t xml:space="preserve">  Rua Pará de Minas, 2333  </t>
  </si>
  <si>
    <t xml:space="preserve">  Rua José Cândido Murta, 260 </t>
  </si>
  <si>
    <t xml:space="preserve">Rua Dois, 59 </t>
  </si>
  <si>
    <t xml:space="preserve">Rua Francisco Jerônimo da Silva, 25 </t>
  </si>
  <si>
    <t>3265/12</t>
  </si>
  <si>
    <t xml:space="preserve">Rua Cônego José Divino, 631, centro </t>
  </si>
  <si>
    <t xml:space="preserve">Rua Suiça, 79 </t>
  </si>
  <si>
    <t xml:space="preserve"> Rua Maria do Carmo Castro, 50  </t>
  </si>
  <si>
    <t xml:space="preserve">Rua Mangarataia, 413 </t>
  </si>
  <si>
    <t xml:space="preserve">  Av. Nossa Senhora da Conceição, 70  </t>
  </si>
  <si>
    <t>3272/12</t>
  </si>
  <si>
    <t xml:space="preserve">Rua Ilca Fonseca Alves Duarte, 0, centro </t>
  </si>
  <si>
    <t>Juiz de fora</t>
  </si>
  <si>
    <t xml:space="preserve">Av. Teixeira da Costa Sobrinho, 741 </t>
  </si>
  <si>
    <t xml:space="preserve">Av. Brasília, 3505 </t>
  </si>
  <si>
    <t xml:space="preserve">Rua Estefânia Sales Sotero, s/n </t>
  </si>
  <si>
    <t>3271/12</t>
  </si>
  <si>
    <t xml:space="preserve">Rua João Pinto de Faria, 1323, centro. </t>
  </si>
  <si>
    <t xml:space="preserve">Rua Holanda, 100 </t>
  </si>
  <si>
    <t xml:space="preserve">  Rua Antônio de Pinho Tavares, 268  </t>
  </si>
  <si>
    <t xml:space="preserve">Rua G, 70 </t>
  </si>
  <si>
    <t xml:space="preserve">Rua José Vitorino, 57 , centro </t>
  </si>
  <si>
    <t xml:space="preserve">  Rua Padre Donizete, 20 , centro </t>
  </si>
  <si>
    <t xml:space="preserve">Rua Jabaquara, 187 </t>
  </si>
  <si>
    <t xml:space="preserve">  Rua Machado de Assis, 269 </t>
  </si>
  <si>
    <t xml:space="preserve">Av. das Indústrias, 675 </t>
  </si>
  <si>
    <t>3266/12</t>
  </si>
  <si>
    <t xml:space="preserve">Rua Governador Valadares, 337 - Centro </t>
  </si>
  <si>
    <t xml:space="preserve">CLÁUDIO </t>
  </si>
  <si>
    <t xml:space="preserve">avenida Araguaia, 127 </t>
  </si>
  <si>
    <t>3319/12</t>
  </si>
  <si>
    <t>3318/12</t>
  </si>
  <si>
    <t>3320/12</t>
  </si>
  <si>
    <t>3323/12</t>
  </si>
  <si>
    <t>3325/12</t>
  </si>
  <si>
    <t>3326/12</t>
  </si>
  <si>
    <t>3327/12</t>
  </si>
  <si>
    <t>3328/12</t>
  </si>
  <si>
    <t>3329/12</t>
  </si>
  <si>
    <t>3330/12</t>
  </si>
  <si>
    <t>3336/12</t>
  </si>
  <si>
    <t>3335/12</t>
  </si>
  <si>
    <t>3333/12</t>
  </si>
  <si>
    <t>Rua Adolfo José de Paula, 418 - Centro</t>
  </si>
  <si>
    <t>3332/12</t>
  </si>
  <si>
    <t xml:space="preserve"> 19°42'48.05"S</t>
  </si>
  <si>
    <t xml:space="preserve"> 42°43'55.30"O</t>
  </si>
  <si>
    <t xml:space="preserve"> 19°19'21.90"S</t>
  </si>
  <si>
    <t xml:space="preserve"> 45°14'46.48"O</t>
  </si>
  <si>
    <t xml:space="preserve"> 17° 4'23.77"S</t>
  </si>
  <si>
    <t xml:space="preserve"> 40°42'41.34"O</t>
  </si>
  <si>
    <t xml:space="preserve"> 14°45'24.82"S</t>
  </si>
  <si>
    <t xml:space="preserve"> 43°56'30.99"O</t>
  </si>
  <si>
    <t xml:space="preserve"> 18° 2'15.90"S</t>
  </si>
  <si>
    <t xml:space="preserve"> 41° 6'39.48"O</t>
  </si>
  <si>
    <t xml:space="preserve"> 17° 3'30.02"S</t>
  </si>
  <si>
    <t xml:space="preserve"> 40°33'50.03"O</t>
  </si>
  <si>
    <t xml:space="preserve"> 18°14'22.91"S</t>
  </si>
  <si>
    <t xml:space="preserve"> 41°44'11.12"O</t>
  </si>
  <si>
    <t>3270/12</t>
  </si>
  <si>
    <t>00:20:0e:10:49:9a</t>
  </si>
  <si>
    <t>SES-SAIA-3247</t>
  </si>
  <si>
    <t>00:20:0e:10:48:44</t>
  </si>
  <si>
    <t>Rua Maria Alves, 416</t>
  </si>
  <si>
    <t>SES-FEHO-3319</t>
  </si>
  <si>
    <t>SES-IAPU-3327</t>
  </si>
  <si>
    <t>SES-ITRA-3332</t>
  </si>
  <si>
    <t>PAVÃO</t>
  </si>
  <si>
    <t>Heidi Cordeiro</t>
  </si>
  <si>
    <t>Av. Valdir Pinheiro Cangussu, 99</t>
  </si>
  <si>
    <t>33 3535-4003</t>
  </si>
  <si>
    <t>Neide Idalina</t>
  </si>
  <si>
    <t>Rua Alagoas, s/n</t>
  </si>
  <si>
    <t>33 8816-4206</t>
  </si>
  <si>
    <t>FRONTEIRA DOS VALES</t>
  </si>
  <si>
    <t>Priscilla Santos Menezes</t>
  </si>
  <si>
    <t>Av. Minas Gerais, 416</t>
  </si>
  <si>
    <t>33 3623-1425</t>
  </si>
  <si>
    <t>Pablo Dias Viana</t>
  </si>
  <si>
    <t>A. Joaquim Pinheiro de Almeida, s/n</t>
  </si>
  <si>
    <t>33 3623-2004</t>
  </si>
  <si>
    <t xml:space="preserve"> 17°25'36.38"S</t>
  </si>
  <si>
    <t xml:space="preserve"> 41° 0'20.30"O</t>
  </si>
  <si>
    <t xml:space="preserve"> 16°53'24.38"S</t>
  </si>
  <si>
    <t xml:space="preserve"> 40°55'31.10"O</t>
  </si>
  <si>
    <t>Endereço incorreto. Conforme o cliente o endereço correto é: Rua Benedito Valadares, 398 Barra.</t>
  </si>
  <si>
    <t>Cliente não aceitou a instalação por não estar ciente.</t>
  </si>
  <si>
    <t>CLIENTE NÃO ESTÁ CIENTE.</t>
  </si>
  <si>
    <t>00:20:0e:10:48:a2</t>
  </si>
  <si>
    <t>00:20:0e:10:48:65</t>
  </si>
  <si>
    <t>00:20:0e:10:48:8f</t>
  </si>
  <si>
    <t>00:20:0e:10:48:8b</t>
  </si>
  <si>
    <t>Wellington Ferreira</t>
  </si>
  <si>
    <t>(37) 3421-4697</t>
  </si>
  <si>
    <t>00:20:0e:10:48:bc</t>
  </si>
  <si>
    <t>SES-ESIA-3270</t>
  </si>
  <si>
    <t>SES-JEIA-3340</t>
  </si>
  <si>
    <t>SES-ATIA-3352</t>
  </si>
  <si>
    <t>SES-ATIA-3353</t>
  </si>
  <si>
    <t>CAMPINA VERDE</t>
  </si>
  <si>
    <t>Fernanda dos Santos Cassimiro</t>
  </si>
  <si>
    <t>Rua 8, 666</t>
  </si>
  <si>
    <t>34 3412-1153</t>
  </si>
  <si>
    <t>Luiza freitas Morais Barcelos</t>
  </si>
  <si>
    <t>Av. 25, 794</t>
  </si>
  <si>
    <t>34 3412-1548</t>
  </si>
  <si>
    <t>CANÁPOLIS</t>
  </si>
  <si>
    <t>Dalila Silva Santos</t>
  </si>
  <si>
    <t>Rua Francisco Angelo Sobrinho, 200</t>
  </si>
  <si>
    <t>34 3266-3541</t>
  </si>
  <si>
    <t>Francelize Aparecida Gimenes</t>
  </si>
  <si>
    <t>Rua 13, 355</t>
  </si>
  <si>
    <t>34 3266-3525</t>
  </si>
  <si>
    <t>CAPINÓPOLIS</t>
  </si>
  <si>
    <t>Vanessa Guimarães Silva</t>
  </si>
  <si>
    <t>Rua Parreira, 1500</t>
  </si>
  <si>
    <t>34 3263-0352</t>
  </si>
  <si>
    <t>Lidieine Gonçalves Kataguiri</t>
  </si>
  <si>
    <t>Av. 117, 179</t>
  </si>
  <si>
    <t>34 3263-0351</t>
  </si>
  <si>
    <t>Douglas Almeida Barbosa</t>
  </si>
  <si>
    <t>Rua 14, 1132</t>
  </si>
  <si>
    <t>34 3412-2582</t>
  </si>
  <si>
    <t>REPARO</t>
  </si>
  <si>
    <t>3341/12</t>
  </si>
  <si>
    <t>3342/12</t>
  </si>
  <si>
    <t>3340/12</t>
  </si>
  <si>
    <t>3337/12</t>
  </si>
  <si>
    <t>3339/12</t>
  </si>
  <si>
    <t>3343/12</t>
  </si>
  <si>
    <t>3344/12</t>
  </si>
  <si>
    <t>3346/12</t>
  </si>
  <si>
    <t>3350/12</t>
  </si>
  <si>
    <t>3351/12</t>
  </si>
  <si>
    <t>3348/12</t>
  </si>
  <si>
    <t>3349/12</t>
  </si>
  <si>
    <t>3352/12</t>
  </si>
  <si>
    <t>3353/12</t>
  </si>
  <si>
    <t>3354/12</t>
  </si>
  <si>
    <t>3355/12</t>
  </si>
  <si>
    <t>3357/12</t>
  </si>
  <si>
    <t>3358/12</t>
  </si>
  <si>
    <t>3359/12</t>
  </si>
  <si>
    <t>3361/12</t>
  </si>
  <si>
    <t>3362/12</t>
  </si>
  <si>
    <t>3363/12</t>
  </si>
  <si>
    <t>3383/12</t>
  </si>
  <si>
    <t>Rua 8, 666 distrito onoropolis</t>
  </si>
  <si>
    <t>3382/12</t>
  </si>
  <si>
    <t>3381/12</t>
  </si>
  <si>
    <t>3385/12</t>
  </si>
  <si>
    <t>3386/12</t>
  </si>
  <si>
    <t>3387/12</t>
  </si>
  <si>
    <t>3388/12</t>
  </si>
  <si>
    <t>SES-CAAS-0944</t>
  </si>
  <si>
    <t>SES-COAS-0952</t>
  </si>
  <si>
    <t>SES-HERA-3326</t>
  </si>
  <si>
    <t>SES-LERA-3344</t>
  </si>
  <si>
    <t>O novo contato da Farmácia é a Jucimar.</t>
  </si>
  <si>
    <t>Lívia Regina de Assis Ferreira</t>
  </si>
  <si>
    <t>Av. Um, 544</t>
  </si>
  <si>
    <t>Valdenice Matias Soares</t>
  </si>
  <si>
    <t>Av. das Nações, 6</t>
  </si>
  <si>
    <t>34 3265-1436</t>
  </si>
  <si>
    <t>Verônica Santos Rodrigues</t>
  </si>
  <si>
    <t>Av. 5, 52</t>
  </si>
  <si>
    <t>34 3265-1155</t>
  </si>
  <si>
    <t>Josiane Gonçalves Soares dos Santos</t>
  </si>
  <si>
    <t>Rua Professor Antônio Bastos Braga, 99</t>
  </si>
  <si>
    <t>33 3582-1194</t>
  </si>
  <si>
    <t>SANTA HELENA DE MINAS</t>
  </si>
  <si>
    <t>Thatiany Soares Silva</t>
  </si>
  <si>
    <t>Rua Marechal Floriano Peixoto, s/n</t>
  </si>
  <si>
    <t>33 3626-9002</t>
  </si>
  <si>
    <t>Juliane Mota da Cruz</t>
  </si>
  <si>
    <t>Rua Princesa Isabel, s/n</t>
  </si>
  <si>
    <t>00:20:0e:10:48:b1</t>
  </si>
  <si>
    <t xml:space="preserve"> 19°32'10.68"S</t>
  </si>
  <si>
    <t xml:space="preserve"> 49°29'12.54"O</t>
  </si>
  <si>
    <t xml:space="preserve"> 18°40'48.08"S</t>
  </si>
  <si>
    <t xml:space="preserve"> 49°33'56.62"O</t>
  </si>
  <si>
    <t xml:space="preserve"> 18°43'25.24"S</t>
  </si>
  <si>
    <t xml:space="preserve"> 49°10'14.10"O</t>
  </si>
  <si>
    <t xml:space="preserve"> 18°30'53.58"S</t>
  </si>
  <si>
    <t xml:space="preserve"> 49°30'14.49"O</t>
  </si>
  <si>
    <t xml:space="preserve"> 18°28'44.70"S</t>
  </si>
  <si>
    <t xml:space="preserve"> 41°23'10.11"O</t>
  </si>
  <si>
    <t xml:space="preserve"> 16°59'16.05"S</t>
  </si>
  <si>
    <t xml:space="preserve"> 40°40'43.18"O</t>
  </si>
  <si>
    <t>TUBULAÇÃO POR ONDE DEVEM PASSAR CABOS ESTA OBSTRUIDA, RETORNA NO DIA (2/5). / LOCALIDADE SEM PADRÃO DE ENERGIA (23/3). OS EM SUBSTITUIÇÃO A 3023 (8/3).</t>
  </si>
  <si>
    <t>00:20:0e:10:48:b5</t>
  </si>
  <si>
    <t xml:space="preserve">Edinei </t>
  </si>
  <si>
    <t>00:20:0e:10:48:f9</t>
  </si>
  <si>
    <t>Airton Garbriel do Nascimento Mouro</t>
  </si>
  <si>
    <t>00:20:0e:10:4a:29</t>
  </si>
  <si>
    <t>00:20:0e:10:48:81</t>
  </si>
  <si>
    <t>SES-ITGI-3333</t>
  </si>
  <si>
    <t>SES-LAAR-3343</t>
  </si>
  <si>
    <t>00:20:0e:10:48:be</t>
  </si>
  <si>
    <t>Leonardo Batista de Araujo Souza</t>
  </si>
  <si>
    <t>SES-MAGA-3349</t>
  </si>
  <si>
    <t>SES-ATIA-3354</t>
  </si>
  <si>
    <t>SES-ATIA-3355</t>
  </si>
  <si>
    <t>SES-ATIA-3357</t>
  </si>
  <si>
    <t>SES-BEIS-3358</t>
  </si>
  <si>
    <t>SES-BEIS-3361</t>
  </si>
  <si>
    <t>SES-CAIO-3362</t>
  </si>
  <si>
    <t>3373/12</t>
  </si>
  <si>
    <t>3374/12</t>
  </si>
  <si>
    <t>3372/12</t>
  </si>
  <si>
    <t>3371/12</t>
  </si>
  <si>
    <t>00:20:0e:10:48:90</t>
  </si>
  <si>
    <t>00:20:0e:10:48:79</t>
  </si>
  <si>
    <t>Flavio Soares Sam</t>
  </si>
  <si>
    <t>SES-JAAR-3337</t>
  </si>
  <si>
    <t>00:20:0e:10:48:98</t>
  </si>
  <si>
    <t>00:20:0e:10:49:e0</t>
  </si>
  <si>
    <t>SES-CADE-3383</t>
  </si>
  <si>
    <t>SES-CADE-3382</t>
  </si>
  <si>
    <t>SES-CAIS-3385</t>
  </si>
  <si>
    <t>SES-CADE-3381</t>
  </si>
  <si>
    <t>TERMO COM DATA E IP ERRADOS, NECESSARIO REENVIAR POR ISSO NÃO FOI ACEITO NO DIA 4/5.</t>
  </si>
  <si>
    <t>(33) 3296-1118</t>
  </si>
  <si>
    <t>SES-DOCO-3259</t>
  </si>
  <si>
    <t>00:20:0e:10:49:fb</t>
  </si>
  <si>
    <t>SES-GUOR-3325</t>
  </si>
  <si>
    <t>00:20:0e:10:48:cf</t>
  </si>
  <si>
    <t>Rua João Francisco Lopes, 430 ? Centro</t>
  </si>
  <si>
    <t>00:20:0e:10:45:5f</t>
  </si>
  <si>
    <t xml:space="preserve">-
</t>
  </si>
  <si>
    <t>SES-BEIS-3359</t>
  </si>
  <si>
    <t>agendar</t>
  </si>
  <si>
    <t>08/05: Devido ao equipamento não foi possivel a finalização'</t>
  </si>
  <si>
    <t>08/05: Antena instalada, faltam testes .</t>
  </si>
  <si>
    <t>CLIENTE NÃO AGUARDOU FINALIZAÇÃO DA ISNTALAÇÃO</t>
  </si>
  <si>
    <t>08/05 : Devido a  localidade ser longe , não conseguiu a finalização .</t>
  </si>
  <si>
    <t>SES-SAIA-3245</t>
  </si>
  <si>
    <t>00:20:0e:10:48:ee</t>
  </si>
  <si>
    <t>SES-PAAO-3373</t>
  </si>
  <si>
    <t>SES-PAAO-3374</t>
  </si>
  <si>
    <t>LASSANCE</t>
  </si>
  <si>
    <t>Leidiane do Carmo Teixeira Cimini</t>
  </si>
  <si>
    <t>Rua I, 216</t>
  </si>
  <si>
    <t>38 3759-1263</t>
  </si>
  <si>
    <t>Vinicius Silveira Dourado</t>
  </si>
  <si>
    <t>Av. Brasil, 108</t>
  </si>
  <si>
    <t>38 3742-1116</t>
  </si>
  <si>
    <t>Gilson Moreira de Jesus</t>
  </si>
  <si>
    <t>Rua 8 de dezembro, 272</t>
  </si>
  <si>
    <t>38 3746-1191</t>
  </si>
  <si>
    <t>Célia Pereira Magalhães</t>
  </si>
  <si>
    <t>Rua A, s/n</t>
  </si>
  <si>
    <t>Nubia Oliveira Veloso Martins</t>
  </si>
  <si>
    <t>Rua Jonas Carneiro, 305</t>
  </si>
  <si>
    <t>38 3742-1506</t>
  </si>
  <si>
    <t>Walquiria Elizar dos Santos</t>
  </si>
  <si>
    <t>Rua Extremidade, 480</t>
  </si>
  <si>
    <t>38 3742-3032</t>
  </si>
  <si>
    <t>Estela Alves Pereira</t>
  </si>
  <si>
    <t>Rua Manoel Rocha, 84</t>
  </si>
  <si>
    <t>33 3534-1217</t>
  </si>
  <si>
    <t>Maria Josineide Rocha Nascimento</t>
  </si>
  <si>
    <t>Rua Goitacazes, 433</t>
  </si>
  <si>
    <t>38 3742-3044</t>
  </si>
  <si>
    <t>Vânia Maria Lopes Queiroz</t>
  </si>
  <si>
    <t>Rua Professora Maria Geralda, 161</t>
  </si>
  <si>
    <t>38 3742-2703</t>
  </si>
  <si>
    <t>Valéria Dayane Soares Alves Moreira</t>
  </si>
  <si>
    <t>Rua Maria Benedita dos Santos, 702</t>
  </si>
  <si>
    <t>38 3742-1853</t>
  </si>
  <si>
    <t>Cyntia Rodrigues da Silva</t>
  </si>
  <si>
    <t>Rua Jonas Carneiro, 307</t>
  </si>
  <si>
    <t>38 3742-1326</t>
  </si>
  <si>
    <t>SANTA FÉ DE MINAS</t>
  </si>
  <si>
    <t>Lucineia Aparecida Mesquita de Brito</t>
  </si>
  <si>
    <t>Rua Aristides Braga, 444</t>
  </si>
  <si>
    <t>Fernanda Rodrigues de Oliveira</t>
  </si>
  <si>
    <t>Rua Professora Alzira Ferreira, 303</t>
  </si>
  <si>
    <t>38 3743-9993</t>
  </si>
  <si>
    <t>Lucilene Soares da Silva</t>
  </si>
  <si>
    <t>Rua Jair de Sousa Pinto, 252</t>
  </si>
  <si>
    <t>38 3759-1226</t>
  </si>
  <si>
    <t>Karine Mota Xavier</t>
  </si>
  <si>
    <t>Rua Nossa senhora do Carmo, 611</t>
  </si>
  <si>
    <t>38 3759-1239</t>
  </si>
  <si>
    <t>Maria das Graças</t>
  </si>
  <si>
    <t>Rua Valter Borges, 398</t>
  </si>
  <si>
    <t>38 3743-9936</t>
  </si>
  <si>
    <t>Haroldo Brasil de Oliveira</t>
  </si>
  <si>
    <t>Av. São Francisco, 1378</t>
  </si>
  <si>
    <t>38 3743-9909</t>
  </si>
  <si>
    <t>Rua José Diniz Ferreira, 183</t>
  </si>
  <si>
    <t xml:space="preserve"> 17°53'14.04"S</t>
  </si>
  <si>
    <t xml:space="preserve"> 44°34'53.39"O</t>
  </si>
  <si>
    <t xml:space="preserve"> 17°23'52.80"S</t>
  </si>
  <si>
    <t xml:space="preserve"> 44°59'57.45"O</t>
  </si>
  <si>
    <t xml:space="preserve"> 41°28'55.65"O</t>
  </si>
  <si>
    <t xml:space="preserve"> 16°41'29.47"S</t>
  </si>
  <si>
    <t xml:space="preserve"> 45°24'47.12"O</t>
  </si>
  <si>
    <t>Airton / Walter</t>
  </si>
  <si>
    <t>Marcos Antonio</t>
  </si>
  <si>
    <t>RELATORIO OK / REPARO EM 04/05 PELA LIDER. ODU DESLOCADA POR PEDRA.</t>
  </si>
  <si>
    <t>LOCAL NÃO POSSUI LUGAR PARA INSTALAÇÃO DA ANTENA.</t>
  </si>
  <si>
    <t>LOCAL ALUGADO E PROPRIETÁRIO NÃO PERMITIU A FIXAÇÃO DA ANTENA. RESPONSÁVEL INFORMA QUE LOCALIDADE IRÁ PARA OUTRO LOCAL, MAS NÃO SABE O PRAZO.</t>
  </si>
  <si>
    <t>00:20:0e:10:4a:0d</t>
  </si>
  <si>
    <t>00:20:0e:10:4c:c1</t>
  </si>
  <si>
    <t>Marcos Antonio de Oliveira</t>
  </si>
  <si>
    <t>00:20:0e:10:49:f2</t>
  </si>
  <si>
    <t>00:20:0e:10:48:46</t>
  </si>
  <si>
    <t>00:20:0e:10:49:a6</t>
  </si>
  <si>
    <t>00:20:0e:10:49:91</t>
  </si>
  <si>
    <t xml:space="preserve">Alexandre </t>
  </si>
  <si>
    <t>SES-CAIS-3386</t>
  </si>
  <si>
    <t>MODEM COM PROBLEMA, TROCAR MAC.</t>
  </si>
  <si>
    <t>DESLIGARAM O MODEM.</t>
  </si>
  <si>
    <t>00:20:0e:10:48:aa</t>
  </si>
  <si>
    <t>00:20:0e:10:4c:23</t>
  </si>
  <si>
    <t>00:20:0e:10:49:b4</t>
  </si>
  <si>
    <t>SES-FRES-3372</t>
  </si>
  <si>
    <t>00:20:0e:10:4a:18</t>
  </si>
  <si>
    <t>00:20:0e:10:49:f8</t>
  </si>
  <si>
    <t>SES-CAIS-3387</t>
  </si>
  <si>
    <t>00:20:0e:10:4a:44</t>
  </si>
  <si>
    <t xml:space="preserve">Conforme responsável o endereço correto é: Rua 8 de dezembro, 284 </t>
  </si>
  <si>
    <t xml:space="preserve">Conforme cliente o endereço correto é: Rua Jonas Carneiro, 307 </t>
  </si>
  <si>
    <t>Andiara Luiza Xavier Freitas</t>
  </si>
  <si>
    <t>Rua Rosiria Amorim Guerra, 450</t>
  </si>
  <si>
    <t>38 3743-9994</t>
  </si>
  <si>
    <t>Kelcilene Azevedo de Matos</t>
  </si>
  <si>
    <t>Rua Rio Grande do Sul, 1144</t>
  </si>
  <si>
    <t>38 3743-9937</t>
  </si>
  <si>
    <t>Reginaldo Silva Cordeiro</t>
  </si>
  <si>
    <t>Rua Maestro Nery Teixeira, 555</t>
  </si>
  <si>
    <t>38 3743-9935</t>
  </si>
  <si>
    <t>Patrícia Silva Prado</t>
  </si>
  <si>
    <t>Rua Efigênia de Oliveira, 105</t>
  </si>
  <si>
    <t>38 3743-9939</t>
  </si>
  <si>
    <t>Aline Fagundes Rabelo</t>
  </si>
  <si>
    <t>Rua Treze de Maio, 821</t>
  </si>
  <si>
    <t>38 3743-9987</t>
  </si>
  <si>
    <t>Ana Cristina Coelho Rodrigues</t>
  </si>
  <si>
    <t>Rua Zizinha de Carvalho, 500</t>
  </si>
  <si>
    <t>38 3743-9908</t>
  </si>
  <si>
    <t>Renata Di Pietro Carvalho</t>
  </si>
  <si>
    <t>Rua 22, 55</t>
  </si>
  <si>
    <t>38 3743-9940</t>
  </si>
  <si>
    <t>Leandro de Jesus Santos Bandeira</t>
  </si>
  <si>
    <t>Rua Oscar Paraguassu, 328</t>
  </si>
  <si>
    <t>38 3743-9996</t>
  </si>
  <si>
    <t>00:20:0e:10:48:83</t>
  </si>
  <si>
    <t>Wellington Ferreira de Sousa</t>
  </si>
  <si>
    <t>Em contato com a Sra. Suelen 38 3743-9940, a mesma informa que endereço correto Rua Vicente de Paula ,55.</t>
  </si>
  <si>
    <t>Teresa Cristina de Resende Chaves Cesário</t>
  </si>
  <si>
    <t>Av. Getúlio Vargas, 540</t>
  </si>
  <si>
    <t>32 3353-2448</t>
  </si>
  <si>
    <t>Andreza Hirle da Silva</t>
  </si>
  <si>
    <t>Rua Eva Ribeiro Mendes, 20</t>
  </si>
  <si>
    <t>33 3514-2491</t>
  </si>
  <si>
    <t>Patricia Abrantes Reis</t>
  </si>
  <si>
    <t>Rua Nossa Senhora do Carmo, s/n</t>
  </si>
  <si>
    <t>Thais Silva Ramalho</t>
  </si>
  <si>
    <t>Rua Santo Antônio do Mucuri, s/n</t>
  </si>
  <si>
    <t>MADRE DE DEUS DE MINAS</t>
  </si>
  <si>
    <t>Mara de Carvalho Silva</t>
  </si>
  <si>
    <t>Rua Cel Antônio Bernardino, 1</t>
  </si>
  <si>
    <t>32 3338-1036</t>
  </si>
  <si>
    <t>Christiane Cleria de Sousa Coelho</t>
  </si>
  <si>
    <t>Praça João Paulo II, 101</t>
  </si>
  <si>
    <t>32 3363-2090</t>
  </si>
  <si>
    <t>Stefânia Carine Brandão Malta</t>
  </si>
  <si>
    <t>Rua Sebastião Rezende, 725</t>
  </si>
  <si>
    <t>32 3353-2449</t>
  </si>
  <si>
    <t>ENTRE RIOS DE MINAS</t>
  </si>
  <si>
    <t>Tatiana Ribeiro de Oliveira</t>
  </si>
  <si>
    <t>Rua Maestro Benedito Lisboa, 25</t>
  </si>
  <si>
    <t>31 3751-1761</t>
  </si>
  <si>
    <t>Ana Paula Maia Facury</t>
  </si>
  <si>
    <t>Praça Cassiano Campolina, 17</t>
  </si>
  <si>
    <t>31 3751-2025</t>
  </si>
  <si>
    <t>Daniela Nascimento Machado</t>
  </si>
  <si>
    <t>Av. Sagrados Corações, 1129</t>
  </si>
  <si>
    <t>31 3751-1956</t>
  </si>
  <si>
    <t>ITUIUTABA</t>
  </si>
  <si>
    <t>Claudiana Ferreira de Sousa</t>
  </si>
  <si>
    <t>Rua Jorge Jacob Yunes, 605</t>
  </si>
  <si>
    <t>34 3271-8235</t>
  </si>
  <si>
    <t>Elaine Carla Eduardo Figueiredo</t>
  </si>
  <si>
    <t>Marli Aparecida de Resende Campos</t>
  </si>
  <si>
    <t>Praça Conego Agostinho, 389</t>
  </si>
  <si>
    <t>Claudia Resende do Nascimento</t>
  </si>
  <si>
    <t>Praça Amaro Lopes, 606</t>
  </si>
  <si>
    <t>32 3363-1512</t>
  </si>
  <si>
    <t>Dilvanir Daniel Urzedo</t>
  </si>
  <si>
    <t>34 3271-8259</t>
  </si>
  <si>
    <t>Karina de Paula Pereira</t>
  </si>
  <si>
    <t>Rua Maria Conceição Goulart, 726</t>
  </si>
  <si>
    <t>34 3268-0306</t>
  </si>
  <si>
    <t>Sabrina Garcia Pricinotti</t>
  </si>
  <si>
    <t>Av. Amazonas, 138</t>
  </si>
  <si>
    <t>34 3263-1656</t>
  </si>
  <si>
    <t>Denise de Almeida Flabis Cinquini</t>
  </si>
  <si>
    <t>Av. 115A, 100</t>
  </si>
  <si>
    <t>Aelton de Almeida</t>
  </si>
  <si>
    <t>Praça do Cruzeiro, s/n</t>
  </si>
  <si>
    <t>32 3338-1255</t>
  </si>
  <si>
    <t>Mauriene H. de Souza</t>
  </si>
  <si>
    <t>Praça José Gomes Amaral, s/n</t>
  </si>
  <si>
    <t>BARROSO</t>
  </si>
  <si>
    <t>Elisa Mara Medeiros Cunha</t>
  </si>
  <si>
    <t>Rua Bias Fortes, 206</t>
  </si>
  <si>
    <t>32 3351-1302</t>
  </si>
  <si>
    <t>Vanessa Cristina Ferreira</t>
  </si>
  <si>
    <t>Av. Guanabara, 300</t>
  </si>
  <si>
    <t>32 3351-1813</t>
  </si>
  <si>
    <t>Lilian Leticia de Moura Malta</t>
  </si>
  <si>
    <t>Praça Primeiro de Janeiro, 30</t>
  </si>
  <si>
    <t>32 3351-1288</t>
  </si>
  <si>
    <t>Joicymara de Fátima Rodrigues</t>
  </si>
  <si>
    <t>Rua Ritápolis, 12</t>
  </si>
  <si>
    <t>32 3351-1789</t>
  </si>
  <si>
    <t>Wander Ferreira Junior</t>
  </si>
  <si>
    <t>Rua Berlim, 57</t>
  </si>
  <si>
    <t>32 3351-1902</t>
  </si>
  <si>
    <t>Nadia Mara Barreto Souza</t>
  </si>
  <si>
    <t>Rua Maestro Mileto José Ambrósio, 173</t>
  </si>
  <si>
    <t>32 3375-1345</t>
  </si>
  <si>
    <t>CORONEL XAVIER CHAVES</t>
  </si>
  <si>
    <t>Luiara Bartira Vanzelotti Vieira Baeta</t>
  </si>
  <si>
    <t>Rua Joana Mendonça, s/n</t>
  </si>
  <si>
    <t>32 3357-1255</t>
  </si>
  <si>
    <t>Kelly Aparecida Maximiano Couto</t>
  </si>
  <si>
    <t>Largo Gonçalves Lara, 17</t>
  </si>
  <si>
    <t>Talita / Tássia</t>
  </si>
  <si>
    <t>Rua Francisco Bernardes, 484</t>
  </si>
  <si>
    <t>Jeane Almeida de Araújo</t>
  </si>
  <si>
    <t>Rua Clovis Peixoto, 78</t>
  </si>
  <si>
    <t>38 3743-9997</t>
  </si>
  <si>
    <t xml:space="preserve"> 21° 7'8.81"S</t>
  </si>
  <si>
    <t xml:space="preserve"> 44° 1'4.45"O</t>
  </si>
  <si>
    <t xml:space="preserve"> 17°50'32.77"S</t>
  </si>
  <si>
    <t xml:space="preserve"> 42° 4'21.84"O</t>
  </si>
  <si>
    <t xml:space="preserve"> 21°30'2.14"S</t>
  </si>
  <si>
    <t xml:space="preserve"> 44°20'1.80"O</t>
  </si>
  <si>
    <t xml:space="preserve"> 20°40'43.00"S</t>
  </si>
  <si>
    <t xml:space="preserve"> 44° 3'9.45"O</t>
  </si>
  <si>
    <t xml:space="preserve"> 18°57'55.35"S</t>
  </si>
  <si>
    <t xml:space="preserve"> 49°27'47.14"O</t>
  </si>
  <si>
    <t xml:space="preserve"> 21° 8'35.17"S</t>
  </si>
  <si>
    <t xml:space="preserve"> 44°44'24.86"O</t>
  </si>
  <si>
    <t xml:space="preserve"> 18°40'47.98"S</t>
  </si>
  <si>
    <t xml:space="preserve"> 49°33'57.48"O</t>
  </si>
  <si>
    <t xml:space="preserve"> 21°11'15.25"S</t>
  </si>
  <si>
    <t xml:space="preserve"> 43°58'32.52"O</t>
  </si>
  <si>
    <t xml:space="preserve"> 21° 7'0.00"S</t>
  </si>
  <si>
    <t xml:space="preserve"> 44°28'0.00"O</t>
  </si>
  <si>
    <t xml:space="preserve"> 21° 1'23.02"S</t>
  </si>
  <si>
    <t xml:space="preserve"> 44° 9'58.54"O</t>
  </si>
  <si>
    <t xml:space="preserve"> 20°38'12.40"S</t>
  </si>
  <si>
    <t xml:space="preserve"> 44°20'20.05"O</t>
  </si>
  <si>
    <t>PONTO CHIQUE</t>
  </si>
  <si>
    <t>Maria Elizabete Durães Fonseca</t>
  </si>
  <si>
    <t>Rua Du Reizão, s/n</t>
  </si>
  <si>
    <t>38 3624-9136</t>
  </si>
  <si>
    <t>Beyliane Camargos Meira</t>
  </si>
  <si>
    <t>Rua Cassiano Terra, 161 - Centro</t>
  </si>
  <si>
    <t>Erica Moreira Ramos</t>
  </si>
  <si>
    <t>Av Belo Horizonte, 12 - Centro</t>
  </si>
  <si>
    <t>38 9938-9304</t>
  </si>
  <si>
    <t>Kyssila Arilayne Chaves</t>
  </si>
  <si>
    <t>Praça Pio XII, 137 - Centro</t>
  </si>
  <si>
    <t>VÁRZEA DA PALMA</t>
  </si>
  <si>
    <t>Cristiano de Stefani Marquez</t>
  </si>
  <si>
    <t xml:space="preserve">Rua Pedro Sampaio, 1225 </t>
  </si>
  <si>
    <t>38 3731-4767</t>
  </si>
  <si>
    <t>Cristine Medeiros Marcelos</t>
  </si>
  <si>
    <t>Rua Lopes Dias, 518 - Vila Vieira</t>
  </si>
  <si>
    <t>33 3534-1288</t>
  </si>
  <si>
    <t>Danielle Gomes Neiva</t>
  </si>
  <si>
    <t>Rua Ceci Vieira Lopes, s/n - Coronel Olinto Vieira</t>
  </si>
  <si>
    <t>33 3534-2039</t>
  </si>
  <si>
    <t>Rejane Almeida Borges</t>
  </si>
  <si>
    <t>Rua Juiz de Fora, s/n - Bom Jeus</t>
  </si>
  <si>
    <t>33 3534-2040</t>
  </si>
  <si>
    <t>Fabrícia Pinheiro dos Santos</t>
  </si>
  <si>
    <t>Rua Principal, s/n - Zona Rural</t>
  </si>
  <si>
    <t>33 8428-0980</t>
  </si>
  <si>
    <t>Marcelo Batista dos Santos</t>
  </si>
  <si>
    <t>Rua Juca de Matos, 210 - João de Lino</t>
  </si>
  <si>
    <t xml:space="preserve"> 16°37'59.68"S</t>
  </si>
  <si>
    <t xml:space="preserve"> 45° 3'2.85"O</t>
  </si>
  <si>
    <t xml:space="preserve"> 18°29'10.33"S</t>
  </si>
  <si>
    <t xml:space="preserve"> 47°23'3.78"O</t>
  </si>
  <si>
    <t xml:space="preserve"> 16°41'29.55"S</t>
  </si>
  <si>
    <t xml:space="preserve"> 45°24'47.21"O</t>
  </si>
  <si>
    <t xml:space="preserve"> 17°35'40.44"S</t>
  </si>
  <si>
    <t xml:space="preserve"> 44°43'28.11"O</t>
  </si>
  <si>
    <t xml:space="preserve"> 17° 4'4.70"S</t>
  </si>
  <si>
    <t xml:space="preserve"> 41°28'56.55"O</t>
  </si>
  <si>
    <t>OS DUPLICADA COM A 3441. Conforme cliente o endereço correto é: Rua Jonas Carneiro, 307</t>
  </si>
  <si>
    <t>OD DUPLICADA COM 3106</t>
  </si>
  <si>
    <t>IBIAÍ</t>
  </si>
  <si>
    <t>00:20:0e:10:48:f7</t>
  </si>
  <si>
    <t>SES-CADA-3379</t>
  </si>
  <si>
    <t>00:20:0e:10:51:f0</t>
  </si>
  <si>
    <t>SES-CADA-3378</t>
  </si>
  <si>
    <t>00:20:0e:10:52:12</t>
  </si>
  <si>
    <t>SES-BURO-3450</t>
  </si>
  <si>
    <t>SES-IBAI-3451</t>
  </si>
  <si>
    <t>SES-IBIA-3452</t>
  </si>
  <si>
    <t>3449c</t>
  </si>
  <si>
    <t>SES-BURO-3449</t>
  </si>
  <si>
    <t>3441c</t>
  </si>
  <si>
    <t>OS DUPLICADA COM 3106</t>
  </si>
  <si>
    <t>38 9921-8533</t>
  </si>
  <si>
    <t xml:space="preserve">Rua </t>
  </si>
  <si>
    <t>SES-CADE-3380</t>
  </si>
  <si>
    <t>00:20:0e:10:52:13</t>
  </si>
  <si>
    <t>SES-SAAS-3375</t>
  </si>
  <si>
    <t>SES-PIRA-3462</t>
  </si>
  <si>
    <t>SES-PIRA-3470</t>
  </si>
  <si>
    <t>SES-PIRA-3468</t>
  </si>
  <si>
    <t>SES-PIRA-3467</t>
  </si>
  <si>
    <t>SES-PIRA-3464</t>
  </si>
  <si>
    <t>Tatiana Maria</t>
  </si>
  <si>
    <t>Rua Vereador Vicente Cantelmo, 207</t>
  </si>
  <si>
    <t>32 3371-3292</t>
  </si>
  <si>
    <t>Miriam Canttaruti // Leticia Reis</t>
  </si>
  <si>
    <t>Rua Dom Delfim Ribeiro Guedes, s/n</t>
  </si>
  <si>
    <t>32 3379-2964</t>
  </si>
  <si>
    <t>Renato Cândido</t>
  </si>
  <si>
    <t>32 3372-3843</t>
  </si>
  <si>
    <t>Maria Joziane // Ana Paula Detomi</t>
  </si>
  <si>
    <t>Rua Tenente Mario Cesar Lopes, 240</t>
  </si>
  <si>
    <t>32 3372-8747</t>
  </si>
  <si>
    <t>Rita de Cassia Aguiar Sousa</t>
  </si>
  <si>
    <t>Rua Luis José da Silva, 135</t>
  </si>
  <si>
    <t>35 3842-1916</t>
  </si>
  <si>
    <t>PIEDADE DO RIO GRANDE</t>
  </si>
  <si>
    <t>Jociane Aparecida Teixeira</t>
  </si>
  <si>
    <t>Rua Isaac Teixeira de Andrade, 59</t>
  </si>
  <si>
    <t>32 3335-1233</t>
  </si>
  <si>
    <t>Mara da Conceição Gomes</t>
  </si>
  <si>
    <t>Rua João Eleotério, s/n</t>
  </si>
  <si>
    <t>32 3335-1656</t>
  </si>
  <si>
    <t>RITÁPOLIS</t>
  </si>
  <si>
    <t>Ana Carolina Amaral Santos</t>
  </si>
  <si>
    <t>Rua Dr, João Ribeiro de Sousa, 90</t>
  </si>
  <si>
    <t>32 3356-1172</t>
  </si>
  <si>
    <t>RESENDE COSTA</t>
  </si>
  <si>
    <t>Silvia Celia de Oliveira</t>
  </si>
  <si>
    <t>Rua das Rosas, 55</t>
  </si>
  <si>
    <t>32 3354-1757</t>
  </si>
  <si>
    <t>Maria Goretti Sousa Resende</t>
  </si>
  <si>
    <t>Praça Marco Reis, 60</t>
  </si>
  <si>
    <t>32 3354-1657</t>
  </si>
  <si>
    <t>Aline de Sousa Marques</t>
  </si>
  <si>
    <t>Praça Getulio Silva, 56</t>
  </si>
  <si>
    <t>32 3353-6460</t>
  </si>
  <si>
    <t>Gabriela de Melo Reis</t>
  </si>
  <si>
    <t>Rua Vereador José Pedro de Moura, 734</t>
  </si>
  <si>
    <t>32 3353-6280</t>
  </si>
  <si>
    <t>Irai Silva de Carvalho</t>
  </si>
  <si>
    <t>Rua Cel João Luiz, 61</t>
  </si>
  <si>
    <t>32 3353-6399</t>
  </si>
  <si>
    <t>Rosélia Grazielle Coelho e Silva</t>
  </si>
  <si>
    <t>Rua Francisco Monteiro, 1</t>
  </si>
  <si>
    <t>32 3335-1395</t>
  </si>
  <si>
    <t>Weni de Paulo Lima</t>
  </si>
  <si>
    <t>Rua Frei Gotardo Boon, 151</t>
  </si>
  <si>
    <t>32 3356-1177</t>
  </si>
  <si>
    <t>SANTA CRUZ DE MINAS</t>
  </si>
  <si>
    <t>Marcos Gonzaga Milagres</t>
  </si>
  <si>
    <t>Rua Ouro Preto, 271</t>
  </si>
  <si>
    <t>32 3373-5837</t>
  </si>
  <si>
    <t>Denilce Alves // Tatiana Grace</t>
  </si>
  <si>
    <t>Praça Carmelo Cardoso, 61</t>
  </si>
  <si>
    <t>32 3379-2716</t>
  </si>
  <si>
    <t>Sidney Portela</t>
  </si>
  <si>
    <t>Rua José Pedro Azevedo, s/n</t>
  </si>
  <si>
    <t>32 3373-2543</t>
  </si>
  <si>
    <t>Carlos José Pereira</t>
  </si>
  <si>
    <t>Rua Diva Paranaíba de Andrade, 344</t>
  </si>
  <si>
    <t>Francisco Alves Ferreira Fernandes</t>
  </si>
  <si>
    <t>Rua Maria Conceição Goulart Furtado, 726</t>
  </si>
  <si>
    <t>34 3268-0300</t>
  </si>
  <si>
    <t>Thárcis William Assis Bueno</t>
  </si>
  <si>
    <t>Av 23, 193</t>
  </si>
  <si>
    <t>34 3268--0306</t>
  </si>
  <si>
    <t>Cibele Ferreira Guimarães</t>
  </si>
  <si>
    <t>Rua Izaias Candido de Freitas, 539</t>
  </si>
  <si>
    <t>Sônia de Andrade Lima</t>
  </si>
  <si>
    <t>Rua Áurea Muniz de Oliveira, 175</t>
  </si>
  <si>
    <t>Milner Bernardes de Oliveira</t>
  </si>
  <si>
    <t>Rua 24, 3944</t>
  </si>
  <si>
    <t>GURINHATÃ</t>
  </si>
  <si>
    <t>Silvana Ribeiro da Silveira</t>
  </si>
  <si>
    <t>Rua Quintiliano Pereira Rosa, 137</t>
  </si>
  <si>
    <t>34 3264-8133</t>
  </si>
  <si>
    <t>Renata Claudia Gondim Freitas</t>
  </si>
  <si>
    <t>Rua José Florindo de Oliveira, 15</t>
  </si>
  <si>
    <t>34 3264-1010</t>
  </si>
  <si>
    <t>Joseane Lilia Carvalho</t>
  </si>
  <si>
    <t>Rua Padre Antônio dos santos, 131</t>
  </si>
  <si>
    <t>35 3842-1296</t>
  </si>
  <si>
    <t>Alini Trindade // Juliana Antunes</t>
  </si>
  <si>
    <t>Rua Leticia Dangelo, s/n</t>
  </si>
  <si>
    <t>32 3372-7420</t>
  </si>
  <si>
    <t xml:space="preserve">Cliente não está ciente
</t>
  </si>
  <si>
    <t xml:space="preserve">Não está ciente
</t>
  </si>
  <si>
    <t xml:space="preserve">Ninguem atende
</t>
  </si>
  <si>
    <t xml:space="preserve">Telefone incorreto
</t>
  </si>
  <si>
    <t>(035)3331-4555 Ramais: 701, 702,703)
Telefone ocupado</t>
  </si>
  <si>
    <t>cintiamlouzada@yahoo.com.br
Não está ciente</t>
  </si>
  <si>
    <t xml:space="preserve">Endereço incorreto. RUA ANTÔNIO JOSE GONÇALVES 871,CENTRO
</t>
  </si>
  <si>
    <t xml:space="preserve">Não esta ciente
</t>
  </si>
  <si>
    <t xml:space="preserve">NÃO TEM VISADA PARA A INSTALAÇÃO, PROPRIETARIO IRA POAR A ARVORE.
</t>
  </si>
  <si>
    <t xml:space="preserve">Telefone ocupado
</t>
  </si>
  <si>
    <t xml:space="preserve">Endereço incorreto
</t>
  </si>
  <si>
    <t xml:space="preserve">ninguem atende
</t>
  </si>
  <si>
    <t xml:space="preserve">Ocupado
</t>
  </si>
  <si>
    <t xml:space="preserve">LOCALIDADE NÃO POSSUI ENERGIA ELÉTRICA.
</t>
  </si>
  <si>
    <t xml:space="preserve">Antiga OS 2572/11. Alteração de endereço. ID antigo 0652.
Não consegue contato com o cliente. Conseguimos o número do celular do mesmo, mas ninguem atende. </t>
  </si>
  <si>
    <t xml:space="preserve">Endereço incorreto. Conforme o cliente o endereço correto é: Rua Benedito Valadares, 398 Barra.
</t>
  </si>
  <si>
    <t xml:space="preserve">ENDEREÇO INCORRETO: Nestra vicentino de Ávila, 105 - centro
</t>
  </si>
  <si>
    <t xml:space="preserve">ENDEREÇO INCORRETO rua Juscelino Kubitschek-92-centro
</t>
  </si>
  <si>
    <t xml:space="preserve">CLIENTE NÃO ESTÁ CIENTE.
</t>
  </si>
  <si>
    <t xml:space="preserve">Endereço da OS, incorreto. Segundo cliente ao invés de: Rua Dois, 59, seria: Av.:Um, 196 - Santa Luzia.
</t>
  </si>
  <si>
    <t xml:space="preserve">CONSEGUIU CONTATO COM O CLIENTE (17/4) / NÃO CONSEGUE CONTATO COM O CLIENTE (16/4).
</t>
  </si>
  <si>
    <t xml:space="preserve">NÃO CONSEGUE CONTATO COM O CLIENTE (16/4).
</t>
  </si>
  <si>
    <t xml:space="preserve">CLIENTE NÃO AUTORIZOU A INSTALAÇÃO.
</t>
  </si>
  <si>
    <t xml:space="preserve">ENDEREÇO DIVERGENTE: RUA JOAO FRANCISCO LOPES, 430 - CENTRO.
</t>
  </si>
  <si>
    <t xml:space="preserve"> 18°57'55.28"S</t>
  </si>
  <si>
    <t xml:space="preserve"> 49°27'46.99"O</t>
  </si>
  <si>
    <t xml:space="preserve"> 19°12'47.18"S</t>
  </si>
  <si>
    <t xml:space="preserve"> 49°46'58.02"O</t>
  </si>
  <si>
    <t xml:space="preserve"> 21°27'1.26"S</t>
  </si>
  <si>
    <t xml:space="preserve"> 44°11'36.54"O</t>
  </si>
  <si>
    <t xml:space="preserve"> 21° 3'13.25"S</t>
  </si>
  <si>
    <t xml:space="preserve"> 44° 5'24.69"O</t>
  </si>
  <si>
    <t xml:space="preserve"> 18°29'5.75"S</t>
  </si>
  <si>
    <t xml:space="preserve"> 47°24'6.58"O</t>
  </si>
  <si>
    <t xml:space="preserve"> 20°55'27.52"S</t>
  </si>
  <si>
    <t xml:space="preserve"> 44°14'10.74"O</t>
  </si>
  <si>
    <t xml:space="preserve"> 21° 1'29.18"S</t>
  </si>
  <si>
    <t xml:space="preserve"> 44°20'9.36"O</t>
  </si>
  <si>
    <t xml:space="preserve"> 21° 7'18.05"S</t>
  </si>
  <si>
    <t xml:space="preserve"> 44°13'25.06"O</t>
  </si>
  <si>
    <t xml:space="preserve"> 21° 8'18.90"S</t>
  </si>
  <si>
    <t xml:space="preserve"> 44°15'44.17"O</t>
  </si>
  <si>
    <t xml:space="preserve">Em contato com a Sra.  Danielle Gomes Neiva  33 3534-2039, informou o endereço que correto : Rua Santa Rita N: 43 / Bairro : Bela Vista </t>
  </si>
  <si>
    <t>Secretaria de saúde não tem telefone</t>
  </si>
  <si>
    <t>Em contato com a Sra. Amanda informou que o Posto de saúde está passando por reforma, não soube me informar a previsão da finalização da reforma .</t>
  </si>
  <si>
    <t>Em contato com a Sra. Andreza (33)9108-1115, o endereço correto : Rua Francisco Ricardo de Souza N: 410.</t>
  </si>
  <si>
    <t>Em contato com a Sra. Aline (33)33 3514-3157, informou que o Posto de Saúde mudou de endereço, que agora endereço cadastrado refere-se aos Correios.</t>
  </si>
  <si>
    <t>Secretaria de saude não tem telefone</t>
  </si>
  <si>
    <t>Contato telefônico errado</t>
  </si>
  <si>
    <t>SES-SAAS-3376</t>
  </si>
  <si>
    <t>SES-BURO-3448</t>
  </si>
  <si>
    <t>SES-PASO-3445</t>
  </si>
  <si>
    <t>SES-BURO-3444</t>
  </si>
  <si>
    <t>SES-BURO-3443</t>
  </si>
  <si>
    <t>SES-BURO-3442</t>
  </si>
  <si>
    <t>SES-SAAS-3460</t>
  </si>
  <si>
    <t>SES-PIRA-3459</t>
  </si>
  <si>
    <t>SES-LACE-3456</t>
  </si>
  <si>
    <t>SES-LACE-3457</t>
  </si>
  <si>
    <t>SES-PIRA-3458</t>
  </si>
  <si>
    <t>SES-PIRA-3461</t>
  </si>
  <si>
    <t>SES-PIRA-3465</t>
  </si>
  <si>
    <t>SES-PIRA-3463</t>
  </si>
  <si>
    <t>Secretaria de saúde não tem telefone.</t>
  </si>
  <si>
    <t>Contato telefônico errado.</t>
  </si>
  <si>
    <t>Secretaria de saude não tem telefone.</t>
  </si>
  <si>
    <t xml:space="preserve">Em contato com a Sra. Amanda informou que o Posto de saúde está passando por reforma, não soube me informar a previsão da finalização da reforma .
</t>
  </si>
  <si>
    <t xml:space="preserve">Em contato com a Sra. Danielle Gomes Neiva 33 3534-2039, informou o endereço que correto : Rua Santa Rita N: 43 / Bairro : Bela Vista </t>
  </si>
  <si>
    <t>SES-IJCI-3329</t>
  </si>
  <si>
    <t>SES-LADA-3508</t>
  </si>
  <si>
    <t>SES-BASO-3492</t>
  </si>
  <si>
    <t>SES-BASO-3494</t>
  </si>
  <si>
    <t>SES-BASO-3495</t>
  </si>
  <si>
    <t>SES-COAS-3496</t>
  </si>
  <si>
    <t>00:20:0e:10:4a:53</t>
  </si>
  <si>
    <t>PASSA QUATRO</t>
  </si>
  <si>
    <t>Luana de Carvalho Aguiar</t>
  </si>
  <si>
    <t>Rua Antônio Quintiliano, 241</t>
  </si>
  <si>
    <t>32 3295-1118</t>
  </si>
  <si>
    <t>PAPAGAIOS</t>
  </si>
  <si>
    <t>Mariana Rodrigues Venuto</t>
  </si>
  <si>
    <t>Avenida Arthur Bernardes, 203</t>
  </si>
  <si>
    <t>37 3274-1203</t>
  </si>
  <si>
    <t>PALMÓPOLIS</t>
  </si>
  <si>
    <t>Vinícius Almeida Assis</t>
  </si>
  <si>
    <t>Rua José Ferreira de Almeida, s/num</t>
  </si>
  <si>
    <t>PAIVA</t>
  </si>
  <si>
    <t>André José de Arãao</t>
  </si>
  <si>
    <t>32 3364-1209</t>
  </si>
  <si>
    <t>PAI PEDRO</t>
  </si>
  <si>
    <t>André Souza Silva</t>
  </si>
  <si>
    <t>38 3831 8101</t>
  </si>
  <si>
    <t>OLHOS-D'ÁGUA</t>
  </si>
  <si>
    <t>Sandro Arnaud Dias</t>
  </si>
  <si>
    <t>NACIP RAYDAN</t>
  </si>
  <si>
    <t>Leonardo Albuquerque Tavares</t>
  </si>
  <si>
    <t>Avenida Doutor Antônio da Cunha, 478</t>
  </si>
  <si>
    <t>MONTEZUMA</t>
  </si>
  <si>
    <t>Lucélia Vieira de Pinho</t>
  </si>
  <si>
    <t>Avenida Augusto Sá, 459</t>
  </si>
  <si>
    <t>38 3825-1241</t>
  </si>
  <si>
    <t>MATO VERDE</t>
  </si>
  <si>
    <t>Nilma Juliana Costa Freitas</t>
  </si>
  <si>
    <t>Avenida José Alves Miranda, 525</t>
  </si>
  <si>
    <t>38 3813-1249</t>
  </si>
  <si>
    <t>MATHIAS LOBATO</t>
  </si>
  <si>
    <t>Júnia Carla de Oliveira Alves</t>
  </si>
  <si>
    <t>Rua Joaquim Cecílio, 36</t>
  </si>
  <si>
    <t>33 3284-1488</t>
  </si>
  <si>
    <t xml:space="preserve"> 22°23'18.88"S</t>
  </si>
  <si>
    <t xml:space="preserve"> 44°57'47.11"O</t>
  </si>
  <si>
    <t xml:space="preserve"> 19°27'27.36"S</t>
  </si>
  <si>
    <t xml:space="preserve"> 44°44'35.29"O</t>
  </si>
  <si>
    <t xml:space="preserve"> 16°44'33.04"S</t>
  </si>
  <si>
    <t xml:space="preserve"> 40°24'54.83"O</t>
  </si>
  <si>
    <t xml:space="preserve"> 21°17'35.01"S</t>
  </si>
  <si>
    <t xml:space="preserve"> 43°24'36.66"O</t>
  </si>
  <si>
    <t xml:space="preserve"> 15°29'31.52"S</t>
  </si>
  <si>
    <t xml:space="preserve"> 42°57'34.15"O</t>
  </si>
  <si>
    <t xml:space="preserve"> 17°23'46.57"S</t>
  </si>
  <si>
    <t xml:space="preserve"> 43°34'31.12"O</t>
  </si>
  <si>
    <t xml:space="preserve"> 18°27'15.96"S</t>
  </si>
  <si>
    <t xml:space="preserve"> 42°14'58.63"O</t>
  </si>
  <si>
    <t xml:space="preserve"> 15° 8'26.55"S</t>
  </si>
  <si>
    <t xml:space="preserve"> 42°31'0.38"O</t>
  </si>
  <si>
    <t xml:space="preserve"> 15°23'49.57"S</t>
  </si>
  <si>
    <t xml:space="preserve"> 42°52'8.21"O</t>
  </si>
  <si>
    <t xml:space="preserve"> 18°35'18.40"S</t>
  </si>
  <si>
    <t xml:space="preserve"> 41°55'27.50"O</t>
  </si>
  <si>
    <t>00:20:0e:10:48:9b</t>
  </si>
  <si>
    <t>POTÉ</t>
  </si>
  <si>
    <t>Luciano Pereira Nascimento</t>
  </si>
  <si>
    <t>33 3525-1287</t>
  </si>
  <si>
    <t>PLANURA</t>
  </si>
  <si>
    <t>Mariana Cristina Bridi</t>
  </si>
  <si>
    <t>Rua João Januário, n 803</t>
  </si>
  <si>
    <t>34 3427-7034</t>
  </si>
  <si>
    <t>PAULA CÂNDIDO</t>
  </si>
  <si>
    <t>Jaqueline Oliveira Alves</t>
  </si>
  <si>
    <t>Rua Capitão Martinho, s/n</t>
  </si>
  <si>
    <t>32 3537-1248</t>
  </si>
  <si>
    <t>PAULISTAS</t>
  </si>
  <si>
    <t>Rafael Araújo Godinho</t>
  </si>
  <si>
    <t>Rua Herculano Ferreira da Mata, 182</t>
  </si>
  <si>
    <t>33 3413-1185</t>
  </si>
  <si>
    <t>PEDRA DOURADA</t>
  </si>
  <si>
    <t>Letícia Muller Miranda</t>
  </si>
  <si>
    <t>Rua Alexandre Fava, n 25</t>
  </si>
  <si>
    <t>32 3748-1012</t>
  </si>
  <si>
    <t>PEDRA BONITA</t>
  </si>
  <si>
    <t>José Celso Gomes</t>
  </si>
  <si>
    <t>Rua Leopoldino de Almeida, 123</t>
  </si>
  <si>
    <t>31 3872 9102</t>
  </si>
  <si>
    <t>PEDRINÓPOLIS</t>
  </si>
  <si>
    <t>Josiane Garcia</t>
  </si>
  <si>
    <t>Av. Josefina Ferreira dos Santos, n 108</t>
  </si>
  <si>
    <t>34 3355-2014</t>
  </si>
  <si>
    <t>PIAU</t>
  </si>
  <si>
    <t>Marcela de Castro Lopes</t>
  </si>
  <si>
    <t>32 3254-1335</t>
  </si>
  <si>
    <t>Glauce Oliveira Mendes Mendes Brito</t>
  </si>
  <si>
    <t>Rua Martins Peixoto, n 162</t>
  </si>
  <si>
    <t>32 3465-1418</t>
  </si>
  <si>
    <t>PIRAÚBA</t>
  </si>
  <si>
    <t>Vanderlei Vidal de Oliveira</t>
  </si>
  <si>
    <t>32 3573-2292</t>
  </si>
  <si>
    <t>PIRANGUÇU</t>
  </si>
  <si>
    <t>Sheila Moraes Flauzino Dias</t>
  </si>
  <si>
    <t>35 3643-1534</t>
  </si>
  <si>
    <t xml:space="preserve"> 17°48'23.45"S</t>
  </si>
  <si>
    <t xml:space="preserve"> 41°47'13.29"O</t>
  </si>
  <si>
    <t xml:space="preserve"> 20° 8'17.52"S</t>
  </si>
  <si>
    <t xml:space="preserve"> 48°41'56.68"O</t>
  </si>
  <si>
    <t xml:space="preserve"> 20°52'29.15"S</t>
  </si>
  <si>
    <t xml:space="preserve"> 42°58'13.17"O</t>
  </si>
  <si>
    <t xml:space="preserve"> 18°25'29.13"S</t>
  </si>
  <si>
    <t xml:space="preserve"> 42°52'9.77"O</t>
  </si>
  <si>
    <t xml:space="preserve"> 20°49'46.08"S</t>
  </si>
  <si>
    <t xml:space="preserve"> 42° 9'14.93"O</t>
  </si>
  <si>
    <t xml:space="preserve"> 20°30'45.76"S</t>
  </si>
  <si>
    <t xml:space="preserve"> 42°19'34.40"O</t>
  </si>
  <si>
    <t xml:space="preserve"> 19°13'45.09"S</t>
  </si>
  <si>
    <t xml:space="preserve"> 47°27'48.06"O</t>
  </si>
  <si>
    <t xml:space="preserve"> 21°30'2.78"S</t>
  </si>
  <si>
    <t xml:space="preserve"> 43°19'35.02"O</t>
  </si>
  <si>
    <t xml:space="preserve"> 21°16'9.00"S</t>
  </si>
  <si>
    <t xml:space="preserve"> 43° 1'13.68"O</t>
  </si>
  <si>
    <t xml:space="preserve"> 22°31'41.93"S</t>
  </si>
  <si>
    <t xml:space="preserve"> 45°29'48.76"O</t>
  </si>
  <si>
    <t>SES-ENAS-3503</t>
  </si>
  <si>
    <t>00:20:0e:10:4c:31</t>
  </si>
  <si>
    <t>00:20:0e:10:49:a4</t>
  </si>
  <si>
    <t>Flavio Soares Fam</t>
  </si>
  <si>
    <t>23/5 X POL REMONTO, AGUARDANDO DADOS DA LIDER /  18/5 INSTALADO, MAS X POL NÃO FOI REALISADO.</t>
  </si>
  <si>
    <t>Favor verificar telefone cadastrado, telefone não existe</t>
  </si>
  <si>
    <t>Favor verificar telefone cadastrado, telefone não existe. Cadastrado o mesmo telefone da OS 3522.</t>
  </si>
  <si>
    <t xml:space="preserve">Em contato com a Sra.  Renata Claudia Gondim Freitas 34 3264-1112 , não está ciente referente a instalação da antena. </t>
  </si>
  <si>
    <t>Em contato com a Sra. Nazaré informou que o Posto de Saúde está passando por uma reforma com a previsão e 6 meses, a reforma começo ontem 22/05/2012</t>
  </si>
  <si>
    <t>Em contato com a Sra. Rita de Cassia  35 3842-1916 , solicitou primeiramente o contato com a Secreataria de Saúde referente ao assunto .</t>
  </si>
  <si>
    <t>Em contato com a Sr. Jose 32 3373-5837,não está ciente da instalação da antena, irá verificar com a Secretária Estado de Saúde .</t>
  </si>
  <si>
    <t xml:space="preserve">Em contato com Sr.Amaurir 32 3371-3292, endereço correto : Rua Antonio Onofre da Rocha/ N°  44 </t>
  </si>
  <si>
    <t>00:20:0e:10:4a:08</t>
  </si>
  <si>
    <t>SES-CAIS-3516</t>
  </si>
  <si>
    <t xml:space="preserve">Em contato com Sr.Amaurir 32 3371-3292, endereço correto : Rua Antonio Onofre da Rocha/ N°  44 
</t>
  </si>
  <si>
    <t xml:space="preserve">Favor verificar telefone cadastrado, telefone não existe
</t>
  </si>
  <si>
    <t xml:space="preserve">Em contato com a Sra. Rita de Cassia  35 3842-1916 , solicitou primeiramente o contato com a Secreataria de Saúde referente ao assunto .
</t>
  </si>
  <si>
    <t xml:space="preserve">A Sra. Aline ( responsavel) hoje não se encontra no Posto de saúde solicitou retorna no dia 28/05.
</t>
  </si>
  <si>
    <t xml:space="preserve">Em contato com a Sr. Jose 32 3373-5837,não está ciente da instalação da antena, irá verificar com a Secretária Estado de Saúde .
</t>
  </si>
  <si>
    <t xml:space="preserve">Favor verificar telefone cadastrado, telefone não existe. Cadastrado o mesmo telefone da OS 3522.
</t>
  </si>
  <si>
    <t xml:space="preserve">Em contato com a Sra.  Renata Claudia Gondim Freitas 34 3264-1112 , não está ciente referente a instalação da antena. 
</t>
  </si>
  <si>
    <t xml:space="preserve">Em contato com a Sra. Nazaré informou que o Posto de Saúde está passando por uma reforma com a previsão e 6 meses, a reforma começo ontem 22/05/2012
</t>
  </si>
  <si>
    <t>PASSA VINTE</t>
  </si>
  <si>
    <t>20/4 ENDEREÇO DIVERGENTE: RUA JOAO FRANCISCO LOPES, 430 - CENTRO.</t>
  </si>
  <si>
    <t>24/5 ATIVIDADE NÃO ESTAVA COMPLETA, TÉCNICO DEVE VOLTAR PARA PASSAR CABOS</t>
  </si>
  <si>
    <t>00:20:0e:10:52:a8</t>
  </si>
  <si>
    <t>SES-SANO-3377</t>
  </si>
  <si>
    <t>00:20:0E:10:52:AC</t>
  </si>
  <si>
    <t>00:20:0E:10:48:E4</t>
  </si>
  <si>
    <t>Rua José Candido de Gouveia, 72</t>
  </si>
  <si>
    <t>SES-ITIM-3335</t>
  </si>
  <si>
    <t>SES-CAIS-3388</t>
  </si>
  <si>
    <t>00:20:0e:10:45:49</t>
  </si>
  <si>
    <t>BARBACENA</t>
  </si>
  <si>
    <t>Wivian Cristiane de Arruda</t>
  </si>
  <si>
    <t>Rua Emília Vidigal Soares, 85</t>
  </si>
  <si>
    <t>32 3339-2133</t>
  </si>
  <si>
    <t>Luís Fabiano Gouveia Araújo</t>
  </si>
  <si>
    <t>Rua São Vicente de Paulo, s/n</t>
  </si>
  <si>
    <t>32 3393-7062</t>
  </si>
  <si>
    <t>Carmem Lúcia de Assis Lima Candian</t>
  </si>
  <si>
    <t>Alameda George Bernanos, 423</t>
  </si>
  <si>
    <t>32 3339-2125</t>
  </si>
  <si>
    <t>Valter Adriano Paulino de Campos</t>
  </si>
  <si>
    <t>32 3339-2085</t>
  </si>
  <si>
    <t>Domingos Sávio Silva Madeira</t>
  </si>
  <si>
    <t>Rua Principal, s/n</t>
  </si>
  <si>
    <t>32 3393-3023</t>
  </si>
  <si>
    <t>Raphaela Braga Magalhães</t>
  </si>
  <si>
    <t>Alameda Rocha Lagoa , 3200</t>
  </si>
  <si>
    <t>32 3339--2128</t>
  </si>
  <si>
    <t>Raphaella P. de Moura Nascimento</t>
  </si>
  <si>
    <t>Rua Ito Américo Azevedo, s/n</t>
  </si>
  <si>
    <t>32 3339-2158</t>
  </si>
  <si>
    <t>Letícia Ribeiro Sanglard</t>
  </si>
  <si>
    <t>Rua Antônio Alves de Oliveira, s/n</t>
  </si>
  <si>
    <t>32 3339-2111</t>
  </si>
  <si>
    <t>Ana Carolina Franco Nascimento</t>
  </si>
  <si>
    <t>Rua José Sete Pinheiro, s/n</t>
  </si>
  <si>
    <t>32 3339-2139</t>
  </si>
  <si>
    <t>Otávio Augusto Ramos Vieira</t>
  </si>
  <si>
    <t>Rua João Simões, s/n</t>
  </si>
  <si>
    <t>32 3339-2124</t>
  </si>
  <si>
    <t>Rua São Sebastião, s/n</t>
  </si>
  <si>
    <t>Rua Maria das Graças Vidal, s/n</t>
  </si>
  <si>
    <t>Thanee Ap. de Almeida Cruz</t>
  </si>
  <si>
    <t>Rua Basílio de Moraes s/n</t>
  </si>
  <si>
    <t>32 3339-2129</t>
  </si>
  <si>
    <t>Rua Emília Augusta de Oliveira, s/n</t>
  </si>
  <si>
    <t>Maria José Lopes da Silva</t>
  </si>
  <si>
    <t>Praça Comendador Tompson Scafuto, s/n</t>
  </si>
  <si>
    <t>32 3339-2127</t>
  </si>
  <si>
    <t>Anny Vianna</t>
  </si>
  <si>
    <t>32 3330-9106</t>
  </si>
  <si>
    <t>Carolina Lambert de Souza</t>
  </si>
  <si>
    <t>Rua São Francisco de Assis, 63</t>
  </si>
  <si>
    <t>32 3339-2138</t>
  </si>
  <si>
    <t>Yamiinnie de Oliveira Alves</t>
  </si>
  <si>
    <t>Rua Manoel, 102</t>
  </si>
  <si>
    <t>32 3393-8026</t>
  </si>
  <si>
    <t>José Maria de Camargos</t>
  </si>
  <si>
    <t>32 3339-2110</t>
  </si>
  <si>
    <t>Débora Cristina da Silva Nery Chaves</t>
  </si>
  <si>
    <t>Praça Fortaleza, s/n</t>
  </si>
  <si>
    <t>32 3339-2130</t>
  </si>
  <si>
    <t>Gelsa Mara Martins Pimenta</t>
  </si>
  <si>
    <t>Praça Cônego Nelson de Souza, s/n</t>
  </si>
  <si>
    <t>32 3339-2112</t>
  </si>
  <si>
    <t>Marcos Iran Dias</t>
  </si>
  <si>
    <t>32 3339-2113</t>
  </si>
  <si>
    <t>Danila Batista Dutra Camara</t>
  </si>
  <si>
    <t>Rua João Batista Cantarutti, s/n</t>
  </si>
  <si>
    <t>32- 3339-2131</t>
  </si>
  <si>
    <t>SÃO GONÇALO DO RIO PRETO</t>
  </si>
  <si>
    <t>Luana Lopes Ferreira</t>
  </si>
  <si>
    <t>Rua Peixe Vivo, s/n</t>
  </si>
  <si>
    <t>38 3546-1220</t>
  </si>
  <si>
    <t>SÃO JOSÉ DA SAFIRA</t>
  </si>
  <si>
    <t>Waldinelio Godinho Cordeiro</t>
  </si>
  <si>
    <t>Rua Senhora Aparecida, 43</t>
  </si>
  <si>
    <t>SÃO JOSÉ DA VARGINHA</t>
  </si>
  <si>
    <t>Cristiane Mara Silva</t>
  </si>
  <si>
    <t>Av. José Augusto de Moraes, 09</t>
  </si>
  <si>
    <t>37 3275-1046</t>
  </si>
  <si>
    <t>SÃO JOSÉ DO ALEGRE</t>
  </si>
  <si>
    <t>Derivaldo Tadeu da Costa</t>
  </si>
  <si>
    <t>35 3645-1580</t>
  </si>
  <si>
    <t>SÃO PEDRO DOS FERROS</t>
  </si>
  <si>
    <t>Cinthia Caldas Rios</t>
  </si>
  <si>
    <t>SÃO SEBASTIÃO DO RIO PRETO</t>
  </si>
  <si>
    <t>Maria Aparecida Moraes Almeida</t>
  </si>
  <si>
    <t>31 3867-5205</t>
  </si>
  <si>
    <t>SARZEDO</t>
  </si>
  <si>
    <t>SILVIANÓPOLIS</t>
  </si>
  <si>
    <t>Maricélia Gianini Nerif</t>
  </si>
  <si>
    <t>35 3451-1442</t>
  </si>
  <si>
    <t>TAPARUBA</t>
  </si>
  <si>
    <t>Alex Portugal Correa</t>
  </si>
  <si>
    <t>Rua Gabriel Rodrigues , 11</t>
  </si>
  <si>
    <t>TAQUARAÇU DE MINAS</t>
  </si>
  <si>
    <t>Célio Marcolino da Fonseca</t>
  </si>
  <si>
    <t>Rua Ezequiel Perdigão, 400</t>
  </si>
  <si>
    <t>31 3684-1226</t>
  </si>
  <si>
    <t>TARUMIRIM</t>
  </si>
  <si>
    <t>Shirley Ambrósio Vieira Fialho</t>
  </si>
  <si>
    <t>Rua Plautino Soares, 110</t>
  </si>
  <si>
    <t>TURVOLÂNDIA</t>
  </si>
  <si>
    <t>Aline Neves Paiva</t>
  </si>
  <si>
    <t>Rua Fernando Teodoro Martins, 85</t>
  </si>
  <si>
    <t>35 3242-1133</t>
  </si>
  <si>
    <t>PRESIDENTE OLEGÁRIO</t>
  </si>
  <si>
    <t>na Paula Queiroz</t>
  </si>
  <si>
    <t>34 3811-2070</t>
  </si>
  <si>
    <t>REDUTO</t>
  </si>
  <si>
    <t>Marisia Muniz Alves de Aguiar</t>
  </si>
  <si>
    <t>Pedro Claudio Conrado, s/n</t>
  </si>
  <si>
    <t>33 3378-4133</t>
  </si>
  <si>
    <t>RIO DOCE</t>
  </si>
  <si>
    <t>31 3883-5288</t>
  </si>
  <si>
    <t>RIO PRETO</t>
  </si>
  <si>
    <t>Elvira Cristina Figueiredo</t>
  </si>
  <si>
    <t>Rua Esperidião, 377</t>
  </si>
  <si>
    <t>SACRAMENTO</t>
  </si>
  <si>
    <t>Marcel Morengui Sinicio</t>
  </si>
  <si>
    <t>34 3351 3739</t>
  </si>
  <si>
    <t>SÃO GERALDO</t>
  </si>
  <si>
    <t>Maria Nazaré Lacerda</t>
  </si>
  <si>
    <t>Rua 21 de Abril, 19 -Fundos</t>
  </si>
  <si>
    <t>32 3556-1165</t>
  </si>
  <si>
    <t>SANTO ANTÔNIO DO RETIRO</t>
  </si>
  <si>
    <t>Paula Adriana Souza</t>
  </si>
  <si>
    <t>Praça Nazário Antunes, 28</t>
  </si>
  <si>
    <t>38 3824-8193</t>
  </si>
  <si>
    <t>SANTA MARIA DE ITABIRA</t>
  </si>
  <si>
    <t>Evangeline Silveira Lage Lott</t>
  </si>
  <si>
    <t>Avenida José Mariano Pires, 209</t>
  </si>
  <si>
    <t>31 3838-1340</t>
  </si>
  <si>
    <t>SANTA MARGARIDA</t>
  </si>
  <si>
    <t>Eliziane Romeiro Dias</t>
  </si>
  <si>
    <t>31 3875-1387</t>
  </si>
  <si>
    <t>Fernanda Fernandes Vieira // Valnete de Olive</t>
  </si>
  <si>
    <t>Rua José Francisco Paes, 320</t>
  </si>
  <si>
    <t>32 3333-4121</t>
  </si>
  <si>
    <t>21º13'38''S</t>
  </si>
  <si>
    <t>18º0'23''S</t>
  </si>
  <si>
    <t>18º18'9''S</t>
  </si>
  <si>
    <t>19º42'30''S</t>
  </si>
  <si>
    <t>22º19'53''S</t>
  </si>
  <si>
    <t>20º10'12''S</t>
  </si>
  <si>
    <t>19º17'2''S</t>
  </si>
  <si>
    <t>20º1'17''S</t>
  </si>
  <si>
    <t>22º1'46''S</t>
  </si>
  <si>
    <t>19º45'46''S</t>
  </si>
  <si>
    <t>19º39'48''S</t>
  </si>
  <si>
    <t>19º16'47''S</t>
  </si>
  <si>
    <t>21º51'13''S</t>
  </si>
  <si>
    <t>18º24'57''S</t>
  </si>
  <si>
    <t>20º14'49''S</t>
  </si>
  <si>
    <t>20º15'11''S</t>
  </si>
  <si>
    <t>22º47'60''S</t>
  </si>
  <si>
    <t>19º51'30''S</t>
  </si>
  <si>
    <t>20º55'7''S</t>
  </si>
  <si>
    <t>15º20'21''S</t>
  </si>
  <si>
    <t>19º27'1''S</t>
  </si>
  <si>
    <t>20º22'24''S</t>
  </si>
  <si>
    <t>43º46'27''O</t>
  </si>
  <si>
    <t>43º23'42''O</t>
  </si>
  <si>
    <t>42º9'14''O</t>
  </si>
  <si>
    <t>44º33'35''O</t>
  </si>
  <si>
    <t>45º31'42''O</t>
  </si>
  <si>
    <t>42º31'29''O</t>
  </si>
  <si>
    <t>43º10'0''O</t>
  </si>
  <si>
    <t>44º8'49''O</t>
  </si>
  <si>
    <t>45º50'6''O</t>
  </si>
  <si>
    <t>41º36'47''O</t>
  </si>
  <si>
    <t>43º41'28''O</t>
  </si>
  <si>
    <t>42º0'19''O</t>
  </si>
  <si>
    <t>45º46'50''O</t>
  </si>
  <si>
    <t>46º25'17''O</t>
  </si>
  <si>
    <t>41º58'55''O</t>
  </si>
  <si>
    <t>42º53'40''O</t>
  </si>
  <si>
    <t>45º46'0''O</t>
  </si>
  <si>
    <t>47º27'9''O</t>
  </si>
  <si>
    <t>42º49'37''O</t>
  </si>
  <si>
    <t>42º37'25''O</t>
  </si>
  <si>
    <t>43º6'0''O</t>
  </si>
  <si>
    <t>42º15'15''O</t>
  </si>
  <si>
    <t>30/5 x pol com 21dB, França solicitou melhorar apontamento.</t>
  </si>
  <si>
    <t>00:20:0e:10:51:eb</t>
  </si>
  <si>
    <t>Marcos Paulo de Souza Ferreira</t>
  </si>
  <si>
    <t>00:20:0e:10:52:b9</t>
  </si>
  <si>
    <t>30/5 - já informado ao cliente sobre o processo. / Cliente não está ciente</t>
  </si>
  <si>
    <t>29/5 - já informado ao cliente sobre o processo. / Cliente não está ciente</t>
  </si>
  <si>
    <t xml:space="preserve">Já informado ao cliente sobre o processo. / Cliente não está ciente
</t>
  </si>
  <si>
    <t xml:space="preserve">já informado ao cliente sobre o processo.  / Cliente não está ciente
</t>
  </si>
  <si>
    <t xml:space="preserve">já informado ao cliente sobre o processo / Não esta ciente
</t>
  </si>
  <si>
    <t>00:20:0E:10:4C:8A</t>
  </si>
  <si>
    <t>00:20:0e:10:51:d1</t>
  </si>
  <si>
    <t>00:20:0e:10:52:08</t>
  </si>
  <si>
    <t>00:20:0e:10:51:ee</t>
  </si>
  <si>
    <t>00:20:0e:10:48:c3</t>
  </si>
  <si>
    <t>Técnico não possui o cabo</t>
  </si>
  <si>
    <t>Ainda não há computador disponível na localidade.</t>
  </si>
  <si>
    <t>?</t>
  </si>
  <si>
    <t>O técnico não vai deixar o cabo RJ 45 porque o PD do Cliente já possui uma conexão Ethernet ativa.</t>
  </si>
  <si>
    <t>A localidade não possui computador para conectar o cabo RJ 45. O Técnico vai deixar o cabo com um responsável.</t>
  </si>
  <si>
    <t>A localidade não possui computador.</t>
  </si>
  <si>
    <t>O técnico não recebeu o cabo RJ 45.</t>
  </si>
  <si>
    <t>O técnico ainda não recebeu o cabo RJ45.</t>
  </si>
  <si>
    <t>O cliente não possui computador na localidade para deixar o cabo RJ 45.</t>
  </si>
  <si>
    <t>RJ45</t>
  </si>
  <si>
    <t>1/6 - Chuva atrapalha a instalção</t>
  </si>
  <si>
    <t>A localidade possui um computador, porém já esta conectado à internet local.</t>
  </si>
  <si>
    <t>MODEM COM PROBLEMA. TROCA DE MAC.</t>
  </si>
  <si>
    <t>Instalado</t>
  </si>
  <si>
    <t>(31) 3639-8709</t>
  </si>
  <si>
    <t>SES-CAIO-3363</t>
  </si>
  <si>
    <t>00:20:0E:10:4A:49</t>
  </si>
  <si>
    <t>SES-SAEI-3548</t>
  </si>
  <si>
    <t>SES-PIDE-3532</t>
  </si>
  <si>
    <t>SES-SAEI-3543</t>
  </si>
  <si>
    <t>SES-PAOS-3564</t>
  </si>
  <si>
    <t>SES-PEDA-3572</t>
  </si>
  <si>
    <t>QUELUZITA</t>
  </si>
  <si>
    <t>Daniela Gandra de Carvalho</t>
  </si>
  <si>
    <t>Rua Professor Eloy Lacerda, 141 - Centro</t>
  </si>
  <si>
    <t>31 3722-1210</t>
  </si>
  <si>
    <t>Fernando</t>
  </si>
  <si>
    <t xml:space="preserve">Avenida Marechal Deodoro da FOnseca, 546 - Almoxarifado </t>
  </si>
  <si>
    <t>(38)3629-4300</t>
  </si>
  <si>
    <t>Saulo/Daniel</t>
  </si>
  <si>
    <t xml:space="preserve">	Rua São João da Ponte, 409 - Escritorio Microrregional  - Centro</t>
  </si>
  <si>
    <t>(38) 3821-5745</t>
  </si>
  <si>
    <t xml:space="preserve"> 20°44'7.62"S</t>
  </si>
  <si>
    <t xml:space="preserve"> 43°52'36.08"O</t>
  </si>
  <si>
    <t xml:space="preserve"> 15°30'1.11"S</t>
  </si>
  <si>
    <t xml:space="preserve"> 44°21'43.79"O</t>
  </si>
  <si>
    <t xml:space="preserve"> 15°48'12.83"S</t>
  </si>
  <si>
    <t xml:space="preserve"> 43°19'4.10"O</t>
  </si>
  <si>
    <t>00:20:0e:10:4a:51</t>
  </si>
  <si>
    <t>Em contato com a Sra. Raphaela Braga Magalhães 32 3339--2128, informa não estar ciente da instalação não autorizando a mesma.</t>
  </si>
  <si>
    <t>Em contato com o Sr. Otávio Augusto Ramos Vieira 32 3339-2124, endereço se localiza no Distrito de Ponte do Cosme.</t>
  </si>
  <si>
    <t>Em contato com o Sr. Otávio Augusto Ramos Vieira 32 3339-2124, endereço se localiza no Distrito de  Santa Luzia.</t>
  </si>
  <si>
    <t>Em contato com o Sr. Otávio Augusto Ramos Vieira 32 3339-2124, endereço se localiza no Distrito de Margarida 30 km de Barbacena .</t>
  </si>
  <si>
    <t>UTILIZADA BUC 4033.</t>
  </si>
  <si>
    <t>Localidade desligou o moden, não sendo possivel aceite da Prodemge</t>
  </si>
  <si>
    <t>O cliente não possui computador para deixar o cabo.</t>
  </si>
  <si>
    <t>O técnico não tem nenhum cabo para deixar lá</t>
  </si>
  <si>
    <t>cabo curto</t>
  </si>
  <si>
    <t>00:20:0e:10:4c:2d</t>
  </si>
  <si>
    <t>00:20:0e:10:51:de</t>
  </si>
  <si>
    <t>SES-PIDE-3531</t>
  </si>
  <si>
    <t>SES-RETA-3538</t>
  </si>
  <si>
    <t>00:20:0e:10:52:ac</t>
  </si>
  <si>
    <t>SES-MATO-3554</t>
  </si>
  <si>
    <t>Em contato com o Sr. Otávio Augusto Ramos Vieira 32 3339-2124, endereço se localiza no Distrito de  Santa Luzia.</t>
  </si>
  <si>
    <t>Em contato com o  Sr.Otávio Augusto Ramos Vieira 32 3339-2124, se localiza no Distrito em Padre Brito.</t>
  </si>
  <si>
    <t>6/6 NOVO CONTATO (32)3553-1701/1225 / NÃO CONSEGUE CONTATO COM O CLIENTE.</t>
  </si>
  <si>
    <t>12/6 Cliente informado / Cliente não está ciente</t>
  </si>
  <si>
    <t>cabo muito curto para conectar</t>
  </si>
  <si>
    <t>13/6 - Não consegue achar sinal, retorna em 14/6.</t>
  </si>
  <si>
    <t>13/6 - Aceite pela Prodemge não pode ocorrer hoje, devido a problemas no portal.</t>
  </si>
  <si>
    <t>cabo curto para instalação</t>
  </si>
  <si>
    <t>O cliente não possui computador.</t>
  </si>
  <si>
    <t xml:space="preserve">(32)3553-1701/1225 </t>
  </si>
  <si>
    <t>00:20:0e:10:49:a3</t>
  </si>
  <si>
    <t>00:20:0e:10:48:71</t>
  </si>
  <si>
    <t>SES-PIDE-3533</t>
  </si>
  <si>
    <t>00:20:0e:10:48:89</t>
  </si>
  <si>
    <t xml:space="preserve">Em contato com o Sr. Domingos Sávio Silva Madeira 32 3393-3023 , informou que o Posto de saúde passará por uma reforma , onde não tem previsão ainda , pois estão aguardando a liberação da solicitação de verba . </t>
  </si>
  <si>
    <t>Telefone só da sinal de ocupado</t>
  </si>
  <si>
    <t>Não autorizou</t>
  </si>
  <si>
    <t>6/6 - Cliente ciente / Cliente não está ciente</t>
  </si>
  <si>
    <t>Sim, na sala da gestora diretamente a um computador</t>
  </si>
  <si>
    <t>Não possui computador para colocar o cabo diretamente.</t>
  </si>
  <si>
    <t xml:space="preserve">Amintas da Costa </t>
  </si>
  <si>
    <t>Antônio Marques</t>
  </si>
  <si>
    <t>Carlos Andre</t>
  </si>
  <si>
    <t>Dhioney Miranda</t>
  </si>
  <si>
    <t xml:space="preserve">6/6 - Cliente ciente / Cliente não está ciente
</t>
  </si>
  <si>
    <t>00:20:0e:10:4a:1d</t>
  </si>
  <si>
    <t>SES-SAEI-3546</t>
  </si>
  <si>
    <t>SES-SAEI-3542</t>
  </si>
  <si>
    <t>JOÃO MONLEVADE</t>
  </si>
  <si>
    <t>Simaia Leal Cota Rodrigues</t>
  </si>
  <si>
    <t>Rua Nova York , 597 -Bairro Novo Cruzeiro</t>
  </si>
  <si>
    <t>(31) 3852-4804</t>
  </si>
  <si>
    <t xml:space="preserve">Cnes: 2221780 
Centro de Saúde Novo Cruzeiro </t>
  </si>
  <si>
    <t>Andrea Aparecida dos Reis</t>
  </si>
  <si>
    <t>Rua Um , n220 - Bairro Nova Esperança</t>
  </si>
  <si>
    <t>(31) 3852-2699</t>
  </si>
  <si>
    <t xml:space="preserve">Cnes: 2171619 
Centro de Saúde Nova Esperança </t>
  </si>
  <si>
    <t>Alyne Ferreira dos Santos</t>
  </si>
  <si>
    <t>Rua Wilson de Souza , s/n - Bairro Laranjeiras</t>
  </si>
  <si>
    <t>(31) 3852-0175</t>
  </si>
  <si>
    <t xml:space="preserve">Cnes:2199262 
Centro de Saúde Laranjeiras </t>
  </si>
  <si>
    <t>Luci de Oliveira</t>
  </si>
  <si>
    <t>Rua Tiete, n748 - Bairro Centro Industrial</t>
  </si>
  <si>
    <t>(31) 3852-0013</t>
  </si>
  <si>
    <t>Karina Nardy Severino</t>
  </si>
  <si>
    <t>Rua Ipatinga, n624 -Bairro Industrial</t>
  </si>
  <si>
    <t>(31) 3851-8903</t>
  </si>
  <si>
    <t xml:space="preserve">Cnes: 2170671 
Centro de Saúde Industrial </t>
  </si>
  <si>
    <t>Renata Caroline Bráulio de Moura</t>
  </si>
  <si>
    <t>Rua Dezessete , n28 - Bairro Vila Tanque</t>
  </si>
  <si>
    <t>(31) 3851-1672</t>
  </si>
  <si>
    <t xml:space="preserve">Cnes: 2170655 
Centro de Saúde Padre Hildebrando </t>
  </si>
  <si>
    <t>GUANHÃES</t>
  </si>
  <si>
    <t xml:space="preserve"> TAMARA MESQUITA ASSUNÇÃO</t>
  </si>
  <si>
    <t>RUA PRINCIPAL , n265 - Centro</t>
  </si>
  <si>
    <t>(33) 3221-9104</t>
  </si>
  <si>
    <t xml:space="preserve"> ERLAINE ALVES VIDAL</t>
  </si>
  <si>
    <t>RUA BRUNO GLÓRIA , n116 - Bairro Pito</t>
  </si>
  <si>
    <t>(33) 342-1-2847</t>
  </si>
  <si>
    <t xml:space="preserve"> VIVIANE SIMÕES DE CARVALHO</t>
  </si>
  <si>
    <t>AV. GOVERNADOR MILTON CAMPOS , n24 - Bairro Vermelho</t>
  </si>
  <si>
    <t>(33) 3421-2847</t>
  </si>
  <si>
    <t xml:space="preserve">Cnes: 2218186 
PSF REGIONAL VI </t>
  </si>
  <si>
    <t xml:space="preserve"> FLÁVIO CALVETE</t>
  </si>
  <si>
    <t>AV. MILTON CAMPOS , n1076 - Bairro NOSSA SRA. APARECIDA</t>
  </si>
  <si>
    <t>PRISCILLA PLEBIANA F.N. LACERDA</t>
  </si>
  <si>
    <t>RUA PIO FERREIRA , n24 - Bairro Agroder</t>
  </si>
  <si>
    <t xml:space="preserve">Cnes: 2218194 
PSF REGIONAL VII B </t>
  </si>
  <si>
    <t>Ana Maria Domingues</t>
  </si>
  <si>
    <t>Avenida Luzia Brandão Fraga de Souza , s/n - Bairro Loanda</t>
  </si>
  <si>
    <t>(31) 3852-1879</t>
  </si>
  <si>
    <t xml:space="preserve">Cnes: 2170620 
Centro Social Urbano </t>
  </si>
  <si>
    <t>Sara Ferraz de Araújo</t>
  </si>
  <si>
    <t>AVENIDA MONTE PASCOAL , s/n - Centro</t>
  </si>
  <si>
    <t>(33) 3627-7150</t>
  </si>
  <si>
    <t>JOÃO PINHEIRO</t>
  </si>
  <si>
    <t>Luisa</t>
  </si>
  <si>
    <t>RUA VICENTE ANTONIO SOUZA , s/n - Bairro MANGABEIRAS</t>
  </si>
  <si>
    <t>(38) 3361-3543</t>
  </si>
  <si>
    <t xml:space="preserve">Maria Nilza </t>
  </si>
  <si>
    <t>Rua Ermelino Martins Gabriel , n66 - Bairro Rio Pretinho</t>
  </si>
  <si>
    <t>(33) 3529-2328</t>
  </si>
  <si>
    <t>Michelle Elke</t>
  </si>
  <si>
    <t>Rua Joaquim Martins da Silva , n35 - Bairro Matinha</t>
  </si>
  <si>
    <t>(33) 3523-5334</t>
  </si>
  <si>
    <t xml:space="preserve">Cnes: 2211173 
PSF Matinha </t>
  </si>
  <si>
    <t>Patrícia Dohler</t>
  </si>
  <si>
    <t>Rua Gustavo Leonardo, n384 -  Bairro São Jacinto</t>
  </si>
  <si>
    <t>(33) 3521-1094</t>
  </si>
  <si>
    <t>Isnália Vaz</t>
  </si>
  <si>
    <t>Avenida Ayrton Senna , n281 - Bairro Funcionários</t>
  </si>
  <si>
    <t>(33) 3529-4116</t>
  </si>
  <si>
    <t>Myrna Figueredo</t>
  </si>
  <si>
    <t>Avenida Bahia Minas , s/n - Zona Rural</t>
  </si>
  <si>
    <t>Eduardo Barbosa</t>
  </si>
  <si>
    <t>Rua Carlos Langkammer, n165 - Bairro Manoel Pimenta</t>
  </si>
  <si>
    <t>(33) 3529-3036</t>
  </si>
  <si>
    <t xml:space="preserve">Cnes: 6696449 
PSF Manoel Pimenta </t>
  </si>
  <si>
    <t>Anne Grazielle</t>
  </si>
  <si>
    <t>BR 116 KM 289, s/n - Bairro Mucuri</t>
  </si>
  <si>
    <t>(33) 3528-1948</t>
  </si>
  <si>
    <t xml:space="preserve">Cnes: 2705346 
PSF Mucuri </t>
  </si>
  <si>
    <t>Regina Amador</t>
  </si>
  <si>
    <t>Rua Oscar Romero , n135 - Bairro Vila Esperança</t>
  </si>
  <si>
    <t>(33) 353-63471</t>
  </si>
  <si>
    <t>ITAMBACURI</t>
  </si>
  <si>
    <t>Marliane P. de Morais</t>
  </si>
  <si>
    <t>RUA DOS INDIOS , n26 - Bairro VARZEA</t>
  </si>
  <si>
    <t>(33)84158564</t>
  </si>
  <si>
    <t xml:space="preserve">Cnes: 2211203 
PSF PARCERIA COM A VIDA </t>
  </si>
  <si>
    <t>Wesley Faria Alves</t>
  </si>
  <si>
    <t>RUA CAMILO A PEREIRA , s/n - Zona rural</t>
  </si>
  <si>
    <t>(33) 3511-1964</t>
  </si>
  <si>
    <t>Rua Luiz Gonzaga , s/n - Bairro Santo Hipólito</t>
  </si>
  <si>
    <t>(31)38525639</t>
  </si>
  <si>
    <t xml:space="preserve">Cnes: 2170639 
Centro de Saúde Santo Hipólito </t>
  </si>
  <si>
    <t>Adriane Aparecida Fuscaldi</t>
  </si>
  <si>
    <t>Rua Duque de Caxias , s/n - Bairro Nª Srª da Conceição</t>
  </si>
  <si>
    <t>(31) 3852-6002</t>
  </si>
  <si>
    <t xml:space="preserve">policlinica.pmjm@hotmail.com
Cnes: 5335841 
Unidade Básica de Saúde de Carneirinhos </t>
  </si>
  <si>
    <t>Celsilvana Teixeira</t>
  </si>
  <si>
    <t>Rua Principal, n218/ BR 116 KM 289 - Zona Rural- Bairro Lajinha</t>
  </si>
  <si>
    <t>(33) 3528-5171</t>
  </si>
  <si>
    <t xml:space="preserve">Cnes: 6521932 
PSF Lajinha </t>
  </si>
  <si>
    <t>Leandro Rodrigues</t>
  </si>
  <si>
    <t>(33) 3529-2349</t>
  </si>
  <si>
    <t>Kátia Gualberto</t>
  </si>
  <si>
    <t>Córrego São Jerônimo , s/n - Zona Rural - Bairro São Jerônimo</t>
  </si>
  <si>
    <t>Edima Fonseca</t>
  </si>
  <si>
    <t>Rua Chafariz , n60 - Bairro Taquara</t>
  </si>
  <si>
    <t>(33) 3536-2787</t>
  </si>
  <si>
    <t xml:space="preserve">Cnes: 2210177 
PSF Taquara </t>
  </si>
  <si>
    <t xml:space="preserve"> 19°48'33.58"S</t>
  </si>
  <si>
    <t xml:space="preserve"> 43°10'25.87"O</t>
  </si>
  <si>
    <t xml:space="preserve"> 18°29'10.38"S</t>
  </si>
  <si>
    <t xml:space="preserve"> 47°23'3.82"O</t>
  </si>
  <si>
    <t xml:space="preserve"> 18°46'15.60"S</t>
  </si>
  <si>
    <t xml:space="preserve"> 42°55'54.80"O</t>
  </si>
  <si>
    <t xml:space="preserve"> 17° 4'23.82"S</t>
  </si>
  <si>
    <t xml:space="preserve"> 40°42'41.36"O</t>
  </si>
  <si>
    <t xml:space="preserve"> 17°44'44.59"S</t>
  </si>
  <si>
    <t xml:space="preserve"> 46°10'42.96"O</t>
  </si>
  <si>
    <t xml:space="preserve"> 17°51'7.60"S</t>
  </si>
  <si>
    <t xml:space="preserve"> 41°30'50.89"O</t>
  </si>
  <si>
    <t xml:space="preserve"> 18° 2'40.30"S</t>
  </si>
  <si>
    <t xml:space="preserve"> 41°39'40.50"O</t>
  </si>
  <si>
    <t>00:20:0e:10:4a:36</t>
  </si>
  <si>
    <t>15/6 - Ciente desligou o modem e não consegue contato.</t>
  </si>
  <si>
    <t>Sem infra-estrutura para conexão</t>
  </si>
  <si>
    <t>Flavio Soares</t>
  </si>
  <si>
    <t>18/6 - Cliente não aguardou fim da instalação.</t>
  </si>
  <si>
    <t>cabo muito curto pra instalação</t>
  </si>
  <si>
    <t>Sem infra-estrutura para conexão.</t>
  </si>
  <si>
    <t>NANUQUE</t>
  </si>
  <si>
    <t>FRANCISCÓPOLIS</t>
  </si>
  <si>
    <t>DORES DE GUANHÃES</t>
  </si>
  <si>
    <t>FERROS</t>
  </si>
  <si>
    <t>Número MAC</t>
  </si>
  <si>
    <t>Data de Aceite</t>
  </si>
  <si>
    <t>SES-DOIO-0861</t>
  </si>
  <si>
    <t>SES-FRES-3371</t>
  </si>
  <si>
    <t>SES-ENAS-3504</t>
  </si>
  <si>
    <t>SES-ENAS-3505</t>
  </si>
  <si>
    <t>00:20:0e:10:52:d0</t>
  </si>
  <si>
    <t>00:20:0e:10:4c:59</t>
  </si>
  <si>
    <t>00:20:0e:10:52:bf</t>
  </si>
  <si>
    <t>SES-SAEI-3545</t>
  </si>
  <si>
    <t>Viviene Vieira</t>
  </si>
  <si>
    <t>Rua José Hermógenes, n51 - Zona Rural- Bairro Topázio</t>
  </si>
  <si>
    <t>(33) 3528-2181</t>
  </si>
  <si>
    <t>Wanuza Duarte</t>
  </si>
  <si>
    <t>Avenida Tietê, 66 - Bairro Jardim São Paulo</t>
  </si>
  <si>
    <t>(33) 3529-2347</t>
  </si>
  <si>
    <t xml:space="preserve">Cnes: 2210185 
PSF Vila Barreiros </t>
  </si>
  <si>
    <t>Arley Soares C. Cruz</t>
  </si>
  <si>
    <t>(33) 3511-1799</t>
  </si>
  <si>
    <t>Maria Luiza M. Soares</t>
  </si>
  <si>
    <t>RUA XINGU , n1125 - Bairro V. BAIANA</t>
  </si>
  <si>
    <t xml:space="preserve"> Cintia Aparecida Costa e Silva</t>
  </si>
  <si>
    <t>PRAÇA JOAQUIM PIRES DE OLIVEIRA MAIA , s/n</t>
  </si>
  <si>
    <t>(31) 3866-1307</t>
  </si>
  <si>
    <t>Rita de Cássia L. Oliveira</t>
  </si>
  <si>
    <t>DISTRITO DE GUARATAIA , n2750 - ZONA RURAL</t>
  </si>
  <si>
    <t xml:space="preserve">Cnes: 2209810
PSF VIVER COM SAÚDE 
</t>
  </si>
  <si>
    <t>Ana Cássia Arcanjo</t>
  </si>
  <si>
    <t>RUA ARTHUR COSTA E SILVA , s/n - Centro</t>
  </si>
  <si>
    <t xml:space="preserve">Cnes: 2209918 
AMBULATÓRIO MUNICIPAL DE ITAMBACURI 
</t>
  </si>
  <si>
    <t>Janaína Oliveira Freitas</t>
  </si>
  <si>
    <t>RUA JOSE LOPES PINHEIRO FREI SERAFIM , n32 - Zona Rural</t>
  </si>
  <si>
    <t>(33)3511-1964</t>
  </si>
  <si>
    <t xml:space="preserve">Cnes: 2209845 
PSF PRIORIZANDO A SAÚDE 
</t>
  </si>
  <si>
    <t>Ildefonso Ferraz de Oliveira</t>
  </si>
  <si>
    <t>RUA PRIMEIRO DE JANEIRO , n 264, Centro</t>
  </si>
  <si>
    <t>(33) 3627-1750</t>
  </si>
  <si>
    <t>Mariane Dantas Archanjo</t>
  </si>
  <si>
    <t>RUA PEDRO DIAS DO NASCIMENTO , s/n - Centro</t>
  </si>
  <si>
    <t>CRISTINA FERREIRA MACHADO</t>
  </si>
  <si>
    <t>RUA OURO FINO , s/n - Bairro Campinho</t>
  </si>
  <si>
    <t>(33) 3621-2187</t>
  </si>
  <si>
    <t>SABRINA GUEDES RAGONE</t>
  </si>
  <si>
    <t xml:space="preserve">RUA RIO GRANDE DO NORTE , 607 - Bairro Vila Nova </t>
  </si>
  <si>
    <t>SÉRGIO ALVES REZENDE</t>
  </si>
  <si>
    <t>RUA PRINCIPAL , s/n - Centro</t>
  </si>
  <si>
    <t>REJANE PIFANIO COUTO</t>
  </si>
  <si>
    <t>AV ANHAGUERA , n144 -Vila Esperança</t>
  </si>
  <si>
    <t xml:space="preserve">Cnes: 2210525 
UNIDADE SAÚDE FAMÍLIA VILA ESPERANÇA </t>
  </si>
  <si>
    <t>LÍVIA OLIVEIRA DE BARROS</t>
  </si>
  <si>
    <t>RUA CARIJÓS , n80 - Bairro Laticínio</t>
  </si>
  <si>
    <t xml:space="preserve">Cnes: 2210576 
UNIDADE DE SAÚDE FAMÍLIA LATICÍNIO </t>
  </si>
  <si>
    <t>ANA CAROLINA FREITAS</t>
  </si>
  <si>
    <t>RUA DAS HORTÊNCIAS , n406 - Bairro ISADELFIA FERRAZ</t>
  </si>
  <si>
    <t xml:space="preserve">Cnes: 3340333 
UNIDADE DE SAÚDE UDR </t>
  </si>
  <si>
    <t>ANA PAULA BARRETO CARRERA</t>
  </si>
  <si>
    <t>CAMILO SAID , n321 - Bairro Sete de Setembro</t>
  </si>
  <si>
    <t xml:space="preserve">Cnes: 6439659 
UNIDADE DE SAÚDE SETE DE SETEMBRO </t>
  </si>
  <si>
    <t>STELA REGINA LOURENÇO</t>
  </si>
  <si>
    <t>AV VANDERLEY CARVALHO , n406 - Bairro Espírito Santo</t>
  </si>
  <si>
    <t>Lucélia Barbosa</t>
  </si>
  <si>
    <t>Estrada da Penitenciária , s/n - Zona Rural - Bairro Alto São Jacinto</t>
  </si>
  <si>
    <t xml:space="preserve">Cnes: 6023657 
PSF Alto São Jacinto </t>
  </si>
  <si>
    <t>Pablo Cordeiro da Silva</t>
  </si>
  <si>
    <t>Rua Conselheiro Mayrink , n115 - Bairro  Altino Barbosa</t>
  </si>
  <si>
    <t>(33) 3529-2338</t>
  </si>
  <si>
    <t xml:space="preserve">Cnes: 2210304 
PSF Altino Barbosa </t>
  </si>
  <si>
    <t>Maria Aparecida Celestino dos Santos</t>
  </si>
  <si>
    <t>AV PRESIDENTE KENEDY , n156 -Centro</t>
  </si>
  <si>
    <t>(33) 3514-8013</t>
  </si>
  <si>
    <t>Cnes: 2210649 
CENTRO DE SAÚDE DE FRANCISCÓPOLIS</t>
  </si>
  <si>
    <t>MARILZA CAMARGOS DOS SANTOS</t>
  </si>
  <si>
    <t>CÓRREGO SÃO BENEDITO , s/n - Zona Rural</t>
  </si>
  <si>
    <t>33 3516-9003</t>
  </si>
  <si>
    <t xml:space="preserve">Cnes: 6433200 
UNIDADE BÁSICA DE SAÚDE SÃO BENEDITO </t>
  </si>
  <si>
    <t>Rísia Rodrigues Martins</t>
  </si>
  <si>
    <t>Avenida Tietê , n66 -Bairro Jardim São Paulo</t>
  </si>
  <si>
    <t xml:space="preserve">Cnes: 6696430 
PSF Jardim São Paulo </t>
  </si>
  <si>
    <t>Polyana Castro</t>
  </si>
  <si>
    <t>Rua Principal, Correio Central , s/n - Zona Rural -Bairro Cedro</t>
  </si>
  <si>
    <t>(33) 3512-0002</t>
  </si>
  <si>
    <t xml:space="preserve">Cnes: 2210916 
PSF Cedro </t>
  </si>
  <si>
    <t>Cristiane</t>
  </si>
  <si>
    <t>RUA ALOÍSIO NOGUEIRA JUNIOR , n45 - Bairro Santa Cruz</t>
  </si>
  <si>
    <t>(38) 3561-1850</t>
  </si>
  <si>
    <t xml:space="preserve">Cnes: 3048640 
CENTRO SAÚDE MANOEL LOPES CANÇADO-PSF IV 
</t>
  </si>
  <si>
    <t>Simone Káthia</t>
  </si>
  <si>
    <t>Rua Benedito Oliveira, n121 - Bairro Grão Pará</t>
  </si>
  <si>
    <t>(33) 3523-6338</t>
  </si>
  <si>
    <t xml:space="preserve">Cnes: 6267467 
PSF Grão Pará </t>
  </si>
  <si>
    <t>Rossana Mollendorf</t>
  </si>
  <si>
    <t>Rua João Dantas , n181 -Bairro Alto da Copasa</t>
  </si>
  <si>
    <t>(33) 3529-2987</t>
  </si>
  <si>
    <t xml:space="preserve">Cnes: 5873827 
PSF Cidade Alta </t>
  </si>
  <si>
    <t>Tatyane Lima Ramos</t>
  </si>
  <si>
    <t>Rua Domingos Alves Santana, n200,-Bairro Vila São João</t>
  </si>
  <si>
    <t xml:space="preserve">Cnes: 6696422 
PSF Castro Pires </t>
  </si>
  <si>
    <t>Edileusa Andrade</t>
  </si>
  <si>
    <t>Rua Cabo Ramiro Ferreira , n40 - Bairro Vila Verônica</t>
  </si>
  <si>
    <t>(33) 3529-2336</t>
  </si>
  <si>
    <t xml:space="preserve">Cnes: 6696457 
PSF Filadélfia </t>
  </si>
  <si>
    <t>Andressa Leal</t>
  </si>
  <si>
    <t>Rua Estados Unidos, n100 - Bairro Vila Betel</t>
  </si>
  <si>
    <t>(33) 3536-2480</t>
  </si>
  <si>
    <t xml:space="preserve">Cnes: 2211157 
PSF Betel </t>
  </si>
  <si>
    <t>VIVIANE COTA LOUREDO</t>
  </si>
  <si>
    <t>RUA JOSÉ INÊS DE SOUZA , n76 - Centro</t>
  </si>
  <si>
    <t xml:space="preserve">Cnes: 2169665 
PROGRAMA SAÚDE DA FAMÍLIA GAFURINA </t>
  </si>
  <si>
    <t xml:space="preserve"> GUILHERME MESQUITA DE PINHO</t>
  </si>
  <si>
    <t>RUA HONÓRIO PINTO COELHO , n127-Bairro ALVORADA</t>
  </si>
  <si>
    <t xml:space="preserve">Cnes: 2169673 
UNIDADE SAÚDE DA FAMÍLIA ALVORADA GUANHÃES </t>
  </si>
  <si>
    <t>LUCINA M° DA COSTA TRAVASSOS</t>
  </si>
  <si>
    <t>TRAVESSA DOS LEÕES , n60 -Centro</t>
  </si>
  <si>
    <t xml:space="preserve">Cnes: 5583888 
PSF CENTRO </t>
  </si>
  <si>
    <t>Janete Amora</t>
  </si>
  <si>
    <t>RUA DO ROSÁRIO , n315 - Centro</t>
  </si>
  <si>
    <t>(33) 3426-1379</t>
  </si>
  <si>
    <t xml:space="preserve">Cnes: 2169878 
CENTRO DE SAÚDE DE DORES DE GUANHÃES 
</t>
  </si>
  <si>
    <t>Audrin Lorentz Silva</t>
  </si>
  <si>
    <t>RUA JOÃO SAMUEL DE CARVALHO , n231-Bairro Garcia</t>
  </si>
  <si>
    <t>(31) 3837-1106</t>
  </si>
  <si>
    <t xml:space="preserve">Cnes: 5561574 
PSF GEROLIVA DIAS DUARTE 
</t>
  </si>
  <si>
    <t>Carla Renata de Oliveira</t>
  </si>
  <si>
    <t>RUA DR. MOURA MONTEIRO, n225 -Bairro Vila Regina</t>
  </si>
  <si>
    <t>(31) 3837-2616</t>
  </si>
  <si>
    <t xml:space="preserve">Cnes: 3578097 
PSF DR. LINNEU DE OLIVEIRA LARA 
</t>
  </si>
  <si>
    <t>CAROLINE RAGONE ABRANTES</t>
  </si>
  <si>
    <t>RUA TUPINAMBÁS , n221-NOSSA SRA DE FÁTIMA</t>
  </si>
  <si>
    <t xml:space="preserve">Cnes: 2210495 
UNIDADE DE SAÚDE FAMÍLIA DA RETA </t>
  </si>
  <si>
    <t>Ingrid Procópio Alves</t>
  </si>
  <si>
    <t>RUA AMIR SOARES DE CARVALHO , n215-Bairro SANTA LUZIA</t>
  </si>
  <si>
    <t>(31) 3863-1512</t>
  </si>
  <si>
    <t xml:space="preserve">Cnes: 2170299 
DEPARTAMENTO DE ASSISTÊNCIA SOCIAL </t>
  </si>
  <si>
    <t>DENISE GOMES</t>
  </si>
  <si>
    <t>RUA PIO XII , s/n - Bairro Bandeirantes</t>
  </si>
  <si>
    <t>(31) 3853-1340</t>
  </si>
  <si>
    <t xml:space="preserve">Cnes: 2170043 
CENTRO DE SAÚDE RANDOLFO DE ÁVILA </t>
  </si>
  <si>
    <t xml:space="preserve"> Flávia Cristina Ramalho</t>
  </si>
  <si>
    <t>RUA LEONEL MARQUES , s/n -Bairro  NOSSA SRA DAS DORES</t>
  </si>
  <si>
    <t>(31) 3837-3463</t>
  </si>
  <si>
    <t xml:space="preserve">Cnes: 2170124 
POSTO DE SAÚDE MONSENHOR GERARDO MAGELA PSF 
</t>
  </si>
  <si>
    <t>KARLA ANTUNES CORTES</t>
  </si>
  <si>
    <t>PRAÇA TEOFILO OTONI , s/n - Centro</t>
  </si>
  <si>
    <t xml:space="preserve">Cnes: 2210568 
CENTRO DE SAUDE CENTRAL </t>
  </si>
  <si>
    <t>Tatiana Barcia Tolentino</t>
  </si>
  <si>
    <t>RUA ALFERES JOAQUIM EGÍDIO, n85 - Bairro SAGRADA FAMÍLIA</t>
  </si>
  <si>
    <t>(31) 3837-2363</t>
  </si>
  <si>
    <t xml:space="preserve">Cnes: 5073014 
PSF FRANCISCO XAVIER DE ASSIS 
</t>
  </si>
  <si>
    <t>Luciene Oliveira da Silva</t>
  </si>
  <si>
    <t>RUA TANCREDO NEVES , n1376-Bairro LEAO XIII</t>
  </si>
  <si>
    <t>(31) 3837-1868</t>
  </si>
  <si>
    <t xml:space="preserve">Cnes: 2170116 
CENTRO DE SAUDE AIMEE CANÇADO COUTO 
</t>
  </si>
  <si>
    <t>Luisa Helena de Pinho Barroso</t>
  </si>
  <si>
    <t>RUA CONCEIÇÃO CALDEIRA , s/n - Bairro Progresso</t>
  </si>
  <si>
    <t>(31) 3837-6289</t>
  </si>
  <si>
    <t xml:space="preserve">Cnes:2170108 
CENTRO DE SAÚDE DR HELVIO MOREIRA DOS SANTOS 
</t>
  </si>
  <si>
    <t xml:space="preserve"> Tânia Valeriano da Silva Diniz</t>
  </si>
  <si>
    <t>RUA DESEMBARGADOR MOREIRA SANTOS, n550-Bairro SÃO BENEDITO</t>
  </si>
  <si>
    <t>(31) 3837-3266</t>
  </si>
  <si>
    <t>Mirlei Conceição de Souza</t>
  </si>
  <si>
    <t>CAPIM CHEIROSO, s/n  -ZONA RURAL</t>
  </si>
  <si>
    <t>(31) 3837-1402</t>
  </si>
  <si>
    <t xml:space="preserve">Cnes: 3243834 
PSF CAPIM CHEIROSO 
</t>
  </si>
  <si>
    <t>Christiane Keiko Turuda</t>
  </si>
  <si>
    <t>RUA TEREZINHA PERES , n103 - BAIRRO SÃO JOÃO BATISTA</t>
  </si>
  <si>
    <t>(31) 38373326</t>
  </si>
  <si>
    <t xml:space="preserve">Cnes: 5061768 
PSF VEREADOR JOSÉ DA ANUNCIAÇÃO 
</t>
  </si>
  <si>
    <t>Mariza</t>
  </si>
  <si>
    <t>RUA MARIA JOSE BORGES , n242-BAIRRO JARDIM CENTRAL</t>
  </si>
  <si>
    <t>38 3561-3523</t>
  </si>
  <si>
    <t xml:space="preserve">Cnes: 2101718 
PSF D. ANDREZINA SEVERINO DE RESENDE 
</t>
  </si>
  <si>
    <t>Cássia</t>
  </si>
  <si>
    <t>AV. ORÁCIO DORNELES , n730 - BAIRRO ALVORADA</t>
  </si>
  <si>
    <t>(38) 3561-6648</t>
  </si>
  <si>
    <t xml:space="preserve">Cnes: 2112558 
PSF PREFEITO JOSE SILVEIRA 
</t>
  </si>
  <si>
    <t>Sara Gloria Silva</t>
  </si>
  <si>
    <t>RUA GOVERNADOR VALADARES, n955 - BAIRRO JK</t>
  </si>
  <si>
    <t>(38) 36731235</t>
  </si>
  <si>
    <t>MARIELLY PERES MATEUS</t>
  </si>
  <si>
    <t>JOSE DE DEUS GODINHO , n38 - CENTRO</t>
  </si>
  <si>
    <t>34 3812-1306</t>
  </si>
  <si>
    <t xml:space="preserve">Cnes: 2118033 
PROGRAMA DE SAÚDE DA FAMÍLIA DE LAGAMAR </t>
  </si>
  <si>
    <t>THAYS MARIA OLIVEIRA</t>
  </si>
  <si>
    <t>RUA JOSE CORREA , n 61-CENTRO / ZONA RURAL</t>
  </si>
  <si>
    <t>34 3812-5150</t>
  </si>
  <si>
    <t xml:space="preserve">Cnes: 2118025 
CENTRO DE SAÚDE DE SÃO BRÁS DE MINAS PSF DANT DOS SANTOS 
</t>
  </si>
  <si>
    <t>ISAAC CALAZANS BORGES</t>
  </si>
  <si>
    <t>RUA ITUIUTABA , n64 - CENTRO</t>
  </si>
  <si>
    <t xml:space="preserve">Cnes: 2118041 
UNIDADE MISTA DE SAÚDE DE LAGAMAR </t>
  </si>
  <si>
    <t xml:space="preserve"> 18° 2'40.52"S</t>
  </si>
  <si>
    <t xml:space="preserve"> 41°39'40.69"O</t>
  </si>
  <si>
    <t xml:space="preserve"> 16°38'10.15"S</t>
  </si>
  <si>
    <t xml:space="preserve"> 46°16'44.54"O</t>
  </si>
  <si>
    <t xml:space="preserve"> 17°49'8.47"S</t>
  </si>
  <si>
    <t xml:space="preserve"> 40°20'30.93"O</t>
  </si>
  <si>
    <t xml:space="preserve"> 17°57'28.32"S</t>
  </si>
  <si>
    <t xml:space="preserve"> 42° 0'28.61"O</t>
  </si>
  <si>
    <t xml:space="preserve"> 17°43'48.19"S</t>
  </si>
  <si>
    <t xml:space="preserve"> 42°15'7.13"O</t>
  </si>
  <si>
    <t xml:space="preserve"> 17°44'44.58"S</t>
  </si>
  <si>
    <t xml:space="preserve"> 46°10'41.20"O</t>
  </si>
  <si>
    <t xml:space="preserve"> 19° 2'26.97"S</t>
  </si>
  <si>
    <t xml:space="preserve"> 42°55'27.30"O</t>
  </si>
  <si>
    <t xml:space="preserve"> 19°13'55.61"S</t>
  </si>
  <si>
    <t xml:space="preserve"> 43° 1'4.35"O</t>
  </si>
  <si>
    <t xml:space="preserve"> 19°49'45.23"S</t>
  </si>
  <si>
    <t xml:space="preserve"> 43° 5'30.10"O</t>
  </si>
  <si>
    <t xml:space="preserve"> 19°56'29.45"S</t>
  </si>
  <si>
    <t xml:space="preserve"> 43°28'30.14"O</t>
  </si>
  <si>
    <t xml:space="preserve"> 18° 8'26.28"S</t>
  </si>
  <si>
    <t xml:space="preserve"> 46°48'44.02"O</t>
  </si>
  <si>
    <t>Ilda Iozete Francisco Mirins Paiva</t>
  </si>
  <si>
    <t>RUA FREI CECÍLIO, n 1226 - Centro</t>
  </si>
  <si>
    <t>(38) 36731331</t>
  </si>
  <si>
    <t>Cnes: 2101033 
CENTRO DE SAÚDE DE GUARDA MOR</t>
  </si>
  <si>
    <t>Em contato com a Sra. Marta (33) 3529-2328, informou que o posto passará por uma reforma onde não tem previsão para finalização, sendo a mesma informou que no momento não tem nenhuma condição de estrutura para instalação da antena .</t>
  </si>
  <si>
    <t xml:space="preserve">Conforme a informação o telefone informando pela Secretaria de Estado de saúde, passou um telefone onde não estou conseguindo falar, o telefone cadastrado no sistema só fica ocupado . </t>
  </si>
  <si>
    <t>Conforme a informação da Secretaria de Estado de Saúde  que o telefone de contato e um orelhão publico , onde não consegui o contato . Telefone (33)3528-4054.</t>
  </si>
  <si>
    <t>Em contato com a Sra Erica (33)8824-3095 , não está ciente da instalação .</t>
  </si>
  <si>
    <t>Em contato com a Sra. Kátia 8825-9330, informou as condições de estrutura do posto de saúde não está em boas condições, solicitou que a secretaria realize uma analise.</t>
  </si>
  <si>
    <t>Walter Leandro</t>
  </si>
  <si>
    <t>Instalado do modem ao PC do cliente.</t>
  </si>
  <si>
    <t>Airton Gabriel</t>
  </si>
  <si>
    <t xml:space="preserve"> Não, cabo muito curto </t>
  </si>
  <si>
    <t>localidade ainda não possui computador</t>
  </si>
  <si>
    <t>14/6 - Responsável: Váldson José de Rezende
Telefone: (38) 8421-6098  / Não consegue contato com o cliente.</t>
  </si>
  <si>
    <t>18/6 - RUA: AQUIM RIBEIRO GUIMARAES 157
Cliente notificado por oficio, para ciencia. /CLIENTE NÃO ESTA CIENTE</t>
  </si>
  <si>
    <t>18/6 - (35)3523-2108 - RUA MAESTRO GERALDO APRÁGIO, 100  / Não consegue contato com o cliente.</t>
  </si>
  <si>
    <t>18/6 - Endereço confirmado
RUA ANTONIO JOSÉ GONÇALVES , nº 871  / Endereço incorreto. RUA ANTÔNIO JOSE GONÇALVES 871,CENTRO</t>
  </si>
  <si>
    <t>19/6 - Endereço confirmado
PRAÇA JOAQUIM ALVES XAVIER, 130 / Endereço informado no agendamento não confere (Praça Joaquim Alves Xavier, 180, Centro)</t>
  </si>
  <si>
    <t>18/6 - Endereço correto
AV. VALÉRIO VIANA, 20 / Endereço incorreto</t>
  </si>
  <si>
    <t>18/6 - Coreção de endereço
RUA BREJINHO, 423, BAIRRO SÃO FRANCISCO - (38)3742-1392 / REAGENDAR COM CONTATO DA 3449 / Não consegue contato com o cliente.</t>
  </si>
  <si>
    <t>18/6 - Correção
(31)3898-1110/1104 - RUA GOVERNADOR VALADARES, S/N / Não consegue contato com o cliente.</t>
  </si>
  <si>
    <t>18/6 - Ciente notificado por Oficio
Correção do Endereço:
RUA PEDRO FERREIRA DE REZENDE, 596 - (31)3723-1208 / Não esta ciente</t>
  </si>
  <si>
    <t>18/6 - Cliente notificado por Ofício. / Não está ciente.</t>
  </si>
  <si>
    <t>18/6 - Correção co contato
(37)3544-1144/1184 / Não consegue contato com o cliente.</t>
  </si>
  <si>
    <t>18/6 - Confirmação de Endereço
(38)3634-1255 - AV. TANCREDO NEVES, 480, CENTRO / Endereço divergente. Av.: Tancredo Neves ; nº 480 - Centro</t>
  </si>
  <si>
    <t>00:20:0e:10:51:c7</t>
  </si>
  <si>
    <t>00:20:0e:10:52:72</t>
  </si>
  <si>
    <t>Walter Leandro Arcanjo de Souza</t>
  </si>
  <si>
    <t>00:20:0e:10:4a:2a</t>
  </si>
  <si>
    <t>00:20:0e:10:49:98</t>
  </si>
  <si>
    <t>Cnes: 8002568 
Centro de Saúde Monlevade Centro 
CLIENTE NÃO ESTA CIENTE 19/062012</t>
  </si>
  <si>
    <t>Cnes: 2169649 
UNIDADE DE SAÚDE DA FAMÍLIA PITO 
Endereço incorreto
 Endereço correto : rua g , centro 19/06/2012</t>
  </si>
  <si>
    <t>Cnes: 2218178 
PSF REGIONAL VII A 
Endereço incorreto.(33) 34212616 ENDEREÇO correto  (rua primavera 428. colina verde) 19/06/2012</t>
  </si>
  <si>
    <t xml:space="preserve">Cnes: 2101645 
PSF CENTRO DE ATENÇÃO DA CRIANÇA CAIC 
NÃO ESTA CIENTE Verificar o telefone 19/06/2012
</t>
  </si>
  <si>
    <t xml:space="preserve"> Zona Rural Cnes: 6145140 
PSF Rio Pretinho 
Em contato com a Sra. Marta (33) 3529-2328, informou que o posto passará por uma reforma ond enão tem previsão para finalização, sendo a mesma informou que no momento não tem nenhuma condição de estrutu</t>
  </si>
  <si>
    <t>Cnes: 2210150 PSF Funcionários 
Conforme a informação o telefone informando pela Secretaria de Estado de saúde, passou um telefone onde não estou conseguindo falar, o telefone cadastrado no sistema só fica ocupado . 19/06/2012</t>
  </si>
  <si>
    <t>Cnes: 6520782 PSF Pedro Versiani 
Verificar o telefone nao corresponde. 19/06/2012</t>
  </si>
  <si>
    <t>Cnes: 5916992 
PSF Pindorama/Vila Esperança 
Cliente não está ciente 19/06/2012</t>
  </si>
  <si>
    <t>Cnes: 2209888  PSF SAÚDE PARA TODOS 
Verificar o telefone COM DEFEITO(SO OCUPADO) 19/06/2012</t>
  </si>
  <si>
    <t xml:space="preserve">Cnes: 2118084 
PRO SAÚDE DA FAMÍLIA DE GUARDA MOR </t>
  </si>
  <si>
    <t>MARIA APARECIDA DA PENHA</t>
  </si>
  <si>
    <t>RUA MARISTELA BRAGA , s/n - Centro</t>
  </si>
  <si>
    <t>(31) 3853-1392</t>
  </si>
  <si>
    <t xml:space="preserve">Cnes: 2170051 
CENTRO DE SAÚDE AURÉLIO TEIXEIRA COTA 
</t>
  </si>
  <si>
    <t>Renata Ferreira Azevedo</t>
  </si>
  <si>
    <t>RUA LUIZ AUGUSTO DIAS, n780 - Bairro Cocais</t>
  </si>
  <si>
    <t>(31) 3837-9347</t>
  </si>
  <si>
    <t xml:space="preserve">Cnes: 2218208 
PSF RAQUEL RAIMUNDA DUARTE 
</t>
  </si>
  <si>
    <t>Alexandro Gonçalves Gomes</t>
  </si>
  <si>
    <t>RUA DOMINGOS NASCIMENTO , s/n - Zona Rural</t>
  </si>
  <si>
    <t>33 3514-5025</t>
  </si>
  <si>
    <t>Andréia Maia</t>
  </si>
  <si>
    <t>Rua 12, s/n - Bairro São Jacinto</t>
  </si>
  <si>
    <t>(33) 35361219</t>
  </si>
  <si>
    <t xml:space="preserve">Cnes: 6697321 
UBR Nordeste </t>
  </si>
  <si>
    <t>MOEDA</t>
  </si>
  <si>
    <t>Vera Lúcia Carmo</t>
  </si>
  <si>
    <t>Avenida do Prateado, n224 - Centro</t>
  </si>
  <si>
    <t>(31) 3575-1260</t>
  </si>
  <si>
    <t>Fundação Municipal de Saúde - UBS com fornecimento de cartão sus</t>
  </si>
  <si>
    <t>Márcia Adriana Goulart Santos</t>
  </si>
  <si>
    <t>Rua Augusta, 01 -Bairro Porto Alegre</t>
  </si>
  <si>
    <t>31-3575-1445</t>
  </si>
  <si>
    <t>Thaís Rodrigues Braga Moura</t>
  </si>
  <si>
    <t>Povoado Pedra Vermelha -Zona Rural</t>
  </si>
  <si>
    <t>31-8358-5216</t>
  </si>
  <si>
    <t>PSF Pedra Vermelha</t>
  </si>
  <si>
    <t>Não possui infraestrutura para conexão.</t>
  </si>
  <si>
    <t>18/6 - Enderço confirmado 
RUA BERTO GONÇALVES, 207. / Endereço incorreto, segundo cliente ao invés de: Rua Governador Valadares, 337 - Centro; seria: RUA BENTO GONÇALVES-CENTRO NÃO SABE INFORMAR O NUMERO  </t>
  </si>
  <si>
    <t>18/6 - endereço corrigido pelo gestor. / Conforme cliente, o endereço está divergente. O endereço correto é: R Largo Santo Antonio - 6 - Centro.</t>
  </si>
  <si>
    <t>18/6 - Correção do Contao  (38)9915-5592 (PREFEITURA) (38) 99723291 (FARMACÊUTICO) (38)99168123 (SMS) TELEFONE INCORRETO.</t>
  </si>
  <si>
    <t>18/6 - Correção de Contato e Endereço 
(32)3336-1167 - RUA PEDRO PAFURI, 3, CENTRO / Não consegue contato com o cliente.</t>
  </si>
  <si>
    <t>18/6 - Cliente notificado via Ofício. / Não esta ciente</t>
  </si>
  <si>
    <t>18/6 - RAÇA MAGALHAES PINTO, SN - (33)3357-1356 - 
Cliente notificado via Ofício / Não está ciente</t>
  </si>
  <si>
    <t xml:space="preserve">18/6 - Correção de endereço 
Rua Manoel Martins, 101, Bairro: Vila Martins / Endereço incorreto, segundo cliente ao invés de:Rua José Vitorino, 57 , centro. Seria: Rua Andrade Irmão nº 35 ao lado da prefeitura Bairro centro cidade Ervália.  </t>
  </si>
  <si>
    <t>18/6 - Correção de Contato e endereço 
RUA ANTÔNIO TORRES FERNANDES,35 - (31)8229-6687 / Não consegue contato com o cliente.</t>
  </si>
  <si>
    <t>18/6 - Cliente notificado por ofício 
AVENIDA SÍLVIO JOSÉ DE OLIVEIRA,103 - (34)3844-1378  / Não está ciente</t>
  </si>
  <si>
    <t>18/6 -Cliente notificado por Oficio. / Não esta ciente</t>
  </si>
  <si>
    <t>18/6 - Cliente notificado por ofício 
Correção de endereço 
PRAÇA TRES PODERES, 125 / Cliente não está ciente.</t>
  </si>
  <si>
    <t>18/6 - Correção de Contato e endereço 
RUA DEOCLECIANO MUNDIM - (34)3824-1473 / Não consegue contato com o cliente.</t>
  </si>
  <si>
    <t>18/6 - Correção de endereço e contato 
RUA PADRE GERALDO NORBERTO REIS,nº 10 - (31)3754-1413 / Não esta ciente</t>
  </si>
  <si>
    <t>18/6 - endereço corrigido pelo gestor.  / Endereço incorreto. Conforme o cliente o endereço correto é: R Ribeirão dos Gougre nº 20 ; Nossa Senhora das Graças/ o endereço que está no sistema é referente a UBS ( unidade básica de Saúde).</t>
  </si>
  <si>
    <t>18/6 - endereço corrigido pelo gestor.  / ENDEREÇO DIVERGENTE: RUA JOSE DITIV 320 CENTRO.</t>
  </si>
  <si>
    <t>18/6 - endereço corrigido pelo gestor.  / ENDEREÇO DIVERGENTE: AV PRESIDENTE KENEDY, 73 - CENTRO.</t>
  </si>
  <si>
    <t>18/6 - Correção de contato e endereço 
(32)3424-1390 -RUA SEBASTIAO SOARES DA SILVEIRA - 
Cliente noftificado por Ofício / Não está ciente</t>
  </si>
  <si>
    <t>18/6 - Corrigido pelo Gestor. / Endereço incorreto. Endereço correto informado pelo cliente é: Rua Costa Silva, s/n- bairro : Explanada</t>
  </si>
  <si>
    <t xml:space="preserve">18/6 - Corrigido pelo Gestor. / Endereço incorreto. Endereço correto informado pelo cliente é: Rua Cleber Soares, 40 / Referência ao acesso local : Ao lado da Câmara Municipal </t>
  </si>
  <si>
    <t>18/6 - corrigido pelo gestor. / Endereço correto é: praça tenente mol, 3 - centro/jeferson</t>
  </si>
  <si>
    <t>18/6 - Corrigido pelo gestor. / Endereço incorreto. Endereço correto informado pelo cliente é: Rua São Vicente,s/n</t>
  </si>
  <si>
    <t>18/6 - Corrigido pelo gestor. / Endereço incorreto. Endereço correto informado pelo cliente é: RUA ERMELINA FERRAZ, 287- CENTRO.</t>
  </si>
  <si>
    <t>18/6 - Cliente notificado por oficio. / Cliente não aceitou a instalação por não estar ciente.</t>
  </si>
  <si>
    <t>18/6 - Corrigido pelo gestor. / Endereço incorreto. Endereço correto informado pelo cliente é: FRANCISCO DE OURO 40- CENTRO.</t>
  </si>
  <si>
    <t xml:space="preserve"> 18/6 - Correção de Endereço e contato. 
RUA: VEREADOR PEDRO MARTINS XAVIER, 97, Bairro Moacir Flavio, (34)3674-1338  / (37) 35461338 Vereador Pedro Martins Xavier 97, Moacir Flavio</t>
  </si>
  <si>
    <t>18/6 - Telefone corrigido pelo gestor. / Favor verificar telefone cadastrado, telefone não existe</t>
  </si>
  <si>
    <t>18/6 - endereço corrigido pelo gestor. / Em contato com Sr. Sandro Arnaud Dias 38 3251-7106, endereço correto : Rua Diamatina N:600.</t>
  </si>
  <si>
    <t>18/6 - Correção de endereco e contato: 
RUA SILVESTRE FRANCISCO DE OLIVEIRA, 172 - (37)3545-1084 - Cliente notificado via ofício / Não esta ciente</t>
  </si>
  <si>
    <t>18/6 - Cliente notificado por Oficio / Não esta ciente</t>
  </si>
  <si>
    <t>18/6 - endereço corrigido pelo gestor. / Em contato com o Sr. Gregori (38)9992-8290, informou que a Farmacia de Minas se localiza no endereço correto : Rua João Raimundo de Carvalho /253.</t>
  </si>
  <si>
    <t>18/6 - Corrigido pelo Gestor. / Em contato com a Sra. Emilia Maldi 32 3364-1209, farmaceutica responsavel Nazira , endereço correto Rua Astolfo Amaro Malta 54</t>
  </si>
  <si>
    <t>18/6 - Cliente notificado por Ofício. / Não esta ciente</t>
  </si>
  <si>
    <t>18/6 - Correção de contato 
(35)3864-7246/7244 / Não consegue contato com o cliente.</t>
  </si>
  <si>
    <t>18/6 - Correção de contato e endereço: 
(35)3533-1777/1577 - RUA PALMEIRAS, 860 / Não consegue contato com o cliente.</t>
  </si>
  <si>
    <t>18/6 - Correção de Contao e endereco: 
(38)3678-1013 - RUA LEONTINO JOSE PEREIRA 725 - 
Cliente notificado por ofício. / Não está ciente</t>
  </si>
  <si>
    <t>18/6 - Correção de contato 
(35)3867-1144/1790 - RUA MIGUEL RODRIGUES PATTO, 371 / Não consegue contato com o cliente.</t>
  </si>
  <si>
    <t xml:space="preserve">18/6 - endereço corrigido pelo gestor. / Em contato com o Sr. Francisco 32 3573-2292, endereço correto : Maria de Aguiar / SN , Bairro : João Gonçalves Daneiva </t>
  </si>
  <si>
    <t>18/6 - Cliente notificado por ofício. / Em contato com a Sra.  Weni de Paulo Lima 32 3356-1177, não está ciente da instalação da antena, irá verificar com a Secretária Estado de Saúde .</t>
  </si>
  <si>
    <t>18/6 - Cliente notificado por ofício. / Não está ciente</t>
  </si>
  <si>
    <t>O técnico informou que não deixará o cabo.</t>
  </si>
  <si>
    <t>O cabo ficará conectado do modem ao modem Wifi do cliente.</t>
  </si>
  <si>
    <t>Cabo não conectado.</t>
  </si>
  <si>
    <t>18/6 - Cliente notificado por Ofício. / Cliente não está ciente</t>
  </si>
  <si>
    <t>18/6 - Cliente notificado por Ofício. / Não está ciente</t>
  </si>
  <si>
    <t>18/6 - Cliente notificado por Ofício / Não está ciente</t>
  </si>
  <si>
    <t>18/6 - Correção de Endereço 
RUA SÃO PAULO NUMERO 49 / Endereço incorreto</t>
  </si>
  <si>
    <t>18/6  - Cliente notificado por oficio. / Não está ciente</t>
  </si>
  <si>
    <t>18/6 - Correção de Contato 
(33)3412-2289/2543 / Ocupado</t>
  </si>
  <si>
    <t>18/6 - Cliente notificado por ofício / Não esta ciente</t>
  </si>
  <si>
    <t>18/6 - Cliente notificado por ofício / Não está ciente</t>
  </si>
  <si>
    <t>18/6 - Correção do contato 
(31)3755-1450 (31)3755-1001 / Não consegue contato com o cliente.</t>
  </si>
  <si>
    <t>18/6 - Correção de contato 
(31)38755141/5253 / Não consegue contato com o cliente.</t>
  </si>
  <si>
    <t xml:space="preserve">18/6 - José Mendes Teixeira nº 22- Centro (38)3831-7133/7191 - RUA JOSÉ MENDES TEIXEIRAS, 22 / Endereço divergente. José Mendes Teixeira nº 22- Centro </t>
  </si>
  <si>
    <t>18/6 - Cliente notificado via Ofício / Não está ciente</t>
  </si>
  <si>
    <t>18/6 - Cliente notificado por Oficio. / CLIENTE NÃO ESTA CIENTE</t>
  </si>
  <si>
    <t>18/6 - Correção de endereço e contato 
RUA BOA VISTA, 266 - (38)3527-1815 - 
Cliente notificado por Ofício  / Não esta ciente</t>
  </si>
  <si>
    <t>18/6 - Correção contato e endereço 
(34)3813-0173/0515 - AV CASTELO BRANCO, 170, BAIRRO INDEPENDÊNCIA / Telefone incorreto</t>
  </si>
  <si>
    <t>18/6 - Correção de endereço e contato 
RUA MANUEL TERTULIANO PINTO - (35)3373-1175 / Não esta ciente</t>
  </si>
  <si>
    <t>18/6 - Correção de contato e endereço 
(38)3236-8122/8136 - RUA GERALDO RODRIGUES GONÇALVES, S/N / Telefone incorreto</t>
  </si>
  <si>
    <t>19/6 - Correção de endereço e contato 
RUA JOSINO DIAS MOREIRA, S/N, BAIRRO CAXIAS 
(32)3575-2870 / Endereço incorreto</t>
  </si>
  <si>
    <t xml:space="preserve">19/6 - 
Correção de endereço e contato 
AVENIDA PRESIDENTE MEDICE nº 1118 - (38)3745-1226 / Endereço divergente. AV.: Presidente Medic n° 1.118 - Cidade Nova </t>
  </si>
  <si>
    <t>19/6 - Cliente notificado por email / CLIENTE NÃO ESTA CIENTE</t>
  </si>
  <si>
    <t>19/6 - Cliente notificado por email / Não esta ciente</t>
  </si>
  <si>
    <t>19/6 - Cliente notificado por oficio / Não esta ciente</t>
  </si>
  <si>
    <t>19/6 - Cliente notificado por Ofício / Não esta ciente</t>
  </si>
  <si>
    <t>19/6 - Cliente notificado por email. / Não está ciente</t>
  </si>
  <si>
    <t>21/6 - Endereço corrigido / Endereço incorreto, segundo clinete ao invés de:Rua Padre Donizete, 20 , centro; seria: Jose Pedro Simão Filho nº 50 centro cidade Estiva.</t>
  </si>
  <si>
    <t>18/6 - 
Correção de Endereço e Contato 
AV SÃO PAULO 400 - (37)3435-1202 
Cliente Notificado por Ofício. / Não esta ciente</t>
  </si>
  <si>
    <t>18/6 - Correção de Endereço e contato AVENIDA PADRE JULIO DE RAZZ, 505 - (34)3323-1222 / Em contato com William o mesmo informa  que o endereço correto é Nossa Sr. Da Aparecida nº 170 - Centro</t>
  </si>
  <si>
    <t>PC não possui porta disponível RJ45.</t>
  </si>
  <si>
    <t>Cliente sem pc disponível para colocar o cabo RJ45</t>
  </si>
  <si>
    <t>Os não está liberada no portal.</t>
  </si>
  <si>
    <t>18/6 - MilagresCorreção de contato e endereço 
AV. JOSE BOMTEMPO - (34)3853-2454 / Não consegue contato com o cliente.</t>
  </si>
  <si>
    <t>18/6 - Correção de contato e Endereço 
(33)3373-1193 - RUA JOSÉ ASSIS S/N / Não consegue contato com o cliente.</t>
  </si>
  <si>
    <t xml:space="preserve">Instalado na sala de enfermegem diretamente a um computador </t>
  </si>
  <si>
    <t>25/6 - Cliente Notificado por Ofício / Não esta ciente</t>
  </si>
  <si>
    <t>25/6 - Telefone incorreto.</t>
  </si>
  <si>
    <t>O Técnico não manteve o cabo RJ45 no cliente.</t>
  </si>
  <si>
    <t>Alexandre Campolina</t>
  </si>
  <si>
    <t xml:space="preserve">Não, poi já estão utilizando o link de internet no computador da localidade </t>
  </si>
  <si>
    <t>O técnico informa que não manterá o cabo RJ45 no cliente.</t>
  </si>
  <si>
    <t>Dhiony Miranda</t>
  </si>
  <si>
    <t>SES-CAIO-0672</t>
  </si>
  <si>
    <t>00:20:0e:10:49:d4</t>
  </si>
  <si>
    <t>(31)3755-1450</t>
  </si>
  <si>
    <t xml:space="preserve">
</t>
  </si>
  <si>
    <t>(34)3323-1222</t>
  </si>
  <si>
    <t xml:space="preserve">RUA LEONTINO JOSE PEREIRA 725 </t>
  </si>
  <si>
    <t xml:space="preserve">(38)3678-1013 </t>
  </si>
  <si>
    <t>Váldson José de Rezende</t>
  </si>
  <si>
    <t>AV CASTELO BRANCO, 170, BAIRRO INDEPENDÊNCIA</t>
  </si>
  <si>
    <t>(34)3813-0173/0515</t>
  </si>
  <si>
    <t>(33)3316-1768</t>
  </si>
  <si>
    <t>(35)3864-7246</t>
  </si>
  <si>
    <t>(35)3867-1144</t>
  </si>
  <si>
    <t>RUA RIO DE JANEIRO, 51</t>
  </si>
  <si>
    <t>(37)3344-1139</t>
  </si>
  <si>
    <t>RUA: VEREADOR PEDRO MARTINS XAVIER, 97, Bairro Moacir Flavio</t>
  </si>
  <si>
    <t xml:space="preserve"> (34)3674-1338  </t>
  </si>
  <si>
    <t>(37)3544-1144</t>
  </si>
  <si>
    <t>RUA ANTÔNIO TORRES FERNANDES,35</t>
  </si>
  <si>
    <t xml:space="preserve"> (31)8229-6687</t>
  </si>
  <si>
    <t>RUA JOSÉ ASSIS S/N</t>
  </si>
  <si>
    <t>(33)3373-1193</t>
  </si>
  <si>
    <t xml:space="preserve">RODOVIA AMG 420 KM 2 </t>
  </si>
  <si>
    <t>(32)3343-1200</t>
  </si>
  <si>
    <t>José Mendes Teixeira nº 22- Centro</t>
  </si>
  <si>
    <t>(38)3831-7133</t>
  </si>
  <si>
    <t xml:space="preserve">AV. JOSE BOMTEMPO - </t>
  </si>
  <si>
    <t xml:space="preserve">(34)3853-2454 </t>
  </si>
  <si>
    <t xml:space="preserve">RUA BOA VISTA, 266 - </t>
  </si>
  <si>
    <t>(38)3527-1815</t>
  </si>
  <si>
    <t>AV SÃO PAULO 400</t>
  </si>
  <si>
    <t xml:space="preserve">(37)3435-1202 </t>
  </si>
  <si>
    <t>RUA MANUEL TERTULIANO PINTOCentro</t>
  </si>
  <si>
    <t xml:space="preserve">(35)3373-1175 </t>
  </si>
  <si>
    <t xml:space="preserve">RUA GERALDO RODRIGUES GONÇALVES, S/N </t>
  </si>
  <si>
    <t>(38)3236-8122</t>
  </si>
  <si>
    <t xml:space="preserve">RUA PEDRO PAFURI, 3, CENTRO </t>
  </si>
  <si>
    <t>(32)3336-1167</t>
  </si>
  <si>
    <t>(33)3357-1356</t>
  </si>
  <si>
    <t xml:space="preserve">AVENIDA SÍLVIO JOSÉ DE OLIVEIRA,103 - </t>
  </si>
  <si>
    <t xml:space="preserve">(34)3844-1378 </t>
  </si>
  <si>
    <t xml:space="preserve">RUA JOSINO DIAS MOREIRA, S/N, BAIRRO CAXIAS </t>
  </si>
  <si>
    <t>(32)3575-2870</t>
  </si>
  <si>
    <t xml:space="preserve">RUA PADRE GERALDO NORBERTO REIS,nº 10 - </t>
  </si>
  <si>
    <t xml:space="preserve">(31)3754-1413 </t>
  </si>
  <si>
    <t xml:space="preserve">PRAÇA TRES PODERES, 125 </t>
  </si>
  <si>
    <t xml:space="preserve">AVENIDA PRESIDENTE MEDICE nº 1118 </t>
  </si>
  <si>
    <t xml:space="preserve"> (38)3745-1226</t>
  </si>
  <si>
    <t xml:space="preserve">RUA DEOCLECIANO MUNDIM - </t>
  </si>
  <si>
    <t xml:space="preserve">(34)3824-1473 </t>
  </si>
  <si>
    <t xml:space="preserve">- RUA PALMEIRAS, 860 </t>
  </si>
  <si>
    <t>(35)3533-1777</t>
  </si>
  <si>
    <t xml:space="preserve">RUA ESPINOSA,468 </t>
  </si>
  <si>
    <t>(33)3412-2289/2543</t>
  </si>
  <si>
    <t xml:space="preserve">25/6 - Cliente Notificado por Ofício
</t>
  </si>
  <si>
    <t>(31) 3875-5141 / 525</t>
  </si>
  <si>
    <t xml:space="preserve">  RUA LARGO SANTO ANTÔNIO, 6  - Centro</t>
  </si>
  <si>
    <t>RUA RIBEIRÃO DOS BUGRES, 20  - BAIRRO NOSSA SENHORA DAS GRAÇAS</t>
  </si>
  <si>
    <t xml:space="preserve">  (35)3735-1183/1020</t>
  </si>
  <si>
    <t xml:space="preserve">  Av do contorno, 36 - Bairro Nossa Senhora as Graças</t>
  </si>
  <si>
    <t>Rua Nestra vicentino de Ávila, 105 - Centro</t>
  </si>
  <si>
    <t>18/6 - Cliente notificado por Ofício.</t>
  </si>
  <si>
    <t xml:space="preserve">Rua Juscelino Kubitschek-92 - Centro  </t>
  </si>
  <si>
    <t>Rua Andrades Irmãos nº 32, centro</t>
  </si>
  <si>
    <t>(32) 35541565</t>
  </si>
  <si>
    <t>Jose Pedro Simão Filho nº 50, centro</t>
  </si>
  <si>
    <t>RUA BERTO GONÇALVES, 207.</t>
  </si>
  <si>
    <t>RUA: JOSÉ DITTIZ, nº 320 - Centro</t>
  </si>
  <si>
    <t>AV PRESIDENTE KENEDY, 73 - Centro</t>
  </si>
  <si>
    <t>PRAÇA DOS BANDEIRANTES, 143 - Centro</t>
  </si>
  <si>
    <t>RUA FRANCISCO DE OURO 40 - Centro</t>
  </si>
  <si>
    <t>RUA ERMELINA FERRAZ, 285 - Centro</t>
  </si>
  <si>
    <t xml:space="preserve">Rua Cleber Soares, 40 </t>
  </si>
  <si>
    <t>Rua Costa e Silva, - s/n- Esplanada</t>
  </si>
  <si>
    <t xml:space="preserve">Praça Tenente Mol, 3 - centro </t>
  </si>
  <si>
    <t>RUA SÃO VICENTE,198 - Centro</t>
  </si>
  <si>
    <t xml:space="preserve">33 3764-8274 /   33 </t>
  </si>
  <si>
    <t xml:space="preserve">18/6 - Cliente notificado por oficio. 
</t>
  </si>
  <si>
    <t>SES-LACE-3453</t>
  </si>
  <si>
    <t>00:20:0e:10:52:4f</t>
  </si>
  <si>
    <t>00:20:0e:10:52:0a</t>
  </si>
  <si>
    <t>00:20:0e:10:52:0d</t>
  </si>
  <si>
    <t>00:20:0e:10:52:34</t>
  </si>
  <si>
    <t>00:20:0E:10:52:BC</t>
  </si>
  <si>
    <t>00:20:0e:10:52:bc</t>
  </si>
  <si>
    <t>Fabricio Campolina</t>
  </si>
  <si>
    <t>32 3353-1374</t>
  </si>
  <si>
    <t>SES-PASO-3484</t>
  </si>
  <si>
    <t>SES-RIIS-3539</t>
  </si>
  <si>
    <t>00:20:0e:10:52:61</t>
  </si>
  <si>
    <t>SES-PROS-3534</t>
  </si>
  <si>
    <t>Cliente notificado por ofício.</t>
  </si>
  <si>
    <t>Rua Astolfo Amaro Malta 54 - Centro</t>
  </si>
  <si>
    <t xml:space="preserve">  Rua João Raimundo de Carvalho, nº 253. - Centro</t>
  </si>
  <si>
    <t>Rua Diamantina, n° 600 - Centro</t>
  </si>
  <si>
    <t>(38) 32517131</t>
  </si>
  <si>
    <t>(33)3294-1353</t>
  </si>
  <si>
    <t>SES-MADE-3555</t>
  </si>
  <si>
    <t>00:20:0e:10:52:aa</t>
  </si>
  <si>
    <t xml:space="preserve">  Rua Maria de Aguiar / SN - João Gonçalves Daneiva</t>
  </si>
  <si>
    <t>Rua Rufino José, s/n</t>
  </si>
  <si>
    <t>Rua José Paula Coelho, s/n</t>
  </si>
  <si>
    <t>Praça José Batista Marra, 375</t>
  </si>
  <si>
    <t>SES-RITO-3585</t>
  </si>
  <si>
    <t>SES-SARO-3591</t>
  </si>
  <si>
    <t>CARMÉSIA</t>
  </si>
  <si>
    <t>José Andrade Campos</t>
  </si>
  <si>
    <t>RUA PADRE ANTÔNIO CARLOS VARGAS , n447 - Centro</t>
  </si>
  <si>
    <t>(31) 3864-1111</t>
  </si>
  <si>
    <t xml:space="preserve">Cnes: 2218410 
UNIDADE MUNICIPAL DE SAÚDE NOSSA SENHORA DO CARMO 
</t>
  </si>
  <si>
    <t>CRUZEIRO DA FORTALEZA</t>
  </si>
  <si>
    <t>Bruna Shellie Siqueira Leite</t>
  </si>
  <si>
    <t>RUA 13 DE MAIO, n565 - Centro</t>
  </si>
  <si>
    <t xml:space="preserve">Cnes: 2100959 
CENTRO DE SAÚDE MANOEL JOAQUIM PEREIRA /PSF PADRE GERALDO CORREA LOUREIRO CRUZEIRO DA FORTALEZA 
</t>
  </si>
  <si>
    <t>BETIM</t>
  </si>
  <si>
    <t>Luana</t>
  </si>
  <si>
    <t>Rua Santa Maria,81 - Bairro Nova Baden</t>
  </si>
  <si>
    <t>(31) 3597-6102</t>
  </si>
  <si>
    <t xml:space="preserve">UBS Nova Baden </t>
  </si>
  <si>
    <t>Cidia Gonçalves</t>
  </si>
  <si>
    <t>Av. Sanitaria,300 - Bairro Jardim Perla</t>
  </si>
  <si>
    <t>(31) 3597-3232</t>
  </si>
  <si>
    <t xml:space="preserve">UBS Imbiruçu </t>
  </si>
  <si>
    <t>Noranei Delma de Aaraujo</t>
  </si>
  <si>
    <t>Av. Nova YorK ,341 - Bairro Capelinha</t>
  </si>
  <si>
    <t>(31) 8644-2626</t>
  </si>
  <si>
    <t xml:space="preserve">UBS Capelinha/CAIC </t>
  </si>
  <si>
    <t>Rua Ericeira,890 - Bairro Jardim das Alterosas</t>
  </si>
  <si>
    <t>(31) 3594-6432</t>
  </si>
  <si>
    <t xml:space="preserve">UBS Alterosas II </t>
  </si>
  <si>
    <t>Ana Flávia</t>
  </si>
  <si>
    <t>Av. Manducaia,272 - Bairro Dom Bosco</t>
  </si>
  <si>
    <t>(31) 3592-1952</t>
  </si>
  <si>
    <t xml:space="preserve">UBS Dom Bosco </t>
  </si>
  <si>
    <t>Maria Aparecida</t>
  </si>
  <si>
    <t>Rua Treze,220 - Bairro Conj. Olimpia Bueno Franco</t>
  </si>
  <si>
    <t>(31) 3594-7076</t>
  </si>
  <si>
    <t xml:space="preserve">UBS Bueno Franco </t>
  </si>
  <si>
    <t>Rodnea</t>
  </si>
  <si>
    <t>Rua Pyrá,80 - Bairro Icaivera</t>
  </si>
  <si>
    <t>(31) 3594-7765</t>
  </si>
  <si>
    <t xml:space="preserve">UBS Icaivera </t>
  </si>
  <si>
    <t>Rua Opequira,274 - Parque do Cedro</t>
  </si>
  <si>
    <t>(31) 3596-2260</t>
  </si>
  <si>
    <t xml:space="preserve">UBS Parque do Cedro </t>
  </si>
  <si>
    <t>Cintia Aparecida Moreno</t>
  </si>
  <si>
    <t>Av. Campos de Ourique,520 - Jardim das Alterosas</t>
  </si>
  <si>
    <t>(31) 3592-6718</t>
  </si>
  <si>
    <t xml:space="preserve">UAI Alterosas -Triagem URG/EMERG </t>
  </si>
  <si>
    <t>Geralda Camilo</t>
  </si>
  <si>
    <t>Rua Rio Grande do Sul, 341 - Bairro Vila Universal</t>
  </si>
  <si>
    <t>(31) 3511-8528</t>
  </si>
  <si>
    <t xml:space="preserve">UBS Universal </t>
  </si>
  <si>
    <t>Francisnander</t>
  </si>
  <si>
    <t>Praça da Bandeira,67 - Bairro Laranjeiras</t>
  </si>
  <si>
    <t>(31) 3592-1711</t>
  </si>
  <si>
    <t xml:space="preserve">UBS Laranjeiras </t>
  </si>
  <si>
    <t>Eliana</t>
  </si>
  <si>
    <t>Rua São Lucas,96 - Bairro Vila Cristina</t>
  </si>
  <si>
    <t>(31) 3592-2336</t>
  </si>
  <si>
    <t xml:space="preserve">UBS Vila Cristina </t>
  </si>
  <si>
    <t>Edilene</t>
  </si>
  <si>
    <t>Rua Rio Verde, 93 - Bairro Nossa Senhora de Fátima</t>
  </si>
  <si>
    <t>(31) 3596-6320</t>
  </si>
  <si>
    <t xml:space="preserve">UBS Nossa Senhora de Fátima </t>
  </si>
  <si>
    <t>Márcia</t>
  </si>
  <si>
    <t>Av. Das Acacias, s/nª - Bairro Jardim das Alterosas</t>
  </si>
  <si>
    <t>(31) 3595-4359</t>
  </si>
  <si>
    <t xml:space="preserve">UBS Alterosas I </t>
  </si>
  <si>
    <t>Alcione</t>
  </si>
  <si>
    <t>Av. Belo Horizonte, 386 - Bairro Cruzeiro do Sul</t>
  </si>
  <si>
    <t>(31) 3595-2580</t>
  </si>
  <si>
    <t xml:space="preserve">UBS Cruzeiro do Sul </t>
  </si>
  <si>
    <t>Não</t>
  </si>
  <si>
    <t xml:space="preserve">Não há computador disponível para manter o cabo RJ45 </t>
  </si>
  <si>
    <t>conectado diretamente a um computador</t>
  </si>
  <si>
    <t>00:20:0e:10:52:c5</t>
  </si>
  <si>
    <t>00:20:0e:10:52:77</t>
  </si>
  <si>
    <t>SES-DOOS-3501</t>
  </si>
  <si>
    <t>SES-COES-3497</t>
  </si>
  <si>
    <t>00:20:0e:10:52:66</t>
  </si>
  <si>
    <t>SES-COES-3498</t>
  </si>
  <si>
    <t>SES-SADO-3592</t>
  </si>
  <si>
    <t>Direto na máquina do Cliente.</t>
  </si>
  <si>
    <t>SERRA DO SALITRE</t>
  </si>
  <si>
    <t>Observaçoes</t>
  </si>
  <si>
    <t>Natália</t>
  </si>
  <si>
    <t>Rua José Brasilino de Andrade, 65</t>
  </si>
  <si>
    <t>00:20:0e:10:52:75</t>
  </si>
  <si>
    <t>Rua Bonfim, 135</t>
  </si>
  <si>
    <t>Fábio</t>
  </si>
  <si>
    <t>Rua Santa Rosa de Lima, 78 - Centro</t>
  </si>
  <si>
    <t>Antônio Aureo</t>
  </si>
  <si>
    <t>Rua Coronel João José, 58</t>
  </si>
  <si>
    <t>00:20:0e:10:51:f1</t>
  </si>
  <si>
    <t>00:20:0e:10:4c:9b</t>
  </si>
  <si>
    <t>Johnny Miranda Rodrigues</t>
  </si>
  <si>
    <t>Não tem</t>
  </si>
  <si>
    <t>AVENIDA ESTADOS UNIDOS, 420 - Bairro da Nações</t>
  </si>
  <si>
    <t>34 3833-1696</t>
  </si>
  <si>
    <t>RUA PETUNIA , n 211 - Centro</t>
  </si>
  <si>
    <t>34 3833-1171</t>
  </si>
  <si>
    <t xml:space="preserve">Cnes:2220210 
CENTRO SAÚDE DR JOSÉ WANDERLEY 
</t>
  </si>
  <si>
    <t xml:space="preserve"> 19°49'45.25"S</t>
  </si>
  <si>
    <t xml:space="preserve"> 43° 5'30.11"O</t>
  </si>
  <si>
    <t xml:space="preserve"> 17°51'7.78"S</t>
  </si>
  <si>
    <t xml:space="preserve"> 41°30'51.57"O</t>
  </si>
  <si>
    <t xml:space="preserve"> 20°19'3.26"S</t>
  </si>
  <si>
    <t xml:space="preserve"> 44° 1'45.02"O</t>
  </si>
  <si>
    <t xml:space="preserve"> 19° 4'55.27"S</t>
  </si>
  <si>
    <t xml:space="preserve"> 43° 8'58.57"O</t>
  </si>
  <si>
    <t xml:space="preserve"> 18°56'44.22"S</t>
  </si>
  <si>
    <t xml:space="preserve"> 46°40'23.67"O</t>
  </si>
  <si>
    <t xml:space="preserve"> 19°58'3.24"S</t>
  </si>
  <si>
    <t xml:space="preserve"> 44°11'56.91"O</t>
  </si>
  <si>
    <t xml:space="preserve"> 19° 5'49.75"S</t>
  </si>
  <si>
    <t xml:space="preserve"> 46°40'25.41"O</t>
  </si>
  <si>
    <t>O cliente já possui internet. Não há possibilidade de manter o cabo RJ45 na localidade.</t>
  </si>
  <si>
    <t>Localidade não possui computador para ser utilizado com o modem</t>
  </si>
  <si>
    <t>Johnny Miranda</t>
  </si>
  <si>
    <t>Sem infra-estrutura no local.</t>
  </si>
  <si>
    <t>Técnico não possuia cabo de rede</t>
  </si>
  <si>
    <t xml:space="preserve">técnico naõ possui o cabo </t>
  </si>
  <si>
    <t>Ligado direto no computador do Cliente.</t>
  </si>
  <si>
    <t>27/6 - Endereço confirmado: 
Expedicionario Taumaturgo,66. / Endereço incorreto, verificando junto ao cliente endereço correto:Pastor Benjamim ,130 - centro </t>
  </si>
  <si>
    <t>CONCEIÇÃO DE IPANEMA</t>
  </si>
  <si>
    <t>27/06 - Correção de endereço efetuada.  / Não consegue contato com o cliente.</t>
  </si>
  <si>
    <t xml:space="preserve">27/06 - Correção de endereço efetuada. </t>
  </si>
  <si>
    <t>localidade não possui computador</t>
  </si>
  <si>
    <t>Não Possui computador para conexão do cabo.</t>
  </si>
  <si>
    <t>Não puossui o cabo para conexão.</t>
  </si>
  <si>
    <t>25/6 - Endereço Corrigido / Endereço incorreto. Endereço correto informado pelo cliente é: RUA BELO HORIZONTE 187- CENTRO/ATRAS DO POSTO DE SAÚDE</t>
  </si>
  <si>
    <t xml:space="preserve">18/6 - Cliente notificado por ofício 
</t>
  </si>
  <si>
    <t xml:space="preserve">Endereço confirmado: 
Expedicionario Taumaturgo,66. </t>
  </si>
  <si>
    <t>AVENIDA CORONEL PEDRO LINO , 645</t>
  </si>
  <si>
    <t xml:space="preserve">25/6 - Endereço corrigido.
</t>
  </si>
  <si>
    <t xml:space="preserve"> RUA BELO HORIZONTE 187- CENTRO/ATRAS DO POSTO DE SAÚDE</t>
  </si>
  <si>
    <t xml:space="preserve">Rua João José de Almeida,66 </t>
  </si>
  <si>
    <t>00:20:0e:10:4a:b3</t>
  </si>
  <si>
    <t>00:20:0e:10:49:b1</t>
  </si>
  <si>
    <t>00:20:0e:10:52:d1</t>
  </si>
  <si>
    <t>00:20:0e:10:52:1a</t>
  </si>
  <si>
    <t>Fabrício Soares  Campolina</t>
  </si>
  <si>
    <t>00:20:0e:10:52:c9</t>
  </si>
  <si>
    <t>00:20:0e:10:52:0b</t>
  </si>
  <si>
    <t>00:20:0e:10:52:67</t>
  </si>
  <si>
    <t>Walter Leandro Arcanjo</t>
  </si>
  <si>
    <t>00:20:0e:10:52:a6</t>
  </si>
  <si>
    <t>00:20:0e:10:52:63</t>
  </si>
  <si>
    <t>Leonardo Batista de Araujo</t>
  </si>
  <si>
    <t>tecnico não possui o cabo</t>
  </si>
  <si>
    <t>NÃO RECEBE CHAMADA OU NÃO EXISTE</t>
  </si>
  <si>
    <t xml:space="preserve">Foram feitas varias tentativas sem sucesso. </t>
  </si>
  <si>
    <t>Em contato com a Sra. Viviane (33) 3528-2181, informou que endereço correto e Rua Mario Campos N: 51- Distrito Topázio.</t>
  </si>
  <si>
    <t>Em contato com a Sra. Maria Luiza (33)8416-9892, informou que Posto de saúde está em reforma, à previsão da finalização da reforma no mês de Agosto.</t>
  </si>
  <si>
    <t xml:space="preserve">O técnico informa que não vai deixar o cabo RJ45 na localidade. </t>
  </si>
  <si>
    <t xml:space="preserve">O técnico não vai manter o cabo RJ45 na localidade. Sem PC Disponível. </t>
  </si>
  <si>
    <t>00:20:0E:10:52:DA</t>
  </si>
  <si>
    <t>SES-PIRA-3466</t>
  </si>
  <si>
    <t>SES-MATA-3485</t>
  </si>
  <si>
    <t>SES-MOMA-3557</t>
  </si>
  <si>
    <t>00:20:0e:10:52:4b</t>
  </si>
  <si>
    <t>SES-PADO-3569</t>
  </si>
  <si>
    <t>00:20:0e:10:52:bd</t>
  </si>
  <si>
    <t>SES-PEIS-3573</t>
  </si>
  <si>
    <t xml:space="preserve">26/6 - Ninguém atende
Cnes: 2169630 
UNIDADE DE SAÚDE DA FAMÍLIA CORRENTINHO </t>
  </si>
  <si>
    <t>NÃO RECEBE CHAMADA OU NÃO EXISTE
Cnes: 2185946 
secretariademachacalis@hotmail.com 
UNIDADE DE SAÚDE DA FAMÍLIA MONTE PASCOAL</t>
  </si>
  <si>
    <t xml:space="preserve">26/6 - Foram feitas varias tentativas sem sucesso. 
Cnes: 2220792 
PSF Monte Carlo/Serra Verde </t>
  </si>
  <si>
    <t>Cnes: 2211149 PSF São Jerônimo 
Falta de Estrutura no Posto de saúde. Em contato com a Sra. Kátia 8825-9330, informou as condições de estrutura do posto de saúde, não está em boas condições, solicitou que a secretaria realiza-se uma analise.</t>
  </si>
  <si>
    <t xml:space="preserve">26/6 - Em contato com a Sra. Viviane (33) 3528-2181, informou que endereço correto e Rua Mario Campos N: 51- Distrito Topázio. 
Cnes: 2705338 
PSF Topázio </t>
  </si>
  <si>
    <t xml:space="preserve">26/6 - Em contato com a Sra. Maria Luiza (33)8416-9892, informou que Posto de saúde está em reforma, à previsão da finalização da reforma no mês de Agosto.
Cnes: 2209802 
PSF VIDA E SAÚDE </t>
  </si>
  <si>
    <t xml:space="preserve">Telefone errado </t>
  </si>
  <si>
    <t>Em contato com a Sra. Sabrina Guedes (33)8827-2515, informou que o posto de saúde mudou, endereço novo : Rua Carlos Gomes n:20/ Bairro Vila Nova .</t>
  </si>
  <si>
    <t>Em contato com Sr. Sergio Alves Resende (33)3622-1000, informou que endereço correto : Rua Gabriel Passos -S/N -Bairro Vila Gabriel Passos .</t>
  </si>
  <si>
    <t xml:space="preserve">Em contato com a Sra. Caroline Ragone e Célia 33-91353818/ 3621-5145 e 91066825 , não recebeu nenhuma informação referente a instalação da antena . </t>
  </si>
  <si>
    <t>Foram feitas varias tentativas mais sem sucesso, desde do dia 20/06/2012 telefone só fica ocupado.</t>
  </si>
  <si>
    <t>Em contato com a Sra. Priscila 33-9119-6090, informou que posto irá para outro endereço, só que a mesma não soube informar endereço novo.</t>
  </si>
  <si>
    <t>Em contato com a Sra. Tatiana Barcia (31)3837-2363, disse não recebeu nenhuma informação referente à instalação da antena, solicitou que entra-se em contato com Giovanny coordenador da unidade para autorização da instalação.</t>
  </si>
  <si>
    <t>Em contato com a Sra. Luciene Oliveira (31)3837-1868 , autorizou a instalação, no endereço corrigir numero é 326.</t>
  </si>
  <si>
    <t>Em contato com a Sra.Mirlei Conceição (31) 3837-1402, informou que endereço correto é Rua Seleciano Luiz Lopes -N: 74 no Bairro Capim Cheiroso em Zona urbana.</t>
  </si>
  <si>
    <t>Em contato com a Sra. Rejane (33)8803-0795 , não está ciente a instalação da antena , irá verificar com a coordenadora geral de unidades de saúde.</t>
  </si>
  <si>
    <t>Os igual a 3685.</t>
  </si>
  <si>
    <t>Em contato com a Secretaria de Estado de saúde me informou que o telefone do posto de saúde está com defeito, solicitei outro contato com da Farmacêutica a informação que não tem orientação de passar o telefone pessoal.</t>
  </si>
  <si>
    <t>Foram feitas varias tentativas desde do dia 20/06/2012, o telefone sinaliza ocupado (33) 3523-6338 .</t>
  </si>
  <si>
    <t xml:space="preserve">Em contato com a Sra. . Andressa Leal (33) 3536-2480, não está ciente da instalação da antena . </t>
  </si>
  <si>
    <t xml:space="preserve">Em contato com a Sra. Francisca (33)3422-1010, não está ciente da instalação da antena . </t>
  </si>
  <si>
    <t xml:space="preserve">Conforme a informação no contato telefônico (33) 3421-7245 endereço correto é : Praça Isautina -N: 101/ Alvorada </t>
  </si>
  <si>
    <t xml:space="preserve">Em contato com a Sra. Luciana (33)8836-2967, disse que não tem conhecimento da instalação da antena e irá verificar com coordenadora da Secretaria de Estado de saúde . </t>
  </si>
  <si>
    <t xml:space="preserve"> </t>
  </si>
  <si>
    <t>Posto em reforma, sem previsão para acabar.</t>
  </si>
  <si>
    <t xml:space="preserve">Em contato com a Sra. Tânia Valeriano da Silva Diniz (31) 3837-3266, informou que o numero correto é 1006 e autorizou a instalação da antena. Favor corrigir o número. </t>
  </si>
  <si>
    <t>DOM JOAQUIM</t>
  </si>
  <si>
    <t>SES-SAAS-0792</t>
  </si>
  <si>
    <t>00:20:0e:10:52:80</t>
  </si>
  <si>
    <t>00:20:0e:10:48:bd</t>
  </si>
  <si>
    <t>00:20:0e:10:52:0c</t>
  </si>
  <si>
    <t>SES-LADA-3512</t>
  </si>
  <si>
    <t>00:20:0E:10:52:01</t>
  </si>
  <si>
    <t>SES-DOOS-3502</t>
  </si>
  <si>
    <t>00:20:0e:10:51:fb</t>
  </si>
  <si>
    <t>00:20:0e:10:51:da</t>
  </si>
  <si>
    <t>SES-BANA-3630</t>
  </si>
  <si>
    <t>SES-BANA-3619</t>
  </si>
  <si>
    <t xml:space="preserve">26/6 - Telefone errado 
Cnes: 2185938 
secretariademachacalis@hotmail.com 
CENTRO DE SAÚDE DE MACHACALIS </t>
  </si>
  <si>
    <t xml:space="preserve">26/6 - Telefone errado 
Cnes: 6055036 
secretariademachacalis@hotmail.com 
UNIDADE PSF JUVÊNCIO ALVES SILVA </t>
  </si>
  <si>
    <t>Cnes: 2210509 
UNIDADE DE SAÚDE FAMÍLIA VILA NOVA 
Em contato com a Sra. Sabrina Guedes (33)8827-2515, informou que o posto de saúde mudou, endereço novo : Rua Carlos Gomes n:20/ Bairro Vila Nova .</t>
  </si>
  <si>
    <t>Cnes: 2210541 
UNIDADE SAÚDE FAMÍLIA GABRIEL PASSOS 
Em contato com Sr. Sergio Alves Resende (33)3622-1000, informou que endereço correto : Rua Gabriel Passos -S/N -Bairro Vila Gabriel Passos .</t>
  </si>
  <si>
    <t xml:space="preserve">Em contato com a Sra. Tânia Valeriano da Silva Diniz (31) 3837-3266, informou que o numero correto é 1006 e autorizou a instalação da antena. Favor corrigir o número. 
Cnes: 3883558 
PSF SÃO BENEDITO 
</t>
  </si>
  <si>
    <t>Gilson</t>
  </si>
  <si>
    <t>Rua Veneza,16</t>
  </si>
  <si>
    <t>(31) 3530-6260</t>
  </si>
  <si>
    <t>Agneia de Lourdes</t>
  </si>
  <si>
    <t>Rua Silva Lima,75</t>
  </si>
  <si>
    <t>(31) 3530-9181</t>
  </si>
  <si>
    <t>Sergio</t>
  </si>
  <si>
    <t>Rodovia MG060 Km3,188</t>
  </si>
  <si>
    <t>(31) 3596-2899</t>
  </si>
  <si>
    <t>Janainade Paula</t>
  </si>
  <si>
    <t>Rua Arlindo José dos Santos,160</t>
  </si>
  <si>
    <t>(31) 3593-8128</t>
  </si>
  <si>
    <t>Leandro Cesar</t>
  </si>
  <si>
    <t>Rua Divinópolis,153</t>
  </si>
  <si>
    <t>(31) 3532-8920</t>
  </si>
  <si>
    <t>Emilia</t>
  </si>
  <si>
    <t>Av. Belo Horizonte, 154</t>
  </si>
  <si>
    <t>(31) 3597-8274</t>
  </si>
  <si>
    <t>Alexsander</t>
  </si>
  <si>
    <t>Av. Bandeirantes,441</t>
  </si>
  <si>
    <t>(31) 3591-7410</t>
  </si>
  <si>
    <t>Erlaine</t>
  </si>
  <si>
    <t>Rua Augusto Severo,254</t>
  </si>
  <si>
    <t>(31) 3591-3883</t>
  </si>
  <si>
    <t>Lercina</t>
  </si>
  <si>
    <t>Rua Peru,191</t>
  </si>
  <si>
    <t>(31) 3596-3332</t>
  </si>
  <si>
    <t>Jairo de Oliveira</t>
  </si>
  <si>
    <t>Rua Allan Kardec,05</t>
  </si>
  <si>
    <t>(31) 3596-1511</t>
  </si>
  <si>
    <t>Rita Cristina</t>
  </si>
  <si>
    <t>Rua Dona Silvina,300</t>
  </si>
  <si>
    <t>(31) 3591-2566</t>
  </si>
  <si>
    <t>Flauzina Aparecida</t>
  </si>
  <si>
    <t>Rua Vitoria Regia,220</t>
  </si>
  <si>
    <t>(31) 3594-7292</t>
  </si>
  <si>
    <t>Carla Regina Carvalho</t>
  </si>
  <si>
    <t>Rua Jovelino Gregorio da Silva,225</t>
  </si>
  <si>
    <t>(31) 3532-6145</t>
  </si>
  <si>
    <t>Agnaldo</t>
  </si>
  <si>
    <t>Rua Rio Japurá,310</t>
  </si>
  <si>
    <t>(31) 3592-2209</t>
  </si>
  <si>
    <t>Wison Ribeiro de Meireles</t>
  </si>
  <si>
    <t>Rua Rio Amazonas,3926</t>
  </si>
  <si>
    <t>(31) 3531-6187</t>
  </si>
  <si>
    <t>Bárbara</t>
  </si>
  <si>
    <t>Rua São Salvador,146</t>
  </si>
  <si>
    <t>(31) 3531-2044</t>
  </si>
  <si>
    <t>ubscachoeira@betim.mg.gov.br</t>
  </si>
  <si>
    <t>Laura</t>
  </si>
  <si>
    <t>Rua Caldas da Rainha,69</t>
  </si>
  <si>
    <t>(31) 3592-2033</t>
  </si>
  <si>
    <t>cabo muito curto para utilizar na localidade</t>
  </si>
  <si>
    <t xml:space="preserve">Técnico não tem cabo disponível. </t>
  </si>
  <si>
    <t>Adiantamentos</t>
  </si>
  <si>
    <t>Airton</t>
  </si>
  <si>
    <t>Walter</t>
  </si>
  <si>
    <t>Dia</t>
  </si>
  <si>
    <t>Valor</t>
  </si>
  <si>
    <t>Motivo</t>
  </si>
  <si>
    <t>Reparo de vsat em Santa Luzia. 3249, 3495</t>
  </si>
  <si>
    <t>Reparo de vsat em Santa Luzia. Instação de VSAT em Entre Rios de Minas. 3504, 3505</t>
  </si>
  <si>
    <t>Instação de VSAT. 3505</t>
  </si>
  <si>
    <t>Aquisição de materiais: 2x Bobinas RG6, 40 Conectores, 2x Fitas de auto fusão de 2m.</t>
  </si>
  <si>
    <t>Atendimento dos  OS's : N° 3505</t>
  </si>
  <si>
    <t>Reparo de vsat em Barroso.</t>
  </si>
  <si>
    <t>Atendimento dos  OS's : N° 3497, 3501 3500,</t>
  </si>
  <si>
    <t>Atendimento dos  OS's : N° 3498, 3502, 3512</t>
  </si>
  <si>
    <t>Escada de aço, dobravel para instalação de VSAT´s.</t>
  </si>
  <si>
    <t>Atendimento dos  OS's : N° 3499,3598,3602</t>
  </si>
  <si>
    <t>Atendimento dos  OS's : N° 3598, 3499, 3584</t>
  </si>
  <si>
    <t>Diferença Atendimento dos  OS's : N° 3498, 3502, 3512</t>
  </si>
  <si>
    <t>2 rolos de cabos RG6 300m R$ 185,00 (cada)
2 pacotes de conectores R$ 10,50 (cada)</t>
  </si>
  <si>
    <t>Reparo de vsat em Araujos. 3036</t>
  </si>
  <si>
    <t>Reparo em Santa Luzia. 3245.</t>
  </si>
  <si>
    <t>SES-FRRO-0864</t>
  </si>
  <si>
    <t>SES-PROS-3536</t>
  </si>
  <si>
    <t>SES-PROS-3535</t>
  </si>
  <si>
    <t>SES-TUIA-3604</t>
  </si>
  <si>
    <t>SES-SARA-3589</t>
  </si>
  <si>
    <t>Laura Maria Caldeira</t>
  </si>
  <si>
    <t>Rua Joaquim Cezário Resende,55</t>
  </si>
  <si>
    <t>(31) 3592-5967</t>
  </si>
  <si>
    <t>Rua Lourença Maria de Jesus,61</t>
  </si>
  <si>
    <t>(31) 3593-1970</t>
  </si>
  <si>
    <t>18/6 - Endereço corrigido. / Conforme responsável o endereço correto é: Rua 8 de dezembro, 284 </t>
  </si>
  <si>
    <t>técnico não possui o cabo</t>
  </si>
  <si>
    <t>Conectado ao PC disponível na localidade.</t>
  </si>
  <si>
    <t>25/6 - Contato corrigido / Não consegue contato com o cliente. 1º telefone não existe e 2º não atende.</t>
  </si>
  <si>
    <t>25/6 - Contato corrigido / Secretaria de saúde não tem telefone</t>
  </si>
  <si>
    <t>25/6 - Endereço corrigido - 20/6 - Chegamos na localidade, onde fomos informados pelo Isac, que o endereço de instalação que está na OS não é da Farmácia, e sim da Secretaria de Saúde. O endereço da farmácia é: Rua Francisca Rosa nº 5. / 30/5 - já informado ao cliente sobre o processo. / Cliente não está ciente</t>
  </si>
  <si>
    <t>27/6 - Cliente ciente. / Em contato com a Sra.Carmem Lúcia de Assis Lima Candian  32 3339-2125, informa não estar ciente da instalação e não autorizou a mesma.</t>
  </si>
  <si>
    <t xml:space="preserve">27/6 - Endereço confirmado / Através do contato me informaram que a localidade fica no Distrito Flor de Minas, mais o Município e GURINHATÃ que fica longe. </t>
  </si>
  <si>
    <t>27/6 - Cliente notificado. / Cliente não está ciente</t>
  </si>
  <si>
    <t>27/6 - Cliente notificado / Cliente não está ciente</t>
  </si>
  <si>
    <t>28/6 - Endereço corrigido / ENDEREÇO DIVERGENTE: AV ODILON LOURES, 375 - CENTRO - CIDADE FRANCISCO DUMON</t>
  </si>
  <si>
    <t xml:space="preserve">28/6 - Endereço corrigido  / 13/6 - Endereço Incorreto: Rua Mauricio Bonate n°10, bairro Felipe Venites </t>
  </si>
  <si>
    <t xml:space="preserve">28/06 -Endereço corrigido.  / 13/6 - Endereço incorreto ; Praça Prefeito Armando Rios n° 16 </t>
  </si>
  <si>
    <t xml:space="preserve">28/06/2012 14:51:14  Marcos Gonzaga Milagres  Correção realizada / 13/06/2012 15:00:28  Verônica Bruna Barroso  Em contato com Sr.Jose Mauro 35 3645-1580, informou que a Farmacia de Minas mudou de endereço, agora localiza na Rua Caetano Pires /N: 115. </t>
  </si>
  <si>
    <t xml:space="preserve">28/06/2012 14:49:38  Marcos Gonzaga Milagres  Correção realizada  / 13/06/2012 14:34:49  Verônica Bruna Barroso  Telefone só da sinal de ocupado </t>
  </si>
  <si>
    <t xml:space="preserve">28/06/2012 14:47:37  Marcos Gonzaga Milagres  Endereço e contato confirmados  / 13/06/2012 14:32:55  Verônica Bruna Barroso  Cliente não está ciente </t>
  </si>
  <si>
    <t xml:space="preserve">28/06/2012 15:08:27  Marcos Gonzaga Milagres  Endereço corrigido.  / 13/06/2012 15:02:05  Verônica Bruna Barroso  Em contato com a Sra. Elaine (35)9919-2558, informou que endereço novo da Farmacia e Rua Vicente Benedito Nogueira /sn  </t>
  </si>
  <si>
    <t xml:space="preserve">28/06/2012 15:09:54  Marcos Gonzaga Milagres  Cooreção de telefone de contato  / 13/06/2012 14:40:21  Verônica Bruna Barroso  Telefone só da sinal de ocupado </t>
  </si>
  <si>
    <t xml:space="preserve">28/06/2012 15:09:14  Marcos Gonzaga Milagres  Correção do telefone de contato  / 13/06/2012 14:37:22  Verônica Bruna Barroso  Telefone só da sinal de ocupado e celular desligad </t>
  </si>
  <si>
    <t xml:space="preserve">25/06/2012 10:01:59  Marcos Gonzaga Milagres  RUA PEDRA AZUL, N° 90 - (33)3754-1649 </t>
  </si>
  <si>
    <t xml:space="preserve">29/06/2012 16:05:03  Marcos Gonzaga Milagres  Ok. Corrigido  / 28/06/2012 17:54:46  Verônica Bruna Barroso  Corrigir o número do endereço : é 375 </t>
  </si>
  <si>
    <t>29/06/2012 16:07:06  Marcos Gonzaga Milagres  Inclusão de contato no Celular / Favor verificar o telefone.</t>
  </si>
  <si>
    <t>2/7 - Endereço corrigido / Em contato com o Sr. Carlos (33) 3529-2349 , informou que o endereço correto e Rua Dulce Benjamin N: 50 - Bairro São Cristóvão.</t>
  </si>
  <si>
    <t xml:space="preserve">2/7 - OS ok. / OS identica a OS 3706. </t>
  </si>
  <si>
    <t>Local não possui Computador para conexão.</t>
  </si>
  <si>
    <t>(Porquê?)</t>
  </si>
  <si>
    <t>Cabo curto.</t>
  </si>
  <si>
    <t>Não, cabo muito curto.</t>
  </si>
  <si>
    <t>Davidson de Abreu</t>
  </si>
  <si>
    <t>ligado diretamente ao computador</t>
  </si>
  <si>
    <t>Técnico não possui o cabo de rede</t>
  </si>
  <si>
    <t>Cep</t>
  </si>
  <si>
    <t>39330-000</t>
  </si>
  <si>
    <t>39960-000</t>
  </si>
  <si>
    <t>37270-000</t>
  </si>
  <si>
    <t>39680-000</t>
  </si>
  <si>
    <t>38200-000</t>
  </si>
  <si>
    <t>39480-000</t>
  </si>
  <si>
    <t>36036-110</t>
  </si>
  <si>
    <t>36700-000</t>
  </si>
  <si>
    <t>35701-099</t>
  </si>
  <si>
    <t>39550-000</t>
  </si>
  <si>
    <t>38740-000</t>
  </si>
  <si>
    <t>36900-000</t>
  </si>
  <si>
    <t>39800-224</t>
  </si>
  <si>
    <t>35177-000</t>
  </si>
  <si>
    <t>36850-000</t>
  </si>
  <si>
    <t>35777-000</t>
  </si>
  <si>
    <t>37800-000</t>
  </si>
  <si>
    <t>35706-000</t>
  </si>
  <si>
    <t>35938-000</t>
  </si>
  <si>
    <t>37310-000</t>
  </si>
  <si>
    <t>36525-000</t>
  </si>
  <si>
    <t>37514-000</t>
  </si>
  <si>
    <t>38108-000</t>
  </si>
  <si>
    <t>36820-000</t>
  </si>
  <si>
    <t>36213-000</t>
  </si>
  <si>
    <t>37905-000</t>
  </si>
  <si>
    <t>35760-000</t>
  </si>
  <si>
    <t>39840-000</t>
  </si>
  <si>
    <t>36152-000</t>
  </si>
  <si>
    <t>38730-000</t>
  </si>
  <si>
    <t>39642-000</t>
  </si>
  <si>
    <t>36225-000</t>
  </si>
  <si>
    <t>35695-000</t>
  </si>
  <si>
    <t>35796-000</t>
  </si>
  <si>
    <t>36390-000</t>
  </si>
  <si>
    <t>37965-000</t>
  </si>
  <si>
    <t>39645-000</t>
  </si>
  <si>
    <t>39370-000</t>
  </si>
  <si>
    <t>35767-000</t>
  </si>
  <si>
    <t>35168-000</t>
  </si>
  <si>
    <t>38290-000</t>
  </si>
  <si>
    <t>35521-000</t>
  </si>
  <si>
    <t>36542-000</t>
  </si>
  <si>
    <t>35169-000</t>
  </si>
  <si>
    <t>33 3425 1317</t>
  </si>
  <si>
    <t>TELEFONE ALTERADO.</t>
  </si>
  <si>
    <t>39230-000</t>
  </si>
  <si>
    <t>Rua Pedra Azul, 90 - Centro</t>
  </si>
  <si>
    <t>39980-000</t>
  </si>
  <si>
    <t>25/06/2012 10:01:59 	Marcos Gonzaga Milagres 	RUA PEDRA AZUL, N° 90 - (33)3754-1649  TELEFONE NÃO EXISTE.</t>
  </si>
  <si>
    <t>38370-000</t>
  </si>
  <si>
    <t>36832-000</t>
  </si>
  <si>
    <t>39835-000</t>
  </si>
  <si>
    <t>37267-000</t>
  </si>
  <si>
    <t>39635-000</t>
  </si>
  <si>
    <t>38460-000</t>
  </si>
  <si>
    <t>35260-000</t>
  </si>
  <si>
    <t>9380-000</t>
  </si>
  <si>
    <t>39489-000</t>
  </si>
  <si>
    <t>(38)9915-5592 (PREFE</t>
  </si>
  <si>
    <t>37557-000</t>
  </si>
  <si>
    <t>35850-000</t>
  </si>
  <si>
    <t>38195-000</t>
  </si>
  <si>
    <t>35780-000</t>
  </si>
  <si>
    <t>35960-000</t>
  </si>
  <si>
    <t>39855-000</t>
  </si>
  <si>
    <t>38155-000</t>
  </si>
  <si>
    <t>38295-000</t>
  </si>
  <si>
    <t>39336-000</t>
  </si>
  <si>
    <t>Rua Do Cruze</t>
  </si>
  <si>
    <t>35166-000</t>
  </si>
  <si>
    <t>39215-000</t>
  </si>
  <si>
    <t>35798-000</t>
  </si>
  <si>
    <t>36370-000</t>
  </si>
  <si>
    <t>35113-000</t>
  </si>
  <si>
    <t>36148-000</t>
  </si>
  <si>
    <t>39818-000</t>
  </si>
  <si>
    <t>36750-000</t>
  </si>
  <si>
    <t>35537-000</t>
  </si>
  <si>
    <t>33010-360</t>
  </si>
  <si>
    <t>33125-210</t>
  </si>
  <si>
    <t>33035-290</t>
  </si>
  <si>
    <t>33130-560</t>
  </si>
  <si>
    <t>33105-460</t>
  </si>
  <si>
    <t>33105-450</t>
  </si>
  <si>
    <t>33035-250</t>
  </si>
  <si>
    <t>33035-050</t>
  </si>
  <si>
    <t>33105-140</t>
  </si>
  <si>
    <t>30160-012</t>
  </si>
  <si>
    <t>35515-000</t>
  </si>
  <si>
    <t>38960-000</t>
  </si>
  <si>
    <t>35797-000</t>
  </si>
  <si>
    <t>39135-000</t>
  </si>
  <si>
    <t>35715-000</t>
  </si>
  <si>
    <t>35230-000</t>
  </si>
  <si>
    <t>39529-000</t>
  </si>
  <si>
    <t>39563-000</t>
  </si>
  <si>
    <t>37775-000</t>
  </si>
  <si>
    <t>36146-000</t>
  </si>
  <si>
    <t>38790-000</t>
  </si>
  <si>
    <t>35845-000</t>
  </si>
  <si>
    <t>35560-000</t>
  </si>
  <si>
    <t>37945-000</t>
  </si>
  <si>
    <t>39290-000</t>
  </si>
  <si>
    <t>35935-000</t>
  </si>
  <si>
    <t>37370-000</t>
  </si>
  <si>
    <t>36470-000</t>
  </si>
  <si>
    <t>37498-000</t>
  </si>
  <si>
    <t>36918-000</t>
  </si>
  <si>
    <t>39848-000</t>
  </si>
  <si>
    <t>37960-000</t>
  </si>
  <si>
    <t>36650-000</t>
  </si>
  <si>
    <t>37136-000</t>
  </si>
  <si>
    <t xml:space="preserve">	RUA: AQUIM RIBEIRO GUIMARAES 157  - Centro</t>
  </si>
  <si>
    <t>37300-000</t>
  </si>
  <si>
    <t xml:space="preserve">18/06/2012 10:58:06 	Marcos Gonzaga Milagres 	RUA: AQUIM RIBEIRO GUIMARAES 157
Cliente notificado por oficio, para ciencia. </t>
  </si>
  <si>
    <t>35145-000</t>
  </si>
  <si>
    <t>38150-000</t>
  </si>
  <si>
    <t xml:space="preserve">18/06/2012 17:40:06 	Marcos Gonzaga Milagres 	Correção de Endereço e contato
AVENIDA PADRE JULIO DE RAZZ, 505 - (34)3323-1222 </t>
  </si>
  <si>
    <t>38640-000</t>
  </si>
  <si>
    <t>35628-000</t>
  </si>
  <si>
    <t>35125-000</t>
  </si>
  <si>
    <t>37235-000</t>
  </si>
  <si>
    <t>39100-000</t>
  </si>
  <si>
    <t>35900-000</t>
  </si>
  <si>
    <t>39440-000</t>
  </si>
  <si>
    <t>36976-000</t>
  </si>
  <si>
    <t>36270-000</t>
  </si>
  <si>
    <t>38650-000</t>
  </si>
  <si>
    <t>38690-000</t>
  </si>
  <si>
    <t>36895-000</t>
  </si>
  <si>
    <t>39878-000</t>
  </si>
  <si>
    <t>38780-000</t>
  </si>
  <si>
    <t>35450-000</t>
  </si>
  <si>
    <t>36960-000</t>
  </si>
  <si>
    <t>39205-000</t>
  </si>
  <si>
    <t>37456-000</t>
  </si>
  <si>
    <t>35020-550</t>
  </si>
  <si>
    <t>37200-000</t>
  </si>
  <si>
    <t>36301-182</t>
  </si>
  <si>
    <t>37470-000</t>
  </si>
  <si>
    <t>36570-000</t>
  </si>
  <si>
    <t>37405-000</t>
  </si>
  <si>
    <t>37260-000</t>
  </si>
  <si>
    <t>37264-000</t>
  </si>
  <si>
    <t>37190-000</t>
  </si>
  <si>
    <t>SES-SADE-0827</t>
  </si>
  <si>
    <t>37414-000</t>
  </si>
  <si>
    <t>00:20:0e:10:52:3d</t>
  </si>
  <si>
    <t>37418-000</t>
  </si>
  <si>
    <t>35603-000</t>
  </si>
  <si>
    <t>35820-000</t>
  </si>
  <si>
    <t>36795-000</t>
  </si>
  <si>
    <t>36510-000</t>
  </si>
  <si>
    <t>36475-000</t>
  </si>
  <si>
    <t>35565-000</t>
  </si>
  <si>
    <t>38870-000</t>
  </si>
  <si>
    <t>36045-010</t>
  </si>
  <si>
    <t>36760-000</t>
  </si>
  <si>
    <t>35580-000</t>
  </si>
  <si>
    <t>35621-000</t>
  </si>
  <si>
    <t>35765-000</t>
  </si>
  <si>
    <t>37930-000</t>
  </si>
  <si>
    <t>35624-000</t>
  </si>
  <si>
    <t>35494-000</t>
  </si>
  <si>
    <t>35440-000</t>
  </si>
  <si>
    <t>37926-000</t>
  </si>
  <si>
    <t>35709-000</t>
  </si>
  <si>
    <t>38950-000</t>
  </si>
  <si>
    <t>35685-000</t>
  </si>
  <si>
    <t>33880-000</t>
  </si>
  <si>
    <t>36870-000</t>
  </si>
  <si>
    <t>39690-000</t>
  </si>
  <si>
    <t>36345-000</t>
  </si>
  <si>
    <t>36515-000</t>
  </si>
  <si>
    <t>39536-000</t>
  </si>
  <si>
    <t>39644-000</t>
  </si>
  <si>
    <t>00:20:0E:10:52:45</t>
  </si>
  <si>
    <t>Rua Porto Velho, 54 - Barro Preto</t>
  </si>
  <si>
    <t>39925-000</t>
  </si>
  <si>
    <t>29/06/2012 15:53:22 	Fernando La Rocca Junior 	De acordo com o informado abaixo, a solicitação foi alterada. 
29/6 - Em contato com a responsável da Farmácia Sra. Jamile (33)8842-7434 verifiquei que o endereço cadastrado no sistema refere-se à Secr</t>
  </si>
  <si>
    <t>34300-300</t>
  </si>
  <si>
    <t>38170-000</t>
  </si>
  <si>
    <t>35920-000</t>
  </si>
  <si>
    <t>35447-000</t>
  </si>
  <si>
    <t>36230-000</t>
  </si>
  <si>
    <t>37948-000</t>
  </si>
  <si>
    <t xml:space="preserve">	RUA GOVERNADOR VALADARES, S/N  - CENTRO</t>
  </si>
  <si>
    <t>36560-000</t>
  </si>
  <si>
    <t xml:space="preserve">25/06/2012 10:01:38 	Marcos Gonzaga Milagres 	Ok.
Endereço correto:
(31)3898-1110/1104 - RUA GOVERNADOR VALADARES, S/N  
</t>
  </si>
  <si>
    <t>35123-000</t>
  </si>
  <si>
    <t>37150-000</t>
  </si>
  <si>
    <t>35668-000</t>
  </si>
  <si>
    <t>37134-000</t>
  </si>
  <si>
    <t>35610-000</t>
  </si>
  <si>
    <t>37273-000</t>
  </si>
  <si>
    <t>36940-000</t>
  </si>
  <si>
    <t>37262-000</t>
  </si>
  <si>
    <t>37920-000</t>
  </si>
  <si>
    <t>32920-000</t>
  </si>
  <si>
    <t>36275-000</t>
  </si>
  <si>
    <t>39522-000</t>
  </si>
  <si>
    <t>38880-000</t>
  </si>
  <si>
    <t>39660-000</t>
  </si>
  <si>
    <t>37922-000</t>
  </si>
  <si>
    <t>37465-000</t>
  </si>
  <si>
    <t>39592-000</t>
  </si>
  <si>
    <t xml:space="preserve">25/06/2012 09:43:14 	Marcos Gonzaga Milagres 	Ok.
Endereço correto
(38)3236-8122/8136 - RUA GERALDO RODRIGUES GONÇALVES, S/N  </t>
  </si>
  <si>
    <t>37940-000</t>
  </si>
  <si>
    <t>35444-000</t>
  </si>
  <si>
    <t>39685-000</t>
  </si>
  <si>
    <t>35193-000</t>
  </si>
  <si>
    <t>39280-000</t>
  </si>
  <si>
    <t>36422-000</t>
  </si>
  <si>
    <t>39314-000</t>
  </si>
  <si>
    <t>33500-000</t>
  </si>
  <si>
    <t>39340-000</t>
  </si>
  <si>
    <t>37445-000</t>
  </si>
  <si>
    <t>36210-000</t>
  </si>
  <si>
    <t>35148-000</t>
  </si>
  <si>
    <t>38525-000</t>
  </si>
  <si>
    <t>36855-000</t>
  </si>
  <si>
    <t>38470-000</t>
  </si>
  <si>
    <t>36160-000</t>
  </si>
  <si>
    <t>37655-000</t>
  </si>
  <si>
    <t>36455-000</t>
  </si>
  <si>
    <t>37210-000</t>
  </si>
  <si>
    <t>39360-000</t>
  </si>
  <si>
    <t>38720-000</t>
  </si>
  <si>
    <t>35595-500</t>
  </si>
  <si>
    <t>35270-000</t>
  </si>
  <si>
    <t>35622-000</t>
  </si>
  <si>
    <t>38860-000</t>
  </si>
  <si>
    <t>36320-000</t>
  </si>
  <si>
    <t>37970-000</t>
  </si>
  <si>
    <t>SES-QUAL-0915</t>
  </si>
  <si>
    <t>Francisca Rosa nº 5 - Centro</t>
  </si>
  <si>
    <t>35625-000</t>
  </si>
  <si>
    <t>(37)3543-1140</t>
  </si>
  <si>
    <t>39728-000</t>
  </si>
  <si>
    <t>39530-000</t>
  </si>
  <si>
    <t>38520-000</t>
  </si>
  <si>
    <t>35388-000</t>
  </si>
  <si>
    <t>39705-000</t>
  </si>
  <si>
    <t>39707-000</t>
  </si>
  <si>
    <t>36590-000</t>
  </si>
  <si>
    <t>35506-000</t>
  </si>
  <si>
    <t>35368-000</t>
  </si>
  <si>
    <t>37010-000</t>
  </si>
  <si>
    <t>33943-470</t>
  </si>
  <si>
    <t>35438-000</t>
  </si>
  <si>
    <t>SES-CAGA-0948</t>
  </si>
  <si>
    <t>36150-000</t>
  </si>
  <si>
    <t>37360-000</t>
  </si>
  <si>
    <t>39900-000</t>
  </si>
  <si>
    <t>35970-000</t>
  </si>
  <si>
    <t>35770-000</t>
  </si>
  <si>
    <t>37780-000</t>
  </si>
  <si>
    <t>39445-000</t>
  </si>
  <si>
    <t>38703-249</t>
  </si>
  <si>
    <t>36880-000</t>
  </si>
  <si>
    <t>36925-000</t>
  </si>
  <si>
    <t>36220-000</t>
  </si>
  <si>
    <t>35249-000</t>
  </si>
  <si>
    <t>37450-000</t>
  </si>
  <si>
    <t>39880-000</t>
  </si>
  <si>
    <t>70846-150</t>
  </si>
  <si>
    <t>39130-000</t>
  </si>
  <si>
    <t>35530-000</t>
  </si>
  <si>
    <t>37440-000</t>
  </si>
  <si>
    <t>37997-000</t>
  </si>
  <si>
    <t>36360-000</t>
  </si>
  <si>
    <t>36947-000</t>
  </si>
  <si>
    <t>37670-000</t>
  </si>
  <si>
    <t>39912-000</t>
  </si>
  <si>
    <t>33045-090</t>
  </si>
  <si>
    <t>33130-450</t>
  </si>
  <si>
    <t>33115-340</t>
  </si>
  <si>
    <t>33070-070</t>
  </si>
  <si>
    <t>33025-280</t>
  </si>
  <si>
    <t>33145-160</t>
  </si>
  <si>
    <t>33170-350</t>
  </si>
  <si>
    <t>33045-270</t>
  </si>
  <si>
    <t>33020-020</t>
  </si>
  <si>
    <t>33120-170</t>
  </si>
  <si>
    <t>33115-560</t>
  </si>
  <si>
    <t>33115-090</t>
  </si>
  <si>
    <t>33030-340</t>
  </si>
  <si>
    <t>33030-510</t>
  </si>
  <si>
    <t>33145-360</t>
  </si>
  <si>
    <t>33140-180</t>
  </si>
  <si>
    <t>33055-000</t>
  </si>
  <si>
    <t>33040-130</t>
  </si>
  <si>
    <t>33110-580</t>
  </si>
  <si>
    <t>33140-660</t>
  </si>
  <si>
    <t>33130-080</t>
  </si>
  <si>
    <t>33125-110</t>
  </si>
  <si>
    <t>38654-000</t>
  </si>
  <si>
    <t>33015-420</t>
  </si>
  <si>
    <t>36513-000</t>
  </si>
  <si>
    <t>35130-000</t>
  </si>
  <si>
    <t>36555-000</t>
  </si>
  <si>
    <t>37542-000</t>
  </si>
  <si>
    <t>35613-000</t>
  </si>
  <si>
    <t>36793-000</t>
  </si>
  <si>
    <t>37474-000</t>
  </si>
  <si>
    <t>39875-000</t>
  </si>
  <si>
    <t>35135-000</t>
  </si>
  <si>
    <t>36840-000</t>
  </si>
  <si>
    <t>FRANCISCO DUMONT</t>
  </si>
  <si>
    <t>Av. Odilon Lourdes, 375</t>
  </si>
  <si>
    <t>39387-000</t>
  </si>
  <si>
    <t xml:space="preserve">28/6  - Endereço corrigido.
</t>
  </si>
  <si>
    <t>39720-000</t>
  </si>
  <si>
    <t>38570-000</t>
  </si>
  <si>
    <t>37484-000</t>
  </si>
  <si>
    <t>35190-000</t>
  </si>
  <si>
    <t>37223-000</t>
  </si>
  <si>
    <t>37205-000</t>
  </si>
  <si>
    <t>37175-000</t>
  </si>
  <si>
    <t>39930-000</t>
  </si>
  <si>
    <t>39625-000</t>
  </si>
  <si>
    <t>37955-000</t>
  </si>
  <si>
    <t>35514-000</t>
  </si>
  <si>
    <t>37485-000</t>
  </si>
  <si>
    <t>35675-000</t>
  </si>
  <si>
    <t>39825-000</t>
  </si>
  <si>
    <t>39335-000</t>
  </si>
  <si>
    <t>35390-000</t>
  </si>
  <si>
    <t>38785-000</t>
  </si>
  <si>
    <t>35657-000</t>
  </si>
  <si>
    <t>39655-000</t>
  </si>
  <si>
    <t>35185-000</t>
  </si>
  <si>
    <t>35606-000</t>
  </si>
  <si>
    <t>39873-000</t>
  </si>
  <si>
    <t>39460-000</t>
  </si>
  <si>
    <t>39853-000</t>
  </si>
  <si>
    <t>39850-000</t>
  </si>
  <si>
    <t>39851-000</t>
  </si>
  <si>
    <t>39814-000</t>
  </si>
  <si>
    <t>39870-000</t>
  </si>
  <si>
    <t>38270-000</t>
  </si>
  <si>
    <t>38380-000</t>
  </si>
  <si>
    <t>38360-000</t>
  </si>
  <si>
    <t>39874-000</t>
  </si>
  <si>
    <t>39250-000</t>
  </si>
  <si>
    <t>39350-000</t>
  </si>
  <si>
    <t>00:20:0e:10:52:11</t>
  </si>
  <si>
    <t>00:20:0e:10:52:38</t>
  </si>
  <si>
    <t xml:space="preserve"> Fabrício Soares Campolina</t>
  </si>
  <si>
    <t>00:20:0e:10:52:64</t>
  </si>
  <si>
    <t>39295-000</t>
  </si>
  <si>
    <t>39270-000</t>
  </si>
  <si>
    <t>00:20:0e:10:52:af</t>
  </si>
  <si>
    <t>37305-000</t>
  </si>
  <si>
    <t>27/6 - Cliente notificado.</t>
  </si>
  <si>
    <t>35490-000</t>
  </si>
  <si>
    <t>38300-172</t>
  </si>
  <si>
    <t>25/6 - Contato corrigido.</t>
  </si>
  <si>
    <t>38300-080</t>
  </si>
  <si>
    <t>38304-036</t>
  </si>
  <si>
    <t>(34)3263-0343 - (34)</t>
  </si>
  <si>
    <t>27/6 - Cliente ciente.</t>
  </si>
  <si>
    <t>36212-000</t>
  </si>
  <si>
    <t>36330-000</t>
  </si>
  <si>
    <t>SES-DEOS-3499</t>
  </si>
  <si>
    <t>31 3763-1592</t>
  </si>
  <si>
    <t>SES-PIRA-3476</t>
  </si>
  <si>
    <t>00:20:0e:10:52:a9</t>
  </si>
  <si>
    <t>SES-POUE-3477</t>
  </si>
  <si>
    <t>39328-000</t>
  </si>
  <si>
    <t>SES-VAMA-3479</t>
  </si>
  <si>
    <t>39260-000</t>
  </si>
  <si>
    <t>00:20:0e:10:52:15</t>
  </si>
  <si>
    <t>36309-024</t>
  </si>
  <si>
    <t>36309-352</t>
  </si>
  <si>
    <t>36307-458</t>
  </si>
  <si>
    <t>36227-000</t>
  </si>
  <si>
    <t>36335-000</t>
  </si>
  <si>
    <t>36340-000</t>
  </si>
  <si>
    <t>36328-000</t>
  </si>
  <si>
    <t>36300-382</t>
  </si>
  <si>
    <t>36300-258</t>
  </si>
  <si>
    <t>38307-386</t>
  </si>
  <si>
    <t>38302-236</t>
  </si>
  <si>
    <t>38304-202</t>
  </si>
  <si>
    <t>38305-226</t>
  </si>
  <si>
    <t>38304-406</t>
  </si>
  <si>
    <t>38310-000</t>
  </si>
  <si>
    <t xml:space="preserve">27/06 - Endereço confirmado 
</t>
  </si>
  <si>
    <t>36305-186</t>
  </si>
  <si>
    <t>SES-PATE-3565</t>
  </si>
  <si>
    <t>35669-000</t>
  </si>
  <si>
    <t>36195-000</t>
  </si>
  <si>
    <t>39517-000</t>
  </si>
  <si>
    <t>39527-000</t>
  </si>
  <si>
    <t>39827-000</t>
  </si>
  <si>
    <t>38220-000</t>
  </si>
  <si>
    <t>36544-000</t>
  </si>
  <si>
    <t>39765-000</t>
  </si>
  <si>
    <t>36847-000</t>
  </si>
  <si>
    <t>35364-000</t>
  </si>
  <si>
    <t>38178-000</t>
  </si>
  <si>
    <t>36730-000</t>
  </si>
  <si>
    <t>36170-000</t>
  </si>
  <si>
    <t>37511-000</t>
  </si>
  <si>
    <t>SES-BANA-3625</t>
  </si>
  <si>
    <t>36202-522</t>
  </si>
  <si>
    <t>00:20:0E:10:52:AD</t>
  </si>
  <si>
    <t>36200-970</t>
  </si>
  <si>
    <t>00:20:0e:10:51:c8</t>
  </si>
  <si>
    <t>André da Silva Braz</t>
  </si>
  <si>
    <t>36205-286</t>
  </si>
  <si>
    <t>36200-010</t>
  </si>
  <si>
    <t>36206-700</t>
  </si>
  <si>
    <t>36201-142</t>
  </si>
  <si>
    <t>36205-336</t>
  </si>
  <si>
    <t>36200-000</t>
  </si>
  <si>
    <t>36202-502</t>
  </si>
  <si>
    <t>00:20:0E:10:52:09</t>
  </si>
  <si>
    <t>Davidson de Abreu Gonçalves</t>
  </si>
  <si>
    <t>36206-200</t>
  </si>
  <si>
    <t>36202-310</t>
  </si>
  <si>
    <t>36205-526</t>
  </si>
  <si>
    <t>36209-000</t>
  </si>
  <si>
    <t>36202-060</t>
  </si>
  <si>
    <t>SES-BANA-3622</t>
  </si>
  <si>
    <t>36204-634</t>
  </si>
  <si>
    <t>36207-000</t>
  </si>
  <si>
    <t>36202-801</t>
  </si>
  <si>
    <t>36202-734</t>
  </si>
  <si>
    <t>36204-076</t>
  </si>
  <si>
    <t>36202-508</t>
  </si>
  <si>
    <t>SES-BANA-3612</t>
  </si>
  <si>
    <t>36200-680</t>
  </si>
  <si>
    <t>39185-000</t>
  </si>
  <si>
    <t xml:space="preserve">28/06/2012 14:47:37 	Marcos Gonzaga Milagres 	Endereço e contato confirmados </t>
  </si>
  <si>
    <t>39785-000</t>
  </si>
  <si>
    <t xml:space="preserve">(33)3293-1195/1187 </t>
  </si>
  <si>
    <t xml:space="preserve">28/06/2012 14:49:38 	Marcos Gonzaga Milagres 	Correção realizada </t>
  </si>
  <si>
    <t>SES-SAHA-3595</t>
  </si>
  <si>
    <t>35694-000</t>
  </si>
  <si>
    <t>00:20:0E:10:4A:48</t>
  </si>
  <si>
    <t xml:space="preserve">RUA CAETANO PIRES, 115 - EM FRENTE À DROGARIA SÃO JOSÉ </t>
  </si>
  <si>
    <t>37510-000</t>
  </si>
  <si>
    <t xml:space="preserve">28/06/2012 14:51:14 	Marcos Gonzaga Milagres 	Correção realizada </t>
  </si>
  <si>
    <t>PRAÇA ARMANDO RIOS, 16 - CENTRO</t>
  </si>
  <si>
    <t>35360-000</t>
  </si>
  <si>
    <t xml:space="preserve">(33)3352-1785/1403 </t>
  </si>
  <si>
    <t xml:space="preserve">28/06/2012 - Endereço corrigido. </t>
  </si>
  <si>
    <t>SES-SATO-3598</t>
  </si>
  <si>
    <t>35815-000</t>
  </si>
  <si>
    <t>00:20:0e:10:52:10</t>
  </si>
  <si>
    <t>SES-SADO-3599</t>
  </si>
  <si>
    <t>32450-000</t>
  </si>
  <si>
    <t xml:space="preserve">	RUA VICENTE BENEDITO NOGUEIRA, S/N - CENTRO</t>
  </si>
  <si>
    <t>37560-000</t>
  </si>
  <si>
    <t xml:space="preserve">28/06/2012 15:08:27 	Marcos Gonzaga Milagres 	Endereço corrigido. </t>
  </si>
  <si>
    <t>36953-000</t>
  </si>
  <si>
    <t>(33)3314-8122/8002</t>
  </si>
  <si>
    <t xml:space="preserve">28/06/2012 15:09:14 	Marcos Gonzaga Milagres 	Correção do telefone de contato </t>
  </si>
  <si>
    <t>33980-000</t>
  </si>
  <si>
    <t>35140-000</t>
  </si>
  <si>
    <t>(33)3233-1356/1539</t>
  </si>
  <si>
    <t xml:space="preserve">28/06/2012 15:09:54 	Marcos Gonzaga Milagres 	Cooreção de telefone de contato 
13/06/2012 14:40:21 	Verônica Bruna Barroso 	Telefone só da sinal de ocupado </t>
  </si>
  <si>
    <t>37496-000</t>
  </si>
  <si>
    <t>00:20:0E:10:52:70</t>
  </si>
  <si>
    <t>38750-000</t>
  </si>
  <si>
    <t>36920-000</t>
  </si>
  <si>
    <t>35442-000</t>
  </si>
  <si>
    <t>36130-000</t>
  </si>
  <si>
    <t>RUA MAURÍCIO BONATI, 10 - Centro</t>
  </si>
  <si>
    <t>38190-000</t>
  </si>
  <si>
    <t>28/6 - Endereço corrigido.</t>
  </si>
  <si>
    <t>36530-000</t>
  </si>
  <si>
    <t>00:20:0e:10:52:b6</t>
  </si>
  <si>
    <t>AV. OTACÍLIO VIEIRA CAMPOS, Nº 22 - CENTRO</t>
  </si>
  <si>
    <t>36910-000</t>
  </si>
  <si>
    <t xml:space="preserve">28/06/2012 16:36:47 	Marcos Gonzaga Milagres 	Correção efetuada </t>
  </si>
  <si>
    <t>36205-276</t>
  </si>
  <si>
    <t>36424-000</t>
  </si>
  <si>
    <t xml:space="preserve">	39480-000</t>
  </si>
  <si>
    <t>Rua Dulce Benjamin N: 50 - Bairro São Cristóvão</t>
  </si>
  <si>
    <t xml:space="preserve">
2/7 - Endereço corrigido.
Cnes:5873835 PSF São Cristóvão 
Em contato com o Sr. Carlos  (33) 3529-2349 , informou que o endereço correto e Rua Dulce Benjamin N: 50 - Bairro São Cristóvão. 19/06/2012</t>
  </si>
  <si>
    <t xml:space="preserve">29/06/2012 16:07:06 	Marcos Gonzaga Milagres 	Inclusão de contato no Celular 
26/6 - Verificar telefone.
Cnes: 2168235
UNIDADE DE SAÚDE DA FAMÍLIA VIDA NOVA </t>
  </si>
  <si>
    <t>32676-226</t>
  </si>
  <si>
    <t>32677-518</t>
  </si>
  <si>
    <t>32678-325</t>
  </si>
  <si>
    <t>32670-704</t>
  </si>
  <si>
    <t>32670-512</t>
  </si>
  <si>
    <t>32671-788</t>
  </si>
  <si>
    <t>32611-076</t>
  </si>
  <si>
    <t>32611-220</t>
  </si>
  <si>
    <t>32670-778</t>
  </si>
  <si>
    <t>32678-028</t>
  </si>
  <si>
    <t>32675-818</t>
  </si>
  <si>
    <t>32672-222</t>
  </si>
  <si>
    <t>32671-062</t>
  </si>
  <si>
    <t>32672-758</t>
  </si>
  <si>
    <t>32641-810</t>
  </si>
  <si>
    <t>32628-118</t>
  </si>
  <si>
    <t>32623-245</t>
  </si>
  <si>
    <t>32606-018</t>
  </si>
  <si>
    <t>32606-710</t>
  </si>
  <si>
    <t>32681-426</t>
  </si>
  <si>
    <t>32670-295</t>
  </si>
  <si>
    <t>32681-520</t>
  </si>
  <si>
    <t>32668-126</t>
  </si>
  <si>
    <t>32641-300</t>
  </si>
  <si>
    <t>32687-050</t>
  </si>
  <si>
    <t>32685-014</t>
  </si>
  <si>
    <t>32667-005</t>
  </si>
  <si>
    <t>32667-358</t>
  </si>
  <si>
    <t>32661-820</t>
  </si>
  <si>
    <t>10.146.119.1</t>
  </si>
  <si>
    <t>32602-384</t>
  </si>
  <si>
    <t>32655-556</t>
  </si>
  <si>
    <t>32667-170</t>
  </si>
  <si>
    <t>32667-034</t>
  </si>
  <si>
    <t>MAROLINA BARROSO</t>
  </si>
  <si>
    <t xml:space="preserve">RUA CONCEIÇÃO VIDIGAL PAULUCCI, 150 </t>
  </si>
  <si>
    <t>31155-440</t>
  </si>
  <si>
    <t>3277-6072/ 6073</t>
  </si>
  <si>
    <t xml:space="preserve"> 19°55'8.64"S</t>
  </si>
  <si>
    <t xml:space="preserve"> 43°56'18.87"O</t>
  </si>
  <si>
    <t>5/7 - Não consegue contato com o cliente. / 18/6 - Cliente notificado por ofício. / CLIENTE NÃO ESTA CIENTE.</t>
  </si>
  <si>
    <t>5/7 - Em contato com Kelcilene no tel 38 9116-9507, informa que o endereço Rua Rio Grande do Sul, 1144 será o novo endereço do posto de saúde, mas que a previsão para a mudança do posto para este endereço deve ocorre no dia 15/7. / 14/6 - Dados corrigidos / Em contato com a Sra. Bruna 38 3743-9937, informa que o endereço cadastrado no sistema refere-se ao endereço novo do Posto de saúde, porem o mesmo não tem previsão para o término da construção. </t>
  </si>
  <si>
    <t>Conectado ao PC do Cliente.</t>
  </si>
  <si>
    <t>(Onde?)</t>
  </si>
  <si>
    <t>Computador</t>
  </si>
  <si>
    <t>Sim, no pc do cliente.</t>
  </si>
  <si>
    <t>Não há espaço para conexão no PC disponível na localidade.</t>
  </si>
  <si>
    <t xml:space="preserve">Não possui computador </t>
  </si>
  <si>
    <t xml:space="preserve">Localidade não possui computador </t>
  </si>
  <si>
    <t xml:space="preserve">O técnico informa que não tem o cabo RJ45 disponível. </t>
  </si>
  <si>
    <t xml:space="preserve">Não há computador disponível. </t>
  </si>
  <si>
    <t>DATA NO SAOM É A DATA DA PRODEMGE - 5/7 - Em contato com a Sra. Claudia (33) 3328-1564 -1180, informou que não autoriza a instalação da antena, pois informou que a localidade não tem estrutrura.  / 18/6 - endereço corrigido pelo gestor. / Endereço incorreto. Conforme o cliente o enderço correto é: Av do contorno, 36, Nossa Senhora as Graças.</t>
  </si>
  <si>
    <t>PRAÇA PADRE JOSE PEREIRA, 0 - SAO GERALDO</t>
  </si>
  <si>
    <t>AVENIDA PADRE JULIO DE RAZZ, 505 - CENTRO</t>
  </si>
  <si>
    <t>PRAÇA LEÔNCIO DE OLIVEIRA, 46  - CENTRO.</t>
  </si>
  <si>
    <t xml:space="preserve">	Rua Miguel Rodrigues Patto, 371  - Bela Vista</t>
  </si>
  <si>
    <t>Rua Plinio Pedro martins, 460 - Centro</t>
  </si>
  <si>
    <t xml:space="preserve">	RUA SEBASTIAO SOARES DA SILVEIRA, S/N - CENTRO</t>
  </si>
  <si>
    <t>RUA SÃO PAULO 49  - Novo Horizonte</t>
  </si>
  <si>
    <t>praça Dr João Pinheiro, 65 - Centro</t>
  </si>
  <si>
    <t>TANCREDO NEVES, 480 - Centro</t>
  </si>
  <si>
    <t>RAÇA MAGALHAES PINTO, SN</t>
  </si>
  <si>
    <t xml:space="preserve">	RUA SILVESTRE FRANCISCO DE OLIVEIRA, 172 - Centro</t>
  </si>
  <si>
    <t>5/7 - Conforme o contato com a Sra. Denise (31) 3872-5242 informou que no endereço Praça Manoel Dias da Fonseca, 4 - Centro trata-se de uma Policlínica onde a farmácia de Minas foi vinculada para outro endereço corresponde Rua Santa Efigenia 150-cent</t>
  </si>
  <si>
    <t>SÃO SEBASTIÃO DO OESTE</t>
  </si>
  <si>
    <t>5/7 5/7 - Em contato com a Sra. Claudia (33) 3328-1564 -1180, informou que não autoriza a instalação da antena, pois informou que a localidade não tem estrutrura.</t>
  </si>
  <si>
    <t>5/7 - Em contato com a Sra.Maria do Rosário (32) 35541565, informou que não está ciente sobre a instalação da antena, solicitou entrar em contato com Coordenador de saúde.
18/6 - Correção de Contato e endereço (32) 35541565 - Rua Andrades Irmão</t>
  </si>
  <si>
    <t>00:20:0E:10:52:57</t>
  </si>
  <si>
    <t>00:20:0e:10:52:56</t>
  </si>
  <si>
    <t xml:space="preserve">Em contato com Kelcilene no tel 38 9116-9507, informa que o endereço Rua Rio Grande do Sul, 1144 será o novo endereço do posto de saúde, mas que a previsão para a mudança do posto para este endereço deve ocorre no dia 15/7. </t>
  </si>
  <si>
    <t>00:20:0e:10:51:cc</t>
  </si>
  <si>
    <t>00:20:0e:10:52:cd</t>
  </si>
  <si>
    <t>Warley Gonçalves</t>
  </si>
  <si>
    <t>00:20:0e:10:51:fd</t>
  </si>
  <si>
    <t>Rua Braz Mariana, 48 - Centro</t>
  </si>
  <si>
    <t>SES-BETE-3867</t>
  </si>
  <si>
    <t>00:20:0E:10:52:71</t>
  </si>
  <si>
    <t>Walter Leandro Arcanjo Souza</t>
  </si>
  <si>
    <t>NÃO RECEBIDO EMAIL DE ATIVAÇÃO</t>
  </si>
  <si>
    <t>Não há PC disponível.</t>
  </si>
  <si>
    <t>Reagendanda, não conseguimos contato na farmácia.</t>
  </si>
  <si>
    <t>Reparo de VSAT´s. 2693</t>
  </si>
  <si>
    <t>Instação de VSAT´s. (Retorno a Desterro de Entre Rios, devido a problemas). Instalação em BH.</t>
  </si>
  <si>
    <t>Intalação de Vsat´s
Compra de materiais para instalação: 
4 rolos de cabos RG6 300m R$ 185,00 (cada) - OS´s:  3767, 3766, 3763, 3762</t>
  </si>
  <si>
    <t xml:space="preserve">13/6 -  Em contato com o Sr. Domingos Sávio Silva Madeira 32 3393-3023 , informou que o Posto de saúde passará por uma reforma , onde não tem previsão ainda , pois estão aguardando a liberação da solicitação de verba . </t>
  </si>
  <si>
    <t>6/7 - Em contato com Elvira no tel 32 8423-3071, foi informado que o endereço está incorreto. Endereço correto é R. Comendador Tereziano nº 60.</t>
  </si>
  <si>
    <t xml:space="preserve">28/06/2012 -  Em contato com a Sra. Cristina (33)9132-1940, foi informado que no dia 27/06/2012 o posto mudará para Rua Pedra Azul s/n </t>
  </si>
  <si>
    <t xml:space="preserve">28/06/201 - Não consegue contato com o cliente </t>
  </si>
  <si>
    <t>DATA DO AGENDAMENTO NO PORTAL ESTA PARA O DIA 10/07.</t>
  </si>
  <si>
    <t>CANCELADO, DEVIDO A DIFICIL INSTALAÇÃO E ALTERAÇÃO DE ENDEREÇO DO CLIENTE EM ABRIL (8/3).</t>
  </si>
  <si>
    <t>06/07/2012 14:12:22  Marcos Gonzaga Milagres  (38)91380447 - Correção do Tel para contato.
Endereço confirmado.  / 5/7 - Em contato com o Sr. Paulo Francisco (38)9138-0447, corrigir o numero que se refere 116, autorizou a instalação da antena. / 18/6 - Correção do endereço e contato: 
RUA ESPINOSA,468 - (38)3824-1185 
Cliente notificado por ofício / Não esta ciente</t>
  </si>
  <si>
    <t>06/07/2012 14:25:33  Marcos Gonzaga Milagres  Correção de endereço:RUA SANTA EFIGÊNCIA, N 150
(31)3872-5242  / 5/7  - Conforme o contato com a Sra. Denise (31) 3872-5242 informou que no endereço Praça Manoel Dias da Fonseca, 4 - Centro trata-se de uma Policlínica onde a farmácia de Minas foi vinculada para outro endereço corresponde Rua Santa Efigenia 150-centro. / 18/6 - Cliente notificado por Ofício / Não esta ciente</t>
  </si>
  <si>
    <t>6/7 -  Cliente notificado. / 5/7 - Em contato com a Sra.Maria do Rosário (32) 35541565, informou que não está ciente sobre a instalação da antena, solicitou entrar em contato com Coordenador de saúde. / 18/6 - Correção de Contao e endereço 
(32) 35541565 - Rua Andrades Irmãos nº 32 / Conforme o cliente o endereço é: Rua Andrade Irmão nº 35 ao lado da prefeitura Bairro centro cidade Ervália.</t>
  </si>
  <si>
    <t>4/7 - Cliente notificado. / Cliente não está ciente</t>
  </si>
  <si>
    <t>4/7 - Contato disponível. / Secretaria de saúde não tem telefone</t>
  </si>
  <si>
    <t>Cabo de rede com tamanho insuficiente para instalação.</t>
  </si>
  <si>
    <t>O computador já possui internet.</t>
  </si>
  <si>
    <t>Máquina do cliente</t>
  </si>
  <si>
    <t>ALPERCATA</t>
  </si>
  <si>
    <t>SABARÁ</t>
  </si>
  <si>
    <t>PIUMHI</t>
  </si>
  <si>
    <t>PITANGUI</t>
  </si>
  <si>
    <t>PARACATU</t>
  </si>
  <si>
    <t>OLIVEIRA</t>
  </si>
  <si>
    <t>MONTE SANTO DE MINAS</t>
  </si>
  <si>
    <t>MANTENA</t>
  </si>
  <si>
    <t>ITURAMA</t>
  </si>
  <si>
    <t>ITAPECERICA</t>
  </si>
  <si>
    <t>0643cc</t>
  </si>
  <si>
    <t>0843c</t>
  </si>
  <si>
    <t>5/7 - Cancelado por não haver possibilidade de instalação e mudança do local para outro endereço.
Link para atender o Transporte de Juiz de Fora.
Não é possível instalar antena na loalidade.</t>
  </si>
  <si>
    <t>00:20:0E:10:4A:34</t>
  </si>
  <si>
    <t xml:space="preserve">06/07/2012 14:12:22 	Marcos Gonzaga Milagres 	(38)91380447 - Correção do Tel para contato.
Endereço confirmado. </t>
  </si>
  <si>
    <t>RUA SANTA EFIGÊNCIA, N 150 - Centro</t>
  </si>
  <si>
    <t xml:space="preserve">(31)3872-5242 </t>
  </si>
  <si>
    <t>4/7 - Cliente ciente.</t>
  </si>
  <si>
    <t>4/7 - Contato disponível.</t>
  </si>
  <si>
    <t>00:20:0e:10:48:e8</t>
  </si>
  <si>
    <t>Rua Dr. Teobaldo Tolendal, 82</t>
  </si>
  <si>
    <t>Rua Tenente Aloir Amaral Nogueira, 200</t>
  </si>
  <si>
    <t>00:20:0e:10:49:e4</t>
  </si>
  <si>
    <t>Airton Gabriel do Nascimento</t>
  </si>
  <si>
    <t xml:space="preserve">28/06/2012 - Em contato com a Sra. Cristina (33)9132-1940, foi informado que no dia 27/06/2012 o posto mudará para Rua Pedra Azul s/n 
Cnes: 3742059 
UNIDADE DE SAÚDE CRUZEIRO </t>
  </si>
  <si>
    <t xml:space="preserve">28/06/2012 -  Não consegue contato com o cliente 
Cnes: 2210533 
UNIDADE DE SAÚDE FAMÍLIA GETÚLIO VARGAS </t>
  </si>
  <si>
    <t>SES-BAIS-3740</t>
  </si>
  <si>
    <t>SES-BAIS-3737</t>
  </si>
  <si>
    <t>SES-BAIS-3733</t>
  </si>
  <si>
    <t>Karla Cristine</t>
  </si>
  <si>
    <t>Rua Concordia, s/n</t>
  </si>
  <si>
    <t>(33) 3529-2337</t>
  </si>
  <si>
    <t>Marcela S. Nick</t>
  </si>
  <si>
    <t>Rua José Arregui , n39</t>
  </si>
  <si>
    <t>(33) 3536-2744</t>
  </si>
  <si>
    <t>Daniele C. Dias</t>
  </si>
  <si>
    <t>Rua Rachid Handere , n519</t>
  </si>
  <si>
    <t>(33) 3521-1344</t>
  </si>
  <si>
    <t>Hianna dos Santos</t>
  </si>
  <si>
    <t>Avenida Magalhaes Pinto nº 130</t>
  </si>
  <si>
    <t>(33)3236-1025</t>
  </si>
  <si>
    <t>Vacirlene Oliveira Silva Ribeiro</t>
  </si>
  <si>
    <t>Rua Altino Marques nº 168</t>
  </si>
  <si>
    <t>Flávia Flores da Silva</t>
  </si>
  <si>
    <t>Avenida Isidoro Nalon nº 290</t>
  </si>
  <si>
    <t>PAULO HENRIQUE MOREIRA</t>
  </si>
  <si>
    <t>32-3346-1256</t>
  </si>
  <si>
    <t>RUA EUCLIDES RIBEIRO, 99</t>
  </si>
  <si>
    <t>AVENIDA VICTOR MIRACAPILLO, 251</t>
  </si>
  <si>
    <t>32-33315782</t>
  </si>
  <si>
    <t>LOCALIDADE RURAL DE CACHOEIRINHA</t>
  </si>
  <si>
    <t>32-3336-0063</t>
  </si>
  <si>
    <t>RUA NELSON FORTES DA SILVA, 97</t>
  </si>
  <si>
    <t>32-3346-2033</t>
  </si>
  <si>
    <t>RUA JOAO BATISTA, 278</t>
  </si>
  <si>
    <t>32-3330-1165</t>
  </si>
  <si>
    <t>Bethânia Ribeiro Freitas Oliveira</t>
  </si>
  <si>
    <t>Rua Major João Goncalves, 155</t>
  </si>
  <si>
    <t>(35)3523-1350/2762</t>
  </si>
  <si>
    <t>Maria do Rosário Ribeiro Reis</t>
  </si>
  <si>
    <t>Rua Espírito Santo, 248</t>
  </si>
  <si>
    <t>35)3523-1551</t>
  </si>
  <si>
    <t>Soraya Brasileiro Carvalho Cardoso</t>
  </si>
  <si>
    <t>Rua Major João Goncalves, 60</t>
  </si>
  <si>
    <t>(35)3523-1330</t>
  </si>
  <si>
    <t>Eliana Guilhermina Cruz</t>
  </si>
  <si>
    <t>Praça Osvaldo Américo dos Reis,38</t>
  </si>
  <si>
    <t>Claudia Ribeiro Santos Passos</t>
  </si>
  <si>
    <t>Praça Dr. José de Carvalho Faria, 106</t>
  </si>
  <si>
    <t>(35)3523-2684</t>
  </si>
  <si>
    <t>Flavia de Avila Fonseca Braz</t>
  </si>
  <si>
    <t>Rua Cristal, 140</t>
  </si>
  <si>
    <t>(35)3523-2740</t>
  </si>
  <si>
    <t>Cristina Borges</t>
  </si>
  <si>
    <t>Rua Pará, 327</t>
  </si>
  <si>
    <t>(35)3523-2029</t>
  </si>
  <si>
    <t>Cynthia Maria Lima Oliveira</t>
  </si>
  <si>
    <t>Rua José Goncalves de Paula, 131</t>
  </si>
  <si>
    <t>(35)3523-1806</t>
  </si>
  <si>
    <t>Rua Santissima Trindade, 115</t>
  </si>
  <si>
    <t>(35)3523-2215</t>
  </si>
  <si>
    <t>MARIA DE LOURDES DE SOUZA</t>
  </si>
  <si>
    <t>RUA DA LIBERDADE, 329</t>
  </si>
  <si>
    <t>37.484-000</t>
  </si>
  <si>
    <t>(35) 3457-1330</t>
  </si>
  <si>
    <t>VALÉRIA DE FÁTIMA SILVA REIS</t>
  </si>
  <si>
    <t>RUA CLAÚDIO MANOEL DA COSTA, 06</t>
  </si>
  <si>
    <t>(35) 3457-1179</t>
  </si>
  <si>
    <t>Rosula Maria Elias</t>
  </si>
  <si>
    <t>Praça Prefeito Elias Antonio filho, 35</t>
  </si>
  <si>
    <t>35 3843-1199</t>
  </si>
  <si>
    <t>Cinthia Figueiredo de Oliveira</t>
  </si>
  <si>
    <t>saude@baldim.mg.gov.br</t>
  </si>
  <si>
    <t>35707-000</t>
  </si>
  <si>
    <t>(31)3718-5465</t>
  </si>
  <si>
    <t>Carolina Soraggi Pereira</t>
  </si>
  <si>
    <t>Rua Valeriano Timoteo, 202</t>
  </si>
  <si>
    <t>(32)33513177</t>
  </si>
  <si>
    <t>Agatha Orson</t>
  </si>
  <si>
    <t>Rua Inconfidentes,16</t>
  </si>
  <si>
    <t>(32)33514078</t>
  </si>
  <si>
    <t>AUANA CARVALHO MENDES</t>
  </si>
  <si>
    <t>AV. CEL. FRANCISCO GUIMARÃES, 301</t>
  </si>
  <si>
    <t>(37)3544-1184</t>
  </si>
  <si>
    <t>CLAUDIO</t>
  </si>
  <si>
    <t>3672-2254</t>
  </si>
  <si>
    <t>Marli Terezinha Martins</t>
  </si>
  <si>
    <t>Rua Antonio Pereira 17</t>
  </si>
  <si>
    <t>37925-000</t>
  </si>
  <si>
    <t>37-3371-2400</t>
  </si>
  <si>
    <t>Maristela</t>
  </si>
  <si>
    <t>Praça Antônio dos Santos,45</t>
  </si>
  <si>
    <t>35650-000</t>
  </si>
  <si>
    <t>3271-6034</t>
  </si>
  <si>
    <t>ARIANE OLIVEIRA SILVA</t>
  </si>
  <si>
    <t>RUA TANCREDO NEVES, 124</t>
  </si>
  <si>
    <t>(35)3864-1784</t>
  </si>
  <si>
    <t>PATRÍCIA VILELA BATISTA BOTELHO</t>
  </si>
  <si>
    <t>R. Belmira Araujo Neves,450</t>
  </si>
  <si>
    <t>38600-000</t>
  </si>
  <si>
    <t>(38)3672-5876</t>
  </si>
  <si>
    <t>Enfermeira Geane</t>
  </si>
  <si>
    <t>Pça Manoelita Chagas</t>
  </si>
  <si>
    <t>(37) 3331-4736</t>
  </si>
  <si>
    <t>Marcelo Antonio Alves</t>
  </si>
  <si>
    <t>Rua Dr. João Ribeiro. Nº 03</t>
  </si>
  <si>
    <t>(35) 3591-5100</t>
  </si>
  <si>
    <t>Janice / Andressa</t>
  </si>
  <si>
    <t>R. Olegário Maciel S/N</t>
  </si>
  <si>
    <t>35290-000</t>
  </si>
  <si>
    <t>(33)3241-1184</t>
  </si>
  <si>
    <t>Leuza Batista da Silva</t>
  </si>
  <si>
    <t>R. Cidade do prata nº415</t>
  </si>
  <si>
    <t>38280-000</t>
  </si>
  <si>
    <t>34-34158735</t>
  </si>
  <si>
    <t>Jose Lourenço de Siqueira</t>
  </si>
  <si>
    <t>Rua Dr. Ezequiel, S/Nº</t>
  </si>
  <si>
    <t>37-3341-1901</t>
  </si>
  <si>
    <t xml:space="preserve"> 17°51'7.67"S</t>
  </si>
  <si>
    <t xml:space="preserve"> 41°30'50.99"O</t>
  </si>
  <si>
    <t xml:space="preserve"> 18°58'37.62"S</t>
  </si>
  <si>
    <t xml:space="preserve"> 41°58'58.94"O</t>
  </si>
  <si>
    <t xml:space="preserve"> 21°18'27.52"S</t>
  </si>
  <si>
    <t xml:space="preserve"> 43°45'24.62"O</t>
  </si>
  <si>
    <t xml:space="preserve"> 20°51'22.14"S</t>
  </si>
  <si>
    <t xml:space="preserve"> 46°22'56.68"O</t>
  </si>
  <si>
    <t xml:space="preserve"> 21° 9'23.89"S</t>
  </si>
  <si>
    <t xml:space="preserve"> 44°55'33.67"O</t>
  </si>
  <si>
    <t xml:space="preserve"> 19° 8'53.37"S</t>
  </si>
  <si>
    <t xml:space="preserve"> 45°43'0.72"O</t>
  </si>
  <si>
    <t xml:space="preserve"> 19°53'21.41"S</t>
  </si>
  <si>
    <t xml:space="preserve"> 43°48'18.03"O</t>
  </si>
  <si>
    <t xml:space="preserve"> 20°27'42.63"S</t>
  </si>
  <si>
    <t xml:space="preserve"> 45°56'44.53"O</t>
  </si>
  <si>
    <t xml:space="preserve"> 19°41'28.40"S</t>
  </si>
  <si>
    <t xml:space="preserve"> 44°53'47.32"O</t>
  </si>
  <si>
    <t xml:space="preserve"> 21° 6'3.97"S</t>
  </si>
  <si>
    <t xml:space="preserve"> 45° 5'20.82"O</t>
  </si>
  <si>
    <t xml:space="preserve"> 17°13'20.22"S</t>
  </si>
  <si>
    <t xml:space="preserve"> 46°52'30.62"O</t>
  </si>
  <si>
    <t xml:space="preserve"> 20°41'49.38"S</t>
  </si>
  <si>
    <t xml:space="preserve"> 44°49'40.12"O</t>
  </si>
  <si>
    <t xml:space="preserve"> 21°11'43.70"S</t>
  </si>
  <si>
    <t xml:space="preserve"> 46°57'45.87"O</t>
  </si>
  <si>
    <t xml:space="preserve"> 18°46'3.85"S</t>
  </si>
  <si>
    <t xml:space="preserve"> 40°58'30.81"O</t>
  </si>
  <si>
    <t xml:space="preserve"> 19°43'20.19"S</t>
  </si>
  <si>
    <t xml:space="preserve"> 50°11'37.36"O</t>
  </si>
  <si>
    <t xml:space="preserve"> 20°28'24.17"S</t>
  </si>
  <si>
    <t xml:space="preserve"> 45° 7'35.84"O</t>
  </si>
  <si>
    <t>5/7 - Contato corrigido. / 5/7 - Telefone não existe. / 18/6 - Corrigido pelo gestor. / Favor verificar outro contato telefonico. Não consegue contato com o cliente.</t>
  </si>
  <si>
    <t>9/7 - Corrigido. / 5/7 - Contato com  Farmaceutico Sr. Luciano - 33 3525-1287, autorizou a instalação da antena , endereço correto localiza Rua Sete Setembro,192-Bairro: Maristela.</t>
  </si>
  <si>
    <t>9/7 - Correção Efetuada  / 6/7 - Endereço incorreto - Em contato com o Sr. Moises 32 3254-1335, informou que endereço correto é Rua Dilermando Cruz -SN, endereço cadastrado Rua Silva Jardim, s/n, refere-se a Prefeitura.</t>
  </si>
  <si>
    <t>04/07/2012 13:31:20  Marcos Gonzaga Milagres  33-8406-4427 Correção de endereço na OS. / Contato com o Sr. Arley (33)8417-2198 informou que não está ciente da instalação e irá verificar com sua coordenadora da unidade.</t>
  </si>
  <si>
    <t>Plugado apenas no modem.</t>
  </si>
  <si>
    <t>Não, cliente tem acesso a internet.</t>
  </si>
  <si>
    <t>Jair de Oliveira</t>
  </si>
  <si>
    <t>4/7 - Contato corrigido / (035)3331-4555 Ramais: 701, 702,703)</t>
  </si>
  <si>
    <t>(035)3331-4555 Ramai</t>
  </si>
  <si>
    <t>39945-000</t>
  </si>
  <si>
    <t>(33)3744-9444</t>
  </si>
  <si>
    <t>00:20:0e:10:52:32</t>
  </si>
  <si>
    <t xml:space="preserve">	RUA SETE DE DETEMBRO, 192, BAIRRO MARISTELA </t>
  </si>
  <si>
    <t>9/7 - Endereço corrigido.</t>
  </si>
  <si>
    <t>RUA DR. DILERMANDO CRUZ, S/N - CENTRO</t>
  </si>
  <si>
    <t>36157-000</t>
  </si>
  <si>
    <t xml:space="preserve">09/07/2012 - Correção Efetuada 
6/7 - Endereço incorreto - Em contato com o Sr. Moises 32 3254-1335, informou que endereço correto é Rua Dilermando Cruz -SN, endereço cadastrado Rua Silva Jardim, s/n, refere-se a Prefeitura.
</t>
  </si>
  <si>
    <t>00:20:0e:10:49:d1</t>
  </si>
  <si>
    <t>AV. FREI ARCANGELO , 1329  - Bairro Centro</t>
  </si>
  <si>
    <t>39830-000</t>
  </si>
  <si>
    <t xml:space="preserve">04/07/2012 - 33-8406-4427
Correção de endereço na OS 
26/6 - Contato com o Sr. Arley (33)8417-2198 informou que não está ciente da instalação e irá verificar com sua coordenadora da unidade. 
Cnes: 2209799 
PSF CONSTRUINDO A SAÚDE </t>
  </si>
  <si>
    <t>29/6 - Endereço corrigido. / 29/6 - Em contato com a responsável da Farmácia Sra. Jamile (33)8842-7434, informa que o endereço cadastrado no sistema refere-se à Secretaria de Estado de saúde, já da Farmácia se localiza na Rua Porto Velho-N: 54 na cidade SALTO DA DIVISA /  30/5 - Novo contato: (33) 3725-1474 / Não consegue contato com o cliente.</t>
  </si>
  <si>
    <t>12/7 - Em contato com o Sr. Alexandro Gonçalves Gomes 33 3514-5025, não está ciente referente à instalação da antena, solicitou primeiramente encaminhar um email com a informação da instalação da antena.</t>
  </si>
  <si>
    <t>12/7 - Em contato com a Sra. Márcia Adriana Goulart Santos 31-3575-1445, que o posto do endereço Rua Augusta, 01 - Bairro Porto Alegre encontra-se em obra, a previsão para finalização e no final do mês de Agosto, a unidade está temporariamente no endereço Rua dos Inconfidentes-Bairros: Centro.</t>
  </si>
  <si>
    <t>12/7 - Em contato com a Sra.Poliana 34 3833-1696, informou que o endereço correto é Avenida Brasil - N: 615 - Bairro: Flores, mais autorizou a instalação da antena.</t>
  </si>
  <si>
    <t>André Braz</t>
  </si>
  <si>
    <t>Marcos Antônio</t>
  </si>
  <si>
    <t>O técnico esta sem o cabo RJ45.</t>
  </si>
  <si>
    <t>Sem no cliente.</t>
  </si>
  <si>
    <t>AGENDADO NO SISTEMA PARA 18/7 / 25/6 - Endereço corrigido / Endereço incorreto. Endereço correto informado pelo cliente é: AV CORONEL PEDRO LINO 645- SÃO GERALDORua São Vicente,s/n</t>
  </si>
  <si>
    <t>13/7 - Termo corrigido e aprovado no sistema. / 10/7 - Termo errado.</t>
  </si>
  <si>
    <t>16/7 - Reparo. / CABOS NO MEIO DA PAREDE.</t>
  </si>
  <si>
    <t>Ronan Alves</t>
  </si>
  <si>
    <t xml:space="preserve">Conectado direto no PC do Cliente. </t>
  </si>
  <si>
    <t xml:space="preserve">Computador atrás do modem </t>
  </si>
  <si>
    <t>13/7 - Localidade possui um formato circular que está impossibilitando a instalação. Não é possível instalar a antena no telhado do local ou nas laterais do prédio, pois em apenas um dos lados do prédio seria possível achar o sinal, mas neste ponto, existe uma árvore bem a frente não permitindo a visada necessária para o sinal. O responsável pelo local irá verificar a possibilidade de podar a árvore para realizarmos a instalação.</t>
  </si>
  <si>
    <t>13/7 - Localidade em reforma.</t>
  </si>
  <si>
    <t>Conectado ao PC disponível na localidade</t>
  </si>
  <si>
    <t>13/7 - Modem foi desligado sem contato com a localidade para realizar o aceite.</t>
  </si>
  <si>
    <t>Manoel Martins</t>
  </si>
  <si>
    <t>SES-BEAS-0663</t>
  </si>
  <si>
    <t>00:20:0E:10:48:8</t>
  </si>
  <si>
    <t>00:20:0e:10:48:91</t>
  </si>
  <si>
    <t>SES-SAIA-3233</t>
  </si>
  <si>
    <t>SES-SAIA-3242</t>
  </si>
  <si>
    <t>SES-JUBA-3341</t>
  </si>
  <si>
    <t>SES-MAOS-3351</t>
  </si>
  <si>
    <t>00:20:0e:10:51:cb</t>
  </si>
  <si>
    <t>00:20:0e:10:49:9c</t>
  </si>
  <si>
    <t>Fabricio Soares Campoilina</t>
  </si>
  <si>
    <t>SES-DOOS-3500</t>
  </si>
  <si>
    <t>SES-BANA-3627</t>
  </si>
  <si>
    <t>00:20:0e:10:48:d3</t>
  </si>
  <si>
    <t>00:20:0e:10:51:d0</t>
  </si>
  <si>
    <t>SES-BANA-3624</t>
  </si>
  <si>
    <t>00:20:0e:10:48:a3</t>
  </si>
  <si>
    <t>Leonardo Jacinto de Araujo Silva</t>
  </si>
  <si>
    <t>SES-BANA-3614</t>
  </si>
  <si>
    <t>00:20:0e:10:48:dd</t>
  </si>
  <si>
    <t>31 3577-7790 / 7550</t>
  </si>
  <si>
    <t>SES-TAAS-3602</t>
  </si>
  <si>
    <t>SES-RICE-3584</t>
  </si>
  <si>
    <t>00:20:0e:10:51:e2</t>
  </si>
  <si>
    <t xml:space="preserve"> Airton Gabriel do Nascimento Moro</t>
  </si>
  <si>
    <t>39538-000</t>
  </si>
  <si>
    <t>SES-JODE-3767</t>
  </si>
  <si>
    <t>00:20:0e:10:48:52</t>
  </si>
  <si>
    <t>SES-JODE-3763</t>
  </si>
  <si>
    <t>00:20:0e:10:48:75</t>
  </si>
  <si>
    <t>SES-JODE-3761</t>
  </si>
  <si>
    <t>SES-TENI-3689</t>
  </si>
  <si>
    <t>00:20:0e:10:52:ce</t>
  </si>
  <si>
    <t>Marcos Antônio de Oliveira</t>
  </si>
  <si>
    <t>SES-TENI-3688</t>
  </si>
  <si>
    <t>00:20:0e:10:51:c6</t>
  </si>
  <si>
    <t>SES-TENI-3674</t>
  </si>
  <si>
    <t>SES-TENI-3673</t>
  </si>
  <si>
    <t>SES-BAIS-3735</t>
  </si>
  <si>
    <t>00:20:0e:10:49:e7</t>
  </si>
  <si>
    <t>00:20:0e:10:48:87</t>
  </si>
  <si>
    <t>SES-BAIS-3738</t>
  </si>
  <si>
    <t>00:20:0e:10:4a:1b</t>
  </si>
  <si>
    <t>00:20:0e:10:52:b5</t>
  </si>
  <si>
    <t>André da Silva Bráz</t>
  </si>
  <si>
    <t>SES-BAIS-3741</t>
  </si>
  <si>
    <t>00:20:0E:10:52:D2</t>
  </si>
  <si>
    <t>39695-000</t>
  </si>
  <si>
    <t>12/7 - Em contato com o Sr. Alexandro Gonçalves Gomes 33 3514-5025, não está ciente referente à instalação da antena, solicitou primeiramente encaminhar um email com a informação da instalação da antena.
Cnes: 5267390 
UNIDADE BÁSICA DE SAÚD</t>
  </si>
  <si>
    <t>SES-MODA-3782</t>
  </si>
  <si>
    <t>35470-000</t>
  </si>
  <si>
    <t>12/7 - Em contato com a Sra. Márcia Adriana Goulart Santos 31-3575-1445, que o posto do endereço Rua Augusta, 01 - Bairro Porto Alegre encontra-se em obra, a previsão para finalização e no final do mês de Agosto, a unidade está temporariamente no e</t>
  </si>
  <si>
    <t>SES-MODA-3784</t>
  </si>
  <si>
    <t>38760-000</t>
  </si>
  <si>
    <t xml:space="preserve">12/7 - Em contato com a Sra.Poliana 34 3833-1696, informou que o endereço correto é Avenida Brasil - N: 615 - Bairro: Flores, mais autorizou a instalação da antena.
Cnes: 6440517 
EQUIPE DE SAÚDE DA FAMÍLIA BAIRRO NAÇÕES 
</t>
  </si>
  <si>
    <t xml:space="preserve">	RUA PADRE AVELINO PEREIRA, 06 </t>
  </si>
  <si>
    <t>Data de agendamento para o dia 16/8.</t>
  </si>
  <si>
    <t>AGENDANDO PARA O DIA 23/7 NO PORTAL.</t>
  </si>
  <si>
    <t>CABECEIRA GRANDE</t>
  </si>
  <si>
    <t>BORDA DA MATA</t>
  </si>
  <si>
    <t xml:space="preserve"> 20°15'59.94"S</t>
  </si>
  <si>
    <t xml:space="preserve"> 42° 2'10.19"O</t>
  </si>
  <si>
    <t xml:space="preserve"> 16° 1'49.79"S</t>
  </si>
  <si>
    <t xml:space="preserve"> 47° 4'47.51"O</t>
  </si>
  <si>
    <t xml:space="preserve"> 22°16'26.99"S</t>
  </si>
  <si>
    <t xml:space="preserve"> 46° 9'55.88"O</t>
  </si>
  <si>
    <t>BOA ESPERANÇA</t>
  </si>
  <si>
    <t xml:space="preserve"> 21° 5'38.66"S</t>
  </si>
  <si>
    <t xml:space="preserve"> 45°34'28.46"O</t>
  </si>
  <si>
    <t>SES-SERA-0794</t>
  </si>
  <si>
    <t>SES-PEES-0824</t>
  </si>
  <si>
    <t>SES-SAEM-0826</t>
  </si>
  <si>
    <t>00:20:0e:10:4a:16</t>
  </si>
  <si>
    <t>00:20:0e:10:52:bb</t>
  </si>
  <si>
    <t>Leonardo Batista de Araujo Fam</t>
  </si>
  <si>
    <t>Lincoln Lamas</t>
  </si>
  <si>
    <t>Avenida Juscelino Kubistcheck, 505</t>
  </si>
  <si>
    <t>36081-000</t>
  </si>
  <si>
    <t>(32) 3257-8810</t>
  </si>
  <si>
    <t>Viviane Pena Temer Gantus do Amaral</t>
  </si>
  <si>
    <t>Rua Sebastiana Moura, 220</t>
  </si>
  <si>
    <t>(33)3332-3927</t>
  </si>
  <si>
    <t>Rua Avenida Castelo Branco, 169</t>
  </si>
  <si>
    <t>(33) 3332-3638</t>
  </si>
  <si>
    <t>Rua Padre Francisco Carvalho, 75.</t>
  </si>
  <si>
    <t>(33) 3378-1047</t>
  </si>
  <si>
    <t>Rua Jose Moreira de Amorim, s/n.</t>
  </si>
  <si>
    <t>(33) 3334-2000</t>
  </si>
  <si>
    <t>Av. Nações Unidas, 265</t>
  </si>
  <si>
    <t>(33)3332-3924</t>
  </si>
  <si>
    <t>Avenida Agenor de Paula Salazar, 140.</t>
  </si>
  <si>
    <t>(33) 3332-3662</t>
  </si>
  <si>
    <t>Rua Principal, 325</t>
  </si>
  <si>
    <t>(33) 3378-3095</t>
  </si>
  <si>
    <t>Av. Bom Pastor, s/n</t>
  </si>
  <si>
    <t>(33) 3378-5139</t>
  </si>
  <si>
    <t>Rua Pedro Joaquim do Carmo, s/n.</t>
  </si>
  <si>
    <t>(33) 3379-6095</t>
  </si>
  <si>
    <t>Rua Professora Leda Rocha - atrás da quadra de esportes.</t>
  </si>
  <si>
    <t>(33) 3332-3926</t>
  </si>
  <si>
    <t>Rua São José, 147</t>
  </si>
  <si>
    <t>(33) 3332-3993</t>
  </si>
  <si>
    <t>Rua Francisco Rodolfo, s/n</t>
  </si>
  <si>
    <t>(33) 3378-8011</t>
  </si>
  <si>
    <t>Avenida 30 de Março, s/n.</t>
  </si>
  <si>
    <t>(33)3332-3925</t>
  </si>
  <si>
    <t>Rua Mascarenhas de Moraes, 92</t>
  </si>
  <si>
    <t>33-3332-3922</t>
  </si>
  <si>
    <t>Rua Judith Alves, 141</t>
  </si>
  <si>
    <t>33-3332-3923</t>
  </si>
  <si>
    <t>Elcana Vaz da Silva</t>
  </si>
  <si>
    <t>Rua Ozorio geraldo, SN</t>
  </si>
  <si>
    <t>38625-000</t>
  </si>
  <si>
    <t>38-98110320</t>
  </si>
  <si>
    <t>Avenida São José, SN</t>
  </si>
  <si>
    <t>JOÃO BATISTA DE SOUSA</t>
  </si>
  <si>
    <t>RUA FLORENÇA DOS SANTOS SILVA, S/N</t>
  </si>
  <si>
    <t>37564-000</t>
  </si>
  <si>
    <t>(35)3445-7116</t>
  </si>
  <si>
    <t>RUA FRANCISCO RODRIGUES, S/N</t>
  </si>
  <si>
    <t>(35)3422-9508</t>
  </si>
  <si>
    <t>TRAV. ANTONIO MARQUES DA SILVA, S/N</t>
  </si>
  <si>
    <t>(35)3445-1708</t>
  </si>
  <si>
    <t>RUA JOSÉ ÁLVARO PINHEIRO JÚNIOR, 295</t>
  </si>
  <si>
    <t>(35)3445-3140</t>
  </si>
  <si>
    <t>RUA HERCULANO COBRA, 745</t>
  </si>
  <si>
    <t>(35)3445-3138</t>
  </si>
  <si>
    <t>AV. JOÃO OLIVO MEGALE, 915</t>
  </si>
  <si>
    <t>(35) 3445-3088</t>
  </si>
  <si>
    <t>Josiane Candida Rodrigues</t>
  </si>
  <si>
    <t>Rua Castro Alves, 368</t>
  </si>
  <si>
    <t>37170-000</t>
  </si>
  <si>
    <t>35-3851-6672</t>
  </si>
  <si>
    <t>Rachel Morais Machado</t>
  </si>
  <si>
    <t>Praça Joaquim José Neves, 66</t>
  </si>
  <si>
    <t>35-3851-8094</t>
  </si>
  <si>
    <t>João Batista Moreira</t>
  </si>
  <si>
    <t>Rua Tônico Rodrigues, 900</t>
  </si>
  <si>
    <t>35-3851-7440</t>
  </si>
  <si>
    <t>Viviane de Oliveira Figueiredo</t>
  </si>
  <si>
    <t>Rua Ceará, 210</t>
  </si>
  <si>
    <t>35-3851-8118</t>
  </si>
  <si>
    <t>Marithana de Souza Bernardes</t>
  </si>
  <si>
    <t>Rua Ulisses José dos Santos</t>
  </si>
  <si>
    <t>35-3851-7171</t>
  </si>
  <si>
    <t>Marizete de Fátima Carvalho</t>
  </si>
  <si>
    <t>Rua Atílio Fortunato, 30</t>
  </si>
  <si>
    <t>35-3851-6685</t>
  </si>
  <si>
    <t>Maguidete Albina Simão</t>
  </si>
  <si>
    <t>Av. São Vicente de Paula, 707</t>
  </si>
  <si>
    <t>35-3851-8102</t>
  </si>
  <si>
    <t>Caroliny Baldansi Moreira</t>
  </si>
  <si>
    <t>35-3851-8079</t>
  </si>
  <si>
    <t>Atendimento dos  OS's : N° 
3769
3768
3770</t>
  </si>
  <si>
    <t>9/7 - Endereço confirmado. /  05/07 -  Em contato com o Sra. Daiane (32)3343-1200, endereço correto é Rodovia AMG 427. /  18/6 - Correção de endereço (32)3343-1200/1233 - RODOVIA AMG 420 KM 2 ENDEREÇO CONFIRMADO / Endereço incorreto</t>
  </si>
  <si>
    <t>Agendado no sistema para o dia 17/8.</t>
  </si>
  <si>
    <t>Sidinei</t>
  </si>
  <si>
    <t>Sidinei de Paula</t>
  </si>
  <si>
    <t>Não, cabo curto.</t>
  </si>
  <si>
    <t>Leandro Gomes Pereira</t>
  </si>
  <si>
    <t>Conectado ao computador do cliente</t>
  </si>
  <si>
    <t xml:space="preserve">conectado ao computador do cliente </t>
  </si>
  <si>
    <t>Sem computador na localidade</t>
  </si>
  <si>
    <t>Sem computador na localidade.</t>
  </si>
  <si>
    <t>Rodrigo Carlos Martins</t>
  </si>
  <si>
    <t>O técnico esta sem cabo disponível.</t>
  </si>
  <si>
    <t>cliente já possui outra conexão no computador da localidade</t>
  </si>
  <si>
    <t xml:space="preserve">O cabo é muito curto para a distância entre o modem e o PC da localidade. </t>
  </si>
  <si>
    <t>17/07/2012 18:32:37  Carlos Alberto Silva  No momento do aceite o acesso não estava pingando. / GCR: Aguardar o retorno até o dia 28/05, caso tenha alguma pendência reprove a solicitação.  / A Sra. Aline ( responsavel) hoje não se encontra no Posto de saúde solicitou retorna no dia 28/05.</t>
  </si>
  <si>
    <t xml:space="preserve">AGENDADO NO SISTEMA PARA O DIA 08/08. / 13/06/2012 14:59:12  Verônica Bruna Barroso  Telefone incorreto 28/06/2012 16:36:47  Marcos Gonzaga Milagres  Correção efetuada  / </t>
  </si>
  <si>
    <t xml:space="preserve">17/07/2012 18:47:53  Carlos Alberto Silva  O acesso não estava pingando no momento do aceite. </t>
  </si>
  <si>
    <t>AGENDANDO PARA O DIA 25/7 NO PORTAL.</t>
  </si>
  <si>
    <t>Localidade não possui tomadas suficientes para manter o modem e o computador ligados ao mesmo tempo.</t>
  </si>
  <si>
    <t>André da Silva Brás</t>
  </si>
  <si>
    <t>SES-SACU-0787</t>
  </si>
  <si>
    <t>SES-SOIA-0797</t>
  </si>
  <si>
    <t>00:20:0E:10:4F:8E</t>
  </si>
  <si>
    <t>00:20:0E:10:51:C3</t>
  </si>
  <si>
    <t>SES-FUIA-0865</t>
  </si>
  <si>
    <t>00:20:0E:10:4D:06</t>
  </si>
  <si>
    <t xml:space="preserve">09/07/2012 11:14:48 	Marcos Gonzaga Milagres 	Correção efetuada 
05/07/2012 14:59:45 	Hernan Martins Alves 	Em contato com o Sra. Daiane (32)3343-1200, endereço correto é Rodovia AMG 427. </t>
  </si>
  <si>
    <t>00:20:0e:10:48:5c</t>
  </si>
  <si>
    <t>00:20:0E:10:51:E5</t>
  </si>
  <si>
    <t>SES-PETA-3571</t>
  </si>
  <si>
    <t>00:20:0e:10:4c:f6</t>
  </si>
  <si>
    <t>SES-BANA-3632</t>
  </si>
  <si>
    <t>00:20:0e:10:4f:72</t>
  </si>
  <si>
    <t>SES-BANA-3633</t>
  </si>
  <si>
    <t>SES-BANA-3634</t>
  </si>
  <si>
    <t>SES-BANA-3635</t>
  </si>
  <si>
    <t>SES-BANA-3631</t>
  </si>
  <si>
    <t>SES-BANA-3623</t>
  </si>
  <si>
    <t>SES-RETO-3583</t>
  </si>
  <si>
    <t>SES-SADA-3588</t>
  </si>
  <si>
    <t>SES-BANA-3611</t>
  </si>
  <si>
    <t>SES-QUTA-3582</t>
  </si>
  <si>
    <t>00:20:0e:10:4f:2c</t>
  </si>
  <si>
    <t>Vilarindo Santos Almeida</t>
  </si>
  <si>
    <t>SES-JODE-3766</t>
  </si>
  <si>
    <t>00:20:0E:10:51:BF</t>
  </si>
  <si>
    <t>Sidinei de Paulo Silva</t>
  </si>
  <si>
    <t>SES-JODE-3769</t>
  </si>
  <si>
    <t>00:20:0E:10:4C:FC</t>
  </si>
  <si>
    <t>SES-JODE-3768</t>
  </si>
  <si>
    <t>00:20:0E:10:4F:24</t>
  </si>
  <si>
    <t>SES-TENI-3703</t>
  </si>
  <si>
    <t>00:20:0e:10:48:db</t>
  </si>
  <si>
    <t>00:20:0e:10:52:53</t>
  </si>
  <si>
    <t>38735-000</t>
  </si>
  <si>
    <t>(34)3835-1465/1480</t>
  </si>
  <si>
    <t>O cliente já tem um link de internet no local.</t>
  </si>
  <si>
    <t>O técnico não tem cabo RJ45 disponível.</t>
  </si>
  <si>
    <t>Localidade não possui computador.</t>
  </si>
  <si>
    <t>computador da localidade esta em manutenção</t>
  </si>
  <si>
    <t>Técnico não possui cabo de rede</t>
  </si>
  <si>
    <t>13/07/2012 17:01:31  Verônica Bruna Barroso  Cliente não esta ciente: Leandro, responsável atual não está ciente .</t>
  </si>
  <si>
    <t>13/7 - OS informada como duplicada. Corrigido e reenviado para Lider.</t>
  </si>
  <si>
    <t xml:space="preserve">16/07/2012 10:12:59  Marcos Gonzaga Milagres  Correção do endereço de AV.HENRIQUE DINIZ, 348, para RUA EUCLIDES RIBEIRO, 46.  / 13/07/2012 17:11:03  Verônica Bruna Barroso  Endereço incorreto:Rua Padre Avelino pereira, 6 centro </t>
  </si>
  <si>
    <t xml:space="preserve">13/07/2012 17:12:24  Verônica Bruna Barroso  Endereço incorreto: (Endereço correto é Rua  Madre Assunção de Faria, 37) </t>
  </si>
  <si>
    <t>13/07/2012 17:13:09  Verônica Bruna Barroso  Mudança de endereço: Em contato com a Sra. Alessandra  35 3843-1199, informou que PSS irá mudar no final de Agosto, para o endereço Rua São João N: 160 , no bairro : Vila Aparecida.</t>
  </si>
  <si>
    <t xml:space="preserve">13/07/2012 17:13:39  Verônica Bruna Barroso  Endereço incorreto: Em contato com a Sra. Eloisa 3672-2254 , informou que o endereço correto e Rua Rio Verde N: 70/ Bairro : Nossa Senhora de Fatima na cidade de Sabara . </t>
  </si>
  <si>
    <t xml:space="preserve">13/07/2012 17:14:10  Verônica Bruna Barroso  Endereço incorreto: Em contato com a Sra.Celini 37-3371-2125, informou que o endereço correto é Praça João Gate N: 1431 na zona rural. </t>
  </si>
  <si>
    <t>13/07/2012 17:17:38  Verônica Bruna Barroso  Verificar o telefone: Nao está sendo possivel realizar a chamada .</t>
  </si>
  <si>
    <t xml:space="preserve">13/07/2012 17:19:43  Verônica Bruna Barroso  Endereço Novo:Em contato com a Sra. Carla  37-3341-1901, informou que o endereço cadastrado no sistema Rua Dr. Ezequiel, S/Nº, refere-se a endereço novo da Farmacia, onde não tem previsão de mudança, o endereço atual da Farmacia e Rua JK, SN cidade ITAPECERICA </t>
  </si>
  <si>
    <t>19/07/2012 14:13:21  Hernan Martins Alves  Em contato com a Sra. Thane Ap. de Almeida Cruz 32 3339-2129, não recebeu o email com a informação da instalação da antena, solicitou o encaminhamento do mesmo .  / 27/6 - Endereço confirmado / Em contato com a Sra.Thane Ap. de Almeida Cruz 32 3339-2129,solicitou entrar em contato com a coordenação para liberar a instalação .</t>
  </si>
  <si>
    <t>19/07/2012 14:38:21  Hernan Martins Alves  Em contato com Mirian no telefone 32 3339-2164, informou que a responsável Maria José não se encontrava no local, mas confirmou que o posto de saúde ainda não mudou de local e não sabe a data para a mudança.  / 27/6 - Endereço corrigido / Conforme o contato com a Sra. Maria José Lopes da Silva 32 3339-2127 , informou que o endereço que está cadastrado refere-se ao endereço que Posto de saúde irá mudar , atualmente o Posto de sade se localiza Rua Santa Catarina N :170, prazo para mudar e de 30 dias .</t>
  </si>
  <si>
    <t>computador da localidade está em manutenção</t>
  </si>
  <si>
    <t>OS´s:
3599 (Reparo)
3793
3786
3792
3799
3797
3795</t>
  </si>
  <si>
    <t xml:space="preserve">O cabo é curto para a distância existente entre o modem e o PC disponível. </t>
  </si>
  <si>
    <t>Não tem computador na localidade.</t>
  </si>
  <si>
    <t>O cabo RJ45 é curto para a distância do modem ao PC.</t>
  </si>
  <si>
    <t>Não há computador na localidade.</t>
  </si>
  <si>
    <t>OS CONSTA COMO CANCELADA NO SISTEMA / 18/6 - Cliente notificado por ofício / Cliente não está ciente</t>
  </si>
  <si>
    <t>Ed Carlos Carvalho</t>
  </si>
  <si>
    <t>Rodrigo Carlos</t>
  </si>
  <si>
    <t>O técnico não está com o cabo de rede disponível.</t>
  </si>
  <si>
    <t>O computador disponível ja possui uma conexão.</t>
  </si>
  <si>
    <t xml:space="preserve">O local está em obras. Obs.: Técnico da Líder informou que não é possível o modem permanecer ligado devido a falta de estrutura de energia no local. </t>
  </si>
  <si>
    <t>Reparo</t>
  </si>
  <si>
    <t>Atendimento dos  OS's : 
3793
3800
3798
3796
3794
3792</t>
  </si>
  <si>
    <t>Atendimento dos  OS's :
3791
3789
3788
3787
3790
3951</t>
  </si>
  <si>
    <t xml:space="preserve">localidade não possui computador </t>
  </si>
  <si>
    <t xml:space="preserve">cabo muito curto </t>
  </si>
  <si>
    <t xml:space="preserve">O técnico esta sem o cabo de rede. </t>
  </si>
  <si>
    <t>00:20:0E:10:4F:6E</t>
  </si>
  <si>
    <t xml:space="preserve">Ronan Alves </t>
  </si>
  <si>
    <t>00:20:0e:10:4f:54</t>
  </si>
  <si>
    <t>Cid Santos Gregório</t>
  </si>
  <si>
    <t>SES-PONE-0804</t>
  </si>
  <si>
    <t>00:20:0e:10:4f:61</t>
  </si>
  <si>
    <t>SES-CAOS-0810</t>
  </si>
  <si>
    <t>00:20:0e:10:4f:3f</t>
  </si>
  <si>
    <t>SES-SAAS-0829</t>
  </si>
  <si>
    <t>SES-PEIA-0839</t>
  </si>
  <si>
    <t>SES-SASA-0833</t>
  </si>
  <si>
    <t>00:20:0E:10:4f:49</t>
  </si>
  <si>
    <t>SES-SARO-0875</t>
  </si>
  <si>
    <t>SES-VIIA-0885</t>
  </si>
  <si>
    <t>SES-ITVA-0904</t>
  </si>
  <si>
    <t>SES-LAIM-0905</t>
  </si>
  <si>
    <t>00:20:0e:10:4f:b1</t>
  </si>
  <si>
    <t>SES-ITIM-0906</t>
  </si>
  <si>
    <t>SES-ALRA-0939</t>
  </si>
  <si>
    <t>SES-CABU-0949</t>
  </si>
  <si>
    <t>SES-ESVA-3269</t>
  </si>
  <si>
    <t>SES-IBNA-3328</t>
  </si>
  <si>
    <t>SES-LADA-3509</t>
  </si>
  <si>
    <t>00:20:0e:10:4f:96</t>
  </si>
  <si>
    <t>SES-RETA-3537</t>
  </si>
  <si>
    <t>35110-000</t>
  </si>
  <si>
    <t>SES-POTE-3580</t>
  </si>
  <si>
    <t>SES-BANA-3620</t>
  </si>
  <si>
    <t>00:20:0e:10:4f:9d</t>
  </si>
  <si>
    <t>00:20:0e:10:4f:60</t>
  </si>
  <si>
    <t>19/07/2012 14:13:21 	Hernan Martins Alves 	Em contato com a Sra. Thane Ap. de Almeida Cruz 32 3339-2129, não recebeu o email com a informação da instalação da antena, solicitou o encaminhamento do mesmo . 
27/6 - Milagres 	ENDEREÇO CONFIRMADO.</t>
  </si>
  <si>
    <t>19/07/2012 14:38:21 	Hernan Martins Alves 	Em contato com Mirian no telefone 32 3339-2164, informou que a responsável Maria José não se encontrava no local, mas confirmou que o posto de saúde ainda não mudou de local e não sabe a data para a mudanç</t>
  </si>
  <si>
    <t>SES-BANA-3621</t>
  </si>
  <si>
    <t>00:20:0E:10:4F:79</t>
  </si>
  <si>
    <t>00:20:0E:10:4c:37</t>
  </si>
  <si>
    <t>00:20:0e:10:4f:73</t>
  </si>
  <si>
    <t xml:space="preserve">(32)3283-3875  / 32 </t>
  </si>
  <si>
    <t>09/07/2012 11:28:36 	Marcos Gonzaga Milagres 	Correção de endereço 
06/07/2012 16:18:32 	Hernan Martins Alves 	Em contato com Elvira no tel 32 8423-3071, foi informado que o endereço está incorreto. Endereço correto é R. Comendador Tereziano nº 6</t>
  </si>
  <si>
    <t>35910-000</t>
  </si>
  <si>
    <t>00:20:0E:10:4D:10</t>
  </si>
  <si>
    <t>00:20:0e:10:4b:1c</t>
  </si>
  <si>
    <t>35930-390</t>
  </si>
  <si>
    <t>SES-JODE-3762</t>
  </si>
  <si>
    <t>00:20:0e:10:4f:a5</t>
  </si>
  <si>
    <t>Sidinei de Paula Silva</t>
  </si>
  <si>
    <t>35930-205</t>
  </si>
  <si>
    <t>SES-JODE-3770</t>
  </si>
  <si>
    <t>00:20:0E:10:52:B8</t>
  </si>
  <si>
    <t>00:20:0E:10:4A:12</t>
  </si>
  <si>
    <t>SES-BEIM-3786</t>
  </si>
  <si>
    <t>00:20:0E:10:4F:4A</t>
  </si>
  <si>
    <t>39800-000</t>
  </si>
  <si>
    <t xml:space="preserve">13/07/2012 17:01:31 	Verônica Bruna Barroso 	Cliente não esta ciente: Leandro, responsável atual não está ciente </t>
  </si>
  <si>
    <t>RUA EUCLIDES RIBEIRO, 46 - CENTRO</t>
  </si>
  <si>
    <t xml:space="preserve">16/07/2012 10:12:59 	Marcos Gonzaga Milagres 	Correção do endereço de AV.HENRIQUE DINIZ, 348, para RUA EUCLIDES RIBEIRO, 46. 
13/07/2012 17:11:03 	Verônica Bruna Barroso 	Endereço incorreto:Rua Padre Avelino pereira, 6 centro </t>
  </si>
  <si>
    <t xml:space="preserve">13/07/2012 17:12:24 	Verônica Bruna Barroso 	Endereço incorreto: (Endereço correto é Rua  Madre Assunção de Faria, 37) </t>
  </si>
  <si>
    <t xml:space="preserve">13/07/2012 17:13:09 	Verônica Bruna Barroso 	Mudança de endereço: Em contato com a Sra. Alessandra  35 3843-1199, informou que PSS irá mudar no final de Agosto, para o endereço Rua São João N: 160 , no bairro : Vila Aparecida. </t>
  </si>
  <si>
    <t>34585-140</t>
  </si>
  <si>
    <t xml:space="preserve">13/07/2012 17:14:10 	Verônica Bruna Barroso 	Endereço incorreto: Em contato com a Sra.Celini 37-3371-2125, informou que o endereço correto é Praça João Gate N: 1431 na zona rural. </t>
  </si>
  <si>
    <t>13/07/2012 17:17:38 	Verônica Bruna Barroso 	Verificar o telefone: Nao está sendo possivel realizar a chamada .</t>
  </si>
  <si>
    <t>35550-000</t>
  </si>
  <si>
    <t xml:space="preserve">13/07/2012 17:19:43 	Verônica Bruna Barroso 	Endereço Novo:Em contato com a Sra. Carla  37-3341-1901, informou que o endereço cadastrado no sistema Rua Dr. Ezequiel, S/Nº, refere-se a endereço novo da Farmacia, onde não tem previsão de mudança, o </t>
  </si>
  <si>
    <t>SES-BOTA-3920</t>
  </si>
  <si>
    <t>SES-BOTA-3919</t>
  </si>
  <si>
    <t>SES-BOTA-3918</t>
  </si>
  <si>
    <t>SES-BOTA-3917</t>
  </si>
  <si>
    <t>SES-BOTA-3916</t>
  </si>
  <si>
    <t>Paulo (Paulão)</t>
  </si>
  <si>
    <t xml:space="preserve"> 	Rua José Benedito Antão, 189 - Galpão do Almoxarifado </t>
  </si>
  <si>
    <t>31250-115</t>
  </si>
  <si>
    <t>(31)3428-3258</t>
  </si>
  <si>
    <t>Tatiana Luciano Cosendei</t>
  </si>
  <si>
    <t xml:space="preserve">Rua Frederico Dolabela, s/n </t>
  </si>
  <si>
    <t>(33)3332-2623</t>
  </si>
  <si>
    <t xml:space="preserve"> 	Viviane Pena Temer Gantus do Amaral</t>
  </si>
  <si>
    <t xml:space="preserve"> 	Rua Coronel Afonso Henrique de Albuquerque, 287 </t>
  </si>
  <si>
    <t>(33) 3332-3970</t>
  </si>
  <si>
    <t>Rua Marco Antonio Ribeiro, 292.  - Bela Vista</t>
  </si>
  <si>
    <t>(33) 3332-3008</t>
  </si>
  <si>
    <t>Rua São José, s/n. - Distrito de Realeza</t>
  </si>
  <si>
    <t>(33) 3332-1278</t>
  </si>
  <si>
    <t>CARATINGA</t>
  </si>
  <si>
    <t>Hebert</t>
  </si>
  <si>
    <t xml:space="preserve"> 	avenida DARIO DE ANUNCIAÇÃO GROSSI, 65 - Regional</t>
  </si>
  <si>
    <t>35304-210</t>
  </si>
  <si>
    <t xml:space="preserve"> 	(33) 3321-6228</t>
  </si>
  <si>
    <t xml:space="preserve"> 20°15'59.51"S</t>
  </si>
  <si>
    <t xml:space="preserve"> 42° 2'9.87"O</t>
  </si>
  <si>
    <t xml:space="preserve"> 19°47'25.86"S</t>
  </si>
  <si>
    <t xml:space="preserve"> 42° 8'21.36"O</t>
  </si>
  <si>
    <t>18/07/2012 12:23:36  Ivan Santos  A unidade Rua Antonio Soeiro, N: 235/ Bairro : Centro . já possui antena em operação (ID 0940). Ativado em 26/03/2012.
Endereço RUA DR. MOURA MONTEIRO, n225 - VILA REGINA confirmado! Outro telefone de contato pode ser (31)3837-3320  / Endereço correto Rua Antonio Soeiro, N: 235/ Bairro : Centro .</t>
  </si>
  <si>
    <t>Compra de Cabos e Alicate de Crimpar</t>
  </si>
  <si>
    <t xml:space="preserve">05/07/2012 08:56:56  Marcos Gonzaga Milagres  Já existe um link ativado no local OS 3095
Ativado em 06/03/2012  / 18/6 - Corrigido pelo Gestor. / Não consegue contato com o cliente. Conseguimos o número do celular do mesmo, mas ninguem atende. </t>
  </si>
  <si>
    <t>24/07/2012 09:29:57  Hernan Martins Alves  Endereço antigo: Rua SAO MANUEL, 78 – Centro. Técnico no local agora, e o endereço permanente pra onde mudou-se é: RUA JANUARIA, 112 – Centro. Favor corrigir na OS.  / 18/6 - Cliente notificado por Ofício. / CLIENTE NÃO ESTÁ CIENTE</t>
  </si>
  <si>
    <t>ESTAVA SEM TERMO NO SISTEMA.</t>
  </si>
  <si>
    <t>29/06/2012 14:35:36  Marcos Gonzaga Milagres  Link ativado na localidade OS 3060   Solicitação Cancelada</t>
  </si>
  <si>
    <t>24/07/2012 15:19:38  Ivan Santos  Não sendo possível alterar o municipio esta os foi cancelada e a OS 3991 foi aberta para substituição.   Solicitação Cancelada / Endereço incorreto - Em contato com o Sr. Maicon 32 3465-1721 , endereço correto :  Na cidade de Pirapetinga , não foi modificada no sistema a cidade correta.</t>
  </si>
  <si>
    <t>CADASTRAR ACEITE NO SAOM / 18/6 - Confirmação de Contato e endereço 
(37)3344-1139/1159 - RUA RIO DE JANEIRO, 51 / (37) 33441159 - Rio de Janeiro 51 -  Centro</t>
  </si>
  <si>
    <t>CADASTRAR DATA NO SAOM. / Em contato com o  Sr.Otávio Augusto Ramos Vieira 32 3339-2124, se localiza no Distrito em Padre Brito.</t>
  </si>
  <si>
    <t>NÃO É POSSIVEL CADASTRAR ACEITE NO SAOM / 18/6 - Correção de contato e endereço 
(33)3316-1768 
PRAÇA LEÔNCIO DE OLIVEIRA, 46 / Telefone incorreto</t>
  </si>
  <si>
    <t xml:space="preserve">AGUARDANDO LIBERAÇÃO NO PORTAL / 28/06/2012 18:02:03  Verônica Bruna Barroso  Em contato com a Sra. Anny Vianna 32 3330-9106, foi informado que o endereço correto é Rua Rufino José Ferreira  </t>
  </si>
  <si>
    <t>NÃO É POSSIVEL CADASTRAR DATA DE ACEITE NO SISTEMA</t>
  </si>
  <si>
    <t>NÃO É POSSÍVEL CADASTRAR DATA DE ACITE NO SISTEMA</t>
  </si>
  <si>
    <t>Retorno a João Monlevade + Diferença no alicate de crimpar que foi com o valor errado e ele inteirou.</t>
  </si>
  <si>
    <t>NÃO É POSSIVEL CADASTRAR DATA DE ACEITE NO SISTEMA / PARALISADO NO SISTEMA - Telefone só da sinal de ocupado</t>
  </si>
  <si>
    <t>INICIO DE COMICIONAMENTO DIA 19/7 - BRUNO</t>
  </si>
  <si>
    <t>O técnico esta sem cabo RJ45.</t>
  </si>
  <si>
    <t>Marcos de Paulo</t>
  </si>
  <si>
    <t xml:space="preserve">25/07/2012 18:24:02  Hernan Martins Alves  Em contato com a localidade o endereço cadastrado está correto, mas a farmácia ainda não funciona neste local, a previsão para o funcionamento é entre agosto e novembro. </t>
  </si>
  <si>
    <t>0645c</t>
  </si>
  <si>
    <t>29/06/2012 14:35:36 	Marcos Gonzaga Milagres 	Link ativado na localidade OS 3060  	Solicitação Cancelada
NÃO CONSEGUE CONTATO COM O CLIENTE.</t>
  </si>
  <si>
    <t xml:space="preserve">24/07/2012 09:29:57 	Hernan Martins Alves 	Endereço antigo: Rua SAO MANUEL, 78 ? Centro. Técnico no local agora, e o endereço permanente pra onde mudou-se é: RUA JANUARIA, 112 ? Centro. Favor corrigir na OS. </t>
  </si>
  <si>
    <t>SES-SAES-0832</t>
  </si>
  <si>
    <t>00:20:0E:10:4F:34</t>
  </si>
  <si>
    <t>SES-DOIS-0863</t>
  </si>
  <si>
    <t>00:20:0e:10:48:d6</t>
  </si>
  <si>
    <t>SES-GLIA-0901</t>
  </si>
  <si>
    <t>SES-LAOS-0907</t>
  </si>
  <si>
    <t>SES-PAAE-0912</t>
  </si>
  <si>
    <t>SES-DAAS-0955</t>
  </si>
  <si>
    <t>00:20:0e:10:4f:3e</t>
  </si>
  <si>
    <t>Ed Carlos dos Santos Carvalho</t>
  </si>
  <si>
    <t>SES-BEIS-3206</t>
  </si>
  <si>
    <t>SES-ILEA-3330</t>
  </si>
  <si>
    <t>SES-JATO-3336</t>
  </si>
  <si>
    <t>SES-LAHA-3342</t>
  </si>
  <si>
    <t>00:20:0E:10:4A:FC</t>
  </si>
  <si>
    <t xml:space="preserve">OS cancelada no dia 05/07, mas sem recebimento de email. Já instalada.
18/6 - Cliente notificado por ofício </t>
  </si>
  <si>
    <t xml:space="preserve">25/07/2012 18:24:02 	Hernan Martins Alves 	Em contato com a localidade o endereço cadastrado está correto, mas a farmácia ainda não funciona neste local, a previsão para o funcionamento é entre agosto e novembro. </t>
  </si>
  <si>
    <t>SES-PLRA-3579</t>
  </si>
  <si>
    <t>3577c</t>
  </si>
  <si>
    <t xml:space="preserve">24/07/2012 15:19:38 	Ivan Santos 	Não sendo possível alterar o municipio esta os foi cancelada e a OS 3991 foi aberta para substituição.  	Solicitação Cancelada
Endereço incorreto - Em contato com o Sr. Maicon 32 3465-1721 , endereço correto :  </t>
  </si>
  <si>
    <t>00:20:0e:10:4f:33</t>
  </si>
  <si>
    <t>SES-NAUE-3728</t>
  </si>
  <si>
    <t>SES-JORO-3661</t>
  </si>
  <si>
    <t>SES-JORO-3659</t>
  </si>
  <si>
    <t>SES-GUOR-3652</t>
  </si>
  <si>
    <t>SES-BEIM-3793</t>
  </si>
  <si>
    <t>SES-BEIM-3794</t>
  </si>
  <si>
    <t>SES-BEIM-3790</t>
  </si>
  <si>
    <t>SES-BOTA-3921</t>
  </si>
  <si>
    <t>SES-BOCA-3908</t>
  </si>
  <si>
    <t>SES-BOCA-3912</t>
  </si>
  <si>
    <t>SES-BOCA-3913</t>
  </si>
  <si>
    <t>SES-BOCA-3915</t>
  </si>
  <si>
    <t>00:20:0E:10:4C:BE</t>
  </si>
  <si>
    <t>SES-BETE-3951</t>
  </si>
  <si>
    <t>00:20:0e:10:4f:86</t>
  </si>
  <si>
    <t>AGENDADO NO PORTAL PARA 30/7 / 21/6 - Endereço corrigido / ENDEREÇO INCORRETO: Nestra vicentino de Ávila, 105 - centro</t>
  </si>
  <si>
    <t>SES-CETE-0857</t>
  </si>
  <si>
    <t>00:20:0E:10:4A:EB</t>
  </si>
  <si>
    <t>00:20:0E:10:4F:B3</t>
  </si>
  <si>
    <t>00:20:0e:10:49:96</t>
  </si>
  <si>
    <t>00:20:0e:10:4f:4d</t>
  </si>
  <si>
    <t>00:20:0e:10:4f:65</t>
  </si>
  <si>
    <t>Ronan Vandeir Alves Moreira</t>
  </si>
  <si>
    <t>SES-CAIA-3745</t>
  </si>
  <si>
    <t>00:20:0E:10:4A:AE</t>
  </si>
  <si>
    <t>Fabio Passoni</t>
  </si>
  <si>
    <t>00:20:0e:10:4f:7d</t>
  </si>
  <si>
    <t>Sidney de Paula Silva</t>
  </si>
  <si>
    <t>SES-BEIM-3791</t>
  </si>
  <si>
    <t>SES-BEIM-3800</t>
  </si>
  <si>
    <t>SES-BEIM-3792</t>
  </si>
  <si>
    <t>00:20:0E:10:4F:51</t>
  </si>
  <si>
    <t>Airton Gabriel do Santos Moro</t>
  </si>
  <si>
    <t>RUA RIO VERDE, 70 - NOSSA SENHRA DE FATIMA</t>
  </si>
  <si>
    <t>DANIELLE CRISTINA GONÇALVES SOUZA</t>
  </si>
  <si>
    <t>RUA HÉLIO FILGUEIRAS, 147</t>
  </si>
  <si>
    <t>IRAYANA MOUTINHO DGOMES SOARES</t>
  </si>
  <si>
    <t>AV. VALDIR PINHEIRO CANGUSSU, 120</t>
  </si>
  <si>
    <t>33 35351856</t>
  </si>
  <si>
    <t>DIEGO DE CASTRO CAMPOS</t>
  </si>
  <si>
    <t>RUA TAMBURI, 78</t>
  </si>
  <si>
    <t>33 35351220</t>
  </si>
  <si>
    <t>HEIDI CORDEIRO</t>
  </si>
  <si>
    <t>AV. JUSCELINA PINHEIRO, 636</t>
  </si>
  <si>
    <t>33 35354003</t>
  </si>
  <si>
    <t>AURIANA VANESSA</t>
  </si>
  <si>
    <t>RUA PADRE LIBÉRIO, Nº235,</t>
  </si>
  <si>
    <t>NAYANA CASTRO</t>
  </si>
  <si>
    <t>RUA MADRE CLELIA MERLONE, Nº230</t>
  </si>
  <si>
    <t>TATIANE TAVARES</t>
  </si>
  <si>
    <t>AV. GETULIO VARGAS, Nº 396</t>
  </si>
  <si>
    <t>SMS@PAPAGAIOS.MG.GOV.BR</t>
  </si>
  <si>
    <t>AGENDADO PARA 30/7 NO PORTAL</t>
  </si>
  <si>
    <t>CANCELADAS</t>
  </si>
  <si>
    <t>Fábio Passoni</t>
  </si>
  <si>
    <t>SES-PIRA-0817</t>
  </si>
  <si>
    <t>SES-LAAL-0845</t>
  </si>
  <si>
    <t>00:20:0E:10:4F:8F</t>
  </si>
  <si>
    <t>SES-CARO-0856</t>
  </si>
  <si>
    <t>SES-VATA-0884</t>
  </si>
  <si>
    <t>SES-GRRA-0902</t>
  </si>
  <si>
    <t>SES-ENAS-3267</t>
  </si>
  <si>
    <t>Warley Gonçalves de Souza</t>
  </si>
  <si>
    <t>SES-JERI-3339</t>
  </si>
  <si>
    <t>SES-MAIA-3350</t>
  </si>
  <si>
    <t>00:20:0E:10:52:6D</t>
  </si>
  <si>
    <t>SES-ITRI-3721</t>
  </si>
  <si>
    <t>00:20:0e:10:4f:5d</t>
  </si>
  <si>
    <t>Márcio Rodrigues da Cruz</t>
  </si>
  <si>
    <t>SES-NAUE-3729</t>
  </si>
  <si>
    <t>00:20:0e:10:4d:0f</t>
  </si>
  <si>
    <t>SES-DOES-3749</t>
  </si>
  <si>
    <t>00:20:0e:10:4c:8c</t>
  </si>
  <si>
    <t>SES-BEAS-3744</t>
  </si>
  <si>
    <t>00:20:0E:10:4A:45</t>
  </si>
  <si>
    <t>David de Abreu</t>
  </si>
  <si>
    <t>00:20:0E:10:4A:68</t>
  </si>
  <si>
    <t>00:20:0e:10:4a:82</t>
  </si>
  <si>
    <t>Sydnei de Paula Silva</t>
  </si>
  <si>
    <t>00:20:0e:10:4f:31</t>
  </si>
  <si>
    <t>SES-MACU-3927</t>
  </si>
  <si>
    <t>SES-CADE-3923</t>
  </si>
  <si>
    <t>00:20:0e:10:4a:5c</t>
  </si>
  <si>
    <t>SES-BOCA-3914</t>
  </si>
  <si>
    <t>00:20:0E:10:4C:E1</t>
  </si>
  <si>
    <t>NATASSIA MACHADO PERES DE OLIVEIRA</t>
  </si>
  <si>
    <t>AV.: FARIA PEREIRA, 2.700</t>
  </si>
  <si>
    <t>(34)3831-9905</t>
  </si>
  <si>
    <t>FABIANA OLIVEIRA BUSTAMANTE</t>
  </si>
  <si>
    <t>RUA: OTÁVIO DE BRITO, S/N</t>
  </si>
  <si>
    <t>(34)3831-5288</t>
  </si>
  <si>
    <t>GUILHERME FABIANO DOS REIS</t>
  </si>
  <si>
    <t>AV. JOAO ALVES DO NASCIMENTO, 1452</t>
  </si>
  <si>
    <t>(34)3839-1818</t>
  </si>
  <si>
    <t>Ludimila</t>
  </si>
  <si>
    <t>Rod. MG 10 Km 100</t>
  </si>
  <si>
    <t>31- 3718-7167</t>
  </si>
  <si>
    <t>Paola Maia Limongi</t>
  </si>
  <si>
    <t>Rua: Maguinólia nº 266</t>
  </si>
  <si>
    <t>35 3832 6000</t>
  </si>
  <si>
    <t>Eduardo Carlos Mendes Moreira</t>
  </si>
  <si>
    <t>R. Uruguai - S/N Jd. América</t>
  </si>
  <si>
    <t>35 98393737</t>
  </si>
  <si>
    <t>Av. Sete de setembro</t>
  </si>
  <si>
    <t>Pç. Conego Ulisses - 250</t>
  </si>
  <si>
    <t>R. Ovidio Moreira Maia - 97</t>
  </si>
  <si>
    <t>R.Irineu Francisco da Silva -95</t>
  </si>
  <si>
    <t>R.Gibran Francisco - S/N</t>
  </si>
  <si>
    <t>Rua Namitala Miguel nº 155</t>
  </si>
  <si>
    <t>R João Silveira Brasil - 173</t>
  </si>
  <si>
    <t>R. Getúlio Vargas - 146</t>
  </si>
  <si>
    <t>Av. Américo Leão - S/N</t>
  </si>
  <si>
    <t>Av. Belo Horizonte - 822</t>
  </si>
  <si>
    <t>R ua Levi Couto Alvarenga -243</t>
  </si>
  <si>
    <t>AGENDADO NO PORTAL PARA 20/08.</t>
  </si>
  <si>
    <t>Jefferson Alves</t>
  </si>
  <si>
    <t>Warlen Gonçalves de Souza</t>
  </si>
  <si>
    <t>SES-MANA-0842</t>
  </si>
  <si>
    <t>00:20:0E:10:4F:39</t>
  </si>
  <si>
    <t>00:20:0e:10:48:b7</t>
  </si>
  <si>
    <t>SES-TIOS-0882</t>
  </si>
  <si>
    <t>00:20:0e:10:4a:6f</t>
  </si>
  <si>
    <t>00:20:0e:10:4c:d1</t>
  </si>
  <si>
    <t>SES-GUES-3759</t>
  </si>
  <si>
    <t>SES-ITRI-3719</t>
  </si>
  <si>
    <t>00:20:0e:10:4a:75</t>
  </si>
  <si>
    <t>SES-BEIM-3789</t>
  </si>
  <si>
    <t>00:20:0E:10:4A:6A</t>
  </si>
  <si>
    <t>SES-BEIM-3798</t>
  </si>
  <si>
    <t>32650-020</t>
  </si>
  <si>
    <t>SES-BEIM-3796</t>
  </si>
  <si>
    <t>00:20:0e:10:4a:73</t>
  </si>
  <si>
    <t>SES-OLRA-3883</t>
  </si>
  <si>
    <t>00:20:0e:10:4f:26</t>
  </si>
  <si>
    <t>00:20:0E:10:4F:B5</t>
  </si>
  <si>
    <t>SES-BOCA-3910</t>
  </si>
  <si>
    <t>ROSANE BERTOLIN</t>
  </si>
  <si>
    <t>RUA LUIZ VENTURA 75</t>
  </si>
  <si>
    <t>35900-199</t>
  </si>
  <si>
    <t>CLÁUDIA APARECIDA DOS SANTOS SILVA LEITE</t>
  </si>
  <si>
    <t>MG 129 001</t>
  </si>
  <si>
    <t>10146-242</t>
  </si>
  <si>
    <t>SORAYA MARIA DE OLIVEIRA MACEDO AMARO</t>
  </si>
  <si>
    <t>RUA PRINCIPAL 001</t>
  </si>
  <si>
    <t>35907-000</t>
  </si>
  <si>
    <t>NIUZA APARECIDA COSTA E SILVA</t>
  </si>
  <si>
    <t>RUA QUATRO 57</t>
  </si>
  <si>
    <t>35900-078</t>
  </si>
  <si>
    <t>ROSANE APARECIDA SANTOS FREITAS</t>
  </si>
  <si>
    <t>NUCLEO DOS MACHADOS 001</t>
  </si>
  <si>
    <t>LUCIANA GUERRA CAMPOS</t>
  </si>
  <si>
    <t>RUA JOAO CAMILO DE OLIVEIRA TORRES 1172</t>
  </si>
  <si>
    <t>35900-270</t>
  </si>
  <si>
    <t>SUELLEN KAMILA DE OLIVEIRA</t>
  </si>
  <si>
    <t>RUA MARTITA 36</t>
  </si>
  <si>
    <t>35900-088</t>
  </si>
  <si>
    <t>MARIA DE FÁTIMA ALVES GOLVEIA TEMPONI</t>
  </si>
  <si>
    <t>TRAVESSA PASSARO VERDE 001</t>
  </si>
  <si>
    <t>35904-003</t>
  </si>
  <si>
    <t>RUA DR JOAO DE OLIVEIRA PENA 377</t>
  </si>
  <si>
    <t>35900-076</t>
  </si>
  <si>
    <t>MARIA MARTA DE OLIVEIRA LAGE</t>
  </si>
  <si>
    <t>RUA TAMOIOS 95</t>
  </si>
  <si>
    <t>35900-041</t>
  </si>
  <si>
    <t>RUA MARMORE 178</t>
  </si>
  <si>
    <t>35900-400</t>
  </si>
  <si>
    <t>RUA CINCO 207</t>
  </si>
  <si>
    <t>35900-180</t>
  </si>
  <si>
    <t>MEURY FABIANE KELES REIS</t>
  </si>
  <si>
    <t>AV BRASIL 50</t>
  </si>
  <si>
    <t>35900-367</t>
  </si>
  <si>
    <t>EVANDRO PEREIRA GUERRA JÚNIOR</t>
  </si>
  <si>
    <t>RUA OURO PRETO 560</t>
  </si>
  <si>
    <t>35900-161</t>
  </si>
  <si>
    <t>DÉBORA DOS SANTOS DUTRA</t>
  </si>
  <si>
    <t>RUA MARECHAL JOFRE 001</t>
  </si>
  <si>
    <t>35900-455</t>
  </si>
  <si>
    <t>RUA ITAGUARA 56</t>
  </si>
  <si>
    <t>35900-186</t>
  </si>
  <si>
    <t>RUA JOICEANIA 173</t>
  </si>
  <si>
    <t>35900-474</t>
  </si>
  <si>
    <t>GISELDA PATRÍCIA FONSECA</t>
  </si>
  <si>
    <t>Rua José Hidenburgo Gonçalves,80</t>
  </si>
  <si>
    <t>35901-226</t>
  </si>
  <si>
    <t>PRACA AUGUSTO GUERRA 001</t>
  </si>
  <si>
    <t>35905-000</t>
  </si>
  <si>
    <t>RONIZE APARECIDA PROCÓPIO</t>
  </si>
  <si>
    <t>RUA CASTRO ALVES 285</t>
  </si>
  <si>
    <t>35900-012</t>
  </si>
  <si>
    <t>RUA QUATRO 160</t>
  </si>
  <si>
    <t>35901-230</t>
  </si>
  <si>
    <t>RUA DAS MARGARIDAS 001</t>
  </si>
  <si>
    <t>35900-120</t>
  </si>
  <si>
    <t>OURO PRETO</t>
  </si>
  <si>
    <t>Mariana Sobral</t>
  </si>
  <si>
    <t>Rua Dez,esquina co Rua Hum,S/nº</t>
  </si>
  <si>
    <t>35410-000</t>
  </si>
  <si>
    <t>(31)35531589</t>
  </si>
  <si>
    <t>Juliana Teixeira</t>
  </si>
  <si>
    <t>Praça da Matriz,nº 05</t>
  </si>
  <si>
    <t>35408-000</t>
  </si>
  <si>
    <t>(31)35537150</t>
  </si>
  <si>
    <t>PIRAPETINGA</t>
  </si>
  <si>
    <t>RUA FABIO PIRES 271</t>
  </si>
  <si>
    <t>35900-058</t>
  </si>
  <si>
    <t>LUCILENE OLIVEIRA CONSTANCIO</t>
  </si>
  <si>
    <t>CHACARA FERNANDO JARDIM 555</t>
  </si>
  <si>
    <t>35900-595</t>
  </si>
  <si>
    <t>AV JOAO SOARES DA SILVA 135</t>
  </si>
  <si>
    <t>35900-062</t>
  </si>
  <si>
    <t>REGINALDO/ARIANE</t>
  </si>
  <si>
    <t>TAVESSA CÂNDIDO LÚCIO FERREIRA, S/N</t>
  </si>
  <si>
    <t>34740-000</t>
  </si>
  <si>
    <t>3672-3704</t>
  </si>
  <si>
    <t>Jordana Souza Rodrigues de Paula</t>
  </si>
  <si>
    <t>Rua do Campo, S/Nº</t>
  </si>
  <si>
    <t>35400-000</t>
  </si>
  <si>
    <t>(31)35593211</t>
  </si>
  <si>
    <t>Wander Lúcio Reis</t>
  </si>
  <si>
    <t>Estrada do Cumbi ,S/Nº</t>
  </si>
  <si>
    <t>(31)3553-1664</t>
  </si>
  <si>
    <t>Alexandre Moreira</t>
  </si>
  <si>
    <t>Rua Padre Epifânio,nº 101</t>
  </si>
  <si>
    <t>(31)35593232</t>
  </si>
  <si>
    <t>Luiza Paiva</t>
  </si>
  <si>
    <t>Rua da Abolição,nº208</t>
  </si>
  <si>
    <t>(31)35593323</t>
  </si>
  <si>
    <t>Miguel Serpa</t>
  </si>
  <si>
    <t>Rua oito de Setembro,S/Nº</t>
  </si>
  <si>
    <t>(31)35593220</t>
  </si>
  <si>
    <t>Alessandra Gomes Machado</t>
  </si>
  <si>
    <t>Rua Mecânco José Português ,S/Nº</t>
  </si>
  <si>
    <t>(31)3559-3131</t>
  </si>
  <si>
    <t>Elissama Ciribelli</t>
  </si>
  <si>
    <t>Rua Rodrigo Silva, nº 295</t>
  </si>
  <si>
    <t>(31)3559-3233</t>
  </si>
  <si>
    <t>Cristiane Muniz</t>
  </si>
  <si>
    <t>Rua das Tulipas,nº 02</t>
  </si>
  <si>
    <t>(31)35593347</t>
  </si>
  <si>
    <t>Isadora de Oliveira</t>
  </si>
  <si>
    <t>Rua 03, Nº30</t>
  </si>
  <si>
    <t>(31)3559-3272</t>
  </si>
  <si>
    <t>Avenida Américo René Giannenetti,N º1730</t>
  </si>
  <si>
    <t>(31)3559-3307</t>
  </si>
  <si>
    <t>Michelle Isabel</t>
  </si>
  <si>
    <t>Rua Padre Rolim,S/Nº</t>
  </si>
  <si>
    <t>(31)35516393</t>
  </si>
  <si>
    <t>Rua Rio de Janeiro,S/Nº</t>
  </si>
  <si>
    <t>(31)35593209</t>
  </si>
  <si>
    <t>Ricardo Duarte</t>
  </si>
  <si>
    <t>Rua turmalina,N/º28</t>
  </si>
  <si>
    <t>(31)35532893</t>
  </si>
  <si>
    <t>Thaline Alves</t>
  </si>
  <si>
    <t>Rua Santo Onofre,,S/nº</t>
  </si>
  <si>
    <t>35412-000</t>
  </si>
  <si>
    <t>(31)35535100</t>
  </si>
  <si>
    <t>Ratinho</t>
  </si>
  <si>
    <t>Christiane Lopes</t>
  </si>
  <si>
    <t>Rua Grande,S/Nº</t>
  </si>
  <si>
    <t>35411-000</t>
  </si>
  <si>
    <t>(31)35538335</t>
  </si>
  <si>
    <t>Natália Neiva</t>
  </si>
  <si>
    <t>Rua Geraldo Paiva</t>
  </si>
  <si>
    <t>(31)35542224</t>
  </si>
  <si>
    <t>Polyana Tomazini</t>
  </si>
  <si>
    <t>Rua Pedro Gonçalves,S/nº</t>
  </si>
  <si>
    <t>35413-000</t>
  </si>
  <si>
    <t>(31)35544024</t>
  </si>
  <si>
    <t>Rua Manoel Gonçalves,S/Nº</t>
  </si>
  <si>
    <t>35414-000</t>
  </si>
  <si>
    <t>Leonora Campos</t>
  </si>
  <si>
    <t>Rua Vereador Julio Fortes,S/Nº</t>
  </si>
  <si>
    <t>35409-000</t>
  </si>
  <si>
    <t>(31)35533145</t>
  </si>
  <si>
    <t>Rua Vereador Hélio Ferreira,S/Nº</t>
  </si>
  <si>
    <t>35416-000</t>
  </si>
  <si>
    <t>(31)35541121</t>
  </si>
  <si>
    <t>Rua Principal,S/Nº</t>
  </si>
  <si>
    <t>35406-000</t>
  </si>
  <si>
    <t>Rua principal,S/N º</t>
  </si>
  <si>
    <t>Ana Paula Pereira</t>
  </si>
  <si>
    <t>Rua Principal,S/N</t>
  </si>
  <si>
    <t>(31)35536112</t>
  </si>
  <si>
    <t>35407-000</t>
  </si>
  <si>
    <t>Ana Paula Pereia</t>
  </si>
  <si>
    <t>Rua Principal,Nº 225</t>
  </si>
  <si>
    <t>(31)35543126</t>
  </si>
  <si>
    <t>Rua Principal S/Nº</t>
  </si>
  <si>
    <t>Walter leandro</t>
  </si>
  <si>
    <t>16/07/2012 10:10:48  Marcos Gonzaga Milagres  Correção de Telefone efetuada. / 12/7 - Por gentileza verificar o telefone, pois no dia 02/07 desde 08:30 tentando falar no contato  (34) 3835-1408 só chama, já outro telefone (34) 3835-1213 cadastrado esta com defeito.</t>
  </si>
  <si>
    <t>AGENDADO NO SISTEMA PARA O DIA 27/08.</t>
  </si>
  <si>
    <t>AGENDADO NO PORTAL PARA O DIA 01/08.</t>
  </si>
  <si>
    <t>SEM TERMO</t>
  </si>
  <si>
    <t>18/7 - Novo contato, problema não resolvido. 10/7 - Problemas eletricos na lcoalidade, não tem tomada disponível para o modem.</t>
  </si>
  <si>
    <t>PARALISADO NO SISTEMA. / Não consegue contato</t>
  </si>
  <si>
    <t xml:space="preserve">Julho  </t>
  </si>
  <si>
    <t>Total</t>
  </si>
  <si>
    <t xml:space="preserve">Planejado  </t>
  </si>
  <si>
    <t xml:space="preserve">Instalado  </t>
  </si>
  <si>
    <t xml:space="preserve">   </t>
  </si>
  <si>
    <t xml:space="preserve">  </t>
  </si>
  <si>
    <t xml:space="preserve">Lider </t>
  </si>
  <si>
    <t xml:space="preserve">Vodanet </t>
  </si>
  <si>
    <t xml:space="preserve">Total </t>
  </si>
  <si>
    <t xml:space="preserve">Aceitos </t>
  </si>
  <si>
    <t xml:space="preserve">A Aceitar  </t>
  </si>
  <si>
    <t xml:space="preserve">Em Andamento  </t>
  </si>
  <si>
    <t>LOCALIDADE PARALISADA, AGUARDANDO CORREÇÃO DE ENDEREÇO /  Endereço correto : rua g , centro</t>
  </si>
  <si>
    <t>Marcio Rodrigues da Cruz</t>
  </si>
  <si>
    <t>PARALISADO NO SISTEMA, AGUARDANDO CORREÇÃO. / (33) 34212616 ENDEREÇO correto  (rua primavera 428. colina verde)</t>
  </si>
  <si>
    <t>DESPARALISADO</t>
  </si>
  <si>
    <t>PARALISAR</t>
  </si>
  <si>
    <t>SES-VEMO-0798</t>
  </si>
  <si>
    <t>SES-DIVA-0860</t>
  </si>
  <si>
    <t>00:20:0E:10:49:E6</t>
  </si>
  <si>
    <t>00:20:0e:10:4c:eb</t>
  </si>
  <si>
    <t>SES-LASA-0908</t>
  </si>
  <si>
    <t>00:20:0E:10:4C:91</t>
  </si>
  <si>
    <t>00:20:0e:10:4c:f3</t>
  </si>
  <si>
    <t>00:20:0E:10:4C:F2</t>
  </si>
  <si>
    <t>00:20:0E:10:4D:09</t>
  </si>
  <si>
    <t>Alexandre Pascoal da silva</t>
  </si>
  <si>
    <t>SES-GUES-3758</t>
  </si>
  <si>
    <t>00:20:0E:10:4F:9E</t>
  </si>
  <si>
    <t>SES-GUES-3756</t>
  </si>
  <si>
    <t>00:20:0E:10:4F:57</t>
  </si>
  <si>
    <t>SES-GUES-3755</t>
  </si>
  <si>
    <t>00:20:0E:10:4A:94</t>
  </si>
  <si>
    <t>00:20:0e:10:4a:8f</t>
  </si>
  <si>
    <t>00:20:0E:10:4C:E6</t>
  </si>
  <si>
    <t>SES-TENI-3687</t>
  </si>
  <si>
    <t>SES-BEIM-3795</t>
  </si>
  <si>
    <t>00:20:0e:10:4c:2f</t>
  </si>
  <si>
    <t>00:20:0e:10:4a:96</t>
  </si>
  <si>
    <t>Walter leandro Arcanjo de Souza</t>
  </si>
  <si>
    <t>00:20:0e:10:4a:5f</t>
  </si>
  <si>
    <t>SES-SERE-3657</t>
  </si>
  <si>
    <t>00:20:0e:10:4f:8d</t>
  </si>
  <si>
    <t>SES-BEIM-3836</t>
  </si>
  <si>
    <t>00:20:0e:10:4a:60</t>
  </si>
  <si>
    <t>SES-ALIS-3863</t>
  </si>
  <si>
    <t>SES-SARA-3877</t>
  </si>
  <si>
    <t>SES-MACU-3937</t>
  </si>
  <si>
    <t>SES-MACU-3924</t>
  </si>
  <si>
    <t>SES-CADE-3922</t>
  </si>
  <si>
    <t>00:20:00:e1:04:ce</t>
  </si>
  <si>
    <t>00:20:0e:10:4f:8b</t>
  </si>
  <si>
    <t>SES-BOCA-3911</t>
  </si>
  <si>
    <t>00:20:0e:10:4c:db</t>
  </si>
  <si>
    <t>SES-MACU-3942</t>
  </si>
  <si>
    <t>Natalia Ramos Araujo</t>
  </si>
  <si>
    <t>36700-003</t>
  </si>
  <si>
    <t>(32) 3447-3109</t>
  </si>
  <si>
    <t>36700-002</t>
  </si>
  <si>
    <t>(32) 3442-2004</t>
  </si>
  <si>
    <t>Rua Floriano Peixoto, s/n</t>
  </si>
  <si>
    <t>36700-001</t>
  </si>
  <si>
    <t>(32) 3447-1148</t>
  </si>
  <si>
    <t>Roberta Lopes Karlburger</t>
  </si>
  <si>
    <t>Rua Antonio do Couto Silva Filho, 60</t>
  </si>
  <si>
    <t>(32) 3694-4258</t>
  </si>
  <si>
    <t>Isis Prock Nani</t>
  </si>
  <si>
    <t>Rua São Pedro, 5</t>
  </si>
  <si>
    <t>(32) 3449-1412</t>
  </si>
  <si>
    <t>Emanulle Jubini Stofell</t>
  </si>
  <si>
    <t>Av Aurelio Pimentel, 20</t>
  </si>
  <si>
    <t>(32)3442-1112</t>
  </si>
  <si>
    <t>Amanda Melchiads Araujo</t>
  </si>
  <si>
    <t>Rua Três de Março, 32</t>
  </si>
  <si>
    <t>(32) 3441-9886</t>
  </si>
  <si>
    <t>Pauline Cota Mauricio</t>
  </si>
  <si>
    <t>Rua Sebastião Ferreira Lacerda , 20</t>
  </si>
  <si>
    <t>(32) 3694-4296</t>
  </si>
  <si>
    <t>Michele Schiavon Doriguetto</t>
  </si>
  <si>
    <t>Rua Padre Jose Gomes Domingues, s/n</t>
  </si>
  <si>
    <t>(32) 3449-7457</t>
  </si>
  <si>
    <t>Rua Professor Carlos Franco,81</t>
  </si>
  <si>
    <t>(32) 3447-5137</t>
  </si>
  <si>
    <t>Paulinelli Amelio Fonseca Lopes</t>
  </si>
  <si>
    <t>Rua Dr Jaoquim Dutra, s/n</t>
  </si>
  <si>
    <t>(32) 3447-9164</t>
  </si>
  <si>
    <t>Rua Justiniano Fonseca, 72</t>
  </si>
  <si>
    <t>Elizete Pereira Campos</t>
  </si>
  <si>
    <t>Avenida do Expedicionario, 554</t>
  </si>
  <si>
    <t>(32) 3441-9464</t>
  </si>
  <si>
    <t>Renata Vidal de Campos</t>
  </si>
  <si>
    <t>Rua Nilo Colono dos Santos, 144</t>
  </si>
  <si>
    <t>(32) 3449-1411</t>
  </si>
  <si>
    <t>Luana Vieira Toledo</t>
  </si>
  <si>
    <t>Rua Rafael Conrado, s/n</t>
  </si>
  <si>
    <t>(32)3694-4261</t>
  </si>
  <si>
    <t>Liliane Rodrigues Abreu Lopes</t>
  </si>
  <si>
    <t>Rua Antonio Fernandes Valentim, s/n</t>
  </si>
  <si>
    <t>(32) 3694-4270</t>
  </si>
  <si>
    <t>Judith Barbosa Almeida Rosa</t>
  </si>
  <si>
    <t>Avenida dos Expedicionarios s/n</t>
  </si>
  <si>
    <t>(32)36944297</t>
  </si>
  <si>
    <t>Josete Amadeu Almeida</t>
  </si>
  <si>
    <t>Rua Benedito Valadares, 52</t>
  </si>
  <si>
    <t>(32)36944248</t>
  </si>
  <si>
    <t>Wilma Carla Portela</t>
  </si>
  <si>
    <t>Avenida Getulio Vargas, 61</t>
  </si>
  <si>
    <t>(32)34492400</t>
  </si>
  <si>
    <t xml:space="preserve"> 19°26'59.69"S</t>
  </si>
  <si>
    <t xml:space="preserve"> 44°44'41.54"O</t>
  </si>
  <si>
    <t xml:space="preserve"> 17°25'36.39"S</t>
  </si>
  <si>
    <t xml:space="preserve"> 41° 0'20.33"O</t>
  </si>
  <si>
    <t xml:space="preserve"> 18°56'38.00"S</t>
  </si>
  <si>
    <t xml:space="preserve"> 46°59'30.22"O</t>
  </si>
  <si>
    <t xml:space="preserve"> 20°51'57.01"S</t>
  </si>
  <si>
    <t xml:space="preserve"> 45°16'23.51"O</t>
  </si>
  <si>
    <t xml:space="preserve"> 19°39'57.48"S</t>
  </si>
  <si>
    <t xml:space="preserve"> 43°12'45.30"O</t>
  </si>
  <si>
    <t xml:space="preserve"> 20°23'7.59"S</t>
  </si>
  <si>
    <t xml:space="preserve"> 43°30'12.33"O</t>
  </si>
  <si>
    <t xml:space="preserve"> 20° 8'0.09"S</t>
  </si>
  <si>
    <t xml:space="preserve"> 42°18'0.44"O</t>
  </si>
  <si>
    <t xml:space="preserve"> 19°53'21.44"S</t>
  </si>
  <si>
    <t xml:space="preserve"> 43°48'17.88"O</t>
  </si>
  <si>
    <t xml:space="preserve"> 21°31'11.79"S</t>
  </si>
  <si>
    <t xml:space="preserve"> 42°38'43.55"O</t>
  </si>
  <si>
    <t>Deivisson de Abreu Gonçalves</t>
  </si>
  <si>
    <t>PARALISADA NO SISTEMA, CONSEGUIU CONTATO. / Telefone só ocupado, provavelmente com defeito.</t>
  </si>
  <si>
    <t>Victor Hugo Fonseca</t>
  </si>
  <si>
    <t>Jackson Alves</t>
  </si>
  <si>
    <t>PARALISADO NO SISTEMANinguém atende</t>
  </si>
  <si>
    <t>Agosto</t>
  </si>
  <si>
    <t>Jair Oliveira</t>
  </si>
  <si>
    <t>Jedson Alves</t>
  </si>
  <si>
    <t xml:space="preserve">PARALISADO NO SISTEMA / 28/06/2012 17:56:12  Verônica Bruna Barroso  Em contato com o Sr. Marcos Iran Dias 32 3339-2113, o número correto e 200. </t>
  </si>
  <si>
    <t>Victor Fonseca</t>
  </si>
  <si>
    <t>Andre da Silva Braz</t>
  </si>
  <si>
    <t>Igor Roberto Jorge</t>
  </si>
  <si>
    <t>Franscisco Rodrigues de Souza Junior</t>
  </si>
</sst>
</file>

<file path=xl/styles.xml><?xml version="1.0" encoding="utf-8"?>
<styleSheet xmlns="http://schemas.openxmlformats.org/spreadsheetml/2006/main">
  <numFmts count="1">
    <numFmt numFmtId="164" formatCode="&quot;R$&quot;\ #,##0.00"/>
  </numFmts>
  <fonts count="15">
    <font>
      <sz val="11"/>
      <color theme="1"/>
      <name val="Calibri"/>
      <family val="2"/>
      <scheme val="minor"/>
    </font>
    <font>
      <b/>
      <sz val="14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1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sz val="11"/>
      <color theme="3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gradientFill degree="90">
        <stop position="0">
          <color theme="0"/>
        </stop>
        <stop position="0.5">
          <color theme="4"/>
        </stop>
        <stop position="1">
          <color theme="0"/>
        </stop>
      </gradient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auto="1"/>
      </right>
      <top/>
      <bottom style="medium">
        <color indexed="64"/>
      </bottom>
      <diagonal/>
    </border>
    <border>
      <left style="thin">
        <color indexed="64"/>
      </left>
      <right style="medium">
        <color auto="1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6">
    <xf numFmtId="0" fontId="0" fillId="0" borderId="0" xfId="0"/>
    <xf numFmtId="14" fontId="2" fillId="2" borderId="6" xfId="0" applyNumberFormat="1" applyFont="1" applyFill="1" applyBorder="1" applyAlignment="1">
      <alignment horizontal="center" vertical="center" wrapText="1"/>
    </xf>
    <xf numFmtId="14" fontId="2" fillId="2" borderId="7" xfId="0" applyNumberFormat="1" applyFont="1" applyFill="1" applyBorder="1" applyAlignment="1">
      <alignment horizontal="center" vertical="center" wrapText="1"/>
    </xf>
    <xf numFmtId="0" fontId="3" fillId="4" borderId="10" xfId="0" applyNumberFormat="1" applyFont="1" applyFill="1" applyBorder="1" applyAlignment="1">
      <alignment horizontal="center" vertical="center"/>
    </xf>
    <xf numFmtId="14" fontId="3" fillId="4" borderId="10" xfId="0" applyNumberFormat="1" applyFont="1" applyFill="1" applyBorder="1" applyAlignment="1">
      <alignment horizontal="center" vertical="center"/>
    </xf>
    <xf numFmtId="49" fontId="3" fillId="4" borderId="9" xfId="0" applyNumberFormat="1" applyFont="1" applyFill="1" applyBorder="1" applyAlignment="1">
      <alignment horizontal="center" vertical="center"/>
    </xf>
    <xf numFmtId="49" fontId="3" fillId="4" borderId="1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4" fontId="2" fillId="2" borderId="5" xfId="0" applyNumberFormat="1" applyFont="1" applyFill="1" applyBorder="1" applyAlignment="1">
      <alignment horizontal="center" vertical="center" wrapText="1"/>
    </xf>
    <xf numFmtId="14" fontId="0" fillId="0" borderId="0" xfId="0" applyNumberFormat="1" applyAlignment="1">
      <alignment horizontal="center"/>
    </xf>
    <xf numFmtId="14" fontId="0" fillId="0" borderId="0" xfId="0" applyNumberFormat="1"/>
    <xf numFmtId="0" fontId="2" fillId="2" borderId="5" xfId="0" applyNumberFormat="1" applyFont="1" applyFill="1" applyBorder="1" applyAlignment="1">
      <alignment horizontal="center" vertical="center" wrapText="1"/>
    </xf>
    <xf numFmtId="0" fontId="2" fillId="2" borderId="6" xfId="0" applyNumberFormat="1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/>
    </xf>
    <xf numFmtId="0" fontId="2" fillId="2" borderId="14" xfId="0" applyNumberFormat="1" applyFont="1" applyFill="1" applyBorder="1" applyAlignment="1">
      <alignment horizontal="center" vertical="center" wrapText="1"/>
    </xf>
    <xf numFmtId="0" fontId="3" fillId="4" borderId="11" xfId="0" applyNumberFormat="1" applyFont="1" applyFill="1" applyBorder="1" applyAlignment="1">
      <alignment horizontal="center" vertical="center"/>
    </xf>
    <xf numFmtId="0" fontId="3" fillId="4" borderId="16" xfId="0" applyNumberFormat="1" applyFont="1" applyFill="1" applyBorder="1" applyAlignment="1">
      <alignment horizontal="center" vertical="center"/>
    </xf>
    <xf numFmtId="49" fontId="0" fillId="0" borderId="17" xfId="0" applyNumberFormat="1" applyBorder="1" applyAlignment="1">
      <alignment horizontal="center" vertical="center"/>
    </xf>
    <xf numFmtId="0" fontId="0" fillId="0" borderId="0" xfId="0" applyBorder="1" applyAlignment="1">
      <alignment horizontal="center"/>
    </xf>
    <xf numFmtId="49" fontId="0" fillId="0" borderId="0" xfId="0" applyNumberFormat="1" applyBorder="1" applyAlignment="1">
      <alignment horizontal="center" vertical="center"/>
    </xf>
    <xf numFmtId="0" fontId="0" fillId="0" borderId="0" xfId="0" applyBorder="1"/>
    <xf numFmtId="0" fontId="0" fillId="0" borderId="18" xfId="0" applyBorder="1" applyAlignment="1">
      <alignment horizontal="center"/>
    </xf>
    <xf numFmtId="14" fontId="3" fillId="4" borderId="11" xfId="0" applyNumberFormat="1" applyFont="1" applyFill="1" applyBorder="1" applyAlignment="1">
      <alignment horizontal="center" vertical="center"/>
    </xf>
    <xf numFmtId="14" fontId="3" fillId="4" borderId="16" xfId="0" applyNumberFormat="1" applyFont="1" applyFill="1" applyBorder="1" applyAlignment="1">
      <alignment horizontal="center" vertical="center"/>
    </xf>
    <xf numFmtId="14" fontId="0" fillId="0" borderId="18" xfId="0" applyNumberFormat="1" applyBorder="1" applyAlignment="1">
      <alignment horizontal="center"/>
    </xf>
    <xf numFmtId="14" fontId="2" fillId="2" borderId="8" xfId="0" applyNumberFormat="1" applyFont="1" applyFill="1" applyBorder="1" applyAlignment="1">
      <alignment horizontal="center" vertical="center" wrapText="1"/>
    </xf>
    <xf numFmtId="14" fontId="3" fillId="4" borderId="19" xfId="0" applyNumberFormat="1" applyFont="1" applyFill="1" applyBorder="1" applyAlignment="1">
      <alignment horizontal="center" vertical="center"/>
    </xf>
    <xf numFmtId="14" fontId="0" fillId="0" borderId="0" xfId="0" applyNumberFormat="1" applyBorder="1" applyAlignment="1">
      <alignment horizontal="center"/>
    </xf>
    <xf numFmtId="14" fontId="3" fillId="4" borderId="19" xfId="0" applyNumberFormat="1" applyFont="1" applyFill="1" applyBorder="1" applyAlignment="1">
      <alignment vertical="center"/>
    </xf>
    <xf numFmtId="14" fontId="0" fillId="0" borderId="0" xfId="0" applyNumberFormat="1" applyAlignment="1"/>
    <xf numFmtId="0" fontId="0" fillId="0" borderId="9" xfId="0" applyNumberFormat="1" applyFill="1" applyBorder="1" applyAlignment="1">
      <alignment horizontal="center" vertical="center"/>
    </xf>
    <xf numFmtId="49" fontId="0" fillId="0" borderId="10" xfId="0" applyNumberFormat="1" applyFill="1" applyBorder="1" applyAlignment="1">
      <alignment horizontal="center" vertical="center"/>
    </xf>
    <xf numFmtId="0" fontId="0" fillId="0" borderId="10" xfId="0" applyFill="1" applyBorder="1"/>
    <xf numFmtId="0" fontId="0" fillId="0" borderId="16" xfId="0" applyFill="1" applyBorder="1" applyAlignment="1">
      <alignment horizontal="center"/>
    </xf>
    <xf numFmtId="14" fontId="0" fillId="0" borderId="10" xfId="0" applyNumberFormat="1" applyFill="1" applyBorder="1" applyAlignment="1">
      <alignment horizontal="center"/>
    </xf>
    <xf numFmtId="14" fontId="0" fillId="0" borderId="16" xfId="0" applyNumberFormat="1" applyFill="1" applyBorder="1" applyAlignment="1">
      <alignment horizontal="center"/>
    </xf>
    <xf numFmtId="14" fontId="0" fillId="0" borderId="19" xfId="0" applyNumberFormat="1" applyFill="1" applyBorder="1" applyAlignment="1"/>
    <xf numFmtId="0" fontId="0" fillId="0" borderId="0" xfId="0" applyFill="1"/>
    <xf numFmtId="0" fontId="0" fillId="0" borderId="10" xfId="0" applyNumberFormat="1" applyFill="1" applyBorder="1" applyAlignment="1">
      <alignment horizontal="center" vertical="center"/>
    </xf>
    <xf numFmtId="49" fontId="0" fillId="0" borderId="9" xfId="0" applyNumberFormat="1" applyFill="1" applyBorder="1" applyAlignment="1">
      <alignment horizontal="center" vertical="center"/>
    </xf>
    <xf numFmtId="0" fontId="2" fillId="2" borderId="5" xfId="0" applyNumberFormat="1" applyFont="1" applyFill="1" applyBorder="1" applyAlignment="1">
      <alignment horizontal="center" vertical="center" wrapText="1"/>
    </xf>
    <xf numFmtId="0" fontId="0" fillId="0" borderId="17" xfId="0" applyBorder="1"/>
    <xf numFmtId="0" fontId="0" fillId="5" borderId="17" xfId="0" applyFill="1" applyBorder="1"/>
    <xf numFmtId="0" fontId="0" fillId="5" borderId="18" xfId="0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5" fillId="6" borderId="4" xfId="0" applyFont="1" applyFill="1" applyBorder="1" applyAlignment="1">
      <alignment horizontal="center"/>
    </xf>
    <xf numFmtId="0" fontId="0" fillId="0" borderId="17" xfId="0" applyFill="1" applyBorder="1"/>
    <xf numFmtId="0" fontId="0" fillId="7" borderId="0" xfId="0" applyFill="1"/>
    <xf numFmtId="0" fontId="0" fillId="0" borderId="0" xfId="0"/>
    <xf numFmtId="14" fontId="4" fillId="0" borderId="10" xfId="0" applyNumberFormat="1" applyFont="1" applyFill="1" applyBorder="1" applyAlignment="1">
      <alignment horizontal="center"/>
    </xf>
    <xf numFmtId="0" fontId="4" fillId="0" borderId="0" xfId="0" applyFont="1" applyFill="1" applyBorder="1"/>
    <xf numFmtId="0" fontId="0" fillId="0" borderId="0" xfId="0" applyFill="1" applyBorder="1"/>
    <xf numFmtId="0" fontId="0" fillId="0" borderId="18" xfId="0" applyFill="1" applyBorder="1" applyAlignment="1">
      <alignment horizontal="center"/>
    </xf>
    <xf numFmtId="14" fontId="0" fillId="0" borderId="19" xfId="0" applyNumberFormat="1" applyFill="1" applyBorder="1"/>
    <xf numFmtId="14" fontId="0" fillId="0" borderId="10" xfId="0" applyNumberForma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11" fontId="0" fillId="0" borderId="0" xfId="0" applyNumberFormat="1"/>
    <xf numFmtId="0" fontId="8" fillId="4" borderId="10" xfId="0" applyNumberFormat="1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6" xfId="0" quotePrefix="1" applyFill="1" applyBorder="1" applyAlignment="1">
      <alignment horizontal="center"/>
    </xf>
    <xf numFmtId="0" fontId="0" fillId="0" borderId="10" xfId="0" applyNumberFormat="1" applyFill="1" applyBorder="1" applyAlignment="1">
      <alignment horizontal="center"/>
    </xf>
    <xf numFmtId="14" fontId="0" fillId="0" borderId="0" xfId="0" applyNumberFormat="1" applyAlignment="1">
      <alignment wrapText="1"/>
    </xf>
    <xf numFmtId="0" fontId="0" fillId="0" borderId="0" xfId="0" applyAlignment="1">
      <alignment wrapText="1"/>
    </xf>
    <xf numFmtId="14" fontId="0" fillId="0" borderId="10" xfId="0" applyNumberFormat="1" applyFill="1" applyBorder="1" applyAlignment="1"/>
    <xf numFmtId="0" fontId="4" fillId="0" borderId="9" xfId="0" applyNumberFormat="1" applyFont="1" applyFill="1" applyBorder="1" applyAlignment="1">
      <alignment horizontal="center" vertical="center"/>
    </xf>
    <xf numFmtId="0" fontId="4" fillId="0" borderId="10" xfId="0" applyFont="1" applyFill="1" applyBorder="1"/>
    <xf numFmtId="0" fontId="2" fillId="2" borderId="8" xfId="0" applyNumberFormat="1" applyFont="1" applyFill="1" applyBorder="1" applyAlignment="1">
      <alignment horizontal="center" vertical="center"/>
    </xf>
    <xf numFmtId="0" fontId="0" fillId="0" borderId="19" xfId="0" applyFill="1" applyBorder="1" applyAlignment="1"/>
    <xf numFmtId="0" fontId="0" fillId="0" borderId="18" xfId="0" applyBorder="1" applyAlignment="1"/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164" fontId="11" fillId="5" borderId="24" xfId="0" applyNumberFormat="1" applyFont="1" applyFill="1" applyBorder="1" applyAlignment="1">
      <alignment horizontal="center" vertical="center"/>
    </xf>
    <xf numFmtId="0" fontId="11" fillId="5" borderId="25" xfId="0" applyFont="1" applyFill="1" applyBorder="1" applyAlignment="1">
      <alignment horizontal="center" vertical="center" wrapText="1"/>
    </xf>
    <xf numFmtId="164" fontId="11" fillId="9" borderId="32" xfId="0" applyNumberFormat="1" applyFont="1" applyFill="1" applyBorder="1" applyAlignment="1">
      <alignment horizontal="center" vertical="center"/>
    </xf>
    <xf numFmtId="0" fontId="11" fillId="9" borderId="25" xfId="0" applyFont="1" applyFill="1" applyBorder="1" applyAlignment="1">
      <alignment horizontal="center" vertical="center" wrapText="1"/>
    </xf>
    <xf numFmtId="164" fontId="0" fillId="5" borderId="9" xfId="0" applyNumberFormat="1" applyFill="1" applyBorder="1" applyAlignment="1">
      <alignment horizontal="center" vertical="center"/>
    </xf>
    <xf numFmtId="0" fontId="0" fillId="5" borderId="16" xfId="0" applyFill="1" applyBorder="1" applyAlignment="1">
      <alignment horizontal="center" vertical="center" wrapText="1"/>
    </xf>
    <xf numFmtId="164" fontId="0" fillId="9" borderId="11" xfId="0" applyNumberFormat="1" applyFill="1" applyBorder="1" applyAlignment="1">
      <alignment horizontal="center" vertical="center"/>
    </xf>
    <xf numFmtId="0" fontId="0" fillId="9" borderId="16" xfId="0" applyFill="1" applyBorder="1" applyAlignment="1">
      <alignment horizontal="center" vertical="center" wrapText="1"/>
    </xf>
    <xf numFmtId="164" fontId="0" fillId="5" borderId="26" xfId="0" applyNumberFormat="1" applyFill="1" applyBorder="1" applyAlignment="1">
      <alignment horizontal="center" vertical="center"/>
    </xf>
    <xf numFmtId="0" fontId="0" fillId="5" borderId="27" xfId="0" applyFill="1" applyBorder="1" applyAlignment="1">
      <alignment horizontal="center" vertical="center" wrapText="1"/>
    </xf>
    <xf numFmtId="164" fontId="0" fillId="9" borderId="33" xfId="0" applyNumberFormat="1" applyFill="1" applyBorder="1" applyAlignment="1">
      <alignment horizontal="center" vertical="center"/>
    </xf>
    <xf numFmtId="0" fontId="0" fillId="9" borderId="27" xfId="0" applyFill="1" applyBorder="1" applyAlignment="1">
      <alignment horizontal="center" vertical="center" wrapText="1"/>
    </xf>
    <xf numFmtId="0" fontId="0" fillId="0" borderId="10" xfId="0" applyFill="1" applyBorder="1" applyAlignment="1"/>
    <xf numFmtId="0" fontId="0" fillId="0" borderId="0" xfId="0" applyAlignment="1">
      <alignment vertical="center"/>
    </xf>
    <xf numFmtId="0" fontId="11" fillId="8" borderId="28" xfId="0" applyFont="1" applyFill="1" applyBorder="1" applyAlignment="1">
      <alignment vertical="center"/>
    </xf>
    <xf numFmtId="16" fontId="0" fillId="0" borderId="29" xfId="0" applyNumberFormat="1" applyBorder="1" applyAlignment="1">
      <alignment vertical="center"/>
    </xf>
    <xf numFmtId="0" fontId="0" fillId="0" borderId="29" xfId="0" applyBorder="1" applyAlignment="1">
      <alignment vertical="center"/>
    </xf>
    <xf numFmtId="0" fontId="0" fillId="0" borderId="30" xfId="0" applyBorder="1" applyAlignment="1">
      <alignment vertical="center"/>
    </xf>
    <xf numFmtId="14" fontId="6" fillId="0" borderId="10" xfId="0" applyNumberFormat="1" applyFont="1" applyFill="1" applyBorder="1"/>
    <xf numFmtId="0" fontId="4" fillId="0" borderId="19" xfId="0" applyFont="1" applyFill="1" applyBorder="1" applyAlignment="1"/>
    <xf numFmtId="0" fontId="6" fillId="0" borderId="19" xfId="0" applyFont="1" applyFill="1" applyBorder="1" applyAlignment="1"/>
    <xf numFmtId="14" fontId="0" fillId="0" borderId="19" xfId="0" applyNumberFormat="1" applyFill="1" applyBorder="1" applyAlignment="1">
      <alignment horizontal="center"/>
    </xf>
    <xf numFmtId="14" fontId="6" fillId="0" borderId="19" xfId="0" applyNumberFormat="1" applyFont="1" applyFill="1" applyBorder="1"/>
    <xf numFmtId="49" fontId="4" fillId="0" borderId="10" xfId="0" applyNumberFormat="1" applyFont="1" applyFill="1" applyBorder="1" applyAlignment="1">
      <alignment horizontal="center" vertical="center"/>
    </xf>
    <xf numFmtId="14" fontId="0" fillId="0" borderId="21" xfId="0" applyNumberFormat="1" applyFill="1" applyBorder="1"/>
    <xf numFmtId="14" fontId="0" fillId="0" borderId="19" xfId="0" applyNumberFormat="1" applyFill="1" applyBorder="1" applyAlignment="1">
      <alignment horizontal="left" wrapText="1"/>
    </xf>
    <xf numFmtId="14" fontId="0" fillId="0" borderId="19" xfId="0" applyNumberFormat="1" applyFill="1" applyBorder="1" applyAlignment="1">
      <alignment wrapText="1"/>
    </xf>
    <xf numFmtId="0" fontId="0" fillId="0" borderId="10" xfId="0" applyFill="1" applyBorder="1" applyAlignment="1">
      <alignment wrapText="1"/>
    </xf>
    <xf numFmtId="0" fontId="0" fillId="0" borderId="19" xfId="0" applyFill="1" applyBorder="1" applyAlignment="1">
      <alignment wrapText="1"/>
    </xf>
    <xf numFmtId="0" fontId="9" fillId="0" borderId="0" xfId="0" applyFont="1" applyFill="1" applyAlignment="1"/>
    <xf numFmtId="0" fontId="0" fillId="0" borderId="10" xfId="0" quotePrefix="1" applyFill="1" applyBorder="1" applyAlignment="1">
      <alignment horizontal="center"/>
    </xf>
    <xf numFmtId="0" fontId="0" fillId="0" borderId="21" xfId="0" applyFill="1" applyBorder="1"/>
    <xf numFmtId="0" fontId="4" fillId="0" borderId="10" xfId="0" applyNumberFormat="1" applyFont="1" applyFill="1" applyBorder="1" applyAlignment="1">
      <alignment horizontal="center"/>
    </xf>
    <xf numFmtId="14" fontId="4" fillId="0" borderId="16" xfId="0" applyNumberFormat="1" applyFont="1" applyFill="1" applyBorder="1" applyAlignment="1">
      <alignment horizontal="center"/>
    </xf>
    <xf numFmtId="14" fontId="4" fillId="0" borderId="19" xfId="0" applyNumberFormat="1" applyFont="1" applyFill="1" applyBorder="1" applyAlignment="1"/>
    <xf numFmtId="14" fontId="4" fillId="0" borderId="19" xfId="0" applyNumberFormat="1" applyFont="1" applyFill="1" applyBorder="1"/>
    <xf numFmtId="0" fontId="4" fillId="0" borderId="0" xfId="0" applyFont="1" applyFill="1"/>
    <xf numFmtId="0" fontId="9" fillId="0" borderId="10" xfId="0" applyFont="1" applyFill="1" applyBorder="1" applyAlignment="1"/>
    <xf numFmtId="0" fontId="10" fillId="0" borderId="10" xfId="0" applyFont="1" applyFill="1" applyBorder="1" applyAlignment="1"/>
    <xf numFmtId="0" fontId="3" fillId="4" borderId="19" xfId="0" applyNumberFormat="1" applyFont="1" applyFill="1" applyBorder="1" applyAlignment="1">
      <alignment horizontal="center" vertical="center"/>
    </xf>
    <xf numFmtId="0" fontId="0" fillId="0" borderId="19" xfId="0" applyNumberFormat="1" applyFill="1" applyBorder="1" applyAlignment="1">
      <alignment horizontal="center"/>
    </xf>
    <xf numFmtId="0" fontId="6" fillId="0" borderId="9" xfId="0" applyNumberFormat="1" applyFont="1" applyFill="1" applyBorder="1" applyAlignment="1">
      <alignment horizontal="center" vertical="center"/>
    </xf>
    <xf numFmtId="0" fontId="6" fillId="0" borderId="10" xfId="0" applyFont="1" applyFill="1" applyBorder="1" applyAlignment="1">
      <alignment horizontal="center"/>
    </xf>
    <xf numFmtId="14" fontId="6" fillId="0" borderId="10" xfId="0" applyNumberFormat="1" applyFont="1" applyFill="1" applyBorder="1" applyAlignment="1">
      <alignment horizontal="center"/>
    </xf>
    <xf numFmtId="49" fontId="6" fillId="0" borderId="10" xfId="0" applyNumberFormat="1" applyFont="1" applyFill="1" applyBorder="1" applyAlignment="1">
      <alignment horizontal="center" vertical="center"/>
    </xf>
    <xf numFmtId="0" fontId="6" fillId="0" borderId="10" xfId="0" applyFont="1" applyFill="1" applyBorder="1"/>
    <xf numFmtId="0" fontId="6" fillId="0" borderId="10" xfId="0" applyNumberFormat="1" applyFont="1" applyFill="1" applyBorder="1" applyAlignment="1">
      <alignment horizontal="center"/>
    </xf>
    <xf numFmtId="14" fontId="6" fillId="0" borderId="16" xfId="0" applyNumberFormat="1" applyFont="1" applyFill="1" applyBorder="1" applyAlignment="1">
      <alignment horizontal="center"/>
    </xf>
    <xf numFmtId="14" fontId="6" fillId="0" borderId="19" xfId="0" applyNumberFormat="1" applyFont="1" applyFill="1" applyBorder="1" applyAlignment="1"/>
    <xf numFmtId="0" fontId="6" fillId="0" borderId="0" xfId="0" applyFont="1" applyFill="1"/>
    <xf numFmtId="0" fontId="6" fillId="0" borderId="10" xfId="0" applyFont="1" applyBorder="1"/>
    <xf numFmtId="0" fontId="0" fillId="0" borderId="10" xfId="0" applyBorder="1"/>
    <xf numFmtId="0" fontId="6" fillId="0" borderId="19" xfId="0" applyNumberFormat="1" applyFont="1" applyFill="1" applyBorder="1" applyAlignment="1">
      <alignment horizontal="center"/>
    </xf>
    <xf numFmtId="0" fontId="4" fillId="0" borderId="16" xfId="0" quotePrefix="1" applyFont="1" applyFill="1" applyBorder="1" applyAlignment="1">
      <alignment horizontal="center"/>
    </xf>
    <xf numFmtId="0" fontId="4" fillId="0" borderId="19" xfId="0" applyNumberFormat="1" applyFont="1" applyFill="1" applyBorder="1" applyAlignment="1">
      <alignment horizontal="center"/>
    </xf>
    <xf numFmtId="0" fontId="2" fillId="3" borderId="0" xfId="0" applyFont="1" applyFill="1" applyBorder="1" applyAlignment="1">
      <alignment horizontal="left" vertical="center"/>
    </xf>
    <xf numFmtId="0" fontId="0" fillId="0" borderId="10" xfId="0" applyFont="1" applyFill="1" applyBorder="1"/>
    <xf numFmtId="14" fontId="2" fillId="2" borderId="23" xfId="0" applyNumberFormat="1" applyFont="1" applyFill="1" applyBorder="1" applyAlignment="1">
      <alignment horizontal="center" vertical="center"/>
    </xf>
    <xf numFmtId="0" fontId="2" fillId="2" borderId="18" xfId="0" applyNumberFormat="1" applyFont="1" applyFill="1" applyBorder="1" applyAlignment="1">
      <alignment horizontal="center" vertical="center"/>
    </xf>
    <xf numFmtId="0" fontId="0" fillId="0" borderId="0" xfId="0" applyBorder="1" applyAlignment="1"/>
    <xf numFmtId="0" fontId="6" fillId="0" borderId="16" xfId="0" applyFont="1" applyFill="1" applyBorder="1" applyAlignment="1">
      <alignment horizontal="center"/>
    </xf>
    <xf numFmtId="0" fontId="4" fillId="0" borderId="10" xfId="0" applyFont="1" applyFill="1" applyBorder="1" applyAlignment="1"/>
    <xf numFmtId="14" fontId="4" fillId="0" borderId="19" xfId="0" applyNumberFormat="1" applyFont="1" applyFill="1" applyBorder="1" applyAlignment="1">
      <alignment wrapText="1"/>
    </xf>
    <xf numFmtId="0" fontId="4" fillId="0" borderId="9" xfId="0" applyFont="1" applyFill="1" applyBorder="1" applyAlignment="1">
      <alignment horizontal="center"/>
    </xf>
    <xf numFmtId="0" fontId="4" fillId="0" borderId="16" xfId="0" applyFont="1" applyFill="1" applyBorder="1" applyAlignment="1">
      <alignment horizontal="center"/>
    </xf>
    <xf numFmtId="0" fontId="13" fillId="0" borderId="10" xfId="0" applyFont="1" applyFill="1" applyBorder="1" applyAlignment="1"/>
    <xf numFmtId="0" fontId="14" fillId="0" borderId="9" xfId="0" applyNumberFormat="1" applyFont="1" applyFill="1" applyBorder="1" applyAlignment="1">
      <alignment horizontal="center" vertical="center"/>
    </xf>
    <xf numFmtId="0" fontId="14" fillId="0" borderId="10" xfId="0" applyFont="1" applyFill="1" applyBorder="1" applyAlignment="1">
      <alignment horizontal="center"/>
    </xf>
    <xf numFmtId="14" fontId="14" fillId="0" borderId="10" xfId="0" applyNumberFormat="1" applyFont="1" applyFill="1" applyBorder="1" applyAlignment="1">
      <alignment horizontal="center"/>
    </xf>
    <xf numFmtId="49" fontId="14" fillId="0" borderId="10" xfId="0" applyNumberFormat="1" applyFont="1" applyFill="1" applyBorder="1" applyAlignment="1">
      <alignment horizontal="center" vertical="center"/>
    </xf>
    <xf numFmtId="0" fontId="14" fillId="0" borderId="10" xfId="0" applyFont="1" applyFill="1" applyBorder="1"/>
    <xf numFmtId="0" fontId="14" fillId="0" borderId="16" xfId="0" quotePrefix="1" applyFont="1" applyFill="1" applyBorder="1" applyAlignment="1">
      <alignment horizontal="center"/>
    </xf>
    <xf numFmtId="0" fontId="14" fillId="0" borderId="10" xfId="0" applyNumberFormat="1" applyFont="1" applyFill="1" applyBorder="1" applyAlignment="1">
      <alignment horizontal="center"/>
    </xf>
    <xf numFmtId="0" fontId="14" fillId="0" borderId="19" xfId="0" applyNumberFormat="1" applyFont="1" applyFill="1" applyBorder="1" applyAlignment="1">
      <alignment horizontal="center"/>
    </xf>
    <xf numFmtId="14" fontId="14" fillId="0" borderId="16" xfId="0" applyNumberFormat="1" applyFont="1" applyFill="1" applyBorder="1" applyAlignment="1">
      <alignment horizontal="center"/>
    </xf>
    <xf numFmtId="14" fontId="14" fillId="0" borderId="19" xfId="0" applyNumberFormat="1" applyFont="1" applyFill="1" applyBorder="1" applyAlignment="1"/>
    <xf numFmtId="14" fontId="14" fillId="0" borderId="19" xfId="0" applyNumberFormat="1" applyFont="1" applyFill="1" applyBorder="1"/>
    <xf numFmtId="0" fontId="14" fillId="0" borderId="19" xfId="0" applyFont="1" applyFill="1" applyBorder="1" applyAlignment="1"/>
    <xf numFmtId="0" fontId="14" fillId="0" borderId="0" xfId="0" applyFont="1" applyFill="1"/>
    <xf numFmtId="49" fontId="1" fillId="2" borderId="1" xfId="0" applyNumberFormat="1" applyFont="1" applyFill="1" applyBorder="1" applyAlignment="1">
      <alignment horizontal="left" vertical="center"/>
    </xf>
    <xf numFmtId="49" fontId="1" fillId="2" borderId="2" xfId="0" applyNumberFormat="1" applyFont="1" applyFill="1" applyBorder="1" applyAlignment="1">
      <alignment horizontal="left" vertical="center"/>
    </xf>
    <xf numFmtId="49" fontId="1" fillId="2" borderId="4" xfId="0" applyNumberFormat="1" applyFont="1" applyFill="1" applyBorder="1" applyAlignment="1">
      <alignment horizontal="left" vertical="center"/>
    </xf>
    <xf numFmtId="14" fontId="2" fillId="2" borderId="3" xfId="0" applyNumberFormat="1" applyFont="1" applyFill="1" applyBorder="1" applyAlignment="1">
      <alignment horizontal="center" vertical="center" wrapText="1"/>
    </xf>
    <xf numFmtId="14" fontId="2" fillId="2" borderId="20" xfId="0" applyNumberFormat="1" applyFont="1" applyFill="1" applyBorder="1" applyAlignment="1">
      <alignment horizontal="center" vertical="center" wrapText="1"/>
    </xf>
    <xf numFmtId="14" fontId="2" fillId="2" borderId="5" xfId="0" applyNumberFormat="1" applyFont="1" applyFill="1" applyBorder="1" applyAlignment="1">
      <alignment horizontal="center" vertical="center" wrapText="1"/>
    </xf>
    <xf numFmtId="0" fontId="2" fillId="2" borderId="3" xfId="0" applyNumberFormat="1" applyFont="1" applyFill="1" applyBorder="1" applyAlignment="1">
      <alignment horizontal="center" vertical="center" wrapText="1"/>
    </xf>
    <xf numFmtId="0" fontId="2" fillId="2" borderId="5" xfId="0" applyNumberFormat="1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14" fontId="2" fillId="2" borderId="2" xfId="0" applyNumberFormat="1" applyFont="1" applyFill="1" applyBorder="1" applyAlignment="1">
      <alignment horizontal="center" vertical="center" wrapText="1"/>
    </xf>
    <xf numFmtId="14" fontId="2" fillId="2" borderId="4" xfId="0" applyNumberFormat="1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left" vertical="center"/>
    </xf>
    <xf numFmtId="0" fontId="2" fillId="3" borderId="13" xfId="0" applyFont="1" applyFill="1" applyBorder="1" applyAlignment="1">
      <alignment horizontal="left" vertical="center"/>
    </xf>
    <xf numFmtId="0" fontId="2" fillId="3" borderId="15" xfId="0" applyFont="1" applyFill="1" applyBorder="1" applyAlignment="1">
      <alignment horizontal="left" vertical="center"/>
    </xf>
    <xf numFmtId="14" fontId="2" fillId="3" borderId="0" xfId="0" applyNumberFormat="1" applyFont="1" applyFill="1" applyBorder="1" applyAlignment="1">
      <alignment vertical="center"/>
    </xf>
    <xf numFmtId="0" fontId="2" fillId="3" borderId="0" xfId="0" applyFont="1" applyFill="1" applyBorder="1" applyAlignment="1">
      <alignment horizontal="left" vertical="center"/>
    </xf>
    <xf numFmtId="0" fontId="2" fillId="3" borderId="18" xfId="0" applyFont="1" applyFill="1" applyBorder="1" applyAlignment="1">
      <alignment horizontal="left" vertical="center"/>
    </xf>
    <xf numFmtId="49" fontId="2" fillId="2" borderId="3" xfId="0" applyNumberFormat="1" applyFont="1" applyFill="1" applyBorder="1" applyAlignment="1">
      <alignment horizontal="center" vertical="center" wrapText="1"/>
    </xf>
    <xf numFmtId="49" fontId="2" fillId="2" borderId="5" xfId="0" applyNumberFormat="1" applyFont="1" applyFill="1" applyBorder="1" applyAlignment="1">
      <alignment horizontal="center" vertical="center" wrapText="1"/>
    </xf>
    <xf numFmtId="0" fontId="7" fillId="2" borderId="3" xfId="0" applyNumberFormat="1" applyFont="1" applyFill="1" applyBorder="1" applyAlignment="1">
      <alignment horizontal="center" vertical="center" wrapText="1"/>
    </xf>
    <xf numFmtId="0" fontId="7" fillId="2" borderId="5" xfId="0" applyNumberFormat="1" applyFont="1" applyFill="1" applyBorder="1" applyAlignment="1">
      <alignment horizontal="center" vertical="center" wrapText="1"/>
    </xf>
    <xf numFmtId="0" fontId="2" fillId="2" borderId="2" xfId="0" applyNumberFormat="1" applyFont="1" applyFill="1" applyBorder="1" applyAlignment="1">
      <alignment horizontal="center" vertical="center" wrapText="1"/>
    </xf>
    <xf numFmtId="0" fontId="2" fillId="2" borderId="4" xfId="0" applyNumberFormat="1" applyFont="1" applyFill="1" applyBorder="1" applyAlignment="1">
      <alignment horizontal="center" vertical="center" wrapText="1"/>
    </xf>
    <xf numFmtId="0" fontId="12" fillId="8" borderId="1" xfId="0" applyFont="1" applyFill="1" applyBorder="1" applyAlignment="1">
      <alignment horizontal="center"/>
    </xf>
    <xf numFmtId="0" fontId="12" fillId="8" borderId="2" xfId="0" applyFont="1" applyFill="1" applyBorder="1" applyAlignment="1">
      <alignment horizontal="center"/>
    </xf>
    <xf numFmtId="164" fontId="12" fillId="8" borderId="2" xfId="0" applyNumberFormat="1" applyFont="1" applyFill="1" applyBorder="1" applyAlignment="1">
      <alignment horizontal="center"/>
    </xf>
    <xf numFmtId="0" fontId="12" fillId="8" borderId="4" xfId="0" applyFont="1" applyFill="1" applyBorder="1" applyAlignment="1">
      <alignment horizontal="center"/>
    </xf>
    <xf numFmtId="0" fontId="11" fillId="5" borderId="22" xfId="0" applyFont="1" applyFill="1" applyBorder="1" applyAlignment="1">
      <alignment horizontal="center"/>
    </xf>
    <xf numFmtId="0" fontId="11" fillId="5" borderId="23" xfId="0" applyFont="1" applyFill="1" applyBorder="1" applyAlignment="1">
      <alignment horizontal="center"/>
    </xf>
    <xf numFmtId="164" fontId="11" fillId="9" borderId="31" xfId="0" applyNumberFormat="1" applyFont="1" applyFill="1" applyBorder="1" applyAlignment="1">
      <alignment horizontal="center"/>
    </xf>
    <xf numFmtId="0" fontId="11" fillId="9" borderId="23" xfId="0" applyFont="1" applyFill="1" applyBorder="1" applyAlignment="1">
      <alignment horizontal="center"/>
    </xf>
  </cellXfs>
  <cellStyles count="1">
    <cellStyle name="Normal" xfId="0" builtinId="0"/>
  </cellStyles>
  <dxfs count="1">
    <dxf>
      <fill>
        <patternFill patternType="solid">
          <fgColor rgb="FF1F497D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en-US"/>
              <a:t>Acompanhamento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GRAFICOS!$C$2</c:f>
              <c:strCache>
                <c:ptCount val="1"/>
                <c:pt idx="0">
                  <c:v>Qtd.</c:v>
                </c:pt>
              </c:strCache>
            </c:strRef>
          </c:tx>
          <c:dLbls>
            <c:showVal val="1"/>
          </c:dLbls>
          <c:cat>
            <c:strRef>
              <c:f>GRAFICOS!$B$3:$B$8</c:f>
              <c:strCache>
                <c:ptCount val="6"/>
                <c:pt idx="0">
                  <c:v>ACEITO</c:v>
                </c:pt>
                <c:pt idx="1">
                  <c:v>A ACEITAR</c:v>
                </c:pt>
                <c:pt idx="2">
                  <c:v>PARALISADO</c:v>
                </c:pt>
                <c:pt idx="3">
                  <c:v>A AGENDAR</c:v>
                </c:pt>
                <c:pt idx="4">
                  <c:v>EM ANDAMENTO</c:v>
                </c:pt>
                <c:pt idx="5">
                  <c:v>AGENDADO</c:v>
                </c:pt>
              </c:strCache>
            </c:strRef>
          </c:cat>
          <c:val>
            <c:numRef>
              <c:f>GRAFICOS!$C$3:$C$8</c:f>
              <c:numCache>
                <c:formatCode>General</c:formatCode>
                <c:ptCount val="6"/>
                <c:pt idx="0">
                  <c:v>410</c:v>
                </c:pt>
                <c:pt idx="1">
                  <c:v>23</c:v>
                </c:pt>
                <c:pt idx="2">
                  <c:v>87</c:v>
                </c:pt>
                <c:pt idx="3">
                  <c:v>218</c:v>
                </c:pt>
                <c:pt idx="4">
                  <c:v>2</c:v>
                </c:pt>
                <c:pt idx="5">
                  <c:v>74</c:v>
                </c:pt>
              </c:numCache>
            </c:numRef>
          </c:val>
        </c:ser>
        <c:axId val="73250688"/>
        <c:axId val="73252224"/>
      </c:barChart>
      <c:catAx>
        <c:axId val="73250688"/>
        <c:scaling>
          <c:orientation val="minMax"/>
        </c:scaling>
        <c:axPos val="b"/>
        <c:tickLblPos val="nextTo"/>
        <c:crossAx val="73252224"/>
        <c:crosses val="autoZero"/>
        <c:auto val="1"/>
        <c:lblAlgn val="ctr"/>
        <c:lblOffset val="100"/>
      </c:catAx>
      <c:valAx>
        <c:axId val="73252224"/>
        <c:scaling>
          <c:orientation val="minMax"/>
        </c:scaling>
        <c:axPos val="l"/>
        <c:majorGridlines/>
        <c:numFmt formatCode="General" sourceLinked="1"/>
        <c:tickLblPos val="nextTo"/>
        <c:crossAx val="73250688"/>
        <c:crosses val="autoZero"/>
        <c:crossBetween val="between"/>
      </c:valAx>
    </c:plotArea>
    <c:plotVisOnly val="1"/>
    <c:dispBlanksAs val="gap"/>
  </c:chart>
  <c:printSettings>
    <c:headerFooter/>
    <c:pageMargins b="0.78740157499999996" l="0.511811024" r="0.511811024" t="0.78740157499999996" header="0.31496062000001085" footer="0.3149606200000108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en-US"/>
              <a:t>Pendências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GRAFICOS!$C$53</c:f>
              <c:strCache>
                <c:ptCount val="1"/>
                <c:pt idx="0">
                  <c:v>Qtd.</c:v>
                </c:pt>
              </c:strCache>
            </c:strRef>
          </c:tx>
          <c:dLbls>
            <c:showVal val="1"/>
          </c:dLbls>
          <c:cat>
            <c:strRef>
              <c:f>GRAFICOS!$B$54:$B$58</c:f>
              <c:strCache>
                <c:ptCount val="5"/>
                <c:pt idx="0">
                  <c:v>LIDER</c:v>
                </c:pt>
                <c:pt idx="1">
                  <c:v>SAÚDE</c:v>
                </c:pt>
                <c:pt idx="2">
                  <c:v>CLIENTE</c:v>
                </c:pt>
                <c:pt idx="3">
                  <c:v>PRODEMGE</c:v>
                </c:pt>
                <c:pt idx="4">
                  <c:v>SEM PENDÊNCIAS</c:v>
                </c:pt>
              </c:strCache>
            </c:strRef>
          </c:cat>
          <c:val>
            <c:numRef>
              <c:f>GRAFICOS!$C$54:$C$58</c:f>
              <c:numCache>
                <c:formatCode>General</c:formatCode>
                <c:ptCount val="5"/>
                <c:pt idx="0">
                  <c:v>190</c:v>
                </c:pt>
                <c:pt idx="1">
                  <c:v>107</c:v>
                </c:pt>
                <c:pt idx="2">
                  <c:v>2</c:v>
                </c:pt>
                <c:pt idx="3">
                  <c:v>0</c:v>
                </c:pt>
                <c:pt idx="4">
                  <c:v>501</c:v>
                </c:pt>
              </c:numCache>
            </c:numRef>
          </c:val>
        </c:ser>
        <c:axId val="73268224"/>
        <c:axId val="85353216"/>
      </c:barChart>
      <c:catAx>
        <c:axId val="73268224"/>
        <c:scaling>
          <c:orientation val="minMax"/>
        </c:scaling>
        <c:axPos val="b"/>
        <c:tickLblPos val="nextTo"/>
        <c:crossAx val="85353216"/>
        <c:crosses val="autoZero"/>
        <c:auto val="1"/>
        <c:lblAlgn val="ctr"/>
        <c:lblOffset val="100"/>
      </c:catAx>
      <c:valAx>
        <c:axId val="85353216"/>
        <c:scaling>
          <c:orientation val="minMax"/>
        </c:scaling>
        <c:axPos val="l"/>
        <c:majorGridlines/>
        <c:numFmt formatCode="General" sourceLinked="1"/>
        <c:tickLblPos val="nextTo"/>
        <c:crossAx val="73268224"/>
        <c:crosses val="autoZero"/>
        <c:crossBetween val="between"/>
      </c:valAx>
    </c:plotArea>
    <c:plotVisOnly val="1"/>
    <c:dispBlanksAs val="gap"/>
  </c:chart>
  <c:printSettings>
    <c:headerFooter/>
    <c:pageMargins b="0.78740157499999996" l="0.511811024" r="0.511811024" t="0.78740157499999996" header="0.31496062000001074" footer="0.3149606200000107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en-US"/>
              <a:t>Empreiteiras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GRAFICOS!$C$28</c:f>
              <c:strCache>
                <c:ptCount val="1"/>
                <c:pt idx="0">
                  <c:v>Qtd.</c:v>
                </c:pt>
              </c:strCache>
            </c:strRef>
          </c:tx>
          <c:dLbls>
            <c:showVal val="1"/>
          </c:dLbls>
          <c:cat>
            <c:strRef>
              <c:f>GRAFICOS!$B$29:$B$31</c:f>
              <c:strCache>
                <c:ptCount val="3"/>
                <c:pt idx="0">
                  <c:v>LIDER</c:v>
                </c:pt>
                <c:pt idx="1">
                  <c:v>NELTA</c:v>
                </c:pt>
                <c:pt idx="2">
                  <c:v>VODANET</c:v>
                </c:pt>
              </c:strCache>
            </c:strRef>
          </c:cat>
          <c:val>
            <c:numRef>
              <c:f>GRAFICOS!$C$29:$C$31</c:f>
              <c:numCache>
                <c:formatCode>General</c:formatCode>
                <c:ptCount val="3"/>
                <c:pt idx="0">
                  <c:v>735</c:v>
                </c:pt>
                <c:pt idx="1">
                  <c:v>6</c:v>
                </c:pt>
                <c:pt idx="2">
                  <c:v>79</c:v>
                </c:pt>
              </c:numCache>
            </c:numRef>
          </c:val>
        </c:ser>
        <c:axId val="86049152"/>
        <c:axId val="86050688"/>
      </c:barChart>
      <c:catAx>
        <c:axId val="86049152"/>
        <c:scaling>
          <c:orientation val="minMax"/>
        </c:scaling>
        <c:axPos val="b"/>
        <c:tickLblPos val="nextTo"/>
        <c:crossAx val="86050688"/>
        <c:crosses val="autoZero"/>
        <c:auto val="1"/>
        <c:lblAlgn val="ctr"/>
        <c:lblOffset val="100"/>
      </c:catAx>
      <c:valAx>
        <c:axId val="86050688"/>
        <c:scaling>
          <c:orientation val="minMax"/>
        </c:scaling>
        <c:axPos val="l"/>
        <c:majorGridlines/>
        <c:numFmt formatCode="General" sourceLinked="1"/>
        <c:tickLblPos val="nextTo"/>
        <c:crossAx val="86049152"/>
        <c:crosses val="autoZero"/>
        <c:crossBetween val="between"/>
      </c:valAx>
    </c:plotArea>
    <c:plotVisOnly val="1"/>
    <c:dispBlanksAs val="gap"/>
  </c:chart>
  <c:printSettings>
    <c:headerFooter/>
    <c:pageMargins b="0.78740157499999996" l="0.511811024" r="0.511811024" t="0.78740157499999996" header="0.31496062000000963" footer="0.3149606200000096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pivotSource>
    <c:name>[Relação Geral - Vodanet - 01-08-2012.xlsx]Lider!Tabela dinâmica2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Lider</a:t>
            </a:r>
          </a:p>
        </c:rich>
      </c:tx>
    </c:title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Val val="1"/>
        </c:dLbl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Lider!$B$3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pt-BR"/>
              </a:p>
            </c:txPr>
            <c:showVal val="1"/>
          </c:dLbls>
          <c:cat>
            <c:multiLvlStrRef>
              <c:f>Lider!$A$4:$A$12</c:f>
              <c:multiLvlStrCache>
                <c:ptCount val="7"/>
                <c:lvl>
                  <c:pt idx="0">
                    <c:v>A AGENDAR</c:v>
                  </c:pt>
                  <c:pt idx="1">
                    <c:v>ACEITO</c:v>
                  </c:pt>
                  <c:pt idx="2">
                    <c:v>PARALISADO</c:v>
                  </c:pt>
                  <c:pt idx="3">
                    <c:v>EM ANDAMENTO</c:v>
                  </c:pt>
                  <c:pt idx="4">
                    <c:v>CANCELADO</c:v>
                  </c:pt>
                  <c:pt idx="5">
                    <c:v>AGENDADO</c:v>
                  </c:pt>
                  <c:pt idx="6">
                    <c:v>A ACEITAR</c:v>
                  </c:pt>
                </c:lvl>
                <c:lvl>
                  <c:pt idx="0">
                    <c:v>LIDER</c:v>
                  </c:pt>
                </c:lvl>
              </c:multiLvlStrCache>
            </c:multiLvlStrRef>
          </c:cat>
          <c:val>
            <c:numRef>
              <c:f>Lider!$B$4:$B$12</c:f>
              <c:numCache>
                <c:formatCode>General</c:formatCode>
                <c:ptCount val="7"/>
                <c:pt idx="0">
                  <c:v>231</c:v>
                </c:pt>
                <c:pt idx="1">
                  <c:v>328</c:v>
                </c:pt>
                <c:pt idx="2">
                  <c:v>92</c:v>
                </c:pt>
                <c:pt idx="3">
                  <c:v>7</c:v>
                </c:pt>
                <c:pt idx="4">
                  <c:v>1</c:v>
                </c:pt>
                <c:pt idx="5">
                  <c:v>49</c:v>
                </c:pt>
                <c:pt idx="6">
                  <c:v>7</c:v>
                </c:pt>
              </c:numCache>
            </c:numRef>
          </c:val>
        </c:ser>
        <c:axId val="88370560"/>
        <c:axId val="88380544"/>
      </c:barChart>
      <c:catAx>
        <c:axId val="88370560"/>
        <c:scaling>
          <c:orientation val="minMax"/>
        </c:scaling>
        <c:axPos val="b"/>
        <c:tickLblPos val="nextTo"/>
        <c:crossAx val="88380544"/>
        <c:crosses val="autoZero"/>
        <c:auto val="1"/>
        <c:lblAlgn val="ctr"/>
        <c:lblOffset val="100"/>
      </c:catAx>
      <c:valAx>
        <c:axId val="88380544"/>
        <c:scaling>
          <c:orientation val="minMax"/>
        </c:scaling>
        <c:axPos val="l"/>
        <c:majorGridlines/>
        <c:numFmt formatCode="General" sourceLinked="1"/>
        <c:tickLblPos val="nextTo"/>
        <c:crossAx val="88370560"/>
        <c:crosses val="autoZero"/>
        <c:crossBetween val="between"/>
      </c:valAx>
    </c:plotArea>
    <c:plotVisOnly val="1"/>
    <c:dispBlanksAs val="gap"/>
  </c:chart>
  <c:printSettings>
    <c:headerFooter/>
    <c:pageMargins b="0.78740157499999996" l="0.511811024" r="0.511811024" t="0.78740157499999996" header="0.31496062000000963" footer="0.3149606200000096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pivotSource>
    <c:name>[Relação Geral - Vodanet - 01-08-2012.xlsx]Vodanet  !Tabela dinâmica4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Vodanet</a:t>
            </a:r>
          </a:p>
        </c:rich>
      </c:tx>
    </c:title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Val val="1"/>
        </c:dLbl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'Vodanet  '!$B$3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pt-BR"/>
              </a:p>
            </c:txPr>
            <c:showVal val="1"/>
          </c:dLbls>
          <c:cat>
            <c:multiLvlStrRef>
              <c:f>'Vodanet  '!$A$4:$A$11</c:f>
              <c:multiLvlStrCache>
                <c:ptCount val="6"/>
                <c:lvl>
                  <c:pt idx="0">
                    <c:v>A AGENDAR</c:v>
                  </c:pt>
                  <c:pt idx="1">
                    <c:v>ACEITO</c:v>
                  </c:pt>
                  <c:pt idx="2">
                    <c:v>PARALISADO</c:v>
                  </c:pt>
                  <c:pt idx="3">
                    <c:v>AGENDADO</c:v>
                  </c:pt>
                  <c:pt idx="4">
                    <c:v>A ACEITAR</c:v>
                  </c:pt>
                  <c:pt idx="5">
                    <c:v>PARALISAR</c:v>
                  </c:pt>
                </c:lvl>
                <c:lvl>
                  <c:pt idx="0">
                    <c:v>VODANET</c:v>
                  </c:pt>
                </c:lvl>
              </c:multiLvlStrCache>
            </c:multiLvlStrRef>
          </c:cat>
          <c:val>
            <c:numRef>
              <c:f>'Vodanet  '!$B$4:$B$11</c:f>
              <c:numCache>
                <c:formatCode>General</c:formatCode>
                <c:ptCount val="6"/>
                <c:pt idx="0">
                  <c:v>1</c:v>
                </c:pt>
                <c:pt idx="1">
                  <c:v>45</c:v>
                </c:pt>
                <c:pt idx="2">
                  <c:v>5</c:v>
                </c:pt>
                <c:pt idx="3">
                  <c:v>26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axId val="88462848"/>
        <c:axId val="88464384"/>
      </c:barChart>
      <c:catAx>
        <c:axId val="88462848"/>
        <c:scaling>
          <c:orientation val="minMax"/>
        </c:scaling>
        <c:axPos val="b"/>
        <c:tickLblPos val="nextTo"/>
        <c:crossAx val="88464384"/>
        <c:crosses val="autoZero"/>
        <c:auto val="1"/>
        <c:lblAlgn val="ctr"/>
        <c:lblOffset val="100"/>
      </c:catAx>
      <c:valAx>
        <c:axId val="88464384"/>
        <c:scaling>
          <c:orientation val="minMax"/>
        </c:scaling>
        <c:axPos val="l"/>
        <c:majorGridlines/>
        <c:numFmt formatCode="General" sourceLinked="1"/>
        <c:tickLblPos val="nextTo"/>
        <c:crossAx val="88462848"/>
        <c:crosses val="autoZero"/>
        <c:crossBetween val="between"/>
      </c:valAx>
    </c:plotArea>
    <c:plotVisOnly val="1"/>
    <c:dispBlanksAs val="gap"/>
  </c:chart>
  <c:printSettings>
    <c:headerFooter/>
    <c:pageMargins b="0.78740157499999996" l="0.511811024" r="0.511811024" t="0.78740157499999996" header="0.31496062000000963" footer="0.3149606200000096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pivotSource>
    <c:name>[Relação Geral - Vodanet - 01-08-2012.xlsx]Nelta!Tabela dinâmica3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Nelta</a:t>
            </a:r>
          </a:p>
        </c:rich>
      </c:tx>
    </c:title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Val val="1"/>
        </c:dLbl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Nelta!$B$3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pt-BR"/>
              </a:p>
            </c:txPr>
            <c:showVal val="1"/>
          </c:dLbls>
          <c:cat>
            <c:multiLvlStrRef>
              <c:f>Nelta!$A$4:$A$6</c:f>
              <c:multiLvlStrCache>
                <c:ptCount val="1"/>
                <c:lvl>
                  <c:pt idx="0">
                    <c:v>ACEITO</c:v>
                  </c:pt>
                </c:lvl>
                <c:lvl>
                  <c:pt idx="0">
                    <c:v>NELTA</c:v>
                  </c:pt>
                </c:lvl>
              </c:multiLvlStrCache>
            </c:multiLvlStrRef>
          </c:cat>
          <c:val>
            <c:numRef>
              <c:f>Nelta!$B$4:$B$6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</c:ser>
        <c:axId val="88542208"/>
        <c:axId val="88548096"/>
      </c:barChart>
      <c:catAx>
        <c:axId val="88542208"/>
        <c:scaling>
          <c:orientation val="minMax"/>
        </c:scaling>
        <c:axPos val="b"/>
        <c:tickLblPos val="nextTo"/>
        <c:crossAx val="88548096"/>
        <c:crosses val="autoZero"/>
        <c:auto val="1"/>
        <c:lblAlgn val="ctr"/>
        <c:lblOffset val="100"/>
      </c:catAx>
      <c:valAx>
        <c:axId val="88548096"/>
        <c:scaling>
          <c:orientation val="minMax"/>
        </c:scaling>
        <c:axPos val="l"/>
        <c:majorGridlines/>
        <c:numFmt formatCode="General" sourceLinked="1"/>
        <c:tickLblPos val="nextTo"/>
        <c:crossAx val="88542208"/>
        <c:crosses val="autoZero"/>
        <c:crossBetween val="between"/>
      </c:valAx>
    </c:plotArea>
    <c:plotVisOnly val="1"/>
    <c:dispBlanksAs val="gap"/>
  </c:chart>
  <c:printSettings>
    <c:headerFooter/>
    <c:pageMargins b="0.78740157499999996" l="0.511811024" r="0.511811024" t="0.78740157499999996" header="0.31496062000000963" footer="0.3149606200000096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152399</xdr:colOff>
      <xdr:row>0</xdr:row>
      <xdr:rowOff>152399</xdr:rowOff>
    </xdr:from>
    <xdr:to>
      <xdr:col>13</xdr:col>
      <xdr:colOff>542924</xdr:colOff>
      <xdr:row>24</xdr:row>
      <xdr:rowOff>123824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104775</xdr:colOff>
      <xdr:row>51</xdr:row>
      <xdr:rowOff>190500</xdr:rowOff>
    </xdr:from>
    <xdr:to>
      <xdr:col>13</xdr:col>
      <xdr:colOff>600075</xdr:colOff>
      <xdr:row>75</xdr:row>
      <xdr:rowOff>95250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219075</xdr:colOff>
      <xdr:row>27</xdr:row>
      <xdr:rowOff>9525</xdr:rowOff>
    </xdr:from>
    <xdr:to>
      <xdr:col>13</xdr:col>
      <xdr:colOff>561976</xdr:colOff>
      <xdr:row>48</xdr:row>
      <xdr:rowOff>171450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371474</xdr:colOff>
      <xdr:row>1</xdr:row>
      <xdr:rowOff>123824</xdr:rowOff>
    </xdr:from>
    <xdr:to>
      <xdr:col>14</xdr:col>
      <xdr:colOff>38100</xdr:colOff>
      <xdr:row>23</xdr:row>
      <xdr:rowOff>95250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257175</xdr:colOff>
      <xdr:row>1</xdr:row>
      <xdr:rowOff>161924</xdr:rowOff>
    </xdr:from>
    <xdr:to>
      <xdr:col>13</xdr:col>
      <xdr:colOff>523875</xdr:colOff>
      <xdr:row>23</xdr:row>
      <xdr:rowOff>76199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352425</xdr:colOff>
      <xdr:row>1</xdr:row>
      <xdr:rowOff>161924</xdr:rowOff>
    </xdr:from>
    <xdr:to>
      <xdr:col>14</xdr:col>
      <xdr:colOff>9525</xdr:colOff>
      <xdr:row>23</xdr:row>
      <xdr:rowOff>57149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Pasta2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lan1"/>
      <sheetName val="Plan2"/>
      <sheetName val="Plan3"/>
    </sheetNames>
    <sheetDataSet>
      <sheetData sheetId="0" refreshError="1"/>
      <sheetData sheetId="1" refreshError="1"/>
      <sheetData sheetId="2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Vodanet" refreshedDate="41117.766864699071" createdVersion="3" refreshedVersion="3" minRefreshableVersion="3" recordCount="807">
  <cacheSource type="worksheet">
    <worksheetSource ref="B6" sheet="VODANET"/>
  </cacheSource>
  <cacheFields count="9">
    <cacheField name="ID" numFmtId="0">
      <sharedItems containsBlank="1" containsMixedTypes="1" containsNumber="1" containsInteger="1" minValue="643" maxValue="4053"/>
    </cacheField>
    <cacheField name="OS" numFmtId="0">
      <sharedItems containsBlank="1" containsMixedTypes="1" containsNumber="1" containsInteger="1" minValue="3206" maxValue="4053"/>
    </cacheField>
    <cacheField name="Data de Solicitação" numFmtId="14">
      <sharedItems containsNonDate="0" containsDate="1" containsString="0" containsBlank="1" minDate="2011-11-21T00:00:00" maxDate="2012-07-27T00:00:00"/>
    </cacheField>
    <cacheField name="Prazo Empreiteira" numFmtId="14">
      <sharedItems containsNonDate="0" containsDate="1" containsString="0" containsBlank="1" minDate="2012-01-05T00:00:00" maxDate="2012-09-10T00:00:00"/>
    </cacheField>
    <cacheField name="Prazo" numFmtId="14">
      <sharedItems containsNonDate="0" containsDate="1" containsString="0" containsBlank="1" minDate="2012-01-20T00:00:00" maxDate="2012-09-25T00:00:00"/>
    </cacheField>
    <cacheField name="Data da Paralização" numFmtId="14">
      <sharedItems containsDate="1" containsBlank="1" containsMixedTypes="1" minDate="2011-12-14T00:00:00" maxDate="2012-07-26T00:00:00"/>
    </cacheField>
    <cacheField name="Status" numFmtId="49">
      <sharedItems containsBlank="1" count="11">
        <m/>
        <s v="A AGENDAR"/>
        <s v="CANCELADO"/>
        <s v="ACEITO"/>
        <s v="A ACEITAR"/>
        <s v="AGENDADO"/>
        <s v="PARALISADO"/>
        <s v="EM ANDAMENTO"/>
        <s v="DESPARALISADA" u="1"/>
        <s v=" PARALISAR" u="1"/>
        <s v="DESPARALISADO" u="1"/>
      </sharedItems>
    </cacheField>
    <cacheField name="Empreiteira" numFmtId="49">
      <sharedItems containsBlank="1" count="5">
        <m/>
        <s v="LIDER"/>
        <s v="-"/>
        <s v="NELTA"/>
        <s v="VODANET"/>
      </sharedItems>
    </cacheField>
    <cacheField name="Pendência" numFmtId="49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Vodanet" refreshedDate="41121.76691875" createdVersion="3" refreshedVersion="3" minRefreshableVersion="3" recordCount="285">
  <cacheSource type="worksheet">
    <worksheetSource ref="G3:H288" sheet="VODANET"/>
  </cacheSource>
  <cacheFields count="2">
    <cacheField name="Status" numFmtId="49">
      <sharedItems containsBlank="1" count="9">
        <m/>
        <s v="A AGENDAR"/>
        <s v="CANCELADO"/>
        <s v="ACEITO"/>
        <s v="AGENDADO"/>
        <s v="PARALISADO"/>
        <s v="DESPARALISADO"/>
        <s v="A ACEITAR"/>
        <s v="EM ANDAMENTO" u="1"/>
      </sharedItems>
    </cacheField>
    <cacheField name="Empreiteira" numFmtId="49">
      <sharedItems containsBlank="1" count="5">
        <m/>
        <s v="LIDER"/>
        <s v="-"/>
        <s v="NELTA"/>
        <s v="VODANE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Vodanet" refreshedDate="41121.767125347222" createdVersion="3" refreshedVersion="3" minRefreshableVersion="3" recordCount="828">
  <cacheSource type="worksheet">
    <worksheetSource ref="G3:I887" sheet="VODANET"/>
  </cacheSource>
  <cacheFields count="3">
    <cacheField name="Status" numFmtId="49">
      <sharedItems containsBlank="1" count="12">
        <m/>
        <s v="A AGENDAR"/>
        <s v="CANCELADO"/>
        <s v="ACEITO"/>
        <s v="AGENDADO"/>
        <s v="PARALISADO"/>
        <s v="DESPARALISADO"/>
        <s v="A ACEITAR"/>
        <s v="EM ANDAMENTO"/>
        <s v="PARALISAR"/>
        <s v="DESPARALISADA" u="1"/>
        <s v=" PARALISAR" u="1"/>
      </sharedItems>
    </cacheField>
    <cacheField name="Empreiteira" numFmtId="49">
      <sharedItems containsBlank="1" count="5">
        <m/>
        <s v="LIDER"/>
        <s v="-"/>
        <s v="NELTA"/>
        <s v="VODANET"/>
      </sharedItems>
    </cacheField>
    <cacheField name="Pendência" numFmtId="49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07">
  <r>
    <m/>
    <m/>
    <m/>
    <m/>
    <m/>
    <m/>
    <x v="0"/>
    <x v="0"/>
    <m/>
  </r>
  <r>
    <m/>
    <m/>
    <m/>
    <m/>
    <m/>
    <m/>
    <x v="0"/>
    <x v="0"/>
    <m/>
  </r>
  <r>
    <n v="891"/>
    <s v="3106/12"/>
    <d v="2012-02-17T00:00:00"/>
    <d v="2012-07-22T00:00:00"/>
    <d v="2012-08-06T00:00:00"/>
    <d v="2012-02-28T00:00:00"/>
    <x v="1"/>
    <x v="1"/>
    <s v="SAUDE"/>
  </r>
  <r>
    <n v="3449"/>
    <n v="3449"/>
    <d v="2012-05-08T00:00:00"/>
    <d v="2012-06-22T00:00:00"/>
    <d v="2012-07-07T00:00:00"/>
    <d v="2012-05-14T00:00:00"/>
    <x v="2"/>
    <x v="2"/>
    <s v="CANCELADO"/>
  </r>
  <r>
    <n v="3441"/>
    <n v="3441"/>
    <d v="2012-05-08T00:00:00"/>
    <d v="2012-06-22T00:00:00"/>
    <d v="2012-07-07T00:00:00"/>
    <s v="-"/>
    <x v="2"/>
    <x v="2"/>
    <s v="CANCELADO"/>
  </r>
  <r>
    <n v="643"/>
    <s v="2563/11"/>
    <d v="2011-11-21T00:00:00"/>
    <d v="2012-01-05T00:00:00"/>
    <d v="2012-01-20T00:00:00"/>
    <s v="-"/>
    <x v="3"/>
    <x v="1"/>
    <s v="-"/>
  </r>
  <r>
    <n v="644"/>
    <s v="2564/11"/>
    <d v="2011-11-21T00:00:00"/>
    <d v="2012-01-05T00:00:00"/>
    <d v="2012-01-20T00:00:00"/>
    <d v="2011-12-14T00:00:00"/>
    <x v="3"/>
    <x v="1"/>
    <s v="-"/>
  </r>
  <r>
    <n v="645"/>
    <s v="2565/11"/>
    <d v="2011-11-21T00:00:00"/>
    <d v="2012-01-05T00:00:00"/>
    <d v="2012-01-20T00:00:00"/>
    <d v="2011-12-14T00:00:00"/>
    <x v="2"/>
    <x v="2"/>
    <s v="SAUDE"/>
  </r>
  <r>
    <n v="646"/>
    <s v="2566/11"/>
    <d v="2011-11-21T00:00:00"/>
    <d v="2012-01-05T00:00:00"/>
    <d v="2012-01-20T00:00:00"/>
    <d v="2011-12-15T00:00:00"/>
    <x v="3"/>
    <x v="1"/>
    <s v="-"/>
  </r>
  <r>
    <n v="647"/>
    <s v="2567/11"/>
    <d v="2011-11-21T00:00:00"/>
    <d v="2012-01-05T00:00:00"/>
    <d v="2012-01-20T00:00:00"/>
    <s v="-"/>
    <x v="3"/>
    <x v="1"/>
    <s v="-"/>
  </r>
  <r>
    <n v="648"/>
    <s v="2568/11"/>
    <d v="2011-11-21T00:00:00"/>
    <d v="2012-01-05T00:00:00"/>
    <d v="2012-01-20T00:00:00"/>
    <d v="2011-12-14T00:00:00"/>
    <x v="3"/>
    <x v="1"/>
    <s v="-"/>
  </r>
  <r>
    <n v="649"/>
    <s v="2569/11"/>
    <d v="2011-11-21T00:00:00"/>
    <d v="2012-01-05T00:00:00"/>
    <d v="2012-01-20T00:00:00"/>
    <d v="2011-12-14T00:00:00"/>
    <x v="3"/>
    <x v="1"/>
    <s v="-"/>
  </r>
  <r>
    <n v="650"/>
    <s v="2570/11"/>
    <d v="2011-11-21T00:00:00"/>
    <d v="2012-01-05T00:00:00"/>
    <d v="2012-01-20T00:00:00"/>
    <s v="-"/>
    <x v="3"/>
    <x v="1"/>
    <s v="-"/>
  </r>
  <r>
    <n v="651"/>
    <s v="2571/11"/>
    <d v="2011-11-21T00:00:00"/>
    <d v="2012-01-05T00:00:00"/>
    <d v="2012-01-20T00:00:00"/>
    <s v="-"/>
    <x v="3"/>
    <x v="1"/>
    <s v="-"/>
  </r>
  <r>
    <n v="653"/>
    <s v="2573/11"/>
    <d v="2011-11-21T00:00:00"/>
    <d v="2012-01-05T00:00:00"/>
    <d v="2012-01-20T00:00:00"/>
    <d v="2012-02-15T00:00:00"/>
    <x v="3"/>
    <x v="1"/>
    <s v="-"/>
  </r>
  <r>
    <n v="654"/>
    <s v="2574/11"/>
    <d v="2011-11-21T00:00:00"/>
    <d v="2012-01-05T00:00:00"/>
    <d v="2012-01-20T00:00:00"/>
    <s v="-"/>
    <x v="3"/>
    <x v="1"/>
    <s v="-"/>
  </r>
  <r>
    <n v="655"/>
    <s v="2575/11"/>
    <d v="2011-11-21T00:00:00"/>
    <d v="2012-01-05T00:00:00"/>
    <d v="2012-01-20T00:00:00"/>
    <d v="2011-12-15T00:00:00"/>
    <x v="3"/>
    <x v="1"/>
    <s v="-"/>
  </r>
  <r>
    <n v="657"/>
    <s v="2587/11"/>
    <d v="2011-11-21T00:00:00"/>
    <d v="2012-01-05T00:00:00"/>
    <d v="2012-01-20T00:00:00"/>
    <s v="-"/>
    <x v="3"/>
    <x v="1"/>
    <s v="-"/>
  </r>
  <r>
    <n v="658"/>
    <s v="2588/11"/>
    <d v="2011-11-21T00:00:00"/>
    <d v="2012-01-05T00:00:00"/>
    <d v="2012-01-20T00:00:00"/>
    <s v="-"/>
    <x v="3"/>
    <x v="1"/>
    <s v="-"/>
  </r>
  <r>
    <n v="659"/>
    <s v="2589/11"/>
    <d v="2011-11-21T00:00:00"/>
    <d v="2012-01-05T00:00:00"/>
    <d v="2012-01-20T00:00:00"/>
    <s v="-"/>
    <x v="3"/>
    <x v="1"/>
    <s v="-"/>
  </r>
  <r>
    <n v="661"/>
    <s v="2609/11"/>
    <d v="2011-11-21T00:00:00"/>
    <d v="2012-01-05T00:00:00"/>
    <d v="2012-01-20T00:00:00"/>
    <s v="-"/>
    <x v="3"/>
    <x v="1"/>
    <s v="-"/>
  </r>
  <r>
    <n v="662"/>
    <s v="2610/11"/>
    <d v="2011-11-21T00:00:00"/>
    <d v="2012-01-05T00:00:00"/>
    <d v="2012-01-20T00:00:00"/>
    <d v="2011-12-29T00:00:00"/>
    <x v="3"/>
    <x v="1"/>
    <s v="-"/>
  </r>
  <r>
    <n v="663"/>
    <s v="2611/11"/>
    <d v="2011-11-21T00:00:00"/>
    <d v="2012-01-05T00:00:00"/>
    <d v="2012-01-20T00:00:00"/>
    <s v="-"/>
    <x v="3"/>
    <x v="1"/>
    <s v="-"/>
  </r>
  <r>
    <n v="664"/>
    <s v="2614/11"/>
    <d v="2011-11-21T00:00:00"/>
    <d v="2012-01-05T00:00:00"/>
    <d v="2012-01-20T00:00:00"/>
    <s v="-"/>
    <x v="3"/>
    <x v="1"/>
    <s v="-"/>
  </r>
  <r>
    <n v="665"/>
    <s v="2615/11"/>
    <d v="2011-11-21T00:00:00"/>
    <d v="2012-01-05T00:00:00"/>
    <d v="2012-01-20T00:00:00"/>
    <s v="-"/>
    <x v="3"/>
    <x v="1"/>
    <s v="-"/>
  </r>
  <r>
    <n v="666"/>
    <s v="2617/11"/>
    <d v="2011-11-21T00:00:00"/>
    <d v="2012-01-05T00:00:00"/>
    <d v="2012-01-20T00:00:00"/>
    <s v="-"/>
    <x v="3"/>
    <x v="1"/>
    <s v="-"/>
  </r>
  <r>
    <n v="667"/>
    <s v="2618/11"/>
    <d v="2011-11-21T00:00:00"/>
    <d v="2012-01-05T00:00:00"/>
    <d v="2012-01-20T00:00:00"/>
    <d v="2011-12-15T00:00:00"/>
    <x v="3"/>
    <x v="1"/>
    <s v="-"/>
  </r>
  <r>
    <n v="668"/>
    <s v="2619/11"/>
    <d v="2011-11-21T00:00:00"/>
    <d v="2012-01-05T00:00:00"/>
    <d v="2012-01-20T00:00:00"/>
    <d v="2011-12-14T00:00:00"/>
    <x v="3"/>
    <x v="1"/>
    <s v="-"/>
  </r>
  <r>
    <n v="669"/>
    <s v="2620/11"/>
    <d v="2011-11-21T00:00:00"/>
    <d v="2012-07-22T00:00:00"/>
    <d v="2012-08-06T00:00:00"/>
    <d v="2011-12-14T00:00:00"/>
    <x v="1"/>
    <x v="1"/>
    <s v="-"/>
  </r>
  <r>
    <n v="670"/>
    <s v="2621/11"/>
    <d v="2011-11-21T00:00:00"/>
    <d v="2012-01-05T00:00:00"/>
    <d v="2012-01-20T00:00:00"/>
    <s v="-"/>
    <x v="3"/>
    <x v="1"/>
    <s v="-"/>
  </r>
  <r>
    <n v="671"/>
    <s v="2622/11"/>
    <d v="2011-11-21T00:00:00"/>
    <d v="2012-01-05T00:00:00"/>
    <d v="2012-01-20T00:00:00"/>
    <d v="2012-01-06T00:00:00"/>
    <x v="3"/>
    <x v="1"/>
    <s v="-"/>
  </r>
  <r>
    <n v="672"/>
    <s v="2638/11"/>
    <d v="2011-11-21T00:00:00"/>
    <d v="2012-06-25T00:00:00"/>
    <d v="2012-07-10T00:00:00"/>
    <d v="2011-12-14T00:00:00"/>
    <x v="3"/>
    <x v="1"/>
    <s v="-"/>
  </r>
  <r>
    <n v="673"/>
    <s v="2639/11"/>
    <d v="2011-11-21T00:00:00"/>
    <d v="2012-01-05T00:00:00"/>
    <d v="2012-01-20T00:00:00"/>
    <d v="2012-01-06T00:00:00"/>
    <x v="3"/>
    <x v="1"/>
    <s v="-"/>
  </r>
  <r>
    <n v="674"/>
    <s v="2640/11"/>
    <d v="2011-11-21T00:00:00"/>
    <d v="2012-01-05T00:00:00"/>
    <d v="2012-01-20T00:00:00"/>
    <d v="2011-12-15T00:00:00"/>
    <x v="3"/>
    <x v="3"/>
    <s v="-"/>
  </r>
  <r>
    <n v="675"/>
    <s v="2641/11"/>
    <d v="2011-11-21T00:00:00"/>
    <d v="2012-01-05T00:00:00"/>
    <d v="2012-01-20T00:00:00"/>
    <d v="2011-12-14T00:00:00"/>
    <x v="3"/>
    <x v="1"/>
    <s v="-"/>
  </r>
  <r>
    <n v="676"/>
    <s v="2642/11"/>
    <d v="2011-11-21T00:00:00"/>
    <d v="2012-01-05T00:00:00"/>
    <d v="2012-01-20T00:00:00"/>
    <s v="-"/>
    <x v="3"/>
    <x v="1"/>
    <s v="-"/>
  </r>
  <r>
    <n v="677"/>
    <s v="2643/11"/>
    <d v="2011-11-21T00:00:00"/>
    <d v="2012-01-05T00:00:00"/>
    <d v="2012-01-20T00:00:00"/>
    <s v="-"/>
    <x v="3"/>
    <x v="1"/>
    <s v="-"/>
  </r>
  <r>
    <n v="678"/>
    <s v="2644/11"/>
    <d v="2011-11-21T00:00:00"/>
    <d v="2012-01-05T00:00:00"/>
    <d v="2012-01-20T00:00:00"/>
    <d v="2012-01-06T00:00:00"/>
    <x v="3"/>
    <x v="1"/>
    <s v="-"/>
  </r>
  <r>
    <n v="679"/>
    <s v="2645/11"/>
    <d v="2011-11-21T00:00:00"/>
    <d v="2012-07-14T00:00:00"/>
    <d v="2012-07-29T00:00:00"/>
    <d v="2011-12-15T00:00:00"/>
    <x v="1"/>
    <x v="1"/>
    <s v="-"/>
  </r>
  <r>
    <n v="680"/>
    <s v="2646/11"/>
    <d v="2011-11-21T00:00:00"/>
    <d v="2012-01-05T00:00:00"/>
    <d v="2012-01-20T00:00:00"/>
    <d v="2012-01-06T00:00:00"/>
    <x v="3"/>
    <x v="1"/>
    <s v="-"/>
  </r>
  <r>
    <n v="681"/>
    <s v="2647/11"/>
    <d v="2011-11-21T00:00:00"/>
    <d v="2012-01-05T00:00:00"/>
    <d v="2012-01-20T00:00:00"/>
    <s v="-"/>
    <x v="3"/>
    <x v="1"/>
    <s v="-"/>
  </r>
  <r>
    <n v="682"/>
    <s v="2648/11"/>
    <d v="2011-11-21T00:00:00"/>
    <d v="2012-01-05T00:00:00"/>
    <d v="2012-01-20T00:00:00"/>
    <d v="2011-12-14T00:00:00"/>
    <x v="3"/>
    <x v="3"/>
    <s v="-"/>
  </r>
  <r>
    <n v="683"/>
    <s v="2649/11"/>
    <d v="2011-11-21T00:00:00"/>
    <d v="2012-01-05T00:00:00"/>
    <d v="2012-01-20T00:00:00"/>
    <s v="-"/>
    <x v="3"/>
    <x v="1"/>
    <s v="-"/>
  </r>
  <r>
    <n v="684"/>
    <s v="2650/11"/>
    <d v="2011-11-21T00:00:00"/>
    <d v="2012-01-05T00:00:00"/>
    <d v="2012-01-20T00:00:00"/>
    <s v="-"/>
    <x v="3"/>
    <x v="1"/>
    <s v="-"/>
  </r>
  <r>
    <n v="685"/>
    <s v="2651/11"/>
    <d v="2011-11-21T00:00:00"/>
    <d v="2012-01-05T00:00:00"/>
    <d v="2012-01-20T00:00:00"/>
    <s v="-"/>
    <x v="3"/>
    <x v="1"/>
    <s v="-"/>
  </r>
  <r>
    <n v="686"/>
    <s v="2652/11"/>
    <d v="2011-11-21T00:00:00"/>
    <d v="2012-01-05T00:00:00"/>
    <d v="2012-01-20T00:00:00"/>
    <d v="2011-12-14T00:00:00"/>
    <x v="3"/>
    <x v="3"/>
    <s v="-"/>
  </r>
  <r>
    <n v="687"/>
    <s v="2653/11"/>
    <d v="2011-11-21T00:00:00"/>
    <d v="2012-01-05T00:00:00"/>
    <d v="2012-01-20T00:00:00"/>
    <s v="-"/>
    <x v="3"/>
    <x v="1"/>
    <s v="-"/>
  </r>
  <r>
    <n v="688"/>
    <s v="2654/11"/>
    <d v="2011-11-21T00:00:00"/>
    <d v="2012-01-05T00:00:00"/>
    <d v="2012-01-20T00:00:00"/>
    <d v="2011-12-15T00:00:00"/>
    <x v="3"/>
    <x v="3"/>
    <s v="-"/>
  </r>
  <r>
    <n v="689"/>
    <s v="2655/11"/>
    <d v="2011-11-21T00:00:00"/>
    <d v="2012-01-05T00:00:00"/>
    <d v="2012-01-20T00:00:00"/>
    <s v="-"/>
    <x v="3"/>
    <x v="1"/>
    <s v="-"/>
  </r>
  <r>
    <n v="690"/>
    <s v="2656/11"/>
    <d v="2011-11-21T00:00:00"/>
    <d v="2012-01-05T00:00:00"/>
    <d v="2012-01-20T00:00:00"/>
    <s v="-"/>
    <x v="3"/>
    <x v="1"/>
    <s v="-"/>
  </r>
  <r>
    <n v="691"/>
    <s v="2657/11"/>
    <d v="2011-11-21T00:00:00"/>
    <d v="2012-01-05T00:00:00"/>
    <d v="2012-01-20T00:00:00"/>
    <s v="-"/>
    <x v="3"/>
    <x v="1"/>
    <s v="-"/>
  </r>
  <r>
    <n v="692"/>
    <s v="2658/11"/>
    <d v="2011-11-21T00:00:00"/>
    <d v="2012-01-05T00:00:00"/>
    <d v="2012-01-20T00:00:00"/>
    <s v="-"/>
    <x v="3"/>
    <x v="1"/>
    <s v="-"/>
  </r>
  <r>
    <n v="693"/>
    <s v="2659/11"/>
    <d v="2011-11-21T00:00:00"/>
    <d v="2012-01-05T00:00:00"/>
    <d v="2012-01-20T00:00:00"/>
    <d v="2011-12-15T00:00:00"/>
    <x v="3"/>
    <x v="1"/>
    <s v="-"/>
  </r>
  <r>
    <n v="694"/>
    <s v="2660/11"/>
    <d v="2011-11-21T00:00:00"/>
    <d v="2012-06-20T00:00:00"/>
    <d v="2012-07-05T00:00:00"/>
    <d v="2012-01-06T00:00:00"/>
    <x v="3"/>
    <x v="1"/>
    <s v="-"/>
  </r>
  <r>
    <n v="695"/>
    <s v="2661/11"/>
    <d v="2011-11-21T00:00:00"/>
    <d v="2012-01-05T00:00:00"/>
    <d v="2012-01-20T00:00:00"/>
    <d v="2012-01-06T00:00:00"/>
    <x v="3"/>
    <x v="1"/>
    <s v="-"/>
  </r>
  <r>
    <n v="696"/>
    <s v="2662/11"/>
    <d v="2011-11-21T00:00:00"/>
    <d v="2012-01-05T00:00:00"/>
    <d v="2012-01-20T00:00:00"/>
    <s v="-"/>
    <x v="3"/>
    <x v="1"/>
    <s v="-"/>
  </r>
  <r>
    <n v="697"/>
    <s v="2663/11"/>
    <d v="2011-11-21T00:00:00"/>
    <d v="2012-01-05T00:00:00"/>
    <d v="2012-01-20T00:00:00"/>
    <d v="2012-01-11T00:00:00"/>
    <x v="3"/>
    <x v="1"/>
    <s v="-"/>
  </r>
  <r>
    <n v="698"/>
    <s v="2664/11"/>
    <d v="2011-11-21T00:00:00"/>
    <d v="2012-01-05T00:00:00"/>
    <d v="2012-01-20T00:00:00"/>
    <d v="2012-01-10T00:00:00"/>
    <x v="3"/>
    <x v="1"/>
    <s v="-"/>
  </r>
  <r>
    <n v="699"/>
    <s v="2665/11"/>
    <d v="2011-11-21T00:00:00"/>
    <d v="2012-01-05T00:00:00"/>
    <d v="2012-01-20T00:00:00"/>
    <s v="-"/>
    <x v="3"/>
    <x v="1"/>
    <s v="-"/>
  </r>
  <r>
    <n v="700"/>
    <s v="2666/11"/>
    <d v="2011-11-21T00:00:00"/>
    <d v="2012-01-05T00:00:00"/>
    <d v="2012-01-20T00:00:00"/>
    <d v="2011-12-14T00:00:00"/>
    <x v="3"/>
    <x v="1"/>
    <s v="-"/>
  </r>
  <r>
    <n v="701"/>
    <s v="2667/11"/>
    <d v="2011-11-21T00:00:00"/>
    <d v="2012-01-05T00:00:00"/>
    <d v="2012-01-20T00:00:00"/>
    <d v="2011-12-15T00:00:00"/>
    <x v="3"/>
    <x v="1"/>
    <s v="-"/>
  </r>
  <r>
    <n v="721"/>
    <s v="2687/11"/>
    <d v="2011-11-21T00:00:00"/>
    <d v="2012-01-05T00:00:00"/>
    <d v="2012-01-20T00:00:00"/>
    <s v="-"/>
    <x v="3"/>
    <x v="1"/>
    <s v="-"/>
  </r>
  <r>
    <n v="722"/>
    <s v="2688/11"/>
    <d v="2011-11-21T00:00:00"/>
    <d v="2012-01-05T00:00:00"/>
    <d v="2012-01-20T00:00:00"/>
    <s v="-"/>
    <x v="3"/>
    <x v="1"/>
    <s v="-"/>
  </r>
  <r>
    <n v="723"/>
    <s v="2689/11"/>
    <d v="2011-11-21T00:00:00"/>
    <d v="2012-01-05T00:00:00"/>
    <d v="2012-01-20T00:00:00"/>
    <d v="2011-12-15T00:00:00"/>
    <x v="3"/>
    <x v="1"/>
    <s v="-"/>
  </r>
  <r>
    <n v="754"/>
    <s v="2742/11"/>
    <d v="2011-11-21T00:00:00"/>
    <d v="2012-01-05T00:00:00"/>
    <d v="2012-01-20T00:00:00"/>
    <s v="-"/>
    <x v="3"/>
    <x v="1"/>
    <s v="-"/>
  </r>
  <r>
    <n v="743"/>
    <s v="2731/11"/>
    <d v="2011-11-21T00:00:00"/>
    <d v="2012-01-05T00:00:00"/>
    <d v="2012-01-20T00:00:00"/>
    <s v="-"/>
    <x v="3"/>
    <x v="1"/>
    <s v="-"/>
  </r>
  <r>
    <n v="744"/>
    <s v="2732/11"/>
    <d v="2011-11-21T00:00:00"/>
    <d v="2012-01-05T00:00:00"/>
    <d v="2012-01-20T00:00:00"/>
    <s v="-"/>
    <x v="3"/>
    <x v="1"/>
    <s v="-"/>
  </r>
  <r>
    <n v="745"/>
    <s v="2733/11"/>
    <d v="2011-11-21T00:00:00"/>
    <d v="2012-01-05T00:00:00"/>
    <d v="2012-01-20T00:00:00"/>
    <s v="-"/>
    <x v="3"/>
    <x v="1"/>
    <s v="-"/>
  </r>
  <r>
    <n v="746"/>
    <s v="2734/11"/>
    <d v="2011-11-21T00:00:00"/>
    <d v="2012-01-05T00:00:00"/>
    <d v="2012-01-20T00:00:00"/>
    <s v="-"/>
    <x v="3"/>
    <x v="1"/>
    <s v="-"/>
  </r>
  <r>
    <n v="747"/>
    <s v="2735/11"/>
    <d v="2011-11-21T00:00:00"/>
    <d v="2012-01-05T00:00:00"/>
    <d v="2012-01-20T00:00:00"/>
    <s v="-"/>
    <x v="3"/>
    <x v="1"/>
    <s v="-"/>
  </r>
  <r>
    <n v="748"/>
    <s v="2736/11"/>
    <d v="2011-11-21T00:00:00"/>
    <d v="2012-01-05T00:00:00"/>
    <d v="2012-01-20T00:00:00"/>
    <s v="-"/>
    <x v="3"/>
    <x v="1"/>
    <s v="-"/>
  </r>
  <r>
    <n v="749"/>
    <s v="2737/11"/>
    <d v="2011-11-21T00:00:00"/>
    <d v="2012-01-05T00:00:00"/>
    <d v="2012-01-20T00:00:00"/>
    <s v="-"/>
    <x v="3"/>
    <x v="1"/>
    <s v="-"/>
  </r>
  <r>
    <n v="750"/>
    <s v="2738/11"/>
    <d v="2011-11-21T00:00:00"/>
    <d v="2012-01-05T00:00:00"/>
    <d v="2012-01-20T00:00:00"/>
    <s v="-"/>
    <x v="3"/>
    <x v="1"/>
    <s v="-"/>
  </r>
  <r>
    <n v="751"/>
    <s v="2739/11"/>
    <d v="2011-11-21T00:00:00"/>
    <d v="2012-01-05T00:00:00"/>
    <d v="2012-01-20T00:00:00"/>
    <s v="-"/>
    <x v="3"/>
    <x v="1"/>
    <s v="-"/>
  </r>
  <r>
    <n v="752"/>
    <s v="2740/11"/>
    <d v="2011-11-21T00:00:00"/>
    <d v="2012-01-05T00:00:00"/>
    <d v="2012-01-20T00:00:00"/>
    <s v="-"/>
    <x v="3"/>
    <x v="1"/>
    <s v="-"/>
  </r>
  <r>
    <n v="753"/>
    <s v="2741/11"/>
    <d v="2011-11-21T00:00:00"/>
    <d v="2012-01-05T00:00:00"/>
    <d v="2012-01-20T00:00:00"/>
    <s v="-"/>
    <x v="3"/>
    <x v="1"/>
    <s v="-"/>
  </r>
  <r>
    <n v="738"/>
    <s v="2722/11"/>
    <d v="2011-11-21T00:00:00"/>
    <d v="2012-01-05T00:00:00"/>
    <d v="2012-01-20T00:00:00"/>
    <s v="-"/>
    <x v="3"/>
    <x v="1"/>
    <s v="-"/>
  </r>
  <r>
    <n v="737"/>
    <s v="2721/11"/>
    <d v="2011-11-21T00:00:00"/>
    <d v="2012-01-05T00:00:00"/>
    <d v="2012-01-20T00:00:00"/>
    <s v="-"/>
    <x v="3"/>
    <x v="1"/>
    <s v="-"/>
  </r>
  <r>
    <n v="736"/>
    <s v="2720/11"/>
    <d v="2011-11-21T00:00:00"/>
    <d v="2012-01-05T00:00:00"/>
    <d v="2012-01-20T00:00:00"/>
    <s v="-"/>
    <x v="3"/>
    <x v="1"/>
    <s v="-"/>
  </r>
  <r>
    <n v="739"/>
    <s v="2723/11"/>
    <d v="2011-11-21T00:00:00"/>
    <d v="2012-01-05T00:00:00"/>
    <d v="2012-01-20T00:00:00"/>
    <d v="2011-12-14T00:00:00"/>
    <x v="3"/>
    <x v="1"/>
    <s v="-"/>
  </r>
  <r>
    <n v="734"/>
    <s v="2718/11"/>
    <d v="2011-11-21T00:00:00"/>
    <d v="2012-01-05T00:00:00"/>
    <d v="2012-01-20T00:00:00"/>
    <d v="2011-12-15T00:00:00"/>
    <x v="3"/>
    <x v="1"/>
    <s v="-"/>
  </r>
  <r>
    <n v="733"/>
    <s v="2717/11"/>
    <d v="2011-11-21T00:00:00"/>
    <d v="2012-01-05T00:00:00"/>
    <d v="2012-01-20T00:00:00"/>
    <d v="2011-12-15T00:00:00"/>
    <x v="3"/>
    <x v="1"/>
    <s v="-"/>
  </r>
  <r>
    <n v="730"/>
    <s v="2701/11"/>
    <d v="2011-11-21T00:00:00"/>
    <d v="2012-01-05T00:00:00"/>
    <d v="2012-01-20T00:00:00"/>
    <s v="-"/>
    <x v="3"/>
    <x v="1"/>
    <s v="-"/>
  </r>
  <r>
    <n v="729"/>
    <s v="2695/11"/>
    <d v="2011-11-21T00:00:00"/>
    <d v="2012-01-05T00:00:00"/>
    <d v="2012-01-20T00:00:00"/>
    <s v="-"/>
    <x v="3"/>
    <x v="1"/>
    <s v="-"/>
  </r>
  <r>
    <n v="728"/>
    <s v="2694/11"/>
    <d v="2011-11-21T00:00:00"/>
    <d v="2012-01-05T00:00:00"/>
    <d v="2012-01-20T00:00:00"/>
    <d v="2012-01-06T00:00:00"/>
    <x v="3"/>
    <x v="1"/>
    <s v="-"/>
  </r>
  <r>
    <n v="727"/>
    <s v="2693/11"/>
    <d v="2011-11-21T00:00:00"/>
    <d v="2012-01-05T00:00:00"/>
    <d v="2012-01-20T00:00:00"/>
    <s v="-"/>
    <x v="3"/>
    <x v="1"/>
    <s v="-"/>
  </r>
  <r>
    <n v="726"/>
    <s v="2692/11"/>
    <d v="2011-11-21T00:00:00"/>
    <d v="2012-01-05T00:00:00"/>
    <d v="2012-01-20T00:00:00"/>
    <d v="2011-12-15T00:00:00"/>
    <x v="3"/>
    <x v="1"/>
    <s v="-"/>
  </r>
  <r>
    <n v="725"/>
    <s v="2691/11"/>
    <d v="2011-11-21T00:00:00"/>
    <d v="2012-01-05T00:00:00"/>
    <d v="2012-01-20T00:00:00"/>
    <d v="2011-12-15T00:00:00"/>
    <x v="3"/>
    <x v="3"/>
    <s v="-"/>
  </r>
  <r>
    <n v="724"/>
    <s v="2690/11"/>
    <d v="2011-11-21T00:00:00"/>
    <d v="2012-01-05T00:00:00"/>
    <d v="2012-01-20T00:00:00"/>
    <d v="2012-01-09T00:00:00"/>
    <x v="3"/>
    <x v="1"/>
    <s v="-"/>
  </r>
  <r>
    <n v="735"/>
    <s v="2719/11"/>
    <d v="2011-11-21T00:00:00"/>
    <d v="2012-01-05T00:00:00"/>
    <d v="2012-01-20T00:00:00"/>
    <d v="2011-12-15T00:00:00"/>
    <x v="3"/>
    <x v="1"/>
    <s v="-"/>
  </r>
  <r>
    <n v="775"/>
    <s v="2974/12"/>
    <d v="2012-01-30T00:00:00"/>
    <d v="2012-03-15T00:00:00"/>
    <d v="2012-03-30T00:00:00"/>
    <s v="-"/>
    <x v="3"/>
    <x v="1"/>
    <s v="-"/>
  </r>
  <r>
    <n v="776"/>
    <s v="2975/12"/>
    <d v="2012-01-30T00:00:00"/>
    <d v="2012-03-15T00:00:00"/>
    <d v="2012-03-30T00:00:00"/>
    <s v="-"/>
    <x v="3"/>
    <x v="1"/>
    <s v="-"/>
  </r>
  <r>
    <n v="777"/>
    <s v="2977/12"/>
    <d v="2012-01-30T00:00:00"/>
    <d v="2012-03-15T00:00:00"/>
    <d v="2012-03-30T00:00:00"/>
    <s v="-"/>
    <x v="3"/>
    <x v="1"/>
    <s v="-"/>
  </r>
  <r>
    <n v="778"/>
    <s v="2978/12"/>
    <d v="2012-01-30T00:00:00"/>
    <d v="2012-03-15T00:00:00"/>
    <d v="2012-03-30T00:00:00"/>
    <d v="2012-02-15T00:00:00"/>
    <x v="3"/>
    <x v="4"/>
    <s v="-"/>
  </r>
  <r>
    <n v="779"/>
    <s v="2979/12"/>
    <d v="2012-01-30T00:00:00"/>
    <d v="2012-03-15T00:00:00"/>
    <d v="2012-03-30T00:00:00"/>
    <s v="-"/>
    <x v="3"/>
    <x v="1"/>
    <s v="-"/>
  </r>
  <r>
    <n v="780"/>
    <s v="2980/12"/>
    <d v="2012-01-30T00:00:00"/>
    <d v="2012-03-15T00:00:00"/>
    <d v="2012-03-30T00:00:00"/>
    <s v="-"/>
    <x v="3"/>
    <x v="1"/>
    <s v="-"/>
  </r>
  <r>
    <n v="781"/>
    <s v="2981/12"/>
    <d v="2012-01-30T00:00:00"/>
    <d v="2012-03-15T00:00:00"/>
    <d v="2012-03-30T00:00:00"/>
    <s v="-"/>
    <x v="3"/>
    <x v="1"/>
    <s v="-"/>
  </r>
  <r>
    <n v="782"/>
    <s v="2982/12"/>
    <d v="2012-01-30T00:00:00"/>
    <d v="2012-03-15T00:00:00"/>
    <d v="2012-03-30T00:00:00"/>
    <s v="-"/>
    <x v="3"/>
    <x v="3"/>
    <s v="-"/>
  </r>
  <r>
    <n v="783"/>
    <s v="2983/12"/>
    <d v="2012-01-30T00:00:00"/>
    <d v="2012-03-15T00:00:00"/>
    <d v="2012-03-30T00:00:00"/>
    <s v="-"/>
    <x v="3"/>
    <x v="1"/>
    <s v="-"/>
  </r>
  <r>
    <n v="784"/>
    <s v="2984/12"/>
    <d v="2012-01-30T00:00:00"/>
    <d v="2012-03-15T00:00:00"/>
    <d v="2012-03-30T00:00:00"/>
    <s v="-"/>
    <x v="3"/>
    <x v="1"/>
    <s v="-"/>
  </r>
  <r>
    <n v="785"/>
    <s v="2985/12"/>
    <d v="2012-01-30T00:00:00"/>
    <d v="2012-03-15T00:00:00"/>
    <d v="2012-03-30T00:00:00"/>
    <d v="2012-02-15T00:00:00"/>
    <x v="3"/>
    <x v="1"/>
    <s v="-"/>
  </r>
  <r>
    <n v="774"/>
    <s v="2973/12"/>
    <d v="2012-01-30T00:00:00"/>
    <d v="2012-03-15T00:00:00"/>
    <d v="2012-03-30T00:00:00"/>
    <s v="-"/>
    <x v="3"/>
    <x v="4"/>
    <s v="-"/>
  </r>
  <r>
    <n v="955"/>
    <s v="3222/12"/>
    <d v="2012-03-29T00:00:00"/>
    <d v="2012-07-15T00:00:00"/>
    <d v="2012-07-30T00:00:00"/>
    <d v="2012-04-16T00:00:00"/>
    <x v="4"/>
    <x v="1"/>
    <s v="-"/>
  </r>
  <r>
    <n v="797"/>
    <s v="2998/12"/>
    <d v="2012-02-09T00:00:00"/>
    <d v="2012-07-14T00:00:00"/>
    <d v="2012-07-29T00:00:00"/>
    <d v="2012-02-28T00:00:00"/>
    <x v="3"/>
    <x v="1"/>
    <s v="-"/>
  </r>
  <r>
    <n v="798"/>
    <s v="2999/12"/>
    <d v="2012-02-09T00:00:00"/>
    <d v="2012-07-27T00:00:00"/>
    <d v="2012-08-11T00:00:00"/>
    <d v="2012-02-15T00:00:00"/>
    <x v="5"/>
    <x v="1"/>
    <s v="-"/>
  </r>
  <r>
    <n v="802"/>
    <s v="3003/12"/>
    <d v="2012-02-09T00:00:00"/>
    <d v="2012-03-25T00:00:00"/>
    <d v="2012-04-09T00:00:00"/>
    <s v="-"/>
    <x v="3"/>
    <x v="1"/>
    <s v="-"/>
  </r>
  <r>
    <n v="805"/>
    <s v="3006/12"/>
    <d v="2012-02-09T00:00:00"/>
    <d v="2012-07-14T00:00:00"/>
    <d v="2012-07-29T00:00:00"/>
    <d v="2012-02-28T00:00:00"/>
    <x v="1"/>
    <x v="1"/>
    <s v="-"/>
  </r>
  <r>
    <n v="806"/>
    <s v="3007/12"/>
    <d v="2012-02-09T00:00:00"/>
    <d v="2012-03-25T00:00:00"/>
    <d v="2012-04-09T00:00:00"/>
    <d v="2012-02-28T00:00:00"/>
    <x v="3"/>
    <x v="1"/>
    <s v="-"/>
  </r>
  <r>
    <n v="807"/>
    <s v="3008/12"/>
    <d v="2012-02-09T00:00:00"/>
    <d v="2012-07-27T00:00:00"/>
    <d v="2012-08-11T00:00:00"/>
    <d v="2012-02-15T00:00:00"/>
    <x v="1"/>
    <x v="1"/>
    <s v="-"/>
  </r>
  <r>
    <n v="809"/>
    <s v="3010/12"/>
    <d v="2012-02-09T00:00:00"/>
    <d v="2012-03-25T00:00:00"/>
    <d v="2012-04-09T00:00:00"/>
    <d v="2012-02-15T00:00:00"/>
    <x v="3"/>
    <x v="1"/>
    <s v="-"/>
  </r>
  <r>
    <n v="811"/>
    <s v="3015/12"/>
    <d v="2012-02-09T00:00:00"/>
    <d v="2012-03-25T00:00:00"/>
    <d v="2012-04-09T00:00:00"/>
    <s v="-"/>
    <x v="3"/>
    <x v="1"/>
    <s v="-"/>
  </r>
  <r>
    <n v="813"/>
    <s v="3017/12"/>
    <d v="2012-02-09T00:00:00"/>
    <d v="2012-03-25T00:00:00"/>
    <d v="2012-04-09T00:00:00"/>
    <s v="-"/>
    <x v="3"/>
    <x v="1"/>
    <s v="-"/>
  </r>
  <r>
    <n v="815"/>
    <s v="3020/12"/>
    <d v="2012-02-09T00:00:00"/>
    <d v="2012-03-25T00:00:00"/>
    <d v="2012-04-09T00:00:00"/>
    <s v="-"/>
    <x v="3"/>
    <x v="1"/>
    <s v="-"/>
  </r>
  <r>
    <n v="817"/>
    <s v="3022/12"/>
    <d v="2012-02-09T00:00:00"/>
    <d v="2012-07-14T00:00:00"/>
    <d v="2012-07-29T00:00:00"/>
    <d v="2012-02-28T00:00:00"/>
    <x v="5"/>
    <x v="1"/>
    <s v="-"/>
  </r>
  <r>
    <n v="828"/>
    <s v="3033/12"/>
    <d v="2012-02-09T00:00:00"/>
    <d v="2012-07-27T00:00:00"/>
    <d v="2012-08-11T00:00:00"/>
    <d v="2012-02-15T00:00:00"/>
    <x v="1"/>
    <x v="1"/>
    <s v="-"/>
  </r>
  <r>
    <n v="830"/>
    <s v="3035/12"/>
    <d v="2012-02-09T00:00:00"/>
    <d v="2012-07-27T00:00:00"/>
    <d v="2012-08-11T00:00:00"/>
    <d v="2012-02-15T00:00:00"/>
    <x v="1"/>
    <x v="1"/>
    <s v="-"/>
  </r>
  <r>
    <n v="787"/>
    <s v="2988/12"/>
    <d v="2012-02-09T00:00:00"/>
    <d v="2012-07-14T00:00:00"/>
    <d v="2012-07-29T00:00:00"/>
    <d v="2012-02-28T00:00:00"/>
    <x v="3"/>
    <x v="1"/>
    <s v="-"/>
  </r>
  <r>
    <n v="788"/>
    <s v="2989/12"/>
    <d v="2012-02-09T00:00:00"/>
    <d v="2012-03-25T00:00:00"/>
    <d v="2012-04-09T00:00:00"/>
    <s v="-"/>
    <x v="3"/>
    <x v="1"/>
    <s v="-"/>
  </r>
  <r>
    <n v="789"/>
    <s v="2990/12"/>
    <d v="2012-02-09T00:00:00"/>
    <d v="2012-03-25T00:00:00"/>
    <d v="2012-04-09T00:00:00"/>
    <s v="-"/>
    <x v="3"/>
    <x v="1"/>
    <s v="-"/>
  </r>
  <r>
    <n v="790"/>
    <s v="2991/12"/>
    <d v="2012-02-09T00:00:00"/>
    <d v="2012-07-14T00:00:00"/>
    <d v="2012-07-29T00:00:00"/>
    <d v="2012-02-28T00:00:00"/>
    <x v="1"/>
    <x v="1"/>
    <s v="-"/>
  </r>
  <r>
    <n v="791"/>
    <s v="2992/12"/>
    <d v="2012-02-09T00:00:00"/>
    <d v="2012-03-25T00:00:00"/>
    <d v="2012-04-09T00:00:00"/>
    <s v="-"/>
    <x v="3"/>
    <x v="1"/>
    <s v="-"/>
  </r>
  <r>
    <n v="792"/>
    <s v="2993/12"/>
    <d v="2012-02-09T00:00:00"/>
    <d v="2012-07-08T00:00:00"/>
    <d v="2012-07-23T00:00:00"/>
    <d v="2012-02-28T00:00:00"/>
    <x v="5"/>
    <x v="1"/>
    <s v="-"/>
  </r>
  <r>
    <n v="793"/>
    <s v="2994/12"/>
    <d v="2012-02-09T00:00:00"/>
    <d v="2012-03-25T00:00:00"/>
    <d v="2012-04-09T00:00:00"/>
    <d v="2012-02-28T00:00:00"/>
    <x v="3"/>
    <x v="1"/>
    <s v="-"/>
  </r>
  <r>
    <n v="794"/>
    <s v="2995/12"/>
    <d v="2012-02-09T00:00:00"/>
    <d v="2012-07-14T00:00:00"/>
    <d v="2012-07-29T00:00:00"/>
    <d v="2012-02-28T00:00:00"/>
    <x v="3"/>
    <x v="1"/>
    <s v="-"/>
  </r>
  <r>
    <n v="795"/>
    <s v="2996/12"/>
    <d v="2012-02-09T00:00:00"/>
    <d v="2012-03-25T00:00:00"/>
    <d v="2012-04-09T00:00:00"/>
    <s v="-"/>
    <x v="3"/>
    <x v="1"/>
    <s v="-"/>
  </r>
  <r>
    <n v="796"/>
    <s v="2997/12"/>
    <d v="2012-02-09T00:00:00"/>
    <d v="2012-03-25T00:00:00"/>
    <d v="2012-04-09T00:00:00"/>
    <s v="-"/>
    <x v="3"/>
    <x v="1"/>
    <s v="-"/>
  </r>
  <r>
    <n v="819"/>
    <s v="3024/12"/>
    <d v="2012-02-09T00:00:00"/>
    <d v="2012-03-25T00:00:00"/>
    <d v="2012-04-09T00:00:00"/>
    <s v="-"/>
    <x v="3"/>
    <x v="1"/>
    <s v="-"/>
  </r>
  <r>
    <n v="799"/>
    <s v="3000/12"/>
    <d v="2012-02-10T00:00:00"/>
    <d v="2012-03-26T00:00:00"/>
    <d v="2012-04-10T00:00:00"/>
    <s v="-"/>
    <x v="3"/>
    <x v="1"/>
    <s v="-"/>
  </r>
  <r>
    <n v="800"/>
    <s v="3001/12"/>
    <d v="2012-02-10T00:00:00"/>
    <d v="2012-03-26T00:00:00"/>
    <d v="2012-04-10T00:00:00"/>
    <s v="-"/>
    <x v="3"/>
    <x v="1"/>
    <s v="-"/>
  </r>
  <r>
    <n v="801"/>
    <s v="3002/12"/>
    <d v="2012-02-10T00:00:00"/>
    <d v="2012-07-15T00:00:00"/>
    <d v="2012-07-30T00:00:00"/>
    <d v="2012-02-28T00:00:00"/>
    <x v="1"/>
    <x v="1"/>
    <s v="-"/>
  </r>
  <r>
    <n v="803"/>
    <s v="3004/12"/>
    <d v="2012-02-10T00:00:00"/>
    <d v="2012-03-26T00:00:00"/>
    <d v="2012-04-10T00:00:00"/>
    <s v="-"/>
    <x v="3"/>
    <x v="1"/>
    <s v="-"/>
  </r>
  <r>
    <n v="804"/>
    <s v="3005/12"/>
    <d v="2012-02-10T00:00:00"/>
    <d v="2012-07-15T00:00:00"/>
    <d v="2012-07-30T00:00:00"/>
    <d v="2012-02-28T00:00:00"/>
    <x v="3"/>
    <x v="1"/>
    <s v="-"/>
  </r>
  <r>
    <n v="808"/>
    <s v="3009/12"/>
    <d v="2012-02-10T00:00:00"/>
    <d v="2012-03-26T00:00:00"/>
    <d v="2012-04-10T00:00:00"/>
    <d v="2012-02-28T00:00:00"/>
    <x v="3"/>
    <x v="1"/>
    <s v="-"/>
  </r>
  <r>
    <n v="810"/>
    <s v="3011/12"/>
    <d v="2012-02-10T00:00:00"/>
    <d v="2012-07-15T00:00:00"/>
    <d v="2012-07-30T00:00:00"/>
    <d v="2012-02-28T00:00:00"/>
    <x v="5"/>
    <x v="1"/>
    <s v="-"/>
  </r>
  <r>
    <n v="812"/>
    <s v="3016/12"/>
    <d v="2012-02-10T00:00:00"/>
    <d v="2012-03-26T00:00:00"/>
    <d v="2012-04-10T00:00:00"/>
    <d v="2012-02-28T00:00:00"/>
    <x v="6"/>
    <x v="1"/>
    <s v="SAUDE"/>
  </r>
  <r>
    <n v="814"/>
    <s v="3019/12"/>
    <d v="2012-02-10T00:00:00"/>
    <d v="2012-03-26T00:00:00"/>
    <d v="2012-04-10T00:00:00"/>
    <s v="-"/>
    <x v="3"/>
    <x v="1"/>
    <s v="-"/>
  </r>
  <r>
    <n v="816"/>
    <s v="3021/12"/>
    <d v="2012-02-10T00:00:00"/>
    <d v="2012-03-26T00:00:00"/>
    <d v="2012-04-10T00:00:00"/>
    <s v="-"/>
    <x v="3"/>
    <x v="1"/>
    <s v="-"/>
  </r>
  <r>
    <n v="820"/>
    <s v="3025/12"/>
    <d v="2012-02-10T00:00:00"/>
    <d v="2012-03-26T00:00:00"/>
    <d v="2012-04-10T00:00:00"/>
    <s v="-"/>
    <x v="3"/>
    <x v="1"/>
    <s v="-"/>
  </r>
  <r>
    <n v="821"/>
    <s v="3026/12"/>
    <d v="2012-02-10T00:00:00"/>
    <d v="2012-07-31T00:00:00"/>
    <d v="2012-08-15T00:00:00"/>
    <d v="2012-02-28T00:00:00"/>
    <x v="1"/>
    <x v="1"/>
    <s v="SAUDE"/>
  </r>
  <r>
    <n v="822"/>
    <s v="3027/12"/>
    <d v="2012-02-10T00:00:00"/>
    <d v="2012-03-26T00:00:00"/>
    <d v="2012-04-10T00:00:00"/>
    <d v="2012-02-28T00:00:00"/>
    <x v="6"/>
    <x v="1"/>
    <s v="SAUDE"/>
  </r>
  <r>
    <n v="823"/>
    <s v="3028/12"/>
    <d v="2012-02-10T00:00:00"/>
    <d v="2012-03-26T00:00:00"/>
    <d v="2012-04-10T00:00:00"/>
    <s v="-"/>
    <x v="3"/>
    <x v="1"/>
    <s v="-"/>
  </r>
  <r>
    <n v="824"/>
    <s v="3029/12"/>
    <d v="2012-02-10T00:00:00"/>
    <d v="2012-07-15T00:00:00"/>
    <d v="2012-07-30T00:00:00"/>
    <d v="2012-02-28T00:00:00"/>
    <x v="3"/>
    <x v="1"/>
    <s v="-"/>
  </r>
  <r>
    <n v="825"/>
    <s v="3030/12"/>
    <d v="2012-02-10T00:00:00"/>
    <d v="2012-07-15T00:00:00"/>
    <d v="2012-07-30T00:00:00"/>
    <d v="2012-02-28T00:00:00"/>
    <x v="1"/>
    <x v="1"/>
    <s v="-"/>
  </r>
  <r>
    <n v="826"/>
    <s v="3031/12"/>
    <d v="2012-02-10T00:00:00"/>
    <d v="2012-07-15T00:00:00"/>
    <d v="2012-07-30T00:00:00"/>
    <d v="2012-02-28T00:00:00"/>
    <x v="3"/>
    <x v="1"/>
    <s v="-"/>
  </r>
  <r>
    <n v="827"/>
    <s v="3032/12"/>
    <d v="2012-02-10T00:00:00"/>
    <d v="2012-06-26T00:00:00"/>
    <d v="2012-07-11T00:00:00"/>
    <d v="2012-02-28T00:00:00"/>
    <x v="3"/>
    <x v="1"/>
    <s v="-"/>
  </r>
  <r>
    <n v="829"/>
    <s v="3034/12"/>
    <d v="2012-02-10T00:00:00"/>
    <d v="2012-07-15T00:00:00"/>
    <d v="2012-07-30T00:00:00"/>
    <d v="2012-02-28T00:00:00"/>
    <x v="5"/>
    <x v="1"/>
    <s v="-"/>
  </r>
  <r>
    <n v="831"/>
    <s v="3036/12"/>
    <d v="2012-02-10T00:00:00"/>
    <d v="2012-03-26T00:00:00"/>
    <d v="2012-04-10T00:00:00"/>
    <s v="-"/>
    <x v="3"/>
    <x v="1"/>
    <s v="-"/>
  </r>
  <r>
    <n v="842"/>
    <s v="3048/12"/>
    <d v="2012-02-13T00:00:00"/>
    <d v="2012-07-18T00:00:00"/>
    <d v="2012-08-02T00:00:00"/>
    <d v="2012-02-28T00:00:00"/>
    <x v="3"/>
    <x v="1"/>
    <s v="-"/>
  </r>
  <r>
    <n v="849"/>
    <s v="3055/12"/>
    <d v="2012-02-13T00:00:00"/>
    <d v="2012-03-29T00:00:00"/>
    <d v="2012-04-13T00:00:00"/>
    <s v="-"/>
    <x v="3"/>
    <x v="1"/>
    <s v="-"/>
  </r>
  <r>
    <n v="863"/>
    <s v="3070/12"/>
    <d v="2012-02-13T00:00:00"/>
    <d v="2012-07-01T00:00:00"/>
    <d v="2012-07-16T00:00:00"/>
    <d v="2012-02-28T00:00:00"/>
    <x v="3"/>
    <x v="1"/>
    <s v="-"/>
  </r>
  <r>
    <n v="834"/>
    <s v="3039/12"/>
    <d v="2012-02-13T00:00:00"/>
    <d v="2012-07-18T00:00:00"/>
    <d v="2012-08-02T00:00:00"/>
    <d v="2012-02-28T00:00:00"/>
    <x v="5"/>
    <x v="1"/>
    <s v="-"/>
  </r>
  <r>
    <n v="843"/>
    <s v="3049/12"/>
    <d v="2012-02-13T00:00:00"/>
    <d v="2012-03-29T00:00:00"/>
    <d v="2012-04-13T00:00:00"/>
    <d v="2012-03-08T00:00:00"/>
    <x v="2"/>
    <x v="2"/>
    <s v="SAUDE"/>
  </r>
  <r>
    <n v="851"/>
    <s v="3057/12"/>
    <d v="2012-02-13T00:00:00"/>
    <d v="2012-03-29T00:00:00"/>
    <d v="2012-04-13T00:00:00"/>
    <s v="-"/>
    <x v="3"/>
    <x v="1"/>
    <s v="-"/>
  </r>
  <r>
    <n v="857"/>
    <s v="3064/12"/>
    <d v="2012-02-13T00:00:00"/>
    <d v="2012-07-18T00:00:00"/>
    <d v="2012-08-02T00:00:00"/>
    <d v="2012-02-28T00:00:00"/>
    <x v="3"/>
    <x v="1"/>
    <s v="-"/>
  </r>
  <r>
    <n v="865"/>
    <s v="3072/12"/>
    <d v="2012-02-13T00:00:00"/>
    <d v="2012-07-18T00:00:00"/>
    <d v="2012-08-02T00:00:00"/>
    <d v="2012-02-28T00:00:00"/>
    <x v="3"/>
    <x v="1"/>
    <s v="-"/>
  </r>
  <r>
    <n v="836"/>
    <s v="3041/12"/>
    <d v="2012-02-13T00:00:00"/>
    <d v="2012-03-29T00:00:00"/>
    <d v="2012-04-13T00:00:00"/>
    <s v="-"/>
    <x v="3"/>
    <x v="1"/>
    <s v="-"/>
  </r>
  <r>
    <n v="845"/>
    <s v="3051/12"/>
    <d v="2012-02-13T00:00:00"/>
    <d v="2012-07-18T00:00:00"/>
    <d v="2012-08-02T00:00:00"/>
    <d v="2012-02-28T00:00:00"/>
    <x v="5"/>
    <x v="1"/>
    <s v="-"/>
  </r>
  <r>
    <n v="853"/>
    <s v="3060/12"/>
    <d v="2012-02-13T00:00:00"/>
    <d v="2012-03-29T00:00:00"/>
    <d v="2012-04-13T00:00:00"/>
    <s v="-"/>
    <x v="3"/>
    <x v="1"/>
    <s v="-"/>
  </r>
  <r>
    <n v="859"/>
    <s v="3066/12"/>
    <d v="2012-02-13T00:00:00"/>
    <d v="2012-03-29T00:00:00"/>
    <d v="2012-04-13T00:00:00"/>
    <s v="-"/>
    <x v="3"/>
    <x v="1"/>
    <s v="-"/>
  </r>
  <r>
    <n v="869"/>
    <s v="3077/12"/>
    <d v="2012-02-13T00:00:00"/>
    <d v="2012-03-29T00:00:00"/>
    <d v="2012-04-13T00:00:00"/>
    <d v="2012-02-28T00:00:00"/>
    <x v="3"/>
    <x v="1"/>
    <s v="-"/>
  </r>
  <r>
    <n v="867"/>
    <s v="3075/12"/>
    <d v="2012-02-13T00:00:00"/>
    <d v="2012-03-29T00:00:00"/>
    <d v="2012-04-13T00:00:00"/>
    <s v="-"/>
    <x v="3"/>
    <x v="1"/>
    <s v="-"/>
  </r>
  <r>
    <n v="839"/>
    <s v="3044/12"/>
    <d v="2012-02-13T00:00:00"/>
    <d v="2012-07-18T00:00:00"/>
    <d v="2012-08-02T00:00:00"/>
    <d v="2012-02-28T00:00:00"/>
    <x v="3"/>
    <x v="1"/>
    <s v="-"/>
  </r>
  <r>
    <n v="848"/>
    <s v="3054/12"/>
    <d v="2012-02-13T00:00:00"/>
    <d v="2012-03-29T00:00:00"/>
    <d v="2012-04-13T00:00:00"/>
    <s v="-"/>
    <x v="3"/>
    <x v="1"/>
    <s v="-"/>
  </r>
  <r>
    <n v="861"/>
    <s v="3068/12"/>
    <d v="2012-02-13T00:00:00"/>
    <d v="2012-06-26T00:00:00"/>
    <d v="2012-07-11T00:00:00"/>
    <d v="2012-02-28T00:00:00"/>
    <x v="3"/>
    <x v="1"/>
    <s v="-"/>
  </r>
  <r>
    <n v="832"/>
    <s v="3037/12"/>
    <d v="2012-02-13T00:00:00"/>
    <d v="2012-07-18T00:00:00"/>
    <d v="2012-08-02T00:00:00"/>
    <d v="2012-02-28T00:00:00"/>
    <x v="5"/>
    <x v="1"/>
    <s v="-"/>
  </r>
  <r>
    <n v="870"/>
    <s v="3078/12"/>
    <d v="2012-02-15T00:00:00"/>
    <d v="2012-03-31T00:00:00"/>
    <d v="2012-04-15T00:00:00"/>
    <s v="-"/>
    <x v="3"/>
    <x v="4"/>
    <s v="-"/>
  </r>
  <r>
    <n v="846"/>
    <s v="3052/12"/>
    <d v="2012-02-15T00:00:00"/>
    <d v="2012-03-31T00:00:00"/>
    <d v="2012-04-15T00:00:00"/>
    <s v="-"/>
    <x v="3"/>
    <x v="4"/>
    <s v="-"/>
  </r>
  <r>
    <n v="866"/>
    <s v="3074/12"/>
    <d v="2012-02-15T00:00:00"/>
    <d v="2012-03-31T00:00:00"/>
    <d v="2012-04-15T00:00:00"/>
    <s v="-"/>
    <x v="3"/>
    <x v="1"/>
    <s v="-"/>
  </r>
  <r>
    <n v="818"/>
    <s v="3042/12"/>
    <d v="2012-02-15T00:00:00"/>
    <d v="2012-06-17T00:00:00"/>
    <d v="2012-07-02T00:00:00"/>
    <d v="2012-04-16T00:00:00"/>
    <x v="1"/>
    <x v="1"/>
    <s v="SAUDE"/>
  </r>
  <r>
    <n v="868"/>
    <s v="3076/12"/>
    <d v="2012-02-15T00:00:00"/>
    <d v="2012-07-18T00:00:00"/>
    <d v="2012-08-02T00:00:00"/>
    <d v="2012-03-09T00:00:00"/>
    <x v="1"/>
    <x v="1"/>
    <s v="-"/>
  </r>
  <r>
    <n v="844"/>
    <s v="3050/12"/>
    <d v="2012-02-15T00:00:00"/>
    <d v="2012-03-31T00:00:00"/>
    <d v="2012-04-15T00:00:00"/>
    <s v="-"/>
    <x v="3"/>
    <x v="1"/>
    <s v="-"/>
  </r>
  <r>
    <n v="833"/>
    <s v="3038/12"/>
    <d v="2012-02-14T00:00:00"/>
    <d v="2012-06-26T00:00:00"/>
    <d v="2012-07-11T00:00:00"/>
    <d v="2012-06-29T00:00:00"/>
    <x v="3"/>
    <x v="1"/>
    <s v="-"/>
  </r>
  <r>
    <n v="835"/>
    <s v="3040/12"/>
    <d v="2012-02-14T00:00:00"/>
    <d v="2012-03-30T00:00:00"/>
    <d v="2012-04-14T00:00:00"/>
    <d v="2012-03-22T00:00:00"/>
    <x v="6"/>
    <x v="4"/>
    <s v="SAUDE"/>
  </r>
  <r>
    <n v="838"/>
    <s v="3043/12"/>
    <d v="2012-02-14T00:00:00"/>
    <d v="2012-07-19T00:00:00"/>
    <d v="2012-08-03T00:00:00"/>
    <d v="2012-02-28T00:00:00"/>
    <x v="1"/>
    <x v="1"/>
    <s v="-"/>
  </r>
  <r>
    <n v="840"/>
    <s v="3045/12"/>
    <d v="2012-02-14T00:00:00"/>
    <d v="2012-03-30T00:00:00"/>
    <d v="2012-04-14T00:00:00"/>
    <s v="-"/>
    <x v="3"/>
    <x v="1"/>
    <s v="-"/>
  </r>
  <r>
    <n v="841"/>
    <s v="3047/12"/>
    <d v="2012-02-14T00:00:00"/>
    <d v="2012-06-23T00:00:00"/>
    <d v="2012-07-08T00:00:00"/>
    <d v="2012-04-10T00:00:00"/>
    <x v="3"/>
    <x v="1"/>
    <s v="-"/>
  </r>
  <r>
    <n v="847"/>
    <s v="3053/12"/>
    <d v="2012-02-14T00:00:00"/>
    <d v="2012-07-20T00:00:00"/>
    <d v="2012-08-04T00:00:00"/>
    <d v="2012-02-28T00:00:00"/>
    <x v="5"/>
    <x v="1"/>
    <s v="-"/>
  </r>
  <r>
    <n v="852"/>
    <s v="3058/12"/>
    <d v="2012-02-14T00:00:00"/>
    <d v="2012-07-19T00:00:00"/>
    <d v="2012-08-03T00:00:00"/>
    <d v="2012-02-28T00:00:00"/>
    <x v="1"/>
    <x v="1"/>
    <s v="SAUDE"/>
  </r>
  <r>
    <n v="856"/>
    <s v="3063/12"/>
    <d v="2012-02-14T00:00:00"/>
    <d v="2012-07-20T00:00:00"/>
    <d v="2012-08-04T00:00:00"/>
    <d v="2012-02-28T00:00:00"/>
    <x v="3"/>
    <x v="1"/>
    <s v="-"/>
  </r>
  <r>
    <n v="858"/>
    <s v="3065/12"/>
    <d v="2012-02-14T00:00:00"/>
    <d v="2012-03-30T00:00:00"/>
    <d v="2012-04-14T00:00:00"/>
    <s v="-"/>
    <x v="3"/>
    <x v="4"/>
    <s v="-"/>
  </r>
  <r>
    <n v="860"/>
    <s v="3067/12"/>
    <d v="2012-02-14T00:00:00"/>
    <d v="2012-07-19T00:00:00"/>
    <d v="2012-08-03T00:00:00"/>
    <d v="2012-02-28T00:00:00"/>
    <x v="5"/>
    <x v="1"/>
    <s v="-"/>
  </r>
  <r>
    <n v="864"/>
    <s v="3071/12"/>
    <d v="2012-02-14T00:00:00"/>
    <d v="2012-06-26T00:00:00"/>
    <d v="2012-07-11T00:00:00"/>
    <d v="2012-02-28T00:00:00"/>
    <x v="3"/>
    <x v="1"/>
    <s v="-"/>
  </r>
  <r>
    <n v="903"/>
    <s v="3118/12"/>
    <d v="2012-02-17T00:00:00"/>
    <d v="2012-07-23T00:00:00"/>
    <d v="2012-08-07T00:00:00"/>
    <d v="2012-02-28T00:00:00"/>
    <x v="5"/>
    <x v="1"/>
    <s v="-"/>
  </r>
  <r>
    <n v="888"/>
    <s v="3103/12"/>
    <d v="2012-02-17T00:00:00"/>
    <d v="2012-07-23T00:00:00"/>
    <d v="2012-08-07T00:00:00"/>
    <d v="2012-02-28T00:00:00"/>
    <x v="1"/>
    <x v="1"/>
    <s v="-"/>
  </r>
  <r>
    <n v="907"/>
    <s v="3122/12"/>
    <d v="2012-02-17T00:00:00"/>
    <d v="2012-07-13T00:00:00"/>
    <d v="2012-07-28T00:00:00"/>
    <d v="2012-03-09T00:00:00"/>
    <x v="5"/>
    <x v="1"/>
    <s v="-"/>
  </r>
  <r>
    <n v="892"/>
    <s v="3107/12"/>
    <d v="2012-02-17T00:00:00"/>
    <d v="2012-07-22T00:00:00"/>
    <d v="2012-08-06T00:00:00"/>
    <d v="2012-02-28T00:00:00"/>
    <x v="1"/>
    <x v="1"/>
    <s v="SAUDE"/>
  </r>
  <r>
    <n v="876"/>
    <s v="3090/12"/>
    <d v="2012-02-17T00:00:00"/>
    <d v="2012-07-22T00:00:00"/>
    <d v="2012-08-06T00:00:00"/>
    <d v="2012-02-28T00:00:00"/>
    <x v="1"/>
    <x v="1"/>
    <s v="-"/>
  </r>
  <r>
    <n v="881"/>
    <s v="3095/12"/>
    <d v="2012-02-17T00:00:00"/>
    <d v="2012-04-02T00:00:00"/>
    <d v="2012-04-17T00:00:00"/>
    <s v="-"/>
    <x v="3"/>
    <x v="1"/>
    <s v="-"/>
  </r>
  <r>
    <n v="911"/>
    <s v="3126/12"/>
    <d v="2012-02-17T00:00:00"/>
    <d v="2012-07-22T00:00:00"/>
    <d v="2012-08-06T00:00:00"/>
    <d v="2012-02-28T00:00:00"/>
    <x v="1"/>
    <x v="1"/>
    <s v="-"/>
  </r>
  <r>
    <n v="899"/>
    <s v="3114/12"/>
    <d v="2012-02-17T00:00:00"/>
    <d v="2012-04-02T00:00:00"/>
    <d v="2012-04-17T00:00:00"/>
    <s v="-"/>
    <x v="3"/>
    <x v="1"/>
    <s v="-"/>
  </r>
  <r>
    <n v="915"/>
    <s v="3130/12"/>
    <d v="2012-02-17T00:00:00"/>
    <d v="2012-07-08T00:00:00"/>
    <d v="2012-07-23T00:00:00"/>
    <d v="2012-02-28T00:00:00"/>
    <x v="3"/>
    <x v="1"/>
    <s v="-"/>
  </r>
  <r>
    <n v="885"/>
    <s v="3100/12"/>
    <d v="2012-02-17T00:00:00"/>
    <d v="2012-07-22T00:00:00"/>
    <d v="2012-08-06T00:00:00"/>
    <d v="2012-02-28T00:00:00"/>
    <x v="5"/>
    <x v="1"/>
    <s v="-"/>
  </r>
  <r>
    <n v="904"/>
    <s v="3119/12"/>
    <d v="2012-02-17T00:00:00"/>
    <d v="2012-07-22T00:00:00"/>
    <d v="2012-08-06T00:00:00"/>
    <d v="2012-02-28T00:00:00"/>
    <x v="5"/>
    <x v="1"/>
    <s v="-"/>
  </r>
  <r>
    <n v="889"/>
    <s v="3104/12"/>
    <d v="2012-02-17T00:00:00"/>
    <d v="2012-04-02T00:00:00"/>
    <d v="2012-04-17T00:00:00"/>
    <s v="-"/>
    <x v="3"/>
    <x v="1"/>
    <s v="-"/>
  </r>
  <r>
    <n v="886"/>
    <s v="3101/12"/>
    <d v="2012-03-08T00:00:00"/>
    <d v="2012-04-22T00:00:00"/>
    <d v="2012-05-07T00:00:00"/>
    <s v="-"/>
    <x v="3"/>
    <x v="1"/>
    <s v="-"/>
  </r>
  <r>
    <n v="908"/>
    <s v="3123/12"/>
    <d v="2012-02-17T00:00:00"/>
    <d v="2012-07-22T00:00:00"/>
    <d v="2012-08-06T00:00:00"/>
    <d v="2012-02-28T00:00:00"/>
    <x v="1"/>
    <x v="1"/>
    <s v="-"/>
  </r>
  <r>
    <n v="893"/>
    <s v="3108/12"/>
    <d v="2012-02-17T00:00:00"/>
    <d v="2012-07-27T00:00:00"/>
    <d v="2012-08-11T00:00:00"/>
    <d v="2012-03-09T00:00:00"/>
    <x v="1"/>
    <x v="1"/>
    <s v="-"/>
  </r>
  <r>
    <n v="877"/>
    <s v="3091/12"/>
    <d v="2012-02-17T00:00:00"/>
    <d v="2012-04-02T00:00:00"/>
    <d v="2012-04-17T00:00:00"/>
    <s v="-"/>
    <x v="3"/>
    <x v="4"/>
    <s v="-"/>
  </r>
  <r>
    <n v="897"/>
    <s v="3112/12"/>
    <d v="2012-02-17T00:00:00"/>
    <d v="2012-07-22T00:00:00"/>
    <d v="2012-08-06T00:00:00"/>
    <d v="2012-02-28T00:00:00"/>
    <x v="5"/>
    <x v="1"/>
    <s v="-"/>
  </r>
  <r>
    <n v="882"/>
    <s v="3096/12"/>
    <d v="2012-02-17T00:00:00"/>
    <d v="2012-07-22T00:00:00"/>
    <d v="2012-08-06T00:00:00"/>
    <d v="2012-02-28T00:00:00"/>
    <x v="1"/>
    <x v="1"/>
    <s v="-"/>
  </r>
  <r>
    <n v="912"/>
    <s v="3127/12"/>
    <d v="2012-02-17T00:00:00"/>
    <d v="2012-07-22T00:00:00"/>
    <d v="2012-08-06T00:00:00"/>
    <d v="2012-02-28T00:00:00"/>
    <x v="5"/>
    <x v="1"/>
    <s v="-"/>
  </r>
  <r>
    <n v="900"/>
    <s v="3115/12"/>
    <d v="2012-02-17T00:00:00"/>
    <d v="2012-04-02T00:00:00"/>
    <d v="2012-04-17T00:00:00"/>
    <d v="2012-02-28T00:00:00"/>
    <x v="3"/>
    <x v="1"/>
    <s v="-"/>
  </r>
  <r>
    <n v="901"/>
    <s v="3116/12"/>
    <d v="2012-02-17T00:00:00"/>
    <d v="2012-07-22T00:00:00"/>
    <d v="2012-08-06T00:00:00"/>
    <d v="2012-02-28T00:00:00"/>
    <x v="5"/>
    <x v="1"/>
    <s v="-"/>
  </r>
  <r>
    <n v="905"/>
    <s v="3120/12"/>
    <d v="2012-02-17T00:00:00"/>
    <d v="2012-07-22T00:00:00"/>
    <d v="2012-08-06T00:00:00"/>
    <d v="2012-02-28T00:00:00"/>
    <x v="3"/>
    <x v="1"/>
    <s v="-"/>
  </r>
  <r>
    <n v="890"/>
    <s v="3105/12"/>
    <d v="2012-02-17T00:00:00"/>
    <d v="2012-07-22T00:00:00"/>
    <d v="2012-08-06T00:00:00"/>
    <d v="2012-02-28T00:00:00"/>
    <x v="1"/>
    <x v="1"/>
    <s v="SAUDE"/>
  </r>
  <r>
    <n v="874"/>
    <s v="3088/12"/>
    <d v="2012-02-17T00:00:00"/>
    <d v="2012-07-22T00:00:00"/>
    <d v="2012-08-06T00:00:00"/>
    <d v="2012-02-28T00:00:00"/>
    <x v="1"/>
    <x v="1"/>
    <s v="-"/>
  </r>
  <r>
    <n v="894"/>
    <s v="3109/12"/>
    <d v="2012-02-17T00:00:00"/>
    <d v="2012-04-02T00:00:00"/>
    <d v="2012-04-17T00:00:00"/>
    <s v="-"/>
    <x v="3"/>
    <x v="4"/>
    <s v="-"/>
  </r>
  <r>
    <n v="878"/>
    <s v="3092/12"/>
    <d v="2012-02-17T00:00:00"/>
    <d v="2012-08-11T00:00:00"/>
    <d v="2012-08-26T00:00:00"/>
    <d v="2012-07-05T00:00:00"/>
    <x v="1"/>
    <x v="1"/>
    <s v="-"/>
  </r>
  <r>
    <n v="909"/>
    <s v="3124/12"/>
    <d v="2012-02-17T00:00:00"/>
    <d v="2012-04-02T00:00:00"/>
    <d v="2012-04-17T00:00:00"/>
    <d v="2012-02-28T00:00:00"/>
    <x v="3"/>
    <x v="1"/>
    <s v="-"/>
  </r>
  <r>
    <n v="898"/>
    <s v="3113/12"/>
    <d v="2012-02-17T00:00:00"/>
    <d v="2012-07-22T00:00:00"/>
    <d v="2012-08-06T00:00:00"/>
    <d v="2012-02-28T00:00:00"/>
    <x v="1"/>
    <x v="1"/>
    <s v="-"/>
  </r>
  <r>
    <n v="883"/>
    <s v="3097/12"/>
    <d v="2012-02-17T00:00:00"/>
    <d v="2012-07-22T00:00:00"/>
    <d v="2012-08-06T00:00:00"/>
    <d v="2012-02-28T00:00:00"/>
    <x v="5"/>
    <x v="1"/>
    <s v="-"/>
  </r>
  <r>
    <n v="902"/>
    <s v="3117/12"/>
    <d v="2012-02-17T00:00:00"/>
    <d v="2012-07-22T00:00:00"/>
    <d v="2012-08-06T00:00:00"/>
    <d v="2012-02-28T00:00:00"/>
    <x v="7"/>
    <x v="1"/>
    <s v="-"/>
  </r>
  <r>
    <n v="887"/>
    <s v="3102/12"/>
    <d v="2012-02-17T00:00:00"/>
    <d v="2012-07-22T00:00:00"/>
    <d v="2012-08-06T00:00:00"/>
    <d v="2012-02-28T00:00:00"/>
    <x v="1"/>
    <x v="1"/>
    <s v="SAUDE"/>
  </r>
  <r>
    <n v="906"/>
    <s v="3121/12"/>
    <d v="2012-02-17T00:00:00"/>
    <d v="2012-07-22T00:00:00"/>
    <d v="2012-08-06T00:00:00"/>
    <d v="2012-02-28T00:00:00"/>
    <x v="5"/>
    <x v="1"/>
    <s v="-"/>
  </r>
  <r>
    <n v="875"/>
    <s v="3089/12"/>
    <d v="2012-02-17T00:00:00"/>
    <d v="2012-07-22T00:00:00"/>
    <d v="2012-08-06T00:00:00"/>
    <d v="2012-02-28T00:00:00"/>
    <x v="3"/>
    <x v="1"/>
    <s v="-"/>
  </r>
  <r>
    <n v="895"/>
    <s v="3110/12"/>
    <d v="2012-02-17T00:00:00"/>
    <d v="2012-04-02T00:00:00"/>
    <d v="2012-04-17T00:00:00"/>
    <d v="2012-02-28T00:00:00"/>
    <x v="3"/>
    <x v="1"/>
    <s v="-"/>
  </r>
  <r>
    <n v="880"/>
    <s v="3094/12"/>
    <d v="2012-02-17T00:00:00"/>
    <d v="2012-07-12T00:00:00"/>
    <d v="2012-07-27T00:00:00"/>
    <d v="2012-03-09T00:00:00"/>
    <x v="5"/>
    <x v="1"/>
    <s v="-"/>
  </r>
  <r>
    <n v="910"/>
    <s v="3125/12"/>
    <d v="2012-02-17T00:00:00"/>
    <d v="2012-04-02T00:00:00"/>
    <d v="2012-04-17T00:00:00"/>
    <s v="-"/>
    <x v="3"/>
    <x v="1"/>
    <s v="-"/>
  </r>
  <r>
    <n v="914"/>
    <s v="3129/12"/>
    <d v="2012-02-17T00:00:00"/>
    <d v="2012-07-22T00:00:00"/>
    <d v="2012-08-06T00:00:00"/>
    <d v="2012-02-28T00:00:00"/>
    <x v="5"/>
    <x v="1"/>
    <s v="-"/>
  </r>
  <r>
    <n v="884"/>
    <s v="3098/12"/>
    <d v="2012-02-17T00:00:00"/>
    <d v="2012-07-22T00:00:00"/>
    <d v="2012-08-06T00:00:00"/>
    <d v="2012-02-28T00:00:00"/>
    <x v="7"/>
    <x v="1"/>
    <s v="-"/>
  </r>
  <r>
    <n v="923"/>
    <s v="3138/12"/>
    <d v="2012-02-17T00:00:00"/>
    <d v="2012-04-02T00:00:00"/>
    <d v="2012-04-17T00:00:00"/>
    <d v="2012-02-28T00:00:00"/>
    <x v="3"/>
    <x v="1"/>
    <s v="-"/>
  </r>
  <r>
    <n v="916"/>
    <s v="3131/12"/>
    <d v="2012-02-17T00:00:00"/>
    <d v="2012-07-23T00:00:00"/>
    <d v="2012-08-07T00:00:00"/>
    <d v="2012-07-05T00:00:00"/>
    <x v="1"/>
    <x v="1"/>
    <s v="LIDER"/>
  </r>
  <r>
    <n v="917"/>
    <s v="3132/12"/>
    <d v="2012-02-17T00:00:00"/>
    <d v="2012-04-02T00:00:00"/>
    <d v="2012-04-17T00:00:00"/>
    <s v="-"/>
    <x v="3"/>
    <x v="1"/>
    <s v="-"/>
  </r>
  <r>
    <n v="918"/>
    <s v="3133/12"/>
    <d v="2012-02-17T00:00:00"/>
    <d v="2012-07-22T00:00:00"/>
    <d v="2012-08-06T00:00:00"/>
    <d v="2012-07-05T00:00:00"/>
    <x v="1"/>
    <x v="1"/>
    <s v="SAUDE"/>
  </r>
  <r>
    <n v="919"/>
    <s v="3134/12"/>
    <d v="2012-02-17T00:00:00"/>
    <d v="2012-07-22T00:00:00"/>
    <d v="2012-08-06T00:00:00"/>
    <d v="2012-02-28T00:00:00"/>
    <x v="1"/>
    <x v="1"/>
    <s v="-"/>
  </r>
  <r>
    <n v="920"/>
    <s v="3135/12"/>
    <d v="2012-02-17T00:00:00"/>
    <d v="2012-04-02T00:00:00"/>
    <d v="2012-04-17T00:00:00"/>
    <d v="2012-03-09T00:00:00"/>
    <x v="6"/>
    <x v="1"/>
    <s v="SAUDE"/>
  </r>
  <r>
    <n v="921"/>
    <s v="3136/12"/>
    <d v="2012-02-17T00:00:00"/>
    <d v="2012-07-22T00:00:00"/>
    <d v="2012-08-06T00:00:00"/>
    <d v="2012-02-28T00:00:00"/>
    <x v="5"/>
    <x v="1"/>
    <s v="-"/>
  </r>
  <r>
    <n v="922"/>
    <s v="3137/12"/>
    <d v="2012-02-17T00:00:00"/>
    <d v="2012-07-29T00:00:00"/>
    <d v="2012-08-13T00:00:00"/>
    <d v="2012-02-28T00:00:00"/>
    <x v="1"/>
    <x v="1"/>
    <s v="-"/>
  </r>
  <r>
    <n v="879"/>
    <s v="3093/12"/>
    <d v="2012-02-17T00:00:00"/>
    <d v="2012-07-22T00:00:00"/>
    <d v="2012-08-06T00:00:00"/>
    <d v="2012-02-28T00:00:00"/>
    <x v="1"/>
    <x v="1"/>
    <s v="-"/>
  </r>
  <r>
    <n v="924"/>
    <s v="3156/12"/>
    <d v="2012-02-28T00:00:00"/>
    <d v="2012-04-13T00:00:00"/>
    <d v="2012-04-28T00:00:00"/>
    <s v="-"/>
    <x v="3"/>
    <x v="1"/>
    <s v="-"/>
  </r>
  <r>
    <n v="3352"/>
    <n v="3352"/>
    <d v="2012-04-20T00:00:00"/>
    <d v="2012-06-04T00:00:00"/>
    <d v="2012-06-19T00:00:00"/>
    <s v="-"/>
    <x v="3"/>
    <x v="1"/>
    <s v="-"/>
  </r>
  <r>
    <n v="930"/>
    <s v="3169/12"/>
    <d v="2012-03-09T00:00:00"/>
    <d v="2012-04-23T00:00:00"/>
    <d v="2012-05-08T00:00:00"/>
    <s v="-"/>
    <x v="3"/>
    <x v="1"/>
    <s v="-"/>
  </r>
  <r>
    <n v="850"/>
    <s v="3194/12"/>
    <d v="2012-03-16T00:00:00"/>
    <d v="2012-04-30T00:00:00"/>
    <d v="2012-05-15T00:00:00"/>
    <s v="-"/>
    <x v="3"/>
    <x v="1"/>
    <s v="-"/>
  </r>
  <r>
    <n v="854"/>
    <s v="3195/12"/>
    <d v="2012-03-16T00:00:00"/>
    <d v="2012-04-30T00:00:00"/>
    <d v="2012-05-15T00:00:00"/>
    <s v="-"/>
    <x v="3"/>
    <x v="1"/>
    <s v="-"/>
  </r>
  <r>
    <n v="913"/>
    <s v="3193/12"/>
    <d v="2012-03-16T00:00:00"/>
    <d v="2012-04-30T00:00:00"/>
    <d v="2012-05-15T00:00:00"/>
    <s v="-"/>
    <x v="3"/>
    <x v="1"/>
    <s v="-"/>
  </r>
  <r>
    <s v="855"/>
    <s v="3200/12"/>
    <d v="2012-03-16T00:00:00"/>
    <d v="2012-04-30T00:00:00"/>
    <d v="2012-05-15T00:00:00"/>
    <s v="-"/>
    <x v="3"/>
    <x v="1"/>
    <s v="-"/>
  </r>
  <r>
    <s v="862"/>
    <s v="3199/12"/>
    <d v="2012-03-16T00:00:00"/>
    <d v="2012-04-30T00:00:00"/>
    <d v="2012-05-15T00:00:00"/>
    <s v="-"/>
    <x v="3"/>
    <x v="1"/>
    <s v="-"/>
  </r>
  <r>
    <n v="896"/>
    <s v="3198/12"/>
    <d v="2012-03-16T00:00:00"/>
    <d v="2012-04-30T00:00:00"/>
    <d v="2012-05-15T00:00:00"/>
    <s v="-"/>
    <x v="3"/>
    <x v="1"/>
    <s v="-"/>
  </r>
  <r>
    <s v="652"/>
    <s v="3203/12"/>
    <d v="2012-03-19T00:00:00"/>
    <d v="2012-04-03T00:00:00"/>
    <d v="2012-04-18T00:00:00"/>
    <d v="2012-04-24T00:00:00"/>
    <x v="2"/>
    <x v="2"/>
    <s v="-"/>
  </r>
  <r>
    <n v="948"/>
    <s v="3214/12"/>
    <d v="2012-03-21T00:00:00"/>
    <d v="2012-06-29T00:00:00"/>
    <d v="2012-07-14T00:00:00"/>
    <d v="2012-04-24T00:00:00"/>
    <x v="3"/>
    <x v="1"/>
    <s v="-"/>
  </r>
  <r>
    <n v="938"/>
    <s v="3187/12"/>
    <d v="2012-03-21T00:00:00"/>
    <d v="2012-05-05T00:00:00"/>
    <d v="2012-05-20T00:00:00"/>
    <s v="-"/>
    <x v="3"/>
    <x v="1"/>
    <s v="-"/>
  </r>
  <r>
    <n v="939"/>
    <s v="3189/12"/>
    <d v="2012-03-21T00:00:00"/>
    <d v="2012-07-06T00:00:00"/>
    <d v="2012-07-21T00:00:00"/>
    <d v="2012-04-03T00:00:00"/>
    <x v="5"/>
    <x v="1"/>
    <s v="-"/>
  </r>
  <r>
    <n v="940"/>
    <s v="3205/12"/>
    <d v="2012-03-21T00:00:00"/>
    <d v="2012-05-05T00:00:00"/>
    <d v="2012-05-20T00:00:00"/>
    <s v="-"/>
    <x v="3"/>
    <x v="1"/>
    <s v="-"/>
  </r>
  <r>
    <n v="942"/>
    <s v="3207/12"/>
    <d v="2012-03-21T00:00:00"/>
    <d v="2012-05-05T00:00:00"/>
    <d v="2012-05-20T00:00:00"/>
    <s v="-"/>
    <x v="3"/>
    <x v="1"/>
    <s v="-"/>
  </r>
  <r>
    <n v="943"/>
    <s v="3208/12"/>
    <d v="2012-03-21T00:00:00"/>
    <d v="2012-06-29T00:00:00"/>
    <d v="2012-07-14T00:00:00"/>
    <d v="2012-04-24T00:00:00"/>
    <x v="5"/>
    <x v="1"/>
    <s v="-"/>
  </r>
  <r>
    <n v="3353"/>
    <n v="3353"/>
    <d v="2012-04-20T00:00:00"/>
    <d v="2012-06-04T00:00:00"/>
    <d v="2012-06-19T00:00:00"/>
    <s v="-"/>
    <x v="3"/>
    <x v="1"/>
    <s v="-"/>
  </r>
  <r>
    <n v="945"/>
    <s v="3210/12"/>
    <d v="2012-03-21T00:00:00"/>
    <d v="2012-05-05T00:00:00"/>
    <d v="2012-05-20T00:00:00"/>
    <d v="2012-04-24T00:00:00"/>
    <x v="6"/>
    <x v="1"/>
    <s v="SAUDE"/>
  </r>
  <r>
    <n v="946"/>
    <s v="3211/12"/>
    <d v="2012-03-21T00:00:00"/>
    <d v="2012-05-05T00:00:00"/>
    <d v="2012-05-20T00:00:00"/>
    <d v="2012-04-24T00:00:00"/>
    <x v="6"/>
    <x v="1"/>
    <s v="SAUDE"/>
  </r>
  <r>
    <n v="947"/>
    <s v="3213/12"/>
    <d v="2012-03-21T00:00:00"/>
    <d v="2012-05-05T00:00:00"/>
    <d v="2012-05-20T00:00:00"/>
    <s v="-"/>
    <x v="3"/>
    <x v="1"/>
    <s v="-"/>
  </r>
  <r>
    <n v="937"/>
    <s v="3186/12"/>
    <d v="2012-03-21T00:00:00"/>
    <d v="2012-05-05T00:00:00"/>
    <d v="2012-05-20T00:00:00"/>
    <s v="-"/>
    <x v="3"/>
    <x v="1"/>
    <s v="-"/>
  </r>
  <r>
    <n v="936"/>
    <s v="3185/12"/>
    <d v="2012-03-21T00:00:00"/>
    <d v="2012-06-29T00:00:00"/>
    <d v="2012-07-14T00:00:00"/>
    <d v="2012-07-05T00:00:00"/>
    <x v="6"/>
    <x v="1"/>
    <s v="-"/>
  </r>
  <r>
    <n v="935"/>
    <s v="3184/12"/>
    <d v="2012-03-21T00:00:00"/>
    <d v="2012-05-05T00:00:00"/>
    <d v="2012-05-20T00:00:00"/>
    <s v="-"/>
    <x v="3"/>
    <x v="1"/>
    <s v="-"/>
  </r>
  <r>
    <n v="934"/>
    <s v="3183/12"/>
    <d v="2012-03-21T00:00:00"/>
    <d v="2012-05-05T00:00:00"/>
    <d v="2012-05-20T00:00:00"/>
    <s v="-"/>
    <x v="3"/>
    <x v="1"/>
    <s v="-"/>
  </r>
  <r>
    <n v="3509"/>
    <n v="3509"/>
    <d v="2012-05-15T00:00:00"/>
    <d v="2012-07-27T00:00:00"/>
    <d v="2012-08-11T00:00:00"/>
    <d v="2012-05-21T00:00:00"/>
    <x v="4"/>
    <x v="1"/>
    <s v="-"/>
  </r>
  <r>
    <n v="951"/>
    <s v="3218/12"/>
    <d v="2012-03-29T00:00:00"/>
    <d v="2012-05-13T00:00:00"/>
    <d v="2012-05-28T00:00:00"/>
    <s v="-"/>
    <x v="3"/>
    <x v="1"/>
    <s v="-"/>
  </r>
  <r>
    <n v="949"/>
    <s v="3216/12"/>
    <d v="2012-03-29T00:00:00"/>
    <d v="2012-07-28T00:00:00"/>
    <d v="2012-08-12T00:00:00"/>
    <d v="2012-04-03T00:00:00"/>
    <x v="5"/>
    <x v="1"/>
    <s v="-"/>
  </r>
  <r>
    <n v="950"/>
    <s v="3217/12"/>
    <d v="2012-03-29T00:00:00"/>
    <d v="2012-07-28T00:00:00"/>
    <d v="2012-08-12T00:00:00"/>
    <d v="2012-04-03T00:00:00"/>
    <x v="1"/>
    <x v="1"/>
    <s v="-"/>
  </r>
  <r>
    <n v="952"/>
    <s v="3219/12"/>
    <d v="2012-03-29T00:00:00"/>
    <d v="2012-05-13T00:00:00"/>
    <d v="2012-05-28T00:00:00"/>
    <s v="-"/>
    <x v="3"/>
    <x v="1"/>
    <s v="-"/>
  </r>
  <r>
    <n v="953"/>
    <s v="3220/12"/>
    <d v="2012-03-29T00:00:00"/>
    <d v="2012-07-24T00:00:00"/>
    <d v="2012-08-08T00:00:00"/>
    <d v="2012-04-16T00:00:00"/>
    <x v="1"/>
    <x v="1"/>
    <s v="-"/>
  </r>
  <r>
    <n v="954"/>
    <s v="3221/12"/>
    <d v="2012-03-29T00:00:00"/>
    <d v="2012-05-13T00:00:00"/>
    <d v="2012-05-28T00:00:00"/>
    <s v="-"/>
    <x v="3"/>
    <x v="1"/>
    <s v="-"/>
  </r>
  <r>
    <n v="956"/>
    <s v="3223/12"/>
    <d v="2012-03-29T00:00:00"/>
    <d v="2012-05-13T00:00:00"/>
    <d v="2012-05-28T00:00:00"/>
    <s v="-"/>
    <x v="3"/>
    <x v="1"/>
    <s v="-"/>
  </r>
  <r>
    <n v="3231"/>
    <s v="3231/12"/>
    <d v="2012-04-02T00:00:00"/>
    <d v="2012-05-17T00:00:00"/>
    <d v="2012-06-01T00:00:00"/>
    <s v="-"/>
    <x v="3"/>
    <x v="1"/>
    <s v="-"/>
  </r>
  <r>
    <n v="3355"/>
    <n v="3355"/>
    <d v="2012-04-20T00:00:00"/>
    <d v="2012-06-04T00:00:00"/>
    <d v="2012-06-19T00:00:00"/>
    <s v="-"/>
    <x v="3"/>
    <x v="1"/>
    <s v="-"/>
  </r>
  <r>
    <n v="3233"/>
    <s v="3233/12"/>
    <d v="2012-04-03T00:00:00"/>
    <d v="2012-05-18T00:00:00"/>
    <d v="2012-06-02T00:00:00"/>
    <s v="-"/>
    <x v="3"/>
    <x v="1"/>
    <s v="-"/>
  </r>
  <r>
    <n v="3234"/>
    <s v="3234/12"/>
    <d v="2012-04-03T00:00:00"/>
    <d v="2012-05-18T00:00:00"/>
    <d v="2012-06-02T00:00:00"/>
    <d v="2012-04-24T00:00:00"/>
    <x v="6"/>
    <x v="1"/>
    <s v="SAUDE"/>
  </r>
  <r>
    <n v="3236"/>
    <s v="3236/12"/>
    <d v="2012-04-03T00:00:00"/>
    <d v="2012-05-18T00:00:00"/>
    <d v="2012-06-02T00:00:00"/>
    <s v="-"/>
    <x v="3"/>
    <x v="1"/>
    <s v="-"/>
  </r>
  <r>
    <n v="3237"/>
    <n v="3237"/>
    <d v="2012-04-03T00:00:00"/>
    <d v="2012-05-18T00:00:00"/>
    <d v="2012-06-02T00:00:00"/>
    <s v="-"/>
    <x v="3"/>
    <x v="4"/>
    <s v="-"/>
  </r>
  <r>
    <n v="3238"/>
    <s v="3238/12"/>
    <d v="2012-04-03T00:00:00"/>
    <d v="2012-05-18T00:00:00"/>
    <d v="2012-06-02T00:00:00"/>
    <s v="-"/>
    <x v="3"/>
    <x v="1"/>
    <s v="-"/>
  </r>
  <r>
    <n v="3239"/>
    <s v="3239/12"/>
    <d v="2012-04-03T00:00:00"/>
    <d v="2012-05-18T00:00:00"/>
    <d v="2012-06-02T00:00:00"/>
    <d v="2012-04-16T00:00:00"/>
    <x v="6"/>
    <x v="1"/>
    <s v="SAUDE"/>
  </r>
  <r>
    <n v="3240"/>
    <s v="3240/12"/>
    <d v="2012-04-03T00:00:00"/>
    <d v="2012-05-18T00:00:00"/>
    <d v="2012-06-02T00:00:00"/>
    <s v="-"/>
    <x v="3"/>
    <x v="1"/>
    <s v="-"/>
  </r>
  <r>
    <n v="3241"/>
    <n v="3241"/>
    <d v="2012-04-03T00:00:00"/>
    <d v="2012-05-18T00:00:00"/>
    <d v="2012-06-02T00:00:00"/>
    <s v="-"/>
    <x v="6"/>
    <x v="4"/>
    <s v="CLIENTE"/>
  </r>
  <r>
    <n v="3242"/>
    <s v="3242/12"/>
    <d v="2012-04-03T00:00:00"/>
    <d v="2012-05-18T00:00:00"/>
    <d v="2012-06-02T00:00:00"/>
    <s v="-"/>
    <x v="3"/>
    <x v="1"/>
    <s v="-"/>
  </r>
  <r>
    <n v="3243"/>
    <s v="3243/12"/>
    <d v="2012-04-03T00:00:00"/>
    <d v="2012-05-18T00:00:00"/>
    <d v="2012-06-02T00:00:00"/>
    <d v="2012-04-16T00:00:00"/>
    <x v="3"/>
    <x v="1"/>
    <s v="-"/>
  </r>
  <r>
    <n v="3244"/>
    <s v="3244/12"/>
    <d v="2012-04-03T00:00:00"/>
    <d v="2012-05-18T00:00:00"/>
    <d v="2012-06-02T00:00:00"/>
    <s v="-"/>
    <x v="3"/>
    <x v="1"/>
    <s v="-"/>
  </r>
  <r>
    <n v="3357"/>
    <n v="3357"/>
    <d v="2012-04-20T00:00:00"/>
    <d v="2012-06-04T00:00:00"/>
    <d v="2012-06-19T00:00:00"/>
    <s v="-"/>
    <x v="3"/>
    <x v="1"/>
    <s v="-"/>
  </r>
  <r>
    <n v="3246"/>
    <s v="3246/12"/>
    <d v="2012-04-03T00:00:00"/>
    <d v="2012-05-18T00:00:00"/>
    <d v="2012-06-02T00:00:00"/>
    <s v="-"/>
    <x v="3"/>
    <x v="1"/>
    <s v="-"/>
  </r>
  <r>
    <n v="3247"/>
    <s v="3247/12"/>
    <d v="2012-04-03T00:00:00"/>
    <d v="2012-05-18T00:00:00"/>
    <d v="2012-06-02T00:00:00"/>
    <d v="2012-04-16T00:00:00"/>
    <x v="3"/>
    <x v="1"/>
    <s v="-"/>
  </r>
  <r>
    <n v="3248"/>
    <s v="3248/12"/>
    <d v="2012-04-03T00:00:00"/>
    <d v="2012-05-18T00:00:00"/>
    <d v="2012-06-02T00:00:00"/>
    <d v="2012-04-16T00:00:00"/>
    <x v="3"/>
    <x v="1"/>
    <s v="-"/>
  </r>
  <r>
    <n v="3249"/>
    <s v="3249/12"/>
    <d v="2012-04-03T00:00:00"/>
    <d v="2012-05-18T00:00:00"/>
    <d v="2012-06-02T00:00:00"/>
    <s v="-"/>
    <x v="3"/>
    <x v="1"/>
    <s v="-"/>
  </r>
  <r>
    <n v="3250"/>
    <n v="3250"/>
    <d v="2012-04-03T00:00:00"/>
    <d v="2012-05-18T00:00:00"/>
    <d v="2012-06-02T00:00:00"/>
    <d v="2012-05-10T00:00:00"/>
    <x v="6"/>
    <x v="4"/>
    <s v="CLIENTE"/>
  </r>
  <r>
    <n v="3252"/>
    <s v="3252/12"/>
    <d v="2012-04-03T00:00:00"/>
    <d v="2012-05-18T00:00:00"/>
    <d v="2012-06-02T00:00:00"/>
    <s v="-"/>
    <x v="3"/>
    <x v="1"/>
    <s v="-"/>
  </r>
  <r>
    <n v="3253"/>
    <s v="3253/12"/>
    <d v="2012-04-03T00:00:00"/>
    <d v="2012-05-18T00:00:00"/>
    <d v="2012-06-02T00:00:00"/>
    <d v="2012-04-16T00:00:00"/>
    <x v="6"/>
    <x v="1"/>
    <s v="SAUDE"/>
  </r>
  <r>
    <n v="3254"/>
    <s v="3254/12"/>
    <d v="2012-04-03T00:00:00"/>
    <d v="2012-05-18T00:00:00"/>
    <d v="2012-06-02T00:00:00"/>
    <s v="-"/>
    <x v="3"/>
    <x v="1"/>
    <s v="-"/>
  </r>
  <r>
    <n v="3251"/>
    <s v="3251/12"/>
    <d v="2012-04-03T00:00:00"/>
    <d v="2012-05-18T00:00:00"/>
    <d v="2012-06-02T00:00:00"/>
    <d v="2012-04-20T00:00:00"/>
    <x v="6"/>
    <x v="1"/>
    <s v="SAUDE"/>
  </r>
  <r>
    <n v="3255"/>
    <s v="3255/12"/>
    <d v="2012-04-03T00:00:00"/>
    <d v="2012-05-18T00:00:00"/>
    <d v="2012-06-02T00:00:00"/>
    <s v="-"/>
    <x v="3"/>
    <x v="1"/>
    <s v="-"/>
  </r>
  <r>
    <n v="3492"/>
    <n v="3492"/>
    <d v="2012-05-15T00:00:00"/>
    <d v="2012-06-29T00:00:00"/>
    <d v="2012-07-14T00:00:00"/>
    <s v="-"/>
    <x v="3"/>
    <x v="1"/>
    <s v="-"/>
  </r>
  <r>
    <n v="3494"/>
    <n v="3494"/>
    <d v="2012-05-15T00:00:00"/>
    <d v="2012-06-29T00:00:00"/>
    <d v="2012-07-14T00:00:00"/>
    <s v="-"/>
    <x v="3"/>
    <x v="1"/>
    <s v="-"/>
  </r>
  <r>
    <n v="3266"/>
    <n v="3266"/>
    <d v="2012-04-04T00:00:00"/>
    <d v="2012-05-19T00:00:00"/>
    <d v="2012-06-03T00:00:00"/>
    <s v="-"/>
    <x v="3"/>
    <x v="1"/>
    <s v="-"/>
  </r>
  <r>
    <n v="3267"/>
    <n v="3267"/>
    <d v="2012-04-04T00:00:00"/>
    <d v="2012-07-21T00:00:00"/>
    <d v="2012-08-05T00:00:00"/>
    <d v="2012-04-16T00:00:00"/>
    <x v="5"/>
    <x v="1"/>
    <s v="-"/>
  </r>
  <r>
    <n v="3268"/>
    <n v="3268"/>
    <d v="2012-04-04T00:00:00"/>
    <d v="2012-07-20T00:00:00"/>
    <d v="2012-08-04T00:00:00"/>
    <d v="2012-07-05T00:00:00"/>
    <x v="1"/>
    <x v="1"/>
    <s v="-"/>
  </r>
  <r>
    <n v="3269"/>
    <n v="3269"/>
    <d v="2012-04-04T00:00:00"/>
    <d v="2012-07-21T00:00:00"/>
    <d v="2012-08-05T00:00:00"/>
    <d v="2012-04-16T00:00:00"/>
    <x v="5"/>
    <x v="1"/>
    <s v="-"/>
  </r>
  <r>
    <n v="3270"/>
    <n v="3270"/>
    <d v="2012-04-04T00:00:00"/>
    <d v="2012-05-19T00:00:00"/>
    <d v="2012-06-03T00:00:00"/>
    <s v="-"/>
    <x v="3"/>
    <x v="1"/>
    <s v="-"/>
  </r>
  <r>
    <n v="3271"/>
    <n v="3271"/>
    <d v="2012-04-04T00:00:00"/>
    <d v="2012-05-19T00:00:00"/>
    <d v="2012-06-03T00:00:00"/>
    <s v="-"/>
    <x v="3"/>
    <x v="1"/>
    <s v="-"/>
  </r>
  <r>
    <n v="3272"/>
    <n v="3272"/>
    <d v="2012-04-04T00:00:00"/>
    <d v="2012-05-19T00:00:00"/>
    <d v="2012-06-03T00:00:00"/>
    <s v="-"/>
    <x v="3"/>
    <x v="1"/>
    <s v="-"/>
  </r>
  <r>
    <n v="3265"/>
    <n v="3265"/>
    <d v="2012-04-04T00:00:00"/>
    <d v="2012-05-19T00:00:00"/>
    <d v="2012-06-03T00:00:00"/>
    <s v="-"/>
    <x v="3"/>
    <x v="1"/>
    <s v="-"/>
  </r>
  <r>
    <n v="3206"/>
    <n v="3206"/>
    <d v="2012-03-20T00:00:00"/>
    <d v="2012-07-06T00:00:00"/>
    <d v="2012-07-21T00:00:00"/>
    <d v="2012-04-16T00:00:00"/>
    <x v="5"/>
    <x v="1"/>
    <s v="-"/>
  </r>
  <r>
    <n v="3378"/>
    <n v="3378"/>
    <d v="2012-04-25T00:00:00"/>
    <d v="2012-06-09T00:00:00"/>
    <d v="2012-06-24T00:00:00"/>
    <s v="-"/>
    <x v="3"/>
    <x v="1"/>
    <s v="-"/>
  </r>
  <r>
    <n v="3318"/>
    <n v="3318"/>
    <d v="2012-04-16T00:00:00"/>
    <d v="2012-07-29T00:00:00"/>
    <d v="2012-08-13T00:00:00"/>
    <d v="2012-04-20T00:00:00"/>
    <x v="5"/>
    <x v="1"/>
    <s v="-"/>
  </r>
  <r>
    <n v="3320"/>
    <n v="3320"/>
    <d v="2012-04-16T00:00:00"/>
    <d v="2012-08-08T00:00:00"/>
    <d v="2012-08-23T00:00:00"/>
    <d v="2012-04-20T00:00:00"/>
    <x v="1"/>
    <x v="1"/>
    <s v="SAUDE"/>
  </r>
  <r>
    <n v="3323"/>
    <n v="3323"/>
    <d v="2012-04-16T00:00:00"/>
    <d v="2012-07-29T00:00:00"/>
    <d v="2012-08-13T00:00:00"/>
    <d v="2012-04-20T00:00:00"/>
    <x v="1"/>
    <x v="1"/>
    <s v="-"/>
  </r>
  <r>
    <n v="3379"/>
    <n v="3379"/>
    <d v="2012-04-25T00:00:00"/>
    <d v="2012-06-09T00:00:00"/>
    <d v="2012-06-24T00:00:00"/>
    <s v="-"/>
    <x v="3"/>
    <x v="1"/>
    <s v="-"/>
  </r>
  <r>
    <n v="3380"/>
    <n v="3380"/>
    <d v="2012-04-25T00:00:00"/>
    <d v="2012-06-09T00:00:00"/>
    <d v="2012-06-24T00:00:00"/>
    <s v="-"/>
    <x v="3"/>
    <x v="1"/>
    <s v="-"/>
  </r>
  <r>
    <n v="3381"/>
    <n v="3381"/>
    <d v="2012-04-25T00:00:00"/>
    <d v="2012-06-09T00:00:00"/>
    <d v="2012-06-24T00:00:00"/>
    <s v="-"/>
    <x v="3"/>
    <x v="1"/>
    <s v="-"/>
  </r>
  <r>
    <n v="3328"/>
    <n v="3328"/>
    <d v="2012-04-16T00:00:00"/>
    <d v="2012-07-29T00:00:00"/>
    <d v="2012-08-13T00:00:00"/>
    <d v="2012-04-20T00:00:00"/>
    <x v="3"/>
    <x v="1"/>
    <s v="-"/>
  </r>
  <r>
    <n v="3382"/>
    <n v="3382"/>
    <d v="2012-04-25T00:00:00"/>
    <d v="2012-06-09T00:00:00"/>
    <d v="2012-06-24T00:00:00"/>
    <s v="-"/>
    <x v="3"/>
    <x v="1"/>
    <s v="-"/>
  </r>
  <r>
    <n v="3330"/>
    <n v="3330"/>
    <d v="2012-04-16T00:00:00"/>
    <d v="2012-07-25T00:00:00"/>
    <d v="2012-08-09T00:00:00"/>
    <d v="2012-04-24T00:00:00"/>
    <x v="3"/>
    <x v="1"/>
    <s v="-"/>
  </r>
  <r>
    <n v="3336"/>
    <n v="3336"/>
    <d v="2012-04-17T00:00:00"/>
    <d v="2012-07-26T00:00:00"/>
    <d v="2012-08-10T00:00:00"/>
    <d v="2012-04-24T00:00:00"/>
    <x v="5"/>
    <x v="1"/>
    <s v="-"/>
  </r>
  <r>
    <n v="3383"/>
    <n v="3383"/>
    <d v="2012-04-25T00:00:00"/>
    <d v="2012-06-09T00:00:00"/>
    <d v="2012-06-24T00:00:00"/>
    <s v="-"/>
    <x v="3"/>
    <x v="1"/>
    <s v="-"/>
  </r>
  <r>
    <n v="3385"/>
    <n v="3385"/>
    <d v="2012-04-25T00:00:00"/>
    <d v="2012-06-09T00:00:00"/>
    <d v="2012-06-24T00:00:00"/>
    <s v="-"/>
    <x v="3"/>
    <x v="1"/>
    <s v="-"/>
  </r>
  <r>
    <n v="3332"/>
    <n v="3332"/>
    <d v="2012-04-17T00:00:00"/>
    <d v="2012-06-01T00:00:00"/>
    <d v="2012-06-16T00:00:00"/>
    <s v="-"/>
    <x v="3"/>
    <x v="1"/>
    <s v="-"/>
  </r>
  <r>
    <n v="3386"/>
    <n v="3386"/>
    <d v="2012-04-25T00:00:00"/>
    <d v="2012-06-09T00:00:00"/>
    <d v="2012-06-24T00:00:00"/>
    <s v="-"/>
    <x v="3"/>
    <x v="1"/>
    <s v="-"/>
  </r>
  <r>
    <n v="3341"/>
    <n v="3341"/>
    <d v="2012-04-18T00:00:00"/>
    <d v="2012-07-27T00:00:00"/>
    <d v="2012-08-11T00:00:00"/>
    <d v="2012-04-24T00:00:00"/>
    <x v="3"/>
    <x v="1"/>
    <s v="-"/>
  </r>
  <r>
    <n v="3342"/>
    <n v="3342"/>
    <d v="2012-04-18T00:00:00"/>
    <d v="2012-07-27T00:00:00"/>
    <d v="2012-08-11T00:00:00"/>
    <d v="2012-04-24T00:00:00"/>
    <x v="3"/>
    <x v="1"/>
    <s v="-"/>
  </r>
  <r>
    <n v="3387"/>
    <n v="3387"/>
    <d v="2012-04-25T00:00:00"/>
    <d v="2012-06-09T00:00:00"/>
    <d v="2012-06-24T00:00:00"/>
    <s v="-"/>
    <x v="3"/>
    <x v="1"/>
    <s v="-"/>
  </r>
  <r>
    <n v="3339"/>
    <n v="3339"/>
    <d v="2012-04-18T00:00:00"/>
    <d v="2012-07-14T00:00:00"/>
    <d v="2012-07-29T00:00:00"/>
    <d v="2012-05-28T00:00:00"/>
    <x v="5"/>
    <x v="1"/>
    <s v="-"/>
  </r>
  <r>
    <n v="944"/>
    <s v="3209/12"/>
    <d v="2012-03-21T00:00:00"/>
    <d v="2012-05-05T00:00:00"/>
    <d v="2012-05-20T00:00:00"/>
    <s v="-"/>
    <x v="3"/>
    <x v="1"/>
    <s v="-"/>
  </r>
  <r>
    <n v="3496"/>
    <n v="3496"/>
    <d v="2012-05-15T00:00:00"/>
    <d v="2012-06-29T00:00:00"/>
    <d v="2012-07-14T00:00:00"/>
    <s v="-"/>
    <x v="3"/>
    <x v="1"/>
    <s v="-"/>
  </r>
  <r>
    <n v="3346"/>
    <n v="3346"/>
    <d v="2012-04-18T00:00:00"/>
    <d v="2012-07-27T00:00:00"/>
    <d v="2012-08-11T00:00:00"/>
    <d v="2012-04-24T00:00:00"/>
    <x v="1"/>
    <x v="1"/>
    <s v="-"/>
  </r>
  <r>
    <n v="3350"/>
    <n v="3350"/>
    <d v="2012-04-20T00:00:00"/>
    <d v="2012-07-29T00:00:00"/>
    <d v="2012-08-13T00:00:00"/>
    <d v="2012-04-24T00:00:00"/>
    <x v="5"/>
    <x v="1"/>
    <s v="-"/>
  </r>
  <r>
    <n v="3351"/>
    <n v="3351"/>
    <d v="2012-04-20T00:00:00"/>
    <d v="2012-08-05T00:00:00"/>
    <d v="2012-08-20T00:00:00"/>
    <d v="2012-04-24T00:00:00"/>
    <x v="3"/>
    <x v="1"/>
    <s v="-"/>
  </r>
  <r>
    <n v="3348"/>
    <n v="3348"/>
    <d v="2012-04-20T00:00:00"/>
    <d v="2012-08-05T00:00:00"/>
    <d v="2012-08-20T00:00:00"/>
    <d v="2012-04-24T00:00:00"/>
    <x v="1"/>
    <x v="1"/>
    <s v="-"/>
  </r>
  <r>
    <n v="3259"/>
    <s v="3259/12"/>
    <d v="2012-04-03T00:00:00"/>
    <d v="2012-05-18T00:00:00"/>
    <d v="2012-06-02T00:00:00"/>
    <s v="-"/>
    <x v="3"/>
    <x v="1"/>
    <s v="-"/>
  </r>
  <r>
    <n v="3503"/>
    <n v="3503"/>
    <d v="2012-05-15T00:00:00"/>
    <d v="2012-06-29T00:00:00"/>
    <d v="2012-07-14T00:00:00"/>
    <s v="-"/>
    <x v="3"/>
    <x v="4"/>
    <s v="-"/>
  </r>
  <r>
    <n v="3319"/>
    <n v="3319"/>
    <d v="2012-04-16T00:00:00"/>
    <d v="2012-05-31T00:00:00"/>
    <d v="2012-06-15T00:00:00"/>
    <s v="-"/>
    <x v="3"/>
    <x v="1"/>
    <s v="-"/>
  </r>
  <r>
    <n v="3354"/>
    <n v="3354"/>
    <d v="2012-04-20T00:00:00"/>
    <d v="2012-08-05T00:00:00"/>
    <d v="2012-08-20T00:00:00"/>
    <d v="2012-04-26T00:00:00"/>
    <x v="1"/>
    <x v="1"/>
    <s v="-"/>
  </r>
  <r>
    <n v="3371"/>
    <n v="3371"/>
    <d v="2012-04-23T00:00:00"/>
    <d v="2012-06-07T00:00:00"/>
    <d v="2012-06-22T00:00:00"/>
    <s v="-"/>
    <x v="3"/>
    <x v="1"/>
    <s v="-"/>
  </r>
  <r>
    <n v="3372"/>
    <n v="3372"/>
    <d v="2012-04-23T00:00:00"/>
    <d v="2012-06-07T00:00:00"/>
    <d v="2012-06-22T00:00:00"/>
    <s v="-"/>
    <x v="3"/>
    <x v="1"/>
    <s v="-"/>
  </r>
  <r>
    <n v="3358"/>
    <n v="3358"/>
    <d v="2012-04-20T00:00:00"/>
    <d v="2012-06-13T00:00:00"/>
    <d v="2012-06-28T00:00:00"/>
    <s v="-"/>
    <x v="3"/>
    <x v="1"/>
    <s v="-"/>
  </r>
  <r>
    <n v="3359"/>
    <n v="3359"/>
    <d v="2012-04-20T00:00:00"/>
    <d v="2012-06-04T00:00:00"/>
    <d v="2012-06-19T00:00:00"/>
    <s v="-"/>
    <x v="3"/>
    <x v="1"/>
    <s v="-"/>
  </r>
  <r>
    <n v="3361"/>
    <n v="3361"/>
    <d v="2012-04-20T00:00:00"/>
    <d v="2012-06-13T00:00:00"/>
    <d v="2012-06-28T00:00:00"/>
    <s v="-"/>
    <x v="3"/>
    <x v="1"/>
    <s v="-"/>
  </r>
  <r>
    <n v="3362"/>
    <n v="3362"/>
    <d v="2012-04-20T00:00:00"/>
    <d v="2012-06-13T00:00:00"/>
    <d v="2012-06-28T00:00:00"/>
    <s v="-"/>
    <x v="3"/>
    <x v="1"/>
    <s v="-"/>
  </r>
  <r>
    <n v="3363"/>
    <n v="3363"/>
    <d v="2012-04-20T00:00:00"/>
    <d v="2012-06-04T00:00:00"/>
    <d v="2012-06-19T00:00:00"/>
    <s v="-"/>
    <x v="3"/>
    <x v="1"/>
    <s v="-"/>
  </r>
  <r>
    <n v="3325"/>
    <n v="3325"/>
    <d v="2012-04-16T00:00:00"/>
    <d v="2012-05-31T00:00:00"/>
    <d v="2012-06-15T00:00:00"/>
    <s v="-"/>
    <x v="3"/>
    <x v="1"/>
    <s v="-"/>
  </r>
  <r>
    <n v="3326"/>
    <n v="3326"/>
    <d v="2012-04-16T00:00:00"/>
    <d v="2012-05-31T00:00:00"/>
    <d v="2012-06-15T00:00:00"/>
    <s v="-"/>
    <x v="3"/>
    <x v="1"/>
    <s v="-"/>
  </r>
  <r>
    <n v="3327"/>
    <n v="3327"/>
    <d v="2012-04-16T00:00:00"/>
    <d v="2012-05-31T00:00:00"/>
    <d v="2012-06-15T00:00:00"/>
    <s v="-"/>
    <x v="3"/>
    <x v="1"/>
    <s v="-"/>
  </r>
  <r>
    <n v="3329"/>
    <n v="3329"/>
    <d v="2012-04-16T00:00:00"/>
    <d v="2012-05-31T00:00:00"/>
    <d v="2012-06-15T00:00:00"/>
    <d v="2012-04-20T00:00:00"/>
    <x v="3"/>
    <x v="1"/>
    <s v="-"/>
  </r>
  <r>
    <n v="3333"/>
    <n v="3333"/>
    <d v="2012-04-17T00:00:00"/>
    <d v="2012-06-01T00:00:00"/>
    <d v="2012-06-16T00:00:00"/>
    <s v="-"/>
    <x v="3"/>
    <x v="1"/>
    <s v="-"/>
  </r>
  <r>
    <n v="3335"/>
    <n v="3335"/>
    <d v="2012-04-17T00:00:00"/>
    <d v="2012-06-01T00:00:00"/>
    <d v="2012-06-16T00:00:00"/>
    <s v="-"/>
    <x v="3"/>
    <x v="1"/>
    <s v="-"/>
  </r>
  <r>
    <n v="3337"/>
    <n v="3337"/>
    <d v="2012-04-18T00:00:00"/>
    <d v="2012-06-02T00:00:00"/>
    <d v="2012-06-17T00:00:00"/>
    <s v="-"/>
    <x v="3"/>
    <x v="1"/>
    <s v="-"/>
  </r>
  <r>
    <n v="3340"/>
    <n v="3340"/>
    <d v="2012-04-18T00:00:00"/>
    <d v="2012-06-02T00:00:00"/>
    <d v="2012-06-17T00:00:00"/>
    <s v="-"/>
    <x v="3"/>
    <x v="1"/>
    <s v="-"/>
  </r>
  <r>
    <n v="3343"/>
    <n v="3343"/>
    <d v="2012-04-18T00:00:00"/>
    <d v="2012-06-02T00:00:00"/>
    <d v="2012-06-17T00:00:00"/>
    <s v="-"/>
    <x v="3"/>
    <x v="1"/>
    <s v="-"/>
  </r>
  <r>
    <n v="3388"/>
    <n v="3388"/>
    <d v="2012-04-25T00:00:00"/>
    <d v="2012-06-09T00:00:00"/>
    <d v="2012-06-24T00:00:00"/>
    <s v="-"/>
    <x v="3"/>
    <x v="1"/>
    <s v="-"/>
  </r>
  <r>
    <n v="3508"/>
    <n v="3508"/>
    <d v="2012-05-15T00:00:00"/>
    <d v="2012-06-29T00:00:00"/>
    <d v="2012-07-14T00:00:00"/>
    <s v="-"/>
    <x v="3"/>
    <x v="1"/>
    <s v="-"/>
  </r>
  <r>
    <n v="3344"/>
    <n v="3344"/>
    <d v="2012-04-18T00:00:00"/>
    <d v="2012-06-02T00:00:00"/>
    <d v="2012-06-17T00:00:00"/>
    <s v="-"/>
    <x v="3"/>
    <x v="1"/>
    <s v="-"/>
  </r>
  <r>
    <n v="3349"/>
    <n v="3349"/>
    <d v="2012-04-20T00:00:00"/>
    <d v="2012-06-04T00:00:00"/>
    <d v="2012-06-19T00:00:00"/>
    <s v="-"/>
    <x v="3"/>
    <x v="1"/>
    <s v="-"/>
  </r>
  <r>
    <n v="3373"/>
    <n v="3373"/>
    <d v="2012-04-23T00:00:00"/>
    <d v="2012-06-07T00:00:00"/>
    <d v="2012-06-22T00:00:00"/>
    <s v="-"/>
    <x v="3"/>
    <x v="1"/>
    <s v="-"/>
  </r>
  <r>
    <n v="3374"/>
    <n v="3374"/>
    <d v="2012-04-23T00:00:00"/>
    <d v="2012-06-07T00:00:00"/>
    <d v="2012-06-22T00:00:00"/>
    <s v="-"/>
    <x v="3"/>
    <x v="1"/>
    <s v="-"/>
  </r>
  <r>
    <n v="3376"/>
    <n v="3376"/>
    <d v="2012-04-25T00:00:00"/>
    <d v="2012-06-09T00:00:00"/>
    <d v="2012-06-24T00:00:00"/>
    <s v="-"/>
    <x v="3"/>
    <x v="1"/>
    <s v="-"/>
  </r>
  <r>
    <n v="3375"/>
    <n v="3375"/>
    <d v="2012-04-25T00:00:00"/>
    <d v="2012-06-09T00:00:00"/>
    <d v="2012-06-24T00:00:00"/>
    <s v="-"/>
    <x v="3"/>
    <x v="1"/>
    <s v="-"/>
  </r>
  <r>
    <n v="3453"/>
    <n v="3453"/>
    <d v="2012-05-08T00:00:00"/>
    <d v="2012-06-22T00:00:00"/>
    <d v="2012-07-07T00:00:00"/>
    <s v="-"/>
    <x v="3"/>
    <x v="1"/>
    <s v="-"/>
  </r>
  <r>
    <n v="3450"/>
    <n v="3450"/>
    <d v="2012-05-08T00:00:00"/>
    <d v="2012-06-22T00:00:00"/>
    <d v="2012-07-07T00:00:00"/>
    <s v="-"/>
    <x v="3"/>
    <x v="1"/>
    <s v="-"/>
  </r>
  <r>
    <n v="3451"/>
    <n v="3451"/>
    <d v="2012-05-08T00:00:00"/>
    <d v="2012-06-22T00:00:00"/>
    <d v="2012-07-07T00:00:00"/>
    <d v="2012-05-14T00:00:00"/>
    <x v="3"/>
    <x v="1"/>
    <s v="-"/>
  </r>
  <r>
    <n v="3452"/>
    <n v="3452"/>
    <d v="2012-05-08T00:00:00"/>
    <d v="2012-06-22T00:00:00"/>
    <d v="2012-07-07T00:00:00"/>
    <s v="-"/>
    <x v="5"/>
    <x v="1"/>
    <s v="-"/>
  </r>
  <r>
    <n v="3448"/>
    <n v="3448"/>
    <d v="2012-05-08T00:00:00"/>
    <d v="2012-06-22T00:00:00"/>
    <d v="2012-07-07T00:00:00"/>
    <s v="-"/>
    <x v="3"/>
    <x v="1"/>
    <s v="-"/>
  </r>
  <r>
    <n v="3445"/>
    <n v="3445"/>
    <d v="2012-05-08T00:00:00"/>
    <d v="2012-06-22T00:00:00"/>
    <d v="2012-07-07T00:00:00"/>
    <s v="-"/>
    <x v="3"/>
    <x v="1"/>
    <s v="-"/>
  </r>
  <r>
    <n v="3444"/>
    <n v="3444"/>
    <d v="2012-05-08T00:00:00"/>
    <d v="2012-06-22T00:00:00"/>
    <d v="2012-07-07T00:00:00"/>
    <s v="-"/>
    <x v="3"/>
    <x v="1"/>
    <s v="-"/>
  </r>
  <r>
    <n v="3443"/>
    <n v="3443"/>
    <d v="2012-05-08T00:00:00"/>
    <d v="2012-06-22T00:00:00"/>
    <d v="2012-07-07T00:00:00"/>
    <s v="-"/>
    <x v="3"/>
    <x v="1"/>
    <s v="-"/>
  </r>
  <r>
    <n v="3442"/>
    <n v="3442"/>
    <d v="2012-05-08T00:00:00"/>
    <d v="2012-06-22T00:00:00"/>
    <d v="2012-07-07T00:00:00"/>
    <s v="-"/>
    <x v="3"/>
    <x v="1"/>
    <s v="-"/>
  </r>
  <r>
    <n v="3460"/>
    <n v="3460"/>
    <d v="2012-05-09T00:00:00"/>
    <d v="2012-06-23T00:00:00"/>
    <d v="2012-07-08T00:00:00"/>
    <s v="-"/>
    <x v="3"/>
    <x v="1"/>
    <s v="-"/>
  </r>
  <r>
    <n v="3459"/>
    <n v="3459"/>
    <d v="2012-05-09T00:00:00"/>
    <d v="2012-06-23T00:00:00"/>
    <d v="2012-07-08T00:00:00"/>
    <s v="-"/>
    <x v="3"/>
    <x v="1"/>
    <s v="-"/>
  </r>
  <r>
    <n v="3456"/>
    <n v="3456"/>
    <d v="2012-05-09T00:00:00"/>
    <d v="2012-06-23T00:00:00"/>
    <d v="2012-07-08T00:00:00"/>
    <s v="-"/>
    <x v="3"/>
    <x v="1"/>
    <s v="-"/>
  </r>
  <r>
    <n v="3457"/>
    <n v="3457"/>
    <d v="2012-05-09T00:00:00"/>
    <d v="2012-06-23T00:00:00"/>
    <d v="2012-07-08T00:00:00"/>
    <s v="-"/>
    <x v="3"/>
    <x v="1"/>
    <s v="-"/>
  </r>
  <r>
    <n v="3458"/>
    <n v="3458"/>
    <d v="2012-05-09T00:00:00"/>
    <d v="2012-06-23T00:00:00"/>
    <d v="2012-07-08T00:00:00"/>
    <s v="-"/>
    <x v="3"/>
    <x v="1"/>
    <s v="-"/>
  </r>
  <r>
    <n v="3461"/>
    <n v="3461"/>
    <d v="2012-05-09T00:00:00"/>
    <d v="2012-06-23T00:00:00"/>
    <d v="2012-07-08T00:00:00"/>
    <s v="-"/>
    <x v="3"/>
    <x v="1"/>
    <s v="-"/>
  </r>
  <r>
    <n v="3462"/>
    <n v="3462"/>
    <d v="2012-05-09T00:00:00"/>
    <d v="2012-06-23T00:00:00"/>
    <d v="2012-07-08T00:00:00"/>
    <d v="2012-06-29T00:00:00"/>
    <x v="6"/>
    <x v="1"/>
    <s v="SAUDE"/>
  </r>
  <r>
    <n v="3470"/>
    <n v="3470"/>
    <d v="2012-05-11T00:00:00"/>
    <d v="2012-06-25T00:00:00"/>
    <d v="2012-07-10T00:00:00"/>
    <s v="-"/>
    <x v="3"/>
    <x v="1"/>
    <s v="-"/>
  </r>
  <r>
    <n v="3469"/>
    <n v="3469"/>
    <d v="2012-05-11T00:00:00"/>
    <d v="2012-07-29T00:00:00"/>
    <d v="2012-08-13T00:00:00"/>
    <d v="2012-07-05T00:00:00"/>
    <x v="6"/>
    <x v="1"/>
    <s v="-"/>
  </r>
  <r>
    <n v="3468"/>
    <n v="3468"/>
    <d v="2012-05-11T00:00:00"/>
    <d v="2012-06-25T00:00:00"/>
    <d v="2012-07-10T00:00:00"/>
    <s v="-"/>
    <x v="3"/>
    <x v="1"/>
    <s v="-"/>
  </r>
  <r>
    <n v="3467"/>
    <n v="3467"/>
    <d v="2012-05-11T00:00:00"/>
    <d v="2012-06-25T00:00:00"/>
    <d v="2012-07-10T00:00:00"/>
    <s v="-"/>
    <x v="3"/>
    <x v="1"/>
    <s v="-"/>
  </r>
  <r>
    <n v="3464"/>
    <n v="3464"/>
    <d v="2012-05-11T00:00:00"/>
    <d v="2012-06-25T00:00:00"/>
    <d v="2012-07-10T00:00:00"/>
    <s v="-"/>
    <x v="3"/>
    <x v="1"/>
    <s v="-"/>
  </r>
  <r>
    <n v="3465"/>
    <n v="3465"/>
    <d v="2012-05-11T00:00:00"/>
    <d v="2012-06-25T00:00:00"/>
    <d v="2012-07-10T00:00:00"/>
    <s v="-"/>
    <x v="3"/>
    <x v="1"/>
    <s v="-"/>
  </r>
  <r>
    <n v="3466"/>
    <n v="3466"/>
    <d v="2012-05-11T00:00:00"/>
    <d v="2012-06-25T00:00:00"/>
    <d v="2012-07-10T00:00:00"/>
    <d v="2012-05-15T00:00:00"/>
    <x v="3"/>
    <x v="1"/>
    <s v="-"/>
  </r>
  <r>
    <n v="3463"/>
    <n v="3463"/>
    <d v="2012-05-11T00:00:00"/>
    <d v="2012-06-25T00:00:00"/>
    <d v="2012-07-10T00:00:00"/>
    <s v="-"/>
    <x v="3"/>
    <x v="1"/>
    <s v="-"/>
  </r>
  <r>
    <n v="3476"/>
    <n v="3476"/>
    <d v="2012-05-15T00:00:00"/>
    <d v="2012-06-29T00:00:00"/>
    <d v="2012-07-14T00:00:00"/>
    <s v="-"/>
    <x v="3"/>
    <x v="1"/>
    <s v="-"/>
  </r>
  <r>
    <n v="3477"/>
    <n v="3477"/>
    <d v="2012-05-15T00:00:00"/>
    <d v="2012-06-29T00:00:00"/>
    <d v="2012-07-14T00:00:00"/>
    <s v="-"/>
    <x v="3"/>
    <x v="1"/>
    <s v="-"/>
  </r>
  <r>
    <n v="3478"/>
    <n v="3478"/>
    <d v="2012-05-15T00:00:00"/>
    <d v="2012-06-29T00:00:00"/>
    <d v="2012-07-14T00:00:00"/>
    <d v="2012-05-21T00:00:00"/>
    <x v="6"/>
    <x v="1"/>
    <s v="SAUDE"/>
  </r>
  <r>
    <n v="3479"/>
    <n v="3479"/>
    <d v="2012-05-15T00:00:00"/>
    <d v="2012-06-29T00:00:00"/>
    <d v="2012-07-14T00:00:00"/>
    <s v="-"/>
    <x v="3"/>
    <x v="1"/>
    <s v="-"/>
  </r>
  <r>
    <n v="3480"/>
    <n v="3480"/>
    <d v="2012-05-15T00:00:00"/>
    <d v="2012-06-29T00:00:00"/>
    <d v="2012-07-14T00:00:00"/>
    <d v="2012-05-21T00:00:00"/>
    <x v="6"/>
    <x v="1"/>
    <s v="SAUDE"/>
  </r>
  <r>
    <n v="3481"/>
    <n v="3481"/>
    <d v="2012-05-15T00:00:00"/>
    <d v="2012-06-29T00:00:00"/>
    <d v="2012-07-14T00:00:00"/>
    <d v="2012-05-21T00:00:00"/>
    <x v="6"/>
    <x v="1"/>
    <s v="SAUDE"/>
  </r>
  <r>
    <n v="3482"/>
    <n v="3482"/>
    <d v="2012-05-15T00:00:00"/>
    <d v="2012-06-29T00:00:00"/>
    <d v="2012-07-14T00:00:00"/>
    <d v="2012-05-21T00:00:00"/>
    <x v="6"/>
    <x v="1"/>
    <s v="SAUDE"/>
  </r>
  <r>
    <n v="3483"/>
    <n v="3483"/>
    <d v="2012-05-15T00:00:00"/>
    <d v="2012-06-29T00:00:00"/>
    <d v="2012-07-14T00:00:00"/>
    <d v="2012-05-21T00:00:00"/>
    <x v="6"/>
    <x v="1"/>
    <s v="SAUDE"/>
  </r>
  <r>
    <n v="3484"/>
    <n v="3484"/>
    <d v="2012-05-15T00:00:00"/>
    <d v="2012-06-29T00:00:00"/>
    <d v="2012-07-14T00:00:00"/>
    <s v="-"/>
    <x v="3"/>
    <x v="1"/>
    <s v="-"/>
  </r>
  <r>
    <n v="3485"/>
    <n v="3485"/>
    <d v="2012-05-15T00:00:00"/>
    <d v="2012-06-29T00:00:00"/>
    <d v="2012-07-14T00:00:00"/>
    <s v="-"/>
    <x v="3"/>
    <x v="1"/>
    <s v="-"/>
  </r>
  <r>
    <n v="3486"/>
    <n v="3486"/>
    <d v="2012-05-15T00:00:00"/>
    <d v="2012-06-29T00:00:00"/>
    <d v="2012-07-14T00:00:00"/>
    <d v="2012-05-21T00:00:00"/>
    <x v="6"/>
    <x v="1"/>
    <s v="SAUDE"/>
  </r>
  <r>
    <n v="3487"/>
    <n v="3487"/>
    <d v="2012-05-15T00:00:00"/>
    <d v="2012-06-29T00:00:00"/>
    <d v="2012-07-14T00:00:00"/>
    <d v="2012-05-21T00:00:00"/>
    <x v="6"/>
    <x v="1"/>
    <s v="SAUDE"/>
  </r>
  <r>
    <n v="3488"/>
    <n v="3488"/>
    <d v="2012-05-15T00:00:00"/>
    <d v="2012-06-29T00:00:00"/>
    <d v="2012-07-14T00:00:00"/>
    <d v="2012-05-21T00:00:00"/>
    <x v="6"/>
    <x v="1"/>
    <s v="SAUDE"/>
  </r>
  <r>
    <n v="3489"/>
    <n v="3489"/>
    <d v="2012-05-15T00:00:00"/>
    <d v="2012-06-29T00:00:00"/>
    <d v="2012-07-14T00:00:00"/>
    <d v="2012-05-21T00:00:00"/>
    <x v="6"/>
    <x v="1"/>
    <s v="SAUDE"/>
  </r>
  <r>
    <n v="3490"/>
    <n v="3490"/>
    <d v="2012-05-15T00:00:00"/>
    <d v="2012-06-29T00:00:00"/>
    <d v="2012-07-14T00:00:00"/>
    <d v="2012-05-21T00:00:00"/>
    <x v="6"/>
    <x v="1"/>
    <s v="SAUDE"/>
  </r>
  <r>
    <n v="3491"/>
    <n v="3491"/>
    <d v="2012-05-15T00:00:00"/>
    <d v="2012-08-12T00:00:00"/>
    <d v="2012-08-27T00:00:00"/>
    <d v="2012-05-21T00:00:00"/>
    <x v="1"/>
    <x v="1"/>
    <s v="SAUDE"/>
  </r>
  <r>
    <n v="818"/>
    <s v="3176/12"/>
    <d v="2012-03-07T00:00:00"/>
    <d v="2012-04-21T00:00:00"/>
    <d v="2012-05-06T00:00:00"/>
    <d v="2012-03-23T00:00:00"/>
    <x v="3"/>
    <x v="4"/>
    <s v="-"/>
  </r>
  <r>
    <n v="3493"/>
    <n v="3493"/>
    <d v="2012-05-15T00:00:00"/>
    <d v="2012-08-12T00:00:00"/>
    <d v="2012-08-27T00:00:00"/>
    <d v="2012-05-21T00:00:00"/>
    <x v="1"/>
    <x v="1"/>
    <s v="SAUDE"/>
  </r>
  <r>
    <n v="3245"/>
    <n v="3245"/>
    <d v="2012-04-03T00:00:00"/>
    <d v="2012-05-18T00:00:00"/>
    <d v="2012-06-02T00:00:00"/>
    <s v="-"/>
    <x v="3"/>
    <x v="4"/>
    <s v="-"/>
  </r>
  <r>
    <n v="3495"/>
    <n v="3495"/>
    <d v="2012-05-15T00:00:00"/>
    <d v="2012-06-29T00:00:00"/>
    <d v="2012-07-14T00:00:00"/>
    <s v="-"/>
    <x v="3"/>
    <x v="1"/>
    <s v="-"/>
  </r>
  <r>
    <n v="3232"/>
    <s v="3232/12"/>
    <d v="2012-04-02T00:00:00"/>
    <d v="2012-05-17T00:00:00"/>
    <d v="2012-06-01T00:00:00"/>
    <s v="-"/>
    <x v="3"/>
    <x v="1"/>
    <s v="-"/>
  </r>
  <r>
    <n v="3497"/>
    <n v="3497"/>
    <d v="2012-05-15T00:00:00"/>
    <d v="2012-06-29T00:00:00"/>
    <d v="2012-07-14T00:00:00"/>
    <s v="-"/>
    <x v="3"/>
    <x v="4"/>
    <s v="-"/>
  </r>
  <r>
    <n v="3498"/>
    <n v="3498"/>
    <d v="2012-05-15T00:00:00"/>
    <d v="2012-06-29T00:00:00"/>
    <d v="2012-07-14T00:00:00"/>
    <s v="-"/>
    <x v="3"/>
    <x v="4"/>
    <s v="-"/>
  </r>
  <r>
    <n v="3499"/>
    <n v="3499"/>
    <d v="2012-05-15T00:00:00"/>
    <d v="2012-07-01T00:00:00"/>
    <d v="2012-07-16T00:00:00"/>
    <d v="2012-06-25T00:00:00"/>
    <x v="3"/>
    <x v="4"/>
    <s v="-"/>
  </r>
  <r>
    <n v="3500"/>
    <n v="3500"/>
    <d v="2012-05-15T00:00:00"/>
    <d v="2012-06-29T00:00:00"/>
    <d v="2012-07-14T00:00:00"/>
    <s v="-"/>
    <x v="3"/>
    <x v="4"/>
    <s v="-"/>
  </r>
  <r>
    <n v="3501"/>
    <n v="3501"/>
    <d v="2012-05-15T00:00:00"/>
    <d v="2012-06-29T00:00:00"/>
    <d v="2012-07-14T00:00:00"/>
    <s v="-"/>
    <x v="3"/>
    <x v="4"/>
    <s v="-"/>
  </r>
  <r>
    <n v="3502"/>
    <n v="3502"/>
    <d v="2012-05-15T00:00:00"/>
    <d v="2012-06-29T00:00:00"/>
    <d v="2012-07-14T00:00:00"/>
    <s v="-"/>
    <x v="3"/>
    <x v="4"/>
    <s v="-"/>
  </r>
  <r>
    <n v="3235"/>
    <s v="3235/12"/>
    <d v="2012-04-03T00:00:00"/>
    <d v="2012-05-18T00:00:00"/>
    <d v="2012-06-02T00:00:00"/>
    <s v="-"/>
    <x v="3"/>
    <x v="1"/>
    <s v="-"/>
  </r>
  <r>
    <n v="3504"/>
    <n v="3504"/>
    <d v="2012-05-15T00:00:00"/>
    <d v="2012-06-29T00:00:00"/>
    <d v="2012-07-14T00:00:00"/>
    <s v="-"/>
    <x v="3"/>
    <x v="4"/>
    <s v="-"/>
  </r>
  <r>
    <n v="3505"/>
    <n v="3505"/>
    <d v="2012-05-15T00:00:00"/>
    <d v="2012-06-29T00:00:00"/>
    <d v="2012-07-14T00:00:00"/>
    <s v="-"/>
    <x v="3"/>
    <x v="4"/>
    <s v="-"/>
  </r>
  <r>
    <n v="3506"/>
    <n v="3506"/>
    <d v="2012-05-15T00:00:00"/>
    <d v="2012-06-29T00:00:00"/>
    <d v="2012-07-14T00:00:00"/>
    <d v="2012-05-21T00:00:00"/>
    <x v="6"/>
    <x v="1"/>
    <s v="SAUDE"/>
  </r>
  <r>
    <n v="3507"/>
    <n v="3507"/>
    <d v="2012-05-15T00:00:00"/>
    <d v="2012-08-03T00:00:00"/>
    <d v="2012-08-18T00:00:00"/>
    <d v="2012-05-21T00:00:00"/>
    <x v="1"/>
    <x v="1"/>
    <s v="SAUDE"/>
  </r>
  <r>
    <n v="3377"/>
    <n v="3377"/>
    <d v="2012-04-25T00:00:00"/>
    <d v="2012-06-09T00:00:00"/>
    <d v="2012-06-24T00:00:00"/>
    <s v="-"/>
    <x v="3"/>
    <x v="1"/>
    <s v="-"/>
  </r>
  <r>
    <n v="3588"/>
    <n v="3588"/>
    <d v="2012-05-27T00:00:00"/>
    <d v="2012-07-13T00:00:00"/>
    <d v="2012-07-28T00:00:00"/>
    <d v="2012-06-13T00:00:00"/>
    <x v="4"/>
    <x v="1"/>
    <s v="-"/>
  </r>
  <r>
    <n v="3510"/>
    <n v="3510"/>
    <d v="2012-05-15T00:00:00"/>
    <d v="2012-06-29T00:00:00"/>
    <d v="2012-07-14T00:00:00"/>
    <d v="2012-05-21T00:00:00"/>
    <x v="6"/>
    <x v="1"/>
    <s v="SAUDE"/>
  </r>
  <r>
    <n v="3511"/>
    <n v="3511"/>
    <d v="2012-05-15T00:00:00"/>
    <d v="2012-06-29T00:00:00"/>
    <d v="2012-07-14T00:00:00"/>
    <d v="2012-05-21T00:00:00"/>
    <x v="6"/>
    <x v="1"/>
    <s v="SAUDE"/>
  </r>
  <r>
    <n v="3512"/>
    <n v="3512"/>
    <d v="2012-05-15T00:00:00"/>
    <d v="2012-06-29T00:00:00"/>
    <d v="2012-07-14T00:00:00"/>
    <s v="-"/>
    <x v="3"/>
    <x v="4"/>
    <s v="-"/>
  </r>
  <r>
    <n v="3513"/>
    <n v="3513"/>
    <d v="2012-05-15T00:00:00"/>
    <d v="2012-08-05T00:00:00"/>
    <d v="2012-08-20T00:00:00"/>
    <d v="2012-05-21T00:00:00"/>
    <x v="1"/>
    <x v="1"/>
    <s v="SAUDE"/>
  </r>
  <r>
    <n v="3514"/>
    <n v="3514"/>
    <d v="2012-05-15T00:00:00"/>
    <d v="2012-08-05T00:00:00"/>
    <d v="2012-08-20T00:00:00"/>
    <d v="2012-05-21T00:00:00"/>
    <x v="1"/>
    <x v="1"/>
    <s v="SAUDE"/>
  </r>
  <r>
    <n v="3515"/>
    <n v="3515"/>
    <d v="2012-05-15T00:00:00"/>
    <d v="2012-07-04T00:00:00"/>
    <d v="2012-07-19T00:00:00"/>
    <d v="2012-06-20T00:00:00"/>
    <x v="1"/>
    <x v="1"/>
    <s v="SAUDE"/>
  </r>
  <r>
    <n v="3516"/>
    <n v="3516"/>
    <d v="2012-05-15T00:00:00"/>
    <d v="2012-07-09T00:00:00"/>
    <d v="2012-07-24T00:00:00"/>
    <d v="2012-05-21T00:00:00"/>
    <x v="3"/>
    <x v="1"/>
    <s v="-"/>
  </r>
  <r>
    <n v="3520"/>
    <n v="3520"/>
    <d v="2012-05-18T00:00:00"/>
    <d v="2012-07-02T00:00:00"/>
    <d v="2012-07-17T00:00:00"/>
    <d v="2012-05-25T00:00:00"/>
    <x v="6"/>
    <x v="1"/>
    <s v="SAUDE"/>
  </r>
  <r>
    <n v="3522"/>
    <n v="3522"/>
    <d v="2012-05-18T00:00:00"/>
    <d v="2012-07-02T00:00:00"/>
    <d v="2012-07-17T00:00:00"/>
    <d v="2012-05-25T00:00:00"/>
    <x v="6"/>
    <x v="1"/>
    <s v="SAUDE"/>
  </r>
  <r>
    <n v="3523"/>
    <n v="3523"/>
    <d v="2012-05-18T00:00:00"/>
    <d v="2012-07-02T00:00:00"/>
    <d v="2012-07-17T00:00:00"/>
    <d v="2012-05-25T00:00:00"/>
    <x v="6"/>
    <x v="1"/>
    <s v="SAUDE"/>
  </r>
  <r>
    <n v="3524"/>
    <n v="3524"/>
    <d v="2012-05-18T00:00:00"/>
    <d v="2012-07-02T00:00:00"/>
    <d v="2012-07-17T00:00:00"/>
    <d v="2012-05-25T00:00:00"/>
    <x v="6"/>
    <x v="1"/>
    <s v="SAUDE"/>
  </r>
  <r>
    <n v="3525"/>
    <n v="3525"/>
    <d v="2012-05-18T00:00:00"/>
    <d v="2012-07-02T00:00:00"/>
    <d v="2012-07-17T00:00:00"/>
    <d v="2012-05-25T00:00:00"/>
    <x v="6"/>
    <x v="1"/>
    <s v="SAUDE"/>
  </r>
  <r>
    <n v="3526"/>
    <n v="3526"/>
    <d v="2012-05-18T00:00:00"/>
    <d v="2012-07-02T00:00:00"/>
    <d v="2012-07-17T00:00:00"/>
    <d v="2012-05-25T00:00:00"/>
    <x v="6"/>
    <x v="1"/>
    <s v="SAUDE"/>
  </r>
  <r>
    <n v="3527"/>
    <n v="3527"/>
    <d v="2012-05-18T00:00:00"/>
    <d v="2012-08-04T00:00:00"/>
    <d v="2012-08-19T00:00:00"/>
    <d v="2012-05-25T00:00:00"/>
    <x v="1"/>
    <x v="1"/>
    <s v="-"/>
  </r>
  <r>
    <n v="3528"/>
    <n v="3528"/>
    <d v="2012-05-18T00:00:00"/>
    <d v="2012-07-02T00:00:00"/>
    <d v="2012-07-17T00:00:00"/>
    <d v="2012-05-25T00:00:00"/>
    <x v="6"/>
    <x v="1"/>
    <s v="SAUDE"/>
  </r>
  <r>
    <n v="3529"/>
    <n v="3529"/>
    <d v="2012-05-18T00:00:00"/>
    <d v="2012-07-02T00:00:00"/>
    <d v="2012-07-17T00:00:00"/>
    <d v="2012-05-25T00:00:00"/>
    <x v="6"/>
    <x v="1"/>
    <s v="SAUDE"/>
  </r>
  <r>
    <n v="3530"/>
    <n v="3530"/>
    <d v="2012-05-18T00:00:00"/>
    <d v="2012-07-02T00:00:00"/>
    <d v="2012-07-17T00:00:00"/>
    <d v="2012-05-25T00:00:00"/>
    <x v="6"/>
    <x v="1"/>
    <s v="SAUDE"/>
  </r>
  <r>
    <n v="3531"/>
    <n v="3531"/>
    <d v="2012-05-18T00:00:00"/>
    <d v="2012-07-02T00:00:00"/>
    <d v="2012-07-17T00:00:00"/>
    <s v="-"/>
    <x v="3"/>
    <x v="1"/>
    <s v="-"/>
  </r>
  <r>
    <n v="3532"/>
    <n v="3532"/>
    <d v="2012-05-18T00:00:00"/>
    <d v="2012-07-02T00:00:00"/>
    <d v="2012-07-17T00:00:00"/>
    <s v="-"/>
    <x v="3"/>
    <x v="1"/>
    <s v="-"/>
  </r>
  <r>
    <n v="3533"/>
    <n v="3533"/>
    <d v="2012-05-18T00:00:00"/>
    <d v="2012-07-02T00:00:00"/>
    <d v="2012-07-17T00:00:00"/>
    <s v="-"/>
    <x v="3"/>
    <x v="1"/>
    <s v="-"/>
  </r>
  <r>
    <n v="3534"/>
    <n v="3534"/>
    <d v="2012-05-18T00:00:00"/>
    <d v="2012-07-02T00:00:00"/>
    <d v="2012-07-17T00:00:00"/>
    <s v="-"/>
    <x v="3"/>
    <x v="1"/>
    <s v="-"/>
  </r>
  <r>
    <n v="3535"/>
    <n v="3535"/>
    <d v="2012-05-18T00:00:00"/>
    <d v="2012-07-02T00:00:00"/>
    <d v="2012-07-17T00:00:00"/>
    <s v="-"/>
    <x v="3"/>
    <x v="1"/>
    <s v="-"/>
  </r>
  <r>
    <n v="3536"/>
    <n v="3536"/>
    <d v="2012-05-18T00:00:00"/>
    <d v="2012-07-02T00:00:00"/>
    <d v="2012-07-17T00:00:00"/>
    <s v="-"/>
    <x v="3"/>
    <x v="1"/>
    <s v="-"/>
  </r>
  <r>
    <n v="3537"/>
    <n v="3537"/>
    <d v="2012-05-18T00:00:00"/>
    <d v="2012-07-02T00:00:00"/>
    <d v="2012-07-17T00:00:00"/>
    <s v="-"/>
    <x v="5"/>
    <x v="1"/>
    <s v="LIDER"/>
  </r>
  <r>
    <n v="3538"/>
    <n v="3538"/>
    <d v="2012-05-18T00:00:00"/>
    <d v="2012-07-02T00:00:00"/>
    <d v="2012-07-17T00:00:00"/>
    <s v="-"/>
    <x v="3"/>
    <x v="1"/>
    <s v="-"/>
  </r>
  <r>
    <n v="3539"/>
    <n v="3539"/>
    <d v="2012-05-18T00:00:00"/>
    <d v="2012-07-02T00:00:00"/>
    <d v="2012-07-17T00:00:00"/>
    <s v="-"/>
    <x v="3"/>
    <x v="1"/>
    <s v="-"/>
  </r>
  <r>
    <n v="3540"/>
    <n v="3540"/>
    <d v="2012-05-18T00:00:00"/>
    <d v="2012-07-26T00:00:00"/>
    <d v="2012-08-10T00:00:00"/>
    <d v="2012-05-25T00:00:00"/>
    <x v="1"/>
    <x v="1"/>
    <s v="-"/>
  </r>
  <r>
    <n v="3541"/>
    <n v="3541"/>
    <d v="2012-05-18T00:00:00"/>
    <d v="2012-07-02T00:00:00"/>
    <d v="2012-07-17T00:00:00"/>
    <d v="2012-05-25T00:00:00"/>
    <x v="6"/>
    <x v="1"/>
    <s v="SAUDE"/>
  </r>
  <r>
    <n v="3542"/>
    <n v="3542"/>
    <d v="2012-05-18T00:00:00"/>
    <d v="2012-07-02T00:00:00"/>
    <d v="2012-07-17T00:00:00"/>
    <s v="-"/>
    <x v="3"/>
    <x v="1"/>
    <s v="-"/>
  </r>
  <r>
    <n v="3543"/>
    <n v="3543"/>
    <d v="2012-05-18T00:00:00"/>
    <d v="2012-07-02T00:00:00"/>
    <d v="2012-07-17T00:00:00"/>
    <d v="2012-07-25T00:00:00"/>
    <x v="5"/>
    <x v="4"/>
    <s v="-"/>
  </r>
  <r>
    <n v="3545"/>
    <n v="3545"/>
    <d v="2012-05-18T00:00:00"/>
    <d v="2012-07-02T00:00:00"/>
    <d v="2012-07-17T00:00:00"/>
    <s v="-"/>
    <x v="3"/>
    <x v="1"/>
    <s v="-"/>
  </r>
  <r>
    <n v="3546"/>
    <n v="3546"/>
    <d v="2012-05-18T00:00:00"/>
    <d v="2012-07-02T00:00:00"/>
    <d v="2012-07-17T00:00:00"/>
    <s v="-"/>
    <x v="3"/>
    <x v="1"/>
    <s v="-"/>
  </r>
  <r>
    <n v="3548"/>
    <n v="3548"/>
    <d v="2012-05-18T00:00:00"/>
    <d v="2012-07-02T00:00:00"/>
    <d v="2012-07-17T00:00:00"/>
    <s v="-"/>
    <x v="3"/>
    <x v="1"/>
    <s v="-"/>
  </r>
  <r>
    <n v="3549"/>
    <n v="3549"/>
    <d v="2012-05-18T00:00:00"/>
    <d v="2012-07-02T00:00:00"/>
    <d v="2012-07-17T00:00:00"/>
    <d v="2012-05-25T00:00:00"/>
    <x v="6"/>
    <x v="1"/>
    <s v="SAUDE"/>
  </r>
  <r>
    <n v="3552"/>
    <n v="3552"/>
    <d v="2012-05-18T00:00:00"/>
    <d v="2012-07-02T00:00:00"/>
    <d v="2012-07-17T00:00:00"/>
    <d v="2012-05-25T00:00:00"/>
    <x v="6"/>
    <x v="1"/>
    <s v="SAUDE"/>
  </r>
  <r>
    <n v="3565"/>
    <n v="3565"/>
    <d v="2012-05-22T00:00:00"/>
    <d v="2012-07-06T00:00:00"/>
    <d v="2012-07-21T00:00:00"/>
    <s v="-"/>
    <x v="3"/>
    <x v="1"/>
    <s v="-"/>
  </r>
  <r>
    <n v="3564"/>
    <n v="3564"/>
    <d v="2012-05-22T00:00:00"/>
    <d v="2012-07-06T00:00:00"/>
    <d v="2012-07-21T00:00:00"/>
    <s v="-"/>
    <x v="3"/>
    <x v="1"/>
    <s v="-"/>
  </r>
  <r>
    <n v="3563"/>
    <n v="3563"/>
    <d v="2012-05-22T00:00:00"/>
    <d v="2012-07-30T00:00:00"/>
    <d v="2012-08-14T00:00:00"/>
    <d v="2012-07-05T00:00:00"/>
    <x v="1"/>
    <x v="1"/>
    <s v="-"/>
  </r>
  <r>
    <n v="3562"/>
    <n v="3562"/>
    <d v="2012-05-22T00:00:00"/>
    <d v="2012-07-30T00:00:00"/>
    <d v="2012-08-14T00:00:00"/>
    <d v="2012-05-25T00:00:00"/>
    <x v="1"/>
    <x v="1"/>
    <s v="-"/>
  </r>
  <r>
    <n v="3561"/>
    <n v="3561"/>
    <d v="2012-05-22T00:00:00"/>
    <d v="2012-07-30T00:00:00"/>
    <d v="2012-08-14T00:00:00"/>
    <d v="2012-05-25T00:00:00"/>
    <x v="1"/>
    <x v="1"/>
    <s v="-"/>
  </r>
  <r>
    <n v="3559"/>
    <n v="3559"/>
    <d v="2012-05-22T00:00:00"/>
    <d v="2012-07-30T00:00:00"/>
    <d v="2012-08-14T00:00:00"/>
    <d v="2012-05-25T00:00:00"/>
    <x v="1"/>
    <x v="1"/>
    <s v="-"/>
  </r>
  <r>
    <n v="3558"/>
    <n v="3558"/>
    <d v="2012-05-22T00:00:00"/>
    <d v="2012-07-30T00:00:00"/>
    <d v="2012-08-14T00:00:00"/>
    <d v="2012-05-25T00:00:00"/>
    <x v="1"/>
    <x v="1"/>
    <s v="-"/>
  </r>
  <r>
    <n v="3557"/>
    <n v="3557"/>
    <d v="2012-05-22T00:00:00"/>
    <d v="2012-07-06T00:00:00"/>
    <d v="2012-07-21T00:00:00"/>
    <s v="-"/>
    <x v="3"/>
    <x v="1"/>
    <s v="-"/>
  </r>
  <r>
    <n v="3555"/>
    <n v="3555"/>
    <d v="2012-05-22T00:00:00"/>
    <d v="2012-07-06T00:00:00"/>
    <d v="2012-07-21T00:00:00"/>
    <s v="-"/>
    <x v="3"/>
    <x v="1"/>
    <s v="-"/>
  </r>
  <r>
    <n v="3554"/>
    <n v="3554"/>
    <d v="2012-05-22T00:00:00"/>
    <d v="2012-07-06T00:00:00"/>
    <d v="2012-07-21T00:00:00"/>
    <s v="-"/>
    <x v="3"/>
    <x v="1"/>
    <s v="-"/>
  </r>
  <r>
    <n v="3580"/>
    <n v="3580"/>
    <d v="2012-05-23T00:00:00"/>
    <d v="2012-07-07T00:00:00"/>
    <d v="2012-07-22T00:00:00"/>
    <d v="2012-07-06T00:00:00"/>
    <x v="5"/>
    <x v="1"/>
    <s v="LIDER"/>
  </r>
  <r>
    <n v="3579"/>
    <n v="3579"/>
    <d v="2012-05-23T00:00:00"/>
    <d v="2012-07-07T00:00:00"/>
    <d v="2012-07-22T00:00:00"/>
    <s v="-"/>
    <x v="5"/>
    <x v="1"/>
    <s v="LIDER"/>
  </r>
  <r>
    <n v="3569"/>
    <n v="3569"/>
    <d v="2012-05-23T00:00:00"/>
    <d v="2012-07-07T00:00:00"/>
    <d v="2012-07-22T00:00:00"/>
    <s v="-"/>
    <x v="3"/>
    <x v="1"/>
    <s v="-"/>
  </r>
  <r>
    <n v="3570"/>
    <n v="3570"/>
    <d v="2012-05-23T00:00:00"/>
    <d v="2012-07-07T00:00:00"/>
    <d v="2012-07-22T00:00:00"/>
    <s v="-"/>
    <x v="5"/>
    <x v="1"/>
    <s v="-"/>
  </r>
  <r>
    <n v="3572"/>
    <n v="3572"/>
    <d v="2012-05-23T00:00:00"/>
    <d v="2012-07-07T00:00:00"/>
    <d v="2012-07-22T00:00:00"/>
    <s v="-"/>
    <x v="3"/>
    <x v="1"/>
    <s v="-"/>
  </r>
  <r>
    <n v="3571"/>
    <n v="3571"/>
    <d v="2012-05-23T00:00:00"/>
    <d v="2012-07-07T00:00:00"/>
    <d v="2012-07-22T00:00:00"/>
    <s v="-"/>
    <x v="3"/>
    <x v="1"/>
    <s v="-"/>
  </r>
  <r>
    <n v="3573"/>
    <n v="3573"/>
    <d v="2012-05-23T00:00:00"/>
    <d v="2012-07-07T00:00:00"/>
    <d v="2012-07-22T00:00:00"/>
    <s v="-"/>
    <x v="3"/>
    <x v="1"/>
    <s v="-"/>
  </r>
  <r>
    <n v="3574"/>
    <n v="3574"/>
    <d v="2012-05-23T00:00:00"/>
    <d v="2012-07-07T00:00:00"/>
    <d v="2012-07-22T00:00:00"/>
    <d v="2012-07-06T00:00:00"/>
    <x v="1"/>
    <x v="1"/>
    <s v="-"/>
  </r>
  <r>
    <n v="3577"/>
    <n v="3577"/>
    <d v="2012-05-23T00:00:00"/>
    <d v="2012-07-07T00:00:00"/>
    <d v="2012-07-22T00:00:00"/>
    <d v="2012-07-06T00:00:00"/>
    <x v="2"/>
    <x v="1"/>
    <s v="-"/>
  </r>
  <r>
    <n v="3578"/>
    <n v="3578"/>
    <d v="2012-05-23T00:00:00"/>
    <d v="2012-07-28T00:00:00"/>
    <d v="2012-08-12T00:00:00"/>
    <d v="2012-05-28T00:00:00"/>
    <x v="1"/>
    <x v="1"/>
    <s v="-"/>
  </r>
  <r>
    <n v="3576"/>
    <n v="3576"/>
    <d v="2012-05-23T00:00:00"/>
    <d v="2012-07-26T00:00:00"/>
    <d v="2012-08-10T00:00:00"/>
    <s v="-"/>
    <x v="1"/>
    <x v="1"/>
    <s v="-"/>
  </r>
  <r>
    <n v="3625"/>
    <n v="3625"/>
    <d v="2012-05-28T00:00:00"/>
    <d v="2012-07-12T00:00:00"/>
    <d v="2012-07-27T00:00:00"/>
    <s v="-"/>
    <x v="3"/>
    <x v="1"/>
    <s v="-"/>
  </r>
  <r>
    <n v="3630"/>
    <n v="3630"/>
    <d v="2012-05-28T00:00:00"/>
    <d v="2012-07-12T00:00:00"/>
    <d v="2012-07-27T00:00:00"/>
    <s v="-"/>
    <x v="3"/>
    <x v="1"/>
    <s v="-"/>
  </r>
  <r>
    <n v="3626"/>
    <n v="3626"/>
    <d v="2012-05-28T00:00:00"/>
    <d v="2012-08-03T00:00:00"/>
    <d v="2012-08-18T00:00:00"/>
    <d v="2012-06-05T00:00:00"/>
    <x v="1"/>
    <x v="1"/>
    <s v="SAUDE"/>
  </r>
  <r>
    <n v="3627"/>
    <n v="3627"/>
    <d v="2012-05-28T00:00:00"/>
    <d v="2012-07-12T00:00:00"/>
    <d v="2012-07-27T00:00:00"/>
    <s v="-"/>
    <x v="3"/>
    <x v="1"/>
    <s v="-"/>
  </r>
  <r>
    <n v="3629"/>
    <n v="3629"/>
    <d v="2012-05-28T00:00:00"/>
    <d v="2012-07-12T00:00:00"/>
    <d v="2012-07-27T00:00:00"/>
    <d v="2012-06-13T00:00:00"/>
    <x v="6"/>
    <x v="1"/>
    <s v="LIDER"/>
  </r>
  <r>
    <n v="3628"/>
    <n v="3628"/>
    <d v="2012-05-28T00:00:00"/>
    <d v="2012-07-12T00:00:00"/>
    <d v="2012-07-27T00:00:00"/>
    <d v="2012-06-05T00:00:00"/>
    <x v="6"/>
    <x v="1"/>
    <s v="SAUDE"/>
  </r>
  <r>
    <n v="3616"/>
    <n v="3616"/>
    <d v="2012-05-28T00:00:00"/>
    <d v="2012-07-12T00:00:00"/>
    <d v="2012-07-27T00:00:00"/>
    <d v="2012-06-14T00:00:00"/>
    <x v="6"/>
    <x v="1"/>
    <s v="SAUDE"/>
  </r>
  <r>
    <n v="3620"/>
    <n v="3620"/>
    <d v="2012-05-28T00:00:00"/>
    <d v="2012-08-22T00:00:00"/>
    <d v="2012-09-06T00:00:00"/>
    <d v="2012-06-14T00:00:00"/>
    <x v="3"/>
    <x v="1"/>
    <s v="-"/>
  </r>
  <r>
    <n v="3619"/>
    <n v="3619"/>
    <d v="2012-05-28T00:00:00"/>
    <d v="2012-07-12T00:00:00"/>
    <d v="2012-07-27T00:00:00"/>
    <s v="-"/>
    <x v="3"/>
    <x v="1"/>
    <s v="-"/>
  </r>
  <r>
    <n v="3632"/>
    <n v="3632"/>
    <d v="2012-05-28T00:00:00"/>
    <d v="2012-07-12T00:00:00"/>
    <d v="2012-07-27T00:00:00"/>
    <d v="2012-06-05T00:00:00"/>
    <x v="3"/>
    <x v="1"/>
    <s v="-"/>
  </r>
  <r>
    <n v="3633"/>
    <n v="3633"/>
    <d v="2012-05-28T00:00:00"/>
    <d v="2012-07-12T00:00:00"/>
    <d v="2012-07-27T00:00:00"/>
    <d v="2012-06-05T00:00:00"/>
    <x v="3"/>
    <x v="1"/>
    <s v="-"/>
  </r>
  <r>
    <n v="3634"/>
    <n v="3634"/>
    <d v="2012-05-28T00:00:00"/>
    <d v="2012-07-12T00:00:00"/>
    <d v="2012-07-27T00:00:00"/>
    <d v="2012-06-05T00:00:00"/>
    <x v="3"/>
    <x v="1"/>
    <s v="-"/>
  </r>
  <r>
    <n v="3618"/>
    <n v="3618"/>
    <d v="2012-05-28T00:00:00"/>
    <d v="2012-08-03T00:00:00"/>
    <d v="2012-08-18T00:00:00"/>
    <d v="2012-07-19T00:00:00"/>
    <x v="6"/>
    <x v="1"/>
    <s v="SAUDE"/>
  </r>
  <r>
    <n v="3635"/>
    <n v="3635"/>
    <d v="2012-05-28T00:00:00"/>
    <d v="2012-07-12T00:00:00"/>
    <d v="2012-07-27T00:00:00"/>
    <d v="2012-06-05T00:00:00"/>
    <x v="3"/>
    <x v="1"/>
    <s v="-"/>
  </r>
  <r>
    <n v="3617"/>
    <n v="3617"/>
    <d v="2012-05-28T00:00:00"/>
    <d v="2012-07-12T00:00:00"/>
    <d v="2012-07-27T00:00:00"/>
    <d v="2012-07-19T00:00:00"/>
    <x v="6"/>
    <x v="1"/>
    <s v="-"/>
  </r>
  <r>
    <n v="3621"/>
    <n v="3621"/>
    <d v="2012-05-28T00:00:00"/>
    <d v="2012-07-12T00:00:00"/>
    <d v="2012-07-27T00:00:00"/>
    <s v="-"/>
    <x v="3"/>
    <x v="1"/>
    <s v="-"/>
  </r>
  <r>
    <n v="3622"/>
    <n v="3622"/>
    <d v="2012-05-28T00:00:00"/>
    <d v="2012-07-12T00:00:00"/>
    <d v="2012-07-27T00:00:00"/>
    <s v="-"/>
    <x v="3"/>
    <x v="1"/>
    <s v="-"/>
  </r>
  <r>
    <n v="3631"/>
    <n v="3631"/>
    <d v="2012-05-28T00:00:00"/>
    <d v="2012-07-12T00:00:00"/>
    <d v="2012-07-27T00:00:00"/>
    <s v="-"/>
    <x v="3"/>
    <x v="1"/>
    <s v="-"/>
  </r>
  <r>
    <n v="3623"/>
    <n v="3623"/>
    <d v="2012-05-28T00:00:00"/>
    <d v="2012-07-12T00:00:00"/>
    <d v="2012-07-27T00:00:00"/>
    <s v="-"/>
    <x v="3"/>
    <x v="1"/>
    <s v="-"/>
  </r>
  <r>
    <n v="3624"/>
    <n v="3624"/>
    <d v="2012-05-28T00:00:00"/>
    <d v="2012-07-12T00:00:00"/>
    <d v="2012-07-27T00:00:00"/>
    <s v="-"/>
    <x v="5"/>
    <x v="1"/>
    <s v="LIDER"/>
  </r>
  <r>
    <n v="3614"/>
    <n v="3614"/>
    <d v="2012-05-28T00:00:00"/>
    <d v="2012-07-12T00:00:00"/>
    <d v="2012-07-27T00:00:00"/>
    <s v="-"/>
    <x v="3"/>
    <x v="1"/>
    <s v="-"/>
  </r>
  <r>
    <n v="3613"/>
    <n v="3613"/>
    <d v="2012-05-28T00:00:00"/>
    <d v="2012-07-12T00:00:00"/>
    <d v="2012-07-27T00:00:00"/>
    <d v="2012-06-28T00:00:00"/>
    <x v="6"/>
    <x v="1"/>
    <s v="LIDER"/>
  </r>
  <r>
    <n v="3612"/>
    <n v="3612"/>
    <d v="2012-05-28T00:00:00"/>
    <d v="2012-07-12T00:00:00"/>
    <d v="2012-07-27T00:00:00"/>
    <s v="-"/>
    <x v="3"/>
    <x v="1"/>
    <s v="-"/>
  </r>
  <r>
    <n v="3593"/>
    <n v="3593"/>
    <d v="2012-05-28T00:00:00"/>
    <d v="2012-07-27T00:00:00"/>
    <d v="2012-08-11T00:00:00"/>
    <s v="-"/>
    <x v="1"/>
    <x v="1"/>
    <s v="LIDER"/>
  </r>
  <r>
    <n v="3594"/>
    <n v="3594"/>
    <d v="2012-05-28T00:00:00"/>
    <d v="2012-07-27T00:00:00"/>
    <d v="2012-08-11T00:00:00"/>
    <d v="2012-06-13T00:00:00"/>
    <x v="1"/>
    <x v="1"/>
    <s v="LIDER"/>
  </r>
  <r>
    <n v="3595"/>
    <n v="3595"/>
    <d v="2012-05-28T00:00:00"/>
    <d v="2012-07-12T00:00:00"/>
    <d v="2012-07-27T00:00:00"/>
    <s v="-"/>
    <x v="3"/>
    <x v="4"/>
    <s v="-"/>
  </r>
  <r>
    <n v="3596"/>
    <n v="3596"/>
    <d v="2012-05-28T00:00:00"/>
    <d v="2012-07-27T00:00:00"/>
    <d v="2012-08-11T00:00:00"/>
    <d v="2012-06-13T00:00:00"/>
    <x v="1"/>
    <x v="1"/>
    <s v="LIDER"/>
  </r>
  <r>
    <n v="3597"/>
    <n v="3597"/>
    <d v="2012-05-28T00:00:00"/>
    <d v="2012-07-27T00:00:00"/>
    <d v="2012-08-11T00:00:00"/>
    <d v="2012-06-13T00:00:00"/>
    <x v="1"/>
    <x v="1"/>
    <s v="LIDER"/>
  </r>
  <r>
    <n v="3598"/>
    <n v="3598"/>
    <d v="2012-05-28T00:00:00"/>
    <d v="2012-07-12T00:00:00"/>
    <d v="2012-07-27T00:00:00"/>
    <s v="-"/>
    <x v="3"/>
    <x v="4"/>
    <s v="-"/>
  </r>
  <r>
    <n v="3599"/>
    <n v="3599"/>
    <d v="2012-05-28T00:00:00"/>
    <d v="2012-07-12T00:00:00"/>
    <d v="2012-07-27T00:00:00"/>
    <s v="-"/>
    <x v="3"/>
    <x v="4"/>
    <s v="-"/>
  </r>
  <r>
    <n v="3600"/>
    <n v="3600"/>
    <d v="2012-05-28T00:00:00"/>
    <d v="2012-07-27T00:00:00"/>
    <d v="2012-08-11T00:00:00"/>
    <d v="2012-06-13T00:00:00"/>
    <x v="1"/>
    <x v="1"/>
    <s v="LIDER"/>
  </r>
  <r>
    <n v="3601"/>
    <n v="3601"/>
    <d v="2012-05-28T00:00:00"/>
    <d v="2012-07-27T00:00:00"/>
    <d v="2012-08-11T00:00:00"/>
    <d v="2012-06-13T00:00:00"/>
    <x v="1"/>
    <x v="1"/>
    <s v="LIDER"/>
  </r>
  <r>
    <n v="3602"/>
    <n v="3602"/>
    <d v="2012-05-28T00:00:00"/>
    <d v="2012-07-12T00:00:00"/>
    <d v="2012-07-27T00:00:00"/>
    <d v="2012-07-13T00:00:00"/>
    <x v="6"/>
    <x v="4"/>
    <s v="SAUDE"/>
  </r>
  <r>
    <n v="3603"/>
    <n v="3603"/>
    <d v="2012-05-28T00:00:00"/>
    <d v="2012-07-27T00:00:00"/>
    <d v="2012-08-11T00:00:00"/>
    <d v="2012-06-13T00:00:00"/>
    <x v="1"/>
    <x v="1"/>
    <s v="LIDER"/>
  </r>
  <r>
    <n v="3604"/>
    <n v="3604"/>
    <d v="2012-05-28T00:00:00"/>
    <d v="2012-07-12T00:00:00"/>
    <d v="2012-07-27T00:00:00"/>
    <s v="-"/>
    <x v="3"/>
    <x v="1"/>
    <s v="LIDER"/>
  </r>
  <r>
    <n v="3581"/>
    <n v="3581"/>
    <d v="2012-05-28T00:00:00"/>
    <d v="2012-07-12T00:00:00"/>
    <d v="2012-07-27T00:00:00"/>
    <s v="-"/>
    <x v="1"/>
    <x v="1"/>
    <s v="LIDER"/>
  </r>
  <r>
    <n v="3583"/>
    <n v="3583"/>
    <d v="2012-05-28T00:00:00"/>
    <d v="2012-07-12T00:00:00"/>
    <d v="2012-07-27T00:00:00"/>
    <s v="-"/>
    <x v="3"/>
    <x v="1"/>
    <s v="-"/>
  </r>
  <r>
    <n v="3584"/>
    <n v="3584"/>
    <d v="2012-05-28T00:00:00"/>
    <d v="2012-07-12T00:00:00"/>
    <d v="2012-07-27T00:00:00"/>
    <s v="-"/>
    <x v="3"/>
    <x v="4"/>
    <s v="-"/>
  </r>
  <r>
    <n v="3585"/>
    <n v="3585"/>
    <d v="2012-05-28T00:00:00"/>
    <d v="2012-07-12T00:00:00"/>
    <d v="2012-07-27T00:00:00"/>
    <d v="2012-07-06T00:00:00"/>
    <x v="6"/>
    <x v="1"/>
    <s v="SAUDE"/>
  </r>
  <r>
    <n v="3586"/>
    <n v="3586"/>
    <d v="2012-05-28T00:00:00"/>
    <d v="2012-07-27T00:00:00"/>
    <d v="2012-08-11T00:00:00"/>
    <d v="2012-06-13T00:00:00"/>
    <x v="1"/>
    <x v="1"/>
    <s v="LIDER"/>
  </r>
  <r>
    <n v="3592"/>
    <n v="3592"/>
    <d v="2012-05-29T00:00:00"/>
    <d v="2012-07-13T00:00:00"/>
    <d v="2012-07-28T00:00:00"/>
    <s v="-"/>
    <x v="3"/>
    <x v="1"/>
    <s v="-"/>
  </r>
  <r>
    <n v="3591"/>
    <n v="3591"/>
    <d v="2012-05-29T00:00:00"/>
    <d v="2012-07-13T00:00:00"/>
    <d v="2012-07-28T00:00:00"/>
    <s v="-"/>
    <x v="3"/>
    <x v="1"/>
    <s v="-"/>
  </r>
  <r>
    <n v="3589"/>
    <n v="3589"/>
    <d v="2012-05-29T00:00:00"/>
    <d v="2012-07-13T00:00:00"/>
    <d v="2012-07-28T00:00:00"/>
    <s v="-"/>
    <x v="3"/>
    <x v="4"/>
    <s v="-"/>
  </r>
  <r>
    <n v="3689"/>
    <n v="3689"/>
    <d v="2012-06-11T00:00:00"/>
    <d v="2012-07-26T00:00:00"/>
    <d v="2012-08-10T00:00:00"/>
    <s v="-"/>
    <x v="4"/>
    <x v="1"/>
    <s v="-"/>
  </r>
  <r>
    <n v="3611"/>
    <n v="3611"/>
    <d v="2012-05-28T00:00:00"/>
    <d v="2012-08-22T00:00:00"/>
    <d v="2012-09-06T00:00:00"/>
    <s v="-"/>
    <x v="3"/>
    <x v="1"/>
    <s v="-"/>
  </r>
  <r>
    <n v="3582"/>
    <n v="3582"/>
    <d v="2012-05-28T00:00:00"/>
    <d v="2012-07-12T00:00:00"/>
    <d v="2012-07-27T00:00:00"/>
    <s v="-"/>
    <x v="3"/>
    <x v="1"/>
    <s v="LIDER"/>
  </r>
  <r>
    <n v="3641"/>
    <n v="3641"/>
    <d v="2012-05-31T00:00:00"/>
    <d v="2012-07-15T00:00:00"/>
    <d v="2012-07-30T00:00:00"/>
    <s v="-"/>
    <x v="1"/>
    <x v="1"/>
    <s v="LIDER"/>
  </r>
  <r>
    <n v="3560"/>
    <n v="3560"/>
    <d v="2012-05-31T00:00:00"/>
    <d v="2012-07-15T00:00:00"/>
    <d v="2012-07-30T00:00:00"/>
    <s v="-"/>
    <x v="1"/>
    <x v="1"/>
    <s v="LIDER"/>
  </r>
  <r>
    <n v="3767"/>
    <n v="3767"/>
    <d v="2012-06-13T00:00:00"/>
    <d v="2012-07-28T00:00:00"/>
    <d v="2012-08-12T00:00:00"/>
    <s v="-"/>
    <x v="3"/>
    <x v="4"/>
    <s v="-"/>
  </r>
  <r>
    <n v="3766"/>
    <n v="3766"/>
    <d v="2012-06-13T00:00:00"/>
    <d v="2012-07-28T00:00:00"/>
    <d v="2012-08-12T00:00:00"/>
    <s v="-"/>
    <x v="3"/>
    <x v="4"/>
    <s v="-"/>
  </r>
  <r>
    <n v="3763"/>
    <n v="3763"/>
    <d v="2012-06-13T00:00:00"/>
    <d v="2012-07-28T00:00:00"/>
    <d v="2012-08-12T00:00:00"/>
    <s v="-"/>
    <x v="3"/>
    <x v="4"/>
    <s v="-"/>
  </r>
  <r>
    <n v="3764"/>
    <n v="3764"/>
    <d v="2012-06-13T00:00:00"/>
    <d v="2012-07-28T00:00:00"/>
    <d v="2012-08-12T00:00:00"/>
    <d v="2012-06-19T00:00:00"/>
    <x v="6"/>
    <x v="1"/>
    <s v="SAUDE"/>
  </r>
  <r>
    <n v="3762"/>
    <n v="3762"/>
    <d v="2012-06-13T00:00:00"/>
    <d v="2012-07-28T00:00:00"/>
    <d v="2012-08-12T00:00:00"/>
    <s v="-"/>
    <x v="3"/>
    <x v="4"/>
    <s v="-"/>
  </r>
  <r>
    <n v="3761"/>
    <n v="3761"/>
    <d v="2012-06-13T00:00:00"/>
    <d v="2012-07-28T00:00:00"/>
    <d v="2012-08-12T00:00:00"/>
    <d v="2012-07-13T00:00:00"/>
    <x v="6"/>
    <x v="4"/>
    <s v="SAUDE"/>
  </r>
  <r>
    <n v="3757"/>
    <n v="3757"/>
    <d v="2012-06-13T00:00:00"/>
    <d v="2012-07-28T00:00:00"/>
    <d v="2012-08-12T00:00:00"/>
    <d v="2012-06-26T00:00:00"/>
    <x v="6"/>
    <x v="1"/>
    <s v="SAUDE"/>
  </r>
  <r>
    <n v="3758"/>
    <n v="3758"/>
    <d v="2012-06-13T00:00:00"/>
    <d v="2012-07-28T00:00:00"/>
    <d v="2012-08-12T00:00:00"/>
    <d v="2012-06-19T00:00:00"/>
    <x v="6"/>
    <x v="1"/>
    <s v="SAUDE"/>
  </r>
  <r>
    <n v="3756"/>
    <n v="3756"/>
    <d v="2012-06-13T00:00:00"/>
    <d v="2012-07-28T00:00:00"/>
    <d v="2012-08-12T00:00:00"/>
    <d v="2012-06-26T00:00:00"/>
    <x v="6"/>
    <x v="1"/>
    <s v="SAUDE"/>
  </r>
  <r>
    <n v="3755"/>
    <n v="3755"/>
    <d v="2012-06-13T00:00:00"/>
    <d v="2012-07-28T00:00:00"/>
    <d v="2012-08-12T00:00:00"/>
    <d v="2012-06-19T00:00:00"/>
    <x v="6"/>
    <x v="1"/>
    <s v="SAUDE"/>
  </r>
  <r>
    <n v="3759"/>
    <n v="3759"/>
    <d v="2012-06-13T00:00:00"/>
    <d v="2012-07-28T00:00:00"/>
    <d v="2012-08-12T00:00:00"/>
    <s v="-"/>
    <x v="1"/>
    <x v="1"/>
    <s v="LIDER"/>
  </r>
  <r>
    <n v="3769"/>
    <n v="3769"/>
    <d v="2012-06-13T00:00:00"/>
    <d v="2012-07-28T00:00:00"/>
    <d v="2012-08-12T00:00:00"/>
    <s v="-"/>
    <x v="3"/>
    <x v="4"/>
    <s v="-"/>
  </r>
  <r>
    <n v="3667"/>
    <n v="3667"/>
    <d v="2012-06-11T00:00:00"/>
    <d v="2012-07-26T00:00:00"/>
    <d v="2012-08-10T00:00:00"/>
    <d v="2012-06-26T00:00:00"/>
    <x v="6"/>
    <x v="1"/>
    <s v="SAUDE"/>
  </r>
  <r>
    <n v="3660"/>
    <n v="3660"/>
    <d v="2012-06-06T00:00:00"/>
    <d v="2012-07-21T00:00:00"/>
    <d v="2012-08-05T00:00:00"/>
    <d v="2012-06-19T00:00:00"/>
    <x v="6"/>
    <x v="1"/>
    <s v="SAUDE"/>
  </r>
  <r>
    <n v="3696"/>
    <n v="3696"/>
    <d v="2012-06-11T00:00:00"/>
    <d v="2012-07-26T00:00:00"/>
    <d v="2012-08-10T00:00:00"/>
    <d v="2012-06-19T00:00:00"/>
    <x v="6"/>
    <x v="1"/>
    <s v="SAUDE"/>
  </r>
  <r>
    <n v="3688"/>
    <n v="3688"/>
    <d v="2012-06-11T00:00:00"/>
    <d v="2012-07-26T00:00:00"/>
    <d v="2012-08-10T00:00:00"/>
    <s v="-"/>
    <x v="4"/>
    <x v="1"/>
    <s v="-"/>
  </r>
  <r>
    <n v="3690"/>
    <n v="3690"/>
    <d v="2012-06-11T00:00:00"/>
    <d v="2012-07-26T00:00:00"/>
    <d v="2012-08-10T00:00:00"/>
    <d v="2012-06-26T00:00:00"/>
    <x v="6"/>
    <x v="1"/>
    <s v="SAUDE"/>
  </r>
  <r>
    <n v="3681"/>
    <n v="3681"/>
    <d v="2012-06-11T00:00:00"/>
    <d v="2012-07-26T00:00:00"/>
    <d v="2012-08-10T00:00:00"/>
    <d v="2012-06-19T00:00:00"/>
    <x v="6"/>
    <x v="1"/>
    <s v="SAUDE"/>
  </r>
  <r>
    <n v="3694"/>
    <n v="3694"/>
    <d v="2012-06-11T00:00:00"/>
    <d v="2012-07-26T00:00:00"/>
    <d v="2012-08-10T00:00:00"/>
    <d v="2012-06-19T00:00:00"/>
    <x v="6"/>
    <x v="1"/>
    <s v="SAUDE"/>
  </r>
  <r>
    <n v="3728"/>
    <n v="3728"/>
    <d v="2012-06-12T00:00:00"/>
    <d v="2012-07-27T00:00:00"/>
    <d v="2012-08-11T00:00:00"/>
    <s v="-"/>
    <x v="4"/>
    <x v="1"/>
    <s v="-"/>
  </r>
  <r>
    <n v="3691"/>
    <n v="3691"/>
    <d v="2012-06-11T00:00:00"/>
    <d v="2012-07-26T00:00:00"/>
    <d v="2012-08-10T00:00:00"/>
    <s v="-"/>
    <x v="1"/>
    <x v="1"/>
    <s v="SAUDE"/>
  </r>
  <r>
    <n v="3695"/>
    <n v="3695"/>
    <d v="2012-06-11T00:00:00"/>
    <d v="2012-07-26T00:00:00"/>
    <d v="2012-08-10T00:00:00"/>
    <d v="2012-06-19T00:00:00"/>
    <x v="6"/>
    <x v="1"/>
    <s v="SAUDE"/>
  </r>
  <r>
    <n v="3721"/>
    <n v="3721"/>
    <d v="2012-06-12T00:00:00"/>
    <d v="2012-07-27T00:00:00"/>
    <d v="2012-08-11T00:00:00"/>
    <s v="-"/>
    <x v="3"/>
    <x v="1"/>
    <s v="-"/>
  </r>
  <r>
    <n v="3719"/>
    <n v="3719"/>
    <d v="2012-06-12T00:00:00"/>
    <d v="2012-07-27T00:00:00"/>
    <d v="2012-08-11T00:00:00"/>
    <d v="2012-06-19T00:00:00"/>
    <x v="6"/>
    <x v="1"/>
    <s v="SAUDE"/>
  </r>
  <r>
    <n v="3768"/>
    <n v="3768"/>
    <d v="2012-06-13T00:00:00"/>
    <d v="2012-07-28T00:00:00"/>
    <d v="2012-08-12T00:00:00"/>
    <s v="-"/>
    <x v="3"/>
    <x v="4"/>
    <s v="-"/>
  </r>
  <r>
    <n v="3770"/>
    <n v="3770"/>
    <d v="2012-06-13T00:00:00"/>
    <d v="2012-07-28T00:00:00"/>
    <d v="2012-08-12T00:00:00"/>
    <s v="-"/>
    <x v="3"/>
    <x v="4"/>
    <s v="-"/>
  </r>
  <r>
    <n v="3687"/>
    <n v="3687"/>
    <d v="2012-06-11T00:00:00"/>
    <d v="2012-07-26T00:00:00"/>
    <d v="2012-08-10T00:00:00"/>
    <s v="-"/>
    <x v="1"/>
    <x v="1"/>
    <s v="LIDER"/>
  </r>
  <r>
    <n v="3697"/>
    <n v="3697"/>
    <d v="2012-06-11T00:00:00"/>
    <d v="2012-08-08T00:00:00"/>
    <d v="2012-08-23T00:00:00"/>
    <d v="2012-06-19T00:00:00"/>
    <x v="1"/>
    <x v="1"/>
    <s v="SAUDE"/>
  </r>
  <r>
    <n v="3700"/>
    <n v="3700"/>
    <d v="2012-06-11T00:00:00"/>
    <d v="2012-07-26T00:00:00"/>
    <d v="2012-08-10T00:00:00"/>
    <d v="2012-06-26T00:00:00"/>
    <x v="6"/>
    <x v="1"/>
    <s v="SAUDE"/>
  </r>
  <r>
    <n v="3703"/>
    <n v="3703"/>
    <d v="2012-06-11T00:00:00"/>
    <d v="2012-07-26T00:00:00"/>
    <d v="2012-08-10T00:00:00"/>
    <s v="-"/>
    <x v="3"/>
    <x v="1"/>
    <s v="-"/>
  </r>
  <r>
    <n v="3705"/>
    <n v="3705"/>
    <d v="2012-06-11T00:00:00"/>
    <d v="2012-07-26T00:00:00"/>
    <d v="2012-08-10T00:00:00"/>
    <d v="2012-06-26T00:00:00"/>
    <x v="6"/>
    <x v="1"/>
    <s v="SAUDE"/>
  </r>
  <r>
    <n v="3706"/>
    <n v="3706"/>
    <d v="2012-06-11T00:00:00"/>
    <d v="2012-07-26T00:00:00"/>
    <d v="2012-08-10T00:00:00"/>
    <d v="2012-06-26T00:00:00"/>
    <x v="6"/>
    <x v="1"/>
    <s v="LIDER"/>
  </r>
  <r>
    <n v="3715"/>
    <n v="3715"/>
    <d v="2012-06-12T00:00:00"/>
    <d v="2012-08-04T00:00:00"/>
    <d v="2012-08-19T00:00:00"/>
    <d v="2012-06-26T00:00:00"/>
    <x v="1"/>
    <x v="1"/>
    <s v="SAUDE"/>
  </r>
  <r>
    <n v="3716"/>
    <n v="3716"/>
    <d v="2012-06-12T00:00:00"/>
    <d v="2012-07-27T00:00:00"/>
    <d v="2012-08-11T00:00:00"/>
    <d v="2012-06-26T00:00:00"/>
    <x v="6"/>
    <x v="1"/>
    <s v="SAUDE"/>
  </r>
  <r>
    <n v="3747"/>
    <n v="3747"/>
    <d v="2012-06-13T00:00:00"/>
    <d v="2012-07-28T00:00:00"/>
    <d v="2012-08-12T00:00:00"/>
    <d v="2012-06-26T00:00:00"/>
    <x v="1"/>
    <x v="1"/>
    <s v="SAUDE"/>
  </r>
  <r>
    <n v="3717"/>
    <n v="3717"/>
    <d v="2012-06-12T00:00:00"/>
    <d v="2012-07-27T00:00:00"/>
    <d v="2012-08-11T00:00:00"/>
    <s v="-"/>
    <x v="1"/>
    <x v="1"/>
    <s v="LIDER"/>
  </r>
  <r>
    <n v="3720"/>
    <n v="3720"/>
    <d v="2012-06-12T00:00:00"/>
    <d v="2012-07-27T00:00:00"/>
    <d v="2012-08-11T00:00:00"/>
    <s v="-"/>
    <x v="1"/>
    <x v="1"/>
    <s v="LIDER"/>
  </r>
  <r>
    <n v="3718"/>
    <n v="3718"/>
    <d v="2012-06-12T00:00:00"/>
    <d v="2012-07-27T00:00:00"/>
    <d v="2012-08-11T00:00:00"/>
    <s v="-"/>
    <x v="1"/>
    <x v="1"/>
    <s v="LIDER"/>
  </r>
  <r>
    <n v="3666"/>
    <n v="3666"/>
    <d v="2012-06-11T00:00:00"/>
    <d v="2012-07-26T00:00:00"/>
    <d v="2012-08-10T00:00:00"/>
    <d v="2012-06-26T00:00:00"/>
    <x v="6"/>
    <x v="1"/>
    <s v="SAUDE"/>
  </r>
  <r>
    <n v="3668"/>
    <n v="3668"/>
    <d v="2012-06-11T00:00:00"/>
    <d v="2012-07-26T00:00:00"/>
    <d v="2012-08-10T00:00:00"/>
    <d v="2012-06-26T00:00:00"/>
    <x v="6"/>
    <x v="1"/>
    <s v="SAUDE"/>
  </r>
  <r>
    <n v="3725"/>
    <n v="3725"/>
    <d v="2012-06-12T00:00:00"/>
    <d v="2012-07-27T00:00:00"/>
    <d v="2012-08-11T00:00:00"/>
    <d v="2012-06-28T00:00:00"/>
    <x v="6"/>
    <x v="1"/>
    <s v="LIDER"/>
  </r>
  <r>
    <n v="3726"/>
    <n v="3726"/>
    <d v="2012-06-12T00:00:00"/>
    <d v="2012-07-27T00:00:00"/>
    <d v="2012-08-11T00:00:00"/>
    <d v="2012-06-26T00:00:00"/>
    <x v="6"/>
    <x v="1"/>
    <s v="SAUDE"/>
  </r>
  <r>
    <n v="3732"/>
    <n v="3732"/>
    <d v="2012-06-12T00:00:00"/>
    <d v="2012-07-27T00:00:00"/>
    <d v="2012-08-11T00:00:00"/>
    <d v="2012-06-26T00:00:00"/>
    <x v="6"/>
    <x v="1"/>
    <s v="SAUDE"/>
  </r>
  <r>
    <n v="3727"/>
    <n v="3727"/>
    <d v="2012-06-12T00:00:00"/>
    <d v="2012-07-27T00:00:00"/>
    <d v="2012-08-11T00:00:00"/>
    <d v="2012-06-26T00:00:00"/>
    <x v="6"/>
    <x v="1"/>
    <s v="SAUDE"/>
  </r>
  <r>
    <n v="786"/>
    <s v="2987/12"/>
    <d v="2012-02-09T00:00:00"/>
    <d v="2012-07-27T00:00:00"/>
    <d v="2012-08-11T00:00:00"/>
    <d v="2012-07-24T00:00:00"/>
    <x v="6"/>
    <x v="1"/>
    <s v="SAUDE"/>
  </r>
  <r>
    <n v="3729"/>
    <n v="3729"/>
    <d v="2012-06-12T00:00:00"/>
    <d v="2012-07-27T00:00:00"/>
    <d v="2012-08-11T00:00:00"/>
    <s v="-"/>
    <x v="7"/>
    <x v="1"/>
    <s v="-"/>
  </r>
  <r>
    <n v="3730"/>
    <n v="3730"/>
    <d v="2012-06-12T00:00:00"/>
    <d v="2012-07-27T00:00:00"/>
    <d v="2012-08-11T00:00:00"/>
    <s v="-"/>
    <x v="1"/>
    <x v="1"/>
    <s v="LIDER"/>
  </r>
  <r>
    <n v="3731"/>
    <n v="3731"/>
    <d v="2012-06-12T00:00:00"/>
    <d v="2012-07-27T00:00:00"/>
    <d v="2012-08-11T00:00:00"/>
    <d v="2012-06-28T00:00:00"/>
    <x v="6"/>
    <x v="1"/>
    <s v="LIDER"/>
  </r>
  <r>
    <n v="3674"/>
    <n v="3674"/>
    <d v="2012-06-11T00:00:00"/>
    <d v="2012-07-26T00:00:00"/>
    <d v="2012-08-10T00:00:00"/>
    <s v="-"/>
    <x v="3"/>
    <x v="1"/>
    <s v="-"/>
  </r>
  <r>
    <n v="3673"/>
    <n v="3673"/>
    <d v="2012-06-11T00:00:00"/>
    <d v="2012-07-26T00:00:00"/>
    <d v="2012-08-10T00:00:00"/>
    <s v="-"/>
    <x v="3"/>
    <x v="1"/>
    <s v="-"/>
  </r>
  <r>
    <n v="3671"/>
    <n v="3671"/>
    <d v="2012-06-11T00:00:00"/>
    <d v="2012-07-26T00:00:00"/>
    <d v="2012-08-10T00:00:00"/>
    <s v="-"/>
    <x v="1"/>
    <x v="1"/>
    <s v="LIDER"/>
  </r>
  <r>
    <n v="3670"/>
    <n v="3670"/>
    <d v="2012-06-11T00:00:00"/>
    <d v="2012-07-26T00:00:00"/>
    <d v="2012-08-10T00:00:00"/>
    <s v="-"/>
    <x v="1"/>
    <x v="1"/>
    <s v="LIDER"/>
  </r>
  <r>
    <n v="3685"/>
    <n v="3685"/>
    <d v="2012-06-11T00:00:00"/>
    <d v="2012-07-26T00:00:00"/>
    <d v="2012-08-10T00:00:00"/>
    <d v="2012-06-26T00:00:00"/>
    <x v="1"/>
    <x v="1"/>
    <s v="SAUDE"/>
  </r>
  <r>
    <n v="3678"/>
    <n v="3678"/>
    <d v="2012-06-11T00:00:00"/>
    <d v="2012-07-26T00:00:00"/>
    <d v="2012-08-10T00:00:00"/>
    <d v="2012-06-26T00:00:00"/>
    <x v="6"/>
    <x v="1"/>
    <s v="SAUDE"/>
  </r>
  <r>
    <n v="3661"/>
    <n v="3661"/>
    <d v="2012-06-06T00:00:00"/>
    <d v="2012-07-21T00:00:00"/>
    <d v="2012-08-05T00:00:00"/>
    <s v="-"/>
    <x v="5"/>
    <x v="1"/>
    <s v="LIDER"/>
  </r>
  <r>
    <n v="3682"/>
    <n v="3682"/>
    <d v="2012-06-11T00:00:00"/>
    <d v="2012-07-26T00:00:00"/>
    <d v="2012-08-10T00:00:00"/>
    <d v="2012-06-26T00:00:00"/>
    <x v="6"/>
    <x v="1"/>
    <s v="SAUDE"/>
  </r>
  <r>
    <n v="3679"/>
    <n v="3679"/>
    <d v="2012-06-11T00:00:00"/>
    <d v="2012-07-26T00:00:00"/>
    <d v="2012-08-10T00:00:00"/>
    <s v="-"/>
    <x v="1"/>
    <x v="1"/>
    <s v="LIDER"/>
  </r>
  <r>
    <n v="3677"/>
    <n v="3677"/>
    <d v="2012-06-11T00:00:00"/>
    <d v="2012-07-26T00:00:00"/>
    <d v="2012-08-10T00:00:00"/>
    <s v="-"/>
    <x v="1"/>
    <x v="1"/>
    <s v="LIDER"/>
  </r>
  <r>
    <n v="3680"/>
    <n v="3680"/>
    <d v="2012-06-11T00:00:00"/>
    <d v="2012-07-26T00:00:00"/>
    <d v="2012-08-10T00:00:00"/>
    <s v="-"/>
    <x v="1"/>
    <x v="1"/>
    <s v="LIDER"/>
  </r>
  <r>
    <n v="3676"/>
    <n v="3676"/>
    <d v="2012-06-11T00:00:00"/>
    <d v="2012-07-26T00:00:00"/>
    <d v="2012-08-10T00:00:00"/>
    <d v="2012-06-26T00:00:00"/>
    <x v="6"/>
    <x v="1"/>
    <s v="SAUDE"/>
  </r>
  <r>
    <n v="3752"/>
    <n v="3752"/>
    <d v="2012-06-13T00:00:00"/>
    <d v="2012-07-28T00:00:00"/>
    <d v="2012-08-12T00:00:00"/>
    <d v="2012-06-26T00:00:00"/>
    <x v="6"/>
    <x v="1"/>
    <s v="SAUDE"/>
  </r>
  <r>
    <n v="3753"/>
    <n v="3753"/>
    <d v="2012-06-13T00:00:00"/>
    <d v="2012-07-28T00:00:00"/>
    <d v="2012-08-12T00:00:00"/>
    <d v="2012-06-26T00:00:00"/>
    <x v="6"/>
    <x v="1"/>
    <s v="SAUDE"/>
  </r>
  <r>
    <n v="3751"/>
    <n v="3751"/>
    <d v="2012-06-13T00:00:00"/>
    <d v="2012-07-28T00:00:00"/>
    <d v="2012-08-12T00:00:00"/>
    <d v="2012-06-26T00:00:00"/>
    <x v="6"/>
    <x v="1"/>
    <s v="SAUDE"/>
  </r>
  <r>
    <n v="3749"/>
    <n v="3749"/>
    <d v="2012-06-13T00:00:00"/>
    <d v="2012-07-28T00:00:00"/>
    <d v="2012-08-12T00:00:00"/>
    <s v="-"/>
    <x v="4"/>
    <x v="1"/>
    <s v="-"/>
  </r>
  <r>
    <n v="3735"/>
    <n v="3735"/>
    <d v="2012-06-13T00:00:00"/>
    <d v="2012-07-28T00:00:00"/>
    <d v="2012-08-12T00:00:00"/>
    <s v="-"/>
    <x v="3"/>
    <x v="1"/>
    <s v="-"/>
  </r>
  <r>
    <n v="3742"/>
    <n v="3742"/>
    <d v="2012-06-13T00:00:00"/>
    <d v="2012-08-18T00:00:00"/>
    <d v="2012-09-02T00:00:00"/>
    <d v="2012-06-26T00:00:00"/>
    <x v="1"/>
    <x v="1"/>
    <s v="SAUDE"/>
  </r>
  <r>
    <n v="3724"/>
    <n v="3724"/>
    <d v="2012-06-12T00:00:00"/>
    <d v="2012-07-27T00:00:00"/>
    <d v="2012-08-11T00:00:00"/>
    <d v="2012-06-26T00:00:00"/>
    <x v="6"/>
    <x v="1"/>
    <s v="SAUDE"/>
  </r>
  <r>
    <n v="3750"/>
    <n v="3750"/>
    <d v="2012-06-13T00:00:00"/>
    <d v="2012-07-28T00:00:00"/>
    <d v="2012-08-12T00:00:00"/>
    <s v="-"/>
    <x v="1"/>
    <x v="1"/>
    <s v="LIDER"/>
  </r>
  <r>
    <n v="3743"/>
    <n v="3743"/>
    <d v="2012-06-13T00:00:00"/>
    <d v="2012-07-28T00:00:00"/>
    <d v="2012-08-12T00:00:00"/>
    <d v="2012-06-26T00:00:00"/>
    <x v="6"/>
    <x v="1"/>
    <s v="SAUDE"/>
  </r>
  <r>
    <n v="3740"/>
    <n v="3740"/>
    <d v="2012-06-13T00:00:00"/>
    <d v="2012-07-28T00:00:00"/>
    <d v="2012-08-12T00:00:00"/>
    <s v="-"/>
    <x v="3"/>
    <x v="1"/>
    <s v="-"/>
  </r>
  <r>
    <n v="3723"/>
    <n v="3723"/>
    <d v="2012-06-12T00:00:00"/>
    <d v="2012-07-27T00:00:00"/>
    <d v="2012-08-11T00:00:00"/>
    <d v="2012-06-26T00:00:00"/>
    <x v="6"/>
    <x v="1"/>
    <s v="SAUDE"/>
  </r>
  <r>
    <n v="3734"/>
    <n v="3734"/>
    <d v="2012-06-13T00:00:00"/>
    <d v="2012-07-28T00:00:00"/>
    <d v="2012-08-12T00:00:00"/>
    <d v="2012-06-26T00:00:00"/>
    <x v="6"/>
    <x v="1"/>
    <s v="SAUDE"/>
  </r>
  <r>
    <n v="3739"/>
    <n v="3739"/>
    <d v="2012-06-13T00:00:00"/>
    <d v="2012-07-28T00:00:00"/>
    <d v="2012-08-12T00:00:00"/>
    <d v="2012-06-26T00:00:00"/>
    <x v="6"/>
    <x v="1"/>
    <s v="SAUDE"/>
  </r>
  <r>
    <n v="3738"/>
    <n v="3738"/>
    <d v="2012-06-13T00:00:00"/>
    <d v="2012-07-28T00:00:00"/>
    <d v="2012-08-12T00:00:00"/>
    <s v="-"/>
    <x v="3"/>
    <x v="1"/>
    <s v="-"/>
  </r>
  <r>
    <n v="3737"/>
    <n v="3737"/>
    <d v="2012-06-13T00:00:00"/>
    <d v="2012-08-11T00:00:00"/>
    <d v="2012-08-26T00:00:00"/>
    <s v="-"/>
    <x v="3"/>
    <x v="1"/>
    <s v="-"/>
  </r>
  <r>
    <n v="3736"/>
    <n v="3736"/>
    <d v="2012-06-13T00:00:00"/>
    <d v="2012-07-28T00:00:00"/>
    <d v="2012-08-12T00:00:00"/>
    <d v="2012-06-26T00:00:00"/>
    <x v="6"/>
    <x v="1"/>
    <s v="SAUDE"/>
  </r>
  <r>
    <n v="3733"/>
    <n v="3733"/>
    <d v="2012-06-13T00:00:00"/>
    <d v="2012-07-28T00:00:00"/>
    <d v="2012-08-12T00:00:00"/>
    <s v="-"/>
    <x v="3"/>
    <x v="1"/>
    <s v="-"/>
  </r>
  <r>
    <n v="3658"/>
    <n v="3658"/>
    <d v="2012-06-06T00:00:00"/>
    <d v="2012-07-21T00:00:00"/>
    <d v="2012-08-05T00:00:00"/>
    <d v="2012-06-26T00:00:00"/>
    <x v="6"/>
    <x v="1"/>
    <s v="SAUDE"/>
  </r>
  <r>
    <n v="3659"/>
    <n v="3659"/>
    <d v="2012-06-06T00:00:00"/>
    <d v="2012-07-21T00:00:00"/>
    <d v="2012-08-05T00:00:00"/>
    <s v="-"/>
    <x v="7"/>
    <x v="1"/>
    <s v="-"/>
  </r>
  <r>
    <n v="3652"/>
    <n v="3652"/>
    <d v="2012-06-06T00:00:00"/>
    <d v="2012-07-21T00:00:00"/>
    <d v="2012-08-05T00:00:00"/>
    <s v="-"/>
    <x v="7"/>
    <x v="1"/>
    <s v="-"/>
  </r>
  <r>
    <n v="3655"/>
    <n v="3655"/>
    <d v="2012-06-06T00:00:00"/>
    <d v="2012-07-21T00:00:00"/>
    <d v="2012-08-05T00:00:00"/>
    <s v="-"/>
    <x v="1"/>
    <x v="1"/>
    <s v="LIDER"/>
  </r>
  <r>
    <n v="3654"/>
    <n v="3654"/>
    <d v="2012-06-06T00:00:00"/>
    <d v="2012-07-21T00:00:00"/>
    <d v="2012-08-05T00:00:00"/>
    <s v="-"/>
    <x v="1"/>
    <x v="1"/>
    <s v="LIDER"/>
  </r>
  <r>
    <n v="3653"/>
    <n v="3653"/>
    <d v="2012-06-06T00:00:00"/>
    <d v="2012-07-21T00:00:00"/>
    <d v="2012-08-05T00:00:00"/>
    <s v="-"/>
    <x v="1"/>
    <x v="1"/>
    <s v="LIDER"/>
  </r>
  <r>
    <n v="3650"/>
    <n v="3650"/>
    <d v="2012-06-06T00:00:00"/>
    <d v="2012-07-21T00:00:00"/>
    <d v="2012-08-05T00:00:00"/>
    <d v="2012-06-26T00:00:00"/>
    <x v="6"/>
    <x v="1"/>
    <s v="SAUDE"/>
  </r>
  <r>
    <n v="3744"/>
    <n v="3744"/>
    <d v="2012-06-13T00:00:00"/>
    <d v="2012-07-28T00:00:00"/>
    <d v="2012-08-12T00:00:00"/>
    <s v="-"/>
    <x v="3"/>
    <x v="1"/>
    <s v="-"/>
  </r>
  <r>
    <n v="3741"/>
    <n v="3741"/>
    <d v="2012-06-13T00:00:00"/>
    <d v="2012-07-28T00:00:00"/>
    <d v="2012-08-12T00:00:00"/>
    <s v="-"/>
    <x v="3"/>
    <x v="1"/>
    <s v="-"/>
  </r>
  <r>
    <n v="3672"/>
    <n v="3672"/>
    <d v="2012-06-11T00:00:00"/>
    <d v="2012-07-26T00:00:00"/>
    <d v="2012-08-10T00:00:00"/>
    <d v="2012-07-12T00:00:00"/>
    <x v="6"/>
    <x v="1"/>
    <s v="SAUDE"/>
  </r>
  <r>
    <n v="3712"/>
    <n v="3712"/>
    <d v="2012-06-11T00:00:00"/>
    <d v="2012-07-26T00:00:00"/>
    <d v="2012-08-10T00:00:00"/>
    <s v="-"/>
    <x v="1"/>
    <x v="1"/>
    <s v="LIDER"/>
  </r>
  <r>
    <n v="3782"/>
    <n v="3782"/>
    <d v="2012-06-19T00:00:00"/>
    <d v="2012-08-03T00:00:00"/>
    <d v="2012-08-18T00:00:00"/>
    <s v="-"/>
    <x v="3"/>
    <x v="1"/>
    <s v="-"/>
  </r>
  <r>
    <n v="3783"/>
    <n v="3783"/>
    <d v="2012-06-19T00:00:00"/>
    <d v="2012-08-03T00:00:00"/>
    <d v="2012-08-18T00:00:00"/>
    <d v="2012-07-12T00:00:00"/>
    <x v="6"/>
    <x v="1"/>
    <s v="SAUDE"/>
  </r>
  <r>
    <n v="3784"/>
    <n v="3784"/>
    <d v="2012-06-19T00:00:00"/>
    <d v="2012-08-03T00:00:00"/>
    <d v="2012-08-18T00:00:00"/>
    <s v="-"/>
    <x v="5"/>
    <x v="1"/>
    <s v="LIDER"/>
  </r>
  <r>
    <n v="3745"/>
    <n v="3745"/>
    <d v="2012-06-13T00:00:00"/>
    <d v="2012-07-28T00:00:00"/>
    <d v="2012-08-12T00:00:00"/>
    <s v="-"/>
    <x v="3"/>
    <x v="1"/>
    <s v="-"/>
  </r>
  <r>
    <n v="3662"/>
    <n v="3662"/>
    <d v="2012-06-06T00:00:00"/>
    <d v="2012-07-21T00:00:00"/>
    <d v="2012-08-05T00:00:00"/>
    <d v="2012-07-12T00:00:00"/>
    <x v="1"/>
    <x v="1"/>
    <s v="SAUDE"/>
  </r>
  <r>
    <n v="3799"/>
    <n v="3799"/>
    <d v="2012-06-19T00:00:00"/>
    <d v="2012-08-03T00:00:00"/>
    <d v="2012-08-18T00:00:00"/>
    <s v="-"/>
    <x v="5"/>
    <x v="4"/>
    <s v="VODANET"/>
  </r>
  <r>
    <n v="3797"/>
    <n v="3797"/>
    <d v="2012-06-19T00:00:00"/>
    <d v="2012-08-03T00:00:00"/>
    <d v="2012-08-18T00:00:00"/>
    <s v="-"/>
    <x v="5"/>
    <x v="4"/>
    <s v="VODANET"/>
  </r>
  <r>
    <n v="3795"/>
    <n v="3795"/>
    <d v="2012-06-19T00:00:00"/>
    <d v="2012-08-03T00:00:00"/>
    <d v="2012-08-18T00:00:00"/>
    <s v="-"/>
    <x v="5"/>
    <x v="4"/>
    <s v="VODANET"/>
  </r>
  <r>
    <n v="3793"/>
    <n v="3793"/>
    <d v="2012-06-19T00:00:00"/>
    <d v="2012-08-03T00:00:00"/>
    <d v="2012-08-18T00:00:00"/>
    <s v="-"/>
    <x v="3"/>
    <x v="4"/>
    <s v="-"/>
  </r>
  <r>
    <n v="3791"/>
    <n v="3791"/>
    <d v="2012-06-19T00:00:00"/>
    <d v="2012-08-03T00:00:00"/>
    <d v="2012-08-18T00:00:00"/>
    <s v="-"/>
    <x v="3"/>
    <x v="4"/>
    <s v="-"/>
  </r>
  <r>
    <n v="3789"/>
    <n v="3789"/>
    <d v="2012-06-19T00:00:00"/>
    <d v="2012-08-03T00:00:00"/>
    <d v="2012-08-18T00:00:00"/>
    <s v="-"/>
    <x v="3"/>
    <x v="4"/>
    <s v="-"/>
  </r>
  <r>
    <n v="3788"/>
    <n v="3788"/>
    <d v="2012-06-19T00:00:00"/>
    <d v="2012-08-03T00:00:00"/>
    <d v="2012-08-18T00:00:00"/>
    <s v="-"/>
    <x v="5"/>
    <x v="4"/>
    <s v="VODANET"/>
  </r>
  <r>
    <n v="3787"/>
    <n v="3787"/>
    <d v="2012-06-19T00:00:00"/>
    <d v="2012-08-03T00:00:00"/>
    <d v="2012-08-18T00:00:00"/>
    <s v="-"/>
    <x v="5"/>
    <x v="4"/>
    <s v="VODANET"/>
  </r>
  <r>
    <n v="3786"/>
    <n v="3786"/>
    <d v="2012-06-19T00:00:00"/>
    <d v="2012-08-03T00:00:00"/>
    <d v="2012-08-18T00:00:00"/>
    <s v="-"/>
    <x v="3"/>
    <x v="4"/>
    <s v="-"/>
  </r>
  <r>
    <n v="3800"/>
    <n v="3800"/>
    <d v="2012-06-19T00:00:00"/>
    <d v="2012-08-03T00:00:00"/>
    <d v="2012-08-18T00:00:00"/>
    <s v="-"/>
    <x v="7"/>
    <x v="4"/>
    <s v="-"/>
  </r>
  <r>
    <n v="3798"/>
    <n v="3798"/>
    <d v="2012-06-19T00:00:00"/>
    <d v="2012-08-03T00:00:00"/>
    <d v="2012-08-18T00:00:00"/>
    <s v="-"/>
    <x v="3"/>
    <x v="4"/>
    <s v="-"/>
  </r>
  <r>
    <n v="3796"/>
    <n v="3796"/>
    <d v="2012-06-19T00:00:00"/>
    <d v="2012-08-03T00:00:00"/>
    <d v="2012-08-18T00:00:00"/>
    <s v="-"/>
    <x v="3"/>
    <x v="4"/>
    <s v="-"/>
  </r>
  <r>
    <n v="3794"/>
    <n v="3794"/>
    <d v="2012-06-19T00:00:00"/>
    <d v="2012-08-03T00:00:00"/>
    <d v="2012-08-18T00:00:00"/>
    <s v="-"/>
    <x v="3"/>
    <x v="4"/>
    <s v="-"/>
  </r>
  <r>
    <n v="3792"/>
    <n v="3792"/>
    <d v="2012-06-19T00:00:00"/>
    <d v="2012-08-03T00:00:00"/>
    <d v="2012-08-18T00:00:00"/>
    <s v="-"/>
    <x v="3"/>
    <x v="4"/>
    <s v="-"/>
  </r>
  <r>
    <n v="3790"/>
    <n v="3790"/>
    <d v="2012-06-19T00:00:00"/>
    <d v="2012-08-03T00:00:00"/>
    <d v="2012-08-18T00:00:00"/>
    <s v="-"/>
    <x v="3"/>
    <x v="4"/>
    <s v="-"/>
  </r>
  <r>
    <n v="3656"/>
    <n v="3656"/>
    <d v="2012-06-06T00:00:00"/>
    <d v="2012-07-21T00:00:00"/>
    <d v="2012-08-05T00:00:00"/>
    <d v="2012-07-12T00:00:00"/>
    <x v="6"/>
    <x v="1"/>
    <s v="SAUDE"/>
  </r>
  <r>
    <n v="3657"/>
    <n v="3657"/>
    <d v="2012-06-06T00:00:00"/>
    <d v="2012-07-21T00:00:00"/>
    <d v="2012-08-05T00:00:00"/>
    <s v="-"/>
    <x v="1"/>
    <x v="1"/>
    <s v="LIDER"/>
  </r>
  <r>
    <n v="3834"/>
    <n v="3834"/>
    <d v="2012-06-28T00:00:00"/>
    <d v="2012-08-12T00:00:00"/>
    <d v="2012-08-27T00:00:00"/>
    <s v="-"/>
    <x v="5"/>
    <x v="4"/>
    <s v="VODANET"/>
  </r>
  <r>
    <n v="3835"/>
    <n v="3835"/>
    <d v="2012-06-28T00:00:00"/>
    <d v="2012-08-12T00:00:00"/>
    <d v="2012-08-27T00:00:00"/>
    <s v="-"/>
    <x v="5"/>
    <x v="4"/>
    <s v="VODANET"/>
  </r>
  <r>
    <n v="3836"/>
    <n v="3836"/>
    <d v="2012-06-28T00:00:00"/>
    <d v="2012-08-12T00:00:00"/>
    <d v="2012-08-27T00:00:00"/>
    <s v="-"/>
    <x v="5"/>
    <x v="4"/>
    <s v="VODANET"/>
  </r>
  <r>
    <n v="3837"/>
    <n v="3837"/>
    <d v="2012-06-28T00:00:00"/>
    <d v="2012-08-12T00:00:00"/>
    <d v="2012-08-27T00:00:00"/>
    <s v="-"/>
    <x v="5"/>
    <x v="4"/>
    <s v="VODANET"/>
  </r>
  <r>
    <n v="3838"/>
    <n v="3838"/>
    <d v="2012-06-28T00:00:00"/>
    <d v="2012-08-12T00:00:00"/>
    <d v="2012-08-27T00:00:00"/>
    <s v="-"/>
    <x v="5"/>
    <x v="4"/>
    <s v="VODANET"/>
  </r>
  <r>
    <n v="3829"/>
    <n v="3829"/>
    <d v="2012-06-28T00:00:00"/>
    <d v="2012-08-12T00:00:00"/>
    <d v="2012-08-27T00:00:00"/>
    <s v="-"/>
    <x v="5"/>
    <x v="4"/>
    <s v="VODANET"/>
  </r>
  <r>
    <n v="3825"/>
    <n v="3825"/>
    <d v="2012-06-28T00:00:00"/>
    <d v="2012-08-12T00:00:00"/>
    <d v="2012-08-27T00:00:00"/>
    <s v="-"/>
    <x v="5"/>
    <x v="4"/>
    <s v="VODANET"/>
  </r>
  <r>
    <n v="3828"/>
    <n v="3828"/>
    <d v="2012-06-28T00:00:00"/>
    <d v="2012-08-12T00:00:00"/>
    <d v="2012-08-27T00:00:00"/>
    <s v="-"/>
    <x v="5"/>
    <x v="4"/>
    <s v="VODANET"/>
  </r>
  <r>
    <n v="3817"/>
    <n v="3817"/>
    <d v="2012-06-28T00:00:00"/>
    <d v="2012-08-12T00:00:00"/>
    <d v="2012-08-27T00:00:00"/>
    <s v="-"/>
    <x v="5"/>
    <x v="4"/>
    <s v="VODANET"/>
  </r>
  <r>
    <n v="3831"/>
    <n v="3831"/>
    <d v="2012-06-28T00:00:00"/>
    <d v="2012-08-12T00:00:00"/>
    <d v="2012-08-27T00:00:00"/>
    <s v="-"/>
    <x v="5"/>
    <x v="4"/>
    <s v="VODANET"/>
  </r>
  <r>
    <n v="3826"/>
    <n v="3826"/>
    <d v="2012-06-28T00:00:00"/>
    <d v="2012-08-12T00:00:00"/>
    <d v="2012-08-27T00:00:00"/>
    <s v="-"/>
    <x v="5"/>
    <x v="4"/>
    <s v="VODANET"/>
  </r>
  <r>
    <n v="3827"/>
    <n v="3827"/>
    <d v="2012-06-28T00:00:00"/>
    <d v="2012-08-12T00:00:00"/>
    <d v="2012-08-27T00:00:00"/>
    <s v="-"/>
    <x v="5"/>
    <x v="4"/>
    <s v="VODANET"/>
  </r>
  <r>
    <n v="3819"/>
    <n v="3819"/>
    <d v="2012-06-28T00:00:00"/>
    <d v="2012-08-12T00:00:00"/>
    <d v="2012-08-27T00:00:00"/>
    <s v="-"/>
    <x v="5"/>
    <x v="4"/>
    <s v="VODANET"/>
  </r>
  <r>
    <n v="3816"/>
    <n v="3816"/>
    <d v="2012-06-28T00:00:00"/>
    <d v="2012-08-12T00:00:00"/>
    <d v="2012-08-27T00:00:00"/>
    <s v="-"/>
    <x v="5"/>
    <x v="4"/>
    <s v="VODANET"/>
  </r>
  <r>
    <n v="3815"/>
    <n v="3815"/>
    <d v="2012-06-28T00:00:00"/>
    <d v="2012-08-12T00:00:00"/>
    <d v="2012-08-27T00:00:00"/>
    <s v="-"/>
    <x v="5"/>
    <x v="4"/>
    <s v="VODANET"/>
  </r>
  <r>
    <n v="3830"/>
    <n v="3830"/>
    <d v="2012-06-28T00:00:00"/>
    <d v="2012-08-12T00:00:00"/>
    <d v="2012-08-27T00:00:00"/>
    <s v="-"/>
    <x v="5"/>
    <x v="4"/>
    <s v="VODANET"/>
  </r>
  <r>
    <n v="3824"/>
    <n v="3824"/>
    <d v="2012-06-28T00:00:00"/>
    <d v="2012-08-12T00:00:00"/>
    <d v="2012-08-27T00:00:00"/>
    <s v="-"/>
    <x v="5"/>
    <x v="4"/>
    <s v="VODANET"/>
  </r>
  <r>
    <n v="3820"/>
    <n v="3820"/>
    <d v="2012-06-28T00:00:00"/>
    <d v="2012-08-12T00:00:00"/>
    <d v="2012-08-27T00:00:00"/>
    <s v="-"/>
    <x v="5"/>
    <x v="4"/>
    <s v="VODANET"/>
  </r>
  <r>
    <n v="3823"/>
    <n v="3823"/>
    <d v="2012-06-28T00:00:00"/>
    <d v="2012-08-12T00:00:00"/>
    <d v="2012-08-27T00:00:00"/>
    <s v="-"/>
    <x v="5"/>
    <x v="4"/>
    <s v="VODANET"/>
  </r>
  <r>
    <n v="3821"/>
    <n v="3821"/>
    <d v="2012-06-28T00:00:00"/>
    <d v="2012-08-12T00:00:00"/>
    <d v="2012-08-27T00:00:00"/>
    <s v="-"/>
    <x v="5"/>
    <x v="4"/>
    <s v="VODANET"/>
  </r>
  <r>
    <n v="3822"/>
    <n v="3822"/>
    <d v="2012-06-28T00:00:00"/>
    <d v="2012-08-12T00:00:00"/>
    <d v="2012-08-27T00:00:00"/>
    <s v="-"/>
    <x v="5"/>
    <x v="4"/>
    <s v="VODANET"/>
  </r>
  <r>
    <n v="3818"/>
    <n v="3818"/>
    <d v="2012-06-28T00:00:00"/>
    <d v="2012-08-12T00:00:00"/>
    <d v="2012-08-27T00:00:00"/>
    <s v="-"/>
    <x v="5"/>
    <x v="4"/>
    <s v="VODANET"/>
  </r>
  <r>
    <n v="3814"/>
    <n v="3814"/>
    <d v="2012-06-28T00:00:00"/>
    <d v="2012-08-12T00:00:00"/>
    <d v="2012-08-27T00:00:00"/>
    <s v="-"/>
    <x v="5"/>
    <x v="4"/>
    <s v="VODANET"/>
  </r>
  <r>
    <n v="3867"/>
    <n v="3867"/>
    <d v="2012-07-04T00:00:00"/>
    <d v="2012-08-18T00:00:00"/>
    <d v="2012-09-02T00:00:00"/>
    <s v="-"/>
    <x v="3"/>
    <x v="4"/>
    <s v="-"/>
  </r>
  <r>
    <n v="3684"/>
    <n v="3684"/>
    <d v="2012-07-05T00:00:00"/>
    <d v="2012-08-19T00:00:00"/>
    <d v="2012-09-03T00:00:00"/>
    <d v="2012-07-13T00:00:00"/>
    <x v="6"/>
    <x v="1"/>
    <s v="SAUDE"/>
  </r>
  <r>
    <n v="3683"/>
    <n v="3683"/>
    <d v="2012-07-05T00:00:00"/>
    <d v="2012-08-19T00:00:00"/>
    <d v="2012-09-03T00:00:00"/>
    <s v="-"/>
    <x v="1"/>
    <x v="1"/>
    <s v="LIDER"/>
  </r>
  <r>
    <n v="3675"/>
    <n v="3675"/>
    <d v="2012-07-05T00:00:00"/>
    <d v="2012-08-19T00:00:00"/>
    <d v="2012-09-03T00:00:00"/>
    <s v="-"/>
    <x v="1"/>
    <x v="1"/>
    <s v="LIDER"/>
  </r>
  <r>
    <n v="3847"/>
    <n v="3847"/>
    <d v="2012-07-05T00:00:00"/>
    <d v="2012-08-19T00:00:00"/>
    <d v="2012-09-03T00:00:00"/>
    <s v="-"/>
    <x v="1"/>
    <x v="1"/>
    <s v="LIDER"/>
  </r>
  <r>
    <n v="3849"/>
    <n v="3849"/>
    <d v="2012-07-05T00:00:00"/>
    <d v="2012-08-19T00:00:00"/>
    <d v="2012-09-03T00:00:00"/>
    <s v="-"/>
    <x v="1"/>
    <x v="1"/>
    <s v="LIDER"/>
  </r>
  <r>
    <n v="3848"/>
    <n v="3848"/>
    <d v="2012-07-05T00:00:00"/>
    <d v="2012-08-19T00:00:00"/>
    <d v="2012-09-03T00:00:00"/>
    <s v="-"/>
    <x v="1"/>
    <x v="1"/>
    <s v="LIDER"/>
  </r>
  <r>
    <n v="3851"/>
    <n v="3851"/>
    <d v="2012-07-05T00:00:00"/>
    <d v="2012-08-19T00:00:00"/>
    <d v="2012-09-03T00:00:00"/>
    <s v="-"/>
    <x v="1"/>
    <x v="1"/>
    <s v="LIDER"/>
  </r>
  <r>
    <n v="3850"/>
    <n v="3850"/>
    <d v="2012-07-05T00:00:00"/>
    <d v="2012-08-19T00:00:00"/>
    <d v="2012-09-03T00:00:00"/>
    <d v="2012-07-13T00:00:00"/>
    <x v="1"/>
    <x v="1"/>
    <s v="LIDER"/>
  </r>
  <r>
    <n v="3852"/>
    <n v="3852"/>
    <d v="2012-07-04T00:00:00"/>
    <d v="2012-08-18T00:00:00"/>
    <d v="2012-09-02T00:00:00"/>
    <s v="-"/>
    <x v="1"/>
    <x v="1"/>
    <s v="LIDER"/>
  </r>
  <r>
    <n v="3853"/>
    <n v="3853"/>
    <d v="2012-07-04T00:00:00"/>
    <d v="2012-08-18T00:00:00"/>
    <d v="2012-09-02T00:00:00"/>
    <s v="-"/>
    <x v="1"/>
    <x v="1"/>
    <s v="LIDER"/>
  </r>
  <r>
    <n v="3856"/>
    <n v="3856"/>
    <d v="2012-07-04T00:00:00"/>
    <d v="2012-08-18T00:00:00"/>
    <d v="2012-09-02T00:00:00"/>
    <s v="-"/>
    <x v="1"/>
    <x v="1"/>
    <s v="LIDER"/>
  </r>
  <r>
    <n v="3855"/>
    <n v="3855"/>
    <d v="2012-07-04T00:00:00"/>
    <d v="2012-08-18T00:00:00"/>
    <d v="2012-09-02T00:00:00"/>
    <s v="-"/>
    <x v="1"/>
    <x v="1"/>
    <s v="LIDER"/>
  </r>
  <r>
    <n v="3854"/>
    <n v="3854"/>
    <d v="2012-07-04T00:00:00"/>
    <d v="2012-08-18T00:00:00"/>
    <d v="2012-09-02T00:00:00"/>
    <s v="-"/>
    <x v="1"/>
    <x v="1"/>
    <s v="LIDER"/>
  </r>
  <r>
    <n v="3866"/>
    <n v="3866"/>
    <d v="2012-07-04T00:00:00"/>
    <d v="2012-08-18T00:00:00"/>
    <d v="2012-09-02T00:00:00"/>
    <s v="-"/>
    <x v="1"/>
    <x v="1"/>
    <s v="LIDER"/>
  </r>
  <r>
    <n v="3862"/>
    <n v="3862"/>
    <d v="2012-07-04T00:00:00"/>
    <d v="2012-08-18T00:00:00"/>
    <d v="2012-09-02T00:00:00"/>
    <d v="2012-07-13T00:00:00"/>
    <x v="6"/>
    <x v="1"/>
    <s v="SAUDE"/>
  </r>
  <r>
    <n v="3863"/>
    <n v="3863"/>
    <d v="2012-07-04T00:00:00"/>
    <d v="2012-08-18T00:00:00"/>
    <d v="2012-09-02T00:00:00"/>
    <s v="-"/>
    <x v="1"/>
    <x v="1"/>
    <s v="LIDER"/>
  </r>
  <r>
    <n v="3864"/>
    <n v="3864"/>
    <d v="2012-07-04T00:00:00"/>
    <d v="2012-08-18T00:00:00"/>
    <d v="2012-09-02T00:00:00"/>
    <s v="-"/>
    <x v="1"/>
    <x v="1"/>
    <s v="LIDER"/>
  </r>
  <r>
    <n v="3865"/>
    <n v="3865"/>
    <d v="2012-07-04T00:00:00"/>
    <d v="2012-08-18T00:00:00"/>
    <d v="2012-09-02T00:00:00"/>
    <s v="-"/>
    <x v="1"/>
    <x v="1"/>
    <s v="LIDER"/>
  </r>
  <r>
    <n v="3860"/>
    <n v="3860"/>
    <d v="2012-07-04T00:00:00"/>
    <d v="2012-08-18T00:00:00"/>
    <d v="2012-09-02T00:00:00"/>
    <s v="-"/>
    <x v="1"/>
    <x v="1"/>
    <s v="LIDER"/>
  </r>
  <r>
    <n v="3858"/>
    <n v="3858"/>
    <d v="2012-07-04T00:00:00"/>
    <d v="2012-08-18T00:00:00"/>
    <d v="2012-09-02T00:00:00"/>
    <s v="-"/>
    <x v="1"/>
    <x v="1"/>
    <s v="LIDER"/>
  </r>
  <r>
    <n v="3859"/>
    <n v="3859"/>
    <d v="2012-07-04T00:00:00"/>
    <d v="2012-08-18T00:00:00"/>
    <d v="2012-09-02T00:00:00"/>
    <s v="-"/>
    <x v="1"/>
    <x v="1"/>
    <s v="LIDER"/>
  </r>
  <r>
    <n v="3857"/>
    <n v="3857"/>
    <d v="2012-07-04T00:00:00"/>
    <d v="2012-08-18T00:00:00"/>
    <d v="2012-09-02T00:00:00"/>
    <s v="-"/>
    <x v="1"/>
    <x v="1"/>
    <s v="LIDER"/>
  </r>
  <r>
    <n v="3861"/>
    <n v="3861"/>
    <d v="2012-07-04T00:00:00"/>
    <d v="2012-08-18T00:00:00"/>
    <d v="2012-09-02T00:00:00"/>
    <s v="-"/>
    <x v="1"/>
    <x v="1"/>
    <s v="LIDER"/>
  </r>
  <r>
    <n v="3870"/>
    <n v="3870"/>
    <d v="2012-07-04T00:00:00"/>
    <d v="2012-08-18T00:00:00"/>
    <d v="2012-09-02T00:00:00"/>
    <s v="-"/>
    <x v="1"/>
    <x v="1"/>
    <s v="LIDER"/>
  </r>
  <r>
    <n v="3871"/>
    <n v="3871"/>
    <d v="2012-07-04T00:00:00"/>
    <d v="2012-08-18T00:00:00"/>
    <d v="2012-09-02T00:00:00"/>
    <s v="-"/>
    <x v="1"/>
    <x v="1"/>
    <s v="LIDER"/>
  </r>
  <r>
    <n v="3872"/>
    <n v="3872"/>
    <d v="2012-07-04T00:00:00"/>
    <d v="2012-08-18T00:00:00"/>
    <d v="2012-09-02T00:00:00"/>
    <d v="2012-07-13T00:00:00"/>
    <x v="6"/>
    <x v="1"/>
    <s v="SAUDE"/>
  </r>
  <r>
    <n v="3873"/>
    <n v="3873"/>
    <d v="2012-07-04T00:00:00"/>
    <d v="2012-08-18T00:00:00"/>
    <d v="2012-09-02T00:00:00"/>
    <s v="-"/>
    <x v="1"/>
    <x v="1"/>
    <s v="LIDER"/>
  </r>
  <r>
    <n v="3875"/>
    <n v="3875"/>
    <d v="2012-07-04T00:00:00"/>
    <d v="2012-08-18T00:00:00"/>
    <d v="2012-09-02T00:00:00"/>
    <s v="-"/>
    <x v="1"/>
    <x v="1"/>
    <s v="LIDER"/>
  </r>
  <r>
    <n v="3874"/>
    <n v="3874"/>
    <d v="2012-07-04T00:00:00"/>
    <d v="2012-08-18T00:00:00"/>
    <d v="2012-09-02T00:00:00"/>
    <s v="-"/>
    <x v="1"/>
    <x v="1"/>
    <s v="LIDER"/>
  </r>
  <r>
    <n v="3876"/>
    <n v="3876"/>
    <d v="2012-07-04T00:00:00"/>
    <d v="2012-08-18T00:00:00"/>
    <d v="2012-09-02T00:00:00"/>
    <s v="-"/>
    <x v="1"/>
    <x v="1"/>
    <s v="LIDER"/>
  </r>
  <r>
    <n v="3877"/>
    <n v="3877"/>
    <d v="2012-07-04T00:00:00"/>
    <d v="2012-08-18T00:00:00"/>
    <d v="2012-09-02T00:00:00"/>
    <d v="2012-07-13T00:00:00"/>
    <x v="1"/>
    <x v="1"/>
    <s v="LIDER"/>
  </r>
  <r>
    <n v="3887"/>
    <n v="3887"/>
    <d v="2012-07-04T00:00:00"/>
    <d v="2012-08-18T00:00:00"/>
    <d v="2012-09-02T00:00:00"/>
    <d v="2012-07-13T00:00:00"/>
    <x v="6"/>
    <x v="1"/>
    <s v="SAUDE"/>
  </r>
  <r>
    <n v="3886"/>
    <n v="3886"/>
    <d v="2012-07-04T00:00:00"/>
    <d v="2012-08-18T00:00:00"/>
    <d v="2012-09-02T00:00:00"/>
    <s v="-"/>
    <x v="1"/>
    <x v="1"/>
    <s v="LIDER"/>
  </r>
  <r>
    <n v="3885"/>
    <n v="3885"/>
    <d v="2012-07-04T00:00:00"/>
    <d v="2012-08-18T00:00:00"/>
    <d v="2012-09-02T00:00:00"/>
    <s v="-"/>
    <x v="1"/>
    <x v="1"/>
    <s v="LIDER"/>
  </r>
  <r>
    <n v="3884"/>
    <n v="3884"/>
    <d v="2012-07-04T00:00:00"/>
    <d v="2012-08-18T00:00:00"/>
    <d v="2012-09-02T00:00:00"/>
    <d v="2012-07-13T00:00:00"/>
    <x v="6"/>
    <x v="1"/>
    <s v="SAUDE"/>
  </r>
  <r>
    <n v="3883"/>
    <n v="3883"/>
    <d v="2012-07-04T00:00:00"/>
    <d v="2012-08-18T00:00:00"/>
    <d v="2012-09-02T00:00:00"/>
    <s v="-"/>
    <x v="7"/>
    <x v="1"/>
    <s v="-"/>
  </r>
  <r>
    <n v="3882"/>
    <n v="3882"/>
    <d v="2012-07-04T00:00:00"/>
    <d v="2012-08-18T00:00:00"/>
    <d v="2012-09-02T00:00:00"/>
    <s v="-"/>
    <x v="1"/>
    <x v="1"/>
    <s v="LIDER"/>
  </r>
  <r>
    <n v="3881"/>
    <n v="3881"/>
    <d v="2012-07-04T00:00:00"/>
    <d v="2012-08-18T00:00:00"/>
    <d v="2012-09-02T00:00:00"/>
    <s v="-"/>
    <x v="1"/>
    <x v="1"/>
    <s v="LIDER"/>
  </r>
  <r>
    <n v="3880"/>
    <n v="3880"/>
    <d v="2012-07-04T00:00:00"/>
    <d v="2012-08-18T00:00:00"/>
    <d v="2012-09-02T00:00:00"/>
    <s v="-"/>
    <x v="1"/>
    <x v="1"/>
    <s v="LIDER"/>
  </r>
  <r>
    <n v="3879"/>
    <n v="3879"/>
    <d v="2012-07-04T00:00:00"/>
    <d v="2012-08-18T00:00:00"/>
    <d v="2012-09-02T00:00:00"/>
    <d v="2012-07-13T00:00:00"/>
    <x v="6"/>
    <x v="1"/>
    <s v="SAUDE"/>
  </r>
  <r>
    <n v="3889"/>
    <n v="3889"/>
    <d v="2012-07-09T00:00:00"/>
    <d v="2012-08-23T00:00:00"/>
    <d v="2012-09-07T00:00:00"/>
    <s v="-"/>
    <x v="1"/>
    <x v="1"/>
    <s v="LIDER"/>
  </r>
  <r>
    <n v="3927"/>
    <n v="3927"/>
    <d v="2012-07-13T00:00:00"/>
    <d v="2012-08-27T00:00:00"/>
    <d v="2012-09-11T00:00:00"/>
    <s v="-"/>
    <x v="3"/>
    <x v="1"/>
    <s v="-"/>
  </r>
  <r>
    <n v="3936"/>
    <n v="3936"/>
    <d v="2012-07-13T00:00:00"/>
    <d v="2012-08-27T00:00:00"/>
    <d v="2012-09-11T00:00:00"/>
    <s v="-"/>
    <x v="1"/>
    <x v="1"/>
    <s v="LIDER"/>
  </r>
  <r>
    <n v="3933"/>
    <n v="3933"/>
    <d v="2012-07-13T00:00:00"/>
    <d v="2012-08-27T00:00:00"/>
    <d v="2012-09-11T00:00:00"/>
    <s v="-"/>
    <x v="1"/>
    <x v="1"/>
    <s v="LIDER"/>
  </r>
  <r>
    <n v="3938"/>
    <n v="3938"/>
    <d v="2012-07-13T00:00:00"/>
    <d v="2012-08-27T00:00:00"/>
    <d v="2012-09-11T00:00:00"/>
    <s v="-"/>
    <x v="1"/>
    <x v="1"/>
    <s v="LIDER"/>
  </r>
  <r>
    <n v="3937"/>
    <n v="3937"/>
    <d v="2012-07-13T00:00:00"/>
    <d v="2012-08-27T00:00:00"/>
    <d v="2012-09-11T00:00:00"/>
    <s v="-"/>
    <x v="1"/>
    <x v="1"/>
    <s v="LIDER"/>
  </r>
  <r>
    <n v="3935"/>
    <n v="3935"/>
    <d v="2012-07-13T00:00:00"/>
    <d v="2012-08-27T00:00:00"/>
    <d v="2012-09-11T00:00:00"/>
    <s v="-"/>
    <x v="1"/>
    <x v="1"/>
    <s v="LIDER"/>
  </r>
  <r>
    <n v="3934"/>
    <n v="3934"/>
    <d v="2012-07-13T00:00:00"/>
    <d v="2012-08-27T00:00:00"/>
    <d v="2012-09-11T00:00:00"/>
    <s v="-"/>
    <x v="1"/>
    <x v="1"/>
    <s v="LIDER"/>
  </r>
  <r>
    <n v="3932"/>
    <n v="3932"/>
    <d v="2012-07-13T00:00:00"/>
    <d v="2012-08-27T00:00:00"/>
    <d v="2012-09-11T00:00:00"/>
    <s v="-"/>
    <x v="1"/>
    <x v="1"/>
    <s v="LIDER"/>
  </r>
  <r>
    <n v="3931"/>
    <n v="3931"/>
    <d v="2012-07-13T00:00:00"/>
    <d v="2012-08-27T00:00:00"/>
    <d v="2012-09-11T00:00:00"/>
    <s v="-"/>
    <x v="1"/>
    <x v="1"/>
    <s v="LIDER"/>
  </r>
  <r>
    <n v="3930"/>
    <n v="3930"/>
    <d v="2012-07-13T00:00:00"/>
    <d v="2012-08-27T00:00:00"/>
    <d v="2012-09-11T00:00:00"/>
    <s v="-"/>
    <x v="1"/>
    <x v="1"/>
    <s v="LIDER"/>
  </r>
  <r>
    <n v="3929"/>
    <n v="3929"/>
    <d v="2012-07-13T00:00:00"/>
    <d v="2012-08-27T00:00:00"/>
    <d v="2012-09-11T00:00:00"/>
    <s v="-"/>
    <x v="1"/>
    <x v="1"/>
    <s v="LIDER"/>
  </r>
  <r>
    <n v="3928"/>
    <n v="3928"/>
    <d v="2012-07-13T00:00:00"/>
    <d v="2012-08-27T00:00:00"/>
    <d v="2012-09-11T00:00:00"/>
    <s v="-"/>
    <x v="1"/>
    <x v="1"/>
    <s v="LIDER"/>
  </r>
  <r>
    <n v="3926"/>
    <n v="3926"/>
    <d v="2012-07-13T00:00:00"/>
    <d v="2012-08-27T00:00:00"/>
    <d v="2012-09-11T00:00:00"/>
    <s v="-"/>
    <x v="1"/>
    <x v="1"/>
    <s v="LIDER"/>
  </r>
  <r>
    <n v="3925"/>
    <n v="3925"/>
    <d v="2012-07-13T00:00:00"/>
    <d v="2012-08-27T00:00:00"/>
    <d v="2012-09-11T00:00:00"/>
    <s v="-"/>
    <x v="1"/>
    <x v="1"/>
    <s v="LIDER"/>
  </r>
  <r>
    <n v="3924"/>
    <n v="3924"/>
    <d v="2012-07-13T00:00:00"/>
    <d v="2012-08-27T00:00:00"/>
    <d v="2012-09-11T00:00:00"/>
    <s v="-"/>
    <x v="1"/>
    <x v="1"/>
    <s v="LIDER"/>
  </r>
  <r>
    <n v="3923"/>
    <n v="3923"/>
    <d v="2012-07-13T00:00:00"/>
    <d v="2012-08-27T00:00:00"/>
    <d v="2012-09-11T00:00:00"/>
    <s v="-"/>
    <x v="1"/>
    <x v="1"/>
    <s v="LIDER"/>
  </r>
  <r>
    <n v="3922"/>
    <n v="3922"/>
    <d v="2012-07-13T00:00:00"/>
    <d v="2012-08-27T00:00:00"/>
    <d v="2012-09-11T00:00:00"/>
    <s v="-"/>
    <x v="5"/>
    <x v="1"/>
    <s v="LIDER"/>
  </r>
  <r>
    <n v="3921"/>
    <n v="3921"/>
    <d v="2012-07-13T00:00:00"/>
    <d v="2012-08-27T00:00:00"/>
    <d v="2012-09-11T00:00:00"/>
    <s v="-"/>
    <x v="5"/>
    <x v="1"/>
    <s v="LIDER"/>
  </r>
  <r>
    <n v="3920"/>
    <n v="3920"/>
    <d v="2012-07-13T00:00:00"/>
    <d v="2012-08-27T00:00:00"/>
    <d v="2012-09-11T00:00:00"/>
    <s v="-"/>
    <x v="5"/>
    <x v="1"/>
    <s v="LIDER"/>
  </r>
  <r>
    <n v="3919"/>
    <n v="3919"/>
    <d v="2012-07-13T00:00:00"/>
    <d v="2012-08-27T00:00:00"/>
    <d v="2012-09-11T00:00:00"/>
    <s v="-"/>
    <x v="5"/>
    <x v="1"/>
    <s v="LIDER"/>
  </r>
  <r>
    <n v="3918"/>
    <n v="3918"/>
    <d v="2012-07-13T00:00:00"/>
    <d v="2012-08-27T00:00:00"/>
    <d v="2012-09-11T00:00:00"/>
    <s v="-"/>
    <x v="5"/>
    <x v="1"/>
    <s v="LIDER"/>
  </r>
  <r>
    <n v="3917"/>
    <n v="3917"/>
    <d v="2012-07-13T00:00:00"/>
    <d v="2012-08-27T00:00:00"/>
    <d v="2012-09-11T00:00:00"/>
    <s v="-"/>
    <x v="5"/>
    <x v="1"/>
    <s v="LIDER"/>
  </r>
  <r>
    <n v="3916"/>
    <n v="3916"/>
    <d v="2012-07-13T00:00:00"/>
    <d v="2012-08-27T00:00:00"/>
    <d v="2012-09-11T00:00:00"/>
    <s v="-"/>
    <x v="5"/>
    <x v="1"/>
    <s v="LIDER"/>
  </r>
  <r>
    <n v="3908"/>
    <n v="3908"/>
    <d v="2012-07-11T00:00:00"/>
    <d v="2012-08-25T00:00:00"/>
    <d v="2012-09-09T00:00:00"/>
    <s v="-"/>
    <x v="7"/>
    <x v="1"/>
    <s v="-"/>
  </r>
  <r>
    <n v="3909"/>
    <n v="3909"/>
    <d v="2012-07-11T00:00:00"/>
    <d v="2012-08-25T00:00:00"/>
    <d v="2012-09-09T00:00:00"/>
    <s v="-"/>
    <x v="1"/>
    <x v="1"/>
    <s v="LIDER"/>
  </r>
  <r>
    <n v="3910"/>
    <n v="3910"/>
    <d v="2012-07-11T00:00:00"/>
    <d v="2012-08-25T00:00:00"/>
    <d v="2012-09-09T00:00:00"/>
    <s v="-"/>
    <x v="1"/>
    <x v="1"/>
    <s v="LIDER"/>
  </r>
  <r>
    <n v="3911"/>
    <n v="3911"/>
    <d v="2012-07-11T00:00:00"/>
    <d v="2012-08-25T00:00:00"/>
    <d v="2012-09-09T00:00:00"/>
    <s v="-"/>
    <x v="5"/>
    <x v="1"/>
    <s v="LIDER"/>
  </r>
  <r>
    <n v="3912"/>
    <n v="3912"/>
    <d v="2012-07-11T00:00:00"/>
    <d v="2012-08-25T00:00:00"/>
    <d v="2012-09-09T00:00:00"/>
    <s v="-"/>
    <x v="5"/>
    <x v="1"/>
    <s v="LIDER"/>
  </r>
  <r>
    <n v="3913"/>
    <n v="3913"/>
    <d v="2012-07-11T00:00:00"/>
    <d v="2012-08-25T00:00:00"/>
    <d v="2012-09-09T00:00:00"/>
    <s v="-"/>
    <x v="3"/>
    <x v="1"/>
    <s v="-"/>
  </r>
  <r>
    <n v="3915"/>
    <n v="3915"/>
    <d v="2012-07-13T00:00:00"/>
    <d v="2012-08-27T00:00:00"/>
    <d v="2012-09-11T00:00:00"/>
    <s v="-"/>
    <x v="3"/>
    <x v="1"/>
    <s v="-"/>
  </r>
  <r>
    <n v="3914"/>
    <n v="3914"/>
    <d v="2012-07-13T00:00:00"/>
    <d v="2012-08-27T00:00:00"/>
    <d v="2012-09-11T00:00:00"/>
    <s v="-"/>
    <x v="3"/>
    <x v="1"/>
    <s v="-"/>
  </r>
  <r>
    <n v="3951"/>
    <n v="3951"/>
    <d v="2012-07-19T00:00:00"/>
    <d v="2012-09-02T00:00:00"/>
    <d v="2012-09-17T00:00:00"/>
    <s v="-"/>
    <x v="3"/>
    <x v="4"/>
    <s v="-"/>
  </r>
  <r>
    <n v="3942"/>
    <n v="3942"/>
    <d v="2012-07-17T00:00:00"/>
    <d v="2012-08-31T00:00:00"/>
    <d v="2012-09-15T00:00:00"/>
    <s v="-"/>
    <x v="1"/>
    <x v="1"/>
    <s v="LIDER"/>
  </r>
  <r>
    <n v="3941"/>
    <n v="3941"/>
    <d v="2012-07-17T00:00:00"/>
    <d v="2012-08-31T00:00:00"/>
    <d v="2012-09-15T00:00:00"/>
    <s v="-"/>
    <x v="1"/>
    <x v="1"/>
    <s v="LIDER"/>
  </r>
  <r>
    <n v="3940"/>
    <n v="3940"/>
    <d v="2012-07-17T00:00:00"/>
    <d v="2012-08-31T00:00:00"/>
    <d v="2012-09-15T00:00:00"/>
    <s v="-"/>
    <x v="1"/>
    <x v="1"/>
    <s v="LIDER"/>
  </r>
  <r>
    <n v="3939"/>
    <n v="3939"/>
    <d v="2012-07-17T00:00:00"/>
    <d v="2012-08-31T00:00:00"/>
    <d v="2012-09-15T00:00:00"/>
    <s v="-"/>
    <x v="1"/>
    <x v="1"/>
    <s v="LIDER"/>
  </r>
  <r>
    <n v="3953"/>
    <n v="3953"/>
    <d v="2012-07-23T00:00:00"/>
    <d v="2012-09-06T00:00:00"/>
    <d v="2012-09-21T00:00:00"/>
    <s v="-"/>
    <x v="1"/>
    <x v="1"/>
    <s v="LIDER"/>
  </r>
  <r>
    <n v="3968"/>
    <n v="3968"/>
    <d v="2012-07-24T00:00:00"/>
    <d v="2012-09-07T00:00:00"/>
    <d v="2012-09-22T00:00:00"/>
    <s v="-"/>
    <x v="1"/>
    <x v="1"/>
    <s v="LIDER"/>
  </r>
  <r>
    <n v="3961"/>
    <n v="3961"/>
    <d v="2012-07-24T00:00:00"/>
    <d v="2012-09-07T00:00:00"/>
    <d v="2012-09-22T00:00:00"/>
    <s v="-"/>
    <x v="1"/>
    <x v="1"/>
    <s v="LIDER"/>
  </r>
  <r>
    <n v="3962"/>
    <n v="3962"/>
    <d v="2012-07-24T00:00:00"/>
    <d v="2012-09-07T00:00:00"/>
    <d v="2012-09-22T00:00:00"/>
    <s v="-"/>
    <x v="1"/>
    <x v="1"/>
    <s v="LIDER"/>
  </r>
  <r>
    <n v="3963"/>
    <n v="3963"/>
    <d v="2012-07-24T00:00:00"/>
    <d v="2012-09-07T00:00:00"/>
    <d v="2012-09-22T00:00:00"/>
    <s v="-"/>
    <x v="1"/>
    <x v="1"/>
    <s v="LIDER"/>
  </r>
  <r>
    <n v="3964"/>
    <n v="3964"/>
    <d v="2012-07-24T00:00:00"/>
    <d v="2012-09-07T00:00:00"/>
    <d v="2012-09-22T00:00:00"/>
    <s v="-"/>
    <x v="1"/>
    <x v="1"/>
    <s v="LIDER"/>
  </r>
  <r>
    <n v="3965"/>
    <n v="3965"/>
    <d v="2012-07-24T00:00:00"/>
    <d v="2012-09-07T00:00:00"/>
    <d v="2012-09-22T00:00:00"/>
    <s v="-"/>
    <x v="1"/>
    <x v="1"/>
    <s v="LIDER"/>
  </r>
  <r>
    <n v="3966"/>
    <n v="3966"/>
    <d v="2012-07-24T00:00:00"/>
    <d v="2012-09-07T00:00:00"/>
    <d v="2012-09-22T00:00:00"/>
    <s v="-"/>
    <x v="1"/>
    <x v="1"/>
    <s v="LIDER"/>
  </r>
  <r>
    <n v="3967"/>
    <n v="3967"/>
    <d v="2012-07-24T00:00:00"/>
    <d v="2012-09-07T00:00:00"/>
    <d v="2012-09-22T00:00:00"/>
    <s v="-"/>
    <x v="1"/>
    <x v="1"/>
    <s v="LIDER"/>
  </r>
  <r>
    <n v="3969"/>
    <n v="3969"/>
    <d v="2012-07-24T00:00:00"/>
    <d v="2012-09-07T00:00:00"/>
    <d v="2012-09-22T00:00:00"/>
    <s v="-"/>
    <x v="1"/>
    <x v="1"/>
    <s v="LIDER"/>
  </r>
  <r>
    <n v="3970"/>
    <n v="3970"/>
    <d v="2012-07-24T00:00:00"/>
    <d v="2012-09-07T00:00:00"/>
    <d v="2012-09-22T00:00:00"/>
    <s v="-"/>
    <x v="1"/>
    <x v="1"/>
    <s v="LIDER"/>
  </r>
  <r>
    <n v="3971"/>
    <n v="3971"/>
    <d v="2012-07-24T00:00:00"/>
    <d v="2012-09-07T00:00:00"/>
    <d v="2012-09-22T00:00:00"/>
    <s v="-"/>
    <x v="1"/>
    <x v="1"/>
    <s v="LIDER"/>
  </r>
  <r>
    <n v="3972"/>
    <n v="3972"/>
    <d v="2012-07-24T00:00:00"/>
    <d v="2012-09-07T00:00:00"/>
    <d v="2012-09-22T00:00:00"/>
    <s v="-"/>
    <x v="1"/>
    <x v="1"/>
    <s v="LIDER"/>
  </r>
  <r>
    <n v="3973"/>
    <n v="3973"/>
    <d v="2012-07-24T00:00:00"/>
    <d v="2012-09-07T00:00:00"/>
    <d v="2012-09-22T00:00:00"/>
    <s v="-"/>
    <x v="1"/>
    <x v="1"/>
    <s v="LIDER"/>
  </r>
  <r>
    <n v="3974"/>
    <n v="3974"/>
    <d v="2012-07-24T00:00:00"/>
    <d v="2012-09-07T00:00:00"/>
    <d v="2012-09-22T00:00:00"/>
    <s v="-"/>
    <x v="1"/>
    <x v="1"/>
    <s v="LIDER"/>
  </r>
  <r>
    <n v="3987"/>
    <n v="3987"/>
    <d v="2012-07-24T00:00:00"/>
    <d v="2012-09-07T00:00:00"/>
    <d v="2012-09-22T00:00:00"/>
    <s v="-"/>
    <x v="1"/>
    <x v="1"/>
    <s v="LIDER"/>
  </r>
  <r>
    <n v="3985"/>
    <n v="3985"/>
    <d v="2012-07-24T00:00:00"/>
    <d v="2012-09-07T00:00:00"/>
    <d v="2012-09-22T00:00:00"/>
    <s v="-"/>
    <x v="1"/>
    <x v="1"/>
    <s v="LIDER"/>
  </r>
  <r>
    <n v="3984"/>
    <n v="3984"/>
    <d v="2012-07-24T00:00:00"/>
    <d v="2012-09-07T00:00:00"/>
    <d v="2012-09-22T00:00:00"/>
    <s v="-"/>
    <x v="1"/>
    <x v="1"/>
    <s v="LIDER"/>
  </r>
  <r>
    <n v="3975"/>
    <n v="3975"/>
    <d v="2012-07-24T00:00:00"/>
    <d v="2012-09-07T00:00:00"/>
    <d v="2012-09-22T00:00:00"/>
    <s v="-"/>
    <x v="1"/>
    <x v="1"/>
    <s v="LIDER"/>
  </r>
  <r>
    <n v="3976"/>
    <n v="3976"/>
    <d v="2012-07-24T00:00:00"/>
    <d v="2012-09-07T00:00:00"/>
    <d v="2012-09-22T00:00:00"/>
    <s v="-"/>
    <x v="1"/>
    <x v="1"/>
    <s v="LIDER"/>
  </r>
  <r>
    <n v="3977"/>
    <n v="3977"/>
    <d v="2012-07-24T00:00:00"/>
    <d v="2012-09-07T00:00:00"/>
    <d v="2012-09-22T00:00:00"/>
    <s v="-"/>
    <x v="1"/>
    <x v="1"/>
    <s v="LIDER"/>
  </r>
  <r>
    <n v="3978"/>
    <n v="3978"/>
    <d v="2012-07-24T00:00:00"/>
    <d v="2012-09-07T00:00:00"/>
    <d v="2012-09-22T00:00:00"/>
    <s v="-"/>
    <x v="1"/>
    <x v="1"/>
    <s v="LIDER"/>
  </r>
  <r>
    <n v="3979"/>
    <n v="3979"/>
    <d v="2012-07-24T00:00:00"/>
    <d v="2012-09-07T00:00:00"/>
    <d v="2012-09-22T00:00:00"/>
    <s v="-"/>
    <x v="1"/>
    <x v="1"/>
    <s v="LIDER"/>
  </r>
  <r>
    <n v="3980"/>
    <n v="3980"/>
    <d v="2012-07-24T00:00:00"/>
    <d v="2012-09-07T00:00:00"/>
    <d v="2012-09-22T00:00:00"/>
    <s v="-"/>
    <x v="1"/>
    <x v="1"/>
    <s v="LIDER"/>
  </r>
  <r>
    <n v="3981"/>
    <n v="3981"/>
    <d v="2012-07-24T00:00:00"/>
    <d v="2012-09-07T00:00:00"/>
    <d v="2012-09-22T00:00:00"/>
    <s v="-"/>
    <x v="1"/>
    <x v="1"/>
    <s v="LIDER"/>
  </r>
  <r>
    <n v="3983"/>
    <n v="3983"/>
    <d v="2012-07-24T00:00:00"/>
    <d v="2012-09-07T00:00:00"/>
    <d v="2012-09-22T00:00:00"/>
    <s v="-"/>
    <x v="1"/>
    <x v="1"/>
    <s v="LIDER"/>
  </r>
  <r>
    <n v="3993"/>
    <n v="3993"/>
    <d v="2012-07-26T00:00:00"/>
    <d v="2012-09-09T00:00:00"/>
    <d v="2012-09-24T00:00:00"/>
    <s v="-"/>
    <x v="1"/>
    <x v="1"/>
    <s v="LIDER"/>
  </r>
  <r>
    <n v="3994"/>
    <n v="3994"/>
    <d v="2012-07-26T00:00:00"/>
    <d v="2012-09-09T00:00:00"/>
    <d v="2012-09-24T00:00:00"/>
    <s v="-"/>
    <x v="1"/>
    <x v="1"/>
    <s v="LIDER"/>
  </r>
  <r>
    <n v="3995"/>
    <n v="3995"/>
    <d v="2012-07-26T00:00:00"/>
    <d v="2012-09-09T00:00:00"/>
    <d v="2012-09-24T00:00:00"/>
    <s v="-"/>
    <x v="1"/>
    <x v="1"/>
    <s v="LIDER"/>
  </r>
  <r>
    <n v="3996"/>
    <n v="3996"/>
    <d v="2012-07-26T00:00:00"/>
    <d v="2012-09-09T00:00:00"/>
    <d v="2012-09-24T00:00:00"/>
    <s v="-"/>
    <x v="1"/>
    <x v="1"/>
    <s v="LIDER"/>
  </r>
  <r>
    <n v="3997"/>
    <n v="3997"/>
    <d v="2012-07-26T00:00:00"/>
    <d v="2012-09-09T00:00:00"/>
    <d v="2012-09-24T00:00:00"/>
    <s v="-"/>
    <x v="1"/>
    <x v="1"/>
    <s v="LIDER"/>
  </r>
  <r>
    <n v="3998"/>
    <n v="3998"/>
    <d v="2012-07-26T00:00:00"/>
    <d v="2012-09-09T00:00:00"/>
    <d v="2012-09-24T00:00:00"/>
    <s v="-"/>
    <x v="1"/>
    <x v="1"/>
    <s v="LIDER"/>
  </r>
  <r>
    <n v="3999"/>
    <n v="3999"/>
    <d v="2012-07-26T00:00:00"/>
    <d v="2012-09-09T00:00:00"/>
    <d v="2012-09-24T00:00:00"/>
    <s v="-"/>
    <x v="1"/>
    <x v="1"/>
    <s v="LIDER"/>
  </r>
  <r>
    <n v="4000"/>
    <n v="4000"/>
    <d v="2012-07-26T00:00:00"/>
    <d v="2012-09-09T00:00:00"/>
    <d v="2012-09-24T00:00:00"/>
    <s v="-"/>
    <x v="1"/>
    <x v="1"/>
    <s v="LIDER"/>
  </r>
  <r>
    <n v="4001"/>
    <n v="4001"/>
    <d v="2012-07-26T00:00:00"/>
    <d v="2012-09-09T00:00:00"/>
    <d v="2012-09-24T00:00:00"/>
    <s v="-"/>
    <x v="1"/>
    <x v="1"/>
    <s v="LIDER"/>
  </r>
  <r>
    <n v="4002"/>
    <n v="4002"/>
    <d v="2012-07-26T00:00:00"/>
    <d v="2012-09-09T00:00:00"/>
    <d v="2012-09-24T00:00:00"/>
    <s v="-"/>
    <x v="1"/>
    <x v="1"/>
    <s v="LIDER"/>
  </r>
  <r>
    <n v="4003"/>
    <n v="4003"/>
    <d v="2012-07-26T00:00:00"/>
    <d v="2012-09-09T00:00:00"/>
    <d v="2012-09-24T00:00:00"/>
    <s v="-"/>
    <x v="1"/>
    <x v="1"/>
    <s v="LIDER"/>
  </r>
  <r>
    <n v="4004"/>
    <n v="4004"/>
    <d v="2012-07-26T00:00:00"/>
    <d v="2012-09-09T00:00:00"/>
    <d v="2012-09-24T00:00:00"/>
    <s v="-"/>
    <x v="1"/>
    <x v="1"/>
    <s v="LIDER"/>
  </r>
  <r>
    <n v="4005"/>
    <n v="4005"/>
    <d v="2012-07-26T00:00:00"/>
    <d v="2012-09-09T00:00:00"/>
    <d v="2012-09-24T00:00:00"/>
    <s v="-"/>
    <x v="1"/>
    <x v="1"/>
    <s v="LIDER"/>
  </r>
  <r>
    <n v="4006"/>
    <n v="4006"/>
    <d v="2012-07-26T00:00:00"/>
    <d v="2012-09-09T00:00:00"/>
    <d v="2012-09-24T00:00:00"/>
    <s v="-"/>
    <x v="1"/>
    <x v="1"/>
    <s v="LIDER"/>
  </r>
  <r>
    <n v="4007"/>
    <n v="4007"/>
    <d v="2012-07-26T00:00:00"/>
    <d v="2012-09-09T00:00:00"/>
    <d v="2012-09-24T00:00:00"/>
    <s v="-"/>
    <x v="1"/>
    <x v="1"/>
    <s v="LIDER"/>
  </r>
  <r>
    <n v="4008"/>
    <n v="4008"/>
    <d v="2012-07-26T00:00:00"/>
    <d v="2012-09-09T00:00:00"/>
    <d v="2012-09-24T00:00:00"/>
    <s v="-"/>
    <x v="1"/>
    <x v="1"/>
    <s v="LIDER"/>
  </r>
  <r>
    <n v="4009"/>
    <n v="4009"/>
    <d v="2012-07-26T00:00:00"/>
    <d v="2012-09-09T00:00:00"/>
    <d v="2012-09-24T00:00:00"/>
    <s v="-"/>
    <x v="1"/>
    <x v="1"/>
    <s v="LIDER"/>
  </r>
  <r>
    <n v="4010"/>
    <n v="4010"/>
    <d v="2012-07-26T00:00:00"/>
    <d v="2012-09-09T00:00:00"/>
    <d v="2012-09-24T00:00:00"/>
    <s v="-"/>
    <x v="1"/>
    <x v="1"/>
    <s v="LIDER"/>
  </r>
  <r>
    <n v="4011"/>
    <n v="4011"/>
    <d v="2012-07-26T00:00:00"/>
    <d v="2012-09-09T00:00:00"/>
    <d v="2012-09-24T00:00:00"/>
    <s v="-"/>
    <x v="1"/>
    <x v="1"/>
    <s v="LIDER"/>
  </r>
  <r>
    <n v="4012"/>
    <n v="4012"/>
    <d v="2012-07-26T00:00:00"/>
    <d v="2012-09-09T00:00:00"/>
    <d v="2012-09-24T00:00:00"/>
    <s v="-"/>
    <x v="1"/>
    <x v="1"/>
    <s v="LIDER"/>
  </r>
  <r>
    <n v="4013"/>
    <n v="4013"/>
    <d v="2012-07-26T00:00:00"/>
    <d v="2012-09-09T00:00:00"/>
    <d v="2012-09-24T00:00:00"/>
    <s v="-"/>
    <x v="1"/>
    <x v="1"/>
    <s v="LIDER"/>
  </r>
  <r>
    <n v="4014"/>
    <n v="4014"/>
    <d v="2012-07-26T00:00:00"/>
    <d v="2012-09-09T00:00:00"/>
    <d v="2012-09-24T00:00:00"/>
    <s v="-"/>
    <x v="1"/>
    <x v="1"/>
    <s v="LIDER"/>
  </r>
  <r>
    <n v="4015"/>
    <n v="4015"/>
    <d v="2012-07-26T00:00:00"/>
    <d v="2012-09-09T00:00:00"/>
    <d v="2012-09-24T00:00:00"/>
    <s v="-"/>
    <x v="1"/>
    <x v="1"/>
    <s v="LIDER"/>
  </r>
  <r>
    <n v="4016"/>
    <n v="4016"/>
    <d v="2012-07-26T00:00:00"/>
    <d v="2012-09-09T00:00:00"/>
    <d v="2012-09-24T00:00:00"/>
    <s v="-"/>
    <x v="1"/>
    <x v="1"/>
    <s v="LIDER"/>
  </r>
  <r>
    <n v="4034"/>
    <n v="4034"/>
    <d v="2012-07-26T00:00:00"/>
    <d v="2012-09-09T00:00:00"/>
    <d v="2012-09-24T00:00:00"/>
    <s v="-"/>
    <x v="1"/>
    <x v="1"/>
    <s v="LIDER"/>
  </r>
  <r>
    <n v="4039"/>
    <n v="4039"/>
    <d v="2012-07-26T00:00:00"/>
    <d v="2012-09-09T00:00:00"/>
    <d v="2012-09-24T00:00:00"/>
    <s v="-"/>
    <x v="1"/>
    <x v="1"/>
    <s v="LIDER"/>
  </r>
  <r>
    <n v="3991"/>
    <n v="3991"/>
    <d v="2012-07-26T00:00:00"/>
    <d v="2012-09-09T00:00:00"/>
    <d v="2012-09-24T00:00:00"/>
    <s v="-"/>
    <x v="1"/>
    <x v="1"/>
    <s v="LIDER"/>
  </r>
  <r>
    <n v="4017"/>
    <n v="4017"/>
    <d v="2012-07-26T00:00:00"/>
    <d v="2012-09-09T00:00:00"/>
    <d v="2012-09-24T00:00:00"/>
    <s v="-"/>
    <x v="1"/>
    <x v="1"/>
    <s v="LIDER"/>
  </r>
  <r>
    <n v="4018"/>
    <n v="4018"/>
    <d v="2012-07-26T00:00:00"/>
    <d v="2012-09-09T00:00:00"/>
    <d v="2012-09-24T00:00:00"/>
    <s v="-"/>
    <x v="1"/>
    <x v="1"/>
    <s v="LIDER"/>
  </r>
  <r>
    <n v="4019"/>
    <n v="4019"/>
    <d v="2012-07-26T00:00:00"/>
    <d v="2012-09-09T00:00:00"/>
    <d v="2012-09-24T00:00:00"/>
    <s v="-"/>
    <x v="1"/>
    <x v="1"/>
    <s v="LIDER"/>
  </r>
  <r>
    <n v="4053"/>
    <n v="4053"/>
    <d v="2012-07-26T00:00:00"/>
    <d v="2012-09-09T00:00:00"/>
    <d v="2012-09-24T00:00:00"/>
    <s v="-"/>
    <x v="1"/>
    <x v="4"/>
    <s v="VODANET"/>
  </r>
  <r>
    <n v="4025"/>
    <n v="4025"/>
    <d v="2012-07-26T00:00:00"/>
    <d v="2012-09-09T00:00:00"/>
    <d v="2012-09-24T00:00:00"/>
    <s v="-"/>
    <x v="1"/>
    <x v="1"/>
    <s v="LIDER"/>
  </r>
  <r>
    <n v="4023"/>
    <n v="4023"/>
    <d v="2012-07-26T00:00:00"/>
    <d v="2012-09-09T00:00:00"/>
    <d v="2012-09-24T00:00:00"/>
    <s v="-"/>
    <x v="1"/>
    <x v="1"/>
    <s v="LIDER"/>
  </r>
  <r>
    <n v="4024"/>
    <n v="4024"/>
    <d v="2012-07-26T00:00:00"/>
    <d v="2012-09-09T00:00:00"/>
    <d v="2012-09-24T00:00:00"/>
    <s v="-"/>
    <x v="1"/>
    <x v="1"/>
    <s v="LIDER"/>
  </r>
  <r>
    <n v="4026"/>
    <n v="4026"/>
    <d v="2012-07-26T00:00:00"/>
    <d v="2012-09-09T00:00:00"/>
    <d v="2012-09-24T00:00:00"/>
    <s v="-"/>
    <x v="1"/>
    <x v="1"/>
    <s v="LIDER"/>
  </r>
  <r>
    <n v="4027"/>
    <n v="4027"/>
    <d v="2012-07-26T00:00:00"/>
    <d v="2012-09-09T00:00:00"/>
    <d v="2012-09-24T00:00:00"/>
    <s v="-"/>
    <x v="1"/>
    <x v="1"/>
    <s v="LIDER"/>
  </r>
  <r>
    <n v="4022"/>
    <n v="4022"/>
    <d v="2012-07-26T00:00:00"/>
    <d v="2012-09-09T00:00:00"/>
    <d v="2012-09-24T00:00:00"/>
    <s v="-"/>
    <x v="1"/>
    <x v="1"/>
    <s v="LIDER"/>
  </r>
  <r>
    <n v="4029"/>
    <n v="4029"/>
    <d v="2012-07-26T00:00:00"/>
    <d v="2012-09-09T00:00:00"/>
    <d v="2012-09-24T00:00:00"/>
    <s v="-"/>
    <x v="1"/>
    <x v="1"/>
    <s v="LIDER"/>
  </r>
  <r>
    <n v="4028"/>
    <n v="4028"/>
    <d v="2012-07-26T00:00:00"/>
    <d v="2012-09-09T00:00:00"/>
    <d v="2012-09-24T00:00:00"/>
    <s v="-"/>
    <x v="1"/>
    <x v="1"/>
    <s v="LIDER"/>
  </r>
  <r>
    <n v="4030"/>
    <n v="4030"/>
    <d v="2012-07-26T00:00:00"/>
    <d v="2012-09-09T00:00:00"/>
    <d v="2012-09-24T00:00:00"/>
    <s v="-"/>
    <x v="1"/>
    <x v="1"/>
    <s v="LIDER"/>
  </r>
  <r>
    <n v="4031"/>
    <n v="4031"/>
    <d v="2012-07-26T00:00:00"/>
    <d v="2012-09-09T00:00:00"/>
    <d v="2012-09-24T00:00:00"/>
    <s v="-"/>
    <x v="1"/>
    <x v="1"/>
    <s v="LIDER"/>
  </r>
  <r>
    <n v="4032"/>
    <n v="4032"/>
    <d v="2012-07-26T00:00:00"/>
    <d v="2012-09-09T00:00:00"/>
    <d v="2012-09-24T00:00:00"/>
    <s v="-"/>
    <x v="1"/>
    <x v="1"/>
    <s v="LIDER"/>
  </r>
  <r>
    <n v="4033"/>
    <n v="4033"/>
    <d v="2012-07-26T00:00:00"/>
    <d v="2012-09-09T00:00:00"/>
    <d v="2012-09-24T00:00:00"/>
    <s v="-"/>
    <x v="1"/>
    <x v="1"/>
    <s v="LIDER"/>
  </r>
  <r>
    <n v="4035"/>
    <n v="4035"/>
    <d v="2012-07-26T00:00:00"/>
    <d v="2012-09-09T00:00:00"/>
    <d v="2012-09-24T00:00:00"/>
    <s v="-"/>
    <x v="1"/>
    <x v="1"/>
    <s v="LIDER"/>
  </r>
  <r>
    <n v="4036"/>
    <n v="4036"/>
    <d v="2012-07-26T00:00:00"/>
    <d v="2012-09-09T00:00:00"/>
    <d v="2012-09-24T00:00:00"/>
    <s v="-"/>
    <x v="1"/>
    <x v="1"/>
    <s v="LIDER"/>
  </r>
  <r>
    <n v="4038"/>
    <n v="4038"/>
    <d v="2012-07-26T00:00:00"/>
    <d v="2012-09-09T00:00:00"/>
    <d v="2012-09-24T00:00:00"/>
    <s v="-"/>
    <x v="1"/>
    <x v="1"/>
    <s v="LIDER"/>
  </r>
  <r>
    <n v="4042"/>
    <n v="4042"/>
    <d v="2012-07-26T00:00:00"/>
    <d v="2012-09-09T00:00:00"/>
    <d v="2012-09-24T00:00:00"/>
    <s v="-"/>
    <x v="1"/>
    <x v="1"/>
    <s v="LIDER"/>
  </r>
  <r>
    <n v="4047"/>
    <n v="4047"/>
    <d v="2012-07-26T00:00:00"/>
    <d v="2012-09-09T00:00:00"/>
    <d v="2012-09-24T00:00:00"/>
    <s v="-"/>
    <x v="1"/>
    <x v="1"/>
    <s v="LIDER"/>
  </r>
  <r>
    <n v="4049"/>
    <n v="4049"/>
    <d v="2012-07-26T00:00:00"/>
    <d v="2012-09-09T00:00:00"/>
    <d v="2012-09-24T00:00:00"/>
    <s v="-"/>
    <x v="1"/>
    <x v="1"/>
    <s v="LIDER"/>
  </r>
  <r>
    <n v="4050"/>
    <n v="4050"/>
    <d v="2012-07-26T00:00:00"/>
    <d v="2012-09-09T00:00:00"/>
    <d v="2012-09-24T00:00:00"/>
    <s v="-"/>
    <x v="1"/>
    <x v="1"/>
    <s v="LIDER"/>
  </r>
  <r>
    <n v="4048"/>
    <n v="4048"/>
    <d v="2012-07-26T00:00:00"/>
    <d v="2012-09-09T00:00:00"/>
    <d v="2012-09-24T00:00:00"/>
    <s v="-"/>
    <x v="1"/>
    <x v="1"/>
    <s v="LIDER"/>
  </r>
  <r>
    <n v="4051"/>
    <n v="4051"/>
    <d v="2012-07-26T00:00:00"/>
    <d v="2012-09-09T00:00:00"/>
    <d v="2012-09-24T00:00:00"/>
    <s v="-"/>
    <x v="1"/>
    <x v="1"/>
    <s v="LIDER"/>
  </r>
  <r>
    <n v="4037"/>
    <n v="4037"/>
    <d v="2012-07-26T00:00:00"/>
    <d v="2012-09-09T00:00:00"/>
    <d v="2012-09-24T00:00:00"/>
    <s v="-"/>
    <x v="1"/>
    <x v="1"/>
    <s v="LIDER"/>
  </r>
  <r>
    <n v="4040"/>
    <n v="4040"/>
    <d v="2012-07-26T00:00:00"/>
    <d v="2012-09-09T00:00:00"/>
    <d v="2012-09-24T00:00:00"/>
    <s v="-"/>
    <x v="1"/>
    <x v="1"/>
    <s v="LIDER"/>
  </r>
  <r>
    <n v="4041"/>
    <n v="4041"/>
    <d v="2012-07-26T00:00:00"/>
    <d v="2012-09-09T00:00:00"/>
    <d v="2012-09-24T00:00:00"/>
    <s v="-"/>
    <x v="1"/>
    <x v="1"/>
    <s v="LIDER"/>
  </r>
  <r>
    <n v="4043"/>
    <n v="4043"/>
    <d v="2012-07-26T00:00:00"/>
    <d v="2012-09-09T00:00:00"/>
    <d v="2012-09-24T00:00:00"/>
    <s v="-"/>
    <x v="1"/>
    <x v="1"/>
    <s v="LIDER"/>
  </r>
  <r>
    <n v="4044"/>
    <n v="4044"/>
    <d v="2012-07-26T00:00:00"/>
    <d v="2012-09-09T00:00:00"/>
    <d v="2012-09-24T00:00:00"/>
    <s v="-"/>
    <x v="1"/>
    <x v="1"/>
    <s v="LIDER"/>
  </r>
  <r>
    <n v="4045"/>
    <n v="4045"/>
    <d v="2012-07-26T00:00:00"/>
    <d v="2012-09-09T00:00:00"/>
    <d v="2012-09-24T00:00:00"/>
    <s v="-"/>
    <x v="1"/>
    <x v="1"/>
    <s v="LIDER"/>
  </r>
  <r>
    <n v="4046"/>
    <n v="4046"/>
    <d v="2012-07-26T00:00:00"/>
    <d v="2012-09-09T00:00:00"/>
    <d v="2012-09-24T00:00:00"/>
    <s v="-"/>
    <x v="1"/>
    <x v="1"/>
    <s v="LIDER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85">
  <r>
    <x v="0"/>
    <x v="0"/>
  </r>
  <r>
    <x v="0"/>
    <x v="0"/>
  </r>
  <r>
    <x v="1"/>
    <x v="1"/>
  </r>
  <r>
    <x v="2"/>
    <x v="2"/>
  </r>
  <r>
    <x v="2"/>
    <x v="2"/>
  </r>
  <r>
    <x v="3"/>
    <x v="1"/>
  </r>
  <r>
    <x v="3"/>
    <x v="1"/>
  </r>
  <r>
    <x v="2"/>
    <x v="2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1"/>
    <x v="1"/>
  </r>
  <r>
    <x v="3"/>
    <x v="1"/>
  </r>
  <r>
    <x v="3"/>
    <x v="1"/>
  </r>
  <r>
    <x v="3"/>
    <x v="1"/>
  </r>
  <r>
    <x v="3"/>
    <x v="1"/>
  </r>
  <r>
    <x v="3"/>
    <x v="3"/>
  </r>
  <r>
    <x v="3"/>
    <x v="1"/>
  </r>
  <r>
    <x v="3"/>
    <x v="1"/>
  </r>
  <r>
    <x v="3"/>
    <x v="1"/>
  </r>
  <r>
    <x v="3"/>
    <x v="1"/>
  </r>
  <r>
    <x v="1"/>
    <x v="1"/>
  </r>
  <r>
    <x v="3"/>
    <x v="1"/>
  </r>
  <r>
    <x v="3"/>
    <x v="1"/>
  </r>
  <r>
    <x v="3"/>
    <x v="3"/>
  </r>
  <r>
    <x v="3"/>
    <x v="1"/>
  </r>
  <r>
    <x v="3"/>
    <x v="1"/>
  </r>
  <r>
    <x v="3"/>
    <x v="1"/>
  </r>
  <r>
    <x v="3"/>
    <x v="3"/>
  </r>
  <r>
    <x v="3"/>
    <x v="1"/>
  </r>
  <r>
    <x v="3"/>
    <x v="3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3"/>
  </r>
  <r>
    <x v="3"/>
    <x v="1"/>
  </r>
  <r>
    <x v="3"/>
    <x v="1"/>
  </r>
  <r>
    <x v="3"/>
    <x v="1"/>
  </r>
  <r>
    <x v="3"/>
    <x v="1"/>
  </r>
  <r>
    <x v="3"/>
    <x v="1"/>
  </r>
  <r>
    <x v="3"/>
    <x v="4"/>
  </r>
  <r>
    <x v="3"/>
    <x v="1"/>
  </r>
  <r>
    <x v="3"/>
    <x v="1"/>
  </r>
  <r>
    <x v="3"/>
    <x v="1"/>
  </r>
  <r>
    <x v="3"/>
    <x v="3"/>
  </r>
  <r>
    <x v="3"/>
    <x v="1"/>
  </r>
  <r>
    <x v="3"/>
    <x v="1"/>
  </r>
  <r>
    <x v="3"/>
    <x v="1"/>
  </r>
  <r>
    <x v="3"/>
    <x v="4"/>
  </r>
  <r>
    <x v="3"/>
    <x v="1"/>
  </r>
  <r>
    <x v="3"/>
    <x v="1"/>
  </r>
  <r>
    <x v="4"/>
    <x v="1"/>
  </r>
  <r>
    <x v="3"/>
    <x v="1"/>
  </r>
  <r>
    <x v="1"/>
    <x v="1"/>
  </r>
  <r>
    <x v="3"/>
    <x v="1"/>
  </r>
  <r>
    <x v="1"/>
    <x v="1"/>
  </r>
  <r>
    <x v="3"/>
    <x v="1"/>
  </r>
  <r>
    <x v="3"/>
    <x v="1"/>
  </r>
  <r>
    <x v="3"/>
    <x v="1"/>
  </r>
  <r>
    <x v="3"/>
    <x v="1"/>
  </r>
  <r>
    <x v="4"/>
    <x v="1"/>
  </r>
  <r>
    <x v="1"/>
    <x v="1"/>
  </r>
  <r>
    <x v="1"/>
    <x v="1"/>
  </r>
  <r>
    <x v="3"/>
    <x v="1"/>
  </r>
  <r>
    <x v="3"/>
    <x v="1"/>
  </r>
  <r>
    <x v="3"/>
    <x v="1"/>
  </r>
  <r>
    <x v="1"/>
    <x v="1"/>
  </r>
  <r>
    <x v="3"/>
    <x v="1"/>
  </r>
  <r>
    <x v="4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1"/>
    <x v="1"/>
  </r>
  <r>
    <x v="3"/>
    <x v="1"/>
  </r>
  <r>
    <x v="3"/>
    <x v="1"/>
  </r>
  <r>
    <x v="3"/>
    <x v="1"/>
  </r>
  <r>
    <x v="4"/>
    <x v="1"/>
  </r>
  <r>
    <x v="5"/>
    <x v="1"/>
  </r>
  <r>
    <x v="3"/>
    <x v="1"/>
  </r>
  <r>
    <x v="3"/>
    <x v="1"/>
  </r>
  <r>
    <x v="3"/>
    <x v="1"/>
  </r>
  <r>
    <x v="1"/>
    <x v="1"/>
  </r>
  <r>
    <x v="5"/>
    <x v="1"/>
  </r>
  <r>
    <x v="3"/>
    <x v="1"/>
  </r>
  <r>
    <x v="3"/>
    <x v="1"/>
  </r>
  <r>
    <x v="1"/>
    <x v="1"/>
  </r>
  <r>
    <x v="3"/>
    <x v="1"/>
  </r>
  <r>
    <x v="3"/>
    <x v="1"/>
  </r>
  <r>
    <x v="4"/>
    <x v="1"/>
  </r>
  <r>
    <x v="3"/>
    <x v="1"/>
  </r>
  <r>
    <x v="3"/>
    <x v="1"/>
  </r>
  <r>
    <x v="3"/>
    <x v="1"/>
  </r>
  <r>
    <x v="3"/>
    <x v="1"/>
  </r>
  <r>
    <x v="4"/>
    <x v="1"/>
  </r>
  <r>
    <x v="2"/>
    <x v="2"/>
  </r>
  <r>
    <x v="3"/>
    <x v="1"/>
  </r>
  <r>
    <x v="3"/>
    <x v="1"/>
  </r>
  <r>
    <x v="3"/>
    <x v="1"/>
  </r>
  <r>
    <x v="3"/>
    <x v="1"/>
  </r>
  <r>
    <x v="4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4"/>
    <x v="1"/>
  </r>
  <r>
    <x v="3"/>
    <x v="4"/>
  </r>
  <r>
    <x v="3"/>
    <x v="4"/>
  </r>
  <r>
    <x v="3"/>
    <x v="1"/>
  </r>
  <r>
    <x v="1"/>
    <x v="1"/>
  </r>
  <r>
    <x v="1"/>
    <x v="1"/>
  </r>
  <r>
    <x v="3"/>
    <x v="1"/>
  </r>
  <r>
    <x v="3"/>
    <x v="1"/>
  </r>
  <r>
    <x v="5"/>
    <x v="4"/>
  </r>
  <r>
    <x v="1"/>
    <x v="1"/>
  </r>
  <r>
    <x v="3"/>
    <x v="1"/>
  </r>
  <r>
    <x v="3"/>
    <x v="1"/>
  </r>
  <r>
    <x v="4"/>
    <x v="1"/>
  </r>
  <r>
    <x v="1"/>
    <x v="1"/>
  </r>
  <r>
    <x v="3"/>
    <x v="1"/>
  </r>
  <r>
    <x v="3"/>
    <x v="4"/>
  </r>
  <r>
    <x v="3"/>
    <x v="1"/>
  </r>
  <r>
    <x v="3"/>
    <x v="1"/>
  </r>
  <r>
    <x v="4"/>
    <x v="1"/>
  </r>
  <r>
    <x v="1"/>
    <x v="1"/>
  </r>
  <r>
    <x v="4"/>
    <x v="1"/>
  </r>
  <r>
    <x v="1"/>
    <x v="1"/>
  </r>
  <r>
    <x v="1"/>
    <x v="1"/>
  </r>
  <r>
    <x v="3"/>
    <x v="1"/>
  </r>
  <r>
    <x v="1"/>
    <x v="1"/>
  </r>
  <r>
    <x v="3"/>
    <x v="1"/>
  </r>
  <r>
    <x v="3"/>
    <x v="1"/>
  </r>
  <r>
    <x v="4"/>
    <x v="1"/>
  </r>
  <r>
    <x v="4"/>
    <x v="1"/>
  </r>
  <r>
    <x v="3"/>
    <x v="1"/>
  </r>
  <r>
    <x v="3"/>
    <x v="1"/>
  </r>
  <r>
    <x v="3"/>
    <x v="1"/>
  </r>
  <r>
    <x v="1"/>
    <x v="1"/>
  </r>
  <r>
    <x v="3"/>
    <x v="4"/>
  </r>
  <r>
    <x v="4"/>
    <x v="1"/>
  </r>
  <r>
    <x v="3"/>
    <x v="1"/>
  </r>
  <r>
    <x v="4"/>
    <x v="1"/>
  </r>
  <r>
    <x v="3"/>
    <x v="1"/>
  </r>
  <r>
    <x v="4"/>
    <x v="1"/>
  </r>
  <r>
    <x v="3"/>
    <x v="1"/>
  </r>
  <r>
    <x v="1"/>
    <x v="1"/>
  </r>
  <r>
    <x v="1"/>
    <x v="1"/>
  </r>
  <r>
    <x v="3"/>
    <x v="4"/>
  </r>
  <r>
    <x v="1"/>
    <x v="1"/>
  </r>
  <r>
    <x v="3"/>
    <x v="1"/>
  </r>
  <r>
    <x v="1"/>
    <x v="1"/>
  </r>
  <r>
    <x v="4"/>
    <x v="1"/>
  </r>
  <r>
    <x v="3"/>
    <x v="1"/>
  </r>
  <r>
    <x v="1"/>
    <x v="1"/>
  </r>
  <r>
    <x v="4"/>
    <x v="1"/>
  </r>
  <r>
    <x v="3"/>
    <x v="1"/>
  </r>
  <r>
    <x v="3"/>
    <x v="1"/>
  </r>
  <r>
    <x v="4"/>
    <x v="1"/>
  </r>
  <r>
    <x v="3"/>
    <x v="1"/>
  </r>
  <r>
    <x v="4"/>
    <x v="1"/>
  </r>
  <r>
    <x v="3"/>
    <x v="1"/>
  </r>
  <r>
    <x v="3"/>
    <x v="1"/>
  </r>
  <r>
    <x v="1"/>
    <x v="1"/>
  </r>
  <r>
    <x v="3"/>
    <x v="1"/>
  </r>
  <r>
    <x v="1"/>
    <x v="1"/>
  </r>
  <r>
    <x v="1"/>
    <x v="1"/>
  </r>
  <r>
    <x v="5"/>
    <x v="1"/>
  </r>
  <r>
    <x v="4"/>
    <x v="1"/>
  </r>
  <r>
    <x v="1"/>
    <x v="1"/>
  </r>
  <r>
    <x v="1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2"/>
    <x v="2"/>
  </r>
  <r>
    <x v="3"/>
    <x v="1"/>
  </r>
  <r>
    <x v="3"/>
    <x v="1"/>
  </r>
  <r>
    <x v="4"/>
    <x v="1"/>
  </r>
  <r>
    <x v="3"/>
    <x v="1"/>
  </r>
  <r>
    <x v="3"/>
    <x v="1"/>
  </r>
  <r>
    <x v="4"/>
    <x v="1"/>
  </r>
  <r>
    <x v="3"/>
    <x v="1"/>
  </r>
  <r>
    <x v="5"/>
    <x v="1"/>
  </r>
  <r>
    <x v="5"/>
    <x v="1"/>
  </r>
  <r>
    <x v="3"/>
    <x v="1"/>
  </r>
  <r>
    <x v="3"/>
    <x v="1"/>
  </r>
  <r>
    <x v="6"/>
    <x v="1"/>
  </r>
  <r>
    <x v="3"/>
    <x v="1"/>
  </r>
  <r>
    <x v="3"/>
    <x v="1"/>
  </r>
  <r>
    <x v="7"/>
    <x v="1"/>
  </r>
  <r>
    <x v="3"/>
    <x v="1"/>
  </r>
  <r>
    <x v="4"/>
    <x v="1"/>
  </r>
  <r>
    <x v="4"/>
    <x v="1"/>
  </r>
  <r>
    <x v="3"/>
    <x v="1"/>
  </r>
  <r>
    <x v="1"/>
    <x v="1"/>
  </r>
  <r>
    <x v="3"/>
    <x v="1"/>
  </r>
  <r>
    <x v="3"/>
    <x v="1"/>
  </r>
  <r>
    <x v="3"/>
    <x v="1"/>
  </r>
  <r>
    <x v="3"/>
    <x v="1"/>
  </r>
  <r>
    <x v="3"/>
    <x v="1"/>
  </r>
  <r>
    <x v="5"/>
    <x v="1"/>
  </r>
  <r>
    <x v="3"/>
    <x v="1"/>
  </r>
  <r>
    <x v="3"/>
    <x v="4"/>
  </r>
  <r>
    <x v="3"/>
    <x v="1"/>
  </r>
  <r>
    <x v="5"/>
    <x v="1"/>
  </r>
  <r>
    <x v="3"/>
    <x v="1"/>
  </r>
  <r>
    <x v="5"/>
    <x v="4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5"/>
    <x v="4"/>
  </r>
  <r>
    <x v="3"/>
    <x v="1"/>
  </r>
  <r>
    <x v="5"/>
    <x v="1"/>
  </r>
  <r>
    <x v="3"/>
    <x v="1"/>
  </r>
  <r>
    <x v="5"/>
    <x v="1"/>
  </r>
  <r>
    <x v="3"/>
    <x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828">
  <r>
    <x v="0"/>
    <x v="0"/>
    <m/>
  </r>
  <r>
    <x v="0"/>
    <x v="0"/>
    <m/>
  </r>
  <r>
    <x v="1"/>
    <x v="1"/>
    <s v="SAUDE"/>
  </r>
  <r>
    <x v="2"/>
    <x v="2"/>
    <s v="CANCELADO"/>
  </r>
  <r>
    <x v="2"/>
    <x v="2"/>
    <s v="CANCELADO"/>
  </r>
  <r>
    <x v="3"/>
    <x v="1"/>
    <s v="-"/>
  </r>
  <r>
    <x v="3"/>
    <x v="1"/>
    <s v="-"/>
  </r>
  <r>
    <x v="2"/>
    <x v="2"/>
    <s v="SAUDE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3"/>
    <s v="-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-"/>
  </r>
  <r>
    <x v="3"/>
    <x v="1"/>
    <s v="-"/>
  </r>
  <r>
    <x v="3"/>
    <x v="1"/>
    <s v="-"/>
  </r>
  <r>
    <x v="3"/>
    <x v="3"/>
    <s v="-"/>
  </r>
  <r>
    <x v="3"/>
    <x v="1"/>
    <s v="-"/>
  </r>
  <r>
    <x v="3"/>
    <x v="1"/>
    <s v="-"/>
  </r>
  <r>
    <x v="3"/>
    <x v="1"/>
    <s v="-"/>
  </r>
  <r>
    <x v="3"/>
    <x v="3"/>
    <s v="-"/>
  </r>
  <r>
    <x v="3"/>
    <x v="1"/>
    <s v="-"/>
  </r>
  <r>
    <x v="3"/>
    <x v="3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3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4"/>
    <s v="-"/>
  </r>
  <r>
    <x v="3"/>
    <x v="1"/>
    <s v="-"/>
  </r>
  <r>
    <x v="3"/>
    <x v="1"/>
    <s v="-"/>
  </r>
  <r>
    <x v="3"/>
    <x v="1"/>
    <s v="-"/>
  </r>
  <r>
    <x v="3"/>
    <x v="3"/>
    <s v="-"/>
  </r>
  <r>
    <x v="3"/>
    <x v="1"/>
    <s v="-"/>
  </r>
  <r>
    <x v="3"/>
    <x v="1"/>
    <s v="-"/>
  </r>
  <r>
    <x v="3"/>
    <x v="1"/>
    <s v="-"/>
  </r>
  <r>
    <x v="3"/>
    <x v="4"/>
    <s v="-"/>
  </r>
  <r>
    <x v="3"/>
    <x v="1"/>
    <s v="-"/>
  </r>
  <r>
    <x v="3"/>
    <x v="1"/>
    <s v="-"/>
  </r>
  <r>
    <x v="4"/>
    <x v="1"/>
    <s v="-"/>
  </r>
  <r>
    <x v="3"/>
    <x v="1"/>
    <s v="-"/>
  </r>
  <r>
    <x v="1"/>
    <x v="1"/>
    <s v="-"/>
  </r>
  <r>
    <x v="3"/>
    <x v="1"/>
    <s v="-"/>
  </r>
  <r>
    <x v="1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4"/>
    <x v="1"/>
    <s v="-"/>
  </r>
  <r>
    <x v="1"/>
    <x v="1"/>
    <s v="-"/>
  </r>
  <r>
    <x v="1"/>
    <x v="1"/>
    <s v="-"/>
  </r>
  <r>
    <x v="3"/>
    <x v="1"/>
    <s v="-"/>
  </r>
  <r>
    <x v="3"/>
    <x v="1"/>
    <s v="-"/>
  </r>
  <r>
    <x v="3"/>
    <x v="1"/>
    <s v="-"/>
  </r>
  <r>
    <x v="1"/>
    <x v="1"/>
    <s v="-"/>
  </r>
  <r>
    <x v="3"/>
    <x v="1"/>
    <s v="-"/>
  </r>
  <r>
    <x v="4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-"/>
  </r>
  <r>
    <x v="3"/>
    <x v="1"/>
    <s v="-"/>
  </r>
  <r>
    <x v="3"/>
    <x v="1"/>
    <s v="-"/>
  </r>
  <r>
    <x v="3"/>
    <x v="1"/>
    <s v="-"/>
  </r>
  <r>
    <x v="4"/>
    <x v="1"/>
    <s v="-"/>
  </r>
  <r>
    <x v="5"/>
    <x v="1"/>
    <s v="SAUDE"/>
  </r>
  <r>
    <x v="3"/>
    <x v="1"/>
    <s v="-"/>
  </r>
  <r>
    <x v="3"/>
    <x v="1"/>
    <s v="-"/>
  </r>
  <r>
    <x v="3"/>
    <x v="1"/>
    <s v="-"/>
  </r>
  <r>
    <x v="1"/>
    <x v="1"/>
    <s v="SAUDE"/>
  </r>
  <r>
    <x v="5"/>
    <x v="1"/>
    <s v="SAUDE"/>
  </r>
  <r>
    <x v="3"/>
    <x v="1"/>
    <s v="-"/>
  </r>
  <r>
    <x v="3"/>
    <x v="1"/>
    <s v="-"/>
  </r>
  <r>
    <x v="1"/>
    <x v="1"/>
    <s v="-"/>
  </r>
  <r>
    <x v="3"/>
    <x v="1"/>
    <s v="-"/>
  </r>
  <r>
    <x v="3"/>
    <x v="1"/>
    <s v="-"/>
  </r>
  <r>
    <x v="4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4"/>
    <x v="1"/>
    <s v="-"/>
  </r>
  <r>
    <x v="2"/>
    <x v="2"/>
    <s v="SAUDE"/>
  </r>
  <r>
    <x v="3"/>
    <x v="1"/>
    <s v="-"/>
  </r>
  <r>
    <x v="3"/>
    <x v="1"/>
    <s v="-"/>
  </r>
  <r>
    <x v="3"/>
    <x v="1"/>
    <s v="-"/>
  </r>
  <r>
    <x v="3"/>
    <x v="1"/>
    <s v="-"/>
  </r>
  <r>
    <x v="4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4"/>
    <x v="1"/>
    <s v="-"/>
  </r>
  <r>
    <x v="3"/>
    <x v="4"/>
    <s v="-"/>
  </r>
  <r>
    <x v="3"/>
    <x v="4"/>
    <s v="-"/>
  </r>
  <r>
    <x v="3"/>
    <x v="1"/>
    <s v="-"/>
  </r>
  <r>
    <x v="1"/>
    <x v="1"/>
    <s v="SAUDE"/>
  </r>
  <r>
    <x v="1"/>
    <x v="1"/>
    <s v="-"/>
  </r>
  <r>
    <x v="3"/>
    <x v="1"/>
    <s v="-"/>
  </r>
  <r>
    <x v="3"/>
    <x v="1"/>
    <s v="-"/>
  </r>
  <r>
    <x v="5"/>
    <x v="4"/>
    <s v="SAUDE"/>
  </r>
  <r>
    <x v="1"/>
    <x v="1"/>
    <s v="-"/>
  </r>
  <r>
    <x v="3"/>
    <x v="1"/>
    <s v="-"/>
  </r>
  <r>
    <x v="3"/>
    <x v="1"/>
    <s v="-"/>
  </r>
  <r>
    <x v="4"/>
    <x v="1"/>
    <s v="-"/>
  </r>
  <r>
    <x v="1"/>
    <x v="1"/>
    <s v="SAUDE"/>
  </r>
  <r>
    <x v="3"/>
    <x v="1"/>
    <s v="-"/>
  </r>
  <r>
    <x v="3"/>
    <x v="4"/>
    <s v="-"/>
  </r>
  <r>
    <x v="3"/>
    <x v="1"/>
    <s v="-"/>
  </r>
  <r>
    <x v="3"/>
    <x v="1"/>
    <s v="-"/>
  </r>
  <r>
    <x v="4"/>
    <x v="1"/>
    <s v="-"/>
  </r>
  <r>
    <x v="1"/>
    <x v="1"/>
    <s v="-"/>
  </r>
  <r>
    <x v="4"/>
    <x v="1"/>
    <s v="-"/>
  </r>
  <r>
    <x v="1"/>
    <x v="1"/>
    <s v="SAUDE"/>
  </r>
  <r>
    <x v="1"/>
    <x v="1"/>
    <s v="-"/>
  </r>
  <r>
    <x v="3"/>
    <x v="1"/>
    <s v="-"/>
  </r>
  <r>
    <x v="1"/>
    <x v="1"/>
    <s v="-"/>
  </r>
  <r>
    <x v="3"/>
    <x v="1"/>
    <s v="-"/>
  </r>
  <r>
    <x v="3"/>
    <x v="1"/>
    <s v="-"/>
  </r>
  <r>
    <x v="4"/>
    <x v="1"/>
    <s v="-"/>
  </r>
  <r>
    <x v="4"/>
    <x v="1"/>
    <s v="-"/>
  </r>
  <r>
    <x v="3"/>
    <x v="1"/>
    <s v="-"/>
  </r>
  <r>
    <x v="3"/>
    <x v="1"/>
    <s v="-"/>
  </r>
  <r>
    <x v="3"/>
    <x v="1"/>
    <s v="-"/>
  </r>
  <r>
    <x v="1"/>
    <x v="1"/>
    <s v="-"/>
  </r>
  <r>
    <x v="3"/>
    <x v="4"/>
    <s v="-"/>
  </r>
  <r>
    <x v="4"/>
    <x v="1"/>
    <s v="-"/>
  </r>
  <r>
    <x v="3"/>
    <x v="1"/>
    <s v="-"/>
  </r>
  <r>
    <x v="4"/>
    <x v="1"/>
    <s v="-"/>
  </r>
  <r>
    <x v="3"/>
    <x v="1"/>
    <s v="-"/>
  </r>
  <r>
    <x v="4"/>
    <x v="1"/>
    <s v="-"/>
  </r>
  <r>
    <x v="3"/>
    <x v="1"/>
    <s v="-"/>
  </r>
  <r>
    <x v="1"/>
    <x v="1"/>
    <s v="SAUDE"/>
  </r>
  <r>
    <x v="1"/>
    <x v="1"/>
    <s v="-"/>
  </r>
  <r>
    <x v="3"/>
    <x v="4"/>
    <s v="-"/>
  </r>
  <r>
    <x v="1"/>
    <x v="1"/>
    <s v="-"/>
  </r>
  <r>
    <x v="3"/>
    <x v="1"/>
    <s v="-"/>
  </r>
  <r>
    <x v="1"/>
    <x v="1"/>
    <s v="-"/>
  </r>
  <r>
    <x v="4"/>
    <x v="1"/>
    <s v="-"/>
  </r>
  <r>
    <x v="3"/>
    <x v="1"/>
    <s v="-"/>
  </r>
  <r>
    <x v="1"/>
    <x v="1"/>
    <s v="SAUDE"/>
  </r>
  <r>
    <x v="4"/>
    <x v="1"/>
    <s v="-"/>
  </r>
  <r>
    <x v="3"/>
    <x v="1"/>
    <s v="-"/>
  </r>
  <r>
    <x v="3"/>
    <x v="1"/>
    <s v="-"/>
  </r>
  <r>
    <x v="4"/>
    <x v="1"/>
    <s v="-"/>
  </r>
  <r>
    <x v="3"/>
    <x v="1"/>
    <s v="-"/>
  </r>
  <r>
    <x v="4"/>
    <x v="1"/>
    <s v="-"/>
  </r>
  <r>
    <x v="3"/>
    <x v="1"/>
    <s v="-"/>
  </r>
  <r>
    <x v="3"/>
    <x v="1"/>
    <s v="-"/>
  </r>
  <r>
    <x v="1"/>
    <x v="1"/>
    <s v="LIDER"/>
  </r>
  <r>
    <x v="3"/>
    <x v="1"/>
    <s v="-"/>
  </r>
  <r>
    <x v="1"/>
    <x v="1"/>
    <s v="SAUDE"/>
  </r>
  <r>
    <x v="1"/>
    <x v="1"/>
    <s v="-"/>
  </r>
  <r>
    <x v="5"/>
    <x v="1"/>
    <s v="SAUDE"/>
  </r>
  <r>
    <x v="4"/>
    <x v="1"/>
    <s v="-"/>
  </r>
  <r>
    <x v="1"/>
    <x v="1"/>
    <s v="-"/>
  </r>
  <r>
    <x v="1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2"/>
    <x v="2"/>
    <s v="-"/>
  </r>
  <r>
    <x v="3"/>
    <x v="1"/>
    <s v="-"/>
  </r>
  <r>
    <x v="3"/>
    <x v="1"/>
    <s v="-"/>
  </r>
  <r>
    <x v="4"/>
    <x v="1"/>
    <s v="-"/>
  </r>
  <r>
    <x v="3"/>
    <x v="1"/>
    <s v="-"/>
  </r>
  <r>
    <x v="3"/>
    <x v="1"/>
    <s v="-"/>
  </r>
  <r>
    <x v="4"/>
    <x v="1"/>
    <s v="-"/>
  </r>
  <r>
    <x v="3"/>
    <x v="1"/>
    <s v="-"/>
  </r>
  <r>
    <x v="5"/>
    <x v="1"/>
    <s v="SAUDE"/>
  </r>
  <r>
    <x v="5"/>
    <x v="1"/>
    <s v="SAUDE"/>
  </r>
  <r>
    <x v="3"/>
    <x v="1"/>
    <s v="-"/>
  </r>
  <r>
    <x v="3"/>
    <x v="1"/>
    <s v="-"/>
  </r>
  <r>
    <x v="6"/>
    <x v="1"/>
    <s v="-"/>
  </r>
  <r>
    <x v="3"/>
    <x v="1"/>
    <s v="-"/>
  </r>
  <r>
    <x v="3"/>
    <x v="1"/>
    <s v="-"/>
  </r>
  <r>
    <x v="7"/>
    <x v="1"/>
    <s v="-"/>
  </r>
  <r>
    <x v="3"/>
    <x v="1"/>
    <s v="-"/>
  </r>
  <r>
    <x v="4"/>
    <x v="1"/>
    <s v="-"/>
  </r>
  <r>
    <x v="4"/>
    <x v="1"/>
    <s v="-"/>
  </r>
  <r>
    <x v="3"/>
    <x v="1"/>
    <s v="-"/>
  </r>
  <r>
    <x v="1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5"/>
    <x v="1"/>
    <s v="SAUDE"/>
  </r>
  <r>
    <x v="3"/>
    <x v="1"/>
    <s v="-"/>
  </r>
  <r>
    <x v="3"/>
    <x v="4"/>
    <s v="-"/>
  </r>
  <r>
    <x v="3"/>
    <x v="1"/>
    <s v="-"/>
  </r>
  <r>
    <x v="5"/>
    <x v="1"/>
    <s v="SAUDE"/>
  </r>
  <r>
    <x v="3"/>
    <x v="1"/>
    <s v="-"/>
  </r>
  <r>
    <x v="5"/>
    <x v="4"/>
    <s v="CLIENTE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5"/>
    <x v="4"/>
    <s v="CLIENTE"/>
  </r>
  <r>
    <x v="3"/>
    <x v="1"/>
    <s v="-"/>
  </r>
  <r>
    <x v="5"/>
    <x v="1"/>
    <s v="SAUDE"/>
  </r>
  <r>
    <x v="3"/>
    <x v="1"/>
    <s v="-"/>
  </r>
  <r>
    <x v="5"/>
    <x v="1"/>
    <s v="SAUDE"/>
  </r>
  <r>
    <x v="3"/>
    <x v="1"/>
    <s v="-"/>
  </r>
  <r>
    <x v="3"/>
    <x v="1"/>
    <s v="-"/>
  </r>
  <r>
    <x v="3"/>
    <x v="1"/>
    <s v="-"/>
  </r>
  <r>
    <x v="3"/>
    <x v="1"/>
    <s v="-"/>
  </r>
  <r>
    <x v="4"/>
    <x v="1"/>
    <s v="-"/>
  </r>
  <r>
    <x v="1"/>
    <x v="1"/>
    <s v="-"/>
  </r>
  <r>
    <x v="4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8"/>
    <x v="1"/>
    <s v="-"/>
  </r>
  <r>
    <x v="3"/>
    <x v="1"/>
    <s v="-"/>
  </r>
  <r>
    <x v="4"/>
    <x v="1"/>
    <s v="-"/>
  </r>
  <r>
    <x v="1"/>
    <x v="1"/>
    <s v="SAUDE"/>
  </r>
  <r>
    <x v="1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4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4"/>
    <x v="1"/>
    <s v="-"/>
  </r>
  <r>
    <x v="3"/>
    <x v="1"/>
    <s v="-"/>
  </r>
  <r>
    <x v="3"/>
    <x v="1"/>
    <s v="-"/>
  </r>
  <r>
    <x v="1"/>
    <x v="1"/>
    <s v="-"/>
  </r>
  <r>
    <x v="7"/>
    <x v="1"/>
    <s v="-"/>
  </r>
  <r>
    <x v="3"/>
    <x v="1"/>
    <s v="-"/>
  </r>
  <r>
    <x v="4"/>
    <x v="1"/>
    <s v="-"/>
  </r>
  <r>
    <x v="3"/>
    <x v="1"/>
    <s v="-"/>
  </r>
  <r>
    <x v="3"/>
    <x v="4"/>
    <s v="-"/>
  </r>
  <r>
    <x v="3"/>
    <x v="1"/>
    <s v="-"/>
  </r>
  <r>
    <x v="4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4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5"/>
    <x v="1"/>
    <s v="SAUDE"/>
  </r>
  <r>
    <x v="3"/>
    <x v="1"/>
    <s v="-"/>
  </r>
  <r>
    <x v="5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5"/>
    <x v="1"/>
    <s v="SAUDE"/>
  </r>
  <r>
    <x v="3"/>
    <x v="1"/>
    <s v="-"/>
  </r>
  <r>
    <x v="5"/>
    <x v="1"/>
    <s v="SAUDE"/>
  </r>
  <r>
    <x v="5"/>
    <x v="1"/>
    <s v="SAUDE"/>
  </r>
  <r>
    <x v="5"/>
    <x v="1"/>
    <s v="SAUDE"/>
  </r>
  <r>
    <x v="5"/>
    <x v="1"/>
    <s v="SAUDE"/>
  </r>
  <r>
    <x v="3"/>
    <x v="1"/>
    <s v="-"/>
  </r>
  <r>
    <x v="3"/>
    <x v="1"/>
    <s v="-"/>
  </r>
  <r>
    <x v="5"/>
    <x v="1"/>
    <s v="SAUDE"/>
  </r>
  <r>
    <x v="5"/>
    <x v="1"/>
    <s v="SAUDE"/>
  </r>
  <r>
    <x v="5"/>
    <x v="1"/>
    <s v="SAUDE"/>
  </r>
  <r>
    <x v="5"/>
    <x v="1"/>
    <s v="SAUDE"/>
  </r>
  <r>
    <x v="5"/>
    <x v="1"/>
    <s v="SAUDE"/>
  </r>
  <r>
    <x v="1"/>
    <x v="1"/>
    <s v="SAUDE"/>
  </r>
  <r>
    <x v="3"/>
    <x v="4"/>
    <s v="-"/>
  </r>
  <r>
    <x v="1"/>
    <x v="1"/>
    <s v="SAUDE"/>
  </r>
  <r>
    <x v="3"/>
    <x v="4"/>
    <s v="-"/>
  </r>
  <r>
    <x v="3"/>
    <x v="1"/>
    <s v="-"/>
  </r>
  <r>
    <x v="3"/>
    <x v="1"/>
    <s v="-"/>
  </r>
  <r>
    <x v="3"/>
    <x v="4"/>
    <s v="-"/>
  </r>
  <r>
    <x v="3"/>
    <x v="4"/>
    <s v="-"/>
  </r>
  <r>
    <x v="3"/>
    <x v="4"/>
    <s v="-"/>
  </r>
  <r>
    <x v="3"/>
    <x v="4"/>
    <s v="-"/>
  </r>
  <r>
    <x v="3"/>
    <x v="4"/>
    <s v="-"/>
  </r>
  <r>
    <x v="3"/>
    <x v="4"/>
    <s v="-"/>
  </r>
  <r>
    <x v="3"/>
    <x v="1"/>
    <s v="-"/>
  </r>
  <r>
    <x v="3"/>
    <x v="4"/>
    <s v="-"/>
  </r>
  <r>
    <x v="3"/>
    <x v="4"/>
    <s v="-"/>
  </r>
  <r>
    <x v="5"/>
    <x v="1"/>
    <s v="SAUDE"/>
  </r>
  <r>
    <x v="1"/>
    <x v="1"/>
    <s v="SAUDE"/>
  </r>
  <r>
    <x v="3"/>
    <x v="1"/>
    <s v="-"/>
  </r>
  <r>
    <x v="7"/>
    <x v="1"/>
    <s v="-"/>
  </r>
  <r>
    <x v="5"/>
    <x v="1"/>
    <s v="SAUDE"/>
  </r>
  <r>
    <x v="5"/>
    <x v="1"/>
    <s v="SAUDE"/>
  </r>
  <r>
    <x v="3"/>
    <x v="4"/>
    <s v="-"/>
  </r>
  <r>
    <x v="1"/>
    <x v="1"/>
    <s v="SAUDE"/>
  </r>
  <r>
    <x v="1"/>
    <x v="1"/>
    <s v="SAUDE"/>
  </r>
  <r>
    <x v="1"/>
    <x v="1"/>
    <s v="SAUDE"/>
  </r>
  <r>
    <x v="3"/>
    <x v="1"/>
    <s v="-"/>
  </r>
  <r>
    <x v="5"/>
    <x v="1"/>
    <s v="SAUDE"/>
  </r>
  <r>
    <x v="5"/>
    <x v="1"/>
    <s v="SAUDE"/>
  </r>
  <r>
    <x v="5"/>
    <x v="1"/>
    <s v="SAUDE"/>
  </r>
  <r>
    <x v="5"/>
    <x v="1"/>
    <s v="SAUDE"/>
  </r>
  <r>
    <x v="5"/>
    <x v="1"/>
    <s v="SAUDE"/>
  </r>
  <r>
    <x v="5"/>
    <x v="1"/>
    <s v="SAUDE"/>
  </r>
  <r>
    <x v="1"/>
    <x v="1"/>
    <s v="-"/>
  </r>
  <r>
    <x v="5"/>
    <x v="1"/>
    <s v="SAUDE"/>
  </r>
  <r>
    <x v="5"/>
    <x v="1"/>
    <s v="SAUDE"/>
  </r>
  <r>
    <x v="5"/>
    <x v="1"/>
    <s v="SAUDE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4"/>
    <x v="1"/>
    <s v="LIDER"/>
  </r>
  <r>
    <x v="3"/>
    <x v="1"/>
    <s v="-"/>
  </r>
  <r>
    <x v="3"/>
    <x v="1"/>
    <s v="-"/>
  </r>
  <r>
    <x v="1"/>
    <x v="1"/>
    <s v="-"/>
  </r>
  <r>
    <x v="5"/>
    <x v="1"/>
    <s v="SAUDE"/>
  </r>
  <r>
    <x v="3"/>
    <x v="1"/>
    <s v="-"/>
  </r>
  <r>
    <x v="9"/>
    <x v="4"/>
    <s v="-"/>
  </r>
  <r>
    <x v="3"/>
    <x v="1"/>
    <s v="-"/>
  </r>
  <r>
    <x v="3"/>
    <x v="1"/>
    <s v="-"/>
  </r>
  <r>
    <x v="3"/>
    <x v="1"/>
    <s v="-"/>
  </r>
  <r>
    <x v="5"/>
    <x v="1"/>
    <s v="SAUDE"/>
  </r>
  <r>
    <x v="5"/>
    <x v="1"/>
    <s v="SAUDE"/>
  </r>
  <r>
    <x v="3"/>
    <x v="1"/>
    <s v="-"/>
  </r>
  <r>
    <x v="3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3"/>
    <x v="1"/>
    <s v="-"/>
  </r>
  <r>
    <x v="3"/>
    <x v="1"/>
    <s v="-"/>
  </r>
  <r>
    <x v="3"/>
    <x v="1"/>
    <s v="-"/>
  </r>
  <r>
    <x v="4"/>
    <x v="1"/>
    <s v="LIDER"/>
  </r>
  <r>
    <x v="4"/>
    <x v="1"/>
    <s v="LIDER"/>
  </r>
  <r>
    <x v="3"/>
    <x v="1"/>
    <s v="-"/>
  </r>
  <r>
    <x v="4"/>
    <x v="1"/>
    <s v="-"/>
  </r>
  <r>
    <x v="3"/>
    <x v="1"/>
    <s v="-"/>
  </r>
  <r>
    <x v="3"/>
    <x v="1"/>
    <s v="-"/>
  </r>
  <r>
    <x v="3"/>
    <x v="1"/>
    <s v="-"/>
  </r>
  <r>
    <x v="1"/>
    <x v="1"/>
    <s v="-"/>
  </r>
  <r>
    <x v="2"/>
    <x v="1"/>
    <s v="-"/>
  </r>
  <r>
    <x v="1"/>
    <x v="1"/>
    <s v="-"/>
  </r>
  <r>
    <x v="1"/>
    <x v="1"/>
    <s v="-"/>
  </r>
  <r>
    <x v="3"/>
    <x v="1"/>
    <s v="-"/>
  </r>
  <r>
    <x v="3"/>
    <x v="1"/>
    <s v="-"/>
  </r>
  <r>
    <x v="1"/>
    <x v="1"/>
    <s v="SAUDE"/>
  </r>
  <r>
    <x v="3"/>
    <x v="1"/>
    <s v="-"/>
  </r>
  <r>
    <x v="5"/>
    <x v="1"/>
    <s v="LIDER"/>
  </r>
  <r>
    <x v="5"/>
    <x v="1"/>
    <s v="SAUDE"/>
  </r>
  <r>
    <x v="5"/>
    <x v="1"/>
    <s v="SAUDE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6"/>
    <x v="1"/>
    <s v="SAUDE"/>
  </r>
  <r>
    <x v="3"/>
    <x v="1"/>
    <s v="-"/>
  </r>
  <r>
    <x v="5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4"/>
    <x v="1"/>
    <s v="LIDER"/>
  </r>
  <r>
    <x v="3"/>
    <x v="1"/>
    <s v="-"/>
  </r>
  <r>
    <x v="5"/>
    <x v="1"/>
    <s v="LIDER"/>
  </r>
  <r>
    <x v="3"/>
    <x v="1"/>
    <s v="-"/>
  </r>
  <r>
    <x v="1"/>
    <x v="1"/>
    <s v="LIDER"/>
  </r>
  <r>
    <x v="1"/>
    <x v="1"/>
    <s v="LIDER"/>
  </r>
  <r>
    <x v="3"/>
    <x v="4"/>
    <s v="-"/>
  </r>
  <r>
    <x v="1"/>
    <x v="1"/>
    <s v="LIDER"/>
  </r>
  <r>
    <x v="1"/>
    <x v="1"/>
    <s v="LIDER"/>
  </r>
  <r>
    <x v="3"/>
    <x v="4"/>
    <s v="-"/>
  </r>
  <r>
    <x v="3"/>
    <x v="4"/>
    <s v="-"/>
  </r>
  <r>
    <x v="1"/>
    <x v="1"/>
    <s v="LIDER"/>
  </r>
  <r>
    <x v="1"/>
    <x v="1"/>
    <s v="LIDER"/>
  </r>
  <r>
    <x v="5"/>
    <x v="4"/>
    <s v="SAUDE"/>
  </r>
  <r>
    <x v="1"/>
    <x v="1"/>
    <s v="LIDER"/>
  </r>
  <r>
    <x v="3"/>
    <x v="1"/>
    <s v="LIDER"/>
  </r>
  <r>
    <x v="1"/>
    <x v="1"/>
    <s v="LIDER"/>
  </r>
  <r>
    <x v="3"/>
    <x v="1"/>
    <s v="-"/>
  </r>
  <r>
    <x v="3"/>
    <x v="4"/>
    <s v="-"/>
  </r>
  <r>
    <x v="6"/>
    <x v="1"/>
    <s v="SAUDE"/>
  </r>
  <r>
    <x v="1"/>
    <x v="1"/>
    <s v="LIDER"/>
  </r>
  <r>
    <x v="3"/>
    <x v="1"/>
    <s v="-"/>
  </r>
  <r>
    <x v="3"/>
    <x v="1"/>
    <s v="-"/>
  </r>
  <r>
    <x v="3"/>
    <x v="4"/>
    <s v="-"/>
  </r>
  <r>
    <x v="7"/>
    <x v="1"/>
    <s v="-"/>
  </r>
  <r>
    <x v="3"/>
    <x v="1"/>
    <s v="-"/>
  </r>
  <r>
    <x v="3"/>
    <x v="1"/>
    <s v="LIDER"/>
  </r>
  <r>
    <x v="1"/>
    <x v="1"/>
    <s v="LIDER"/>
  </r>
  <r>
    <x v="1"/>
    <x v="1"/>
    <s v="LIDER"/>
  </r>
  <r>
    <x v="3"/>
    <x v="4"/>
    <s v="-"/>
  </r>
  <r>
    <x v="3"/>
    <x v="4"/>
    <s v="-"/>
  </r>
  <r>
    <x v="3"/>
    <x v="4"/>
    <s v="-"/>
  </r>
  <r>
    <x v="5"/>
    <x v="1"/>
    <s v="SAUDE"/>
  </r>
  <r>
    <x v="3"/>
    <x v="4"/>
    <s v="-"/>
  </r>
  <r>
    <x v="5"/>
    <x v="4"/>
    <s v="SAUDE"/>
  </r>
  <r>
    <x v="7"/>
    <x v="1"/>
    <s v="-"/>
  </r>
  <r>
    <x v="7"/>
    <x v="1"/>
    <s v="-"/>
  </r>
  <r>
    <x v="3"/>
    <x v="1"/>
    <s v="-"/>
  </r>
  <r>
    <x v="7"/>
    <x v="1"/>
    <s v="-"/>
  </r>
  <r>
    <x v="7"/>
    <x v="1"/>
    <s v="-"/>
  </r>
  <r>
    <x v="3"/>
    <x v="4"/>
    <s v="-"/>
  </r>
  <r>
    <x v="5"/>
    <x v="1"/>
    <s v="SAUDE"/>
  </r>
  <r>
    <x v="5"/>
    <x v="1"/>
    <s v="SAUDE"/>
  </r>
  <r>
    <x v="5"/>
    <x v="1"/>
    <s v="SAUDE"/>
  </r>
  <r>
    <x v="7"/>
    <x v="1"/>
    <s v="-"/>
  </r>
  <r>
    <x v="5"/>
    <x v="1"/>
    <s v="SAUDE"/>
  </r>
  <r>
    <x v="5"/>
    <x v="1"/>
    <s v="SAUDE"/>
  </r>
  <r>
    <x v="5"/>
    <x v="1"/>
    <s v="SAUDE"/>
  </r>
  <r>
    <x v="3"/>
    <x v="1"/>
    <s v="-"/>
  </r>
  <r>
    <x v="1"/>
    <x v="1"/>
    <s v="SAUDE"/>
  </r>
  <r>
    <x v="5"/>
    <x v="1"/>
    <s v="SAUDE"/>
  </r>
  <r>
    <x v="3"/>
    <x v="1"/>
    <s v="-"/>
  </r>
  <r>
    <x v="7"/>
    <x v="1"/>
    <s v="-"/>
  </r>
  <r>
    <x v="3"/>
    <x v="4"/>
    <s v="-"/>
  </r>
  <r>
    <x v="3"/>
    <x v="4"/>
    <s v="-"/>
  </r>
  <r>
    <x v="7"/>
    <x v="1"/>
    <s v="-"/>
  </r>
  <r>
    <x v="1"/>
    <x v="1"/>
    <s v="SAUDE"/>
  </r>
  <r>
    <x v="5"/>
    <x v="1"/>
    <s v="SAUDE"/>
  </r>
  <r>
    <x v="3"/>
    <x v="1"/>
    <s v="-"/>
  </r>
  <r>
    <x v="5"/>
    <x v="1"/>
    <s v="SAUDE"/>
  </r>
  <r>
    <x v="5"/>
    <x v="1"/>
    <s v="LIDER"/>
  </r>
  <r>
    <x v="1"/>
    <x v="1"/>
    <s v="SAUDE"/>
  </r>
  <r>
    <x v="5"/>
    <x v="1"/>
    <s v="SAUDE"/>
  </r>
  <r>
    <x v="1"/>
    <x v="1"/>
    <s v="SAUDE"/>
  </r>
  <r>
    <x v="1"/>
    <x v="1"/>
    <s v="LIDER"/>
  </r>
  <r>
    <x v="4"/>
    <x v="1"/>
    <s v="LIDER"/>
  </r>
  <r>
    <x v="1"/>
    <x v="1"/>
    <s v="LIDER"/>
  </r>
  <r>
    <x v="5"/>
    <x v="1"/>
    <s v="SAUDE"/>
  </r>
  <r>
    <x v="5"/>
    <x v="1"/>
    <s v="SAUDE"/>
  </r>
  <r>
    <x v="5"/>
    <x v="1"/>
    <s v="LIDER"/>
  </r>
  <r>
    <x v="5"/>
    <x v="1"/>
    <s v="SAUDE"/>
  </r>
  <r>
    <x v="5"/>
    <x v="1"/>
    <s v="SAUDE"/>
  </r>
  <r>
    <x v="5"/>
    <x v="1"/>
    <s v="SAUDE"/>
  </r>
  <r>
    <x v="6"/>
    <x v="1"/>
    <s v="SAUDE"/>
  </r>
  <r>
    <x v="7"/>
    <x v="1"/>
    <s v="-"/>
  </r>
  <r>
    <x v="4"/>
    <x v="1"/>
    <s v="LIDER"/>
  </r>
  <r>
    <x v="5"/>
    <x v="1"/>
    <s v="LIDER"/>
  </r>
  <r>
    <x v="3"/>
    <x v="1"/>
    <s v="-"/>
  </r>
  <r>
    <x v="3"/>
    <x v="1"/>
    <s v="-"/>
  </r>
  <r>
    <x v="1"/>
    <x v="1"/>
    <s v="LIDER"/>
  </r>
  <r>
    <x v="1"/>
    <x v="1"/>
    <s v="LIDER"/>
  </r>
  <r>
    <x v="1"/>
    <x v="1"/>
    <s v="SAUDE"/>
  </r>
  <r>
    <x v="5"/>
    <x v="1"/>
    <s v="SAUDE"/>
  </r>
  <r>
    <x v="4"/>
    <x v="1"/>
    <s v="LIDER"/>
  </r>
  <r>
    <x v="5"/>
    <x v="1"/>
    <s v="SAUDE"/>
  </r>
  <r>
    <x v="1"/>
    <x v="1"/>
    <s v="LIDER"/>
  </r>
  <r>
    <x v="1"/>
    <x v="1"/>
    <s v="LIDER"/>
  </r>
  <r>
    <x v="1"/>
    <x v="1"/>
    <s v="LIDER"/>
  </r>
  <r>
    <x v="5"/>
    <x v="1"/>
    <s v="SAUDE"/>
  </r>
  <r>
    <x v="5"/>
    <x v="1"/>
    <s v="SAUDE"/>
  </r>
  <r>
    <x v="5"/>
    <x v="1"/>
    <s v="SAUDE"/>
  </r>
  <r>
    <x v="5"/>
    <x v="1"/>
    <s v="SAUDE"/>
  </r>
  <r>
    <x v="7"/>
    <x v="1"/>
    <s v="-"/>
  </r>
  <r>
    <x v="3"/>
    <x v="1"/>
    <s v="-"/>
  </r>
  <r>
    <x v="1"/>
    <x v="1"/>
    <s v="SAUDE"/>
  </r>
  <r>
    <x v="5"/>
    <x v="1"/>
    <s v="SAUDE"/>
  </r>
  <r>
    <x v="1"/>
    <x v="1"/>
    <s v="LIDER"/>
  </r>
  <r>
    <x v="5"/>
    <x v="1"/>
    <s v="SAUDE"/>
  </r>
  <r>
    <x v="3"/>
    <x v="1"/>
    <s v="-"/>
  </r>
  <r>
    <x v="5"/>
    <x v="1"/>
    <s v="SAUDE"/>
  </r>
  <r>
    <x v="5"/>
    <x v="1"/>
    <s v="SAUDE"/>
  </r>
  <r>
    <x v="5"/>
    <x v="1"/>
    <s v="SAUDE"/>
  </r>
  <r>
    <x v="3"/>
    <x v="1"/>
    <s v="-"/>
  </r>
  <r>
    <x v="3"/>
    <x v="1"/>
    <s v="-"/>
  </r>
  <r>
    <x v="5"/>
    <x v="1"/>
    <s v="SAUDE"/>
  </r>
  <r>
    <x v="3"/>
    <x v="1"/>
    <s v="-"/>
  </r>
  <r>
    <x v="5"/>
    <x v="1"/>
    <s v="SAUDE"/>
  </r>
  <r>
    <x v="3"/>
    <x v="1"/>
    <s v="-"/>
  </r>
  <r>
    <x v="3"/>
    <x v="1"/>
    <s v="-"/>
  </r>
  <r>
    <x v="1"/>
    <x v="1"/>
    <s v="LIDER"/>
  </r>
  <r>
    <x v="1"/>
    <x v="1"/>
    <s v="LIDER"/>
  </r>
  <r>
    <x v="1"/>
    <x v="1"/>
    <s v="LIDER"/>
  </r>
  <r>
    <x v="5"/>
    <x v="1"/>
    <s v="SAUDE"/>
  </r>
  <r>
    <x v="3"/>
    <x v="1"/>
    <s v="-"/>
  </r>
  <r>
    <x v="3"/>
    <x v="1"/>
    <s v="-"/>
  </r>
  <r>
    <x v="5"/>
    <x v="1"/>
    <s v="SAUDE"/>
  </r>
  <r>
    <x v="1"/>
    <x v="1"/>
    <s v="LIDER"/>
  </r>
  <r>
    <x v="3"/>
    <x v="1"/>
    <s v="-"/>
  </r>
  <r>
    <x v="5"/>
    <x v="1"/>
    <s v="SAUDE"/>
  </r>
  <r>
    <x v="4"/>
    <x v="1"/>
    <s v="LIDER"/>
  </r>
  <r>
    <x v="3"/>
    <x v="1"/>
    <s v="-"/>
  </r>
  <r>
    <x v="1"/>
    <x v="1"/>
    <s v="SAUDE"/>
  </r>
  <r>
    <x v="4"/>
    <x v="4"/>
    <s v="VODANET"/>
  </r>
  <r>
    <x v="4"/>
    <x v="4"/>
    <s v="VODANET"/>
  </r>
  <r>
    <x v="3"/>
    <x v="4"/>
    <s v="-"/>
  </r>
  <r>
    <x v="3"/>
    <x v="4"/>
    <s v="-"/>
  </r>
  <r>
    <x v="3"/>
    <x v="4"/>
    <s v="-"/>
  </r>
  <r>
    <x v="3"/>
    <x v="4"/>
    <s v="-"/>
  </r>
  <r>
    <x v="4"/>
    <x v="4"/>
    <s v="VODANET"/>
  </r>
  <r>
    <x v="4"/>
    <x v="4"/>
    <s v="VODANET"/>
  </r>
  <r>
    <x v="3"/>
    <x v="4"/>
    <s v="-"/>
  </r>
  <r>
    <x v="3"/>
    <x v="4"/>
    <s v="-"/>
  </r>
  <r>
    <x v="3"/>
    <x v="4"/>
    <s v="-"/>
  </r>
  <r>
    <x v="3"/>
    <x v="4"/>
    <s v="-"/>
  </r>
  <r>
    <x v="3"/>
    <x v="4"/>
    <s v="-"/>
  </r>
  <r>
    <x v="3"/>
    <x v="4"/>
    <s v="-"/>
  </r>
  <r>
    <x v="3"/>
    <x v="4"/>
    <s v="-"/>
  </r>
  <r>
    <x v="5"/>
    <x v="1"/>
    <s v="SAUDE"/>
  </r>
  <r>
    <x v="7"/>
    <x v="1"/>
    <s v="-"/>
  </r>
  <r>
    <x v="4"/>
    <x v="4"/>
    <s v="VODANET"/>
  </r>
  <r>
    <x v="4"/>
    <x v="4"/>
    <s v="VODANET"/>
  </r>
  <r>
    <x v="7"/>
    <x v="4"/>
    <s v="-"/>
  </r>
  <r>
    <x v="4"/>
    <x v="4"/>
    <s v="VODANET"/>
  </r>
  <r>
    <x v="4"/>
    <x v="4"/>
    <s v="VODANET"/>
  </r>
  <r>
    <x v="4"/>
    <x v="4"/>
    <s v="VODANET"/>
  </r>
  <r>
    <x v="4"/>
    <x v="4"/>
    <s v="VODANET"/>
  </r>
  <r>
    <x v="4"/>
    <x v="4"/>
    <s v="VODANET"/>
  </r>
  <r>
    <x v="4"/>
    <x v="4"/>
    <s v="VODANET"/>
  </r>
  <r>
    <x v="4"/>
    <x v="4"/>
    <s v="VODANET"/>
  </r>
  <r>
    <x v="4"/>
    <x v="4"/>
    <s v="VODANET"/>
  </r>
  <r>
    <x v="4"/>
    <x v="4"/>
    <s v="VODANET"/>
  </r>
  <r>
    <x v="4"/>
    <x v="4"/>
    <s v="VODANET"/>
  </r>
  <r>
    <x v="4"/>
    <x v="4"/>
    <s v="VODANET"/>
  </r>
  <r>
    <x v="4"/>
    <x v="4"/>
    <s v="VODANET"/>
  </r>
  <r>
    <x v="4"/>
    <x v="4"/>
    <s v="VODANET"/>
  </r>
  <r>
    <x v="4"/>
    <x v="4"/>
    <s v="VODANET"/>
  </r>
  <r>
    <x v="4"/>
    <x v="4"/>
    <s v="VODANET"/>
  </r>
  <r>
    <x v="4"/>
    <x v="4"/>
    <s v="VODANET"/>
  </r>
  <r>
    <x v="4"/>
    <x v="4"/>
    <s v="VODANET"/>
  </r>
  <r>
    <x v="4"/>
    <x v="4"/>
    <s v="VODANET"/>
  </r>
  <r>
    <x v="4"/>
    <x v="4"/>
    <s v="VODANET"/>
  </r>
  <r>
    <x v="4"/>
    <x v="4"/>
    <s v="VODANET"/>
  </r>
  <r>
    <x v="3"/>
    <x v="4"/>
    <s v="-"/>
  </r>
  <r>
    <x v="5"/>
    <x v="1"/>
    <s v="SAUDE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5"/>
    <x v="1"/>
    <s v="SAUDE"/>
  </r>
  <r>
    <x v="4"/>
    <x v="1"/>
    <s v="LIDER"/>
  </r>
  <r>
    <x v="4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4"/>
    <x v="1"/>
    <s v="LIDER"/>
  </r>
  <r>
    <x v="1"/>
    <x v="1"/>
    <s v="LIDER"/>
  </r>
  <r>
    <x v="4"/>
    <x v="1"/>
    <s v="LIDER"/>
  </r>
  <r>
    <x v="1"/>
    <x v="1"/>
    <s v="LIDER"/>
  </r>
  <r>
    <x v="5"/>
    <x v="1"/>
    <s v="SAUDE"/>
  </r>
  <r>
    <x v="1"/>
    <x v="1"/>
    <s v="LIDER"/>
  </r>
  <r>
    <x v="1"/>
    <x v="1"/>
    <s v="LIDER"/>
  </r>
  <r>
    <x v="1"/>
    <x v="1"/>
    <s v="LIDER"/>
  </r>
  <r>
    <x v="1"/>
    <x v="1"/>
    <s v="LIDER"/>
  </r>
  <r>
    <x v="7"/>
    <x v="1"/>
    <s v="-"/>
  </r>
  <r>
    <x v="5"/>
    <x v="1"/>
    <s v="SAUDE"/>
  </r>
  <r>
    <x v="1"/>
    <x v="1"/>
    <s v="LIDER"/>
  </r>
  <r>
    <x v="1"/>
    <x v="1"/>
    <s v="LIDER"/>
  </r>
  <r>
    <x v="5"/>
    <x v="1"/>
    <s v="SAUDE"/>
  </r>
  <r>
    <x v="3"/>
    <x v="1"/>
    <s v="-"/>
  </r>
  <r>
    <x v="1"/>
    <x v="1"/>
    <s v="LIDER"/>
  </r>
  <r>
    <x v="1"/>
    <x v="1"/>
    <s v="LIDER"/>
  </r>
  <r>
    <x v="1"/>
    <x v="1"/>
    <s v="LIDER"/>
  </r>
  <r>
    <x v="5"/>
    <x v="1"/>
    <s v="SAUDE"/>
  </r>
  <r>
    <x v="1"/>
    <x v="1"/>
    <s v="LIDER"/>
  </r>
  <r>
    <x v="3"/>
    <x v="1"/>
    <s v="-"/>
  </r>
  <r>
    <x v="4"/>
    <x v="1"/>
    <s v="LIDER"/>
  </r>
  <r>
    <x v="4"/>
    <x v="1"/>
    <s v="LIDER"/>
  </r>
  <r>
    <x v="1"/>
    <x v="1"/>
    <s v="LIDER"/>
  </r>
  <r>
    <x v="7"/>
    <x v="1"/>
    <s v="LIDER"/>
  </r>
  <r>
    <x v="1"/>
    <x v="1"/>
    <s v="LIDER"/>
  </r>
  <r>
    <x v="1"/>
    <x v="1"/>
    <s v="LIDER"/>
  </r>
  <r>
    <x v="4"/>
    <x v="1"/>
    <s v="LIDER"/>
  </r>
  <r>
    <x v="4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7"/>
    <x v="1"/>
    <s v="-"/>
  </r>
  <r>
    <x v="4"/>
    <x v="1"/>
    <s v="LIDER"/>
  </r>
  <r>
    <x v="3"/>
    <x v="1"/>
    <s v="-"/>
  </r>
  <r>
    <x v="4"/>
    <x v="1"/>
    <s v="LIDER"/>
  </r>
  <r>
    <x v="4"/>
    <x v="1"/>
    <s v="LIDER"/>
  </r>
  <r>
    <x v="4"/>
    <x v="1"/>
    <s v="LIDER"/>
  </r>
  <r>
    <x v="4"/>
    <x v="1"/>
    <s v="LIDER"/>
  </r>
  <r>
    <x v="4"/>
    <x v="1"/>
    <s v="LIDER"/>
  </r>
  <r>
    <x v="4"/>
    <x v="1"/>
    <s v="LIDER"/>
  </r>
  <r>
    <x v="3"/>
    <x v="1"/>
    <s v="-"/>
  </r>
  <r>
    <x v="4"/>
    <x v="1"/>
    <s v="LIDER"/>
  </r>
  <r>
    <x v="8"/>
    <x v="1"/>
    <s v="-"/>
  </r>
  <r>
    <x v="4"/>
    <x v="1"/>
    <s v="LIDER"/>
  </r>
  <r>
    <x v="4"/>
    <x v="1"/>
    <s v="LIDER"/>
  </r>
  <r>
    <x v="3"/>
    <x v="1"/>
    <s v="-"/>
  </r>
  <r>
    <x v="3"/>
    <x v="1"/>
    <s v="-"/>
  </r>
  <r>
    <x v="3"/>
    <x v="1"/>
    <s v="-"/>
  </r>
  <r>
    <x v="3"/>
    <x v="4"/>
    <s v="-"/>
  </r>
  <r>
    <x v="4"/>
    <x v="1"/>
    <s v="LIDER"/>
  </r>
  <r>
    <x v="4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4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4"/>
    <s v="VODANET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0"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ela dinâmica2" cacheId="0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chartFormat="2">
  <location ref="A3:B12" firstHeaderRow="1" firstDataRow="1" firstDataCol="1"/>
  <pivotFields count="9"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axis="axisRow" dataField="1" showAll="0">
      <items count="12">
        <item x="1"/>
        <item x="3"/>
        <item x="6"/>
        <item x="0"/>
        <item x="7"/>
        <item x="2"/>
        <item x="5"/>
        <item x="4"/>
        <item m="1" x="10"/>
        <item m="1" x="9"/>
        <item m="1" x="8"/>
        <item t="default"/>
      </items>
    </pivotField>
    <pivotField axis="axisRow" showAll="0">
      <items count="6">
        <item x="1"/>
        <item h="1" x="3"/>
        <item h="1" x="4"/>
        <item h="1" x="0"/>
        <item h="1" x="2"/>
        <item t="default"/>
      </items>
    </pivotField>
    <pivotField showAll="0"/>
  </pivotFields>
  <rowFields count="2">
    <field x="7"/>
    <field x="6"/>
  </rowFields>
  <rowItems count="9">
    <i>
      <x/>
    </i>
    <i r="1">
      <x/>
    </i>
    <i r="1">
      <x v="1"/>
    </i>
    <i r="1">
      <x v="2"/>
    </i>
    <i r="1">
      <x v="4"/>
    </i>
    <i r="1">
      <x v="5"/>
    </i>
    <i r="1">
      <x v="6"/>
    </i>
    <i r="1">
      <x v="7"/>
    </i>
    <i t="grand">
      <x/>
    </i>
  </rowItems>
  <colItems count="1">
    <i/>
  </colItems>
  <dataFields count="1">
    <dataField name="Contar de Status" fld="6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ela dinâmica4" cacheId="2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chartFormat="1">
  <location ref="A3:B11" firstHeaderRow="1" firstDataRow="1" firstDataCol="1"/>
  <pivotFields count="3">
    <pivotField axis="axisRow" dataField="1" showAll="0">
      <items count="13">
        <item x="1"/>
        <item x="3"/>
        <item x="5"/>
        <item x="0"/>
        <item x="2"/>
        <item x="4"/>
        <item x="8"/>
        <item x="7"/>
        <item x="6"/>
        <item m="1" x="11"/>
        <item m="1" x="10"/>
        <item x="9"/>
        <item t="default"/>
      </items>
    </pivotField>
    <pivotField axis="axisRow" showAll="0">
      <items count="6">
        <item h="1" x="1"/>
        <item h="1" x="3"/>
        <item x="4"/>
        <item h="1" x="0"/>
        <item h="1" x="2"/>
        <item t="default"/>
      </items>
    </pivotField>
    <pivotField showAll="0"/>
  </pivotFields>
  <rowFields count="2">
    <field x="1"/>
    <field x="0"/>
  </rowFields>
  <rowItems count="8">
    <i>
      <x v="2"/>
    </i>
    <i r="1">
      <x/>
    </i>
    <i r="1">
      <x v="1"/>
    </i>
    <i r="1">
      <x v="2"/>
    </i>
    <i r="1">
      <x v="5"/>
    </i>
    <i r="1">
      <x v="7"/>
    </i>
    <i r="1">
      <x v="11"/>
    </i>
    <i t="grand">
      <x/>
    </i>
  </rowItems>
  <colItems count="1">
    <i/>
  </colItems>
  <dataFields count="1">
    <dataField name="Contar de Status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Tabela dinâmica3" cacheId="1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chartFormat="1">
  <location ref="A3:B6" firstHeaderRow="1" firstDataRow="1" firstDataCol="1"/>
  <pivotFields count="2">
    <pivotField axis="axisRow" dataField="1" showAll="0">
      <items count="10">
        <item x="1"/>
        <item x="3"/>
        <item x="5"/>
        <item x="0"/>
        <item m="1" x="8"/>
        <item x="2"/>
        <item x="7"/>
        <item x="4"/>
        <item x="6"/>
        <item t="default"/>
      </items>
    </pivotField>
    <pivotField axis="axisRow" showAll="0">
      <items count="6">
        <item h="1" x="1"/>
        <item x="3"/>
        <item h="1" x="4"/>
        <item h="1" x="0"/>
        <item h="1" x="2"/>
        <item t="default"/>
      </items>
    </pivotField>
  </pivotFields>
  <rowFields count="2">
    <field x="1"/>
    <field x="0"/>
  </rowFields>
  <rowItems count="3">
    <i>
      <x v="1"/>
    </i>
    <i r="1">
      <x v="1"/>
    </i>
    <i t="grand">
      <x/>
    </i>
  </rowItems>
  <colItems count="1">
    <i/>
  </colItems>
  <dataFields count="1">
    <dataField name="Contar de Status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printerSettings" Target="../printerSettings/printerSettings5.bin"/><Relationship Id="rId1" Type="http://schemas.openxmlformats.org/officeDocument/2006/relationships/printerSettings" Target="../printerSettings/printerSettings4.bin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printerSettings" Target="../printerSettings/printerSettings10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Plan1">
    <pageSetUpPr fitToPage="1"/>
  </sheetPr>
  <dimension ref="A1:AE830"/>
  <sheetViews>
    <sheetView tabSelected="1" zoomScale="85" zoomScaleNormal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C6" sqref="C6"/>
    </sheetView>
  </sheetViews>
  <sheetFormatPr defaultRowHeight="15"/>
  <cols>
    <col min="1" max="1" width="9.140625" style="17" customWidth="1"/>
    <col min="2" max="2" width="8.5703125" style="62" customWidth="1"/>
    <col min="3" max="3" width="14.140625" style="27" customWidth="1"/>
    <col min="4" max="4" width="14.7109375" style="27" customWidth="1"/>
    <col min="5" max="5" width="15.5703125" style="27" customWidth="1"/>
    <col min="6" max="6" width="13.42578125" style="27" customWidth="1"/>
    <col min="7" max="7" width="17" style="19" customWidth="1"/>
    <col min="8" max="8" width="12.7109375" style="19" customWidth="1"/>
    <col min="9" max="9" width="13.28515625" style="19" customWidth="1"/>
    <col min="10" max="10" width="26.140625" style="20" customWidth="1"/>
    <col min="11" max="11" width="14.28515625" style="20" customWidth="1"/>
    <col min="12" max="12" width="14.5703125" style="20" customWidth="1"/>
    <col min="13" max="13" width="15.42578125" style="18" customWidth="1"/>
    <col min="14" max="14" width="13.85546875" style="21" customWidth="1"/>
    <col min="15" max="15" width="15.28515625" style="7" customWidth="1"/>
    <col min="16" max="16" width="30.7109375" style="7" customWidth="1"/>
    <col min="17" max="17" width="47" style="13" customWidth="1"/>
    <col min="18" max="18" width="74.42578125" style="9" customWidth="1"/>
    <col min="19" max="19" width="25.5703125" style="13" customWidth="1"/>
    <col min="20" max="20" width="18.140625" style="13" customWidth="1"/>
    <col min="21" max="21" width="13.7109375" style="24" customWidth="1"/>
    <col min="22" max="22" width="19.85546875" style="9" customWidth="1"/>
    <col min="23" max="23" width="15.7109375" style="9" customWidth="1"/>
    <col min="24" max="24" width="31.7109375" bestFit="1" customWidth="1"/>
    <col min="25" max="25" width="15.7109375" style="29" customWidth="1"/>
    <col min="26" max="26" width="15.7109375" style="10" customWidth="1"/>
    <col min="27" max="27" width="50.5703125" style="73" customWidth="1"/>
    <col min="28" max="28" width="19.85546875" style="135" customWidth="1"/>
    <col min="29" max="29" width="50.5703125" style="135" customWidth="1"/>
    <col min="30" max="30" width="30.5703125" customWidth="1"/>
    <col min="31" max="31" width="11.5703125" bestFit="1" customWidth="1"/>
  </cols>
  <sheetData>
    <row r="1" spans="1:31" ht="18.75" thickBot="1">
      <c r="A1" s="155" t="s">
        <v>3</v>
      </c>
      <c r="B1" s="156"/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6"/>
      <c r="R1" s="156"/>
      <c r="S1" s="156"/>
      <c r="T1" s="156"/>
      <c r="U1" s="156"/>
      <c r="V1" s="156"/>
      <c r="W1" s="156"/>
      <c r="X1" s="156"/>
      <c r="Y1" s="156"/>
      <c r="Z1" s="156"/>
      <c r="AA1" s="156"/>
      <c r="AB1" s="156"/>
      <c r="AC1" s="156"/>
      <c r="AD1" s="157"/>
    </row>
    <row r="2" spans="1:31" ht="9.75" customHeight="1" thickBot="1">
      <c r="A2" s="166"/>
      <c r="B2" s="167"/>
      <c r="C2" s="167"/>
      <c r="D2" s="167"/>
      <c r="E2" s="167"/>
      <c r="F2" s="167"/>
      <c r="G2" s="167"/>
      <c r="H2" s="167"/>
      <c r="I2" s="167"/>
      <c r="J2" s="167"/>
      <c r="K2" s="167"/>
      <c r="L2" s="167"/>
      <c r="M2" s="167"/>
      <c r="N2" s="168"/>
      <c r="O2" s="167"/>
      <c r="P2" s="167"/>
      <c r="Q2" s="167"/>
      <c r="R2" s="167"/>
      <c r="S2" s="167"/>
      <c r="T2" s="167"/>
      <c r="U2" s="168"/>
      <c r="V2" s="167"/>
      <c r="W2" s="167"/>
      <c r="X2" s="167"/>
      <c r="Y2" s="169"/>
      <c r="Z2" s="170"/>
      <c r="AA2" s="171"/>
      <c r="AB2" s="131"/>
      <c r="AC2" s="131"/>
    </row>
    <row r="3" spans="1:31" ht="15.75" customHeight="1" thickBot="1">
      <c r="A3" s="172" t="s">
        <v>4</v>
      </c>
      <c r="B3" s="174" t="s">
        <v>5</v>
      </c>
      <c r="C3" s="158" t="s">
        <v>503</v>
      </c>
      <c r="D3" s="158" t="s">
        <v>2445</v>
      </c>
      <c r="E3" s="158" t="s">
        <v>504</v>
      </c>
      <c r="F3" s="158" t="s">
        <v>505</v>
      </c>
      <c r="G3" s="172" t="s">
        <v>0</v>
      </c>
      <c r="H3" s="172" t="s">
        <v>753</v>
      </c>
      <c r="I3" s="172" t="s">
        <v>497</v>
      </c>
      <c r="J3" s="161" t="s">
        <v>8</v>
      </c>
      <c r="K3" s="161" t="s">
        <v>519</v>
      </c>
      <c r="L3" s="161" t="s">
        <v>518</v>
      </c>
      <c r="M3" s="161" t="s">
        <v>413</v>
      </c>
      <c r="N3" s="161" t="s">
        <v>159</v>
      </c>
      <c r="O3" s="176" t="s">
        <v>160</v>
      </c>
      <c r="P3" s="176"/>
      <c r="Q3" s="176"/>
      <c r="R3" s="176"/>
      <c r="S3" s="176"/>
      <c r="T3" s="176"/>
      <c r="U3" s="177"/>
      <c r="V3" s="163" t="s">
        <v>753</v>
      </c>
      <c r="W3" s="164"/>
      <c r="X3" s="164"/>
      <c r="Y3" s="164"/>
      <c r="Z3" s="164"/>
      <c r="AA3" s="165"/>
      <c r="AB3" s="133"/>
      <c r="AC3" s="133"/>
      <c r="AD3" s="158" t="s">
        <v>3998</v>
      </c>
    </row>
    <row r="4" spans="1:31" ht="38.25" customHeight="1" thickBot="1">
      <c r="A4" s="173"/>
      <c r="B4" s="175"/>
      <c r="C4" s="160"/>
      <c r="D4" s="160"/>
      <c r="E4" s="160"/>
      <c r="F4" s="160"/>
      <c r="G4" s="173"/>
      <c r="H4" s="173"/>
      <c r="I4" s="173"/>
      <c r="J4" s="162"/>
      <c r="K4" s="162"/>
      <c r="L4" s="162"/>
      <c r="M4" s="162"/>
      <c r="N4" s="162"/>
      <c r="O4" s="14" t="s">
        <v>161</v>
      </c>
      <c r="P4" s="11" t="s">
        <v>269</v>
      </c>
      <c r="Q4" s="40" t="s">
        <v>10</v>
      </c>
      <c r="R4" s="1" t="s">
        <v>9</v>
      </c>
      <c r="S4" s="12" t="s">
        <v>162</v>
      </c>
      <c r="T4" s="12" t="s">
        <v>4986</v>
      </c>
      <c r="U4" s="8" t="s">
        <v>223</v>
      </c>
      <c r="V4" s="1" t="s">
        <v>224</v>
      </c>
      <c r="W4" s="2" t="s">
        <v>6</v>
      </c>
      <c r="X4" s="2" t="s">
        <v>1</v>
      </c>
      <c r="Y4" s="25" t="s">
        <v>489</v>
      </c>
      <c r="Z4" s="25" t="s">
        <v>490</v>
      </c>
      <c r="AA4" s="71" t="s">
        <v>2</v>
      </c>
      <c r="AB4" s="134" t="s">
        <v>6017</v>
      </c>
      <c r="AC4" s="134" t="s">
        <v>4929</v>
      </c>
      <c r="AD4" s="159"/>
    </row>
    <row r="5" spans="1:31" ht="8.25" customHeight="1">
      <c r="A5" s="5"/>
      <c r="B5" s="60"/>
      <c r="C5" s="22"/>
      <c r="D5" s="22"/>
      <c r="E5" s="22"/>
      <c r="F5" s="22"/>
      <c r="G5" s="6"/>
      <c r="H5" s="6"/>
      <c r="I5" s="6"/>
      <c r="J5" s="3"/>
      <c r="K5" s="3"/>
      <c r="L5" s="3"/>
      <c r="M5" s="3"/>
      <c r="N5" s="16"/>
      <c r="O5" s="15"/>
      <c r="P5" s="3"/>
      <c r="Q5" s="3"/>
      <c r="R5" s="4"/>
      <c r="S5" s="3"/>
      <c r="T5" s="115"/>
      <c r="U5" s="23"/>
      <c r="V5" s="4"/>
      <c r="W5" s="4"/>
      <c r="X5" s="4"/>
      <c r="Y5" s="28"/>
      <c r="Z5" s="26"/>
      <c r="AA5" s="16"/>
      <c r="AB5" s="16"/>
      <c r="AC5" s="16"/>
      <c r="AD5" s="16"/>
    </row>
    <row r="6" spans="1:31" s="37" customFormat="1" ht="15" customHeight="1">
      <c r="A6" s="30">
        <v>891</v>
      </c>
      <c r="B6" s="61" t="s">
        <v>1363</v>
      </c>
      <c r="C6" s="34">
        <v>40956</v>
      </c>
      <c r="D6" s="34">
        <v>41112</v>
      </c>
      <c r="E6" s="34">
        <f>D6+15</f>
        <v>41127</v>
      </c>
      <c r="F6" s="34">
        <v>40967</v>
      </c>
      <c r="G6" s="31" t="s">
        <v>752</v>
      </c>
      <c r="H6" s="31" t="s">
        <v>499</v>
      </c>
      <c r="I6" s="31" t="s">
        <v>506</v>
      </c>
      <c r="J6" s="32" t="s">
        <v>1214</v>
      </c>
      <c r="K6" s="32" t="s">
        <v>1287</v>
      </c>
      <c r="L6" s="32" t="s">
        <v>1288</v>
      </c>
      <c r="M6" s="63" t="str">
        <f>VLOOKUP(B6,SAOM!B$2:H1217,7,0)</f>
        <v>-</v>
      </c>
      <c r="N6" s="33">
        <v>4035</v>
      </c>
      <c r="O6" s="34" t="str">
        <f>VLOOKUP(B6,SAOM!B$2:I1217,8,0)</f>
        <v>-</v>
      </c>
      <c r="P6" s="34" t="str">
        <f>VLOOKUP(B6,AG_Lider!A$1:F1576,6,0)</f>
        <v>VODANET</v>
      </c>
      <c r="Q6" s="65" t="str">
        <f>VLOOKUP(B6,SAOM!B$2:J1217,9,0)</f>
        <v>Flávio Natalancio Antônio de Souza</v>
      </c>
      <c r="R6" s="34" t="str">
        <f>VLOOKUP(B6,SAOM!B$2:K1663,10,0)</f>
        <v>Rua Jonas Carneiro, 307 - Centro</v>
      </c>
      <c r="S6" s="65" t="str">
        <f>VLOOKUP(B6,SAOM!B2:M730,12,0)</f>
        <v>(38) 3742-1471</v>
      </c>
      <c r="T6" s="116" t="str">
        <f>VLOOKUP(B6,SAOM!B2:L730,11,0)</f>
        <v>39280-000</v>
      </c>
      <c r="U6" s="35"/>
      <c r="V6" s="63" t="str">
        <f>VLOOKUP(B6,SAOM!B2:N730,13,0)</f>
        <v>-</v>
      </c>
      <c r="W6" s="34"/>
      <c r="X6" s="32"/>
      <c r="Y6" s="36"/>
      <c r="Z6" s="53"/>
      <c r="AA6" s="36" t="s">
        <v>4431</v>
      </c>
      <c r="AB6" s="72" t="s">
        <v>4850</v>
      </c>
      <c r="AC6" s="36"/>
      <c r="AD6" s="32"/>
      <c r="AE6" s="37" t="s">
        <v>4850</v>
      </c>
    </row>
    <row r="7" spans="1:31" s="37" customFormat="1">
      <c r="A7" s="38">
        <v>3449</v>
      </c>
      <c r="B7" s="61">
        <v>3449</v>
      </c>
      <c r="C7" s="34">
        <v>41037</v>
      </c>
      <c r="D7" s="34">
        <v>41082</v>
      </c>
      <c r="E7" s="34">
        <f t="shared" ref="E7:E70" si="0">D7+15</f>
        <v>41097</v>
      </c>
      <c r="F7" s="34">
        <v>41043</v>
      </c>
      <c r="G7" s="31" t="s">
        <v>1518</v>
      </c>
      <c r="H7" s="31" t="s">
        <v>501</v>
      </c>
      <c r="I7" s="31" t="s">
        <v>1518</v>
      </c>
      <c r="J7" s="32" t="s">
        <v>2128</v>
      </c>
      <c r="K7" s="32" t="s">
        <v>1287</v>
      </c>
      <c r="L7" s="32" t="s">
        <v>1288</v>
      </c>
      <c r="M7" s="63" t="str">
        <f>VLOOKUP(B7,SAOM!B$2:H1357,7,0)</f>
        <v>SES-BURO-3449</v>
      </c>
      <c r="N7" s="33">
        <v>4035</v>
      </c>
      <c r="O7" s="34">
        <f>VLOOKUP(B7,SAOM!B$2:I1357,8,0)</f>
        <v>41057</v>
      </c>
      <c r="P7" s="34" t="e">
        <f>VLOOKUP(B7,AG_Lider!A$1:F1716,6,0)</f>
        <v>#N/A</v>
      </c>
      <c r="Q7" s="65" t="str">
        <f>VLOOKUP(B7,SAOM!B$2:J1357,9,0)</f>
        <v>Nubia Oliveira Veloso Martins</v>
      </c>
      <c r="R7" s="34" t="str">
        <f>VLOOKUP(B7,SAOM!B$2:K1803,10,0)</f>
        <v>Rua Jonas Carneiro, 305</v>
      </c>
      <c r="S7" s="65" t="str">
        <f>VLOOKUP(B7,SAOM!B3:M731,12,0)</f>
        <v>38 3742-1506</v>
      </c>
      <c r="T7" s="116" t="str">
        <f>VLOOKUP(B7,SAOM!B3:L731,11,0)</f>
        <v>39280-000</v>
      </c>
      <c r="U7" s="35"/>
      <c r="V7" s="63" t="str">
        <f>VLOOKUP(B7,SAOM!B3:N731,13,0)</f>
        <v>-</v>
      </c>
      <c r="W7" s="34"/>
      <c r="X7" s="32"/>
      <c r="Y7" s="68"/>
      <c r="Z7" s="54"/>
      <c r="AA7" s="72" t="s">
        <v>3470</v>
      </c>
      <c r="AB7" s="72" t="s">
        <v>4850</v>
      </c>
      <c r="AC7" s="72"/>
      <c r="AD7" s="32"/>
      <c r="AE7" s="37" t="s">
        <v>4850</v>
      </c>
    </row>
    <row r="8" spans="1:31" s="37" customFormat="1" ht="15" customHeight="1">
      <c r="A8" s="38">
        <v>3441</v>
      </c>
      <c r="B8" s="61">
        <v>3441</v>
      </c>
      <c r="C8" s="34">
        <v>41037</v>
      </c>
      <c r="D8" s="34">
        <v>41082</v>
      </c>
      <c r="E8" s="34">
        <f t="shared" si="0"/>
        <v>41097</v>
      </c>
      <c r="F8" s="34" t="s">
        <v>501</v>
      </c>
      <c r="G8" s="31" t="s">
        <v>1518</v>
      </c>
      <c r="H8" s="31" t="s">
        <v>501</v>
      </c>
      <c r="I8" s="31" t="s">
        <v>1518</v>
      </c>
      <c r="J8" s="32" t="s">
        <v>2128</v>
      </c>
      <c r="K8" s="32" t="s">
        <v>1287</v>
      </c>
      <c r="L8" s="32" t="s">
        <v>1288</v>
      </c>
      <c r="M8" s="63" t="str">
        <f>VLOOKUP(B8,SAOM!B$2:H1363,7,0)</f>
        <v>-</v>
      </c>
      <c r="N8" s="33">
        <v>4035</v>
      </c>
      <c r="O8" s="34" t="str">
        <f>VLOOKUP(B8,SAOM!B$2:I1363,8,0)</f>
        <v>-</v>
      </c>
      <c r="P8" s="34" t="e">
        <f>VLOOKUP(B8,AG_Lider!A$1:F1722,6,0)</f>
        <v>#N/A</v>
      </c>
      <c r="Q8" s="65" t="str">
        <f>VLOOKUP(B8,SAOM!B$2:J1363,9,0)</f>
        <v>Cyntia Rodrigues da Silva</v>
      </c>
      <c r="R8" s="34" t="str">
        <f>VLOOKUP(B8,SAOM!B$2:K1809,10,0)</f>
        <v>Rua Jonas Carneiro, 307</v>
      </c>
      <c r="S8" s="65" t="str">
        <f>VLOOKUP(B8,SAOM!B4:M732,12,0)</f>
        <v>38 3742-1326</v>
      </c>
      <c r="T8" s="116" t="str">
        <f>VLOOKUP(B8,SAOM!B4:L732,11,0)</f>
        <v>39280-000</v>
      </c>
      <c r="U8" s="35"/>
      <c r="V8" s="63" t="str">
        <f>VLOOKUP(B8,SAOM!B4:N732,13,0)</f>
        <v>-</v>
      </c>
      <c r="W8" s="34"/>
      <c r="X8" s="32"/>
      <c r="Y8" s="68"/>
      <c r="Z8" s="54"/>
      <c r="AA8" s="72" t="s">
        <v>3471</v>
      </c>
      <c r="AB8" s="72" t="s">
        <v>4850</v>
      </c>
      <c r="AC8" s="72"/>
      <c r="AD8" s="32"/>
      <c r="AE8" s="37" t="s">
        <v>4850</v>
      </c>
    </row>
    <row r="9" spans="1:31" s="37" customFormat="1">
      <c r="A9" s="38">
        <v>643</v>
      </c>
      <c r="B9" s="61" t="s">
        <v>7</v>
      </c>
      <c r="C9" s="34">
        <v>40868</v>
      </c>
      <c r="D9" s="34">
        <v>40913</v>
      </c>
      <c r="E9" s="34">
        <f t="shared" si="0"/>
        <v>40928</v>
      </c>
      <c r="F9" s="34" t="s">
        <v>501</v>
      </c>
      <c r="G9" s="31" t="s">
        <v>517</v>
      </c>
      <c r="H9" s="31" t="s">
        <v>499</v>
      </c>
      <c r="I9" s="31" t="s">
        <v>501</v>
      </c>
      <c r="J9" s="32" t="s">
        <v>163</v>
      </c>
      <c r="K9" s="32" t="s">
        <v>550</v>
      </c>
      <c r="L9" s="32" t="s">
        <v>551</v>
      </c>
      <c r="M9" s="63" t="str">
        <f>VLOOKUP(B9,SAOM!B$2:H1000,7,0)</f>
        <v>SES-BRAS-0643</v>
      </c>
      <c r="N9" s="33">
        <v>4035</v>
      </c>
      <c r="O9" s="34">
        <f>VLOOKUP(B9,SAOM!B$2:I1000,8,0)</f>
        <v>40913</v>
      </c>
      <c r="P9" s="34" t="str">
        <f>VLOOKUP(B9,AG_Lider!A$1:F1358,6,0)</f>
        <v>CONCLUÍDO</v>
      </c>
      <c r="Q9" s="65" t="str">
        <f>VLOOKUP(B9,SAOM!B$2:J1000,9,0)</f>
        <v>Cassia</v>
      </c>
      <c r="R9" s="34" t="str">
        <f>VLOOKUP(B9,SAOM!B$2:K1446,10,0)</f>
        <v xml:space="preserve">avenida BIAS FORTES, 1061 CVV </v>
      </c>
      <c r="S9" s="65" t="e">
        <f>VLOOKUP(B9,SAOM!B5:M733,12,0)</f>
        <v>#N/A</v>
      </c>
      <c r="T9" s="116" t="e">
        <f>VLOOKUP(B9,SAOM!B5:L733,11,0)</f>
        <v>#N/A</v>
      </c>
      <c r="U9" s="35">
        <v>40892</v>
      </c>
      <c r="V9" s="63" t="e">
        <f>VLOOKUP(B9,SAOM!B5:N733,13,0)</f>
        <v>#N/A</v>
      </c>
      <c r="W9" s="34">
        <v>40917</v>
      </c>
      <c r="X9" s="32" t="s">
        <v>4066</v>
      </c>
      <c r="Y9" s="54">
        <v>40917</v>
      </c>
      <c r="Z9" s="54">
        <v>41012</v>
      </c>
      <c r="AA9" s="72" t="s">
        <v>749</v>
      </c>
      <c r="AB9" s="72" t="s">
        <v>4850</v>
      </c>
      <c r="AC9" s="72"/>
      <c r="AD9" s="32"/>
      <c r="AE9" s="37" t="s">
        <v>4850</v>
      </c>
    </row>
    <row r="10" spans="1:31" s="37" customFormat="1" ht="15" customHeight="1">
      <c r="A10" s="38">
        <v>644</v>
      </c>
      <c r="B10" s="61" t="s">
        <v>11</v>
      </c>
      <c r="C10" s="34">
        <v>40868</v>
      </c>
      <c r="D10" s="34">
        <v>40913</v>
      </c>
      <c r="E10" s="34">
        <f t="shared" si="0"/>
        <v>40928</v>
      </c>
      <c r="F10" s="34">
        <v>40891</v>
      </c>
      <c r="G10" s="31" t="s">
        <v>517</v>
      </c>
      <c r="H10" s="31" t="s">
        <v>499</v>
      </c>
      <c r="I10" s="31" t="s">
        <v>501</v>
      </c>
      <c r="J10" s="32" t="s">
        <v>164</v>
      </c>
      <c r="K10" s="32" t="s">
        <v>552</v>
      </c>
      <c r="L10" s="32" t="s">
        <v>553</v>
      </c>
      <c r="M10" s="63" t="str">
        <f>VLOOKUP(B10,SAOM!B$2:H1001,7,0)</f>
        <v>SES-JEHA-0644</v>
      </c>
      <c r="N10" s="33">
        <v>4035</v>
      </c>
      <c r="O10" s="34">
        <f>VLOOKUP(B10,SAOM!B$2:I1001,8,0)</f>
        <v>40939</v>
      </c>
      <c r="P10" s="34" t="str">
        <f>VLOOKUP(B10,AG_Lider!A$1:F1359,6,0)</f>
        <v>CONCLUÍDO</v>
      </c>
      <c r="Q10" s="65" t="str">
        <f>VLOOKUP(B10,SAOM!B$2:J1001,9,0)</f>
        <v>Ademir</v>
      </c>
      <c r="R10" s="34" t="str">
        <f>VLOOKUP(B10,SAOM!B$2:K1447,10,0)</f>
        <v>Rua Bento, 0 CVV - Vaticano</v>
      </c>
      <c r="S10" s="65" t="e">
        <f>VLOOKUP(B10,SAOM!B6:M734,12,0)</f>
        <v>#N/A</v>
      </c>
      <c r="T10" s="116" t="e">
        <f>VLOOKUP(B10,SAOM!B6:L734,11,0)</f>
        <v>#N/A</v>
      </c>
      <c r="U10" s="35">
        <v>40938</v>
      </c>
      <c r="V10" s="63" t="e">
        <f>VLOOKUP(B10,SAOM!B6:N734,13,0)</f>
        <v>#N/A</v>
      </c>
      <c r="W10" s="34">
        <v>40941</v>
      </c>
      <c r="X10" s="32" t="s">
        <v>754</v>
      </c>
      <c r="Y10" s="54">
        <v>40942</v>
      </c>
      <c r="Z10" s="54">
        <v>40984</v>
      </c>
      <c r="AA10" s="72" t="s">
        <v>2550</v>
      </c>
      <c r="AB10" s="72" t="s">
        <v>4850</v>
      </c>
      <c r="AC10" s="72"/>
      <c r="AD10" s="32"/>
      <c r="AE10" s="37" t="s">
        <v>4850</v>
      </c>
    </row>
    <row r="11" spans="1:31" s="37" customFormat="1">
      <c r="A11" s="38">
        <v>645</v>
      </c>
      <c r="B11" s="61" t="s">
        <v>13</v>
      </c>
      <c r="C11" s="34">
        <v>40868</v>
      </c>
      <c r="D11" s="34">
        <v>40913</v>
      </c>
      <c r="E11" s="34">
        <f t="shared" si="0"/>
        <v>40928</v>
      </c>
      <c r="F11" s="34">
        <v>40891</v>
      </c>
      <c r="G11" s="31" t="s">
        <v>1518</v>
      </c>
      <c r="H11" s="31" t="s">
        <v>501</v>
      </c>
      <c r="I11" s="31" t="s">
        <v>506</v>
      </c>
      <c r="J11" s="32" t="s">
        <v>165</v>
      </c>
      <c r="K11" s="32" t="s">
        <v>554</v>
      </c>
      <c r="L11" s="32" t="s">
        <v>555</v>
      </c>
      <c r="M11" s="63" t="str">
        <f>VLOOKUP(B11,SAOM!B$2:H1002,7,0)</f>
        <v>SES-CALO-0645</v>
      </c>
      <c r="N11" s="33">
        <v>4033</v>
      </c>
      <c r="O11" s="34">
        <f>VLOOKUP(B11,SAOM!B$2:I1002,8,0)</f>
        <v>40996</v>
      </c>
      <c r="P11" s="34" t="e">
        <f>VLOOKUP(B11,AG_Lider!A$1:F1360,6,0)</f>
        <v>#N/A</v>
      </c>
      <c r="Q11" s="65" t="str">
        <f>VLOOKUP(B11,SAOM!B$2:J1002,9,0)</f>
        <v>Setor direção</v>
      </c>
      <c r="R11" s="34" t="str">
        <f>VLOOKUP(B11,SAOM!B$2:K1448,10,0)</f>
        <v>Rua expedicionario Boavidir Massote, 520 CVV - vila escolastica</v>
      </c>
      <c r="S11" s="65" t="e">
        <f>VLOOKUP(B11,SAOM!B7:M735,12,0)</f>
        <v>#N/A</v>
      </c>
      <c r="T11" s="116" t="e">
        <f>VLOOKUP(B11,SAOM!B7:L735,11,0)</f>
        <v>#N/A</v>
      </c>
      <c r="U11" s="35"/>
      <c r="V11" s="63" t="e">
        <f>VLOOKUP(B11,SAOM!B7:N735,13,0)</f>
        <v>#N/A</v>
      </c>
      <c r="W11" s="34"/>
      <c r="X11" s="32"/>
      <c r="Y11" s="54"/>
      <c r="Z11" s="54"/>
      <c r="AA11" s="37" t="s">
        <v>6118</v>
      </c>
      <c r="AB11" s="72" t="s">
        <v>4850</v>
      </c>
      <c r="AD11" s="32"/>
      <c r="AE11" s="37" t="s">
        <v>4850</v>
      </c>
    </row>
    <row r="12" spans="1:31" s="37" customFormat="1" ht="15" customHeight="1">
      <c r="A12" s="38">
        <v>646</v>
      </c>
      <c r="B12" s="61" t="s">
        <v>14</v>
      </c>
      <c r="C12" s="34">
        <v>40868</v>
      </c>
      <c r="D12" s="34">
        <v>40913</v>
      </c>
      <c r="E12" s="34">
        <f t="shared" si="0"/>
        <v>40928</v>
      </c>
      <c r="F12" s="34">
        <v>40892</v>
      </c>
      <c r="G12" s="31" t="s">
        <v>517</v>
      </c>
      <c r="H12" s="31" t="s">
        <v>499</v>
      </c>
      <c r="I12" s="31" t="s">
        <v>501</v>
      </c>
      <c r="J12" s="32" t="s">
        <v>166</v>
      </c>
      <c r="K12" s="32" t="s">
        <v>556</v>
      </c>
      <c r="L12" s="32" t="s">
        <v>557</v>
      </c>
      <c r="M12" s="63" t="str">
        <f>VLOOKUP(B12,SAOM!B$2:H1003,7,0)</f>
        <v>SES-CAHA-0646</v>
      </c>
      <c r="N12" s="33">
        <v>4035</v>
      </c>
      <c r="O12" s="34">
        <f>VLOOKUP(B12,SAOM!B$2:I1003,8,0)</f>
        <v>40933</v>
      </c>
      <c r="P12" s="34" t="str">
        <f>VLOOKUP(B12,AG_Lider!A$1:F1361,6,0)</f>
        <v>CONCLUÍDO</v>
      </c>
      <c r="Q12" s="65" t="str">
        <f>VLOOKUP(B12,SAOM!B$2:J1003,9,0)</f>
        <v>Gorete</v>
      </c>
      <c r="R12" s="34" t="str">
        <f>VLOOKUP(B12,SAOM!B$2:K1449,10,0)</f>
        <v>avenida JK, 0 CVV - Centro</v>
      </c>
      <c r="S12" s="65" t="e">
        <f>VLOOKUP(B12,SAOM!B8:M736,12,0)</f>
        <v>#N/A</v>
      </c>
      <c r="T12" s="116" t="e">
        <f>VLOOKUP(B12,SAOM!B8:L736,11,0)</f>
        <v>#N/A</v>
      </c>
      <c r="U12" s="35">
        <v>40932</v>
      </c>
      <c r="V12" s="63" t="e">
        <f>VLOOKUP(B12,SAOM!B8:N736,13,0)</f>
        <v>#N/A</v>
      </c>
      <c r="W12" s="34">
        <v>40934</v>
      </c>
      <c r="X12" s="32" t="s">
        <v>1593</v>
      </c>
      <c r="Y12" s="54">
        <v>40935</v>
      </c>
      <c r="Z12" s="54"/>
      <c r="AA12" s="72"/>
      <c r="AB12" s="72" t="s">
        <v>4850</v>
      </c>
      <c r="AC12" s="72"/>
      <c r="AD12" s="32"/>
      <c r="AE12" s="37" t="s">
        <v>4850</v>
      </c>
    </row>
    <row r="13" spans="1:31" s="37" customFormat="1" ht="15" customHeight="1">
      <c r="A13" s="38">
        <v>647</v>
      </c>
      <c r="B13" s="61" t="s">
        <v>16</v>
      </c>
      <c r="C13" s="34">
        <v>40868</v>
      </c>
      <c r="D13" s="34">
        <v>40913</v>
      </c>
      <c r="E13" s="34">
        <f t="shared" si="0"/>
        <v>40928</v>
      </c>
      <c r="F13" s="34" t="s">
        <v>501</v>
      </c>
      <c r="G13" s="31" t="s">
        <v>517</v>
      </c>
      <c r="H13" s="31" t="s">
        <v>499</v>
      </c>
      <c r="I13" s="31" t="s">
        <v>501</v>
      </c>
      <c r="J13" s="32" t="s">
        <v>167</v>
      </c>
      <c r="K13" s="32" t="s">
        <v>558</v>
      </c>
      <c r="L13" s="32" t="s">
        <v>559</v>
      </c>
      <c r="M13" s="63" t="str">
        <f>VLOOKUP(B13,SAOM!B$2:H1004,7,0)</f>
        <v>SES-FRAL-0647</v>
      </c>
      <c r="N13" s="33">
        <v>4033</v>
      </c>
      <c r="O13" s="34">
        <f>VLOOKUP(B13,SAOM!B$2:I1004,8,0)</f>
        <v>40924</v>
      </c>
      <c r="P13" s="34" t="str">
        <f>VLOOKUP(B13,AG_Lider!A$1:F1362,6,0)</f>
        <v>CONCLUÍDO</v>
      </c>
      <c r="Q13" s="65" t="str">
        <f>VLOOKUP(B13,SAOM!B$2:J1004,9,0)</f>
        <v>Maria Cristina</v>
      </c>
      <c r="R13" s="34" t="str">
        <f>VLOOKUP(B13,SAOM!B$2:K1450,10,0)</f>
        <v>Rua Joao Carlos Ribeiro, 630 cvv - Jd das Laranjeiras</v>
      </c>
      <c r="S13" s="65" t="e">
        <f>VLOOKUP(B13,SAOM!B9:M737,12,0)</f>
        <v>#N/A</v>
      </c>
      <c r="T13" s="116" t="e">
        <f>VLOOKUP(B13,SAOM!B9:L737,11,0)</f>
        <v>#N/A</v>
      </c>
      <c r="U13" s="35">
        <v>40892</v>
      </c>
      <c r="V13" s="63" t="e">
        <f>VLOOKUP(B13,SAOM!B9:N737,13,0)</f>
        <v>#N/A</v>
      </c>
      <c r="W13" s="34">
        <v>40926</v>
      </c>
      <c r="X13" s="32" t="s">
        <v>1635</v>
      </c>
      <c r="Y13" s="54">
        <v>40926</v>
      </c>
      <c r="Z13" s="54">
        <v>40927</v>
      </c>
      <c r="AA13" s="72" t="s">
        <v>692</v>
      </c>
      <c r="AB13" s="72" t="s">
        <v>4850</v>
      </c>
      <c r="AC13" s="72"/>
      <c r="AD13" s="32"/>
      <c r="AE13" s="37" t="s">
        <v>4850</v>
      </c>
    </row>
    <row r="14" spans="1:31" s="37" customFormat="1" ht="15" customHeight="1">
      <c r="A14" s="38">
        <v>648</v>
      </c>
      <c r="B14" s="61" t="s">
        <v>18</v>
      </c>
      <c r="C14" s="34">
        <v>40868</v>
      </c>
      <c r="D14" s="34">
        <v>40913</v>
      </c>
      <c r="E14" s="34">
        <f t="shared" si="0"/>
        <v>40928</v>
      </c>
      <c r="F14" s="34">
        <v>40891</v>
      </c>
      <c r="G14" s="31" t="s">
        <v>517</v>
      </c>
      <c r="H14" s="31" t="s">
        <v>499</v>
      </c>
      <c r="I14" s="31" t="s">
        <v>501</v>
      </c>
      <c r="J14" s="32" t="s">
        <v>168</v>
      </c>
      <c r="K14" s="32" t="s">
        <v>560</v>
      </c>
      <c r="L14" s="32" t="s">
        <v>561</v>
      </c>
      <c r="M14" s="63" t="str">
        <f>VLOOKUP(B14,SAOM!B$2:H1005,7,0)</f>
        <v>SES-JUIA-0648</v>
      </c>
      <c r="N14" s="33">
        <v>4035</v>
      </c>
      <c r="O14" s="34">
        <f>VLOOKUP(B14,SAOM!B$2:I1005,8,0)</f>
        <v>40920</v>
      </c>
      <c r="P14" s="34" t="str">
        <f>VLOOKUP(B14,AG_Lider!A$1:F1363,6,0)</f>
        <v>CONCLUÍDO</v>
      </c>
      <c r="Q14" s="65" t="str">
        <f>VLOOKUP(B14,SAOM!B$2:J1005,9,0)</f>
        <v>Ademir</v>
      </c>
      <c r="R14" s="34" t="str">
        <f>VLOOKUP(B14,SAOM!B$2:K1451,10,0)</f>
        <v>Rua 11, 155 cvv - Vila Jussara</v>
      </c>
      <c r="S14" s="65" t="e">
        <f>VLOOKUP(B14,SAOM!B10:M738,12,0)</f>
        <v>#N/A</v>
      </c>
      <c r="T14" s="116" t="e">
        <f>VLOOKUP(B14,SAOM!B10:L738,11,0)</f>
        <v>#N/A</v>
      </c>
      <c r="U14" s="35">
        <v>40932</v>
      </c>
      <c r="V14" s="63" t="e">
        <f>VLOOKUP(B14,SAOM!B10:N738,13,0)</f>
        <v>#N/A</v>
      </c>
      <c r="W14" s="34">
        <v>40933</v>
      </c>
      <c r="X14" s="32" t="s">
        <v>2314</v>
      </c>
      <c r="Y14" s="54">
        <v>40934</v>
      </c>
      <c r="Z14" s="54">
        <v>40954</v>
      </c>
      <c r="AA14" s="72" t="s">
        <v>749</v>
      </c>
      <c r="AB14" s="72" t="s">
        <v>4850</v>
      </c>
      <c r="AC14" s="72"/>
      <c r="AD14" s="32"/>
      <c r="AE14" s="37" t="s">
        <v>4850</v>
      </c>
    </row>
    <row r="15" spans="1:31" s="37" customFormat="1">
      <c r="A15" s="38">
        <v>649</v>
      </c>
      <c r="B15" s="61" t="s">
        <v>19</v>
      </c>
      <c r="C15" s="34">
        <v>40868</v>
      </c>
      <c r="D15" s="34">
        <v>40913</v>
      </c>
      <c r="E15" s="34">
        <f t="shared" si="0"/>
        <v>40928</v>
      </c>
      <c r="F15" s="34">
        <v>40891</v>
      </c>
      <c r="G15" s="31" t="s">
        <v>517</v>
      </c>
      <c r="H15" s="31" t="s">
        <v>499</v>
      </c>
      <c r="I15" s="31" t="s">
        <v>501</v>
      </c>
      <c r="J15" s="32" t="s">
        <v>169</v>
      </c>
      <c r="K15" s="32" t="s">
        <v>562</v>
      </c>
      <c r="L15" s="32" t="s">
        <v>563</v>
      </c>
      <c r="M15" s="63" t="str">
        <f>VLOOKUP(B15,SAOM!B$2:H1006,7,0)</f>
        <v>SES-JURA-0649</v>
      </c>
      <c r="N15" s="33">
        <v>4033</v>
      </c>
      <c r="O15" s="34">
        <f>VLOOKUP(B15,SAOM!B$2:I1006,8,0)</f>
        <v>40926</v>
      </c>
      <c r="P15" s="34" t="str">
        <f>VLOOKUP(B15,AG_Lider!A$1:F1364,6,0)</f>
        <v>CONCLUÍDO</v>
      </c>
      <c r="Q15" s="65" t="str">
        <f>VLOOKUP(B15,SAOM!B$2:J1006,9,0)</f>
        <v>Rodrigo Moraes</v>
      </c>
      <c r="R15" s="34" t="str">
        <f>VLOOKUP(B15,SAOM!B$2:K1452,10,0)</f>
        <v>avenida Eugenio do Nascimento, 0 HOSPITAL UNIVERSITARIO - Dom Bosco</v>
      </c>
      <c r="S15" s="65" t="e">
        <f>VLOOKUP(B15,SAOM!B11:M739,12,0)</f>
        <v>#N/A</v>
      </c>
      <c r="T15" s="116" t="e">
        <f>VLOOKUP(B15,SAOM!B11:L739,11,0)</f>
        <v>#N/A</v>
      </c>
      <c r="U15" s="35">
        <v>40925</v>
      </c>
      <c r="V15" s="63" t="e">
        <f>VLOOKUP(B15,SAOM!B11:N739,13,0)</f>
        <v>#N/A</v>
      </c>
      <c r="W15" s="34">
        <v>40926</v>
      </c>
      <c r="X15" s="32" t="s">
        <v>1572</v>
      </c>
      <c r="Y15" s="54">
        <v>40926</v>
      </c>
      <c r="Z15" s="54">
        <v>41012</v>
      </c>
      <c r="AA15" s="72" t="s">
        <v>749</v>
      </c>
      <c r="AB15" s="72" t="s">
        <v>4850</v>
      </c>
      <c r="AC15" s="72"/>
      <c r="AD15" s="32"/>
      <c r="AE15" s="37" t="s">
        <v>4850</v>
      </c>
    </row>
    <row r="16" spans="1:31" s="37" customFormat="1" ht="15" customHeight="1">
      <c r="A16" s="38">
        <v>650</v>
      </c>
      <c r="B16" s="61" t="s">
        <v>20</v>
      </c>
      <c r="C16" s="34">
        <v>40868</v>
      </c>
      <c r="D16" s="34">
        <v>40913</v>
      </c>
      <c r="E16" s="34">
        <f t="shared" si="0"/>
        <v>40928</v>
      </c>
      <c r="F16" s="34" t="s">
        <v>501</v>
      </c>
      <c r="G16" s="31" t="s">
        <v>517</v>
      </c>
      <c r="H16" s="31" t="s">
        <v>499</v>
      </c>
      <c r="I16" s="31" t="s">
        <v>501</v>
      </c>
      <c r="J16" s="32" t="s">
        <v>170</v>
      </c>
      <c r="K16" s="32" t="s">
        <v>564</v>
      </c>
      <c r="L16" s="32" t="s">
        <v>565</v>
      </c>
      <c r="M16" s="63" t="str">
        <f>VLOOKUP(B16,SAOM!B$2:H1007,7,0)</f>
        <v>SES-LENA-0650</v>
      </c>
      <c r="N16" s="33">
        <v>4033</v>
      </c>
      <c r="O16" s="34">
        <f>VLOOKUP(B16,SAOM!B$2:I1007,8,0)</f>
        <v>40903</v>
      </c>
      <c r="P16" s="34" t="str">
        <f>VLOOKUP(B16,AG_Lider!A$1:F1365,6,0)</f>
        <v>CONCLUÍDO</v>
      </c>
      <c r="Q16" s="65" t="str">
        <f>VLOOKUP(B16,SAOM!B$2:J1007,9,0)</f>
        <v>Lucia Fernandes</v>
      </c>
      <c r="R16" s="34" t="str">
        <f>VLOOKUP(B16,SAOM!B$2:K1453,10,0)</f>
        <v>Rua Presidente Carlos Luz, 410 CVV - Centro</v>
      </c>
      <c r="S16" s="65" t="e">
        <f>VLOOKUP(B16,SAOM!B12:M740,12,0)</f>
        <v>#N/A</v>
      </c>
      <c r="T16" s="116" t="e">
        <f>VLOOKUP(B16,SAOM!B12:L740,11,0)</f>
        <v>#N/A</v>
      </c>
      <c r="U16" s="35">
        <v>40899</v>
      </c>
      <c r="V16" s="63" t="e">
        <f>VLOOKUP(B16,SAOM!B12:N740,13,0)</f>
        <v>#N/A</v>
      </c>
      <c r="W16" s="34">
        <v>40906</v>
      </c>
      <c r="X16" s="32" t="s">
        <v>4063</v>
      </c>
      <c r="Y16" s="54">
        <v>40906</v>
      </c>
      <c r="Z16" s="54">
        <v>41012</v>
      </c>
      <c r="AA16" s="72" t="s">
        <v>749</v>
      </c>
      <c r="AB16" s="72" t="s">
        <v>4850</v>
      </c>
      <c r="AC16" s="72"/>
      <c r="AD16" s="54"/>
      <c r="AE16" s="37" t="s">
        <v>4850</v>
      </c>
    </row>
    <row r="17" spans="1:31" s="37" customFormat="1" ht="15" customHeight="1">
      <c r="A17" s="38">
        <v>651</v>
      </c>
      <c r="B17" s="61" t="s">
        <v>22</v>
      </c>
      <c r="C17" s="34">
        <v>40868</v>
      </c>
      <c r="D17" s="34">
        <v>40913</v>
      </c>
      <c r="E17" s="34">
        <f t="shared" si="0"/>
        <v>40928</v>
      </c>
      <c r="F17" s="34" t="s">
        <v>501</v>
      </c>
      <c r="G17" s="31" t="s">
        <v>517</v>
      </c>
      <c r="H17" s="31" t="s">
        <v>499</v>
      </c>
      <c r="I17" s="31" t="s">
        <v>501</v>
      </c>
      <c r="J17" s="32" t="s">
        <v>171</v>
      </c>
      <c r="K17" s="63" t="s">
        <v>2839</v>
      </c>
      <c r="L17" s="63" t="s">
        <v>2840</v>
      </c>
      <c r="M17" s="63" t="str">
        <f>VLOOKUP(B17,SAOM!B$2:H1008,7,0)</f>
        <v>SES-SEAS-0651</v>
      </c>
      <c r="N17" s="33">
        <v>4033</v>
      </c>
      <c r="O17" s="34">
        <f>VLOOKUP(B17,SAOM!B$2:I1008,8,0)</f>
        <v>40898</v>
      </c>
      <c r="P17" s="34" t="str">
        <f>VLOOKUP(B17,AG_Lider!A$1:F1366,6,0)</f>
        <v>CONCLUÍDO</v>
      </c>
      <c r="Q17" s="65" t="str">
        <f>VLOOKUP(B17,SAOM!B$2:J1008,9,0)</f>
        <v>Heloisa</v>
      </c>
      <c r="R17" s="34" t="str">
        <f>VLOOKUP(B17,SAOM!B$2:K1454,10,0)</f>
        <v>Rua Chacara, 45 CVV - Progresso</v>
      </c>
      <c r="S17" s="65" t="e">
        <f>VLOOKUP(B17,SAOM!B13:M741,12,0)</f>
        <v>#N/A</v>
      </c>
      <c r="T17" s="116" t="e">
        <f>VLOOKUP(B17,SAOM!B13:L741,11,0)</f>
        <v>#N/A</v>
      </c>
      <c r="U17" s="35">
        <v>40892</v>
      </c>
      <c r="V17" s="63" t="e">
        <f>VLOOKUP(B17,SAOM!B13:N741,13,0)</f>
        <v>#N/A</v>
      </c>
      <c r="W17" s="34">
        <v>40899</v>
      </c>
      <c r="X17" s="32" t="s">
        <v>1575</v>
      </c>
      <c r="Y17" s="54">
        <v>40899</v>
      </c>
      <c r="Z17" s="54">
        <v>41012</v>
      </c>
      <c r="AA17" s="72" t="s">
        <v>749</v>
      </c>
      <c r="AB17" s="72" t="s">
        <v>4850</v>
      </c>
      <c r="AC17" s="72"/>
      <c r="AD17" s="32"/>
      <c r="AE17" s="37" t="s">
        <v>4850</v>
      </c>
    </row>
    <row r="18" spans="1:31" s="37" customFormat="1" ht="15" customHeight="1">
      <c r="A18" s="38">
        <v>653</v>
      </c>
      <c r="B18" s="61" t="s">
        <v>25</v>
      </c>
      <c r="C18" s="34">
        <v>40868</v>
      </c>
      <c r="D18" s="34">
        <v>40913</v>
      </c>
      <c r="E18" s="34">
        <f t="shared" si="0"/>
        <v>40928</v>
      </c>
      <c r="F18" s="49">
        <v>40954</v>
      </c>
      <c r="G18" s="31" t="s">
        <v>517</v>
      </c>
      <c r="H18" s="31" t="s">
        <v>499</v>
      </c>
      <c r="I18" s="31" t="s">
        <v>501</v>
      </c>
      <c r="J18" s="32" t="s">
        <v>173</v>
      </c>
      <c r="K18" s="32" t="s">
        <v>566</v>
      </c>
      <c r="L18" s="32" t="s">
        <v>567</v>
      </c>
      <c r="M18" s="63" t="str">
        <f>VLOOKUP(B18,SAOM!B$2:H1010,7,0)</f>
        <v>SES-PAIO-0653</v>
      </c>
      <c r="N18" s="33">
        <v>4033</v>
      </c>
      <c r="O18" s="34">
        <f>VLOOKUP(B18,SAOM!B$2:I1010,8,0)</f>
        <v>40976</v>
      </c>
      <c r="P18" s="34" t="str">
        <f>VLOOKUP(B18,AG_Lider!A$1:F1368,6,0)</f>
        <v>CONCLUÍDO</v>
      </c>
      <c r="Q18" s="65" t="str">
        <f>VLOOKUP(B18,SAOM!B$2:J1010,9,0)</f>
        <v>Edlene</v>
      </c>
      <c r="R18" s="34" t="str">
        <f>VLOOKUP(B18,SAOM!B$2:K1456,10,0)</f>
        <v>avenida João Alves do Nascimento, 600 cvv - centro</v>
      </c>
      <c r="S18" s="65" t="e">
        <f>VLOOKUP(B18,SAOM!B14:M742,12,0)</f>
        <v>#N/A</v>
      </c>
      <c r="T18" s="116" t="e">
        <f>VLOOKUP(B18,SAOM!B14:L742,11,0)</f>
        <v>#N/A</v>
      </c>
      <c r="U18" s="35"/>
      <c r="V18" s="63" t="e">
        <f>VLOOKUP(B18,SAOM!B14:N742,13,0)</f>
        <v>#N/A</v>
      </c>
      <c r="W18" s="34">
        <v>40976</v>
      </c>
      <c r="X18" s="32" t="s">
        <v>2314</v>
      </c>
      <c r="Y18" s="53">
        <v>40976</v>
      </c>
      <c r="Z18" s="94">
        <v>41012</v>
      </c>
      <c r="AA18" s="72" t="s">
        <v>749</v>
      </c>
      <c r="AB18" s="72" t="s">
        <v>4850</v>
      </c>
      <c r="AC18" s="72"/>
      <c r="AD18" s="32"/>
      <c r="AE18" s="37" t="s">
        <v>4850</v>
      </c>
    </row>
    <row r="19" spans="1:31" s="37" customFormat="1" ht="15" customHeight="1">
      <c r="A19" s="38">
        <v>654</v>
      </c>
      <c r="B19" s="61" t="s">
        <v>26</v>
      </c>
      <c r="C19" s="34">
        <v>40868</v>
      </c>
      <c r="D19" s="34">
        <v>40913</v>
      </c>
      <c r="E19" s="34">
        <f t="shared" si="0"/>
        <v>40928</v>
      </c>
      <c r="F19" s="34" t="s">
        <v>501</v>
      </c>
      <c r="G19" s="31" t="s">
        <v>517</v>
      </c>
      <c r="H19" s="31" t="s">
        <v>499</v>
      </c>
      <c r="I19" s="31" t="s">
        <v>501</v>
      </c>
      <c r="J19" s="32" t="s">
        <v>174</v>
      </c>
      <c r="K19" s="32" t="s">
        <v>568</v>
      </c>
      <c r="L19" s="32" t="s">
        <v>569</v>
      </c>
      <c r="M19" s="63" t="str">
        <f>VLOOKUP(B19,SAOM!B$2:H1011,7,0)</f>
        <v>SES-MACU-0654</v>
      </c>
      <c r="N19" s="33">
        <v>4033</v>
      </c>
      <c r="O19" s="34">
        <f>VLOOKUP(B19,SAOM!B$2:I1011,8,0)</f>
        <v>40919</v>
      </c>
      <c r="P19" s="34" t="str">
        <f>VLOOKUP(B19,AG_Lider!A$1:F1369,6,0)</f>
        <v>CONCLUÍDO</v>
      </c>
      <c r="Q19" s="65" t="str">
        <f>VLOOKUP(B19,SAOM!B$2:J1011,9,0)</f>
        <v>Marcia</v>
      </c>
      <c r="R19" s="34" t="str">
        <f>VLOOKUP(B19,SAOM!B$2:K1457,10,0)</f>
        <v>praça Bom Pastor, 0 cvv - Bom Pastor</v>
      </c>
      <c r="S19" s="65" t="e">
        <f>VLOOKUP(B19,SAOM!B15:M743,12,0)</f>
        <v>#N/A</v>
      </c>
      <c r="T19" s="116" t="e">
        <f>VLOOKUP(B19,SAOM!B15:L743,11,0)</f>
        <v>#N/A</v>
      </c>
      <c r="U19" s="35">
        <v>40892</v>
      </c>
      <c r="V19" s="63" t="e">
        <f>VLOOKUP(B19,SAOM!B15:N743,13,0)</f>
        <v>#N/A</v>
      </c>
      <c r="W19" s="34">
        <v>40920</v>
      </c>
      <c r="X19" s="32" t="s">
        <v>1572</v>
      </c>
      <c r="Y19" s="53">
        <v>40920</v>
      </c>
      <c r="Z19" s="54">
        <v>41012</v>
      </c>
      <c r="AA19" s="72" t="s">
        <v>749</v>
      </c>
      <c r="AB19" s="72" t="s">
        <v>4850</v>
      </c>
      <c r="AC19" s="72"/>
      <c r="AD19" s="32"/>
      <c r="AE19" s="37" t="s">
        <v>4850</v>
      </c>
    </row>
    <row r="20" spans="1:31" s="37" customFormat="1" ht="15" customHeight="1">
      <c r="A20" s="38">
        <v>655</v>
      </c>
      <c r="B20" s="61" t="s">
        <v>27</v>
      </c>
      <c r="C20" s="34">
        <v>40868</v>
      </c>
      <c r="D20" s="34">
        <v>40913</v>
      </c>
      <c r="E20" s="34">
        <f t="shared" si="0"/>
        <v>40928</v>
      </c>
      <c r="F20" s="34">
        <v>40892</v>
      </c>
      <c r="G20" s="31" t="s">
        <v>517</v>
      </c>
      <c r="H20" s="31" t="s">
        <v>499</v>
      </c>
      <c r="I20" s="31" t="s">
        <v>501</v>
      </c>
      <c r="J20" s="32" t="s">
        <v>175</v>
      </c>
      <c r="K20" s="32" t="s">
        <v>570</v>
      </c>
      <c r="L20" s="32" t="s">
        <v>571</v>
      </c>
      <c r="M20" s="63" t="str">
        <f>VLOOKUP(B20,SAOM!B$2:H1012,7,0)</f>
        <v>SES-TENI-0655</v>
      </c>
      <c r="N20" s="33">
        <v>4035</v>
      </c>
      <c r="O20" s="34">
        <f>VLOOKUP(B20,SAOM!B$2:I1012,8,0)</f>
        <v>40931</v>
      </c>
      <c r="P20" s="34" t="str">
        <f>VLOOKUP(B20,AG_Lider!A$1:F1370,6,0)</f>
        <v>CONCLUÍDO</v>
      </c>
      <c r="Q20" s="65" t="str">
        <f>VLOOKUP(B20,SAOM!B$2:J1012,9,0)</f>
        <v>Eliane Moreira</v>
      </c>
      <c r="R20" s="34" t="str">
        <f>VLOOKUP(B20,SAOM!B$2:K1458,10,0)</f>
        <v>Rua Santos Dummont, 30 cvv - São Jacinto</v>
      </c>
      <c r="S20" s="65" t="e">
        <f>VLOOKUP(B20,SAOM!B16:M744,12,0)</f>
        <v>#N/A</v>
      </c>
      <c r="T20" s="116" t="e">
        <f>VLOOKUP(B20,SAOM!B16:L744,11,0)</f>
        <v>#N/A</v>
      </c>
      <c r="U20" s="35">
        <v>40931</v>
      </c>
      <c r="V20" s="63" t="e">
        <f>VLOOKUP(B20,SAOM!B16:N744,13,0)</f>
        <v>#N/A</v>
      </c>
      <c r="W20" s="34">
        <v>40932</v>
      </c>
      <c r="X20" s="32" t="s">
        <v>1593</v>
      </c>
      <c r="Y20" s="53">
        <v>40932</v>
      </c>
      <c r="Z20" s="54"/>
      <c r="AA20" s="72"/>
      <c r="AB20" s="72" t="s">
        <v>4850</v>
      </c>
      <c r="AC20" s="72"/>
      <c r="AD20" s="32"/>
      <c r="AE20" s="37" t="s">
        <v>4850</v>
      </c>
    </row>
    <row r="21" spans="1:31" s="37" customFormat="1" ht="15" customHeight="1">
      <c r="A21" s="38">
        <v>657</v>
      </c>
      <c r="B21" s="61" t="s">
        <v>29</v>
      </c>
      <c r="C21" s="34">
        <v>40868</v>
      </c>
      <c r="D21" s="34">
        <v>40913</v>
      </c>
      <c r="E21" s="34">
        <f t="shared" si="0"/>
        <v>40928</v>
      </c>
      <c r="F21" s="34" t="s">
        <v>501</v>
      </c>
      <c r="G21" s="31" t="s">
        <v>517</v>
      </c>
      <c r="H21" s="31" t="s">
        <v>499</v>
      </c>
      <c r="I21" s="31" t="s">
        <v>501</v>
      </c>
      <c r="J21" s="32" t="s">
        <v>176</v>
      </c>
      <c r="K21" s="32" t="s">
        <v>572</v>
      </c>
      <c r="L21" s="32" t="s">
        <v>573</v>
      </c>
      <c r="M21" s="63" t="str">
        <f>VLOOKUP(B21,SAOM!B$2:H1013,7,0)</f>
        <v>SES-ANAS-0657</v>
      </c>
      <c r="N21" s="33">
        <v>4033</v>
      </c>
      <c r="O21" s="34">
        <f>VLOOKUP(B21,SAOM!B$2:I1013,8,0)</f>
        <v>40903</v>
      </c>
      <c r="P21" s="34" t="str">
        <f>VLOOKUP(B21,AG_Lider!A$1:F1371,6,0)</f>
        <v>CONCLUÍDO</v>
      </c>
      <c r="Q21" s="65" t="str">
        <f>VLOOKUP(B21,SAOM!B$2:J1013,9,0)</f>
        <v>Newton Castro de Caux</v>
      </c>
      <c r="R21" s="34" t="str">
        <f>VLOOKUP(B21,SAOM!B$2:K1459,10,0)</f>
        <v>Rua Carvalho de Brito, 317 - Centro</v>
      </c>
      <c r="S21" s="65" t="e">
        <f>VLOOKUP(B21,SAOM!B17:M745,12,0)</f>
        <v>#N/A</v>
      </c>
      <c r="T21" s="116" t="e">
        <f>VLOOKUP(B21,SAOM!B17:L745,11,0)</f>
        <v>#N/A</v>
      </c>
      <c r="U21" s="35">
        <v>40899</v>
      </c>
      <c r="V21" s="63" t="e">
        <f>VLOOKUP(B21,SAOM!B17:N745,13,0)</f>
        <v>#N/A</v>
      </c>
      <c r="W21" s="34">
        <v>40904</v>
      </c>
      <c r="X21" s="32" t="s">
        <v>4065</v>
      </c>
      <c r="Y21" s="36">
        <v>40905</v>
      </c>
      <c r="Z21" s="54">
        <v>40954</v>
      </c>
      <c r="AA21" s="72" t="s">
        <v>749</v>
      </c>
      <c r="AB21" s="72" t="s">
        <v>4850</v>
      </c>
      <c r="AC21" s="72"/>
      <c r="AD21" s="32"/>
      <c r="AE21" s="37" t="s">
        <v>4850</v>
      </c>
    </row>
    <row r="22" spans="1:31" s="37" customFormat="1" ht="15" customHeight="1">
      <c r="A22" s="30">
        <v>658</v>
      </c>
      <c r="B22" s="61" t="s">
        <v>31</v>
      </c>
      <c r="C22" s="34">
        <v>40868</v>
      </c>
      <c r="D22" s="34">
        <v>40913</v>
      </c>
      <c r="E22" s="34">
        <f t="shared" si="0"/>
        <v>40928</v>
      </c>
      <c r="F22" s="34" t="s">
        <v>501</v>
      </c>
      <c r="G22" s="31" t="s">
        <v>517</v>
      </c>
      <c r="H22" s="31" t="s">
        <v>499</v>
      </c>
      <c r="I22" s="31" t="s">
        <v>501</v>
      </c>
      <c r="J22" s="32" t="s">
        <v>177</v>
      </c>
      <c r="K22" s="32" t="s">
        <v>574</v>
      </c>
      <c r="L22" s="32" t="s">
        <v>575</v>
      </c>
      <c r="M22" s="63" t="str">
        <f>VLOOKUP(B22,SAOM!B$2:H1014,7,0)</f>
        <v>SES-ANAS-0658</v>
      </c>
      <c r="N22" s="33">
        <v>4033</v>
      </c>
      <c r="O22" s="34">
        <f>VLOOKUP(B22,SAOM!B$2:I1014,8,0)</f>
        <v>40921</v>
      </c>
      <c r="P22" s="34" t="str">
        <f>VLOOKUP(B22,AG_Lider!A$1:F1372,6,0)</f>
        <v>CONCLUÍDO</v>
      </c>
      <c r="Q22" s="65" t="str">
        <f>VLOOKUP(B22,SAOM!B$2:J1014,9,0)</f>
        <v>João Paulo Campos de Abreu</v>
      </c>
      <c r="R22" s="34" t="str">
        <f>VLOOKUP(B22,SAOM!B$2:K1460,10,0)</f>
        <v>Rua Dário Pereira de Jesus, 0 - Centro</v>
      </c>
      <c r="S22" s="65" t="e">
        <f>VLOOKUP(B22,SAOM!B18:M746,12,0)</f>
        <v>#N/A</v>
      </c>
      <c r="T22" s="116" t="e">
        <f>VLOOKUP(B22,SAOM!B18:L746,11,0)</f>
        <v>#N/A</v>
      </c>
      <c r="U22" s="35">
        <v>40892</v>
      </c>
      <c r="V22" s="63" t="e">
        <f>VLOOKUP(B22,SAOM!B18:N746,13,0)</f>
        <v>#N/A</v>
      </c>
      <c r="W22" s="34">
        <v>40921</v>
      </c>
      <c r="X22" s="32" t="s">
        <v>1967</v>
      </c>
      <c r="Y22" s="36">
        <v>40921</v>
      </c>
      <c r="Z22" s="53">
        <v>41012</v>
      </c>
      <c r="AA22" s="72" t="s">
        <v>749</v>
      </c>
      <c r="AB22" s="72" t="s">
        <v>4850</v>
      </c>
      <c r="AC22" s="72"/>
      <c r="AD22" s="32"/>
      <c r="AE22" s="37" t="s">
        <v>4850</v>
      </c>
    </row>
    <row r="23" spans="1:31" s="37" customFormat="1" ht="15" customHeight="1">
      <c r="A23" s="38">
        <v>659</v>
      </c>
      <c r="B23" s="61" t="s">
        <v>33</v>
      </c>
      <c r="C23" s="34">
        <v>40868</v>
      </c>
      <c r="D23" s="34">
        <v>40913</v>
      </c>
      <c r="E23" s="34">
        <f t="shared" si="0"/>
        <v>40928</v>
      </c>
      <c r="F23" s="34" t="s">
        <v>501</v>
      </c>
      <c r="G23" s="31" t="s">
        <v>517</v>
      </c>
      <c r="H23" s="31" t="s">
        <v>499</v>
      </c>
      <c r="I23" s="31" t="s">
        <v>501</v>
      </c>
      <c r="J23" s="32" t="s">
        <v>178</v>
      </c>
      <c r="K23" s="32" t="s">
        <v>576</v>
      </c>
      <c r="L23" s="32" t="s">
        <v>577</v>
      </c>
      <c r="M23" s="63" t="str">
        <f>VLOOKUP(B23,SAOM!B$2:H1015,7,0)</f>
        <v>SES-ARAI-0659</v>
      </c>
      <c r="N23" s="33">
        <v>4033</v>
      </c>
      <c r="O23" s="34">
        <f>VLOOKUP(B23,SAOM!B$2:I1015,8,0)</f>
        <v>40917</v>
      </c>
      <c r="P23" s="34" t="str">
        <f>VLOOKUP(B23,AG_Lider!A$1:F1373,6,0)</f>
        <v>REPARO</v>
      </c>
      <c r="Q23" s="65" t="str">
        <f>VLOOKUP(B23,SAOM!B$2:J1015,9,0)</f>
        <v>Marcony Raimundo Figueiredo de Carvalho</v>
      </c>
      <c r="R23" s="34" t="str">
        <f>VLOOKUP(B23,SAOM!B$2:K1461,10,0)</f>
        <v>Rua João de Paula Moura, 101 - Centro</v>
      </c>
      <c r="S23" s="65" t="e">
        <f>VLOOKUP(B23,SAOM!B19:M747,12,0)</f>
        <v>#N/A</v>
      </c>
      <c r="T23" s="116" t="e">
        <f>VLOOKUP(B23,SAOM!B19:L747,11,0)</f>
        <v>#N/A</v>
      </c>
      <c r="U23" s="35">
        <v>40891</v>
      </c>
      <c r="V23" s="63" t="e">
        <f>VLOOKUP(B23,SAOM!B19:N747,13,0)</f>
        <v>#N/A</v>
      </c>
      <c r="W23" s="34">
        <v>40919</v>
      </c>
      <c r="X23" s="32" t="s">
        <v>507</v>
      </c>
      <c r="Y23" s="36">
        <v>40919</v>
      </c>
      <c r="Z23" s="54">
        <v>40927</v>
      </c>
      <c r="AA23" s="72" t="s">
        <v>749</v>
      </c>
      <c r="AB23" s="72" t="s">
        <v>4850</v>
      </c>
      <c r="AC23" s="72"/>
      <c r="AD23" s="32"/>
      <c r="AE23" s="37" t="s">
        <v>4850</v>
      </c>
    </row>
    <row r="24" spans="1:31" s="37" customFormat="1" ht="15" customHeight="1">
      <c r="A24" s="38">
        <v>661</v>
      </c>
      <c r="B24" s="61" t="s">
        <v>35</v>
      </c>
      <c r="C24" s="34">
        <v>40868</v>
      </c>
      <c r="D24" s="34">
        <v>40913</v>
      </c>
      <c r="E24" s="34">
        <f t="shared" si="0"/>
        <v>40928</v>
      </c>
      <c r="F24" s="34" t="s">
        <v>501</v>
      </c>
      <c r="G24" s="31" t="s">
        <v>517</v>
      </c>
      <c r="H24" s="31" t="s">
        <v>499</v>
      </c>
      <c r="I24" s="31" t="s">
        <v>501</v>
      </c>
      <c r="J24" s="32" t="s">
        <v>179</v>
      </c>
      <c r="K24" s="32" t="s">
        <v>578</v>
      </c>
      <c r="L24" s="32" t="s">
        <v>579</v>
      </c>
      <c r="M24" s="63" t="str">
        <f>VLOOKUP(B24,SAOM!B$2:H1016,7,0)</f>
        <v>SES-ARGO-0661</v>
      </c>
      <c r="N24" s="33">
        <v>4033</v>
      </c>
      <c r="O24" s="34">
        <f>VLOOKUP(B24,SAOM!B$2:I1016,8,0)</f>
        <v>40926</v>
      </c>
      <c r="P24" s="34" t="str">
        <f>VLOOKUP(B24,AG_Lider!A$1:F1374,6,0)</f>
        <v>REPARO</v>
      </c>
      <c r="Q24" s="65" t="str">
        <f>VLOOKUP(B24,SAOM!B$2:J1016,9,0)</f>
        <v>Sebastião Barreto Neto</v>
      </c>
      <c r="R24" s="34" t="str">
        <f>VLOOKUP(B24,SAOM!B$2:K1462,10,0)</f>
        <v>Rua Angelo Galvani, 318 - Vila Esperança</v>
      </c>
      <c r="S24" s="65" t="e">
        <f>VLOOKUP(B24,SAOM!B20:M748,12,0)</f>
        <v>#N/A</v>
      </c>
      <c r="T24" s="116" t="e">
        <f>VLOOKUP(B24,SAOM!B20:L748,11,0)</f>
        <v>#N/A</v>
      </c>
      <c r="U24" s="35">
        <v>40892</v>
      </c>
      <c r="V24" s="63" t="e">
        <f>VLOOKUP(B24,SAOM!B20:N748,13,0)</f>
        <v>#N/A</v>
      </c>
      <c r="W24" s="34">
        <v>40926</v>
      </c>
      <c r="X24" s="32" t="s">
        <v>1738</v>
      </c>
      <c r="Y24" s="36">
        <v>40926</v>
      </c>
      <c r="Z24" s="54">
        <v>40927</v>
      </c>
      <c r="AA24" s="72" t="s">
        <v>749</v>
      </c>
      <c r="AB24" s="72" t="s">
        <v>4850</v>
      </c>
      <c r="AC24" s="72"/>
      <c r="AD24" s="32"/>
      <c r="AE24" s="37" t="s">
        <v>4850</v>
      </c>
    </row>
    <row r="25" spans="1:31" s="37" customFormat="1" ht="15" customHeight="1">
      <c r="A25" s="38">
        <v>662</v>
      </c>
      <c r="B25" s="61" t="s">
        <v>37</v>
      </c>
      <c r="C25" s="34">
        <v>40868</v>
      </c>
      <c r="D25" s="34">
        <v>40913</v>
      </c>
      <c r="E25" s="34">
        <f t="shared" si="0"/>
        <v>40928</v>
      </c>
      <c r="F25" s="34">
        <v>40906</v>
      </c>
      <c r="G25" s="31" t="s">
        <v>517</v>
      </c>
      <c r="H25" s="31" t="s">
        <v>499</v>
      </c>
      <c r="I25" s="31" t="s">
        <v>501</v>
      </c>
      <c r="J25" s="32" t="s">
        <v>180</v>
      </c>
      <c r="K25" s="32" t="s">
        <v>580</v>
      </c>
      <c r="L25" s="32" t="s">
        <v>581</v>
      </c>
      <c r="M25" s="63" t="str">
        <f>VLOOKUP(B25,SAOM!B$2:H1017,7,0)</f>
        <v>SES-BAIM-0662</v>
      </c>
      <c r="N25" s="33">
        <v>4033</v>
      </c>
      <c r="O25" s="34">
        <f>VLOOKUP(B25,SAOM!B$2:I1017,8,0)</f>
        <v>40917</v>
      </c>
      <c r="P25" s="34" t="str">
        <f>VLOOKUP(B25,AG_Lider!A$1:F1375,6,0)</f>
        <v>CONCLUÍDO</v>
      </c>
      <c r="Q25" s="65" t="str">
        <f>VLOOKUP(B25,SAOM!B$2:J1017,9,0)</f>
        <v>Paula Reis Nogueira</v>
      </c>
      <c r="R25" s="34" t="str">
        <f>VLOOKUP(B25,SAOM!B$2:K1463,10,0)</f>
        <v>Rua Raimundo dos Reis, 435 - Olaria</v>
      </c>
      <c r="S25" s="65" t="e">
        <f>VLOOKUP(B25,SAOM!B21:M749,12,0)</f>
        <v>#N/A</v>
      </c>
      <c r="T25" s="116" t="e">
        <f>VLOOKUP(B25,SAOM!B21:L749,11,0)</f>
        <v>#N/A</v>
      </c>
      <c r="U25" s="35">
        <v>40892</v>
      </c>
      <c r="V25" s="63" t="e">
        <f>VLOOKUP(B25,SAOM!B21:N749,13,0)</f>
        <v>#N/A</v>
      </c>
      <c r="W25" s="34">
        <v>40918</v>
      </c>
      <c r="X25" s="32" t="s">
        <v>1635</v>
      </c>
      <c r="Y25" s="36">
        <v>40918</v>
      </c>
      <c r="Z25" s="54">
        <v>40927</v>
      </c>
      <c r="AA25" s="72" t="s">
        <v>749</v>
      </c>
      <c r="AB25" s="72" t="s">
        <v>4850</v>
      </c>
      <c r="AC25" s="72"/>
      <c r="AD25" s="32"/>
      <c r="AE25" s="37" t="s">
        <v>4850</v>
      </c>
    </row>
    <row r="26" spans="1:31" s="37" customFormat="1" ht="15" customHeight="1">
      <c r="A26" s="38">
        <v>663</v>
      </c>
      <c r="B26" s="61" t="s">
        <v>39</v>
      </c>
      <c r="C26" s="34">
        <v>40868</v>
      </c>
      <c r="D26" s="34">
        <v>40913</v>
      </c>
      <c r="E26" s="34">
        <f t="shared" si="0"/>
        <v>40928</v>
      </c>
      <c r="F26" s="34" t="s">
        <v>501</v>
      </c>
      <c r="G26" s="31" t="s">
        <v>517</v>
      </c>
      <c r="H26" s="31" t="s">
        <v>499</v>
      </c>
      <c r="I26" s="31" t="s">
        <v>501</v>
      </c>
      <c r="J26" s="32" t="s">
        <v>181</v>
      </c>
      <c r="K26" s="32" t="s">
        <v>582</v>
      </c>
      <c r="L26" s="32" t="s">
        <v>583</v>
      </c>
      <c r="M26" s="63" t="str">
        <f>VLOOKUP(B26,SAOM!B$2:H1018,7,0)</f>
        <v>SES-BEAS-0663</v>
      </c>
      <c r="N26" s="33">
        <v>4033</v>
      </c>
      <c r="O26" s="34">
        <f>VLOOKUP(B26,SAOM!B$2:I1018,8,0)</f>
        <v>40913</v>
      </c>
      <c r="P26" s="34" t="str">
        <f>VLOOKUP(B26,AG_Lider!A$1:F1376,6,0)</f>
        <v>CONCLUÍDO</v>
      </c>
      <c r="Q26" s="65" t="str">
        <f>VLOOKUP(B26,SAOM!B$2:J1018,9,0)</f>
        <v>Grazielle Christine Valamiel Silva Formiga</v>
      </c>
      <c r="R26" s="34" t="str">
        <f>VLOOKUP(B26,SAOM!B$2:K1464,10,0)</f>
        <v>Rua Justina, 120 - Maria Marcelina de Jesus</v>
      </c>
      <c r="S26" s="65" t="e">
        <f>VLOOKUP(B26,SAOM!B22:M750,12,0)</f>
        <v>#N/A</v>
      </c>
      <c r="T26" s="116" t="e">
        <f>VLOOKUP(B26,SAOM!B22:L750,11,0)</f>
        <v>#N/A</v>
      </c>
      <c r="U26" s="35">
        <v>40892</v>
      </c>
      <c r="V26" s="63" t="e">
        <f>VLOOKUP(B26,SAOM!B22:N750,13,0)</f>
        <v>#N/A</v>
      </c>
      <c r="W26" s="34">
        <v>40914</v>
      </c>
      <c r="X26" s="32" t="s">
        <v>4064</v>
      </c>
      <c r="Y26" s="36">
        <v>40926</v>
      </c>
      <c r="Z26" s="54">
        <v>40927</v>
      </c>
      <c r="AA26" s="72" t="s">
        <v>2660</v>
      </c>
      <c r="AB26" s="72" t="s">
        <v>4850</v>
      </c>
      <c r="AC26" s="72"/>
      <c r="AD26" s="32"/>
      <c r="AE26" s="37" t="s">
        <v>4850</v>
      </c>
    </row>
    <row r="27" spans="1:31" s="37" customFormat="1" ht="15" customHeight="1">
      <c r="A27" s="38">
        <v>664</v>
      </c>
      <c r="B27" s="61" t="s">
        <v>41</v>
      </c>
      <c r="C27" s="34">
        <v>40868</v>
      </c>
      <c r="D27" s="34">
        <v>40913</v>
      </c>
      <c r="E27" s="34">
        <f t="shared" si="0"/>
        <v>40928</v>
      </c>
      <c r="F27" s="34" t="s">
        <v>501</v>
      </c>
      <c r="G27" s="31" t="s">
        <v>517</v>
      </c>
      <c r="H27" s="31" t="s">
        <v>499</v>
      </c>
      <c r="I27" s="31" t="s">
        <v>501</v>
      </c>
      <c r="J27" s="32" t="s">
        <v>182</v>
      </c>
      <c r="K27" s="32" t="s">
        <v>584</v>
      </c>
      <c r="L27" s="32" t="s">
        <v>585</v>
      </c>
      <c r="M27" s="63" t="str">
        <f>VLOOKUP(B27,SAOM!B$2:H1019,7,0)</f>
        <v>SES-BOAS-0664</v>
      </c>
      <c r="N27" s="33">
        <v>4033</v>
      </c>
      <c r="O27" s="34">
        <f>VLOOKUP(B27,SAOM!B$2:I1019,8,0)</f>
        <v>40917</v>
      </c>
      <c r="P27" s="34" t="str">
        <f>VLOOKUP(B27,AG_Lider!A$1:F1377,6,0)</f>
        <v>CONCLUÍDO</v>
      </c>
      <c r="Q27" s="65" t="str">
        <f>VLOOKUP(B27,SAOM!B$2:J1019,9,0)</f>
        <v>Cristiane Oliveira Neves Silva</v>
      </c>
      <c r="R27" s="34" t="str">
        <f>VLOOKUP(B27,SAOM!B$2:K1465,10,0)</f>
        <v>Rua Maria Santos, 95 - Várzea</v>
      </c>
      <c r="S27" s="65" t="e">
        <f>VLOOKUP(B27,SAOM!B23:M751,12,0)</f>
        <v>#N/A</v>
      </c>
      <c r="T27" s="116" t="e">
        <f>VLOOKUP(B27,SAOM!B23:L751,11,0)</f>
        <v>#N/A</v>
      </c>
      <c r="U27" s="35">
        <v>40893</v>
      </c>
      <c r="V27" s="63" t="e">
        <f>VLOOKUP(B27,SAOM!B23:N751,13,0)</f>
        <v>#N/A</v>
      </c>
      <c r="W27" s="34">
        <v>40914</v>
      </c>
      <c r="X27" s="32" t="s">
        <v>1967</v>
      </c>
      <c r="Y27" s="36">
        <v>40914</v>
      </c>
      <c r="Z27" s="54">
        <v>41012</v>
      </c>
      <c r="AA27" s="72" t="s">
        <v>749</v>
      </c>
      <c r="AB27" s="72" t="s">
        <v>4850</v>
      </c>
      <c r="AC27" s="72"/>
      <c r="AD27" s="54"/>
      <c r="AE27" s="37" t="s">
        <v>4850</v>
      </c>
    </row>
    <row r="28" spans="1:31" s="37" customFormat="1">
      <c r="A28" s="38">
        <v>665</v>
      </c>
      <c r="B28" s="61" t="s">
        <v>43</v>
      </c>
      <c r="C28" s="34">
        <v>40868</v>
      </c>
      <c r="D28" s="34">
        <v>40913</v>
      </c>
      <c r="E28" s="34">
        <f t="shared" si="0"/>
        <v>40928</v>
      </c>
      <c r="F28" s="34" t="s">
        <v>501</v>
      </c>
      <c r="G28" s="31" t="s">
        <v>517</v>
      </c>
      <c r="H28" s="31" t="s">
        <v>499</v>
      </c>
      <c r="I28" s="31" t="s">
        <v>501</v>
      </c>
      <c r="J28" s="32" t="s">
        <v>183</v>
      </c>
      <c r="K28" s="32" t="s">
        <v>586</v>
      </c>
      <c r="L28" s="32" t="s">
        <v>587</v>
      </c>
      <c r="M28" s="63" t="str">
        <f>VLOOKUP(B28,SAOM!B$2:H1020,7,0)</f>
        <v>SES-BOIM-0665</v>
      </c>
      <c r="N28" s="33">
        <v>4033</v>
      </c>
      <c r="O28" s="34">
        <f>VLOOKUP(B28,SAOM!B$2:I1020,8,0)</f>
        <v>40904</v>
      </c>
      <c r="P28" s="34" t="str">
        <f>VLOOKUP(B28,AG_Lider!A$1:F1378,6,0)</f>
        <v>CONCLUÍDO</v>
      </c>
      <c r="Q28" s="65" t="str">
        <f>VLOOKUP(B28,SAOM!B$2:J1020,9,0)</f>
        <v>Celso Carmo de Jesus</v>
      </c>
      <c r="R28" s="34" t="str">
        <f>VLOOKUP(B28,SAOM!B$2:K1466,10,0)</f>
        <v>Rua Rosalino Rozemburgo da Fonseca, 130 - Cristo Redentor</v>
      </c>
      <c r="S28" s="65" t="str">
        <f>VLOOKUP(B28,SAOM!B24:M752,12,0)</f>
        <v>(31) 3576-1123</v>
      </c>
      <c r="T28" s="116" t="str">
        <f>VLOOKUP(B28,SAOM!B24:L752,11,0)</f>
        <v>35521-000</v>
      </c>
      <c r="U28" s="35">
        <v>40891</v>
      </c>
      <c r="V28" s="63" t="str">
        <f>VLOOKUP(B28,SAOM!B24:N752,13,0)</f>
        <v>00:20:0E:10:48:C7</v>
      </c>
      <c r="W28" s="34">
        <v>40904</v>
      </c>
      <c r="X28" s="32" t="s">
        <v>4064</v>
      </c>
      <c r="Y28" s="36">
        <v>40905</v>
      </c>
      <c r="Z28" s="54">
        <v>41012</v>
      </c>
      <c r="AA28" s="72" t="s">
        <v>2727</v>
      </c>
      <c r="AB28" s="72" t="s">
        <v>4850</v>
      </c>
      <c r="AC28" s="72"/>
      <c r="AD28" s="32"/>
      <c r="AE28" s="37" t="s">
        <v>4850</v>
      </c>
    </row>
    <row r="29" spans="1:31" s="37" customFormat="1">
      <c r="A29" s="38">
        <v>666</v>
      </c>
      <c r="B29" s="61" t="s">
        <v>45</v>
      </c>
      <c r="C29" s="34">
        <v>40868</v>
      </c>
      <c r="D29" s="34">
        <v>40913</v>
      </c>
      <c r="E29" s="34">
        <f t="shared" si="0"/>
        <v>40928</v>
      </c>
      <c r="F29" s="34" t="s">
        <v>501</v>
      </c>
      <c r="G29" s="31" t="s">
        <v>517</v>
      </c>
      <c r="H29" s="31" t="s">
        <v>499</v>
      </c>
      <c r="I29" s="31" t="s">
        <v>501</v>
      </c>
      <c r="J29" s="32" t="s">
        <v>184</v>
      </c>
      <c r="K29" s="32" t="s">
        <v>588</v>
      </c>
      <c r="L29" s="32" t="s">
        <v>589</v>
      </c>
      <c r="M29" s="63" t="str">
        <f>VLOOKUP(B29,SAOM!B$2:H1021,7,0)</f>
        <v>SES-BRES-0666</v>
      </c>
      <c r="N29" s="33">
        <v>4033</v>
      </c>
      <c r="O29" s="34">
        <f>VLOOKUP(B29,SAOM!B$2:I1021,8,0)</f>
        <v>40904</v>
      </c>
      <c r="P29" s="34" t="str">
        <f>VLOOKUP(B29,AG_Lider!A$1:F1379,6,0)</f>
        <v>CONCLUÍDO</v>
      </c>
      <c r="Q29" s="65" t="str">
        <f>VLOOKUP(B29,SAOM!B$2:J1021,9,0)</f>
        <v>Aline Teixeira Pacheco</v>
      </c>
      <c r="R29" s="34" t="str">
        <f>VLOOKUP(B29,SAOM!B$2:K1467,10,0)</f>
        <v>Rua José Colombo Rivelli, 311 - Praça dos Esportes</v>
      </c>
      <c r="S29" s="65" t="str">
        <f>VLOOKUP(B29,SAOM!B25:M753,12,0)</f>
        <v>(32) 3534-1197</v>
      </c>
      <c r="T29" s="116" t="str">
        <f>VLOOKUP(B29,SAOM!B25:L753,11,0)</f>
        <v>36542-000</v>
      </c>
      <c r="U29" s="35">
        <v>40892</v>
      </c>
      <c r="V29" s="63" t="str">
        <f>VLOOKUP(B29,SAOM!B25:N753,13,0)</f>
        <v>00:20:0E:10:48:6E</v>
      </c>
      <c r="W29" s="34">
        <v>40904</v>
      </c>
      <c r="X29" s="32" t="s">
        <v>1967</v>
      </c>
      <c r="Y29" s="36">
        <v>40905</v>
      </c>
      <c r="Z29" s="54">
        <v>41012</v>
      </c>
      <c r="AA29" s="72" t="s">
        <v>749</v>
      </c>
      <c r="AB29" s="72" t="s">
        <v>4850</v>
      </c>
      <c r="AC29" s="72"/>
      <c r="AD29" s="32"/>
      <c r="AE29" s="37" t="s">
        <v>4850</v>
      </c>
    </row>
    <row r="30" spans="1:31" s="37" customFormat="1" ht="15" customHeight="1">
      <c r="A30" s="38">
        <v>667</v>
      </c>
      <c r="B30" s="61" t="s">
        <v>47</v>
      </c>
      <c r="C30" s="34">
        <v>40868</v>
      </c>
      <c r="D30" s="34">
        <v>40913</v>
      </c>
      <c r="E30" s="34">
        <f t="shared" si="0"/>
        <v>40928</v>
      </c>
      <c r="F30" s="34">
        <v>40892</v>
      </c>
      <c r="G30" s="31" t="s">
        <v>517</v>
      </c>
      <c r="H30" s="31" t="s">
        <v>499</v>
      </c>
      <c r="I30" s="31" t="s">
        <v>501</v>
      </c>
      <c r="J30" s="32" t="s">
        <v>185</v>
      </c>
      <c r="K30" s="32" t="s">
        <v>590</v>
      </c>
      <c r="L30" s="32" t="s">
        <v>591</v>
      </c>
      <c r="M30" s="63" t="str">
        <f>VLOOKUP(B30,SAOM!B$2:H1022,7,0)</f>
        <v>SES-BRAS-0667</v>
      </c>
      <c r="N30" s="33">
        <v>4033</v>
      </c>
      <c r="O30" s="34">
        <f>VLOOKUP(B30,SAOM!B$2:I1022,8,0)</f>
        <v>40989</v>
      </c>
      <c r="P30" s="34" t="str">
        <f>VLOOKUP(B30,AG_Lider!A$1:F1380,6,0)</f>
        <v>CONCLUÍDO</v>
      </c>
      <c r="Q30" s="65" t="str">
        <f>VLOOKUP(B30,SAOM!B$2:J1022,9,0)</f>
        <v>Cristina Aparecida Caldeira</v>
      </c>
      <c r="R30" s="34" t="str">
        <f>VLOOKUP(B30,SAOM!B$2:K1468,10,0)</f>
        <v>Rua Maria Izabel Moreira Pinto, 0 - Centro</v>
      </c>
      <c r="S30" s="65" t="str">
        <f>VLOOKUP(B30,SAOM!B26:M754,12,0)</f>
        <v>33 3425 1317</v>
      </c>
      <c r="T30" s="116" t="str">
        <f>VLOOKUP(B30,SAOM!B26:L754,11,0)</f>
        <v>35169-000</v>
      </c>
      <c r="U30" s="35"/>
      <c r="V30" s="63" t="str">
        <f>VLOOKUP(B30,SAOM!B26:N754,13,0)</f>
        <v>00:20:0E:10:48:A5</v>
      </c>
      <c r="W30" s="34">
        <v>40989</v>
      </c>
      <c r="X30" s="32" t="s">
        <v>2241</v>
      </c>
      <c r="Y30" s="36">
        <v>40989</v>
      </c>
      <c r="Z30" s="94">
        <v>41012</v>
      </c>
      <c r="AA30" s="72" t="s">
        <v>749</v>
      </c>
      <c r="AB30" s="72" t="s">
        <v>4850</v>
      </c>
      <c r="AC30" s="72"/>
      <c r="AD30" s="32"/>
      <c r="AE30" s="37" t="s">
        <v>4850</v>
      </c>
    </row>
    <row r="31" spans="1:31" s="37" customFormat="1">
      <c r="A31" s="38">
        <v>668</v>
      </c>
      <c r="B31" s="61" t="s">
        <v>49</v>
      </c>
      <c r="C31" s="34">
        <v>40868</v>
      </c>
      <c r="D31" s="34">
        <v>40913</v>
      </c>
      <c r="E31" s="34">
        <f t="shared" si="0"/>
        <v>40928</v>
      </c>
      <c r="F31" s="34">
        <v>40891</v>
      </c>
      <c r="G31" s="31" t="s">
        <v>517</v>
      </c>
      <c r="H31" s="31" t="s">
        <v>499</v>
      </c>
      <c r="I31" s="31" t="s">
        <v>501</v>
      </c>
      <c r="J31" s="32" t="s">
        <v>186</v>
      </c>
      <c r="K31" s="32" t="s">
        <v>592</v>
      </c>
      <c r="L31" s="32" t="s">
        <v>593</v>
      </c>
      <c r="M31" s="63" t="str">
        <f>VLOOKUP(B31,SAOM!B$2:H1023,7,0)</f>
        <v>SES-BUIS-0668</v>
      </c>
      <c r="N31" s="33">
        <v>4033</v>
      </c>
      <c r="O31" s="34">
        <f>VLOOKUP(B31,SAOM!B$2:I1023,8,0)</f>
        <v>40935</v>
      </c>
      <c r="P31" s="34" t="str">
        <f>VLOOKUP(B31,AG_Lider!A$1:F1381,6,0)</f>
        <v>CONCLUÍDO</v>
      </c>
      <c r="Q31" s="65" t="str">
        <f>VLOOKUP(B31,SAOM!B$2:J1023,9,0)</f>
        <v>(38) 3756-1406</v>
      </c>
      <c r="R31" s="34" t="str">
        <f>VLOOKUP(B31,SAOM!B$2:K1469,10,0)</f>
        <v>Rua Padre Laerte Oliveira, 0 - Centro</v>
      </c>
      <c r="S31" s="65" t="str">
        <f>VLOOKUP(B31,SAOM!B27:M755,12,0)</f>
        <v>(38) 3756-1406</v>
      </c>
      <c r="T31" s="116" t="str">
        <f>VLOOKUP(B31,SAOM!B27:L755,11,0)</f>
        <v>39230-000</v>
      </c>
      <c r="U31" s="35">
        <v>40937</v>
      </c>
      <c r="V31" s="63" t="str">
        <f>VLOOKUP(B31,SAOM!B27:N755,13,0)</f>
        <v>00:20:0E:10:48:3D</v>
      </c>
      <c r="W31" s="34">
        <v>40938</v>
      </c>
      <c r="X31" s="32" t="s">
        <v>2314</v>
      </c>
      <c r="Y31" s="36">
        <v>40938</v>
      </c>
      <c r="Z31" s="54">
        <v>40954</v>
      </c>
      <c r="AA31" s="72" t="s">
        <v>749</v>
      </c>
      <c r="AB31" s="72" t="s">
        <v>4850</v>
      </c>
      <c r="AC31" s="72"/>
      <c r="AD31" s="32"/>
      <c r="AE31" s="37" t="s">
        <v>4850</v>
      </c>
    </row>
    <row r="32" spans="1:31" s="37" customFormat="1">
      <c r="A32" s="38">
        <v>669</v>
      </c>
      <c r="B32" s="61" t="s">
        <v>51</v>
      </c>
      <c r="C32" s="34">
        <v>40868</v>
      </c>
      <c r="D32" s="34">
        <v>41112</v>
      </c>
      <c r="E32" s="34">
        <f t="shared" si="0"/>
        <v>41127</v>
      </c>
      <c r="F32" s="34">
        <v>40891</v>
      </c>
      <c r="G32" s="31" t="s">
        <v>752</v>
      </c>
      <c r="H32" s="31" t="s">
        <v>499</v>
      </c>
      <c r="I32" s="31" t="s">
        <v>501</v>
      </c>
      <c r="J32" s="32" t="s">
        <v>187</v>
      </c>
      <c r="K32" s="32" t="s">
        <v>594</v>
      </c>
      <c r="L32" s="32" t="s">
        <v>595</v>
      </c>
      <c r="M32" s="63" t="str">
        <f>VLOOKUP(B32,SAOM!B$2:H1024,7,0)</f>
        <v>-</v>
      </c>
      <c r="N32" s="33">
        <v>4035</v>
      </c>
      <c r="O32" s="34" t="str">
        <f>VLOOKUP(B32,SAOM!B$2:I1024,8,0)</f>
        <v>-</v>
      </c>
      <c r="P32" s="34" t="str">
        <f>VLOOKUP(B32,AG_Lider!A$1:F1382,6,0)</f>
        <v>VODANET</v>
      </c>
      <c r="Q32" s="65" t="str">
        <f>VLOOKUP(B32,SAOM!B$2:J1024,9,0)</f>
        <v>Yonara Meireles Martins</v>
      </c>
      <c r="R32" s="34" t="str">
        <f>VLOOKUP(B32,SAOM!B$2:K1470,10,0)</f>
        <v>Rua Pedra Azul, 90 - Centro</v>
      </c>
      <c r="S32" s="65" t="str">
        <f>VLOOKUP(B32,SAOM!B28:M756,12,0)</f>
        <v>(33) 3754-1310</v>
      </c>
      <c r="T32" s="116" t="str">
        <f>VLOOKUP(B32,SAOM!B28:L756,11,0)</f>
        <v>39980-000</v>
      </c>
      <c r="U32" s="35"/>
      <c r="V32" s="63" t="str">
        <f>VLOOKUP(B32,SAOM!B28:N756,13,0)</f>
        <v>-</v>
      </c>
      <c r="W32" s="34"/>
      <c r="X32" s="32"/>
      <c r="Y32" s="36"/>
      <c r="Z32" s="54"/>
      <c r="AA32" s="95" t="s">
        <v>4974</v>
      </c>
      <c r="AB32" s="72" t="s">
        <v>4850</v>
      </c>
      <c r="AC32" s="95"/>
      <c r="AD32" s="32"/>
      <c r="AE32" s="37" t="s">
        <v>4850</v>
      </c>
    </row>
    <row r="33" spans="1:31" s="37" customFormat="1">
      <c r="A33" s="38">
        <v>670</v>
      </c>
      <c r="B33" s="61" t="s">
        <v>53</v>
      </c>
      <c r="C33" s="34">
        <v>40868</v>
      </c>
      <c r="D33" s="34">
        <v>40913</v>
      </c>
      <c r="E33" s="34">
        <f t="shared" si="0"/>
        <v>40928</v>
      </c>
      <c r="F33" s="34" t="s">
        <v>501</v>
      </c>
      <c r="G33" s="31" t="s">
        <v>517</v>
      </c>
      <c r="H33" s="31" t="s">
        <v>499</v>
      </c>
      <c r="I33" s="31" t="s">
        <v>501</v>
      </c>
      <c r="J33" s="32" t="s">
        <v>188</v>
      </c>
      <c r="K33" s="32" t="s">
        <v>596</v>
      </c>
      <c r="L33" s="32" t="s">
        <v>597</v>
      </c>
      <c r="M33" s="63" t="str">
        <f>VLOOKUP(B33,SAOM!B$2:H1025,7,0)</f>
        <v>SES-CADA-0670</v>
      </c>
      <c r="N33" s="33">
        <v>4033</v>
      </c>
      <c r="O33" s="34">
        <f>VLOOKUP(B33,SAOM!B$2:I1025,8,0)</f>
        <v>40927</v>
      </c>
      <c r="P33" s="34" t="str">
        <f>VLOOKUP(B33,AG_Lider!A$1:F1383,6,0)</f>
        <v>CONCLUÍDO</v>
      </c>
      <c r="Q33" s="65" t="str">
        <f>VLOOKUP(B33,SAOM!B$2:J1025,9,0)</f>
        <v>Brunielle Felicia da Silva</v>
      </c>
      <c r="R33" s="34" t="str">
        <f>VLOOKUP(B33,SAOM!B$2:K1471,10,0)</f>
        <v>avenida Das Nações, 10 - Centro</v>
      </c>
      <c r="S33" s="65" t="str">
        <f>VLOOKUP(B33,SAOM!B29:M757,12,0)</f>
        <v>(34) 3265-1101</v>
      </c>
      <c r="T33" s="116" t="str">
        <f>VLOOKUP(B33,SAOM!B29:L757,11,0)</f>
        <v>38370-000</v>
      </c>
      <c r="U33" s="35">
        <v>40893</v>
      </c>
      <c r="V33" s="63" t="str">
        <f>VLOOKUP(B33,SAOM!B29:N757,13,0)</f>
        <v>00:20:0E:10:48:9F</v>
      </c>
      <c r="W33" s="34">
        <v>40927</v>
      </c>
      <c r="X33" s="32" t="s">
        <v>4065</v>
      </c>
      <c r="Y33" s="36">
        <v>40927</v>
      </c>
      <c r="Z33" s="54">
        <v>41012</v>
      </c>
      <c r="AA33" s="72" t="s">
        <v>749</v>
      </c>
      <c r="AB33" s="72" t="s">
        <v>4850</v>
      </c>
      <c r="AC33" s="72"/>
      <c r="AD33" s="32"/>
      <c r="AE33" s="37" t="s">
        <v>4850</v>
      </c>
    </row>
    <row r="34" spans="1:31" s="37" customFormat="1" ht="15" customHeight="1">
      <c r="A34" s="38">
        <v>671</v>
      </c>
      <c r="B34" s="61" t="s">
        <v>54</v>
      </c>
      <c r="C34" s="34">
        <v>40868</v>
      </c>
      <c r="D34" s="34">
        <v>40913</v>
      </c>
      <c r="E34" s="34">
        <f t="shared" si="0"/>
        <v>40928</v>
      </c>
      <c r="F34" s="49">
        <v>40914</v>
      </c>
      <c r="G34" s="31" t="s">
        <v>517</v>
      </c>
      <c r="H34" s="31" t="s">
        <v>499</v>
      </c>
      <c r="I34" s="31" t="s">
        <v>501</v>
      </c>
      <c r="J34" s="32" t="s">
        <v>189</v>
      </c>
      <c r="K34" s="32" t="s">
        <v>598</v>
      </c>
      <c r="L34" s="32" t="s">
        <v>599</v>
      </c>
      <c r="M34" s="63" t="str">
        <f>VLOOKUP(B34,SAOM!B$2:H1026,7,0)</f>
        <v>SES-CANA-0671</v>
      </c>
      <c r="N34" s="33">
        <v>4033</v>
      </c>
      <c r="O34" s="34">
        <f>VLOOKUP(B34,SAOM!B$2:I1026,8,0)</f>
        <v>40931</v>
      </c>
      <c r="P34" s="34" t="s">
        <v>516</v>
      </c>
      <c r="Q34" s="65" t="str">
        <f>VLOOKUP(B34,SAOM!B$2:J1026,9,0)</f>
        <v>André Luiz Ignachitti Honório</v>
      </c>
      <c r="R34" s="34" t="str">
        <f>VLOOKUP(B34,SAOM!B$2:K1472,10,0)</f>
        <v>Rua João Ferreira, 216 A - Centro</v>
      </c>
      <c r="S34" s="65" t="str">
        <f>VLOOKUP(B34,SAOM!B30:M758,12,0)</f>
        <v>(32) 3745-1288</v>
      </c>
      <c r="T34" s="116" t="str">
        <f>VLOOKUP(B34,SAOM!B30:L758,11,0)</f>
        <v>36832-000</v>
      </c>
      <c r="U34" s="35">
        <v>40931</v>
      </c>
      <c r="V34" s="63" t="str">
        <f>VLOOKUP(B34,SAOM!B30:N758,13,0)</f>
        <v>00:20:0E:10:48:47</v>
      </c>
      <c r="W34" s="34">
        <v>40931</v>
      </c>
      <c r="X34" s="32" t="s">
        <v>1967</v>
      </c>
      <c r="Y34" s="36">
        <v>40932</v>
      </c>
      <c r="Z34" s="54">
        <v>41012</v>
      </c>
      <c r="AA34" s="72" t="s">
        <v>749</v>
      </c>
      <c r="AB34" s="72" t="s">
        <v>4850</v>
      </c>
      <c r="AC34" s="72"/>
      <c r="AD34" s="54"/>
      <c r="AE34" s="37" t="s">
        <v>4850</v>
      </c>
    </row>
    <row r="35" spans="1:31" s="37" customFormat="1">
      <c r="A35" s="38">
        <v>672</v>
      </c>
      <c r="B35" s="61" t="s">
        <v>56</v>
      </c>
      <c r="C35" s="34">
        <v>40868</v>
      </c>
      <c r="D35" s="34">
        <v>41085</v>
      </c>
      <c r="E35" s="34">
        <f t="shared" si="0"/>
        <v>41100</v>
      </c>
      <c r="F35" s="34">
        <v>40891</v>
      </c>
      <c r="G35" s="31" t="s">
        <v>517</v>
      </c>
      <c r="H35" s="31" t="s">
        <v>499</v>
      </c>
      <c r="I35" s="31" t="s">
        <v>501</v>
      </c>
      <c r="J35" s="32" t="s">
        <v>190</v>
      </c>
      <c r="K35" s="32" t="s">
        <v>600</v>
      </c>
      <c r="L35" s="32" t="s">
        <v>601</v>
      </c>
      <c r="M35" s="63" t="str">
        <f>VLOOKUP(B35,SAOM!B$2:H1027,7,0)</f>
        <v>SES-CAIO-0672</v>
      </c>
      <c r="N35" s="33">
        <v>4035</v>
      </c>
      <c r="O35" s="34">
        <f>VLOOKUP(B35,SAOM!B$2:I1027,8,0)</f>
        <v>41081</v>
      </c>
      <c r="P35" s="34" t="str">
        <f>VLOOKUP(B35,AG_Lider!A$1:F1385,6,0)</f>
        <v>VODANET</v>
      </c>
      <c r="Q35" s="65" t="str">
        <f>VLOOKUP(B35,SAOM!B$2:J1027,9,0)</f>
        <v>Valguienes Teodoro de Souza Junior</v>
      </c>
      <c r="R35" s="34" t="str">
        <f>VLOOKUP(B35,SAOM!B$2:K1473,10,0)</f>
        <v>Rua Hildelbrando Cabral, 0 - Centro</v>
      </c>
      <c r="S35" s="65" t="str">
        <f>VLOOKUP(B35,SAOM!B31:M759,12,0)</f>
        <v>(33) 9984-6212</v>
      </c>
      <c r="T35" s="116" t="str">
        <f>VLOOKUP(B35,SAOM!B31:L759,11,0)</f>
        <v>39835-000</v>
      </c>
      <c r="U35" s="35"/>
      <c r="V35" s="63" t="str">
        <f>VLOOKUP(B35,SAOM!B31:N759,13,0)</f>
        <v>00:20:0e:10:49:d4</v>
      </c>
      <c r="W35" s="34">
        <v>41081</v>
      </c>
      <c r="X35" s="32" t="s">
        <v>3272</v>
      </c>
      <c r="Y35" s="36">
        <v>41082</v>
      </c>
      <c r="Z35" s="54">
        <v>41081</v>
      </c>
      <c r="AA35" s="36" t="s">
        <v>3980</v>
      </c>
      <c r="AB35" s="72" t="s">
        <v>4850</v>
      </c>
      <c r="AC35" s="36"/>
      <c r="AD35" s="37" t="s">
        <v>4520</v>
      </c>
      <c r="AE35" s="37" t="s">
        <v>4850</v>
      </c>
    </row>
    <row r="36" spans="1:31" s="37" customFormat="1" ht="15" customHeight="1">
      <c r="A36" s="38">
        <v>673</v>
      </c>
      <c r="B36" s="61" t="s">
        <v>58</v>
      </c>
      <c r="C36" s="34">
        <v>40868</v>
      </c>
      <c r="D36" s="34">
        <v>40913</v>
      </c>
      <c r="E36" s="34">
        <f t="shared" si="0"/>
        <v>40928</v>
      </c>
      <c r="F36" s="49">
        <v>40914</v>
      </c>
      <c r="G36" s="31" t="s">
        <v>517</v>
      </c>
      <c r="H36" s="31" t="s">
        <v>499</v>
      </c>
      <c r="I36" s="31" t="s">
        <v>501</v>
      </c>
      <c r="J36" s="32" t="s">
        <v>191</v>
      </c>
      <c r="K36" s="32" t="s">
        <v>602</v>
      </c>
      <c r="L36" s="32" t="s">
        <v>603</v>
      </c>
      <c r="M36" s="63" t="str">
        <f>VLOOKUP(B36,SAOM!B$2:H1028,7,0)</f>
        <v>SES-CADE-0673</v>
      </c>
      <c r="N36" s="33">
        <v>4033</v>
      </c>
      <c r="O36" s="34">
        <f>VLOOKUP(B36,SAOM!B$2:I1028,8,0)</f>
        <v>40931</v>
      </c>
      <c r="P36" s="34" t="str">
        <f>VLOOKUP(B36,AG_Lider!A$1:F1386,6,0)</f>
        <v>CONCLUÍDO</v>
      </c>
      <c r="Q36" s="65" t="str">
        <f>VLOOKUP(B36,SAOM!B$2:J1028,9,0)</f>
        <v>Tatiane Bastos da Silva</v>
      </c>
      <c r="R36" s="34" t="str">
        <f>VLOOKUP(B36,SAOM!B$2:K1474,10,0)</f>
        <v>Rua Jacarandá, 215 - Vila Isabel</v>
      </c>
      <c r="S36" s="65" t="str">
        <f>VLOOKUP(B36,SAOM!B32:M760,12,0)</f>
        <v>(35) 3865-1292</v>
      </c>
      <c r="T36" s="116" t="str">
        <f>VLOOKUP(B36,SAOM!B32:L760,11,0)</f>
        <v>37267-000</v>
      </c>
      <c r="U36" s="35">
        <v>40931</v>
      </c>
      <c r="V36" s="63" t="str">
        <f>VLOOKUP(B36,SAOM!B32:N760,13,0)</f>
        <v>00:20:0E:10:48:5E</v>
      </c>
      <c r="W36" s="34">
        <v>40931</v>
      </c>
      <c r="X36" s="32" t="s">
        <v>4064</v>
      </c>
      <c r="Y36" s="36">
        <v>40932</v>
      </c>
      <c r="Z36" s="54">
        <v>40954</v>
      </c>
      <c r="AA36" s="72" t="s">
        <v>749</v>
      </c>
      <c r="AB36" s="72" t="s">
        <v>4850</v>
      </c>
      <c r="AC36" s="72"/>
      <c r="AD36" s="32"/>
      <c r="AE36" s="37" t="s">
        <v>4850</v>
      </c>
    </row>
    <row r="37" spans="1:31" s="37" customFormat="1" ht="15" customHeight="1">
      <c r="A37" s="30">
        <v>674</v>
      </c>
      <c r="B37" s="61" t="s">
        <v>60</v>
      </c>
      <c r="C37" s="34">
        <v>40868</v>
      </c>
      <c r="D37" s="34">
        <v>40913</v>
      </c>
      <c r="E37" s="34">
        <f t="shared" si="0"/>
        <v>40928</v>
      </c>
      <c r="F37" s="34">
        <v>40892</v>
      </c>
      <c r="G37" s="31" t="s">
        <v>517</v>
      </c>
      <c r="H37" s="31" t="s">
        <v>741</v>
      </c>
      <c r="I37" s="31" t="s">
        <v>501</v>
      </c>
      <c r="J37" s="32" t="s">
        <v>192</v>
      </c>
      <c r="K37" s="32" t="s">
        <v>604</v>
      </c>
      <c r="L37" s="32" t="s">
        <v>605</v>
      </c>
      <c r="M37" s="63" t="str">
        <f>VLOOKUP(B37,SAOM!B$2:H1029,7,0)</f>
        <v>SES-CAHO-0674</v>
      </c>
      <c r="N37" s="33">
        <v>4033</v>
      </c>
      <c r="O37" s="34">
        <f>VLOOKUP(B37,SAOM!B$2:I1029,8,0)</f>
        <v>40962</v>
      </c>
      <c r="P37" s="34" t="e">
        <f>VLOOKUP(B37,AG_Lider!A$1:F1387,6,0)</f>
        <v>#N/A</v>
      </c>
      <c r="Q37" s="65" t="str">
        <f>VLOOKUP(B37,SAOM!B$2:J1029,9,0)</f>
        <v>Thalita Ferreira Tartaro</v>
      </c>
      <c r="R37" s="34" t="str">
        <f>VLOOKUP(B37,SAOM!B$2:K1475,10,0)</f>
        <v>Avenida Josefa Rodrigues da Silva, 0 - Centro</v>
      </c>
      <c r="S37" s="65" t="str">
        <f>VLOOKUP(B37,SAOM!B33:M761,12,0)</f>
        <v>(34) 3454-8273</v>
      </c>
      <c r="T37" s="116" t="str">
        <f>VLOOKUP(B37,SAOM!B33:L761,11,0)</f>
        <v>38290-000</v>
      </c>
      <c r="U37" s="35"/>
      <c r="V37" s="63" t="str">
        <f>VLOOKUP(B37,SAOM!B33:N761,13,0)</f>
        <v>00:20:0E:10:49:EA</v>
      </c>
      <c r="W37" s="34">
        <v>40967</v>
      </c>
      <c r="X37" s="32" t="s">
        <v>2669</v>
      </c>
      <c r="Y37" s="36">
        <v>40973</v>
      </c>
      <c r="Z37" s="53"/>
      <c r="AA37" s="72"/>
      <c r="AB37" s="72" t="s">
        <v>4850</v>
      </c>
      <c r="AC37" s="72"/>
      <c r="AD37" s="32"/>
      <c r="AE37" s="37" t="s">
        <v>4850</v>
      </c>
    </row>
    <row r="38" spans="1:31" s="37" customFormat="1" ht="15" customHeight="1">
      <c r="A38" s="38">
        <v>675</v>
      </c>
      <c r="B38" s="61" t="s">
        <v>62</v>
      </c>
      <c r="C38" s="34">
        <v>40868</v>
      </c>
      <c r="D38" s="34">
        <v>40913</v>
      </c>
      <c r="E38" s="34">
        <f t="shared" si="0"/>
        <v>40928</v>
      </c>
      <c r="F38" s="34">
        <v>40891</v>
      </c>
      <c r="G38" s="31" t="s">
        <v>517</v>
      </c>
      <c r="H38" s="31" t="s">
        <v>499</v>
      </c>
      <c r="I38" s="31" t="s">
        <v>501</v>
      </c>
      <c r="J38" s="32" t="s">
        <v>193</v>
      </c>
      <c r="K38" s="32" t="s">
        <v>606</v>
      </c>
      <c r="L38" s="32" t="s">
        <v>607</v>
      </c>
      <c r="M38" s="63" t="str">
        <f>VLOOKUP(B38,SAOM!B$2:H1030,7,0)</f>
        <v>SES-CACO-0675</v>
      </c>
      <c r="N38" s="33">
        <v>4033</v>
      </c>
      <c r="O38" s="34">
        <f>VLOOKUP(B38,SAOM!B$2:I1030,8,0)</f>
        <v>40934</v>
      </c>
      <c r="P38" s="34" t="str">
        <f>VLOOKUP(B38,AG_Lider!A$1:F1388,6,0)</f>
        <v>CONCLUÍDO</v>
      </c>
      <c r="Q38" s="65" t="str">
        <f>VLOOKUP(B38,SAOM!B$2:J1030,9,0)</f>
        <v>Fabiana de Deus Caixeta Resende</v>
      </c>
      <c r="R38" s="34" t="str">
        <f>VLOOKUP(B38,SAOM!B$2:K1476,10,0)</f>
        <v>Rua Epaminondas Mota, 16 - Centro</v>
      </c>
      <c r="S38" s="65" t="str">
        <f>VLOOKUP(B38,SAOM!B34:M762,12,0)</f>
        <v>(34) 3248-1100</v>
      </c>
      <c r="T38" s="116" t="str">
        <f>VLOOKUP(B38,SAOM!B34:L762,11,0)</f>
        <v>38460-000</v>
      </c>
      <c r="U38" s="35">
        <v>40932</v>
      </c>
      <c r="V38" s="63" t="str">
        <f>VLOOKUP(B38,SAOM!B34:N762,13,0)</f>
        <v>00:20:0E:10:48:7D</v>
      </c>
      <c r="W38" s="34">
        <v>40933</v>
      </c>
      <c r="X38" s="32" t="s">
        <v>1635</v>
      </c>
      <c r="Y38" s="36">
        <v>40934</v>
      </c>
      <c r="Z38" s="54">
        <v>40954</v>
      </c>
      <c r="AA38" s="72" t="s">
        <v>2665</v>
      </c>
      <c r="AB38" s="72" t="s">
        <v>4850</v>
      </c>
      <c r="AC38" s="72"/>
      <c r="AD38" s="32"/>
      <c r="AE38" s="37" t="s">
        <v>4850</v>
      </c>
    </row>
    <row r="39" spans="1:31" s="37" customFormat="1" ht="15" customHeight="1">
      <c r="A39" s="38">
        <v>676</v>
      </c>
      <c r="B39" s="61" t="s">
        <v>64</v>
      </c>
      <c r="C39" s="34">
        <v>40868</v>
      </c>
      <c r="D39" s="34">
        <v>40913</v>
      </c>
      <c r="E39" s="34">
        <f t="shared" si="0"/>
        <v>40928</v>
      </c>
      <c r="F39" s="34" t="s">
        <v>501</v>
      </c>
      <c r="G39" s="31" t="s">
        <v>517</v>
      </c>
      <c r="H39" s="31" t="s">
        <v>499</v>
      </c>
      <c r="I39" s="31" t="s">
        <v>501</v>
      </c>
      <c r="J39" s="32" t="s">
        <v>194</v>
      </c>
      <c r="K39" s="32" t="s">
        <v>608</v>
      </c>
      <c r="L39" s="32" t="s">
        <v>609</v>
      </c>
      <c r="M39" s="63" t="str">
        <f>VLOOKUP(B39,SAOM!B$2:H1031,7,0)</f>
        <v>SES-CAAS-0676</v>
      </c>
      <c r="N39" s="33">
        <v>4033</v>
      </c>
      <c r="O39" s="34">
        <f>VLOOKUP(B39,SAOM!B$2:I1031,8,0)</f>
        <v>40917</v>
      </c>
      <c r="P39" s="34" t="str">
        <f>VLOOKUP(B39,AG_Lider!A$1:F1389,6,0)</f>
        <v>CONCLUÍDO</v>
      </c>
      <c r="Q39" s="65" t="str">
        <f>VLOOKUP(B39,SAOM!B$2:J1031,9,0)</f>
        <v>Eliana Brambati Martins</v>
      </c>
      <c r="R39" s="34" t="str">
        <f>VLOOKUP(B39,SAOM!B$2:K1477,10,0)</f>
        <v>Rua Outra Banda, 0 - Vista Alegre</v>
      </c>
      <c r="S39" s="65" t="str">
        <f>VLOOKUP(B39,SAOM!B35:M763,12,0)</f>
        <v>(31) 3832-7125</v>
      </c>
      <c r="T39" s="116" t="str">
        <f>VLOOKUP(B39,SAOM!B35:L763,11,0)</f>
        <v>35960-000</v>
      </c>
      <c r="U39" s="35">
        <v>40892</v>
      </c>
      <c r="V39" s="63" t="str">
        <f>VLOOKUP(B39,SAOM!B35:N763,13,0)</f>
        <v>00:20:0E:10:48:91</v>
      </c>
      <c r="W39" s="34">
        <v>40918</v>
      </c>
      <c r="X39" s="32" t="s">
        <v>2314</v>
      </c>
      <c r="Y39" s="36">
        <v>40918</v>
      </c>
      <c r="Z39" s="54">
        <v>40927</v>
      </c>
      <c r="AA39" s="72" t="s">
        <v>749</v>
      </c>
      <c r="AB39" s="72" t="s">
        <v>4850</v>
      </c>
      <c r="AC39" s="72"/>
      <c r="AD39" s="32"/>
      <c r="AE39" s="37" t="s">
        <v>4850</v>
      </c>
    </row>
    <row r="40" spans="1:31" s="37" customFormat="1">
      <c r="A40" s="38">
        <v>677</v>
      </c>
      <c r="B40" s="61" t="s">
        <v>66</v>
      </c>
      <c r="C40" s="34">
        <v>40868</v>
      </c>
      <c r="D40" s="34">
        <v>40913</v>
      </c>
      <c r="E40" s="34">
        <f t="shared" si="0"/>
        <v>40928</v>
      </c>
      <c r="F40" s="34" t="s">
        <v>501</v>
      </c>
      <c r="G40" s="31" t="s">
        <v>517</v>
      </c>
      <c r="H40" s="31" t="s">
        <v>499</v>
      </c>
      <c r="I40" s="31" t="s">
        <v>501</v>
      </c>
      <c r="J40" s="32" t="s">
        <v>195</v>
      </c>
      <c r="K40" s="32" t="s">
        <v>610</v>
      </c>
      <c r="L40" s="32" t="s">
        <v>611</v>
      </c>
      <c r="M40" s="63" t="str">
        <f>VLOOKUP(B40,SAOM!B$2:H1032,7,0)</f>
        <v>SES-CEAS-0677</v>
      </c>
      <c r="N40" s="33">
        <v>4035</v>
      </c>
      <c r="O40" s="34">
        <f>VLOOKUP(B40,SAOM!B$2:I1032,8,0)</f>
        <v>40917</v>
      </c>
      <c r="P40" s="34" t="str">
        <f>VLOOKUP(B40,AG_Lider!A$1:F1390,6,0)</f>
        <v>CONCLUÍDO</v>
      </c>
      <c r="Q40" s="65" t="str">
        <f>VLOOKUP(B40,SAOM!B$2:J1032,9,0)</f>
        <v>Rosiane Dias Lopes Diniz</v>
      </c>
      <c r="R40" s="34" t="str">
        <f>VLOOKUP(B40,SAOM!B$2:K1478,10,0)</f>
        <v>Rua Primeiro de março, 0 - Centro</v>
      </c>
      <c r="S40" s="65" t="str">
        <f>VLOOKUP(B40,SAOM!B36:M764,12,0)</f>
        <v>(33) 3243-1232</v>
      </c>
      <c r="T40" s="116" t="str">
        <f>VLOOKUP(B40,SAOM!B36:L764,11,0)</f>
        <v>35260-000</v>
      </c>
      <c r="U40" s="35">
        <v>40899</v>
      </c>
      <c r="V40" s="63" t="str">
        <f>VLOOKUP(B40,SAOM!B36:N764,13,0)</f>
        <v>00:20:0E:10:48:A7</v>
      </c>
      <c r="W40" s="34">
        <v>40920</v>
      </c>
      <c r="X40" s="32" t="s">
        <v>1593</v>
      </c>
      <c r="Y40" s="36">
        <v>40920</v>
      </c>
      <c r="Z40" s="54">
        <v>41012</v>
      </c>
      <c r="AA40" s="72" t="s">
        <v>749</v>
      </c>
      <c r="AB40" s="72" t="s">
        <v>4850</v>
      </c>
      <c r="AC40" s="72"/>
      <c r="AD40" s="32"/>
      <c r="AE40" s="37" t="s">
        <v>4850</v>
      </c>
    </row>
    <row r="41" spans="1:31" s="37" customFormat="1" ht="15" customHeight="1">
      <c r="A41" s="38">
        <v>678</v>
      </c>
      <c r="B41" s="61" t="s">
        <v>68</v>
      </c>
      <c r="C41" s="34">
        <v>40868</v>
      </c>
      <c r="D41" s="34">
        <v>40913</v>
      </c>
      <c r="E41" s="34">
        <f t="shared" si="0"/>
        <v>40928</v>
      </c>
      <c r="F41" s="49">
        <v>40914</v>
      </c>
      <c r="G41" s="31" t="s">
        <v>517</v>
      </c>
      <c r="H41" s="31" t="s">
        <v>499</v>
      </c>
      <c r="I41" s="31" t="s">
        <v>501</v>
      </c>
      <c r="J41" s="32" t="s">
        <v>196</v>
      </c>
      <c r="K41" s="32" t="s">
        <v>612</v>
      </c>
      <c r="L41" s="32" t="s">
        <v>613</v>
      </c>
      <c r="M41" s="63" t="str">
        <f>VLOOKUP(B41,SAOM!B$2:H1033,7,0)</f>
        <v>SES-CLES-0678</v>
      </c>
      <c r="N41" s="33">
        <v>4035</v>
      </c>
      <c r="O41" s="34">
        <f>VLOOKUP(B41,SAOM!B$2:I1033,8,0)</f>
        <v>40917</v>
      </c>
      <c r="P41" s="34" t="str">
        <f>VLOOKUP(B41,AG_Lider!A$1:F1391,6,0)</f>
        <v>CONCLUÍDO</v>
      </c>
      <c r="Q41" s="65" t="str">
        <f>VLOOKUP(B41,SAOM!B$2:J1033,9,0)</f>
        <v>Adão Augusto Soares Lima Junior</v>
      </c>
      <c r="R41" s="34" t="str">
        <f>VLOOKUP(B41,SAOM!B$2:K1479,10,0)</f>
        <v>Rua Clovis Prates, 398 - Centro</v>
      </c>
      <c r="S41" s="65" t="str">
        <f>VLOOKUP(B41,SAOM!B37:M765,12,0)</f>
        <v>(38) 3237-1124 - -</v>
      </c>
      <c r="T41" s="116" t="str">
        <f>VLOOKUP(B41,SAOM!B37:L765,11,0)</f>
        <v>9380-000</v>
      </c>
      <c r="U41" s="35">
        <v>40891</v>
      </c>
      <c r="V41" s="63" t="str">
        <f>VLOOKUP(B41,SAOM!B37:N765,13,0)</f>
        <v>00:20:0E:10:48:77</v>
      </c>
      <c r="W41" s="34">
        <v>40918</v>
      </c>
      <c r="X41" s="32" t="s">
        <v>4066</v>
      </c>
      <c r="Y41" s="36">
        <v>40918</v>
      </c>
      <c r="Z41" s="54">
        <v>41012</v>
      </c>
      <c r="AA41" s="72" t="s">
        <v>749</v>
      </c>
      <c r="AB41" s="72" t="s">
        <v>4850</v>
      </c>
      <c r="AC41" s="72"/>
      <c r="AD41" s="32"/>
      <c r="AE41" s="37" t="s">
        <v>4850</v>
      </c>
    </row>
    <row r="42" spans="1:31" s="37" customFormat="1" ht="15" customHeight="1">
      <c r="A42" s="38">
        <v>679</v>
      </c>
      <c r="B42" s="61" t="s">
        <v>70</v>
      </c>
      <c r="C42" s="34">
        <v>40868</v>
      </c>
      <c r="D42" s="34">
        <v>41104</v>
      </c>
      <c r="E42" s="34">
        <f t="shared" si="0"/>
        <v>41119</v>
      </c>
      <c r="F42" s="34">
        <v>40892</v>
      </c>
      <c r="G42" s="31" t="s">
        <v>752</v>
      </c>
      <c r="H42" s="31" t="s">
        <v>499</v>
      </c>
      <c r="I42" s="31" t="s">
        <v>501</v>
      </c>
      <c r="J42" s="32" t="s">
        <v>197</v>
      </c>
      <c r="K42" s="32" t="s">
        <v>614</v>
      </c>
      <c r="L42" s="32" t="s">
        <v>615</v>
      </c>
      <c r="M42" s="63" t="str">
        <f>VLOOKUP(B42,SAOM!B$2:H1034,7,0)</f>
        <v>-</v>
      </c>
      <c r="N42" s="33">
        <v>4035</v>
      </c>
      <c r="O42" s="34" t="str">
        <f>VLOOKUP(B42,SAOM!B$2:I1034,8,0)</f>
        <v>-</v>
      </c>
      <c r="P42" s="34" t="str">
        <f>VLOOKUP(B42,AG_Lider!A$1:F1392,6,0)</f>
        <v>VODANET</v>
      </c>
      <c r="Q42" s="65" t="str">
        <f>VLOOKUP(B42,SAOM!B$2:J1034,9,0)</f>
        <v>Hermes Lima Madureira</v>
      </c>
      <c r="R42" s="34" t="str">
        <f>VLOOKUP(B42,SAOM!B$2:K1480,10,0)</f>
        <v>Rua Francisco Leite, 0 - Centro</v>
      </c>
      <c r="S42" s="65" t="str">
        <f>VLOOKUP(B42,SAOM!B38:M766,12,0)</f>
        <v>(38)9915-5592 (PREFE</v>
      </c>
      <c r="T42" s="116" t="str">
        <f>VLOOKUP(B42,SAOM!B38:L766,11,0)</f>
        <v>39489-000</v>
      </c>
      <c r="U42" s="35"/>
      <c r="V42" s="63" t="str">
        <f>VLOOKUP(B42,SAOM!B38:N766,13,0)</f>
        <v>-</v>
      </c>
      <c r="W42" s="34"/>
      <c r="X42" s="32"/>
      <c r="Y42" s="36"/>
      <c r="Z42" s="54"/>
      <c r="AA42" s="96" t="s">
        <v>4482</v>
      </c>
      <c r="AB42" s="72" t="s">
        <v>4850</v>
      </c>
      <c r="AC42" s="96"/>
      <c r="AD42" s="54"/>
      <c r="AE42" s="37" t="s">
        <v>4850</v>
      </c>
    </row>
    <row r="43" spans="1:31" s="37" customFormat="1" ht="15" customHeight="1">
      <c r="A43" s="38">
        <v>680</v>
      </c>
      <c r="B43" s="61" t="s">
        <v>72</v>
      </c>
      <c r="C43" s="34">
        <v>40868</v>
      </c>
      <c r="D43" s="34">
        <v>40913</v>
      </c>
      <c r="E43" s="34">
        <f t="shared" si="0"/>
        <v>40928</v>
      </c>
      <c r="F43" s="49">
        <v>40914</v>
      </c>
      <c r="G43" s="31" t="s">
        <v>517</v>
      </c>
      <c r="H43" s="31" t="s">
        <v>499</v>
      </c>
      <c r="I43" s="31" t="s">
        <v>501</v>
      </c>
      <c r="J43" s="32" t="s">
        <v>198</v>
      </c>
      <c r="K43" s="32" t="s">
        <v>616</v>
      </c>
      <c r="L43" s="32" t="s">
        <v>617</v>
      </c>
      <c r="M43" s="63" t="str">
        <f>VLOOKUP(B43,SAOM!B$2:H1035,7,0)</f>
        <v>SES-COAL-0680</v>
      </c>
      <c r="N43" s="33">
        <v>4033</v>
      </c>
      <c r="O43" s="34">
        <f>VLOOKUP(B43,SAOM!B$2:I1035,8,0)</f>
        <v>40932</v>
      </c>
      <c r="P43" s="34" t="str">
        <f>VLOOKUP(B43,AG_Lider!A$1:F1393,6,0)</f>
        <v>CONCLUÍDO</v>
      </c>
      <c r="Q43" s="65" t="str">
        <f>VLOOKUP(B43,SAOM!B$2:J1035,9,0)</f>
        <v>Ana Tereza Moreira</v>
      </c>
      <c r="R43" s="34" t="str">
        <f>VLOOKUP(B43,SAOM!B$2:K1481,10,0)</f>
        <v>Rua Prudente de Moraes, 4469 - Centro</v>
      </c>
      <c r="S43" s="65" t="str">
        <f>VLOOKUP(B43,SAOM!B39:M767,12,0)</f>
        <v>(35) 3424-1709</v>
      </c>
      <c r="T43" s="116" t="str">
        <f>VLOOKUP(B43,SAOM!B39:L767,11,0)</f>
        <v>37557-000</v>
      </c>
      <c r="U43" s="35">
        <v>40932</v>
      </c>
      <c r="V43" s="63" t="str">
        <f>VLOOKUP(B43,SAOM!B39:N767,13,0)</f>
        <v>00:20:0E:10:48:A6</v>
      </c>
      <c r="W43" s="34">
        <v>40933</v>
      </c>
      <c r="X43" s="32" t="s">
        <v>4064</v>
      </c>
      <c r="Y43" s="36">
        <v>40934</v>
      </c>
      <c r="Z43" s="54">
        <v>40954</v>
      </c>
      <c r="AA43" s="72" t="s">
        <v>2664</v>
      </c>
      <c r="AB43" s="72" t="s">
        <v>4850</v>
      </c>
      <c r="AC43" s="72"/>
      <c r="AD43" s="32"/>
      <c r="AE43" s="37" t="s">
        <v>4850</v>
      </c>
    </row>
    <row r="44" spans="1:31" s="37" customFormat="1" ht="15" customHeight="1">
      <c r="A44" s="38">
        <v>681</v>
      </c>
      <c r="B44" s="61" t="s">
        <v>74</v>
      </c>
      <c r="C44" s="34">
        <v>40868</v>
      </c>
      <c r="D44" s="34">
        <v>40913</v>
      </c>
      <c r="E44" s="34">
        <f t="shared" si="0"/>
        <v>40928</v>
      </c>
      <c r="F44" s="34" t="s">
        <v>501</v>
      </c>
      <c r="G44" s="31" t="s">
        <v>517</v>
      </c>
      <c r="H44" s="31" t="s">
        <v>499</v>
      </c>
      <c r="I44" s="31" t="s">
        <v>501</v>
      </c>
      <c r="J44" s="32" t="s">
        <v>199</v>
      </c>
      <c r="K44" s="32" t="s">
        <v>618</v>
      </c>
      <c r="L44" s="32" t="s">
        <v>619</v>
      </c>
      <c r="M44" s="63" t="str">
        <f>VLOOKUP(B44,SAOM!B$2:H1036,7,0)</f>
        <v>SES-COTE-0681</v>
      </c>
      <c r="N44" s="33">
        <v>4033</v>
      </c>
      <c r="O44" s="34">
        <f>VLOOKUP(B44,SAOM!B$2:I1036,8,0)</f>
        <v>40920</v>
      </c>
      <c r="P44" s="34" t="str">
        <f>VLOOKUP(B44,AG_Lider!A$1:F1394,6,0)</f>
        <v>CONCLUÍDO</v>
      </c>
      <c r="Q44" s="65" t="str">
        <f>VLOOKUP(B44,SAOM!B$2:J1036,9,0)</f>
        <v>Raquel Silva de Carvalho</v>
      </c>
      <c r="R44" s="34" t="str">
        <f>VLOOKUP(B44,SAOM!B$2:K1482,10,0)</f>
        <v>Rua Teodomiro Milanez Brandão, 3 - Centro</v>
      </c>
      <c r="S44" s="65" t="str">
        <f>VLOOKUP(B44,SAOM!B40:M768,12,0)</f>
        <v>(31) 3869-1001</v>
      </c>
      <c r="T44" s="116" t="str">
        <f>VLOOKUP(B44,SAOM!B40:L768,11,0)</f>
        <v>35850-000</v>
      </c>
      <c r="U44" s="35">
        <v>40892</v>
      </c>
      <c r="V44" s="63" t="str">
        <f>VLOOKUP(B44,SAOM!B40:N768,13,0)</f>
        <v>00:20:0E:10:48:3C</v>
      </c>
      <c r="W44" s="34">
        <v>40921</v>
      </c>
      <c r="X44" s="32" t="s">
        <v>4064</v>
      </c>
      <c r="Y44" s="36">
        <v>40921</v>
      </c>
      <c r="Z44" s="54">
        <v>40927</v>
      </c>
      <c r="AA44" s="72" t="s">
        <v>742</v>
      </c>
      <c r="AB44" s="72" t="s">
        <v>4850</v>
      </c>
      <c r="AC44" s="72"/>
      <c r="AD44" s="32"/>
      <c r="AE44" s="37" t="s">
        <v>4850</v>
      </c>
    </row>
    <row r="45" spans="1:31" s="37" customFormat="1" ht="15" customHeight="1">
      <c r="A45" s="30">
        <v>682</v>
      </c>
      <c r="B45" s="61" t="s">
        <v>76</v>
      </c>
      <c r="C45" s="34">
        <v>40868</v>
      </c>
      <c r="D45" s="34">
        <v>40913</v>
      </c>
      <c r="E45" s="34">
        <f t="shared" si="0"/>
        <v>40928</v>
      </c>
      <c r="F45" s="34">
        <v>40891</v>
      </c>
      <c r="G45" s="31" t="s">
        <v>517</v>
      </c>
      <c r="H45" s="31" t="s">
        <v>741</v>
      </c>
      <c r="I45" s="31" t="s">
        <v>501</v>
      </c>
      <c r="J45" s="32" t="s">
        <v>200</v>
      </c>
      <c r="K45" s="32" t="s">
        <v>620</v>
      </c>
      <c r="L45" s="32" t="s">
        <v>621</v>
      </c>
      <c r="M45" s="63" t="str">
        <f>VLOOKUP(B45,SAOM!B$2:H1037,7,0)</f>
        <v>SES-COTA-0682</v>
      </c>
      <c r="N45" s="33">
        <v>4033</v>
      </c>
      <c r="O45" s="34">
        <f>VLOOKUP(B45,SAOM!B$2:I1037,8,0)</f>
        <v>40970</v>
      </c>
      <c r="P45" s="34" t="e">
        <f>VLOOKUP(B45,AG_Lider!A$1:F1395,6,0)</f>
        <v>#N/A</v>
      </c>
      <c r="Q45" s="65" t="str">
        <f>VLOOKUP(B45,SAOM!B$2:J1037,9,0)</f>
        <v>Tarcizio Henrique Zago</v>
      </c>
      <c r="R45" s="34" t="str">
        <f>VLOOKUP(B45,SAOM!B$2:K1483,10,0)</f>
        <v>Avenida Juquinha Mendonça, 437 - Centro</v>
      </c>
      <c r="S45" s="65" t="str">
        <f>VLOOKUP(B45,SAOM!B41:M769,12,0)</f>
        <v>(34) 3353-1451</v>
      </c>
      <c r="T45" s="116" t="str">
        <f>VLOOKUP(B45,SAOM!B41:L769,11,0)</f>
        <v>38195-000</v>
      </c>
      <c r="U45" s="35"/>
      <c r="V45" s="63" t="str">
        <f>VLOOKUP(B45,SAOM!B41:N769,13,0)</f>
        <v>00:20:0E:10:49:BD</v>
      </c>
      <c r="W45" s="34">
        <v>40976</v>
      </c>
      <c r="X45" s="32" t="s">
        <v>2669</v>
      </c>
      <c r="Y45" s="36">
        <v>40976</v>
      </c>
      <c r="Z45" s="53"/>
      <c r="AA45" s="72"/>
      <c r="AB45" s="72" t="s">
        <v>4850</v>
      </c>
      <c r="AC45" s="72"/>
      <c r="AD45" s="32"/>
      <c r="AE45" s="37" t="s">
        <v>4850</v>
      </c>
    </row>
    <row r="46" spans="1:31" s="37" customFormat="1" ht="15" customHeight="1">
      <c r="A46" s="38">
        <v>683</v>
      </c>
      <c r="B46" s="61" t="s">
        <v>78</v>
      </c>
      <c r="C46" s="34">
        <v>40868</v>
      </c>
      <c r="D46" s="34">
        <v>40913</v>
      </c>
      <c r="E46" s="34">
        <f t="shared" si="0"/>
        <v>40928</v>
      </c>
      <c r="F46" s="34" t="s">
        <v>501</v>
      </c>
      <c r="G46" s="31" t="s">
        <v>517</v>
      </c>
      <c r="H46" s="31" t="s">
        <v>499</v>
      </c>
      <c r="I46" s="31" t="s">
        <v>501</v>
      </c>
      <c r="J46" s="32" t="s">
        <v>201</v>
      </c>
      <c r="K46" s="32" t="s">
        <v>622</v>
      </c>
      <c r="L46" s="32" t="s">
        <v>623</v>
      </c>
      <c r="M46" s="63" t="str">
        <f>VLOOKUP(B46,SAOM!B$2:H1038,7,0)</f>
        <v>SES-COGO-0683</v>
      </c>
      <c r="N46" s="33">
        <v>4033</v>
      </c>
      <c r="O46" s="34">
        <f>VLOOKUP(B46,SAOM!B$2:I1038,8,0)</f>
        <v>40917</v>
      </c>
      <c r="P46" s="34" t="str">
        <f>VLOOKUP(B46,AG_Lider!A$1:F1396,6,0)</f>
        <v>CONCLUÍDO</v>
      </c>
      <c r="Q46" s="65" t="str">
        <f>VLOOKUP(B46,SAOM!B$2:J1038,9,0)</f>
        <v>Naiara Nureiev de Paula Maia</v>
      </c>
      <c r="R46" s="34" t="str">
        <f>VLOOKUP(B46,SAOM!B$2:K1484,10,0)</f>
        <v>Rua Do Rosário, 64 - Centro</v>
      </c>
      <c r="S46" s="65" t="str">
        <f>VLOOKUP(B46,SAOM!B42:M770,12,0)</f>
        <v>(31) 3715-1942</v>
      </c>
      <c r="T46" s="116" t="str">
        <f>VLOOKUP(B46,SAOM!B42:L770,11,0)</f>
        <v>35780-000</v>
      </c>
      <c r="U46" s="35">
        <v>40892</v>
      </c>
      <c r="V46" s="63" t="str">
        <f>VLOOKUP(B46,SAOM!B42:N770,13,0)</f>
        <v>00:20:0E:10:48:A4</v>
      </c>
      <c r="W46" s="34">
        <v>40919</v>
      </c>
      <c r="X46" s="32" t="s">
        <v>4065</v>
      </c>
      <c r="Y46" s="36">
        <v>40919</v>
      </c>
      <c r="Z46" s="54">
        <v>40927</v>
      </c>
      <c r="AA46" s="72" t="s">
        <v>749</v>
      </c>
      <c r="AB46" s="72" t="s">
        <v>4850</v>
      </c>
      <c r="AC46" s="72"/>
      <c r="AD46" s="54"/>
      <c r="AE46" s="37" t="s">
        <v>4850</v>
      </c>
    </row>
    <row r="47" spans="1:31" s="37" customFormat="1" ht="15" customHeight="1">
      <c r="A47" s="38">
        <v>684</v>
      </c>
      <c r="B47" s="61" t="s">
        <v>80</v>
      </c>
      <c r="C47" s="34">
        <v>40868</v>
      </c>
      <c r="D47" s="34">
        <v>40913</v>
      </c>
      <c r="E47" s="34">
        <f t="shared" si="0"/>
        <v>40928</v>
      </c>
      <c r="F47" s="34" t="s">
        <v>501</v>
      </c>
      <c r="G47" s="31" t="s">
        <v>517</v>
      </c>
      <c r="H47" s="31" t="s">
        <v>499</v>
      </c>
      <c r="I47" s="31" t="s">
        <v>501</v>
      </c>
      <c r="J47" s="32" t="s">
        <v>202</v>
      </c>
      <c r="K47" s="32" t="s">
        <v>624</v>
      </c>
      <c r="L47" s="32" t="s">
        <v>625</v>
      </c>
      <c r="M47" s="63" t="str">
        <f>VLOOKUP(B47,SAOM!B$2:H1039,7,0)</f>
        <v>SES-COTA-0684</v>
      </c>
      <c r="N47" s="33">
        <v>4035</v>
      </c>
      <c r="O47" s="34">
        <f>VLOOKUP(B47,SAOM!B$2:I1039,8,0)</f>
        <v>40920</v>
      </c>
      <c r="P47" s="34" t="str">
        <f>VLOOKUP(B47,AG_Lider!A$1:F1397,6,0)</f>
        <v>CONCLUÍDO</v>
      </c>
      <c r="Q47" s="65" t="str">
        <f>VLOOKUP(B47,SAOM!B$2:J1039,9,0)</f>
        <v>Marianne Almeida Jardim</v>
      </c>
      <c r="R47" s="34" t="str">
        <f>VLOOKUP(B47,SAOM!B$2:K1485,10,0)</f>
        <v>Rua Severo Leão, 0 - Centro</v>
      </c>
      <c r="S47" s="65" t="str">
        <f>VLOOKUP(B47,SAOM!B43:M771,12,0)</f>
        <v>(33) 8834-8257</v>
      </c>
      <c r="T47" s="116" t="str">
        <f>VLOOKUP(B47,SAOM!B43:L771,11,0)</f>
        <v>39635-000</v>
      </c>
      <c r="U47" s="35">
        <v>40891</v>
      </c>
      <c r="V47" s="63" t="str">
        <f>VLOOKUP(B47,SAOM!B43:N771,13,0)</f>
        <v>00:20:0E:10:48:70</v>
      </c>
      <c r="W47" s="34">
        <v>40919</v>
      </c>
      <c r="X47" s="32" t="s">
        <v>2314</v>
      </c>
      <c r="Y47" s="36">
        <v>40919</v>
      </c>
      <c r="Z47" s="54">
        <v>40954</v>
      </c>
      <c r="AA47" s="72" t="s">
        <v>2666</v>
      </c>
      <c r="AB47" s="72" t="s">
        <v>4850</v>
      </c>
      <c r="AC47" s="72"/>
      <c r="AD47" s="32"/>
      <c r="AE47" s="37" t="s">
        <v>4850</v>
      </c>
    </row>
    <row r="48" spans="1:31" s="37" customFormat="1">
      <c r="A48" s="38">
        <v>685</v>
      </c>
      <c r="B48" s="61" t="s">
        <v>82</v>
      </c>
      <c r="C48" s="34">
        <v>40868</v>
      </c>
      <c r="D48" s="34">
        <v>40913</v>
      </c>
      <c r="E48" s="34">
        <f t="shared" si="0"/>
        <v>40928</v>
      </c>
      <c r="F48" s="34" t="s">
        <v>501</v>
      </c>
      <c r="G48" s="31" t="s">
        <v>517</v>
      </c>
      <c r="H48" s="31" t="s">
        <v>499</v>
      </c>
      <c r="I48" s="31" t="s">
        <v>501</v>
      </c>
      <c r="J48" s="32" t="s">
        <v>203</v>
      </c>
      <c r="K48" s="32" t="s">
        <v>626</v>
      </c>
      <c r="L48" s="32" t="s">
        <v>627</v>
      </c>
      <c r="M48" s="63" t="str">
        <f>VLOOKUP(B48,SAOM!B$2:H1040,7,0)</f>
        <v>SES-DERA-0685</v>
      </c>
      <c r="N48" s="33">
        <v>4033</v>
      </c>
      <c r="O48" s="34">
        <f>VLOOKUP(B48,SAOM!B$2:I1040,8,0)</f>
        <v>40924</v>
      </c>
      <c r="P48" s="34" t="str">
        <f>VLOOKUP(B48,AG_Lider!A$1:F1398,6,0)</f>
        <v>CONCLUÍDO</v>
      </c>
      <c r="Q48" s="65" t="str">
        <f>VLOOKUP(B48,SAOM!B$2:J1040,9,0)</f>
        <v>Thiago Siqueita Marques</v>
      </c>
      <c r="R48" s="34" t="str">
        <f>VLOOKUP(B48,SAOM!B$2:K1486,10,0)</f>
        <v>Avenida Juscelino K de Oliveira, 0 - Centro</v>
      </c>
      <c r="S48" s="65" t="e">
        <f>VLOOKUP(B48,SAOM!B44:M772,12,0)</f>
        <v>#N/A</v>
      </c>
      <c r="T48" s="116" t="e">
        <f>VLOOKUP(B48,SAOM!B44:L772,11,0)</f>
        <v>#N/A</v>
      </c>
      <c r="U48" s="35">
        <v>40892</v>
      </c>
      <c r="V48" s="63" t="e">
        <f>VLOOKUP(B48,SAOM!B44:N772,13,0)</f>
        <v>#N/A</v>
      </c>
      <c r="W48" s="34">
        <v>40925</v>
      </c>
      <c r="X48" s="32" t="s">
        <v>4064</v>
      </c>
      <c r="Y48" s="36">
        <v>40925</v>
      </c>
      <c r="Z48" s="54">
        <v>40927</v>
      </c>
      <c r="AA48" s="72" t="s">
        <v>743</v>
      </c>
      <c r="AB48" s="72" t="s">
        <v>4850</v>
      </c>
      <c r="AC48" s="72"/>
      <c r="AD48" s="32"/>
      <c r="AE48" s="37" t="s">
        <v>4850</v>
      </c>
    </row>
    <row r="49" spans="1:31" s="37" customFormat="1" ht="15" customHeight="1">
      <c r="A49" s="38">
        <v>686</v>
      </c>
      <c r="B49" s="61" t="s">
        <v>84</v>
      </c>
      <c r="C49" s="34">
        <v>40868</v>
      </c>
      <c r="D49" s="34">
        <v>40913</v>
      </c>
      <c r="E49" s="34">
        <f t="shared" si="0"/>
        <v>40928</v>
      </c>
      <c r="F49" s="34">
        <v>40891</v>
      </c>
      <c r="G49" s="31" t="s">
        <v>517</v>
      </c>
      <c r="H49" s="31" t="s">
        <v>741</v>
      </c>
      <c r="I49" s="31" t="s">
        <v>501</v>
      </c>
      <c r="J49" s="32" t="s">
        <v>204</v>
      </c>
      <c r="K49" s="32" t="s">
        <v>628</v>
      </c>
      <c r="L49" s="32" t="s">
        <v>629</v>
      </c>
      <c r="M49" s="63" t="str">
        <f>VLOOKUP(B49,SAOM!B$2:H1041,7,0)</f>
        <v>SES-DETA-0686</v>
      </c>
      <c r="N49" s="33">
        <v>4033</v>
      </c>
      <c r="O49" s="34">
        <f>VLOOKUP(B49,SAOM!B$2:I1041,8,0)</f>
        <v>40968</v>
      </c>
      <c r="P49" s="34" t="e">
        <f>VLOOKUP(B49,AG_Lider!A$1:F1399,6,0)</f>
        <v>#N/A</v>
      </c>
      <c r="Q49" s="65" t="str">
        <f>VLOOKUP(B49,SAOM!B$2:J1041,9,0)</f>
        <v>Viviane Cristina Palma</v>
      </c>
      <c r="R49" s="34" t="str">
        <f>VLOOKUP(B49,SAOM!B$2:K1487,10,0)</f>
        <v>Rua Aparecida Nunes, 170 - Cohab</v>
      </c>
      <c r="S49" s="65" t="e">
        <f>VLOOKUP(B49,SAOM!B45:M773,12,0)</f>
        <v>#N/A</v>
      </c>
      <c r="T49" s="116" t="e">
        <f>VLOOKUP(B49,SAOM!B45:L773,11,0)</f>
        <v>#N/A</v>
      </c>
      <c r="U49" s="35"/>
      <c r="V49" s="63" t="e">
        <f>VLOOKUP(B49,SAOM!B45:N773,13,0)</f>
        <v>#N/A</v>
      </c>
      <c r="W49" s="34">
        <v>40991</v>
      </c>
      <c r="X49" s="32" t="s">
        <v>2669</v>
      </c>
      <c r="Y49" s="36">
        <v>40991</v>
      </c>
      <c r="Z49" s="54"/>
      <c r="AA49" s="72" t="s">
        <v>2449</v>
      </c>
      <c r="AB49" s="72" t="s">
        <v>4850</v>
      </c>
      <c r="AC49" s="72"/>
      <c r="AD49" s="32"/>
      <c r="AE49" s="37" t="s">
        <v>4850</v>
      </c>
    </row>
    <row r="50" spans="1:31" s="37" customFormat="1" ht="15" customHeight="1">
      <c r="A50" s="38">
        <v>687</v>
      </c>
      <c r="B50" s="61" t="s">
        <v>86</v>
      </c>
      <c r="C50" s="34">
        <v>40868</v>
      </c>
      <c r="D50" s="34">
        <v>40913</v>
      </c>
      <c r="E50" s="34">
        <f t="shared" si="0"/>
        <v>40928</v>
      </c>
      <c r="F50" s="34" t="s">
        <v>501</v>
      </c>
      <c r="G50" s="31" t="s">
        <v>517</v>
      </c>
      <c r="H50" s="31" t="s">
        <v>499</v>
      </c>
      <c r="I50" s="31" t="s">
        <v>501</v>
      </c>
      <c r="J50" s="32" t="s">
        <v>205</v>
      </c>
      <c r="K50" s="32" t="s">
        <v>630</v>
      </c>
      <c r="L50" s="32" t="s">
        <v>631</v>
      </c>
      <c r="M50" s="63" t="str">
        <f>VLOOKUP(B50,SAOM!B$2:H1042,7,0)</f>
        <v>SES-DINO-0687</v>
      </c>
      <c r="N50" s="33">
        <v>4033</v>
      </c>
      <c r="O50" s="34">
        <f>VLOOKUP(B50,SAOM!B$2:I1042,8,0)</f>
        <v>40898</v>
      </c>
      <c r="P50" s="34" t="str">
        <f>VLOOKUP(B50,AG_Lider!A$1:F1400,6,0)</f>
        <v>CONCLUÍDO</v>
      </c>
      <c r="Q50" s="65" t="str">
        <f>VLOOKUP(B50,SAOM!B$2:J1042,9,0)</f>
        <v>Maycron William Bissiatti Fava</v>
      </c>
      <c r="R50" s="34" t="str">
        <f>VLOOKUP(B50,SAOM!B$2:K1488,10,0)</f>
        <v>Rua José Victor de Oliveira, 211 - Givisiez</v>
      </c>
      <c r="S50" s="65" t="e">
        <f>VLOOKUP(B50,SAOM!B46:M774,12,0)</f>
        <v>#N/A</v>
      </c>
      <c r="T50" s="116" t="e">
        <f>VLOOKUP(B50,SAOM!B46:L774,11,0)</f>
        <v>#N/A</v>
      </c>
      <c r="U50" s="35">
        <v>40891</v>
      </c>
      <c r="V50" s="63" t="e">
        <f>VLOOKUP(B50,SAOM!B46:N774,13,0)</f>
        <v>#N/A</v>
      </c>
      <c r="W50" s="34">
        <v>40904</v>
      </c>
      <c r="X50" s="32" t="s">
        <v>1967</v>
      </c>
      <c r="Y50" s="36">
        <v>40905</v>
      </c>
      <c r="Z50" s="54">
        <v>41012</v>
      </c>
      <c r="AA50" s="72" t="s">
        <v>749</v>
      </c>
      <c r="AB50" s="72" t="s">
        <v>4850</v>
      </c>
      <c r="AC50" s="72"/>
      <c r="AD50" s="32"/>
      <c r="AE50" s="37" t="s">
        <v>4850</v>
      </c>
    </row>
    <row r="51" spans="1:31" s="37" customFormat="1" ht="15" customHeight="1">
      <c r="A51" s="38">
        <v>688</v>
      </c>
      <c r="B51" s="61" t="s">
        <v>88</v>
      </c>
      <c r="C51" s="34">
        <v>40868</v>
      </c>
      <c r="D51" s="34">
        <v>40913</v>
      </c>
      <c r="E51" s="34">
        <f t="shared" si="0"/>
        <v>40928</v>
      </c>
      <c r="F51" s="34">
        <v>40892</v>
      </c>
      <c r="G51" s="31" t="s">
        <v>517</v>
      </c>
      <c r="H51" s="31" t="s">
        <v>741</v>
      </c>
      <c r="I51" s="31" t="s">
        <v>501</v>
      </c>
      <c r="J51" s="32" t="s">
        <v>206</v>
      </c>
      <c r="K51" s="32" t="s">
        <v>632</v>
      </c>
      <c r="L51" s="32" t="s">
        <v>633</v>
      </c>
      <c r="M51" s="63" t="str">
        <f>VLOOKUP(B51,SAOM!B$2:H1043,7,0)</f>
        <v>SES-DOOS-0688</v>
      </c>
      <c r="N51" s="33">
        <v>4033</v>
      </c>
      <c r="O51" s="34">
        <f>VLOOKUP(B51,SAOM!B$2:I1043,8,0)</f>
        <v>40995</v>
      </c>
      <c r="P51" s="34" t="e">
        <f>VLOOKUP(B51,AG_Lider!A$1:F1401,6,0)</f>
        <v>#N/A</v>
      </c>
      <c r="Q51" s="65" t="str">
        <f>VLOOKUP(B51,SAOM!B$2:J1043,9,0)</f>
        <v>Marcelle Malta Marques</v>
      </c>
      <c r="R51" s="34" t="str">
        <f>VLOOKUP(B51,SAOM!B$2:K1489,10,0)</f>
        <v>Rua Francisco Bernardes, 484 - Centro</v>
      </c>
      <c r="S51" s="65" t="e">
        <f>VLOOKUP(B51,SAOM!B47:M775,12,0)</f>
        <v>#N/A</v>
      </c>
      <c r="T51" s="116" t="e">
        <f>VLOOKUP(B51,SAOM!B47:L775,11,0)</f>
        <v>#N/A</v>
      </c>
      <c r="U51" s="35"/>
      <c r="V51" s="63" t="e">
        <f>VLOOKUP(B51,SAOM!B47:N775,13,0)</f>
        <v>#N/A</v>
      </c>
      <c r="W51" s="34">
        <v>40997</v>
      </c>
      <c r="X51" s="32" t="s">
        <v>690</v>
      </c>
      <c r="Y51" s="36">
        <v>40998</v>
      </c>
      <c r="Z51" s="54"/>
      <c r="AA51" s="72"/>
      <c r="AB51" s="72" t="s">
        <v>4850</v>
      </c>
      <c r="AC51" s="72"/>
      <c r="AD51" s="32"/>
      <c r="AE51" s="37" t="s">
        <v>4850</v>
      </c>
    </row>
    <row r="52" spans="1:31" s="37" customFormat="1" ht="15" customHeight="1">
      <c r="A52" s="38">
        <v>689</v>
      </c>
      <c r="B52" s="61" t="s">
        <v>90</v>
      </c>
      <c r="C52" s="34">
        <v>40868</v>
      </c>
      <c r="D52" s="34">
        <v>40913</v>
      </c>
      <c r="E52" s="34">
        <f t="shared" si="0"/>
        <v>40928</v>
      </c>
      <c r="F52" s="34" t="s">
        <v>501</v>
      </c>
      <c r="G52" s="31" t="s">
        <v>517</v>
      </c>
      <c r="H52" s="31" t="s">
        <v>499</v>
      </c>
      <c r="I52" s="31" t="s">
        <v>501</v>
      </c>
      <c r="J52" s="32" t="s">
        <v>207</v>
      </c>
      <c r="K52" s="32" t="s">
        <v>634</v>
      </c>
      <c r="L52" s="32" t="s">
        <v>635</v>
      </c>
      <c r="M52" s="63" t="str">
        <f>VLOOKUP(B52,SAOM!B$2:H1044,7,0)</f>
        <v>SES-FOAS-0689</v>
      </c>
      <c r="N52" s="33">
        <v>4033</v>
      </c>
      <c r="O52" s="34">
        <f>VLOOKUP(B52,SAOM!B$2:I1044,8,0)</f>
        <v>40924</v>
      </c>
      <c r="P52" s="34" t="str">
        <f>VLOOKUP(B52,AG_Lider!A$1:F1402,6,0)</f>
        <v>CONCLUÍDO</v>
      </c>
      <c r="Q52" s="65" t="str">
        <f>VLOOKUP(B52,SAOM!B$2:J1044,9,0)</f>
        <v>Juscelino Leão Carvalhaes Prado</v>
      </c>
      <c r="R52" s="34" t="str">
        <f>VLOOKUP(B52,SAOM!B$2:K1490,10,0)</f>
        <v>Rua Santa Cruz, 315 - Centro</v>
      </c>
      <c r="S52" s="65" t="e">
        <f>VLOOKUP(B52,SAOM!B48:M776,12,0)</f>
        <v>#N/A</v>
      </c>
      <c r="T52" s="116" t="e">
        <f>VLOOKUP(B52,SAOM!B48:L776,11,0)</f>
        <v>#N/A</v>
      </c>
      <c r="U52" s="35">
        <v>40923</v>
      </c>
      <c r="V52" s="63" t="e">
        <f>VLOOKUP(B52,SAOM!B48:N776,13,0)</f>
        <v>#N/A</v>
      </c>
      <c r="W52" s="34">
        <v>40924</v>
      </c>
      <c r="X52" s="32" t="s">
        <v>1575</v>
      </c>
      <c r="Y52" s="36">
        <v>40925</v>
      </c>
      <c r="Z52" s="54">
        <v>40927</v>
      </c>
      <c r="AA52" s="72" t="s">
        <v>744</v>
      </c>
      <c r="AB52" s="72" t="s">
        <v>4850</v>
      </c>
      <c r="AC52" s="72"/>
      <c r="AD52" s="32"/>
      <c r="AE52" s="37" t="s">
        <v>4850</v>
      </c>
    </row>
    <row r="53" spans="1:31" s="37" customFormat="1">
      <c r="A53" s="38">
        <v>690</v>
      </c>
      <c r="B53" s="61" t="s">
        <v>92</v>
      </c>
      <c r="C53" s="34">
        <v>40868</v>
      </c>
      <c r="D53" s="34">
        <v>40913</v>
      </c>
      <c r="E53" s="34">
        <f t="shared" si="0"/>
        <v>40928</v>
      </c>
      <c r="F53" s="34" t="s">
        <v>501</v>
      </c>
      <c r="G53" s="31" t="s">
        <v>517</v>
      </c>
      <c r="H53" s="31" t="s">
        <v>499</v>
      </c>
      <c r="I53" s="31" t="s">
        <v>501</v>
      </c>
      <c r="J53" s="32" t="s">
        <v>208</v>
      </c>
      <c r="K53" s="32" t="s">
        <v>636</v>
      </c>
      <c r="L53" s="32" t="s">
        <v>637</v>
      </c>
      <c r="M53" s="63" t="str">
        <f>VLOOKUP(B53,SAOM!B$2:H1045,7,0)</f>
        <v>SES-FOAS-0690</v>
      </c>
      <c r="N53" s="33">
        <v>4033</v>
      </c>
      <c r="O53" s="34">
        <f>VLOOKUP(B53,SAOM!B$2:I1045,8,0)</f>
        <v>40900</v>
      </c>
      <c r="P53" s="34" t="str">
        <f>VLOOKUP(B53,AG_Lider!A$1:F1403,6,0)</f>
        <v>CONCLUÍDO</v>
      </c>
      <c r="Q53" s="65" t="str">
        <f>VLOOKUP(B53,SAOM!B$2:J1045,9,0)</f>
        <v>Alvaro Dorneles Cordeiro Valadares Machado</v>
      </c>
      <c r="R53" s="34" t="str">
        <f>VLOOKUP(B53,SAOM!B$2:K1491,10,0)</f>
        <v>Rua Renato Azeredo, 210 - Centro</v>
      </c>
      <c r="S53" s="65" t="e">
        <f>VLOOKUP(B53,SAOM!B49:M777,12,0)</f>
        <v>#N/A</v>
      </c>
      <c r="T53" s="116" t="e">
        <f>VLOOKUP(B53,SAOM!B49:L777,11,0)</f>
        <v>#N/A</v>
      </c>
      <c r="U53" s="35">
        <v>40892</v>
      </c>
      <c r="V53" s="63" t="e">
        <f>VLOOKUP(B53,SAOM!B49:N777,13,0)</f>
        <v>#N/A</v>
      </c>
      <c r="W53" s="34">
        <v>40904</v>
      </c>
      <c r="X53" s="32" t="s">
        <v>4065</v>
      </c>
      <c r="Y53" s="36">
        <v>40905</v>
      </c>
      <c r="Z53" s="54">
        <v>40927</v>
      </c>
      <c r="AA53" s="72" t="s">
        <v>748</v>
      </c>
      <c r="AB53" s="72" t="s">
        <v>4850</v>
      </c>
      <c r="AC53" s="72"/>
      <c r="AD53" s="32"/>
      <c r="AE53" s="37" t="s">
        <v>4850</v>
      </c>
    </row>
    <row r="54" spans="1:31" s="37" customFormat="1">
      <c r="A54" s="38">
        <v>691</v>
      </c>
      <c r="B54" s="61" t="s">
        <v>94</v>
      </c>
      <c r="C54" s="34">
        <v>40868</v>
      </c>
      <c r="D54" s="34">
        <v>40913</v>
      </c>
      <c r="E54" s="34">
        <f t="shared" si="0"/>
        <v>40928</v>
      </c>
      <c r="F54" s="34" t="s">
        <v>501</v>
      </c>
      <c r="G54" s="31" t="s">
        <v>517</v>
      </c>
      <c r="H54" s="31" t="s">
        <v>499</v>
      </c>
      <c r="I54" s="31" t="s">
        <v>501</v>
      </c>
      <c r="J54" s="32" t="s">
        <v>209</v>
      </c>
      <c r="K54" s="32" t="s">
        <v>638</v>
      </c>
      <c r="L54" s="32" t="s">
        <v>639</v>
      </c>
      <c r="M54" s="63" t="str">
        <f>VLOOKUP(B54,SAOM!B$2:H1046,7,0)</f>
        <v>SES-FRAR-0691</v>
      </c>
      <c r="N54" s="33">
        <v>4035</v>
      </c>
      <c r="O54" s="34">
        <f>VLOOKUP(B54,SAOM!B$2:I1046,8,0)</f>
        <v>40921</v>
      </c>
      <c r="P54" s="34" t="str">
        <f>VLOOKUP(B54,AG_Lider!A$1:F1404,6,0)</f>
        <v>CONCLUÍDO</v>
      </c>
      <c r="Q54" s="65" t="str">
        <f>VLOOKUP(B54,SAOM!B$2:J1046,9,0)</f>
        <v>Daniella Augusta Hollerbach</v>
      </c>
      <c r="R54" s="34" t="str">
        <f>VLOOKUP(B54,SAOM!B$2:K1492,10,0)</f>
        <v>Rua Oswaldo Alves Machado, 0 - Centro</v>
      </c>
      <c r="S54" s="65" t="e">
        <f>VLOOKUP(B54,SAOM!B50:M778,12,0)</f>
        <v>#N/A</v>
      </c>
      <c r="T54" s="116" t="e">
        <f>VLOOKUP(B54,SAOM!B50:L778,11,0)</f>
        <v>#N/A</v>
      </c>
      <c r="U54" s="35">
        <v>40899</v>
      </c>
      <c r="V54" s="63" t="e">
        <f>VLOOKUP(B54,SAOM!B50:N778,13,0)</f>
        <v>#N/A</v>
      </c>
      <c r="W54" s="34">
        <v>40924</v>
      </c>
      <c r="X54" s="32" t="s">
        <v>4065</v>
      </c>
      <c r="Y54" s="36">
        <v>40924</v>
      </c>
      <c r="Z54" s="34" t="s">
        <v>2667</v>
      </c>
      <c r="AA54" s="72"/>
      <c r="AB54" s="72" t="s">
        <v>4850</v>
      </c>
      <c r="AC54" s="72"/>
      <c r="AD54" s="32"/>
      <c r="AE54" s="37" t="s">
        <v>4850</v>
      </c>
    </row>
    <row r="55" spans="1:31" s="37" customFormat="1" ht="15" customHeight="1">
      <c r="A55" s="38">
        <v>692</v>
      </c>
      <c r="B55" s="61" t="s">
        <v>96</v>
      </c>
      <c r="C55" s="34">
        <v>40868</v>
      </c>
      <c r="D55" s="34">
        <v>40913</v>
      </c>
      <c r="E55" s="34">
        <f t="shared" si="0"/>
        <v>40928</v>
      </c>
      <c r="F55" s="34" t="s">
        <v>501</v>
      </c>
      <c r="G55" s="31" t="s">
        <v>517</v>
      </c>
      <c r="H55" s="31" t="s">
        <v>499</v>
      </c>
      <c r="I55" s="31" t="s">
        <v>501</v>
      </c>
      <c r="J55" s="32" t="s">
        <v>210</v>
      </c>
      <c r="K55" s="32" t="s">
        <v>640</v>
      </c>
      <c r="L55" s="32" t="s">
        <v>641</v>
      </c>
      <c r="M55" s="63" t="str">
        <f>VLOOKUP(B55,SAOM!B$2:H1047,7,0)</f>
        <v>SES-GONA-0692</v>
      </c>
      <c r="N55" s="33">
        <v>4033</v>
      </c>
      <c r="O55" s="34">
        <f>VLOOKUP(B55,SAOM!B$2:I1047,8,0)</f>
        <v>40912</v>
      </c>
      <c r="P55" s="34" t="str">
        <f>VLOOKUP(B55,AG_Lider!A$1:F1405,6,0)</f>
        <v>CONCLUÍDO</v>
      </c>
      <c r="Q55" s="65" t="str">
        <f>VLOOKUP(B55,SAOM!B$2:J1047,9,0)</f>
        <v>Adhemar Januzzi Mazzoni</v>
      </c>
      <c r="R55" s="34" t="str">
        <f>VLOOKUP(B55,SAOM!B$2:K1493,10,0)</f>
        <v>Rua Farmacêutico Vespasiano Pinto Vieira, 0 - Centro</v>
      </c>
      <c r="S55" s="65" t="e">
        <f>VLOOKUP(B55,SAOM!B51:M779,12,0)</f>
        <v>#N/A</v>
      </c>
      <c r="T55" s="116" t="e">
        <f>VLOOKUP(B55,SAOM!B51:L779,11,0)</f>
        <v>#N/A</v>
      </c>
      <c r="U55" s="35">
        <v>40891</v>
      </c>
      <c r="V55" s="63" t="e">
        <f>VLOOKUP(B55,SAOM!B51:N779,13,0)</f>
        <v>#N/A</v>
      </c>
      <c r="W55" s="34">
        <v>40913</v>
      </c>
      <c r="X55" s="32" t="s">
        <v>1967</v>
      </c>
      <c r="Y55" s="36">
        <v>40913</v>
      </c>
      <c r="Z55" s="54">
        <v>40954</v>
      </c>
      <c r="AA55" s="72" t="s">
        <v>749</v>
      </c>
      <c r="AB55" s="72" t="s">
        <v>4850</v>
      </c>
      <c r="AC55" s="72"/>
      <c r="AD55" s="32"/>
      <c r="AE55" s="37" t="s">
        <v>4850</v>
      </c>
    </row>
    <row r="56" spans="1:31" s="37" customFormat="1" ht="15" customHeight="1">
      <c r="A56" s="38">
        <v>693</v>
      </c>
      <c r="B56" s="61" t="s">
        <v>98</v>
      </c>
      <c r="C56" s="34">
        <v>40868</v>
      </c>
      <c r="D56" s="34">
        <v>40913</v>
      </c>
      <c r="E56" s="34">
        <f t="shared" si="0"/>
        <v>40928</v>
      </c>
      <c r="F56" s="34">
        <v>40892</v>
      </c>
      <c r="G56" s="31" t="s">
        <v>517</v>
      </c>
      <c r="H56" s="31" t="s">
        <v>499</v>
      </c>
      <c r="I56" s="31" t="s">
        <v>501</v>
      </c>
      <c r="J56" s="32" t="s">
        <v>211</v>
      </c>
      <c r="K56" s="32" t="s">
        <v>520</v>
      </c>
      <c r="L56" s="32" t="s">
        <v>521</v>
      </c>
      <c r="M56" s="63" t="str">
        <f>VLOOKUP(B56,SAOM!B$2:H1048,7,0)</f>
        <v>SES-GUIA-0693</v>
      </c>
      <c r="N56" s="33">
        <v>4033</v>
      </c>
      <c r="O56" s="34">
        <f>VLOOKUP(B56,SAOM!B$2:I1048,8,0)</f>
        <v>40933</v>
      </c>
      <c r="P56" s="34" t="str">
        <f>VLOOKUP(B56,AG_Lider!A$1:F1406,6,0)</f>
        <v>CONCLUÍDO</v>
      </c>
      <c r="Q56" s="65" t="str">
        <f>VLOOKUP(B56,SAOM!B$2:J1048,9,0)</f>
        <v>Polliana Santiago Costa Mundim</v>
      </c>
      <c r="R56" s="34" t="str">
        <f>VLOOKUP(B56,SAOM!B$2:K1494,10,0)</f>
        <v xml:space="preserve">praça Pedro Guimarães, 245 - Centro </v>
      </c>
      <c r="S56" s="65" t="e">
        <f>VLOOKUP(B56,SAOM!B52:M780,12,0)</f>
        <v>#N/A</v>
      </c>
      <c r="T56" s="116" t="e">
        <f>VLOOKUP(B56,SAOM!B52:L780,11,0)</f>
        <v>#N/A</v>
      </c>
      <c r="U56" s="35">
        <v>40930</v>
      </c>
      <c r="V56" s="63" t="e">
        <f>VLOOKUP(B56,SAOM!B52:N780,13,0)</f>
        <v>#N/A</v>
      </c>
      <c r="W56" s="34">
        <v>40931</v>
      </c>
      <c r="X56" s="32" t="s">
        <v>1635</v>
      </c>
      <c r="Y56" s="36">
        <v>40932</v>
      </c>
      <c r="Z56" s="54">
        <v>40954</v>
      </c>
      <c r="AA56" s="72" t="s">
        <v>2664</v>
      </c>
      <c r="AB56" s="72" t="s">
        <v>4850</v>
      </c>
      <c r="AC56" s="72"/>
      <c r="AD56" s="32"/>
      <c r="AE56" s="37" t="s">
        <v>4850</v>
      </c>
    </row>
    <row r="57" spans="1:31" s="37" customFormat="1" ht="15" customHeight="1">
      <c r="A57" s="38">
        <v>694</v>
      </c>
      <c r="B57" s="61" t="s">
        <v>99</v>
      </c>
      <c r="C57" s="34">
        <v>40868</v>
      </c>
      <c r="D57" s="34">
        <v>41080</v>
      </c>
      <c r="E57" s="34">
        <f t="shared" si="0"/>
        <v>41095</v>
      </c>
      <c r="F57" s="49">
        <v>40914</v>
      </c>
      <c r="G57" s="31" t="s">
        <v>517</v>
      </c>
      <c r="H57" s="31" t="s">
        <v>499</v>
      </c>
      <c r="I57" s="31" t="s">
        <v>501</v>
      </c>
      <c r="J57" s="32" t="s">
        <v>212</v>
      </c>
      <c r="K57" s="32" t="s">
        <v>642</v>
      </c>
      <c r="L57" s="32" t="s">
        <v>643</v>
      </c>
      <c r="M57" s="63" t="str">
        <f>VLOOKUP(B57,SAOM!B$2:H1049,7,0)</f>
        <v>SES-GUMA-0694</v>
      </c>
      <c r="N57" s="33">
        <v>4033</v>
      </c>
      <c r="O57" s="34">
        <f>VLOOKUP(B57,SAOM!B$2:I1049,8,0)</f>
        <v>41086</v>
      </c>
      <c r="P57" s="34" t="str">
        <f>VLOOKUP(B57,AG_Lider!A$1:F1407,6,0)</f>
        <v>VODANET</v>
      </c>
      <c r="Q57" s="65" t="str">
        <f>VLOOKUP(B57,SAOM!B$2:J1049,9,0)</f>
        <v>Helano Cunha</v>
      </c>
      <c r="R57" s="34" t="str">
        <f>VLOOKUP(B57,SAOM!B$2:K1495,10,0)</f>
        <v>Rua Vereador José Manoel, 0 - Centro</v>
      </c>
      <c r="S57" s="65" t="e">
        <f>VLOOKUP(B57,SAOM!B53:M781,12,0)</f>
        <v>#N/A</v>
      </c>
      <c r="T57" s="116" t="e">
        <f>VLOOKUP(B57,SAOM!B53:L781,11,0)</f>
        <v>#N/A</v>
      </c>
      <c r="U57" s="35"/>
      <c r="V57" s="63" t="e">
        <f>VLOOKUP(B57,SAOM!B53:N781,13,0)</f>
        <v>#N/A</v>
      </c>
      <c r="W57" s="34">
        <v>41086</v>
      </c>
      <c r="X57" s="32" t="s">
        <v>1569</v>
      </c>
      <c r="Y57" s="36">
        <v>41086</v>
      </c>
      <c r="Z57" s="54"/>
      <c r="AA57" s="95" t="s">
        <v>4045</v>
      </c>
      <c r="AB57" s="72" t="s">
        <v>4850</v>
      </c>
      <c r="AC57" s="95"/>
      <c r="AD57" s="32" t="s">
        <v>4735</v>
      </c>
      <c r="AE57" s="37" t="s">
        <v>4850</v>
      </c>
    </row>
    <row r="58" spans="1:31" s="37" customFormat="1" ht="15" customHeight="1">
      <c r="A58" s="38">
        <v>695</v>
      </c>
      <c r="B58" s="61" t="s">
        <v>101</v>
      </c>
      <c r="C58" s="34">
        <v>40868</v>
      </c>
      <c r="D58" s="34">
        <v>40913</v>
      </c>
      <c r="E58" s="34">
        <f t="shared" si="0"/>
        <v>40928</v>
      </c>
      <c r="F58" s="49">
        <v>40914</v>
      </c>
      <c r="G58" s="31" t="s">
        <v>517</v>
      </c>
      <c r="H58" s="31" t="s">
        <v>499</v>
      </c>
      <c r="I58" s="31" t="s">
        <v>501</v>
      </c>
      <c r="J58" s="32" t="s">
        <v>213</v>
      </c>
      <c r="K58" s="32" t="s">
        <v>644</v>
      </c>
      <c r="L58" s="32" t="s">
        <v>645</v>
      </c>
      <c r="M58" s="63" t="str">
        <f>VLOOKUP(B58,SAOM!B$2:H1050,7,0)</f>
        <v>SES-IBGA-0695</v>
      </c>
      <c r="N58" s="33">
        <v>4033</v>
      </c>
      <c r="O58" s="34">
        <f>VLOOKUP(B58,SAOM!B$2:I1050,8,0)</f>
        <v>40919</v>
      </c>
      <c r="P58" s="34" t="str">
        <f>VLOOKUP(B58,AG_Lider!A$1:F1408,6,0)</f>
        <v>CONCLUÍDO</v>
      </c>
      <c r="Q58" s="65" t="str">
        <f>VLOOKUP(B58,SAOM!B$2:J1050,9,0)</f>
        <v>Bianca Maria Gonzaga Silva</v>
      </c>
      <c r="R58" s="34" t="str">
        <f>VLOOKUP(B58,SAOM!B$2:K1496,10,0)</f>
        <v>Rua Rio Grande do Sul, 116 - Santana</v>
      </c>
      <c r="S58" s="65" t="e">
        <f>VLOOKUP(B58,SAOM!B54:M782,12,0)</f>
        <v>#N/A</v>
      </c>
      <c r="T58" s="116" t="e">
        <f>VLOOKUP(B58,SAOM!B54:L782,11,0)</f>
        <v>#N/A</v>
      </c>
      <c r="U58" s="35">
        <v>40892</v>
      </c>
      <c r="V58" s="63" t="e">
        <f>VLOOKUP(B58,SAOM!B54:N782,13,0)</f>
        <v>#N/A</v>
      </c>
      <c r="W58" s="34">
        <v>40919</v>
      </c>
      <c r="X58" s="32" t="s">
        <v>1575</v>
      </c>
      <c r="Y58" s="36">
        <v>40919</v>
      </c>
      <c r="Z58" s="54">
        <v>41012</v>
      </c>
      <c r="AA58" s="72" t="s">
        <v>749</v>
      </c>
      <c r="AB58" s="72" t="s">
        <v>4850</v>
      </c>
      <c r="AC58" s="72"/>
      <c r="AD58" s="32"/>
      <c r="AE58" s="37" t="s">
        <v>4850</v>
      </c>
    </row>
    <row r="59" spans="1:31" s="37" customFormat="1" ht="15" customHeight="1">
      <c r="A59" s="38">
        <v>696</v>
      </c>
      <c r="B59" s="61" t="s">
        <v>103</v>
      </c>
      <c r="C59" s="34">
        <v>40868</v>
      </c>
      <c r="D59" s="34">
        <v>40913</v>
      </c>
      <c r="E59" s="34">
        <f t="shared" si="0"/>
        <v>40928</v>
      </c>
      <c r="F59" s="34" t="s">
        <v>501</v>
      </c>
      <c r="G59" s="31" t="s">
        <v>517</v>
      </c>
      <c r="H59" s="31" t="s">
        <v>499</v>
      </c>
      <c r="I59" s="31" t="s">
        <v>501</v>
      </c>
      <c r="J59" s="32" t="s">
        <v>214</v>
      </c>
      <c r="K59" s="32" t="s">
        <v>646</v>
      </c>
      <c r="L59" s="32" t="s">
        <v>647</v>
      </c>
      <c r="M59" s="63" t="str">
        <f>VLOOKUP(B59,SAOM!B$2:H1051,7,0)</f>
        <v>SES-IGGA-0696</v>
      </c>
      <c r="N59" s="33">
        <v>4033</v>
      </c>
      <c r="O59" s="34">
        <f>VLOOKUP(B59,SAOM!B$2:I1051,8,0)</f>
        <v>40918</v>
      </c>
      <c r="P59" s="34" t="str">
        <f>VLOOKUP(B59,AG_Lider!A$1:F1409,6,0)</f>
        <v>CONCLUÍDO</v>
      </c>
      <c r="Q59" s="65" t="str">
        <f>VLOOKUP(B59,SAOM!B$2:J1051,9,0)</f>
        <v>Leila Bastos Gomes</v>
      </c>
      <c r="R59" s="34" t="str">
        <f>VLOOKUP(B59,SAOM!B$2:K1497,10,0)</f>
        <v>Rua Pará de Minas, 179 - Centro</v>
      </c>
      <c r="S59" s="65" t="e">
        <f>VLOOKUP(B59,SAOM!B55:M783,12,0)</f>
        <v>#N/A</v>
      </c>
      <c r="T59" s="116" t="e">
        <f>VLOOKUP(B59,SAOM!B55:L783,11,0)</f>
        <v>#N/A</v>
      </c>
      <c r="U59" s="35">
        <v>40892</v>
      </c>
      <c r="V59" s="63" t="e">
        <f>VLOOKUP(B59,SAOM!B55:N783,13,0)</f>
        <v>#N/A</v>
      </c>
      <c r="W59" s="34">
        <v>40918</v>
      </c>
      <c r="X59" s="32" t="s">
        <v>491</v>
      </c>
      <c r="Y59" s="36">
        <v>40918</v>
      </c>
      <c r="Z59" s="54">
        <v>41012</v>
      </c>
      <c r="AA59" s="72" t="s">
        <v>749</v>
      </c>
      <c r="AB59" s="72" t="s">
        <v>4850</v>
      </c>
      <c r="AC59" s="72"/>
      <c r="AD59" s="32"/>
      <c r="AE59" s="37" t="s">
        <v>4850</v>
      </c>
    </row>
    <row r="60" spans="1:31" s="37" customFormat="1">
      <c r="A60" s="38">
        <v>697</v>
      </c>
      <c r="B60" s="61" t="s">
        <v>105</v>
      </c>
      <c r="C60" s="34">
        <v>40868</v>
      </c>
      <c r="D60" s="34">
        <v>40913</v>
      </c>
      <c r="E60" s="34">
        <f t="shared" si="0"/>
        <v>40928</v>
      </c>
      <c r="F60" s="34">
        <v>40919</v>
      </c>
      <c r="G60" s="31" t="s">
        <v>517</v>
      </c>
      <c r="H60" s="31" t="s">
        <v>499</v>
      </c>
      <c r="I60" s="31" t="s">
        <v>501</v>
      </c>
      <c r="J60" s="32" t="s">
        <v>215</v>
      </c>
      <c r="K60" s="32" t="s">
        <v>648</v>
      </c>
      <c r="L60" s="32" t="s">
        <v>649</v>
      </c>
      <c r="M60" s="63" t="str">
        <f>VLOOKUP(B60,SAOM!B$2:H1052,7,0)</f>
        <v>SES-INBA-0697</v>
      </c>
      <c r="N60" s="33">
        <v>4033</v>
      </c>
      <c r="O60" s="34">
        <f>VLOOKUP(B60,SAOM!B$2:I1052,8,0)</f>
        <v>40931</v>
      </c>
      <c r="P60" s="34" t="str">
        <f>VLOOKUP(B60,AG_Lider!A$1:F1410,6,0)</f>
        <v>CONCLUÍDO</v>
      </c>
      <c r="Q60" s="65" t="str">
        <f>VLOOKUP(B60,SAOM!B$2:J1052,9,0)</f>
        <v>Antônio Celso Neves Mariz</v>
      </c>
      <c r="R60" s="34" t="str">
        <f>VLOOKUP(B60,SAOM!B$2:K1498,10,0)</f>
        <v>avenida Geraldo Magalhães Mascarenhas, 469 - Centro</v>
      </c>
      <c r="S60" s="65" t="e">
        <f>VLOOKUP(B60,SAOM!B56:M784,12,0)</f>
        <v>#N/A</v>
      </c>
      <c r="T60" s="116" t="e">
        <f>VLOOKUP(B60,SAOM!B56:L784,11,0)</f>
        <v>#N/A</v>
      </c>
      <c r="U60" s="35">
        <v>40932</v>
      </c>
      <c r="V60" s="63" t="e">
        <f>VLOOKUP(B60,SAOM!B56:N784,13,0)</f>
        <v>#N/A</v>
      </c>
      <c r="W60" s="34">
        <v>40931</v>
      </c>
      <c r="X60" s="32" t="s">
        <v>4065</v>
      </c>
      <c r="Y60" s="36">
        <v>40934</v>
      </c>
      <c r="Z60" s="54">
        <v>40954</v>
      </c>
      <c r="AA60" s="72" t="s">
        <v>749</v>
      </c>
      <c r="AB60" s="72" t="s">
        <v>4850</v>
      </c>
      <c r="AC60" s="72"/>
      <c r="AD60" s="32"/>
      <c r="AE60" s="37" t="s">
        <v>4850</v>
      </c>
    </row>
    <row r="61" spans="1:31" s="37" customFormat="1">
      <c r="A61" s="38">
        <v>698</v>
      </c>
      <c r="B61" s="61" t="s">
        <v>106</v>
      </c>
      <c r="C61" s="34">
        <v>40868</v>
      </c>
      <c r="D61" s="34">
        <v>40913</v>
      </c>
      <c r="E61" s="34">
        <f t="shared" si="0"/>
        <v>40928</v>
      </c>
      <c r="F61" s="49">
        <v>40918</v>
      </c>
      <c r="G61" s="31" t="s">
        <v>517</v>
      </c>
      <c r="H61" s="31" t="s">
        <v>499</v>
      </c>
      <c r="I61" s="31" t="s">
        <v>501</v>
      </c>
      <c r="J61" s="32" t="s">
        <v>216</v>
      </c>
      <c r="K61" s="32" t="s">
        <v>650</v>
      </c>
      <c r="L61" s="32" t="s">
        <v>651</v>
      </c>
      <c r="M61" s="63" t="str">
        <f>VLOOKUP(B61,SAOM!B$2:H1053,7,0)</f>
        <v>SES-ITGA-0698</v>
      </c>
      <c r="N61" s="33">
        <v>4033</v>
      </c>
      <c r="O61" s="34">
        <f>VLOOKUP(B61,SAOM!B$2:I1053,8,0)</f>
        <v>40921</v>
      </c>
      <c r="P61" s="34" t="s">
        <v>508</v>
      </c>
      <c r="Q61" s="65" t="str">
        <f>VLOOKUP(B61,SAOM!B$2:J1053,9,0)</f>
        <v>Rosangela Freitas Soares de Moraes Rezende</v>
      </c>
      <c r="R61" s="34" t="str">
        <f>VLOOKUP(B61,SAOM!B$2:K1499,10,0)</f>
        <v>Rua Otaviano Teodoro Leite, 423 - Centro</v>
      </c>
      <c r="S61" s="65" t="e">
        <f>VLOOKUP(B61,SAOM!B57:M785,12,0)</f>
        <v>#N/A</v>
      </c>
      <c r="T61" s="116" t="e">
        <f>VLOOKUP(B61,SAOM!B57:L785,11,0)</f>
        <v>#N/A</v>
      </c>
      <c r="U61" s="35">
        <v>40920</v>
      </c>
      <c r="V61" s="63" t="e">
        <f>VLOOKUP(B61,SAOM!B57:N785,13,0)</f>
        <v>#N/A</v>
      </c>
      <c r="W61" s="34">
        <v>40921</v>
      </c>
      <c r="X61" s="32" t="s">
        <v>1575</v>
      </c>
      <c r="Y61" s="36">
        <v>40921</v>
      </c>
      <c r="Z61" s="54">
        <v>41012</v>
      </c>
      <c r="AA61" s="72" t="s">
        <v>749</v>
      </c>
      <c r="AB61" s="72" t="s">
        <v>4850</v>
      </c>
      <c r="AC61" s="72"/>
      <c r="AD61" s="32"/>
      <c r="AE61" s="37" t="s">
        <v>4850</v>
      </c>
    </row>
    <row r="62" spans="1:31" s="37" customFormat="1" ht="15" customHeight="1">
      <c r="A62" s="38">
        <v>699</v>
      </c>
      <c r="B62" s="61" t="s">
        <v>107</v>
      </c>
      <c r="C62" s="34">
        <v>40868</v>
      </c>
      <c r="D62" s="34">
        <v>40913</v>
      </c>
      <c r="E62" s="34">
        <f t="shared" si="0"/>
        <v>40928</v>
      </c>
      <c r="F62" s="34" t="s">
        <v>501</v>
      </c>
      <c r="G62" s="31" t="s">
        <v>517</v>
      </c>
      <c r="H62" s="31" t="s">
        <v>499</v>
      </c>
      <c r="I62" s="31" t="s">
        <v>501</v>
      </c>
      <c r="J62" s="32" t="s">
        <v>217</v>
      </c>
      <c r="K62" s="32" t="s">
        <v>652</v>
      </c>
      <c r="L62" s="32" t="s">
        <v>653</v>
      </c>
      <c r="M62" s="63" t="str">
        <f>VLOOKUP(B62,SAOM!B$2:H1054,7,0)</f>
        <v>SES-JAUI-0699</v>
      </c>
      <c r="N62" s="33">
        <v>4033</v>
      </c>
      <c r="O62" s="34">
        <f>VLOOKUP(B62,SAOM!B$2:I1054,8,0)</f>
        <v>40920</v>
      </c>
      <c r="P62" s="34" t="s">
        <v>508</v>
      </c>
      <c r="Q62" s="65" t="str">
        <f>VLOOKUP(B62,SAOM!B$2:J1054,9,0)</f>
        <v>Carlos Alberto Corrua</v>
      </c>
      <c r="R62" s="34" t="str">
        <f>VLOOKUP(B62,SAOM!B$2:K1500,10,0)</f>
        <v>Rua Walter Nasser, 4 - Centro</v>
      </c>
      <c r="S62" s="65" t="e">
        <f>VLOOKUP(B62,SAOM!B58:M786,12,0)</f>
        <v>#N/A</v>
      </c>
      <c r="T62" s="116" t="e">
        <f>VLOOKUP(B62,SAOM!B58:L786,11,0)</f>
        <v>#N/A</v>
      </c>
      <c r="U62" s="35">
        <v>40891</v>
      </c>
      <c r="V62" s="63" t="e">
        <f>VLOOKUP(B62,SAOM!B58:N786,13,0)</f>
        <v>#N/A</v>
      </c>
      <c r="W62" s="34">
        <v>40921</v>
      </c>
      <c r="X62" s="32" t="s">
        <v>1635</v>
      </c>
      <c r="Y62" s="36">
        <v>40921</v>
      </c>
      <c r="Z62" s="54">
        <v>40927</v>
      </c>
      <c r="AA62" s="72" t="s">
        <v>749</v>
      </c>
      <c r="AB62" s="72" t="s">
        <v>4850</v>
      </c>
      <c r="AC62" s="72"/>
      <c r="AD62" s="32"/>
      <c r="AE62" s="37" t="s">
        <v>4850</v>
      </c>
    </row>
    <row r="63" spans="1:31" s="37" customFormat="1" ht="15" customHeight="1">
      <c r="A63" s="38">
        <v>700</v>
      </c>
      <c r="B63" s="61" t="s">
        <v>109</v>
      </c>
      <c r="C63" s="34">
        <v>40868</v>
      </c>
      <c r="D63" s="34">
        <v>40913</v>
      </c>
      <c r="E63" s="34">
        <f t="shared" si="0"/>
        <v>40928</v>
      </c>
      <c r="F63" s="34">
        <v>40891</v>
      </c>
      <c r="G63" s="31" t="s">
        <v>517</v>
      </c>
      <c r="H63" s="31" t="s">
        <v>499</v>
      </c>
      <c r="I63" s="31" t="s">
        <v>501</v>
      </c>
      <c r="J63" s="32" t="s">
        <v>218</v>
      </c>
      <c r="K63" s="32" t="s">
        <v>654</v>
      </c>
      <c r="L63" s="32" t="s">
        <v>655</v>
      </c>
      <c r="M63" s="63" t="str">
        <f>VLOOKUP(B63,SAOM!B$2:H1055,7,0)</f>
        <v>SES-JEAS-0700</v>
      </c>
      <c r="N63" s="33">
        <v>4035</v>
      </c>
      <c r="O63" s="34">
        <f>VLOOKUP(B63,SAOM!B$2:I1055,8,0)</f>
        <v>40942</v>
      </c>
      <c r="P63" s="34" t="str">
        <f>VLOOKUP(B63,AG_Lider!A$1:F1413,6,0)</f>
        <v>CONCLUÍDO</v>
      </c>
      <c r="Q63" s="65" t="str">
        <f>VLOOKUP(B63,SAOM!B$2:J1055,9,0)</f>
        <v>Lilia Rodrigues do Nascimento</v>
      </c>
      <c r="R63" s="34" t="str">
        <f>VLOOKUP(B63,SAOM!B$2:K1501,10,0)</f>
        <v>Rua Pouso Alegre, 267 - Lagoinha</v>
      </c>
      <c r="S63" s="65" t="e">
        <f>VLOOKUP(B63,SAOM!B59:M787,12,0)</f>
        <v>#N/A</v>
      </c>
      <c r="T63" s="116" t="e">
        <f>VLOOKUP(B63,SAOM!B59:L787,11,0)</f>
        <v>#N/A</v>
      </c>
      <c r="U63" s="35">
        <v>40945</v>
      </c>
      <c r="V63" s="63" t="e">
        <f>VLOOKUP(B63,SAOM!B59:N787,13,0)</f>
        <v>#N/A</v>
      </c>
      <c r="W63" s="34">
        <v>40946</v>
      </c>
      <c r="X63" s="32" t="s">
        <v>1593</v>
      </c>
      <c r="Y63" s="36">
        <v>40946</v>
      </c>
      <c r="Z63" s="54">
        <v>40984</v>
      </c>
      <c r="AA63" s="72" t="s">
        <v>2551</v>
      </c>
      <c r="AB63" s="72" t="s">
        <v>4850</v>
      </c>
      <c r="AC63" s="72"/>
      <c r="AD63" s="32"/>
      <c r="AE63" s="37" t="s">
        <v>4850</v>
      </c>
    </row>
    <row r="64" spans="1:31" s="37" customFormat="1">
      <c r="A64" s="38">
        <v>701</v>
      </c>
      <c r="B64" s="61" t="s">
        <v>111</v>
      </c>
      <c r="C64" s="34">
        <v>40868</v>
      </c>
      <c r="D64" s="34">
        <v>40913</v>
      </c>
      <c r="E64" s="34">
        <f t="shared" si="0"/>
        <v>40928</v>
      </c>
      <c r="F64" s="34">
        <v>40892</v>
      </c>
      <c r="G64" s="31" t="s">
        <v>517</v>
      </c>
      <c r="H64" s="31" t="s">
        <v>499</v>
      </c>
      <c r="I64" s="31" t="s">
        <v>501</v>
      </c>
      <c r="J64" s="32" t="s">
        <v>219</v>
      </c>
      <c r="K64" s="32" t="s">
        <v>656</v>
      </c>
      <c r="L64" s="32" t="s">
        <v>657</v>
      </c>
      <c r="M64" s="63" t="str">
        <f>VLOOKUP(B64,SAOM!B$2:H1056,7,0)</f>
        <v>SES-JEAI-0701</v>
      </c>
      <c r="N64" s="33">
        <v>4035</v>
      </c>
      <c r="O64" s="34">
        <f>VLOOKUP(B64,SAOM!B$2:I1056,8,0)</f>
        <v>40934</v>
      </c>
      <c r="P64" s="34" t="str">
        <f>VLOOKUP(B64,AG_Lider!A$1:F1414,6,0)</f>
        <v>CONCLUÍDO</v>
      </c>
      <c r="Q64" s="65" t="str">
        <f>VLOOKUP(B64,SAOM!B$2:J1056,9,0)</f>
        <v>Sania Mara Ribeiro Duarte</v>
      </c>
      <c r="R64" s="34" t="str">
        <f>VLOOKUP(B64,SAOM!B$2:K1502,10,0)</f>
        <v>Rua Vereador Silvestre Augusto Costa, 82 - Centro</v>
      </c>
      <c r="S64" s="65" t="e">
        <f>VLOOKUP(B64,SAOM!B60:M788,12,0)</f>
        <v>#N/A</v>
      </c>
      <c r="T64" s="116" t="e">
        <f>VLOOKUP(B64,SAOM!B60:L788,11,0)</f>
        <v>#N/A</v>
      </c>
      <c r="U64" s="35">
        <v>40933</v>
      </c>
      <c r="V64" s="63" t="e">
        <f>VLOOKUP(B64,SAOM!B60:N788,13,0)</f>
        <v>#N/A</v>
      </c>
      <c r="W64" s="34">
        <v>40934</v>
      </c>
      <c r="X64" s="32" t="s">
        <v>2314</v>
      </c>
      <c r="Y64" s="36">
        <v>40935</v>
      </c>
      <c r="Z64" s="54">
        <v>40954</v>
      </c>
      <c r="AA64" s="72" t="s">
        <v>749</v>
      </c>
      <c r="AB64" s="72" t="s">
        <v>4850</v>
      </c>
      <c r="AC64" s="72"/>
      <c r="AD64" s="32"/>
      <c r="AE64" s="37" t="s">
        <v>4850</v>
      </c>
    </row>
    <row r="65" spans="1:31" s="37" customFormat="1" ht="15" customHeight="1">
      <c r="A65" s="38">
        <v>721</v>
      </c>
      <c r="B65" s="61" t="s">
        <v>112</v>
      </c>
      <c r="C65" s="34">
        <v>40868</v>
      </c>
      <c r="D65" s="34">
        <v>40913</v>
      </c>
      <c r="E65" s="34">
        <f t="shared" si="0"/>
        <v>40928</v>
      </c>
      <c r="F65" s="34" t="s">
        <v>501</v>
      </c>
      <c r="G65" s="31" t="s">
        <v>517</v>
      </c>
      <c r="H65" s="31" t="s">
        <v>499</v>
      </c>
      <c r="I65" s="31" t="s">
        <v>501</v>
      </c>
      <c r="J65" s="32" t="s">
        <v>220</v>
      </c>
      <c r="K65" s="32" t="s">
        <v>658</v>
      </c>
      <c r="L65" s="32" t="s">
        <v>659</v>
      </c>
      <c r="M65" s="63" t="str">
        <f>VLOOKUP(B65,SAOM!B$2:H1057,7,0)</f>
        <v>SES-JEBA-0721</v>
      </c>
      <c r="N65" s="33">
        <v>4033</v>
      </c>
      <c r="O65" s="34">
        <f>VLOOKUP(B65,SAOM!B$2:I1057,8,0)</f>
        <v>40913</v>
      </c>
      <c r="P65" s="34" t="str">
        <f>VLOOKUP(B65,AG_Lider!A$1:F1415,6,0)</f>
        <v>CONCLUÍDO</v>
      </c>
      <c r="Q65" s="65" t="str">
        <f>VLOOKUP(B65,SAOM!B$2:J1057,9,0)</f>
        <v>Jussara Amaral Mateus</v>
      </c>
      <c r="R65" s="34" t="str">
        <f>VLOOKUP(B65,SAOM!B$2:K1503,10,0)</f>
        <v>Rua João Saturnino Lopes, 365 - Centro</v>
      </c>
      <c r="S65" s="65" t="e">
        <f>VLOOKUP(B65,SAOM!B61:M789,12,0)</f>
        <v>#N/A</v>
      </c>
      <c r="T65" s="116" t="e">
        <f>VLOOKUP(B65,SAOM!B61:L789,11,0)</f>
        <v>#N/A</v>
      </c>
      <c r="U65" s="35">
        <v>40891</v>
      </c>
      <c r="V65" s="63" t="e">
        <f>VLOOKUP(B65,SAOM!B61:N789,13,0)</f>
        <v>#N/A</v>
      </c>
      <c r="W65" s="34">
        <v>40911</v>
      </c>
      <c r="X65" s="32" t="s">
        <v>1738</v>
      </c>
      <c r="Y65" s="36">
        <v>40910</v>
      </c>
      <c r="Z65" s="54">
        <v>41012</v>
      </c>
      <c r="AA65" s="72" t="s">
        <v>749</v>
      </c>
      <c r="AB65" s="72" t="s">
        <v>4850</v>
      </c>
      <c r="AC65" s="72"/>
      <c r="AD65" s="32"/>
      <c r="AE65" s="37" t="s">
        <v>4850</v>
      </c>
    </row>
    <row r="66" spans="1:31" s="37" customFormat="1" ht="15" customHeight="1">
      <c r="A66" s="30">
        <v>722</v>
      </c>
      <c r="B66" s="61" t="s">
        <v>114</v>
      </c>
      <c r="C66" s="34">
        <v>40868</v>
      </c>
      <c r="D66" s="34">
        <v>40913</v>
      </c>
      <c r="E66" s="34">
        <f t="shared" si="0"/>
        <v>40928</v>
      </c>
      <c r="F66" s="34" t="s">
        <v>501</v>
      </c>
      <c r="G66" s="31" t="s">
        <v>517</v>
      </c>
      <c r="H66" s="31" t="s">
        <v>499</v>
      </c>
      <c r="I66" s="31" t="s">
        <v>501</v>
      </c>
      <c r="J66" s="32" t="s">
        <v>221</v>
      </c>
      <c r="K66" s="32" t="s">
        <v>660</v>
      </c>
      <c r="L66" s="32" t="s">
        <v>661</v>
      </c>
      <c r="M66" s="63" t="str">
        <f>VLOOKUP(B66,SAOM!B$2:H1058,7,0)</f>
        <v>SES-JOIA-0722</v>
      </c>
      <c r="N66" s="33">
        <v>4033</v>
      </c>
      <c r="O66" s="34">
        <f>VLOOKUP(B66,SAOM!B$2:I1058,8,0)</f>
        <v>40904</v>
      </c>
      <c r="P66" s="34" t="str">
        <f>VLOOKUP(B66,AG_Lider!A$1:F1416,6,0)</f>
        <v>CONCLUÍDO</v>
      </c>
      <c r="Q66" s="65" t="str">
        <f>VLOOKUP(B66,SAOM!B$2:J1058,9,0)</f>
        <v>Ana Paula de Menezes Moreira</v>
      </c>
      <c r="R66" s="34" t="str">
        <f>VLOOKUP(B66,SAOM!B$2:K1504,10,0)</f>
        <v>Rua Joaquim Dias de Moura, 20 - Centro</v>
      </c>
      <c r="S66" s="65" t="e">
        <f>VLOOKUP(B66,SAOM!B62:M790,12,0)</f>
        <v>#N/A</v>
      </c>
      <c r="T66" s="116" t="e">
        <f>VLOOKUP(B66,SAOM!B62:L790,11,0)</f>
        <v>#N/A</v>
      </c>
      <c r="U66" s="35">
        <v>40893</v>
      </c>
      <c r="V66" s="63" t="e">
        <f>VLOOKUP(B66,SAOM!B62:N790,13,0)</f>
        <v>#N/A</v>
      </c>
      <c r="W66" s="34">
        <v>40904</v>
      </c>
      <c r="X66" s="32" t="s">
        <v>4065</v>
      </c>
      <c r="Y66" s="36">
        <v>40905</v>
      </c>
      <c r="Z66" s="97">
        <v>41012</v>
      </c>
      <c r="AA66" s="72" t="s">
        <v>749</v>
      </c>
      <c r="AB66" s="72" t="s">
        <v>4850</v>
      </c>
      <c r="AC66" s="72"/>
      <c r="AD66" s="32"/>
      <c r="AE66" s="37" t="s">
        <v>4850</v>
      </c>
    </row>
    <row r="67" spans="1:31" s="37" customFormat="1" ht="15" customHeight="1">
      <c r="A67" s="30">
        <v>723</v>
      </c>
      <c r="B67" s="61" t="s">
        <v>116</v>
      </c>
      <c r="C67" s="34">
        <v>40868</v>
      </c>
      <c r="D67" s="34">
        <v>40913</v>
      </c>
      <c r="E67" s="34">
        <f t="shared" si="0"/>
        <v>40928</v>
      </c>
      <c r="F67" s="34">
        <v>40892</v>
      </c>
      <c r="G67" s="31" t="s">
        <v>517</v>
      </c>
      <c r="H67" s="31" t="s">
        <v>499</v>
      </c>
      <c r="I67" s="31" t="s">
        <v>501</v>
      </c>
      <c r="J67" s="32" t="s">
        <v>222</v>
      </c>
      <c r="K67" s="32" t="s">
        <v>662</v>
      </c>
      <c r="L67" s="32" t="s">
        <v>663</v>
      </c>
      <c r="M67" s="63" t="str">
        <f>VLOOKUP(B67,SAOM!B$2:H1059,7,0)</f>
        <v>SES-JOAS-0723</v>
      </c>
      <c r="N67" s="33">
        <v>4035</v>
      </c>
      <c r="O67" s="34">
        <f>VLOOKUP(B67,SAOM!B$2:I1059,8,0)</f>
        <v>40996</v>
      </c>
      <c r="P67" s="34" t="str">
        <f>VLOOKUP(B67,AG_Lider!A$1:F1417,6,0)</f>
        <v>CONCLUÍDO</v>
      </c>
      <c r="Q67" s="65" t="str">
        <f>VLOOKUP(B67,SAOM!B$2:J1059,9,0)</f>
        <v>Jarisson da Conceição Amaral Santos</v>
      </c>
      <c r="R67" s="34" t="str">
        <f>VLOOKUP(B67,SAOM!B$2:K1505,10,0)</f>
        <v>Rua Professora Juscelina Costa, 420 - Centro</v>
      </c>
      <c r="S67" s="65" t="e">
        <f>VLOOKUP(B67,SAOM!B63:M791,12,0)</f>
        <v>#N/A</v>
      </c>
      <c r="T67" s="116" t="e">
        <f>VLOOKUP(B67,SAOM!B63:L791,11,0)</f>
        <v>#N/A</v>
      </c>
      <c r="U67" s="35"/>
      <c r="V67" s="63" t="e">
        <f>VLOOKUP(B67,SAOM!B63:N791,13,0)</f>
        <v>#N/A</v>
      </c>
      <c r="W67" s="34">
        <v>40997</v>
      </c>
      <c r="X67" s="32" t="s">
        <v>2314</v>
      </c>
      <c r="Y67" s="36">
        <v>40998</v>
      </c>
      <c r="Z67" s="98">
        <v>41012</v>
      </c>
      <c r="AA67" s="72" t="s">
        <v>5771</v>
      </c>
      <c r="AB67" s="72" t="s">
        <v>4850</v>
      </c>
      <c r="AC67" s="72"/>
      <c r="AD67" s="32"/>
      <c r="AE67" s="37" t="s">
        <v>4850</v>
      </c>
    </row>
    <row r="68" spans="1:31" s="37" customFormat="1" ht="15" customHeight="1">
      <c r="A68" s="31">
        <v>754</v>
      </c>
      <c r="B68" s="61" t="s">
        <v>133</v>
      </c>
      <c r="C68" s="34">
        <v>40868</v>
      </c>
      <c r="D68" s="34">
        <v>40913</v>
      </c>
      <c r="E68" s="34">
        <f t="shared" si="0"/>
        <v>40928</v>
      </c>
      <c r="F68" s="34" t="s">
        <v>501</v>
      </c>
      <c r="G68" s="31" t="s">
        <v>517</v>
      </c>
      <c r="H68" s="31" t="s">
        <v>499</v>
      </c>
      <c r="I68" s="31" t="s">
        <v>501</v>
      </c>
      <c r="J68" s="32" t="s">
        <v>118</v>
      </c>
      <c r="K68" s="32" t="s">
        <v>664</v>
      </c>
      <c r="L68" s="32" t="s">
        <v>665</v>
      </c>
      <c r="M68" s="63" t="str">
        <f>VLOOKUP(B68,SAOM!B$2:H1060,7,0)</f>
        <v>SES-SAIA-0754</v>
      </c>
      <c r="N68" s="33">
        <v>4033</v>
      </c>
      <c r="O68" s="34">
        <f>VLOOKUP(B68,SAOM!B$2:I1060,8,0)</f>
        <v>40917</v>
      </c>
      <c r="P68" s="34" t="str">
        <f>VLOOKUP(B68,AG_Lider!A$1:F1418,6,0)</f>
        <v>CONCLUÍDO</v>
      </c>
      <c r="Q68" s="65" t="str">
        <f>VLOOKUP(B68,SAOM!B$2:J1060,9,0)</f>
        <v>Rogério Gomes</v>
      </c>
      <c r="R68" s="34" t="str">
        <f>VLOOKUP(B68,SAOM!B$2:K1506,10,0)</f>
        <v>Avenida Senhor do Bonfim, 496 - Cristina A</v>
      </c>
      <c r="S68" s="65" t="str">
        <f>VLOOKUP(B68,SAOM!B64:M792,12,0)</f>
        <v>31 3635-9854</v>
      </c>
      <c r="T68" s="116" t="str">
        <f>VLOOKUP(B68,SAOM!B64:L792,11,0)</f>
        <v>33105-140</v>
      </c>
      <c r="U68" s="35">
        <v>40891</v>
      </c>
      <c r="V68" s="63" t="str">
        <f>VLOOKUP(B68,SAOM!B64:N792,13,0)</f>
        <v>00:20:0E:10:48:76</v>
      </c>
      <c r="W68" s="34">
        <v>40918</v>
      </c>
      <c r="X68" s="32" t="s">
        <v>1575</v>
      </c>
      <c r="Y68" s="36">
        <v>40918</v>
      </c>
      <c r="Z68" s="54">
        <v>41012</v>
      </c>
      <c r="AA68" s="72" t="s">
        <v>749</v>
      </c>
      <c r="AB68" s="72" t="s">
        <v>4850</v>
      </c>
      <c r="AC68" s="72"/>
      <c r="AD68" s="32"/>
      <c r="AE68" s="37" t="s">
        <v>4850</v>
      </c>
    </row>
    <row r="69" spans="1:31" s="37" customFormat="1" ht="15" customHeight="1">
      <c r="A69" s="39">
        <v>743</v>
      </c>
      <c r="B69" s="61" t="s">
        <v>134</v>
      </c>
      <c r="C69" s="34">
        <v>40868</v>
      </c>
      <c r="D69" s="34">
        <v>40913</v>
      </c>
      <c r="E69" s="34">
        <f t="shared" si="0"/>
        <v>40928</v>
      </c>
      <c r="F69" s="34" t="s">
        <v>501</v>
      </c>
      <c r="G69" s="31" t="s">
        <v>517</v>
      </c>
      <c r="H69" s="31" t="s">
        <v>499</v>
      </c>
      <c r="I69" s="31" t="s">
        <v>501</v>
      </c>
      <c r="J69" s="32" t="s">
        <v>118</v>
      </c>
      <c r="K69" s="32" t="s">
        <v>664</v>
      </c>
      <c r="L69" s="32" t="s">
        <v>665</v>
      </c>
      <c r="M69" s="63" t="str">
        <f>VLOOKUP(B69,SAOM!B$2:H1061,7,0)</f>
        <v>SES-SAIA-0743</v>
      </c>
      <c r="N69" s="33">
        <v>4033</v>
      </c>
      <c r="O69" s="34">
        <f>VLOOKUP(B69,SAOM!B$2:I1061,8,0)</f>
        <v>40893</v>
      </c>
      <c r="P69" s="34" t="str">
        <f>VLOOKUP(B69,AG_Lider!A$1:F1419,6,0)</f>
        <v>CONCLUÍDO</v>
      </c>
      <c r="Q69" s="65" t="str">
        <f>VLOOKUP(B69,SAOM!B$2:J1061,9,0)</f>
        <v>Eliatriz Lara</v>
      </c>
      <c r="R69" s="34" t="str">
        <f>VLOOKUP(B69,SAOM!B$2:K1507,10,0)</f>
        <v>Rua Presidente Nilo Peçanha, 110 - Boa Esperança</v>
      </c>
      <c r="S69" s="65" t="str">
        <f>VLOOKUP(B69,SAOM!B65:M793,12,0)</f>
        <v>31 3641-5206</v>
      </c>
      <c r="T69" s="116" t="str">
        <f>VLOOKUP(B69,SAOM!B65:L793,11,0)</f>
        <v>33035-050</v>
      </c>
      <c r="U69" s="35">
        <v>40891</v>
      </c>
      <c r="V69" s="63" t="str">
        <f>VLOOKUP(B69,SAOM!B65:N793,13,0)</f>
        <v>00:20:0E:10:48:7A</v>
      </c>
      <c r="W69" s="34">
        <v>40899</v>
      </c>
      <c r="X69" s="32" t="s">
        <v>1738</v>
      </c>
      <c r="Y69" s="36">
        <v>40899</v>
      </c>
      <c r="Z69" s="53">
        <v>40927</v>
      </c>
      <c r="AA69" s="72" t="s">
        <v>749</v>
      </c>
      <c r="AB69" s="72" t="s">
        <v>4850</v>
      </c>
      <c r="AC69" s="72"/>
      <c r="AD69" s="32"/>
      <c r="AE69" s="37" t="s">
        <v>4850</v>
      </c>
    </row>
    <row r="70" spans="1:31" s="37" customFormat="1" ht="15" customHeight="1">
      <c r="A70" s="39">
        <v>744</v>
      </c>
      <c r="B70" s="61" t="s">
        <v>135</v>
      </c>
      <c r="C70" s="34">
        <v>40868</v>
      </c>
      <c r="D70" s="34">
        <v>40913</v>
      </c>
      <c r="E70" s="34">
        <f t="shared" si="0"/>
        <v>40928</v>
      </c>
      <c r="F70" s="34" t="s">
        <v>501</v>
      </c>
      <c r="G70" s="31" t="s">
        <v>517</v>
      </c>
      <c r="H70" s="31" t="s">
        <v>499</v>
      </c>
      <c r="I70" s="31" t="s">
        <v>501</v>
      </c>
      <c r="J70" s="32" t="s">
        <v>118</v>
      </c>
      <c r="K70" s="32" t="s">
        <v>664</v>
      </c>
      <c r="L70" s="32" t="s">
        <v>665</v>
      </c>
      <c r="M70" s="63" t="str">
        <f>VLOOKUP(B70,SAOM!B$2:H1062,7,0)</f>
        <v>SES-SAIA-0744</v>
      </c>
      <c r="N70" s="33">
        <v>4033</v>
      </c>
      <c r="O70" s="34">
        <f>VLOOKUP(B70,SAOM!B$2:I1062,8,0)</f>
        <v>40893</v>
      </c>
      <c r="P70" s="34" t="str">
        <f>VLOOKUP(B70,AG_Lider!A$1:F1420,6,0)</f>
        <v>CONCLUÍDO</v>
      </c>
      <c r="Q70" s="65" t="str">
        <f>VLOOKUP(B70,SAOM!B$2:J1062,9,0)</f>
        <v>Eliatriz Lara</v>
      </c>
      <c r="R70" s="34" t="str">
        <f>VLOOKUP(B70,SAOM!B$2:K1508,10,0)</f>
        <v>Rua Presidente Afonso Pena, 543 - Boa Esperança</v>
      </c>
      <c r="S70" s="65" t="str">
        <f>VLOOKUP(B70,SAOM!B66:M794,12,0)</f>
        <v>31 3649-7933</v>
      </c>
      <c r="T70" s="116" t="str">
        <f>VLOOKUP(B70,SAOM!B66:L794,11,0)</f>
        <v>33035-250</v>
      </c>
      <c r="U70" s="35">
        <v>40891</v>
      </c>
      <c r="V70" s="63" t="str">
        <f>VLOOKUP(B70,SAOM!B66:N794,13,0)</f>
        <v>00:20:0E:10:48:4E</v>
      </c>
      <c r="W70" s="34">
        <v>40899</v>
      </c>
      <c r="X70" s="32" t="s">
        <v>1635</v>
      </c>
      <c r="Y70" s="36">
        <v>40899</v>
      </c>
      <c r="Z70" s="53">
        <v>40927</v>
      </c>
      <c r="AA70" s="72" t="s">
        <v>748</v>
      </c>
      <c r="AB70" s="72" t="s">
        <v>4850</v>
      </c>
      <c r="AC70" s="72"/>
      <c r="AD70" s="32"/>
      <c r="AE70" s="37" t="s">
        <v>4850</v>
      </c>
    </row>
    <row r="71" spans="1:31" s="37" customFormat="1" ht="15" customHeight="1">
      <c r="A71" s="31">
        <v>745</v>
      </c>
      <c r="B71" s="61" t="s">
        <v>136</v>
      </c>
      <c r="C71" s="34">
        <v>40868</v>
      </c>
      <c r="D71" s="34">
        <v>40913</v>
      </c>
      <c r="E71" s="34">
        <f t="shared" ref="E71:E105" si="1">D71+15</f>
        <v>40928</v>
      </c>
      <c r="F71" s="34" t="s">
        <v>501</v>
      </c>
      <c r="G71" s="31" t="s">
        <v>517</v>
      </c>
      <c r="H71" s="31" t="s">
        <v>499</v>
      </c>
      <c r="I71" s="31" t="s">
        <v>501</v>
      </c>
      <c r="J71" s="32" t="s">
        <v>118</v>
      </c>
      <c r="K71" s="32" t="s">
        <v>664</v>
      </c>
      <c r="L71" s="32" t="s">
        <v>665</v>
      </c>
      <c r="M71" s="63" t="str">
        <f>VLOOKUP(B71,SAOM!B$2:H1063,7,0)</f>
        <v>SES-SAIA-0745</v>
      </c>
      <c r="N71" s="33">
        <v>4033</v>
      </c>
      <c r="O71" s="34">
        <f>VLOOKUP(B71,SAOM!B$2:I1063,8,0)</f>
        <v>40917</v>
      </c>
      <c r="P71" s="34" t="str">
        <f>VLOOKUP(B71,AG_Lider!A$1:F1421,6,0)</f>
        <v>CONCLUÍDO</v>
      </c>
      <c r="Q71" s="65" t="str">
        <f>VLOOKUP(B71,SAOM!B$2:J1063,9,0)</f>
        <v>Patrí­cia Narciso</v>
      </c>
      <c r="R71" s="34" t="str">
        <f>VLOOKUP(B71,SAOM!B$2:K1509,10,0)</f>
        <v>Rua Geraldo Teixeira da Costa, 2199 - São Benedito</v>
      </c>
      <c r="S71" s="65" t="str">
        <f>VLOOKUP(B71,SAOM!B67:M795,12,0)</f>
        <v>31 3637-4603</v>
      </c>
      <c r="T71" s="116" t="str">
        <f>VLOOKUP(B71,SAOM!B67:L795,11,0)</f>
        <v>33105-450</v>
      </c>
      <c r="U71" s="35">
        <v>40891</v>
      </c>
      <c r="V71" s="63" t="str">
        <f>VLOOKUP(B71,SAOM!B67:N795,13,0)</f>
        <v>00:20:0E:10:45:AE</v>
      </c>
      <c r="W71" s="34">
        <v>40917</v>
      </c>
      <c r="X71" s="32" t="s">
        <v>4064</v>
      </c>
      <c r="Y71" s="36">
        <v>40917</v>
      </c>
      <c r="Z71" s="54">
        <v>41012</v>
      </c>
      <c r="AA71" s="72" t="s">
        <v>749</v>
      </c>
      <c r="AB71" s="72" t="s">
        <v>4850</v>
      </c>
      <c r="AC71" s="72"/>
      <c r="AD71" s="32"/>
      <c r="AE71" s="37" t="s">
        <v>4850</v>
      </c>
    </row>
    <row r="72" spans="1:31" s="37" customFormat="1" ht="15" customHeight="1">
      <c r="A72" s="39">
        <v>746</v>
      </c>
      <c r="B72" s="61" t="s">
        <v>137</v>
      </c>
      <c r="C72" s="34">
        <v>40868</v>
      </c>
      <c r="D72" s="34">
        <v>40913</v>
      </c>
      <c r="E72" s="34">
        <f t="shared" si="1"/>
        <v>40928</v>
      </c>
      <c r="F72" s="34" t="s">
        <v>501</v>
      </c>
      <c r="G72" s="31" t="s">
        <v>517</v>
      </c>
      <c r="H72" s="31" t="s">
        <v>499</v>
      </c>
      <c r="I72" s="31" t="s">
        <v>501</v>
      </c>
      <c r="J72" s="32" t="s">
        <v>118</v>
      </c>
      <c r="K72" s="32" t="s">
        <v>664</v>
      </c>
      <c r="L72" s="32" t="s">
        <v>665</v>
      </c>
      <c r="M72" s="63" t="str">
        <f>VLOOKUP(B72,SAOM!B$2:H1064,7,0)</f>
        <v>SES-SAIA-0746</v>
      </c>
      <c r="N72" s="33">
        <v>4033</v>
      </c>
      <c r="O72" s="34">
        <f>VLOOKUP(B72,SAOM!B$2:I1064,8,0)</f>
        <v>40914</v>
      </c>
      <c r="P72" s="34" t="str">
        <f>VLOOKUP(B72,AG_Lider!A$1:F1422,6,0)</f>
        <v>REPARO</v>
      </c>
      <c r="Q72" s="65" t="str">
        <f>VLOOKUP(B72,SAOM!B$2:J1064,9,0)</f>
        <v>Antônio Teixeira</v>
      </c>
      <c r="R72" s="34" t="str">
        <f>VLOOKUP(B72,SAOM!B$2:K1510,10,0)</f>
        <v>Avenida Raul Teixeira da Costa Sobrinho, 407 - Camelos</v>
      </c>
      <c r="S72" s="65" t="str">
        <f>VLOOKUP(B72,SAOM!B68:M796,12,0)</f>
        <v>31 3641-5837</v>
      </c>
      <c r="T72" s="116" t="str">
        <f>VLOOKUP(B72,SAOM!B68:L796,11,0)</f>
        <v>33010-360</v>
      </c>
      <c r="U72" s="35">
        <v>40891</v>
      </c>
      <c r="V72" s="63" t="str">
        <f>VLOOKUP(B72,SAOM!B68:N796,13,0)</f>
        <v>00:20:0E:10:49:03</v>
      </c>
      <c r="W72" s="34">
        <v>40918</v>
      </c>
      <c r="X72" s="32" t="s">
        <v>1738</v>
      </c>
      <c r="Y72" s="36">
        <v>40918</v>
      </c>
      <c r="Z72" s="53">
        <v>41012</v>
      </c>
      <c r="AA72" s="72" t="s">
        <v>749</v>
      </c>
      <c r="AB72" s="72" t="s">
        <v>4850</v>
      </c>
      <c r="AC72" s="72"/>
      <c r="AD72" s="32"/>
      <c r="AE72" s="37" t="s">
        <v>4850</v>
      </c>
    </row>
    <row r="73" spans="1:31" s="37" customFormat="1" ht="15" customHeight="1">
      <c r="A73" s="39">
        <v>747</v>
      </c>
      <c r="B73" s="61" t="s">
        <v>138</v>
      </c>
      <c r="C73" s="34">
        <v>40868</v>
      </c>
      <c r="D73" s="34">
        <v>40913</v>
      </c>
      <c r="E73" s="34">
        <f t="shared" si="1"/>
        <v>40928</v>
      </c>
      <c r="F73" s="34" t="s">
        <v>501</v>
      </c>
      <c r="G73" s="31" t="s">
        <v>517</v>
      </c>
      <c r="H73" s="31" t="s">
        <v>499</v>
      </c>
      <c r="I73" s="31" t="s">
        <v>501</v>
      </c>
      <c r="J73" s="32" t="s">
        <v>118</v>
      </c>
      <c r="K73" s="32" t="s">
        <v>664</v>
      </c>
      <c r="L73" s="32" t="s">
        <v>665</v>
      </c>
      <c r="M73" s="63" t="str">
        <f>VLOOKUP(B73,SAOM!B$2:H1065,7,0)</f>
        <v>SES-SAIA-0747</v>
      </c>
      <c r="N73" s="33">
        <v>4033</v>
      </c>
      <c r="O73" s="34">
        <f>VLOOKUP(B73,SAOM!B$2:I1065,8,0)</f>
        <v>40896</v>
      </c>
      <c r="P73" s="34" t="str">
        <f>VLOOKUP(B73,AG_Lider!A$1:F1423,6,0)</f>
        <v>CONCLUÍDO</v>
      </c>
      <c r="Q73" s="65" t="str">
        <f>VLOOKUP(B73,SAOM!B$2:J1065,9,0)</f>
        <v>Camila Viana</v>
      </c>
      <c r="R73" s="34" t="str">
        <f>VLOOKUP(B73,SAOM!B$2:K1511,10,0)</f>
        <v>Avenida Raul Teixeira da Costa Sobrinho, 46 - Centro</v>
      </c>
      <c r="S73" s="65" t="str">
        <f>VLOOKUP(B73,SAOM!B69:M797,12,0)</f>
        <v>31 3642-3485</v>
      </c>
      <c r="T73" s="116" t="str">
        <f>VLOOKUP(B73,SAOM!B69:L797,11,0)</f>
        <v>33010-360</v>
      </c>
      <c r="U73" s="35">
        <v>40891</v>
      </c>
      <c r="V73" s="63" t="str">
        <f>VLOOKUP(B73,SAOM!B69:N797,13,0)</f>
        <v>00:20:0E:10:48:C4</v>
      </c>
      <c r="W73" s="34">
        <v>40898</v>
      </c>
      <c r="X73" s="32" t="s">
        <v>1575</v>
      </c>
      <c r="Y73" s="36">
        <v>40898</v>
      </c>
      <c r="Z73" s="53">
        <v>40927</v>
      </c>
      <c r="AA73" s="72" t="s">
        <v>749</v>
      </c>
      <c r="AB73" s="72" t="s">
        <v>4850</v>
      </c>
      <c r="AC73" s="72"/>
      <c r="AD73" s="32"/>
      <c r="AE73" s="37" t="s">
        <v>4850</v>
      </c>
    </row>
    <row r="74" spans="1:31" s="37" customFormat="1" ht="15" customHeight="1">
      <c r="A74" s="31">
        <v>748</v>
      </c>
      <c r="B74" s="61" t="s">
        <v>139</v>
      </c>
      <c r="C74" s="34">
        <v>40868</v>
      </c>
      <c r="D74" s="34">
        <v>40913</v>
      </c>
      <c r="E74" s="34">
        <f t="shared" si="1"/>
        <v>40928</v>
      </c>
      <c r="F74" s="34" t="s">
        <v>501</v>
      </c>
      <c r="G74" s="31" t="s">
        <v>517</v>
      </c>
      <c r="H74" s="31" t="s">
        <v>499</v>
      </c>
      <c r="I74" s="31" t="s">
        <v>501</v>
      </c>
      <c r="J74" s="32" t="s">
        <v>118</v>
      </c>
      <c r="K74" s="32" t="s">
        <v>664</v>
      </c>
      <c r="L74" s="32" t="s">
        <v>665</v>
      </c>
      <c r="M74" s="63" t="str">
        <f>VLOOKUP(B74,SAOM!B$2:H1066,7,0)</f>
        <v>SES-SAIA-0748</v>
      </c>
      <c r="N74" s="33">
        <v>4033</v>
      </c>
      <c r="O74" s="34">
        <f>VLOOKUP(B74,SAOM!B$2:I1066,8,0)</f>
        <v>40906</v>
      </c>
      <c r="P74" s="34" t="str">
        <f>VLOOKUP(B74,AG_Lider!A$1:F1424,6,0)</f>
        <v>CONCLUÍDO</v>
      </c>
      <c r="Q74" s="65" t="str">
        <f>VLOOKUP(B74,SAOM!B$2:J1066,9,0)</f>
        <v>Maí­ra Jardim</v>
      </c>
      <c r="R74" s="34" t="str">
        <f>VLOOKUP(B74,SAOM!B$2:K1512,10,0)</f>
        <v>Rua Alfredo Castilho, 0 - Barreiro do Amaral</v>
      </c>
      <c r="S74" s="65" t="str">
        <f>VLOOKUP(B74,SAOM!B70:M798,12,0)</f>
        <v>31 3642-3485</v>
      </c>
      <c r="T74" s="116" t="str">
        <f>VLOOKUP(B74,SAOM!B70:L798,11,0)</f>
        <v>33010-360</v>
      </c>
      <c r="U74" s="35">
        <v>40891</v>
      </c>
      <c r="V74" s="63" t="str">
        <f>VLOOKUP(B74,SAOM!B70:N798,13,0)</f>
        <v>00:20:0E:10:48:D8</v>
      </c>
      <c r="W74" s="34">
        <v>40910</v>
      </c>
      <c r="X74" s="32" t="s">
        <v>4064</v>
      </c>
      <c r="Y74" s="36">
        <v>40910</v>
      </c>
      <c r="Z74" s="54">
        <v>40927</v>
      </c>
      <c r="AA74" s="72" t="s">
        <v>749</v>
      </c>
      <c r="AB74" s="72" t="s">
        <v>4850</v>
      </c>
      <c r="AC74" s="72"/>
      <c r="AD74" s="32"/>
      <c r="AE74" s="37" t="s">
        <v>4850</v>
      </c>
    </row>
    <row r="75" spans="1:31" s="37" customFormat="1" ht="15" customHeight="1">
      <c r="A75" s="39">
        <v>749</v>
      </c>
      <c r="B75" s="61" t="s">
        <v>140</v>
      </c>
      <c r="C75" s="34">
        <v>40868</v>
      </c>
      <c r="D75" s="34">
        <v>40913</v>
      </c>
      <c r="E75" s="34">
        <f t="shared" si="1"/>
        <v>40928</v>
      </c>
      <c r="F75" s="34" t="s">
        <v>501</v>
      </c>
      <c r="G75" s="31" t="s">
        <v>517</v>
      </c>
      <c r="H75" s="31" t="s">
        <v>499</v>
      </c>
      <c r="I75" s="31" t="s">
        <v>501</v>
      </c>
      <c r="J75" s="32" t="s">
        <v>118</v>
      </c>
      <c r="K75" s="32" t="s">
        <v>664</v>
      </c>
      <c r="L75" s="32" t="s">
        <v>665</v>
      </c>
      <c r="M75" s="63" t="str">
        <f>VLOOKUP(B75,SAOM!B$2:H1067,7,0)</f>
        <v>SES-SAIA-0749</v>
      </c>
      <c r="N75" s="33">
        <v>4033</v>
      </c>
      <c r="O75" s="34">
        <f>VLOOKUP(B75,SAOM!B$2:I1067,8,0)</f>
        <v>40905</v>
      </c>
      <c r="P75" s="34" t="str">
        <f>VLOOKUP(B75,AG_Lider!A$1:F1425,6,0)</f>
        <v>CONCLUÍDO</v>
      </c>
      <c r="Q75" s="65" t="str">
        <f>VLOOKUP(B75,SAOM!B$2:J1067,9,0)</f>
        <v>Bruno Faria</v>
      </c>
      <c r="R75" s="34" t="str">
        <f>VLOOKUP(B75,SAOM!B$2:K1513,10,0)</f>
        <v>Rua Pará de Minas, 2230 - São Benedito</v>
      </c>
      <c r="S75" s="65" t="str">
        <f>VLOOKUP(B75,SAOM!B71:M799,12,0)</f>
        <v>31 3637-7486</v>
      </c>
      <c r="T75" s="116" t="str">
        <f>VLOOKUP(B75,SAOM!B71:L799,11,0)</f>
        <v>33105-460</v>
      </c>
      <c r="U75" s="35">
        <v>40891</v>
      </c>
      <c r="V75" s="63" t="str">
        <f>VLOOKUP(B75,SAOM!B71:N799,13,0)</f>
        <v>00:20:0E:10:48:D1</v>
      </c>
      <c r="W75" s="34">
        <v>40925</v>
      </c>
      <c r="X75" s="32" t="s">
        <v>1575</v>
      </c>
      <c r="Y75" s="36">
        <v>40925</v>
      </c>
      <c r="Z75" s="53">
        <v>41012</v>
      </c>
      <c r="AA75" s="72" t="s">
        <v>749</v>
      </c>
      <c r="AB75" s="72" t="s">
        <v>4850</v>
      </c>
      <c r="AC75" s="72"/>
      <c r="AD75" s="32"/>
      <c r="AE75" s="37" t="s">
        <v>4850</v>
      </c>
    </row>
    <row r="76" spans="1:31" s="37" customFormat="1" ht="15" customHeight="1">
      <c r="A76" s="31">
        <v>750</v>
      </c>
      <c r="B76" s="61" t="s">
        <v>141</v>
      </c>
      <c r="C76" s="34">
        <v>40868</v>
      </c>
      <c r="D76" s="34">
        <v>40913</v>
      </c>
      <c r="E76" s="34">
        <f t="shared" si="1"/>
        <v>40928</v>
      </c>
      <c r="F76" s="34" t="s">
        <v>501</v>
      </c>
      <c r="G76" s="31" t="s">
        <v>517</v>
      </c>
      <c r="H76" s="31" t="s">
        <v>499</v>
      </c>
      <c r="I76" s="31" t="s">
        <v>501</v>
      </c>
      <c r="J76" s="32" t="s">
        <v>118</v>
      </c>
      <c r="K76" s="32" t="s">
        <v>664</v>
      </c>
      <c r="L76" s="32" t="s">
        <v>665</v>
      </c>
      <c r="M76" s="63" t="str">
        <f>VLOOKUP(B76,SAOM!B$2:H1068,7,0)</f>
        <v>SES-SAIA-0750</v>
      </c>
      <c r="N76" s="33">
        <v>4033</v>
      </c>
      <c r="O76" s="34">
        <f>VLOOKUP(B76,SAOM!B$2:I1068,8,0)</f>
        <v>40911</v>
      </c>
      <c r="P76" s="34" t="str">
        <f>VLOOKUP(B76,AG_Lider!A$1:F1426,6,0)</f>
        <v>CONCLUÍDO</v>
      </c>
      <c r="Q76" s="65" t="str">
        <f>VLOOKUP(B76,SAOM!B$2:J1068,9,0)</f>
        <v>Alba Valéria</v>
      </c>
      <c r="R76" s="34" t="str">
        <f>VLOOKUP(B76,SAOM!B$2:K1514,10,0)</f>
        <v>Rua Itarema, 392 - Via Colégio</v>
      </c>
      <c r="S76" s="65" t="str">
        <f>VLOOKUP(B76,SAOM!B72:M800,12,0)</f>
        <v>31 3637-4695</v>
      </c>
      <c r="T76" s="116" t="str">
        <f>VLOOKUP(B76,SAOM!B72:L800,11,0)</f>
        <v>33130-560</v>
      </c>
      <c r="U76" s="35">
        <v>40891</v>
      </c>
      <c r="V76" s="63" t="str">
        <f>VLOOKUP(B76,SAOM!B72:N800,13,0)</f>
        <v>00:20:0E:10:48:FE</v>
      </c>
      <c r="W76" s="34">
        <v>40914</v>
      </c>
      <c r="X76" s="32" t="s">
        <v>1575</v>
      </c>
      <c r="Y76" s="36">
        <v>40914</v>
      </c>
      <c r="Z76" s="54">
        <v>40927</v>
      </c>
      <c r="AA76" s="72" t="s">
        <v>749</v>
      </c>
      <c r="AB76" s="72" t="s">
        <v>4850</v>
      </c>
      <c r="AC76" s="72"/>
      <c r="AD76" s="32"/>
      <c r="AE76" s="37" t="s">
        <v>4850</v>
      </c>
    </row>
    <row r="77" spans="1:31" s="37" customFormat="1" ht="15" customHeight="1">
      <c r="A77" s="31">
        <v>751</v>
      </c>
      <c r="B77" s="61" t="s">
        <v>142</v>
      </c>
      <c r="C77" s="34">
        <v>40868</v>
      </c>
      <c r="D77" s="34">
        <v>40913</v>
      </c>
      <c r="E77" s="34">
        <f t="shared" si="1"/>
        <v>40928</v>
      </c>
      <c r="F77" s="34" t="s">
        <v>501</v>
      </c>
      <c r="G77" s="31" t="s">
        <v>517</v>
      </c>
      <c r="H77" s="31" t="s">
        <v>499</v>
      </c>
      <c r="I77" s="31" t="s">
        <v>501</v>
      </c>
      <c r="J77" s="32" t="s">
        <v>118</v>
      </c>
      <c r="K77" s="32" t="s">
        <v>664</v>
      </c>
      <c r="L77" s="32" t="s">
        <v>665</v>
      </c>
      <c r="M77" s="63" t="str">
        <f>VLOOKUP(B77,SAOM!B$2:H1069,7,0)</f>
        <v>SES-SAIA-0751</v>
      </c>
      <c r="N77" s="33">
        <v>4033</v>
      </c>
      <c r="O77" s="34">
        <f>VLOOKUP(B77,SAOM!B$2:I1069,8,0)</f>
        <v>40911</v>
      </c>
      <c r="P77" s="34" t="str">
        <f>VLOOKUP(B77,AG_Lider!A$1:F1427,6,0)</f>
        <v>CONCLUÍDO</v>
      </c>
      <c r="Q77" s="65" t="str">
        <f>VLOOKUP(B77,SAOM!B$2:J1069,9,0)</f>
        <v>Alba Valéria</v>
      </c>
      <c r="R77" s="34" t="str">
        <f>VLOOKUP(B77,SAOM!B$2:K1515,10,0)</f>
        <v>Avenida Redelvim Andrade, 0 - Boa EsperanÃ§a</v>
      </c>
      <c r="S77" s="65" t="str">
        <f>VLOOKUP(B77,SAOM!B73:M801,12,0)</f>
        <v>31 3641-3428</v>
      </c>
      <c r="T77" s="116" t="str">
        <f>VLOOKUP(B77,SAOM!B73:L801,11,0)</f>
        <v>33035-290</v>
      </c>
      <c r="U77" s="35">
        <v>40892</v>
      </c>
      <c r="V77" s="63" t="str">
        <f>VLOOKUP(B77,SAOM!B73:N801,13,0)</f>
        <v>00:20:0E:10:4a:24</v>
      </c>
      <c r="W77" s="34">
        <v>40911</v>
      </c>
      <c r="X77" s="32" t="s">
        <v>4065</v>
      </c>
      <c r="Y77" s="36">
        <v>40911</v>
      </c>
      <c r="Z77" s="53">
        <v>40927</v>
      </c>
      <c r="AA77" s="72" t="s">
        <v>748</v>
      </c>
      <c r="AB77" s="72" t="s">
        <v>4850</v>
      </c>
      <c r="AC77" s="72"/>
      <c r="AD77" s="32"/>
      <c r="AE77" s="37" t="s">
        <v>4850</v>
      </c>
    </row>
    <row r="78" spans="1:31" s="37" customFormat="1" ht="15" customHeight="1">
      <c r="A78" s="31">
        <v>752</v>
      </c>
      <c r="B78" s="61" t="s">
        <v>143</v>
      </c>
      <c r="C78" s="34">
        <v>40868</v>
      </c>
      <c r="D78" s="34">
        <v>40913</v>
      </c>
      <c r="E78" s="34">
        <f t="shared" si="1"/>
        <v>40928</v>
      </c>
      <c r="F78" s="34" t="s">
        <v>501</v>
      </c>
      <c r="G78" s="31" t="s">
        <v>517</v>
      </c>
      <c r="H78" s="31" t="s">
        <v>499</v>
      </c>
      <c r="I78" s="31" t="s">
        <v>501</v>
      </c>
      <c r="J78" s="32" t="s">
        <v>118</v>
      </c>
      <c r="K78" s="32" t="s">
        <v>664</v>
      </c>
      <c r="L78" s="32" t="s">
        <v>665</v>
      </c>
      <c r="M78" s="63" t="str">
        <f>VLOOKUP(B78,SAOM!B$2:H1070,7,0)</f>
        <v>SES-SAIA-0752</v>
      </c>
      <c r="N78" s="33">
        <v>4033</v>
      </c>
      <c r="O78" s="34">
        <f>VLOOKUP(B78,SAOM!B$2:I1070,8,0)</f>
        <v>40897</v>
      </c>
      <c r="P78" s="34" t="str">
        <f>VLOOKUP(B78,AG_Lider!A$1:F1428,6,0)</f>
        <v>CONCLUÍDO</v>
      </c>
      <c r="Q78" s="65" t="str">
        <f>VLOOKUP(B78,SAOM!B$2:J1070,9,0)</f>
        <v>Sibéria Satiro</v>
      </c>
      <c r="R78" s="34" t="str">
        <f>VLOOKUP(B78,SAOM!B$2:K1516,10,0)</f>
        <v>Avenida Senhor do Bonfim, 1052 - São Benedito</v>
      </c>
      <c r="S78" s="65" t="str">
        <f>VLOOKUP(B78,SAOM!B74:M802,12,0)</f>
        <v>31 3637-6504</v>
      </c>
      <c r="T78" s="116" t="str">
        <f>VLOOKUP(B78,SAOM!B74:L802,11,0)</f>
        <v>33125-210</v>
      </c>
      <c r="U78" s="35">
        <v>40892</v>
      </c>
      <c r="V78" s="63" t="str">
        <f>VLOOKUP(B78,SAOM!B74:N802,13,0)</f>
        <v>00:20:0E:10:48:B8</v>
      </c>
      <c r="W78" s="34">
        <v>40904</v>
      </c>
      <c r="X78" s="32" t="s">
        <v>4065</v>
      </c>
      <c r="Y78" s="36">
        <v>40903</v>
      </c>
      <c r="Z78" s="54">
        <v>41012</v>
      </c>
      <c r="AA78" s="72" t="s">
        <v>749</v>
      </c>
      <c r="AB78" s="72" t="s">
        <v>4850</v>
      </c>
      <c r="AC78" s="72"/>
      <c r="AD78" s="32"/>
      <c r="AE78" s="37" t="s">
        <v>4850</v>
      </c>
    </row>
    <row r="79" spans="1:31" s="37" customFormat="1" ht="15" customHeight="1">
      <c r="A79" s="39">
        <v>753</v>
      </c>
      <c r="B79" s="61" t="s">
        <v>144</v>
      </c>
      <c r="C79" s="34">
        <v>40868</v>
      </c>
      <c r="D79" s="34">
        <v>40913</v>
      </c>
      <c r="E79" s="34">
        <f t="shared" si="1"/>
        <v>40928</v>
      </c>
      <c r="F79" s="34" t="s">
        <v>501</v>
      </c>
      <c r="G79" s="31" t="s">
        <v>517</v>
      </c>
      <c r="H79" s="31" t="s">
        <v>499</v>
      </c>
      <c r="I79" s="31" t="s">
        <v>501</v>
      </c>
      <c r="J79" s="32" t="s">
        <v>118</v>
      </c>
      <c r="K79" s="32" t="s">
        <v>664</v>
      </c>
      <c r="L79" s="32" t="s">
        <v>665</v>
      </c>
      <c r="M79" s="63" t="str">
        <f>VLOOKUP(B79,SAOM!B$2:H1071,7,0)</f>
        <v>SES-SAIA-0753</v>
      </c>
      <c r="N79" s="33">
        <v>4033</v>
      </c>
      <c r="O79" s="34">
        <f>VLOOKUP(B79,SAOM!B$2:I1071,8,0)</f>
        <v>40905</v>
      </c>
      <c r="P79" s="34" t="str">
        <f>VLOOKUP(B79,AG_Lider!A$1:F1429,6,0)</f>
        <v>CONCLUÍDO</v>
      </c>
      <c r="Q79" s="65" t="str">
        <f>VLOOKUP(B79,SAOM!B$2:J1071,9,0)</f>
        <v>Silvia Tatiana</v>
      </c>
      <c r="R79" s="34" t="str">
        <f>VLOOKUP(B79,SAOM!B$2:K1517,10,0)</f>
        <v>Avenida Raul Teixeira da Costa Sobrinho, 22 - Centro</v>
      </c>
      <c r="S79" s="65">
        <f>VLOOKUP(B79,SAOM!B75:M803,12,0)</f>
        <v>3136496866</v>
      </c>
      <c r="T79" s="116" t="str">
        <f>VLOOKUP(B79,SAOM!B75:L803,11,0)</f>
        <v>33010-360</v>
      </c>
      <c r="U79" s="35">
        <v>40892</v>
      </c>
      <c r="V79" s="63" t="str">
        <f>VLOOKUP(B79,SAOM!B75:N803,13,0)</f>
        <v>00:20:0E:10:48:F2</v>
      </c>
      <c r="W79" s="34">
        <v>40904</v>
      </c>
      <c r="X79" s="32" t="s">
        <v>1738</v>
      </c>
      <c r="Y79" s="36">
        <v>40905</v>
      </c>
      <c r="Z79" s="53">
        <v>40927</v>
      </c>
      <c r="AA79" s="72" t="s">
        <v>748</v>
      </c>
      <c r="AB79" s="72" t="s">
        <v>4850</v>
      </c>
      <c r="AC79" s="72"/>
      <c r="AD79" s="32"/>
      <c r="AE79" s="37" t="s">
        <v>4850</v>
      </c>
    </row>
    <row r="80" spans="1:31" s="37" customFormat="1">
      <c r="A80" s="31">
        <v>738</v>
      </c>
      <c r="B80" s="61" t="s">
        <v>145</v>
      </c>
      <c r="C80" s="34">
        <v>40868</v>
      </c>
      <c r="D80" s="34">
        <v>40913</v>
      </c>
      <c r="E80" s="34">
        <f t="shared" si="1"/>
        <v>40928</v>
      </c>
      <c r="F80" s="34" t="s">
        <v>501</v>
      </c>
      <c r="G80" s="31" t="s">
        <v>517</v>
      </c>
      <c r="H80" s="31" t="s">
        <v>499</v>
      </c>
      <c r="I80" s="31" t="s">
        <v>501</v>
      </c>
      <c r="J80" s="32" t="s">
        <v>119</v>
      </c>
      <c r="K80" s="32" t="s">
        <v>522</v>
      </c>
      <c r="L80" s="32" t="s">
        <v>523</v>
      </c>
      <c r="M80" s="63" t="str">
        <f>VLOOKUP(B80,SAOM!B$2:H1072,7,0)</f>
        <v>SES-PAPO-0738</v>
      </c>
      <c r="N80" s="33">
        <v>4033</v>
      </c>
      <c r="O80" s="34">
        <f>VLOOKUP(B80,SAOM!B$2:I1072,8,0)</f>
        <v>40911</v>
      </c>
      <c r="P80" s="34" t="str">
        <f>VLOOKUP(B80,AG_Lider!A$1:F1430,6,0)</f>
        <v>CONCLUÍDO</v>
      </c>
      <c r="Q80" s="65" t="str">
        <f>VLOOKUP(B80,SAOM!B$2:J1072,9,0)</f>
        <v>Henry Lanoicar Pires</v>
      </c>
      <c r="R80" s="34" t="str">
        <f>VLOOKUP(B80,SAOM!B$2:K1518,10,0)</f>
        <v>Rua José Luiz Gomes, 70 - Centro</v>
      </c>
      <c r="S80" s="65" t="e">
        <f>VLOOKUP(B80,SAOM!B76:M804,12,0)</f>
        <v>#N/A</v>
      </c>
      <c r="T80" s="116" t="e">
        <f>VLOOKUP(B80,SAOM!B76:L804,11,0)</f>
        <v>#N/A</v>
      </c>
      <c r="U80" s="35">
        <v>40892</v>
      </c>
      <c r="V80" s="63" t="e">
        <f>VLOOKUP(B80,SAOM!B76:N804,13,0)</f>
        <v>#N/A</v>
      </c>
      <c r="W80" s="34">
        <v>40913</v>
      </c>
      <c r="X80" s="32" t="s">
        <v>1635</v>
      </c>
      <c r="Y80" s="36">
        <v>40913</v>
      </c>
      <c r="Z80" s="54">
        <v>40927</v>
      </c>
      <c r="AA80" s="72" t="s">
        <v>749</v>
      </c>
      <c r="AB80" s="72" t="s">
        <v>4850</v>
      </c>
      <c r="AC80" s="72"/>
      <c r="AD80" s="32"/>
      <c r="AE80" s="37" t="s">
        <v>4850</v>
      </c>
    </row>
    <row r="81" spans="1:31" s="37" customFormat="1">
      <c r="A81" s="31">
        <v>737</v>
      </c>
      <c r="B81" s="61" t="s">
        <v>146</v>
      </c>
      <c r="C81" s="34">
        <v>40868</v>
      </c>
      <c r="D81" s="34">
        <v>40913</v>
      </c>
      <c r="E81" s="34">
        <f t="shared" si="1"/>
        <v>40928</v>
      </c>
      <c r="F81" s="34" t="s">
        <v>501</v>
      </c>
      <c r="G81" s="31" t="s">
        <v>517</v>
      </c>
      <c r="H81" s="31" t="s">
        <v>499</v>
      </c>
      <c r="I81" s="31" t="s">
        <v>501</v>
      </c>
      <c r="J81" s="32" t="s">
        <v>120</v>
      </c>
      <c r="K81" s="32" t="s">
        <v>524</v>
      </c>
      <c r="L81" s="32" t="s">
        <v>525</v>
      </c>
      <c r="M81" s="63" t="str">
        <f>VLOOKUP(B81,SAOM!B$2:H1073,7,0)</f>
        <v>SES-PAMA-0737</v>
      </c>
      <c r="N81" s="33">
        <v>4033</v>
      </c>
      <c r="O81" s="34">
        <f>VLOOKUP(B81,SAOM!B$2:I1073,8,0)</f>
        <v>40917</v>
      </c>
      <c r="P81" s="34" t="str">
        <f>VLOOKUP(B81,AG_Lider!A$1:F1431,6,0)</f>
        <v>CONCLUÍDO</v>
      </c>
      <c r="Q81" s="65" t="str">
        <f>VLOOKUP(B81,SAOM!B$2:J1073,9,0)</f>
        <v>Marcus Vinicius de Lima Seixas</v>
      </c>
      <c r="R81" s="34" t="str">
        <f>VLOOKUP(B81,SAOM!B$2:K1519,10,0)</f>
        <v>Rua Paula Freitas, 0 - Centro</v>
      </c>
      <c r="S81" s="65" t="e">
        <f>VLOOKUP(B81,SAOM!B77:M805,12,0)</f>
        <v>#N/A</v>
      </c>
      <c r="T81" s="116" t="e">
        <f>VLOOKUP(B81,SAOM!B77:L805,11,0)</f>
        <v>#N/A</v>
      </c>
      <c r="U81" s="35">
        <v>40891</v>
      </c>
      <c r="V81" s="63" t="e">
        <f>VLOOKUP(B81,SAOM!B77:N805,13,0)</f>
        <v>#N/A</v>
      </c>
      <c r="W81" s="34">
        <v>40917</v>
      </c>
      <c r="X81" s="32" t="s">
        <v>1967</v>
      </c>
      <c r="Y81" s="36">
        <v>40917</v>
      </c>
      <c r="Z81" s="54">
        <v>41012</v>
      </c>
      <c r="AA81" s="72" t="s">
        <v>749</v>
      </c>
      <c r="AB81" s="72" t="s">
        <v>4850</v>
      </c>
      <c r="AC81" s="72"/>
      <c r="AD81" s="32"/>
      <c r="AE81" s="37" t="s">
        <v>4850</v>
      </c>
    </row>
    <row r="82" spans="1:31" s="37" customFormat="1" ht="15" customHeight="1">
      <c r="A82" s="31">
        <v>736</v>
      </c>
      <c r="B82" s="61" t="s">
        <v>147</v>
      </c>
      <c r="C82" s="34">
        <v>40868</v>
      </c>
      <c r="D82" s="34">
        <v>40913</v>
      </c>
      <c r="E82" s="34">
        <f t="shared" si="1"/>
        <v>40928</v>
      </c>
      <c r="F82" s="34" t="s">
        <v>501</v>
      </c>
      <c r="G82" s="31" t="s">
        <v>517</v>
      </c>
      <c r="H82" s="31" t="s">
        <v>499</v>
      </c>
      <c r="I82" s="31" t="s">
        <v>501</v>
      </c>
      <c r="J82" s="32" t="s">
        <v>121</v>
      </c>
      <c r="K82" s="32" t="s">
        <v>526</v>
      </c>
      <c r="L82" s="32" t="s">
        <v>527</v>
      </c>
      <c r="M82" s="63" t="str">
        <f>VLOOKUP(B82,SAOM!B$2:H1074,7,0)</f>
        <v>SES-PASO-0736</v>
      </c>
      <c r="N82" s="33">
        <v>4035</v>
      </c>
      <c r="O82" s="34">
        <f>VLOOKUP(B82,SAOM!B$2:I1074,8,0)</f>
        <v>40924</v>
      </c>
      <c r="P82" s="34" t="str">
        <f>VLOOKUP(B82,AG_Lider!A$1:F1432,6,0)</f>
        <v>CONCLUÍDO</v>
      </c>
      <c r="Q82" s="65" t="str">
        <f>VLOOKUP(B82,SAOM!B$2:J1074,9,0)</f>
        <v>Laura Gonçalves Lopes</v>
      </c>
      <c r="R82" s="34" t="str">
        <f>VLOOKUP(B82,SAOM!B$2:K1520,10,0)</f>
        <v>Rua Joalma, 105 - DNER</v>
      </c>
      <c r="S82" s="65" t="e">
        <f>VLOOKUP(B82,SAOM!B78:M806,12,0)</f>
        <v>#N/A</v>
      </c>
      <c r="T82" s="116" t="e">
        <f>VLOOKUP(B82,SAOM!B78:L806,11,0)</f>
        <v>#N/A</v>
      </c>
      <c r="U82" s="35">
        <v>40893</v>
      </c>
      <c r="V82" s="63" t="e">
        <f>VLOOKUP(B82,SAOM!B78:N806,13,0)</f>
        <v>#N/A</v>
      </c>
      <c r="W82" s="34">
        <v>40924</v>
      </c>
      <c r="X82" s="32" t="s">
        <v>1593</v>
      </c>
      <c r="Y82" s="36">
        <v>40924</v>
      </c>
      <c r="Z82" s="54"/>
      <c r="AA82" s="72"/>
      <c r="AB82" s="72" t="s">
        <v>4850</v>
      </c>
      <c r="AC82" s="72"/>
      <c r="AD82" s="32"/>
      <c r="AE82" s="37" t="s">
        <v>4850</v>
      </c>
    </row>
    <row r="83" spans="1:31" s="37" customFormat="1" ht="15" customHeight="1">
      <c r="A83" s="31">
        <v>739</v>
      </c>
      <c r="B83" s="61" t="s">
        <v>148</v>
      </c>
      <c r="C83" s="34">
        <v>40868</v>
      </c>
      <c r="D83" s="34">
        <v>40913</v>
      </c>
      <c r="E83" s="34">
        <f t="shared" si="1"/>
        <v>40928</v>
      </c>
      <c r="F83" s="34">
        <v>40891</v>
      </c>
      <c r="G83" s="31" t="s">
        <v>517</v>
      </c>
      <c r="H83" s="31" t="s">
        <v>499</v>
      </c>
      <c r="I83" s="31" t="s">
        <v>501</v>
      </c>
      <c r="J83" s="32" t="s">
        <v>122</v>
      </c>
      <c r="K83" s="32" t="s">
        <v>528</v>
      </c>
      <c r="L83" s="32" t="s">
        <v>529</v>
      </c>
      <c r="M83" s="63" t="str">
        <f>VLOOKUP(B83,SAOM!B$2:H1075,7,0)</f>
        <v>SES-PERA-0739</v>
      </c>
      <c r="N83" s="33">
        <v>4033</v>
      </c>
      <c r="O83" s="34">
        <f>VLOOKUP(B83,SAOM!B$2:I1075,8,0)</f>
        <v>40933</v>
      </c>
      <c r="P83" s="34" t="str">
        <f>VLOOKUP(B83,AG_Lider!A$1:F1433,6,0)</f>
        <v>CONCLUÍDO</v>
      </c>
      <c r="Q83" s="65" t="str">
        <f>VLOOKUP(B83,SAOM!B$2:J1075,9,0)</f>
        <v>Nilva Lucia dos Reis</v>
      </c>
      <c r="R83" s="34" t="str">
        <f>VLOOKUP(B83,SAOM!B$2:K1521,10,0)</f>
        <v>Rua Coronel João Jacinto, 0 - Centro</v>
      </c>
      <c r="S83" s="65" t="e">
        <f>VLOOKUP(B83,SAOM!B79:M807,12,0)</f>
        <v>#N/A</v>
      </c>
      <c r="T83" s="116" t="e">
        <f>VLOOKUP(B83,SAOM!B79:L807,11,0)</f>
        <v>#N/A</v>
      </c>
      <c r="U83" s="35">
        <v>40932</v>
      </c>
      <c r="V83" s="63" t="e">
        <f>VLOOKUP(B83,SAOM!B79:N807,13,0)</f>
        <v>#N/A</v>
      </c>
      <c r="W83" s="34">
        <v>40933</v>
      </c>
      <c r="X83" s="32" t="s">
        <v>1967</v>
      </c>
      <c r="Y83" s="36">
        <v>40934</v>
      </c>
      <c r="Z83" s="53">
        <v>40954</v>
      </c>
      <c r="AA83" s="72" t="s">
        <v>749</v>
      </c>
      <c r="AB83" s="72" t="s">
        <v>4850</v>
      </c>
      <c r="AC83" s="72"/>
      <c r="AD83" s="32"/>
      <c r="AE83" s="37" t="s">
        <v>4850</v>
      </c>
    </row>
    <row r="84" spans="1:31" s="37" customFormat="1" ht="15" customHeight="1">
      <c r="A84" s="31">
        <v>734</v>
      </c>
      <c r="B84" s="61" t="s">
        <v>149</v>
      </c>
      <c r="C84" s="34">
        <v>40868</v>
      </c>
      <c r="D84" s="34">
        <v>40913</v>
      </c>
      <c r="E84" s="34">
        <f t="shared" si="1"/>
        <v>40928</v>
      </c>
      <c r="F84" s="34">
        <v>40892</v>
      </c>
      <c r="G84" s="31" t="s">
        <v>517</v>
      </c>
      <c r="H84" s="31" t="s">
        <v>499</v>
      </c>
      <c r="I84" s="31" t="s">
        <v>501</v>
      </c>
      <c r="J84" s="32" t="s">
        <v>123</v>
      </c>
      <c r="K84" s="32" t="s">
        <v>530</v>
      </c>
      <c r="L84" s="32" t="s">
        <v>531</v>
      </c>
      <c r="M84" s="63" t="str">
        <f>VLOOKUP(B84,SAOM!B$2:H1076,7,0)</f>
        <v>SES-NOCA-0734</v>
      </c>
      <c r="N84" s="33">
        <v>4035</v>
      </c>
      <c r="O84" s="34">
        <f>VLOOKUP(B84,SAOM!B$2:I1076,8,0)</f>
        <v>40941</v>
      </c>
      <c r="P84" s="34" t="str">
        <f>VLOOKUP(B84,AG_Lider!A$1:F1434,6,0)</f>
        <v>CONCLUÍDO</v>
      </c>
      <c r="Q84" s="65" t="str">
        <f>VLOOKUP(B84,SAOM!B$2:J1076,9,0)</f>
        <v>Khí­scilla de Freitas Lopes</v>
      </c>
      <c r="R84" s="34" t="str">
        <f>VLOOKUP(B84,SAOM!B$2:K1522,10,0)</f>
        <v>Rua Magalhães Pinto, 166 - Centro</v>
      </c>
      <c r="S84" s="65" t="e">
        <f>VLOOKUP(B84,SAOM!B80:M808,12,0)</f>
        <v>#N/A</v>
      </c>
      <c r="T84" s="116" t="e">
        <f>VLOOKUP(B84,SAOM!B80:L808,11,0)</f>
        <v>#N/A</v>
      </c>
      <c r="U84" s="35">
        <v>40940</v>
      </c>
      <c r="V84" s="63" t="e">
        <f>VLOOKUP(B84,SAOM!B80:N808,13,0)</f>
        <v>#N/A</v>
      </c>
      <c r="W84" s="34">
        <v>40941</v>
      </c>
      <c r="X84" s="32" t="s">
        <v>493</v>
      </c>
      <c r="Y84" s="36">
        <v>40942</v>
      </c>
      <c r="Z84" s="54">
        <v>40984</v>
      </c>
      <c r="AA84" s="72" t="s">
        <v>2552</v>
      </c>
      <c r="AB84" s="72" t="s">
        <v>4850</v>
      </c>
      <c r="AC84" s="72"/>
      <c r="AD84" s="32"/>
      <c r="AE84" s="37" t="s">
        <v>4850</v>
      </c>
    </row>
    <row r="85" spans="1:31" s="37" customFormat="1" ht="15" customHeight="1">
      <c r="A85" s="31">
        <v>733</v>
      </c>
      <c r="B85" s="61" t="s">
        <v>150</v>
      </c>
      <c r="C85" s="34">
        <v>40868</v>
      </c>
      <c r="D85" s="34">
        <v>40913</v>
      </c>
      <c r="E85" s="34">
        <f t="shared" si="1"/>
        <v>40928</v>
      </c>
      <c r="F85" s="34">
        <v>40892</v>
      </c>
      <c r="G85" s="31" t="s">
        <v>517</v>
      </c>
      <c r="H85" s="31" t="s">
        <v>499</v>
      </c>
      <c r="I85" s="31" t="s">
        <v>501</v>
      </c>
      <c r="J85" s="32" t="s">
        <v>124</v>
      </c>
      <c r="K85" s="32" t="s">
        <v>532</v>
      </c>
      <c r="L85" s="32" t="s">
        <v>533</v>
      </c>
      <c r="M85" s="63" t="str">
        <f>VLOOKUP(B85,SAOM!B$2:H1077,7,0)</f>
        <v>SES-NANO-0733</v>
      </c>
      <c r="N85" s="64">
        <v>4033</v>
      </c>
      <c r="O85" s="34">
        <f>VLOOKUP(B85,SAOM!B$2:I1077,8,0)</f>
        <v>40919</v>
      </c>
      <c r="P85" s="34" t="str">
        <f>VLOOKUP(B85,AG_Lider!A$1:F1435,6,0)</f>
        <v>CONCLUÍDO</v>
      </c>
      <c r="Q85" s="65" t="str">
        <f>VLOOKUP(B85,SAOM!B$2:J1077,9,0)</f>
        <v>Cilamárcia Nazaré de Carvalho</v>
      </c>
      <c r="R85" s="34" t="str">
        <f>VLOOKUP(B85,SAOM!B$2:K1523,10,0)</f>
        <v>praça Nossa Senhora de Nazaré, 0 - Centro</v>
      </c>
      <c r="S85" s="65" t="e">
        <f>VLOOKUP(B85,SAOM!B81:M809,12,0)</f>
        <v>#N/A</v>
      </c>
      <c r="T85" s="116" t="e">
        <f>VLOOKUP(B85,SAOM!B81:L809,11,0)</f>
        <v>#N/A</v>
      </c>
      <c r="U85" s="35">
        <v>40920</v>
      </c>
      <c r="V85" s="63" t="e">
        <f>VLOOKUP(B85,SAOM!B81:N809,13,0)</f>
        <v>#N/A</v>
      </c>
      <c r="W85" s="34">
        <v>40921</v>
      </c>
      <c r="X85" s="32" t="s">
        <v>1738</v>
      </c>
      <c r="Y85" s="36">
        <v>40921</v>
      </c>
      <c r="Z85" s="53">
        <v>41012</v>
      </c>
      <c r="AA85" s="72" t="s">
        <v>749</v>
      </c>
      <c r="AB85" s="72" t="s">
        <v>4850</v>
      </c>
      <c r="AC85" s="72"/>
      <c r="AD85" s="32"/>
      <c r="AE85" s="37" t="s">
        <v>4850</v>
      </c>
    </row>
    <row r="86" spans="1:31" s="37" customFormat="1" ht="15" customHeight="1">
      <c r="A86" s="31">
        <v>730</v>
      </c>
      <c r="B86" s="61" t="s">
        <v>151</v>
      </c>
      <c r="C86" s="34">
        <v>40868</v>
      </c>
      <c r="D86" s="34">
        <v>40913</v>
      </c>
      <c r="E86" s="34">
        <f t="shared" si="1"/>
        <v>40928</v>
      </c>
      <c r="F86" s="34" t="s">
        <v>501</v>
      </c>
      <c r="G86" s="31" t="s">
        <v>517</v>
      </c>
      <c r="H86" s="31" t="s">
        <v>499</v>
      </c>
      <c r="I86" s="31" t="s">
        <v>501</v>
      </c>
      <c r="J86" s="32" t="s">
        <v>125</v>
      </c>
      <c r="K86" s="32" t="s">
        <v>534</v>
      </c>
      <c r="L86" s="32" t="s">
        <v>535</v>
      </c>
      <c r="M86" s="63" t="str">
        <f>VLOOKUP(B86,SAOM!B$2:H1078,7,0)</f>
        <v>SES-MOCA-0730</v>
      </c>
      <c r="N86" s="33">
        <v>4033</v>
      </c>
      <c r="O86" s="34">
        <f>VLOOKUP(B86,SAOM!B$2:I1078,8,0)</f>
        <v>40911</v>
      </c>
      <c r="P86" s="34" t="str">
        <f>VLOOKUP(B86,AG_Lider!A$1:F1436,6,0)</f>
        <v>CONCLUÍDO</v>
      </c>
      <c r="Q86" s="65" t="str">
        <f>VLOOKUP(B86,SAOM!B$2:J1078,9,0)</f>
        <v>Rafael Tulio Santos Coelho</v>
      </c>
      <c r="R86" s="34" t="str">
        <f>VLOOKUP(B86,SAOM!B$2:K1524,10,0)</f>
        <v>Rua Major Salvo, 321 - Centro</v>
      </c>
      <c r="S86" s="65" t="e">
        <f>VLOOKUP(B86,SAOM!B82:M810,12,0)</f>
        <v>#N/A</v>
      </c>
      <c r="T86" s="116" t="e">
        <f>VLOOKUP(B86,SAOM!B82:L810,11,0)</f>
        <v>#N/A</v>
      </c>
      <c r="U86" s="35">
        <v>40892</v>
      </c>
      <c r="V86" s="63" t="e">
        <f>VLOOKUP(B86,SAOM!B82:N810,13,0)</f>
        <v>#N/A</v>
      </c>
      <c r="W86" s="34">
        <v>40913</v>
      </c>
      <c r="X86" s="32" t="s">
        <v>1738</v>
      </c>
      <c r="Y86" s="36">
        <v>40913</v>
      </c>
      <c r="Z86" s="54">
        <v>40927</v>
      </c>
      <c r="AA86" s="72" t="s">
        <v>747</v>
      </c>
      <c r="AB86" s="72" t="s">
        <v>4850</v>
      </c>
      <c r="AC86" s="72"/>
      <c r="AD86" s="32"/>
      <c r="AE86" s="37" t="s">
        <v>4850</v>
      </c>
    </row>
    <row r="87" spans="1:31" s="37" customFormat="1">
      <c r="A87" s="31">
        <v>729</v>
      </c>
      <c r="B87" s="61" t="s">
        <v>152</v>
      </c>
      <c r="C87" s="34">
        <v>40868</v>
      </c>
      <c r="D87" s="34">
        <v>40913</v>
      </c>
      <c r="E87" s="34">
        <f t="shared" si="1"/>
        <v>40928</v>
      </c>
      <c r="F87" s="34" t="s">
        <v>501</v>
      </c>
      <c r="G87" s="31" t="s">
        <v>517</v>
      </c>
      <c r="H87" s="31" t="s">
        <v>499</v>
      </c>
      <c r="I87" s="31" t="s">
        <v>501</v>
      </c>
      <c r="J87" s="32" t="s">
        <v>126</v>
      </c>
      <c r="K87" s="32" t="s">
        <v>536</v>
      </c>
      <c r="L87" s="32" t="s">
        <v>537</v>
      </c>
      <c r="M87" s="63" t="str">
        <f>VLOOKUP(B87,SAOM!B$2:H1079,7,0)</f>
        <v>SES-MOOS-0729</v>
      </c>
      <c r="N87" s="33">
        <v>4033</v>
      </c>
      <c r="O87" s="34">
        <f>VLOOKUP(B87,SAOM!B$2:I1079,8,0)</f>
        <v>40920</v>
      </c>
      <c r="P87" s="34" t="str">
        <f>VLOOKUP(B87,AG_Lider!A$1:F1437,6,0)</f>
        <v>CONCLUÍDO</v>
      </c>
      <c r="Q87" s="65" t="str">
        <f>VLOOKUP(B87,SAOM!B$2:J1079,9,0)</f>
        <v>Vinicius Souto Amaral</v>
      </c>
      <c r="R87" s="34" t="str">
        <f>VLOOKUP(B87,SAOM!B$2:K1525,10,0)</f>
        <v>Rua do Bonfim, 0 - Centro</v>
      </c>
      <c r="S87" s="65" t="e">
        <f>VLOOKUP(B87,SAOM!B83:M811,12,0)</f>
        <v>#N/A</v>
      </c>
      <c r="T87" s="116" t="e">
        <f>VLOOKUP(B87,SAOM!B83:L811,11,0)</f>
        <v>#N/A</v>
      </c>
      <c r="U87" s="35">
        <v>40892</v>
      </c>
      <c r="V87" s="63" t="e">
        <f>VLOOKUP(B87,SAOM!B83:N811,13,0)</f>
        <v>#N/A</v>
      </c>
      <c r="W87" s="34">
        <v>40924</v>
      </c>
      <c r="X87" s="32" t="s">
        <v>4065</v>
      </c>
      <c r="Y87" s="36">
        <v>40925</v>
      </c>
      <c r="Z87" s="54">
        <v>40927</v>
      </c>
      <c r="AA87" s="72" t="s">
        <v>746</v>
      </c>
      <c r="AB87" s="72" t="s">
        <v>4850</v>
      </c>
      <c r="AC87" s="72"/>
      <c r="AD87" s="32"/>
      <c r="AE87" s="37" t="s">
        <v>4850</v>
      </c>
    </row>
    <row r="88" spans="1:31" s="37" customFormat="1" ht="15" customHeight="1">
      <c r="A88" s="31">
        <v>728</v>
      </c>
      <c r="B88" s="61" t="s">
        <v>153</v>
      </c>
      <c r="C88" s="34">
        <v>40868</v>
      </c>
      <c r="D88" s="34">
        <v>40913</v>
      </c>
      <c r="E88" s="34">
        <f t="shared" si="1"/>
        <v>40928</v>
      </c>
      <c r="F88" s="49">
        <v>40914</v>
      </c>
      <c r="G88" s="31" t="s">
        <v>517</v>
      </c>
      <c r="H88" s="31" t="s">
        <v>499</v>
      </c>
      <c r="I88" s="31" t="s">
        <v>501</v>
      </c>
      <c r="J88" s="32" t="s">
        <v>127</v>
      </c>
      <c r="K88" s="32" t="s">
        <v>538</v>
      </c>
      <c r="L88" s="32" t="s">
        <v>539</v>
      </c>
      <c r="M88" s="63" t="str">
        <f>VLOOKUP(B88,SAOM!B$2:H1080,7,0)</f>
        <v>SES-META-0728</v>
      </c>
      <c r="N88" s="33">
        <v>4033</v>
      </c>
      <c r="O88" s="34">
        <f>VLOOKUP(B88,SAOM!B$2:I1080,8,0)</f>
        <v>40928</v>
      </c>
      <c r="P88" s="34" t="str">
        <f>VLOOKUP(B88,AG_Lider!A$1:F1438,6,0)</f>
        <v>CONCLUÍDO</v>
      </c>
      <c r="Q88" s="65" t="str">
        <f>VLOOKUP(B88,SAOM!B$2:J1080,9,0)</f>
        <v>Marcilia Brandão</v>
      </c>
      <c r="R88" s="34" t="str">
        <f>VLOOKUP(B88,SAOM!B$2:K1526,10,0)</f>
        <v>Rua Monsenhor Alipio, 42 - Centro</v>
      </c>
      <c r="S88" s="65" t="e">
        <f>VLOOKUP(B88,SAOM!B84:M812,12,0)</f>
        <v>#N/A</v>
      </c>
      <c r="T88" s="116" t="e">
        <f>VLOOKUP(B88,SAOM!B84:L812,11,0)</f>
        <v>#N/A</v>
      </c>
      <c r="U88" s="35">
        <v>40899</v>
      </c>
      <c r="V88" s="63" t="e">
        <f>VLOOKUP(B88,SAOM!B84:N812,13,0)</f>
        <v>#N/A</v>
      </c>
      <c r="W88" s="34">
        <v>40927</v>
      </c>
      <c r="X88" s="32" t="s">
        <v>493</v>
      </c>
      <c r="Y88" s="36">
        <v>40928</v>
      </c>
      <c r="Z88" s="54">
        <v>41012</v>
      </c>
      <c r="AA88" s="72" t="s">
        <v>749</v>
      </c>
      <c r="AB88" s="72" t="s">
        <v>4850</v>
      </c>
      <c r="AC88" s="72"/>
      <c r="AD88" s="54"/>
      <c r="AE88" s="37" t="s">
        <v>4850</v>
      </c>
    </row>
    <row r="89" spans="1:31" s="37" customFormat="1" ht="15" customHeight="1">
      <c r="A89" s="31">
        <v>727</v>
      </c>
      <c r="B89" s="61" t="s">
        <v>154</v>
      </c>
      <c r="C89" s="34">
        <v>40868</v>
      </c>
      <c r="D89" s="34">
        <v>40913</v>
      </c>
      <c r="E89" s="34">
        <f t="shared" si="1"/>
        <v>40928</v>
      </c>
      <c r="F89" s="34" t="s">
        <v>501</v>
      </c>
      <c r="G89" s="31" t="s">
        <v>517</v>
      </c>
      <c r="H89" s="31" t="s">
        <v>499</v>
      </c>
      <c r="I89" s="31" t="s">
        <v>501</v>
      </c>
      <c r="J89" s="32" t="s">
        <v>128</v>
      </c>
      <c r="K89" s="32" t="s">
        <v>540</v>
      </c>
      <c r="L89" s="32" t="s">
        <v>541</v>
      </c>
      <c r="M89" s="63" t="str">
        <f>VLOOKUP(B89,SAOM!B$2:H1081,7,0)</f>
        <v>SES-MAAS-0727</v>
      </c>
      <c r="N89" s="33">
        <v>4033</v>
      </c>
      <c r="O89" s="34">
        <f>VLOOKUP(B89,SAOM!B$2:I1081,8,0)</f>
        <v>40903</v>
      </c>
      <c r="P89" s="34" t="str">
        <f>VLOOKUP(B89,AG_Lider!A$1:F1439,6,0)</f>
        <v>CONCLUÍDO</v>
      </c>
      <c r="Q89" s="65" t="str">
        <f>VLOOKUP(B89,SAOM!B$2:J1081,9,0)</f>
        <v>Maria Gabriela da Silva Santana</v>
      </c>
      <c r="R89" s="34" t="str">
        <f>VLOOKUP(B89,SAOM!B$2:K1527,10,0)</f>
        <v>Rua Do Cruzeiro, 120 - Centro</v>
      </c>
      <c r="S89" s="65" t="e">
        <f>VLOOKUP(B89,SAOM!B85:M813,12,0)</f>
        <v>#N/A</v>
      </c>
      <c r="T89" s="116" t="e">
        <f>VLOOKUP(B89,SAOM!B85:L813,11,0)</f>
        <v>#N/A</v>
      </c>
      <c r="U89" s="35">
        <v>40892</v>
      </c>
      <c r="V89" s="63" t="e">
        <f>VLOOKUP(B89,SAOM!B85:N813,13,0)</f>
        <v>#N/A</v>
      </c>
      <c r="W89" s="34">
        <v>40904</v>
      </c>
      <c r="X89" s="32" t="s">
        <v>1575</v>
      </c>
      <c r="Y89" s="36">
        <v>40904</v>
      </c>
      <c r="Z89" s="54">
        <v>40927</v>
      </c>
      <c r="AA89" s="72" t="s">
        <v>745</v>
      </c>
      <c r="AB89" s="72" t="s">
        <v>4850</v>
      </c>
      <c r="AC89" s="72"/>
      <c r="AD89" s="32"/>
      <c r="AE89" s="37" t="s">
        <v>4850</v>
      </c>
    </row>
    <row r="90" spans="1:31" s="37" customFormat="1">
      <c r="A90" s="31">
        <v>726</v>
      </c>
      <c r="B90" s="61" t="s">
        <v>155</v>
      </c>
      <c r="C90" s="34">
        <v>40868</v>
      </c>
      <c r="D90" s="34">
        <v>40913</v>
      </c>
      <c r="E90" s="34">
        <f t="shared" si="1"/>
        <v>40928</v>
      </c>
      <c r="F90" s="34">
        <v>40892</v>
      </c>
      <c r="G90" s="31" t="s">
        <v>517</v>
      </c>
      <c r="H90" s="31" t="s">
        <v>499</v>
      </c>
      <c r="I90" s="31" t="s">
        <v>501</v>
      </c>
      <c r="J90" s="32" t="s">
        <v>129</v>
      </c>
      <c r="K90" s="32" t="s">
        <v>542</v>
      </c>
      <c r="L90" s="32" t="s">
        <v>543</v>
      </c>
      <c r="M90" s="63" t="str">
        <f>VLOOKUP(B90,SAOM!B$2:H1082,7,0)</f>
        <v>SES-LUIA-0726</v>
      </c>
      <c r="N90" s="33">
        <v>4035</v>
      </c>
      <c r="O90" s="34">
        <f>VLOOKUP(B90,SAOM!B$2:I1082,8,0)</f>
        <v>40931</v>
      </c>
      <c r="P90" s="34" t="str">
        <f>VLOOKUP(B90,AG_Lider!A$1:F1440,6,0)</f>
        <v>CONCLUÍDO</v>
      </c>
      <c r="Q90" s="65" t="str">
        <f>VLOOKUP(B90,SAOM!B$2:J1082,9,0)</f>
        <v>Maria Gabriela da Silva Santana</v>
      </c>
      <c r="R90" s="34" t="str">
        <f>VLOOKUP(B90,SAOM!B$2:K1528,10,0)</f>
        <v>Rua Eva Botelhos, 395 - Santa Rita</v>
      </c>
      <c r="S90" s="65" t="e">
        <f>VLOOKUP(B90,SAOM!B86:M814,12,0)</f>
        <v>#N/A</v>
      </c>
      <c r="T90" s="116" t="e">
        <f>VLOOKUP(B90,SAOM!B86:L814,11,0)</f>
        <v>#N/A</v>
      </c>
      <c r="U90" s="35">
        <v>40931</v>
      </c>
      <c r="V90" s="63" t="e">
        <f>VLOOKUP(B90,SAOM!B86:N814,13,0)</f>
        <v>#N/A</v>
      </c>
      <c r="W90" s="34">
        <v>40932</v>
      </c>
      <c r="X90" s="32" t="s">
        <v>2314</v>
      </c>
      <c r="Y90" s="36">
        <v>40932</v>
      </c>
      <c r="Z90" s="54">
        <v>40954</v>
      </c>
      <c r="AA90" s="72" t="s">
        <v>749</v>
      </c>
      <c r="AB90" s="72" t="s">
        <v>4850</v>
      </c>
      <c r="AC90" s="72"/>
      <c r="AD90" s="32"/>
      <c r="AE90" s="37" t="s">
        <v>4850</v>
      </c>
    </row>
    <row r="91" spans="1:31" s="37" customFormat="1">
      <c r="A91" s="39">
        <v>725</v>
      </c>
      <c r="B91" s="61" t="s">
        <v>156</v>
      </c>
      <c r="C91" s="34">
        <v>40868</v>
      </c>
      <c r="D91" s="34">
        <v>40913</v>
      </c>
      <c r="E91" s="34">
        <f t="shared" si="1"/>
        <v>40928</v>
      </c>
      <c r="F91" s="34">
        <v>40892</v>
      </c>
      <c r="G91" s="31" t="s">
        <v>517</v>
      </c>
      <c r="H91" s="31" t="s">
        <v>741</v>
      </c>
      <c r="I91" s="31" t="s">
        <v>501</v>
      </c>
      <c r="J91" s="32" t="s">
        <v>130</v>
      </c>
      <c r="K91" s="32" t="s">
        <v>544</v>
      </c>
      <c r="L91" s="32" t="s">
        <v>545</v>
      </c>
      <c r="M91" s="63" t="str">
        <f>VLOOKUP(B91,SAOM!B$2:H1083,7,0)</f>
        <v>SES-LITE-0725</v>
      </c>
      <c r="N91" s="33">
        <v>4033</v>
      </c>
      <c r="O91" s="34">
        <f>VLOOKUP(B91,SAOM!B$2:I1083,8,0)</f>
        <v>40966</v>
      </c>
      <c r="P91" s="34" t="e">
        <f>VLOOKUP(B91,AG_Lider!A$1:F1441,6,0)</f>
        <v>#N/A</v>
      </c>
      <c r="Q91" s="65" t="str">
        <f>VLOOKUP(B91,SAOM!B$2:J1083,9,0)</f>
        <v>Talita Helena Ferrari</v>
      </c>
      <c r="R91" s="34" t="str">
        <f>VLOOKUP(B91,SAOM!B$2:K1529,10,0)</f>
        <v>Rua São Paulo, 766 - Centro</v>
      </c>
      <c r="S91" s="65" t="e">
        <f>VLOOKUP(B91,SAOM!B87:M815,12,0)</f>
        <v>#N/A</v>
      </c>
      <c r="T91" s="116" t="e">
        <f>VLOOKUP(B91,SAOM!B87:L815,11,0)</f>
        <v>#N/A</v>
      </c>
      <c r="U91" s="35"/>
      <c r="V91" s="63" t="e">
        <f>VLOOKUP(B91,SAOM!B87:N815,13,0)</f>
        <v>#N/A</v>
      </c>
      <c r="W91" s="34">
        <v>40974</v>
      </c>
      <c r="X91" s="32" t="s">
        <v>2669</v>
      </c>
      <c r="Y91" s="36">
        <v>40974</v>
      </c>
      <c r="Z91" s="53"/>
      <c r="AA91" s="72"/>
      <c r="AB91" s="72" t="s">
        <v>4850</v>
      </c>
      <c r="AC91" s="72"/>
      <c r="AD91" s="54"/>
      <c r="AE91" s="37" t="s">
        <v>4850</v>
      </c>
    </row>
    <row r="92" spans="1:31" s="37" customFormat="1">
      <c r="A92" s="39">
        <v>724</v>
      </c>
      <c r="B92" s="61" t="s">
        <v>157</v>
      </c>
      <c r="C92" s="34">
        <v>40868</v>
      </c>
      <c r="D92" s="34">
        <v>40913</v>
      </c>
      <c r="E92" s="34">
        <f t="shared" si="1"/>
        <v>40928</v>
      </c>
      <c r="F92" s="49">
        <v>40917</v>
      </c>
      <c r="G92" s="31" t="s">
        <v>517</v>
      </c>
      <c r="H92" s="31" t="s">
        <v>499</v>
      </c>
      <c r="I92" s="31" t="s">
        <v>501</v>
      </c>
      <c r="J92" s="32" t="s">
        <v>131</v>
      </c>
      <c r="K92" s="32" t="s">
        <v>546</v>
      </c>
      <c r="L92" s="32" t="s">
        <v>547</v>
      </c>
      <c r="M92" s="63" t="str">
        <f>VLOOKUP(B92,SAOM!B$2:H1084,7,0)</f>
        <v>SES-LADE-0724</v>
      </c>
      <c r="N92" s="33">
        <v>4033</v>
      </c>
      <c r="O92" s="34">
        <f>VLOOKUP(B92,SAOM!B$2:I1084,8,0)</f>
        <v>40920</v>
      </c>
      <c r="P92" s="34" t="str">
        <f>VLOOKUP(B92,AG_Lider!A$1:F1442,6,0)</f>
        <v>CONCLUÍDO</v>
      </c>
      <c r="Q92" s="65" t="str">
        <f>VLOOKUP(B92,SAOM!B$2:J1084,9,0)</f>
        <v>Poyana Gonçalves Pinheiro</v>
      </c>
      <c r="R92" s="34" t="str">
        <f>VLOOKUP(B92,SAOM!B$2:K1530,10,0)</f>
        <v>Rua Presidente Olegário, 625 - Planalto</v>
      </c>
      <c r="S92" s="65" t="e">
        <f>VLOOKUP(B92,SAOM!B88:M816,12,0)</f>
        <v>#N/A</v>
      </c>
      <c r="T92" s="116" t="e">
        <f>VLOOKUP(B92,SAOM!B88:L816,11,0)</f>
        <v>#N/A</v>
      </c>
      <c r="U92" s="35">
        <v>40899</v>
      </c>
      <c r="V92" s="63" t="e">
        <f>VLOOKUP(B92,SAOM!B88:N816,13,0)</f>
        <v>#N/A</v>
      </c>
      <c r="W92" s="34">
        <v>40920</v>
      </c>
      <c r="X92" s="32" t="s">
        <v>3163</v>
      </c>
      <c r="Y92" s="36">
        <v>40920</v>
      </c>
      <c r="Z92" s="53">
        <v>40954</v>
      </c>
      <c r="AA92" s="72" t="s">
        <v>749</v>
      </c>
      <c r="AB92" s="72" t="s">
        <v>4850</v>
      </c>
      <c r="AC92" s="72"/>
      <c r="AD92" s="32"/>
      <c r="AE92" s="37" t="s">
        <v>4850</v>
      </c>
    </row>
    <row r="93" spans="1:31" s="37" customFormat="1">
      <c r="A93" s="39">
        <v>735</v>
      </c>
      <c r="B93" s="61" t="s">
        <v>158</v>
      </c>
      <c r="C93" s="34">
        <v>40868</v>
      </c>
      <c r="D93" s="34">
        <v>40913</v>
      </c>
      <c r="E93" s="34">
        <f t="shared" si="1"/>
        <v>40928</v>
      </c>
      <c r="F93" s="34">
        <v>40892</v>
      </c>
      <c r="G93" s="31" t="s">
        <v>517</v>
      </c>
      <c r="H93" s="31" t="s">
        <v>499</v>
      </c>
      <c r="I93" s="31" t="s">
        <v>501</v>
      </c>
      <c r="J93" s="32" t="s">
        <v>132</v>
      </c>
      <c r="K93" s="32" t="s">
        <v>548</v>
      </c>
      <c r="L93" s="32" t="s">
        <v>549</v>
      </c>
      <c r="M93" s="63" t="str">
        <f>VLOOKUP(B93,SAOM!B$2:H1085,7,0)</f>
        <v>SES-OUAS-0735</v>
      </c>
      <c r="N93" s="33">
        <v>4035</v>
      </c>
      <c r="O93" s="34">
        <f>VLOOKUP(B93,SAOM!B$2:I1085,8,0)</f>
        <v>40935</v>
      </c>
      <c r="P93" s="34" t="str">
        <f>VLOOKUP(B93,AG_Lider!A$1:F1443,6,0)</f>
        <v>CONCLUÍDO</v>
      </c>
      <c r="Q93" s="65" t="str">
        <f>VLOOKUP(B93,SAOM!B$2:J1085,9,0)</f>
        <v>Sthéfanne Rosy Gouveia</v>
      </c>
      <c r="R93" s="34" t="str">
        <f>VLOOKUP(B93,SAOM!B$2:K1531,10,0)</f>
        <v>saude@ouroverdedeminas.mg.gov.br</v>
      </c>
      <c r="S93" s="65" t="e">
        <f>VLOOKUP(B93,SAOM!B89:M817,12,0)</f>
        <v>#N/A</v>
      </c>
      <c r="T93" s="116" t="e">
        <f>VLOOKUP(B93,SAOM!B89:L817,11,0)</f>
        <v>#N/A</v>
      </c>
      <c r="U93" s="35">
        <v>40938</v>
      </c>
      <c r="V93" s="63" t="e">
        <f>VLOOKUP(B93,SAOM!B89:N817,13,0)</f>
        <v>#N/A</v>
      </c>
      <c r="W93" s="34">
        <v>40939</v>
      </c>
      <c r="X93" s="32" t="s">
        <v>493</v>
      </c>
      <c r="Y93" s="36">
        <v>40939</v>
      </c>
      <c r="Z93" s="53"/>
      <c r="AA93" s="72"/>
      <c r="AB93" s="72" t="s">
        <v>4850</v>
      </c>
      <c r="AC93" s="72"/>
      <c r="AD93" s="32"/>
      <c r="AE93" s="37" t="s">
        <v>4850</v>
      </c>
    </row>
    <row r="94" spans="1:31" s="37" customFormat="1">
      <c r="A94" s="30">
        <v>775</v>
      </c>
      <c r="B94" s="61" t="s">
        <v>693</v>
      </c>
      <c r="C94" s="34">
        <v>40938</v>
      </c>
      <c r="D94" s="34">
        <v>40983</v>
      </c>
      <c r="E94" s="34">
        <f t="shared" si="1"/>
        <v>40998</v>
      </c>
      <c r="F94" s="34" t="s">
        <v>501</v>
      </c>
      <c r="G94" s="31" t="s">
        <v>517</v>
      </c>
      <c r="H94" s="31" t="s">
        <v>499</v>
      </c>
      <c r="I94" s="31" t="s">
        <v>501</v>
      </c>
      <c r="J94" s="32" t="s">
        <v>694</v>
      </c>
      <c r="K94" s="32" t="s">
        <v>717</v>
      </c>
      <c r="L94" s="32" t="s">
        <v>718</v>
      </c>
      <c r="M94" s="63" t="str">
        <f>VLOOKUP(B94,SAOM!B$2:H1086,7,0)</f>
        <v>SES-PRHA-0775</v>
      </c>
      <c r="N94" s="33">
        <v>4033</v>
      </c>
      <c r="O94" s="34">
        <f>VLOOKUP(B94,SAOM!B$2:I1086,8,0)</f>
        <v>40990</v>
      </c>
      <c r="P94" s="34" t="str">
        <f>VLOOKUP(B94,AG_Lider!A$1:F1444,6,0)</f>
        <v>CONCLUÍDO</v>
      </c>
      <c r="Q94" s="65" t="str">
        <f>VLOOKUP(B94,SAOM!B$2:J1086,9,0)</f>
        <v>JADER FERREIRA FARIA</v>
      </c>
      <c r="R94" s="34" t="str">
        <f>VLOOKUP(B94,SAOM!B$2:K1532,10,0)</f>
        <v>Avenida FRANCISCO MACHADO BORGES, 159 - ZACARIAS PEREIRA.</v>
      </c>
      <c r="S94" s="65" t="str">
        <f>VLOOKUP(B94,SAOM!B90:M818,12,0)</f>
        <v>(34) 3637-1441</v>
      </c>
      <c r="T94" s="116" t="str">
        <f>VLOOKUP(B94,SAOM!B90:L818,11,0)</f>
        <v>38960-000</v>
      </c>
      <c r="U94" s="35"/>
      <c r="V94" s="63" t="str">
        <f>VLOOKUP(B94,SAOM!B90:N818,13,0)</f>
        <v>00:20:0E:10:49:BA</v>
      </c>
      <c r="W94" s="34">
        <v>40991</v>
      </c>
      <c r="X94" s="32" t="s">
        <v>1635</v>
      </c>
      <c r="Y94" s="36">
        <v>40991</v>
      </c>
      <c r="Z94" s="98">
        <v>41012</v>
      </c>
      <c r="AA94" s="72" t="s">
        <v>749</v>
      </c>
      <c r="AB94" s="72" t="s">
        <v>4850</v>
      </c>
      <c r="AC94" s="72"/>
      <c r="AD94" s="54"/>
      <c r="AE94" s="37" t="s">
        <v>4850</v>
      </c>
    </row>
    <row r="95" spans="1:31" s="37" customFormat="1">
      <c r="A95" s="30">
        <v>776</v>
      </c>
      <c r="B95" s="61" t="s">
        <v>695</v>
      </c>
      <c r="C95" s="34">
        <v>40938</v>
      </c>
      <c r="D95" s="34">
        <v>40983</v>
      </c>
      <c r="E95" s="34">
        <f t="shared" si="1"/>
        <v>40998</v>
      </c>
      <c r="F95" s="34" t="s">
        <v>501</v>
      </c>
      <c r="G95" s="31" t="s">
        <v>517</v>
      </c>
      <c r="H95" s="31" t="s">
        <v>499</v>
      </c>
      <c r="I95" s="31" t="s">
        <v>501</v>
      </c>
      <c r="J95" s="32" t="s">
        <v>696</v>
      </c>
      <c r="K95" s="32" t="s">
        <v>719</v>
      </c>
      <c r="L95" s="32" t="s">
        <v>720</v>
      </c>
      <c r="M95" s="63" t="str">
        <f>VLOOKUP(B95,SAOM!B$2:H1087,7,0)</f>
        <v>SES-PRNO-0776</v>
      </c>
      <c r="N95" s="33">
        <v>4033</v>
      </c>
      <c r="O95" s="34">
        <f>VLOOKUP(B95,SAOM!B$2:I1087,8,0)</f>
        <v>40945</v>
      </c>
      <c r="P95" s="34" t="str">
        <f>VLOOKUP(B95,AG_Lider!A$1:F1445,6,0)</f>
        <v>CONCLUÍDO</v>
      </c>
      <c r="Q95" s="65" t="str">
        <f>VLOOKUP(B95,SAOM!B$2:J1087,9,0)</f>
        <v>JOSE DE OLIVEIRA NETO</v>
      </c>
      <c r="R95" s="34" t="str">
        <f>VLOOKUP(B95,SAOM!B$2:K1533,10,0)</f>
        <v>Rua GONÇALVES DA FONSECA, 80 - CERRADO.</v>
      </c>
      <c r="S95" s="65" t="str">
        <f>VLOOKUP(B95,SAOM!B91:M819,12,0)</f>
        <v>(38) 3724-1373</v>
      </c>
      <c r="T95" s="116" t="str">
        <f>VLOOKUP(B95,SAOM!B91:L819,11,0)</f>
        <v>35797-000</v>
      </c>
      <c r="U95" s="35">
        <v>40942</v>
      </c>
      <c r="V95" s="63" t="str">
        <f>VLOOKUP(B95,SAOM!B91:N819,13,0)</f>
        <v>00:20:0E:10:4A:50</v>
      </c>
      <c r="W95" s="34">
        <v>40945</v>
      </c>
      <c r="X95" s="32" t="s">
        <v>4065</v>
      </c>
      <c r="Y95" s="36">
        <v>40946</v>
      </c>
      <c r="Z95" s="53">
        <v>40984</v>
      </c>
      <c r="AA95" s="72" t="s">
        <v>2553</v>
      </c>
      <c r="AB95" s="72" t="s">
        <v>4850</v>
      </c>
      <c r="AC95" s="72"/>
      <c r="AD95" s="32"/>
      <c r="AE95" s="37" t="s">
        <v>4850</v>
      </c>
    </row>
    <row r="96" spans="1:31" s="37" customFormat="1">
      <c r="A96" s="30">
        <v>777</v>
      </c>
      <c r="B96" s="61" t="s">
        <v>697</v>
      </c>
      <c r="C96" s="34">
        <v>40938</v>
      </c>
      <c r="D96" s="34">
        <v>40983</v>
      </c>
      <c r="E96" s="34">
        <f t="shared" si="1"/>
        <v>40998</v>
      </c>
      <c r="F96" s="34" t="s">
        <v>501</v>
      </c>
      <c r="G96" s="31" t="s">
        <v>517</v>
      </c>
      <c r="H96" s="31" t="s">
        <v>499</v>
      </c>
      <c r="I96" s="31" t="s">
        <v>501</v>
      </c>
      <c r="J96" s="32" t="s">
        <v>698</v>
      </c>
      <c r="K96" s="32" t="s">
        <v>721</v>
      </c>
      <c r="L96" s="32" t="s">
        <v>722</v>
      </c>
      <c r="M96" s="63" t="str">
        <f>VLOOKUP(B96,SAOM!B$2:H1088,7,0)</f>
        <v>SES-PREK-0777</v>
      </c>
      <c r="N96" s="33">
        <v>4033</v>
      </c>
      <c r="O96" s="34">
        <f>VLOOKUP(B96,SAOM!B$2:I1088,8,0)</f>
        <v>40948</v>
      </c>
      <c r="P96" s="34" t="str">
        <f>VLOOKUP(B96,AG_Lider!A$1:F1446,6,0)</f>
        <v>CONCLUÍDO</v>
      </c>
      <c r="Q96" s="65" t="str">
        <f>VLOOKUP(B96,SAOM!B$2:J1088,9,0)</f>
        <v>GABRIELLE GUEDES TIBAES</v>
      </c>
      <c r="R96" s="34" t="str">
        <f>VLOOKUP(B96,SAOM!B$2:K1534,10,0)</f>
        <v>Rua PLINIO RODRIGUES DE OLIVEIRA, 28 - CENTRO.</v>
      </c>
      <c r="S96" s="65" t="str">
        <f>VLOOKUP(B96,SAOM!B92:M820,12,0)</f>
        <v>(38) 3545-1163</v>
      </c>
      <c r="T96" s="116" t="str">
        <f>VLOOKUP(B96,SAOM!B92:L820,11,0)</f>
        <v>39135-000</v>
      </c>
      <c r="U96" s="35">
        <v>40953</v>
      </c>
      <c r="V96" s="63" t="str">
        <f>VLOOKUP(B96,SAOM!B92:N820,13,0)</f>
        <v>00:20:0E:10:49:E3</v>
      </c>
      <c r="W96" s="34">
        <v>40954</v>
      </c>
      <c r="X96" s="32" t="s">
        <v>1593</v>
      </c>
      <c r="Y96" s="36">
        <v>40954</v>
      </c>
      <c r="Z96" s="53">
        <v>40984</v>
      </c>
      <c r="AA96" s="72" t="s">
        <v>749</v>
      </c>
      <c r="AB96" s="72" t="s">
        <v>4850</v>
      </c>
      <c r="AC96" s="72"/>
      <c r="AD96" s="32"/>
      <c r="AE96" s="37" t="s">
        <v>4850</v>
      </c>
    </row>
    <row r="97" spans="1:31" s="37" customFormat="1">
      <c r="A97" s="30">
        <v>778</v>
      </c>
      <c r="B97" s="61" t="s">
        <v>699</v>
      </c>
      <c r="C97" s="34">
        <v>40938</v>
      </c>
      <c r="D97" s="34">
        <v>40983</v>
      </c>
      <c r="E97" s="34">
        <f t="shared" si="1"/>
        <v>40998</v>
      </c>
      <c r="F97" s="49">
        <v>40954</v>
      </c>
      <c r="G97" s="31" t="s">
        <v>517</v>
      </c>
      <c r="H97" s="31" t="s">
        <v>684</v>
      </c>
      <c r="I97" s="31" t="s">
        <v>501</v>
      </c>
      <c r="J97" s="32" t="s">
        <v>700</v>
      </c>
      <c r="K97" s="32" t="s">
        <v>723</v>
      </c>
      <c r="L97" s="32" t="s">
        <v>724</v>
      </c>
      <c r="M97" s="63" t="str">
        <f>VLOOKUP(B97,SAOM!B$2:H1089,7,0)</f>
        <v>SES-PRIS-0778</v>
      </c>
      <c r="N97" s="33">
        <v>4033</v>
      </c>
      <c r="O97" s="34">
        <f>VLOOKUP(B97,SAOM!B$2:I1089,8,0)</f>
        <v>40980</v>
      </c>
      <c r="P97" s="34" t="e">
        <f>VLOOKUP(B97,AG_Lider!A$1:F1447,6,0)</f>
        <v>#N/A</v>
      </c>
      <c r="Q97" s="65" t="str">
        <f>VLOOKUP(B97,SAOM!B$2:J1089,9,0)</f>
        <v>DEIVISSON VAZ DE MELO SOUZA</v>
      </c>
      <c r="R97" s="34" t="str">
        <f>VLOOKUP(B97,SAOM!B$2:K1535,10,0)</f>
        <v>Rua VICENTE VAZ DE MELO, 864 - SAO JOAO II</v>
      </c>
      <c r="S97" s="65" t="str">
        <f>VLOOKUP(B97,SAOM!B93:M821,12,0)</f>
        <v>(31) 3711-1212</v>
      </c>
      <c r="T97" s="116" t="str">
        <f>VLOOKUP(B97,SAOM!B93:L821,11,0)</f>
        <v>35715-000</v>
      </c>
      <c r="U97" s="35"/>
      <c r="V97" s="63" t="str">
        <f>VLOOKUP(B97,SAOM!B93:N821,13,0)</f>
        <v>00:20:0E:10:48:F4</v>
      </c>
      <c r="W97" s="34">
        <v>40980</v>
      </c>
      <c r="X97" s="32" t="s">
        <v>4422</v>
      </c>
      <c r="Y97" s="36">
        <v>40980</v>
      </c>
      <c r="Z97" s="53"/>
      <c r="AA97" s="72"/>
      <c r="AB97" s="72" t="s">
        <v>4850</v>
      </c>
      <c r="AC97" s="72"/>
      <c r="AD97" s="32"/>
      <c r="AE97" s="37" t="s">
        <v>4850</v>
      </c>
    </row>
    <row r="98" spans="1:31" s="37" customFormat="1">
      <c r="A98" s="30">
        <v>779</v>
      </c>
      <c r="B98" s="61" t="s">
        <v>701</v>
      </c>
      <c r="C98" s="34">
        <v>40938</v>
      </c>
      <c r="D98" s="34">
        <v>40983</v>
      </c>
      <c r="E98" s="34">
        <f t="shared" si="1"/>
        <v>40998</v>
      </c>
      <c r="F98" s="34" t="s">
        <v>501</v>
      </c>
      <c r="G98" s="31" t="s">
        <v>517</v>
      </c>
      <c r="H98" s="31" t="s">
        <v>499</v>
      </c>
      <c r="I98" s="31" t="s">
        <v>501</v>
      </c>
      <c r="J98" s="32" t="s">
        <v>702</v>
      </c>
      <c r="K98" s="32" t="s">
        <v>725</v>
      </c>
      <c r="L98" s="32" t="s">
        <v>726</v>
      </c>
      <c r="M98" s="63" t="str">
        <f>VLOOKUP(B98,SAOM!B$2:H1090,7,0)</f>
        <v>SES-REOR-0779</v>
      </c>
      <c r="N98" s="33">
        <v>4033</v>
      </c>
      <c r="O98" s="34">
        <f>VLOOKUP(B98,SAOM!B$2:I1090,8,0)</f>
        <v>40947</v>
      </c>
      <c r="P98" s="34" t="str">
        <f>VLOOKUP(B98,AG_Lider!A$1:F1448,6,0)</f>
        <v>CONCLUÍDO</v>
      </c>
      <c r="Q98" s="65" t="str">
        <f>VLOOKUP(B98,SAOM!B$2:J1090,9,0)</f>
        <v>SINEIA RAMALHO BOHRER</v>
      </c>
      <c r="R98" s="34" t="str">
        <f>VLOOKUP(B98,SAOM!B$2:K1536,10,0)</f>
        <v>Rua DOUTOR GERSON DA SILVA FREIRE, 230 - CENTRO</v>
      </c>
      <c r="S98" s="65" t="str">
        <f>VLOOKUP(B98,SAOM!B94:M822,12,0)</f>
        <v>(33) 3263-3339</v>
      </c>
      <c r="T98" s="116" t="str">
        <f>VLOOKUP(B98,SAOM!B94:L822,11,0)</f>
        <v>35230-000</v>
      </c>
      <c r="U98" s="35">
        <v>40946</v>
      </c>
      <c r="V98" s="63" t="str">
        <f>VLOOKUP(B98,SAOM!B94:N822,13,0)</f>
        <v>00:20:0E:10:4A:13</v>
      </c>
      <c r="W98" s="34">
        <v>40947</v>
      </c>
      <c r="X98" s="32" t="s">
        <v>1593</v>
      </c>
      <c r="Y98" s="36">
        <v>40947</v>
      </c>
      <c r="Z98" s="53">
        <v>40984</v>
      </c>
      <c r="AA98" s="72" t="s">
        <v>749</v>
      </c>
      <c r="AB98" s="72" t="s">
        <v>4850</v>
      </c>
      <c r="AC98" s="72"/>
      <c r="AD98" s="32"/>
      <c r="AE98" s="37" t="s">
        <v>4850</v>
      </c>
    </row>
    <row r="99" spans="1:31" s="37" customFormat="1">
      <c r="A99" s="30">
        <v>780</v>
      </c>
      <c r="B99" s="61" t="s">
        <v>703</v>
      </c>
      <c r="C99" s="34">
        <v>40938</v>
      </c>
      <c r="D99" s="34">
        <v>40983</v>
      </c>
      <c r="E99" s="34">
        <f t="shared" si="1"/>
        <v>40998</v>
      </c>
      <c r="F99" s="34" t="s">
        <v>501</v>
      </c>
      <c r="G99" s="31" t="s">
        <v>517</v>
      </c>
      <c r="H99" s="31" t="s">
        <v>499</v>
      </c>
      <c r="I99" s="31" t="s">
        <v>501</v>
      </c>
      <c r="J99" s="32" t="s">
        <v>704</v>
      </c>
      <c r="K99" s="32" t="s">
        <v>727</v>
      </c>
      <c r="L99" s="32" t="s">
        <v>728</v>
      </c>
      <c r="M99" s="63" t="str">
        <f>VLOOKUP(B99,SAOM!B$2:H1091,7,0)</f>
        <v>SES-RIOS-0780</v>
      </c>
      <c r="N99" s="33">
        <v>4035</v>
      </c>
      <c r="O99" s="34">
        <f>VLOOKUP(B99,SAOM!B$2:I1091,8,0)</f>
        <v>40947</v>
      </c>
      <c r="P99" s="34" t="str">
        <f>VLOOKUP(B99,AG_Lider!A$1:F1449,6,0)</f>
        <v>CONCLUÍDO</v>
      </c>
      <c r="Q99" s="65" t="str">
        <f>VLOOKUP(B99,SAOM!B$2:J1091,9,0)</f>
        <v>LEDA ELAINE SANTOS</v>
      </c>
      <c r="R99" s="34" t="str">
        <f>VLOOKUP(B99,SAOM!B$2:K1537,10,0)</f>
        <v>Praça SANTO ANTONIO, 0 - CENTRO</v>
      </c>
      <c r="S99" s="65" t="str">
        <f>VLOOKUP(B99,SAOM!B95:M823,12,0)</f>
        <v>(38) 9965-9897</v>
      </c>
      <c r="T99" s="116" t="str">
        <f>VLOOKUP(B99,SAOM!B95:L823,11,0)</f>
        <v>39529-000</v>
      </c>
      <c r="U99" s="35">
        <v>40942</v>
      </c>
      <c r="V99" s="63" t="str">
        <f>VLOOKUP(B99,SAOM!B95:N823,13,0)</f>
        <v>00:20:0E:10:48:6F</v>
      </c>
      <c r="W99" s="34">
        <v>40947</v>
      </c>
      <c r="X99" s="32" t="s">
        <v>2314</v>
      </c>
      <c r="Y99" s="36">
        <v>40947</v>
      </c>
      <c r="Z99" s="53">
        <v>40984</v>
      </c>
      <c r="AA99" s="72" t="s">
        <v>743</v>
      </c>
      <c r="AB99" s="72" t="s">
        <v>4850</v>
      </c>
      <c r="AC99" s="72"/>
      <c r="AD99" s="54"/>
      <c r="AE99" s="37" t="s">
        <v>4850</v>
      </c>
    </row>
    <row r="100" spans="1:31" s="37" customFormat="1">
      <c r="A100" s="30">
        <v>781</v>
      </c>
      <c r="B100" s="61" t="s">
        <v>705</v>
      </c>
      <c r="C100" s="34">
        <v>40938</v>
      </c>
      <c r="D100" s="34">
        <v>40983</v>
      </c>
      <c r="E100" s="34">
        <f t="shared" si="1"/>
        <v>40998</v>
      </c>
      <c r="F100" s="34" t="s">
        <v>501</v>
      </c>
      <c r="G100" s="31" t="s">
        <v>517</v>
      </c>
      <c r="H100" s="31" t="s">
        <v>499</v>
      </c>
      <c r="I100" s="31" t="s">
        <v>501</v>
      </c>
      <c r="J100" s="32" t="s">
        <v>706</v>
      </c>
      <c r="K100" s="32" t="s">
        <v>729</v>
      </c>
      <c r="L100" s="32" t="s">
        <v>730</v>
      </c>
      <c r="M100" s="63" t="str">
        <f>VLOOKUP(B100,SAOM!B$2:H1092,7,0)</f>
        <v>SES-SAAS-0781</v>
      </c>
      <c r="N100" s="33">
        <v>4035</v>
      </c>
      <c r="O100" s="34">
        <f>VLOOKUP(B100,SAOM!B$2:I1092,8,0)</f>
        <v>40947</v>
      </c>
      <c r="P100" s="34" t="str">
        <f>VLOOKUP(B100,AG_Lider!A$1:F1450,6,0)</f>
        <v>CONCLUÍDO</v>
      </c>
      <c r="Q100" s="65" t="str">
        <f>VLOOKUP(B100,SAOM!B$2:J1092,9,0)</f>
        <v>MAURICIO ESTEVES DIAS DE ARAUJO</v>
      </c>
      <c r="R100" s="34" t="str">
        <f>VLOOKUP(B100,SAOM!B$2:K1538,10,0)</f>
        <v>Rua JOAO ANTONIO DE ARAUJO, 114 - CENTRO.</v>
      </c>
      <c r="S100" s="65" t="str">
        <f>VLOOKUP(B100,SAOM!B96:M824,12,0)</f>
        <v>(33) 3753-9002</v>
      </c>
      <c r="T100" s="116" t="str">
        <f>VLOOKUP(B100,SAOM!B96:L824,11,0)</f>
        <v>39563-000</v>
      </c>
      <c r="U100" s="35">
        <v>40947</v>
      </c>
      <c r="V100" s="63" t="str">
        <f>VLOOKUP(B100,SAOM!B96:N824,13,0)</f>
        <v>00:20:0E:10:48:6A</v>
      </c>
      <c r="W100" s="34">
        <v>40948</v>
      </c>
      <c r="X100" s="32" t="s">
        <v>3163</v>
      </c>
      <c r="Y100" s="36">
        <v>40948</v>
      </c>
      <c r="Z100" s="53">
        <v>40984</v>
      </c>
      <c r="AA100" s="72" t="s">
        <v>743</v>
      </c>
      <c r="AB100" s="72" t="s">
        <v>4850</v>
      </c>
      <c r="AC100" s="72"/>
      <c r="AD100" s="32"/>
      <c r="AE100" s="37" t="s">
        <v>4850</v>
      </c>
    </row>
    <row r="101" spans="1:31" s="37" customFormat="1">
      <c r="A101" s="30">
        <v>782</v>
      </c>
      <c r="B101" s="61" t="s">
        <v>707</v>
      </c>
      <c r="C101" s="34">
        <v>40938</v>
      </c>
      <c r="D101" s="34">
        <v>40983</v>
      </c>
      <c r="E101" s="34">
        <f t="shared" si="1"/>
        <v>40998</v>
      </c>
      <c r="F101" s="34" t="s">
        <v>501</v>
      </c>
      <c r="G101" s="31" t="s">
        <v>517</v>
      </c>
      <c r="H101" s="31" t="s">
        <v>741</v>
      </c>
      <c r="I101" s="31" t="s">
        <v>501</v>
      </c>
      <c r="J101" s="32" t="s">
        <v>708</v>
      </c>
      <c r="K101" s="32" t="s">
        <v>731</v>
      </c>
      <c r="L101" s="32" t="s">
        <v>732</v>
      </c>
      <c r="M101" s="63" t="str">
        <f>VLOOKUP(B101,SAOM!B$2:H1093,7,0)</f>
        <v>SES-SAAS-0782</v>
      </c>
      <c r="N101" s="33">
        <v>4033</v>
      </c>
      <c r="O101" s="34">
        <f>VLOOKUP(B101,SAOM!B$2:I1093,8,0)</f>
        <v>40994</v>
      </c>
      <c r="P101" s="34" t="e">
        <f>VLOOKUP(B101,AG_Lider!A$1:F1451,6,0)</f>
        <v>#N/A</v>
      </c>
      <c r="Q101" s="65" t="str">
        <f>VLOOKUP(B101,SAOM!B$2:J1093,9,0)</f>
        <v>ANA CAROLINA FONSECA SERIO</v>
      </c>
      <c r="R101" s="34" t="str">
        <f>VLOOKUP(B101,SAOM!B$2:K1539,10,0)</f>
        <v>Praça 22 DE MAIO, 0 - CENTRO.</v>
      </c>
      <c r="S101" s="65" t="str">
        <f>VLOOKUP(B101,SAOM!B97:M825,12,0)</f>
        <v>(35) 3734-1258</v>
      </c>
      <c r="T101" s="116" t="str">
        <f>VLOOKUP(B101,SAOM!B97:L825,11,0)</f>
        <v>37775-000</v>
      </c>
      <c r="U101" s="35"/>
      <c r="V101" s="63" t="str">
        <f>VLOOKUP(B101,SAOM!B97:N825,13,0)</f>
        <v>00:20:0E:10:49:DA</v>
      </c>
      <c r="W101" s="34">
        <v>41003</v>
      </c>
      <c r="X101" s="32" t="s">
        <v>2669</v>
      </c>
      <c r="Y101" s="36">
        <v>41010</v>
      </c>
      <c r="Z101" s="53"/>
      <c r="AA101" s="72" t="s">
        <v>2721</v>
      </c>
      <c r="AB101" s="72" t="s">
        <v>4850</v>
      </c>
      <c r="AC101" s="72"/>
      <c r="AD101" s="54"/>
      <c r="AE101" s="37" t="s">
        <v>4850</v>
      </c>
    </row>
    <row r="102" spans="1:31" s="37" customFormat="1">
      <c r="A102" s="30">
        <v>783</v>
      </c>
      <c r="B102" s="61" t="s">
        <v>709</v>
      </c>
      <c r="C102" s="34">
        <v>40938</v>
      </c>
      <c r="D102" s="34">
        <v>40983</v>
      </c>
      <c r="E102" s="34">
        <f t="shared" si="1"/>
        <v>40998</v>
      </c>
      <c r="F102" s="34" t="s">
        <v>501</v>
      </c>
      <c r="G102" s="31" t="s">
        <v>517</v>
      </c>
      <c r="H102" s="31" t="s">
        <v>499</v>
      </c>
      <c r="I102" s="31" t="s">
        <v>501</v>
      </c>
      <c r="J102" s="32" t="s">
        <v>710</v>
      </c>
      <c r="K102" s="32" t="s">
        <v>733</v>
      </c>
      <c r="L102" s="32" t="s">
        <v>734</v>
      </c>
      <c r="M102" s="63" t="str">
        <f>VLOOKUP(B102,SAOM!B$2:H1094,7,0)</f>
        <v>SES-SAEU-0783</v>
      </c>
      <c r="N102" s="33">
        <v>4033</v>
      </c>
      <c r="O102" s="34">
        <f>VLOOKUP(B102,SAOM!B$2:I1094,8,0)</f>
        <v>40989</v>
      </c>
      <c r="P102" s="34" t="str">
        <f>VLOOKUP(B102,AG_Lider!A$1:F1452,6,0)</f>
        <v>CONCLUÍDO</v>
      </c>
      <c r="Q102" s="65" t="str">
        <f>VLOOKUP(B102,SAOM!B$2:J1094,9,0)</f>
        <v>ELIANA RIBEIRO CASTELANO</v>
      </c>
      <c r="R102" s="34" t="str">
        <f>VLOOKUP(B102,SAOM!B$2:K1540,10,0)</f>
        <v>Rua CRISTIANO FAGUNDES, 40 - CENTRO.</v>
      </c>
      <c r="S102" s="65" t="str">
        <f>VLOOKUP(B102,SAOM!B98:M826,12,0)</f>
        <v>(32) 3334-1260</v>
      </c>
      <c r="T102" s="116" t="str">
        <f>VLOOKUP(B102,SAOM!B98:L826,11,0)</f>
        <v>36146-000</v>
      </c>
      <c r="U102" s="35"/>
      <c r="V102" s="63" t="str">
        <f>VLOOKUP(B102,SAOM!B98:N826,13,0)</f>
        <v>00:20:0E:10:48:CA</v>
      </c>
      <c r="W102" s="34">
        <v>40989</v>
      </c>
      <c r="X102" s="32" t="s">
        <v>1967</v>
      </c>
      <c r="Y102" s="36">
        <v>40989</v>
      </c>
      <c r="Z102" s="98">
        <v>41012</v>
      </c>
      <c r="AA102" s="72" t="s">
        <v>749</v>
      </c>
      <c r="AB102" s="72" t="s">
        <v>4850</v>
      </c>
      <c r="AC102" s="72"/>
      <c r="AD102" s="32"/>
      <c r="AE102" s="37" t="s">
        <v>4850</v>
      </c>
    </row>
    <row r="103" spans="1:31" s="37" customFormat="1">
      <c r="A103" s="30">
        <v>784</v>
      </c>
      <c r="B103" s="61" t="s">
        <v>711</v>
      </c>
      <c r="C103" s="34">
        <v>40938</v>
      </c>
      <c r="D103" s="34">
        <v>40983</v>
      </c>
      <c r="E103" s="34">
        <f t="shared" si="1"/>
        <v>40998</v>
      </c>
      <c r="F103" s="34" t="s">
        <v>501</v>
      </c>
      <c r="G103" s="31" t="s">
        <v>517</v>
      </c>
      <c r="H103" s="31" t="s">
        <v>499</v>
      </c>
      <c r="I103" s="31" t="s">
        <v>501</v>
      </c>
      <c r="J103" s="32" t="s">
        <v>712</v>
      </c>
      <c r="K103" s="32" t="s">
        <v>735</v>
      </c>
      <c r="L103" s="32" t="s">
        <v>736</v>
      </c>
      <c r="M103" s="63" t="str">
        <f>VLOOKUP(B103,SAOM!B$2:H1095,7,0)</f>
        <v>SES-SATE-0784</v>
      </c>
      <c r="N103" s="33">
        <v>4033</v>
      </c>
      <c r="O103" s="34">
        <f>VLOOKUP(B103,SAOM!B$2:I1095,8,0)</f>
        <v>40945</v>
      </c>
      <c r="P103" s="34" t="str">
        <f>VLOOKUP(B103,AG_Lider!A$1:F1453,6,0)</f>
        <v>CONCLUÍDO</v>
      </c>
      <c r="Q103" s="65" t="str">
        <f>VLOOKUP(B103,SAOM!B$2:J1095,9,0)</f>
        <v>RAPHAEL RODRIGUES PORTO</v>
      </c>
      <c r="R103" s="34" t="str">
        <f>VLOOKUP(B103,SAOM!B$2:K1541,10,0)</f>
        <v>Avenida PADRE JOAO MATOS, 0 - CENTRO</v>
      </c>
      <c r="S103" s="65" t="str">
        <f>VLOOKUP(B103,SAOM!B99:M827,12,0)</f>
        <v>(38) 3563-1358</v>
      </c>
      <c r="T103" s="116" t="str">
        <f>VLOOKUP(B103,SAOM!B99:L827,11,0)</f>
        <v>38790-000</v>
      </c>
      <c r="U103" s="35">
        <v>40942</v>
      </c>
      <c r="V103" s="63" t="str">
        <f>VLOOKUP(B103,SAOM!B99:N827,13,0)</f>
        <v>00:20:0E:10:48:54</v>
      </c>
      <c r="W103" s="34">
        <v>40945</v>
      </c>
      <c r="X103" s="32" t="s">
        <v>1575</v>
      </c>
      <c r="Y103" s="36">
        <v>40946</v>
      </c>
      <c r="Z103" s="53">
        <v>40984</v>
      </c>
      <c r="AA103" s="72" t="s">
        <v>749</v>
      </c>
      <c r="AB103" s="72" t="s">
        <v>4850</v>
      </c>
      <c r="AC103" s="72"/>
      <c r="AD103" s="32"/>
      <c r="AE103" s="37" t="s">
        <v>4850</v>
      </c>
    </row>
    <row r="104" spans="1:31" s="37" customFormat="1">
      <c r="A104" s="30">
        <v>785</v>
      </c>
      <c r="B104" s="61" t="s">
        <v>713</v>
      </c>
      <c r="C104" s="34">
        <v>40938</v>
      </c>
      <c r="D104" s="34">
        <v>40983</v>
      </c>
      <c r="E104" s="34">
        <f t="shared" si="1"/>
        <v>40998</v>
      </c>
      <c r="F104" s="49">
        <v>40954</v>
      </c>
      <c r="G104" s="31" t="s">
        <v>517</v>
      </c>
      <c r="H104" s="31" t="s">
        <v>499</v>
      </c>
      <c r="I104" s="31" t="s">
        <v>501</v>
      </c>
      <c r="J104" s="32" t="s">
        <v>714</v>
      </c>
      <c r="K104" s="32" t="s">
        <v>737</v>
      </c>
      <c r="L104" s="32" t="s">
        <v>738</v>
      </c>
      <c r="M104" s="63" t="str">
        <f>VLOOKUP(B104,SAOM!B$2:H1096,7,0)</f>
        <v>SES-SAHO-0785</v>
      </c>
      <c r="N104" s="33">
        <v>4033</v>
      </c>
      <c r="O104" s="34">
        <f>VLOOKUP(B104,SAOM!B$2:I1096,8,0)</f>
        <v>40988</v>
      </c>
      <c r="P104" s="34" t="str">
        <f>VLOOKUP(B104,AG_Lider!A$1:F1454,6,0)</f>
        <v>CONCLUÍDO</v>
      </c>
      <c r="Q104" s="65" t="str">
        <f>VLOOKUP(B104,SAOM!B$2:J1096,9,0)</f>
        <v>MARIA MAGNOLIA MONDUCCI</v>
      </c>
      <c r="R104" s="34" t="str">
        <f>VLOOKUP(B104,SAOM!B$2:K1542,10,0)</f>
        <v>Rua JOSE DE AZEREDO FILHO, 55 - CENTRO</v>
      </c>
      <c r="S104" s="65" t="str">
        <f>VLOOKUP(B104,SAOM!B100:M828,12,0)</f>
        <v>(31) 3718-6285</v>
      </c>
      <c r="T104" s="116" t="str">
        <f>VLOOKUP(B104,SAOM!B100:L828,11,0)</f>
        <v>35845-000</v>
      </c>
      <c r="U104" s="35"/>
      <c r="V104" s="63" t="str">
        <f>VLOOKUP(B104,SAOM!B100:N828,13,0)</f>
        <v>00:20:0E:10:4A:2F</v>
      </c>
      <c r="W104" s="34">
        <v>40988</v>
      </c>
      <c r="X104" s="32" t="s">
        <v>1635</v>
      </c>
      <c r="Y104" s="36">
        <v>40988</v>
      </c>
      <c r="Z104" s="98">
        <v>41012</v>
      </c>
      <c r="AA104" s="72" t="s">
        <v>749</v>
      </c>
      <c r="AB104" s="72" t="s">
        <v>4850</v>
      </c>
      <c r="AC104" s="72"/>
      <c r="AD104" s="32"/>
      <c r="AE104" s="37" t="s">
        <v>4850</v>
      </c>
    </row>
    <row r="105" spans="1:31" s="37" customFormat="1">
      <c r="A105" s="30">
        <v>774</v>
      </c>
      <c r="B105" s="61" t="s">
        <v>715</v>
      </c>
      <c r="C105" s="34">
        <v>40938</v>
      </c>
      <c r="D105" s="34">
        <v>40983</v>
      </c>
      <c r="E105" s="34">
        <f t="shared" si="1"/>
        <v>40998</v>
      </c>
      <c r="F105" s="34" t="s">
        <v>501</v>
      </c>
      <c r="G105" s="31" t="s">
        <v>517</v>
      </c>
      <c r="H105" s="31" t="s">
        <v>684</v>
      </c>
      <c r="I105" s="31" t="s">
        <v>501</v>
      </c>
      <c r="J105" s="32" t="s">
        <v>716</v>
      </c>
      <c r="K105" s="32" t="s">
        <v>739</v>
      </c>
      <c r="L105" s="32" t="s">
        <v>740</v>
      </c>
      <c r="M105" s="63" t="str">
        <f>VLOOKUP(B105,SAOM!B$2:H1097,7,0)</f>
        <v>SES-PEAO-0774</v>
      </c>
      <c r="N105" s="33">
        <v>4033</v>
      </c>
      <c r="O105" s="34">
        <f>VLOOKUP(B105,SAOM!B$2:I1097,8,0)</f>
        <v>40949</v>
      </c>
      <c r="P105" s="34" t="e">
        <f>VLOOKUP(B105,AG_Lider!A$1:F1455,6,0)</f>
        <v>#N/A</v>
      </c>
      <c r="Q105" s="65" t="str">
        <f>VLOOKUP(B105,SAOM!B$2:J1097,9,0)</f>
        <v>HUDSON LUIZ RIBEIRO</v>
      </c>
      <c r="R105" s="34" t="str">
        <f>VLOOKUP(B105,SAOM!B$2:K1543,10,0)</f>
        <v>Avenida 12 de Dezembro, 70 - Centro</v>
      </c>
      <c r="S105" s="65" t="e">
        <f>VLOOKUP(B105,SAOM!B101:M829,12,0)</f>
        <v>#N/A</v>
      </c>
      <c r="T105" s="116" t="e">
        <f>VLOOKUP(B105,SAOM!B101:L829,11,0)</f>
        <v>#N/A</v>
      </c>
      <c r="U105" s="35"/>
      <c r="V105" s="63" t="e">
        <f>VLOOKUP(B105,SAOM!B101:N829,13,0)</f>
        <v>#N/A</v>
      </c>
      <c r="W105" s="34">
        <v>40952</v>
      </c>
      <c r="X105" s="32" t="s">
        <v>4422</v>
      </c>
      <c r="Y105" s="36">
        <v>40952</v>
      </c>
      <c r="Z105" s="53"/>
      <c r="AA105" s="72"/>
      <c r="AB105" s="72" t="s">
        <v>4850</v>
      </c>
      <c r="AC105" s="72"/>
      <c r="AD105" s="32"/>
      <c r="AE105" s="37" t="s">
        <v>4850</v>
      </c>
    </row>
    <row r="106" spans="1:31" s="112" customFormat="1">
      <c r="A106" s="69">
        <v>955</v>
      </c>
      <c r="B106" s="139" t="s">
        <v>2471</v>
      </c>
      <c r="C106" s="49">
        <v>40997</v>
      </c>
      <c r="D106" s="49">
        <v>41105</v>
      </c>
      <c r="E106" s="49">
        <f t="shared" ref="E106:E169" si="2">D106+15</f>
        <v>41120</v>
      </c>
      <c r="F106" s="49">
        <v>41015</v>
      </c>
      <c r="G106" s="99" t="s">
        <v>517</v>
      </c>
      <c r="H106" s="99" t="s">
        <v>499</v>
      </c>
      <c r="I106" s="99" t="s">
        <v>501</v>
      </c>
      <c r="J106" s="70" t="s">
        <v>2472</v>
      </c>
      <c r="K106" s="70" t="s">
        <v>2473</v>
      </c>
      <c r="L106" s="70" t="s">
        <v>2474</v>
      </c>
      <c r="M106" s="61" t="str">
        <f>VLOOKUP(B106,SAOM!B$2:H1257,7,0)</f>
        <v>SES-DAAS-0955</v>
      </c>
      <c r="N106" s="129">
        <v>4033</v>
      </c>
      <c r="O106" s="49">
        <f>VLOOKUP(B106,SAOM!B$2:I1257,8,0)</f>
        <v>41115</v>
      </c>
      <c r="P106" s="49" t="str">
        <f>VLOOKUP(B106,AG_Lider!A$1:F1616,6,0)</f>
        <v>VODANET</v>
      </c>
      <c r="Q106" s="108" t="str">
        <f>VLOOKUP(B106,SAOM!B$2:J1257,9,0)</f>
        <v>Hugo Souza Maciel</v>
      </c>
      <c r="R106" s="49" t="str">
        <f>VLOOKUP(B106,SAOM!B$2:K1703,10,0)</f>
        <v>Rua Nestra vicentino de Ávila, 105 - Centro</v>
      </c>
      <c r="S106" s="108" t="str">
        <f>VLOOKUP(B106,SAOM!B253:M981,12,0)</f>
        <v>(38) 3535-1178</v>
      </c>
      <c r="T106" s="130" t="str">
        <f>VLOOKUP(B106,SAOM!B253:L981,11,0)</f>
        <v>39130-000</v>
      </c>
      <c r="U106" s="109"/>
      <c r="V106" s="61" t="str">
        <f>VLOOKUP(B106,SAOM!B253:N981,13,0)</f>
        <v>00:20:0e:10:4f:3e</v>
      </c>
      <c r="W106" s="49">
        <v>41115</v>
      </c>
      <c r="X106" s="32" t="s">
        <v>6144</v>
      </c>
      <c r="Y106" s="110">
        <v>41120</v>
      </c>
      <c r="Z106" s="111"/>
      <c r="AA106" s="95" t="s">
        <v>6171</v>
      </c>
      <c r="AB106" s="95" t="s">
        <v>4850</v>
      </c>
      <c r="AC106" s="95"/>
      <c r="AD106" s="70"/>
      <c r="AE106" s="112" t="s">
        <v>4850</v>
      </c>
    </row>
    <row r="107" spans="1:31" s="37" customFormat="1">
      <c r="A107" s="30">
        <v>797</v>
      </c>
      <c r="B107" s="61" t="s">
        <v>785</v>
      </c>
      <c r="C107" s="34">
        <v>40948</v>
      </c>
      <c r="D107" s="34">
        <v>41104</v>
      </c>
      <c r="E107" s="34">
        <f t="shared" si="2"/>
        <v>41119</v>
      </c>
      <c r="F107" s="34">
        <v>40967</v>
      </c>
      <c r="G107" s="31" t="s">
        <v>517</v>
      </c>
      <c r="H107" s="31" t="s">
        <v>499</v>
      </c>
      <c r="I107" s="31" t="s">
        <v>501</v>
      </c>
      <c r="J107" s="32" t="s">
        <v>786</v>
      </c>
      <c r="K107" s="32" t="s">
        <v>835</v>
      </c>
      <c r="L107" s="32" t="s">
        <v>836</v>
      </c>
      <c r="M107" s="63" t="str">
        <f>VLOOKUP(B107,SAOM!B$2:H1099,7,0)</f>
        <v>SES-SOIA-0797</v>
      </c>
      <c r="N107" s="33">
        <v>4035</v>
      </c>
      <c r="O107" s="34">
        <f>VLOOKUP(B107,SAOM!B$2:I1099,8,0)</f>
        <v>41108</v>
      </c>
      <c r="P107" s="34" t="str">
        <f>VLOOKUP(B107,AG_Lider!A$1:F1457,6,0)</f>
        <v>VODANET</v>
      </c>
      <c r="Q107" s="65" t="str">
        <f>VLOOKUP(B107,SAOM!B$2:J1099,9,0)</f>
        <v>ARIELY OLIVEIRA BOAVENTURA</v>
      </c>
      <c r="R107" s="34" t="str">
        <f>VLOOKUP(B107,SAOM!B$2:K1545,10,0)</f>
        <v>Avenida PREFEITO MIGUEL SANTIAGO, 20 - CENTR</v>
      </c>
      <c r="S107" s="65" t="str">
        <f>VLOOKUP(B107,SAOM!B103:M831,12,0)</f>
        <v>(33) 3232-1796</v>
      </c>
      <c r="T107" s="116" t="str">
        <f>VLOOKUP(B107,SAOM!B103:L831,11,0)</f>
        <v>35145-000</v>
      </c>
      <c r="U107" s="35"/>
      <c r="V107" s="63" t="str">
        <f>VLOOKUP(B107,SAOM!B103:N831,13,0)</f>
        <v>00:20:0E:10:4F:8E</v>
      </c>
      <c r="W107" s="34">
        <v>41108</v>
      </c>
      <c r="X107" s="32" t="s">
        <v>1575</v>
      </c>
      <c r="Y107" s="36">
        <v>41108</v>
      </c>
      <c r="Z107" s="53"/>
      <c r="AA107" s="36" t="s">
        <v>4533</v>
      </c>
      <c r="AB107" s="72" t="s">
        <v>4850</v>
      </c>
      <c r="AC107" s="36"/>
      <c r="AD107" s="32" t="s">
        <v>5989</v>
      </c>
      <c r="AE107" s="37" t="s">
        <v>4850</v>
      </c>
    </row>
    <row r="108" spans="1:31" s="37" customFormat="1">
      <c r="A108" s="30">
        <v>798</v>
      </c>
      <c r="B108" s="61" t="s">
        <v>787</v>
      </c>
      <c r="C108" s="34">
        <v>40948</v>
      </c>
      <c r="D108" s="34">
        <v>41117</v>
      </c>
      <c r="E108" s="34">
        <f t="shared" si="2"/>
        <v>41132</v>
      </c>
      <c r="F108" s="49">
        <v>40954</v>
      </c>
      <c r="G108" s="31" t="s">
        <v>682</v>
      </c>
      <c r="H108" s="31" t="s">
        <v>499</v>
      </c>
      <c r="I108" s="31" t="s">
        <v>501</v>
      </c>
      <c r="J108" s="32" t="s">
        <v>788</v>
      </c>
      <c r="K108" s="32" t="s">
        <v>837</v>
      </c>
      <c r="L108" s="32" t="s">
        <v>838</v>
      </c>
      <c r="M108" s="63" t="str">
        <f>VLOOKUP(B108,SAOM!B$2:H1100,7,0)</f>
        <v>SES-VEMO-0798</v>
      </c>
      <c r="N108" s="33">
        <v>4033</v>
      </c>
      <c r="O108" s="34">
        <f>VLOOKUP(B108,SAOM!B$2:I1100,8,0)</f>
        <v>41121</v>
      </c>
      <c r="P108" s="34" t="str">
        <f>VLOOKUP(B108,AG_Lider!A$1:F1458,6,0)</f>
        <v>VODANET</v>
      </c>
      <c r="Q108" s="65" t="str">
        <f>VLOOKUP(B108,SAOM!B$2:J1100,9,0)</f>
        <v>REGIANE ARAUJO SILVA</v>
      </c>
      <c r="R108" s="34" t="str">
        <f>VLOOKUP(B108,SAOM!B$2:K1546,10,0)</f>
        <v>AVENIDA PADRE JULIO DE RAZZ, 505 - CENTRO</v>
      </c>
      <c r="S108" s="65" t="str">
        <f>VLOOKUP(B108,SAOM!B104:M832,12,0)</f>
        <v>(34)3323-1222</v>
      </c>
      <c r="T108" s="116" t="str">
        <f>VLOOKUP(B108,SAOM!B104:L832,11,0)</f>
        <v>38150-000</v>
      </c>
      <c r="U108" s="35"/>
      <c r="V108" s="63" t="str">
        <f>VLOOKUP(B108,SAOM!B104:N832,13,0)</f>
        <v>-</v>
      </c>
      <c r="W108" s="34"/>
      <c r="X108" s="32"/>
      <c r="Y108" s="36"/>
      <c r="Z108" s="53"/>
      <c r="AA108" s="72" t="s">
        <v>4548</v>
      </c>
      <c r="AB108" s="72" t="s">
        <v>4850</v>
      </c>
      <c r="AC108" s="72"/>
      <c r="AD108" s="32"/>
      <c r="AE108" s="37" t="s">
        <v>4850</v>
      </c>
    </row>
    <row r="109" spans="1:31" s="37" customFormat="1">
      <c r="A109" s="30">
        <v>802</v>
      </c>
      <c r="B109" s="99" t="s">
        <v>789</v>
      </c>
      <c r="C109" s="34">
        <v>40948</v>
      </c>
      <c r="D109" s="34">
        <v>40993</v>
      </c>
      <c r="E109" s="34">
        <f t="shared" si="2"/>
        <v>41008</v>
      </c>
      <c r="F109" s="34" t="s">
        <v>501</v>
      </c>
      <c r="G109" s="31" t="s">
        <v>517</v>
      </c>
      <c r="H109" s="31" t="s">
        <v>499</v>
      </c>
      <c r="I109" s="31" t="s">
        <v>501</v>
      </c>
      <c r="J109" s="32" t="s">
        <v>790</v>
      </c>
      <c r="K109" s="32" t="s">
        <v>839</v>
      </c>
      <c r="L109" s="32" t="s">
        <v>840</v>
      </c>
      <c r="M109" s="63" t="str">
        <f>VLOOKUP(B109,SAOM!B$2:H1101,7,0)</f>
        <v>SES-BOAS-0802</v>
      </c>
      <c r="N109" s="33">
        <v>4035</v>
      </c>
      <c r="O109" s="34">
        <f>VLOOKUP(B109,SAOM!B$2:I1101,8,0)</f>
        <v>40967</v>
      </c>
      <c r="P109" s="34" t="str">
        <f>VLOOKUP(B109,AG_Lider!A$1:F1459,6,0)</f>
        <v>CONCLUÍDO</v>
      </c>
      <c r="Q109" s="65" t="str">
        <f>VLOOKUP(B109,SAOM!B$2:J1101,9,0)</f>
        <v>MAYCON STHAEL ALVES GONTIJO</v>
      </c>
      <c r="R109" s="34" t="str">
        <f>VLOOKUP(B109,SAOM!B$2:K1547,10,0)</f>
        <v>Rua MANOEL LUIZ BRANDAO, 300 - CENTRO</v>
      </c>
      <c r="S109" s="65" t="str">
        <f>VLOOKUP(B109,SAOM!B105:M833,12,0)</f>
        <v>(38) 3675-1503</v>
      </c>
      <c r="T109" s="116" t="str">
        <f>VLOOKUP(B109,SAOM!B105:L833,11,0)</f>
        <v>38650-000</v>
      </c>
      <c r="U109" s="35">
        <v>40966</v>
      </c>
      <c r="V109" s="63" t="str">
        <f>VLOOKUP(B109,SAOM!B105:N833,13,0)</f>
        <v>00:20:0E:10:48:4D</v>
      </c>
      <c r="W109" s="34">
        <v>40967</v>
      </c>
      <c r="X109" s="32" t="s">
        <v>4066</v>
      </c>
      <c r="Y109" s="36">
        <v>40968</v>
      </c>
      <c r="Z109" s="53">
        <v>40984</v>
      </c>
      <c r="AA109" s="72" t="s">
        <v>749</v>
      </c>
      <c r="AB109" s="72" t="s">
        <v>4850</v>
      </c>
      <c r="AC109" s="72"/>
      <c r="AD109" s="32"/>
      <c r="AE109" s="37" t="s">
        <v>4850</v>
      </c>
    </row>
    <row r="110" spans="1:31" s="37" customFormat="1">
      <c r="A110" s="30">
        <v>805</v>
      </c>
      <c r="B110" s="61" t="s">
        <v>791</v>
      </c>
      <c r="C110" s="34">
        <v>40948</v>
      </c>
      <c r="D110" s="34">
        <v>41104</v>
      </c>
      <c r="E110" s="34">
        <f t="shared" si="2"/>
        <v>41119</v>
      </c>
      <c r="F110" s="34">
        <v>40967</v>
      </c>
      <c r="G110" s="31" t="s">
        <v>752</v>
      </c>
      <c r="H110" s="31" t="s">
        <v>499</v>
      </c>
      <c r="I110" s="31" t="s">
        <v>501</v>
      </c>
      <c r="J110" s="32" t="s">
        <v>792</v>
      </c>
      <c r="K110" s="32" t="s">
        <v>841</v>
      </c>
      <c r="L110" s="32" t="s">
        <v>842</v>
      </c>
      <c r="M110" s="63" t="str">
        <f>VLOOKUP(B110,SAOM!B$2:H1102,7,0)</f>
        <v>-</v>
      </c>
      <c r="N110" s="33">
        <v>4033</v>
      </c>
      <c r="O110" s="34" t="str">
        <f>VLOOKUP(B110,SAOM!B$2:I1102,8,0)</f>
        <v>-</v>
      </c>
      <c r="P110" s="34" t="str">
        <f>VLOOKUP(B110,AG_Lider!A$1:F1460,6,0)</f>
        <v>VODANET</v>
      </c>
      <c r="Q110" s="65" t="str">
        <f>VLOOKUP(B110,SAOM!B$2:J1102,9,0)</f>
        <v>MARIA VALQUIRIA GONCALVES MARQUES</v>
      </c>
      <c r="R110" s="34" t="str">
        <f>VLOOKUP(B110,SAOM!B$2:K1548,10,0)</f>
        <v xml:space="preserve">RUA LEONTINO JOSE PEREIRA 725 </v>
      </c>
      <c r="S110" s="65" t="str">
        <f>VLOOKUP(B110,SAOM!B106:M834,12,0)</f>
        <v xml:space="preserve">(38)3678-1013 </v>
      </c>
      <c r="T110" s="116" t="str">
        <f>VLOOKUP(B110,SAOM!B106:L834,11,0)</f>
        <v>38640-000</v>
      </c>
      <c r="U110" s="35"/>
      <c r="V110" s="63" t="str">
        <f>VLOOKUP(B110,SAOM!B106:N834,13,0)</f>
        <v>-</v>
      </c>
      <c r="W110" s="34"/>
      <c r="X110" s="32"/>
      <c r="Y110" s="36"/>
      <c r="Z110" s="53"/>
      <c r="AA110" s="36" t="s">
        <v>4514</v>
      </c>
      <c r="AB110" s="72" t="s">
        <v>4850</v>
      </c>
      <c r="AC110" s="36"/>
      <c r="AD110" s="32"/>
      <c r="AE110" s="37" t="s">
        <v>4850</v>
      </c>
    </row>
    <row r="111" spans="1:31" s="37" customFormat="1">
      <c r="A111" s="30">
        <v>806</v>
      </c>
      <c r="B111" s="61" t="s">
        <v>793</v>
      </c>
      <c r="C111" s="34">
        <v>40948</v>
      </c>
      <c r="D111" s="34">
        <v>40993</v>
      </c>
      <c r="E111" s="34">
        <f t="shared" si="2"/>
        <v>41008</v>
      </c>
      <c r="F111" s="34">
        <v>40967</v>
      </c>
      <c r="G111" s="31" t="s">
        <v>517</v>
      </c>
      <c r="H111" s="31" t="s">
        <v>499</v>
      </c>
      <c r="I111" s="31" t="s">
        <v>501</v>
      </c>
      <c r="J111" s="32" t="s">
        <v>794</v>
      </c>
      <c r="K111" s="32" t="s">
        <v>843</v>
      </c>
      <c r="L111" s="32" t="s">
        <v>844</v>
      </c>
      <c r="M111" s="63" t="str">
        <f>VLOOKUP(B111,SAOM!B$2:H1103,7,0)</f>
        <v>SES-MOAS-0806</v>
      </c>
      <c r="N111" s="33">
        <v>4033</v>
      </c>
      <c r="O111" s="34">
        <f>VLOOKUP(B111,SAOM!B$2:I1103,8,0)</f>
        <v>40995</v>
      </c>
      <c r="P111" s="34" t="str">
        <f>VLOOKUP(B111,AG_Lider!A$1:F1461,6,0)</f>
        <v>CONCLUÍDO</v>
      </c>
      <c r="Q111" s="65" t="str">
        <f>VLOOKUP(B111,SAOM!B$2:J1103,9,0)</f>
        <v>MARLEY MARIA DA SILVA</v>
      </c>
      <c r="R111" s="34" t="str">
        <f>VLOOKUP(B111,SAOM!B$2:K1549,10,0)</f>
        <v>Rua CORONEL INACIO PEREIRA, 376 - CENTRO.</v>
      </c>
      <c r="S111" s="65" t="str">
        <f>VLOOKUP(B111,SAOM!B107:M835,12,0)</f>
        <v>(38) 3755-1100</v>
      </c>
      <c r="T111" s="116" t="str">
        <f>VLOOKUP(B111,SAOM!B107:L835,11,0)</f>
        <v>35628-000</v>
      </c>
      <c r="U111" s="35"/>
      <c r="V111" s="63" t="str">
        <f>VLOOKUP(B111,SAOM!B107:N835,13,0)</f>
        <v>00:20:0e:10:48:57</v>
      </c>
      <c r="W111" s="34">
        <v>40995</v>
      </c>
      <c r="X111" s="32" t="s">
        <v>1738</v>
      </c>
      <c r="Y111" s="36">
        <v>40998</v>
      </c>
      <c r="Z111" s="53"/>
      <c r="AA111" s="72"/>
      <c r="AB111" s="72" t="s">
        <v>4850</v>
      </c>
      <c r="AC111" s="72"/>
      <c r="AD111" s="32"/>
      <c r="AE111" s="37" t="s">
        <v>4850</v>
      </c>
    </row>
    <row r="112" spans="1:31" s="37" customFormat="1">
      <c r="A112" s="30">
        <v>807</v>
      </c>
      <c r="B112" s="61" t="s">
        <v>795</v>
      </c>
      <c r="C112" s="34">
        <v>40948</v>
      </c>
      <c r="D112" s="34">
        <v>41117</v>
      </c>
      <c r="E112" s="34">
        <f t="shared" si="2"/>
        <v>41132</v>
      </c>
      <c r="F112" s="49">
        <v>40954</v>
      </c>
      <c r="G112" s="31" t="s">
        <v>752</v>
      </c>
      <c r="H112" s="31" t="s">
        <v>499</v>
      </c>
      <c r="I112" s="31" t="s">
        <v>501</v>
      </c>
      <c r="J112" s="32" t="s">
        <v>796</v>
      </c>
      <c r="K112" s="32" t="s">
        <v>845</v>
      </c>
      <c r="L112" s="32" t="s">
        <v>846</v>
      </c>
      <c r="M112" s="63" t="str">
        <f>VLOOKUP(B112,SAOM!B$2:H1104,7,0)</f>
        <v>-</v>
      </c>
      <c r="N112" s="33">
        <v>4035</v>
      </c>
      <c r="O112" s="34" t="str">
        <f>VLOOKUP(B112,SAOM!B$2:I1104,8,0)</f>
        <v>-</v>
      </c>
      <c r="P112" s="34" t="str">
        <f>VLOOKUP(B112,AG_Lider!A$1:F1462,6,0)</f>
        <v>VODANET</v>
      </c>
      <c r="Q112" s="65" t="str">
        <f>VLOOKUP(B112,SAOM!B$2:J1104,9,0)</f>
        <v>ANDRES GUIDO VIRUEZ BAZAN</v>
      </c>
      <c r="R112" s="34" t="str">
        <f>VLOOKUP(B112,SAOM!B$2:K1550,10,0)</f>
        <v>praça TIRADENTES, 58 - CENTRO</v>
      </c>
      <c r="S112" s="65" t="str">
        <f>VLOOKUP(B112,SAOM!B108:M836,12,0)</f>
        <v>(33) 3235-1383</v>
      </c>
      <c r="T112" s="116" t="str">
        <f>VLOOKUP(B112,SAOM!B108:L836,11,0)</f>
        <v>35125-000</v>
      </c>
      <c r="U112" s="35"/>
      <c r="V112" s="63" t="str">
        <f>VLOOKUP(B112,SAOM!B108:N836,13,0)</f>
        <v>-</v>
      </c>
      <c r="W112" s="34"/>
      <c r="X112" s="32"/>
      <c r="Y112" s="36"/>
      <c r="Z112" s="53"/>
      <c r="AA112" s="72" t="s">
        <v>4534</v>
      </c>
      <c r="AB112" s="72" t="s">
        <v>4850</v>
      </c>
      <c r="AC112" s="72"/>
      <c r="AD112" s="32"/>
      <c r="AE112" s="37" t="s">
        <v>4850</v>
      </c>
    </row>
    <row r="113" spans="1:31" s="37" customFormat="1">
      <c r="A113" s="30">
        <v>809</v>
      </c>
      <c r="B113" s="61" t="s">
        <v>797</v>
      </c>
      <c r="C113" s="34">
        <v>40948</v>
      </c>
      <c r="D113" s="34">
        <v>40993</v>
      </c>
      <c r="E113" s="34">
        <f t="shared" si="2"/>
        <v>41008</v>
      </c>
      <c r="F113" s="49">
        <v>40954</v>
      </c>
      <c r="G113" s="31" t="s">
        <v>517</v>
      </c>
      <c r="H113" s="31" t="s">
        <v>499</v>
      </c>
      <c r="I113" s="31" t="s">
        <v>501</v>
      </c>
      <c r="J113" s="32" t="s">
        <v>798</v>
      </c>
      <c r="K113" s="32" t="s">
        <v>847</v>
      </c>
      <c r="L113" s="32" t="s">
        <v>848</v>
      </c>
      <c r="M113" s="63" t="str">
        <f>VLOOKUP(B113,SAOM!B$2:H1105,7,0)</f>
        <v>SES-COAL-0809</v>
      </c>
      <c r="N113" s="33">
        <v>4033</v>
      </c>
      <c r="O113" s="34">
        <f>VLOOKUP(B113,SAOM!B$2:I1105,8,0)</f>
        <v>40967</v>
      </c>
      <c r="P113" s="34" t="str">
        <f>VLOOKUP(B113,AG_Lider!A$1:F1463,6,0)</f>
        <v>CONCLUÍDO</v>
      </c>
      <c r="Q113" s="65" t="str">
        <f>VLOOKUP(B113,SAOM!B$2:J1105,9,0)</f>
        <v>MAIRA PEREIRA MIGUEL</v>
      </c>
      <c r="R113" s="34" t="str">
        <f>VLOOKUP(B113,SAOM!B$2:K1551,10,0)</f>
        <v>Rua JUCA FAUSTINO, 160 - LAJINHA</v>
      </c>
      <c r="S113" s="65" t="str">
        <f>VLOOKUP(B113,SAOM!B109:M837,12,0)</f>
        <v>(35) 3855-1153</v>
      </c>
      <c r="T113" s="116" t="str">
        <f>VLOOKUP(B113,SAOM!B109:L837,11,0)</f>
        <v>37235-000</v>
      </c>
      <c r="U113" s="35">
        <v>40965</v>
      </c>
      <c r="V113" s="63" t="str">
        <f>VLOOKUP(B113,SAOM!B109:N837,13,0)</f>
        <v>00:20:0E:10:49:94</v>
      </c>
      <c r="W113" s="34">
        <v>40966</v>
      </c>
      <c r="X113" s="32" t="s">
        <v>1575</v>
      </c>
      <c r="Y113" s="36">
        <v>40967</v>
      </c>
      <c r="Z113" s="53">
        <v>40984</v>
      </c>
      <c r="AA113" s="72" t="s">
        <v>749</v>
      </c>
      <c r="AB113" s="72" t="s">
        <v>4850</v>
      </c>
      <c r="AC113" s="72"/>
      <c r="AD113" s="32"/>
      <c r="AE113" s="37" t="s">
        <v>4850</v>
      </c>
    </row>
    <row r="114" spans="1:31" s="37" customFormat="1">
      <c r="A114" s="30">
        <v>811</v>
      </c>
      <c r="B114" s="61" t="s">
        <v>799</v>
      </c>
      <c r="C114" s="34">
        <v>40948</v>
      </c>
      <c r="D114" s="34">
        <v>40993</v>
      </c>
      <c r="E114" s="34">
        <f t="shared" si="2"/>
        <v>41008</v>
      </c>
      <c r="F114" s="34" t="s">
        <v>501</v>
      </c>
      <c r="G114" s="31" t="s">
        <v>517</v>
      </c>
      <c r="H114" s="31" t="s">
        <v>499</v>
      </c>
      <c r="I114" s="31" t="s">
        <v>501</v>
      </c>
      <c r="J114" s="32" t="s">
        <v>800</v>
      </c>
      <c r="K114" s="32" t="s">
        <v>849</v>
      </c>
      <c r="L114" s="32" t="s">
        <v>850</v>
      </c>
      <c r="M114" s="63" t="str">
        <f>VLOOKUP(B114,SAOM!B$2:H1106,7,0)</f>
        <v>SES-DINA-0811</v>
      </c>
      <c r="N114" s="33">
        <v>4035</v>
      </c>
      <c r="O114" s="34">
        <f>VLOOKUP(B114,SAOM!B$2:I1106,8,0)</f>
        <v>40967</v>
      </c>
      <c r="P114" s="34" t="str">
        <f>VLOOKUP(B114,AG_Lider!A$1:F1464,6,0)</f>
        <v>CONCLUÍDO</v>
      </c>
      <c r="Q114" s="65" t="str">
        <f>VLOOKUP(B114,SAOM!B$2:J1106,9,0)</f>
        <v>Marlene Nonimato Correa</v>
      </c>
      <c r="R114" s="34" t="str">
        <f>VLOOKUP(B114,SAOM!B$2:K1552,10,0)</f>
        <v>Outros Beco Felisberto, 101 - Rio Grande</v>
      </c>
      <c r="S114" s="65" t="str">
        <f>VLOOKUP(B114,SAOM!B110:M838,12,0)</f>
        <v>(38) 3531-2757</v>
      </c>
      <c r="T114" s="116" t="str">
        <f>VLOOKUP(B114,SAOM!B110:L838,11,0)</f>
        <v>39100-000</v>
      </c>
      <c r="U114" s="35">
        <v>40966</v>
      </c>
      <c r="V114" s="63" t="str">
        <f>VLOOKUP(B114,SAOM!B110:N838,13,0)</f>
        <v>00:20:0E:10:48:9E</v>
      </c>
      <c r="W114" s="34">
        <v>40967</v>
      </c>
      <c r="X114" s="32" t="s">
        <v>2314</v>
      </c>
      <c r="Y114" s="36">
        <v>40968</v>
      </c>
      <c r="Z114" s="53">
        <v>40984</v>
      </c>
      <c r="AA114" s="72" t="s">
        <v>749</v>
      </c>
      <c r="AB114" s="72" t="s">
        <v>4850</v>
      </c>
      <c r="AC114" s="72"/>
      <c r="AD114" s="32"/>
      <c r="AE114" s="37" t="s">
        <v>4850</v>
      </c>
    </row>
    <row r="115" spans="1:31" s="37" customFormat="1">
      <c r="A115" s="30">
        <v>813</v>
      </c>
      <c r="B115" s="61" t="s">
        <v>801</v>
      </c>
      <c r="C115" s="34">
        <v>40948</v>
      </c>
      <c r="D115" s="34">
        <v>40993</v>
      </c>
      <c r="E115" s="34">
        <f t="shared" si="2"/>
        <v>41008</v>
      </c>
      <c r="F115" s="34" t="s">
        <v>501</v>
      </c>
      <c r="G115" s="31" t="s">
        <v>517</v>
      </c>
      <c r="H115" s="31" t="s">
        <v>499</v>
      </c>
      <c r="I115" s="31" t="s">
        <v>501</v>
      </c>
      <c r="J115" s="32" t="s">
        <v>802</v>
      </c>
      <c r="K115" s="32" t="s">
        <v>851</v>
      </c>
      <c r="L115" s="32" t="s">
        <v>852</v>
      </c>
      <c r="M115" s="63" t="str">
        <f>VLOOKUP(B115,SAOM!B$2:H1107,7,0)</f>
        <v>SES-ITRA-0813</v>
      </c>
      <c r="N115" s="33">
        <v>4033</v>
      </c>
      <c r="O115" s="34">
        <f>VLOOKUP(B115,SAOM!B$2:I1107,8,0)</f>
        <v>40953</v>
      </c>
      <c r="P115" s="34" t="str">
        <f>VLOOKUP(B115,AG_Lider!A$1:F1465,6,0)</f>
        <v>CONCLUÍDO</v>
      </c>
      <c r="Q115" s="65" t="str">
        <f>VLOOKUP(B115,SAOM!B$2:J1107,9,0)</f>
        <v>Ronaldo Guimarães</v>
      </c>
      <c r="R115" s="34" t="str">
        <f>VLOOKUP(B115,SAOM!B$2:K1553,10,0)</f>
        <v>Avenida João Pinheiro, 791 - Centro</v>
      </c>
      <c r="S115" s="65" t="str">
        <f>VLOOKUP(B115,SAOM!B111:M839,12,0)</f>
        <v>(31) 3839-2386</v>
      </c>
      <c r="T115" s="116" t="str">
        <f>VLOOKUP(B115,SAOM!B111:L839,11,0)</f>
        <v>35900-000</v>
      </c>
      <c r="U115" s="35">
        <v>40953</v>
      </c>
      <c r="V115" s="63" t="str">
        <f>VLOOKUP(B115,SAOM!B111:N839,13,0)</f>
        <v>00:20:0E:10:4A:17</v>
      </c>
      <c r="W115" s="34">
        <v>40954</v>
      </c>
      <c r="X115" s="32" t="s">
        <v>1575</v>
      </c>
      <c r="Y115" s="36">
        <v>40954</v>
      </c>
      <c r="Z115" s="53">
        <v>40984</v>
      </c>
      <c r="AA115" s="72" t="s">
        <v>749</v>
      </c>
      <c r="AB115" s="72" t="s">
        <v>4850</v>
      </c>
      <c r="AC115" s="72"/>
      <c r="AD115" s="32"/>
      <c r="AE115" s="37" t="s">
        <v>4850</v>
      </c>
    </row>
    <row r="116" spans="1:31" s="37" customFormat="1">
      <c r="A116" s="30">
        <v>815</v>
      </c>
      <c r="B116" s="61" t="s">
        <v>803</v>
      </c>
      <c r="C116" s="34">
        <v>40948</v>
      </c>
      <c r="D116" s="34">
        <v>40993</v>
      </c>
      <c r="E116" s="34">
        <f t="shared" si="2"/>
        <v>41008</v>
      </c>
      <c r="F116" s="34" t="s">
        <v>501</v>
      </c>
      <c r="G116" s="31" t="s">
        <v>517</v>
      </c>
      <c r="H116" s="31" t="s">
        <v>499</v>
      </c>
      <c r="I116" s="31" t="s">
        <v>501</v>
      </c>
      <c r="J116" s="32" t="s">
        <v>804</v>
      </c>
      <c r="K116" s="32" t="s">
        <v>853</v>
      </c>
      <c r="L116" s="32" t="s">
        <v>854</v>
      </c>
      <c r="M116" s="63" t="str">
        <f>VLOOKUP(B116,SAOM!B$2:H1108,7,0)</f>
        <v>SES-JABA-0815</v>
      </c>
      <c r="N116" s="33">
        <v>4035</v>
      </c>
      <c r="O116" s="34">
        <f>VLOOKUP(B116,SAOM!B$2:I1108,8,0)</f>
        <v>40966</v>
      </c>
      <c r="P116" s="34" t="str">
        <f>VLOOKUP(B116,AG_Lider!A$1:F1466,6,0)</f>
        <v>CONCLUÍDO</v>
      </c>
      <c r="Q116" s="65" t="str">
        <f>VLOOKUP(B116,SAOM!B$2:J1108,9,0)</f>
        <v>Maria Gorette de Carvalho</v>
      </c>
      <c r="R116" s="34" t="str">
        <f>VLOOKUP(B116,SAOM!B$2:K1554,10,0)</f>
        <v>Avenida Brasil, 843 - Centro</v>
      </c>
      <c r="S116" s="65" t="str">
        <f>VLOOKUP(B116,SAOM!B112:M840,12,0)</f>
        <v>(38) 3821-4793</v>
      </c>
      <c r="T116" s="116" t="str">
        <f>VLOOKUP(B116,SAOM!B112:L840,11,0)</f>
        <v>39440-000</v>
      </c>
      <c r="U116" s="35">
        <v>40962</v>
      </c>
      <c r="V116" s="63" t="str">
        <f>VLOOKUP(B116,SAOM!B112:N840,13,0)</f>
        <v>00:20:0E:10:49:FE</v>
      </c>
      <c r="W116" s="34">
        <v>40963</v>
      </c>
      <c r="X116" s="32" t="s">
        <v>2314</v>
      </c>
      <c r="Y116" s="36">
        <v>40966</v>
      </c>
      <c r="Z116" s="53">
        <v>40984</v>
      </c>
      <c r="AA116" s="72" t="s">
        <v>748</v>
      </c>
      <c r="AB116" s="72" t="s">
        <v>4850</v>
      </c>
      <c r="AC116" s="72"/>
      <c r="AD116" s="32"/>
      <c r="AE116" s="37" t="s">
        <v>4850</v>
      </c>
    </row>
    <row r="117" spans="1:31" s="37" customFormat="1">
      <c r="A117" s="30">
        <v>817</v>
      </c>
      <c r="B117" s="61" t="s">
        <v>805</v>
      </c>
      <c r="C117" s="34">
        <v>40948</v>
      </c>
      <c r="D117" s="34">
        <v>41104</v>
      </c>
      <c r="E117" s="34">
        <f t="shared" si="2"/>
        <v>41119</v>
      </c>
      <c r="F117" s="34">
        <v>40967</v>
      </c>
      <c r="G117" s="31" t="s">
        <v>682</v>
      </c>
      <c r="H117" s="31" t="s">
        <v>499</v>
      </c>
      <c r="I117" s="31" t="s">
        <v>501</v>
      </c>
      <c r="J117" s="32" t="s">
        <v>806</v>
      </c>
      <c r="K117" s="32" t="s">
        <v>855</v>
      </c>
      <c r="L117" s="32" t="s">
        <v>856</v>
      </c>
      <c r="M117" s="63" t="str">
        <f>VLOOKUP(B117,SAOM!B$2:H1109,7,0)</f>
        <v>SES-PIRA-0817</v>
      </c>
      <c r="N117" s="33">
        <v>4035</v>
      </c>
      <c r="O117" s="34">
        <f>VLOOKUP(B117,SAOM!B$2:I1109,8,0)</f>
        <v>41121</v>
      </c>
      <c r="P117" s="34" t="str">
        <f>VLOOKUP(B117,AG_Lider!A$1:F1467,6,0)</f>
        <v>VODANET</v>
      </c>
      <c r="Q117" s="65" t="str">
        <f>VLOOKUP(B117,SAOM!B$2:J1109,9,0)</f>
        <v>Váldson José de Rezende</v>
      </c>
      <c r="R117" s="34" t="str">
        <f>VLOOKUP(B117,SAOM!B$2:K1555,10,0)</f>
        <v>Avenida Otavio Carneiro, 1102 - Santo Antônio</v>
      </c>
      <c r="S117" s="65" t="str">
        <f>VLOOKUP(B117,SAOM!B113:M841,12,0)</f>
        <v>(38) 3749-6202</v>
      </c>
      <c r="T117" s="116" t="str">
        <f>VLOOKUP(B117,SAOM!B113:L841,11,0)</f>
        <v>36270-000</v>
      </c>
      <c r="U117" s="35"/>
      <c r="V117" s="63" t="str">
        <f>VLOOKUP(B117,SAOM!B113:N841,13,0)</f>
        <v>-</v>
      </c>
      <c r="W117" s="34"/>
      <c r="X117" s="32"/>
      <c r="Y117" s="36"/>
      <c r="Z117" s="53"/>
      <c r="AA117" s="36" t="s">
        <v>4425</v>
      </c>
      <c r="AB117" s="72" t="s">
        <v>4850</v>
      </c>
      <c r="AC117" s="36"/>
      <c r="AD117" s="32"/>
      <c r="AE117" s="37" t="s">
        <v>4850</v>
      </c>
    </row>
    <row r="118" spans="1:31" s="37" customFormat="1">
      <c r="A118" s="30">
        <v>828</v>
      </c>
      <c r="B118" s="61" t="s">
        <v>807</v>
      </c>
      <c r="C118" s="34">
        <v>40948</v>
      </c>
      <c r="D118" s="34">
        <v>41117</v>
      </c>
      <c r="E118" s="34">
        <f t="shared" si="2"/>
        <v>41132</v>
      </c>
      <c r="F118" s="49">
        <v>40954</v>
      </c>
      <c r="G118" s="31" t="s">
        <v>752</v>
      </c>
      <c r="H118" s="31" t="s">
        <v>499</v>
      </c>
      <c r="I118" s="31" t="s">
        <v>501</v>
      </c>
      <c r="J118" s="32" t="s">
        <v>808</v>
      </c>
      <c r="K118" s="32" t="s">
        <v>857</v>
      </c>
      <c r="L118" s="32" t="s">
        <v>858</v>
      </c>
      <c r="M118" s="63" t="str">
        <f>VLOOKUP(B118,SAOM!B$2:H1110,7,0)</f>
        <v>-</v>
      </c>
      <c r="N118" s="33">
        <v>4033</v>
      </c>
      <c r="O118" s="34" t="str">
        <f>VLOOKUP(B118,SAOM!B$2:I1110,8,0)</f>
        <v>-</v>
      </c>
      <c r="P118" s="34" t="str">
        <f>VLOOKUP(B118,AG_Lider!A$1:F1468,6,0)</f>
        <v>VODANET</v>
      </c>
      <c r="Q118" s="65" t="str">
        <f>VLOOKUP(B118,SAOM!B$2:J1110,9,0)</f>
        <v>nathalia Cesar de Oliveira</v>
      </c>
      <c r="R118" s="34" t="str">
        <f>VLOOKUP(B118,SAOM!B$2:K1556,10,0)</f>
        <v>Rua Maria Virginia da Conceição, 0 - Centro</v>
      </c>
      <c r="S118" s="65" t="str">
        <f>VLOOKUP(B118,SAOM!B114:M842,12,0)</f>
        <v>(33) 3343-1117</v>
      </c>
      <c r="T118" s="116" t="str">
        <f>VLOOKUP(B118,SAOM!B114:L842,11,0)</f>
        <v>36976-000</v>
      </c>
      <c r="U118" s="35"/>
      <c r="V118" s="63" t="str">
        <f>VLOOKUP(B118,SAOM!B114:N842,13,0)</f>
        <v>-</v>
      </c>
      <c r="W118" s="34"/>
      <c r="X118" s="32"/>
      <c r="Y118" s="36"/>
      <c r="Z118" s="53"/>
      <c r="AA118" s="72" t="s">
        <v>4541</v>
      </c>
      <c r="AB118" s="72" t="s">
        <v>4850</v>
      </c>
      <c r="AC118" s="72"/>
      <c r="AD118" s="54"/>
      <c r="AE118" s="37" t="s">
        <v>4850</v>
      </c>
    </row>
    <row r="119" spans="1:31" s="37" customFormat="1">
      <c r="A119" s="30">
        <v>830</v>
      </c>
      <c r="B119" s="61" t="s">
        <v>809</v>
      </c>
      <c r="C119" s="34">
        <v>40948</v>
      </c>
      <c r="D119" s="34">
        <v>41117</v>
      </c>
      <c r="E119" s="34">
        <f t="shared" si="2"/>
        <v>41132</v>
      </c>
      <c r="F119" s="49">
        <v>40954</v>
      </c>
      <c r="G119" s="31" t="s">
        <v>752</v>
      </c>
      <c r="H119" s="31" t="s">
        <v>499</v>
      </c>
      <c r="I119" s="31" t="s">
        <v>501</v>
      </c>
      <c r="J119" s="32" t="s">
        <v>810</v>
      </c>
      <c r="K119" s="32" t="s">
        <v>859</v>
      </c>
      <c r="L119" s="32" t="s">
        <v>860</v>
      </c>
      <c r="M119" s="63" t="str">
        <f>VLOOKUP(B119,SAOM!B$2:H1111,7,0)</f>
        <v>-</v>
      </c>
      <c r="N119" s="33">
        <v>4033</v>
      </c>
      <c r="O119" s="34" t="str">
        <f>VLOOKUP(B119,SAOM!B$2:I1111,8,0)</f>
        <v>-</v>
      </c>
      <c r="P119" s="34" t="str">
        <f>VLOOKUP(B119,AG_Lider!A$1:F1469,6,0)</f>
        <v>VODANET</v>
      </c>
      <c r="Q119" s="65" t="str">
        <f>VLOOKUP(B119,SAOM!B$2:J1111,9,0)</f>
        <v>Kelcia Fagundes de Andrade</v>
      </c>
      <c r="R119" s="34" t="str">
        <f>VLOOKUP(B119,SAOM!B$2:K1557,10,0)</f>
        <v xml:space="preserve">	RUA: AQUIM RIBEIRO GUIMARAES 157  - Centro</v>
      </c>
      <c r="S119" s="65" t="str">
        <f>VLOOKUP(B119,SAOM!B115:M843,12,0)</f>
        <v>(35) 3325-1600</v>
      </c>
      <c r="T119" s="116" t="str">
        <f>VLOOKUP(B119,SAOM!B115:L843,11,0)</f>
        <v>37300-000</v>
      </c>
      <c r="U119" s="35"/>
      <c r="V119" s="63" t="str">
        <f>VLOOKUP(B119,SAOM!B115:N843,13,0)</f>
        <v>-</v>
      </c>
      <c r="W119" s="34"/>
      <c r="X119" s="32"/>
      <c r="Y119" s="36"/>
      <c r="Z119" s="53"/>
      <c r="AA119" s="72" t="s">
        <v>4426</v>
      </c>
      <c r="AB119" s="72" t="s">
        <v>4850</v>
      </c>
      <c r="AC119" s="72"/>
      <c r="AD119" s="32"/>
      <c r="AE119" s="37" t="s">
        <v>4850</v>
      </c>
    </row>
    <row r="120" spans="1:31" s="37" customFormat="1">
      <c r="A120" s="30">
        <v>787</v>
      </c>
      <c r="B120" s="61" t="s">
        <v>811</v>
      </c>
      <c r="C120" s="34">
        <v>40948</v>
      </c>
      <c r="D120" s="34">
        <v>41104</v>
      </c>
      <c r="E120" s="34">
        <f t="shared" si="2"/>
        <v>41119</v>
      </c>
      <c r="F120" s="34">
        <v>40967</v>
      </c>
      <c r="G120" s="31" t="s">
        <v>517</v>
      </c>
      <c r="H120" s="31" t="s">
        <v>499</v>
      </c>
      <c r="I120" s="31" t="s">
        <v>501</v>
      </c>
      <c r="J120" s="32" t="s">
        <v>812</v>
      </c>
      <c r="K120" s="32" t="s">
        <v>861</v>
      </c>
      <c r="L120" s="32" t="s">
        <v>862</v>
      </c>
      <c r="M120" s="63" t="str">
        <f>VLOOKUP(B120,SAOM!B$2:H1112,7,0)</f>
        <v>SES-SACU-0787</v>
      </c>
      <c r="N120" s="33">
        <v>4033</v>
      </c>
      <c r="O120" s="34">
        <f>VLOOKUP(B120,SAOM!B$2:I1112,8,0)</f>
        <v>41110</v>
      </c>
      <c r="P120" s="34" t="str">
        <f>VLOOKUP(B120,AG_Lider!A$1:F1470,6,0)</f>
        <v>VODANET</v>
      </c>
      <c r="Q120" s="65" t="str">
        <f>VLOOKUP(B120,SAOM!B$2:J1112,9,0)</f>
        <v>ANDERLUCIO DA CRUZ EVANGELISTA</v>
      </c>
      <c r="R120" s="34" t="str">
        <f>VLOOKUP(B120,SAOM!B$2:K1558,10,0)</f>
        <v>Avenida SEBASTIAO GOMES DA SILVA, 0 - MONTE SINAI.</v>
      </c>
      <c r="S120" s="65" t="e">
        <f>VLOOKUP(B120,SAOM!B116:M844,12,0)</f>
        <v>#N/A</v>
      </c>
      <c r="T120" s="116" t="e">
        <f>VLOOKUP(B120,SAOM!B116:L844,11,0)</f>
        <v>#N/A</v>
      </c>
      <c r="U120" s="35"/>
      <c r="V120" s="63" t="e">
        <f>VLOOKUP(B120,SAOM!B116:N844,13,0)</f>
        <v>#N/A</v>
      </c>
      <c r="W120" s="34">
        <v>41110</v>
      </c>
      <c r="X120" s="32" t="s">
        <v>1575</v>
      </c>
      <c r="Y120" s="36">
        <v>41110</v>
      </c>
      <c r="Z120" s="53"/>
      <c r="AA120" s="36" t="s">
        <v>4526</v>
      </c>
      <c r="AB120" s="72" t="s">
        <v>4850</v>
      </c>
      <c r="AC120" s="36"/>
      <c r="AD120" s="127" t="s">
        <v>5520</v>
      </c>
      <c r="AE120" s="37" t="s">
        <v>4850</v>
      </c>
    </row>
    <row r="121" spans="1:31" s="37" customFormat="1">
      <c r="A121" s="30">
        <v>788</v>
      </c>
      <c r="B121" s="61" t="s">
        <v>813</v>
      </c>
      <c r="C121" s="34">
        <v>40948</v>
      </c>
      <c r="D121" s="34">
        <v>40993</v>
      </c>
      <c r="E121" s="34">
        <f t="shared" si="2"/>
        <v>41008</v>
      </c>
      <c r="F121" s="34" t="s">
        <v>501</v>
      </c>
      <c r="G121" s="31" t="s">
        <v>517</v>
      </c>
      <c r="H121" s="31" t="s">
        <v>499</v>
      </c>
      <c r="I121" s="31" t="s">
        <v>501</v>
      </c>
      <c r="J121" s="32" t="s">
        <v>814</v>
      </c>
      <c r="K121" s="32" t="s">
        <v>863</v>
      </c>
      <c r="L121" s="32" t="s">
        <v>864</v>
      </c>
      <c r="M121" s="63" t="str">
        <f>VLOOKUP(B121,SAOM!B$2:H1113,7,0)</f>
        <v>SES-SARA-0788</v>
      </c>
      <c r="N121" s="33">
        <v>4033</v>
      </c>
      <c r="O121" s="34">
        <f>VLOOKUP(B121,SAOM!B$2:I1113,8,0)</f>
        <v>40975</v>
      </c>
      <c r="P121" s="34" t="str">
        <f>VLOOKUP(B121,AG_Lider!A$1:F1471,6,0)</f>
        <v>CONCLUÍDO</v>
      </c>
      <c r="Q121" s="65" t="str">
        <f>VLOOKUP(B121,SAOM!B$2:J1113,9,0)</f>
        <v>ANDREA REIS PEREIRA</v>
      </c>
      <c r="R121" s="34" t="str">
        <f>VLOOKUP(B121,SAOM!B$2:K1559,10,0)</f>
        <v>Avenida BARRA VELHA, 405 - CENTRO.</v>
      </c>
      <c r="S121" s="65" t="e">
        <f>VLOOKUP(B121,SAOM!B117:M845,12,0)</f>
        <v>#N/A</v>
      </c>
      <c r="T121" s="116" t="e">
        <f>VLOOKUP(B121,SAOM!B117:L845,11,0)</f>
        <v>#N/A</v>
      </c>
      <c r="U121" s="35">
        <v>40969</v>
      </c>
      <c r="V121" s="63" t="e">
        <f>VLOOKUP(B121,SAOM!B117:N845,13,0)</f>
        <v>#N/A</v>
      </c>
      <c r="W121" s="34">
        <v>40975</v>
      </c>
      <c r="X121" s="32" t="s">
        <v>1635</v>
      </c>
      <c r="Y121" s="36">
        <v>40975</v>
      </c>
      <c r="Z121" s="98">
        <v>41012</v>
      </c>
      <c r="AA121" s="72" t="s">
        <v>749</v>
      </c>
      <c r="AB121" s="72" t="s">
        <v>4850</v>
      </c>
      <c r="AC121" s="72"/>
      <c r="AD121" s="32"/>
      <c r="AE121" s="37" t="s">
        <v>4850</v>
      </c>
    </row>
    <row r="122" spans="1:31" s="37" customFormat="1">
      <c r="A122" s="30">
        <v>789</v>
      </c>
      <c r="B122" s="61" t="s">
        <v>815</v>
      </c>
      <c r="C122" s="34">
        <v>40948</v>
      </c>
      <c r="D122" s="34">
        <v>40993</v>
      </c>
      <c r="E122" s="34">
        <f t="shared" si="2"/>
        <v>41008</v>
      </c>
      <c r="F122" s="34" t="s">
        <v>501</v>
      </c>
      <c r="G122" s="31" t="s">
        <v>517</v>
      </c>
      <c r="H122" s="31" t="s">
        <v>499</v>
      </c>
      <c r="I122" s="31" t="s">
        <v>501</v>
      </c>
      <c r="J122" s="32" t="s">
        <v>816</v>
      </c>
      <c r="K122" s="32" t="s">
        <v>865</v>
      </c>
      <c r="L122" s="32" t="s">
        <v>866</v>
      </c>
      <c r="M122" s="63" t="str">
        <f>VLOOKUP(B122,SAOM!B$2:H1114,7,0)</f>
        <v>SES-SANO-0789</v>
      </c>
      <c r="N122" s="33">
        <v>4035</v>
      </c>
      <c r="O122" s="34">
        <f>VLOOKUP(B122,SAOM!B$2:I1114,8,0)</f>
        <v>40966</v>
      </c>
      <c r="P122" s="34" t="str">
        <f>VLOOKUP(B122,AG_Lider!A$1:F1472,6,0)</f>
        <v>CONCLUÍDO</v>
      </c>
      <c r="Q122" s="65" t="str">
        <f>VLOOKUP(B122,SAOM!B$2:J1114,9,0)</f>
        <v>ELAINY RODRIGUES DE OLIVEIRA LIMA</v>
      </c>
      <c r="R122" s="34" t="str">
        <f>VLOOKUP(B122,SAOM!B$2:K1560,10,0)</f>
        <v>Rua ANTONIO BASTOS BRAGA, 99 - CENTRO.</v>
      </c>
      <c r="S122" s="65" t="e">
        <f>VLOOKUP(B122,SAOM!B118:M846,12,0)</f>
        <v>#N/A</v>
      </c>
      <c r="T122" s="116" t="e">
        <f>VLOOKUP(B122,SAOM!B118:L846,11,0)</f>
        <v>#N/A</v>
      </c>
      <c r="U122" s="35">
        <v>40962</v>
      </c>
      <c r="V122" s="63" t="e">
        <f>VLOOKUP(B122,SAOM!B118:N846,13,0)</f>
        <v>#N/A</v>
      </c>
      <c r="W122" s="34">
        <v>40963</v>
      </c>
      <c r="X122" s="32" t="s">
        <v>1593</v>
      </c>
      <c r="Y122" s="36">
        <v>40966</v>
      </c>
      <c r="Z122" s="53"/>
      <c r="AA122" s="72"/>
      <c r="AB122" s="72" t="s">
        <v>4850</v>
      </c>
      <c r="AC122" s="72"/>
      <c r="AD122" s="32"/>
      <c r="AE122" s="37" t="s">
        <v>4850</v>
      </c>
    </row>
    <row r="123" spans="1:31" s="37" customFormat="1">
      <c r="A123" s="30">
        <v>790</v>
      </c>
      <c r="B123" s="61" t="s">
        <v>817</v>
      </c>
      <c r="C123" s="34">
        <v>40948</v>
      </c>
      <c r="D123" s="34">
        <v>41104</v>
      </c>
      <c r="E123" s="34">
        <f t="shared" si="2"/>
        <v>41119</v>
      </c>
      <c r="F123" s="34">
        <v>40967</v>
      </c>
      <c r="G123" s="31" t="s">
        <v>752</v>
      </c>
      <c r="H123" s="31" t="s">
        <v>499</v>
      </c>
      <c r="I123" s="31" t="s">
        <v>501</v>
      </c>
      <c r="J123" s="32" t="s">
        <v>818</v>
      </c>
      <c r="K123" s="32" t="s">
        <v>867</v>
      </c>
      <c r="L123" s="32" t="s">
        <v>868</v>
      </c>
      <c r="M123" s="63" t="str">
        <f>VLOOKUP(B123,SAOM!B$2:H1115,7,0)</f>
        <v>-</v>
      </c>
      <c r="N123" s="33">
        <v>4035</v>
      </c>
      <c r="O123" s="34" t="str">
        <f>VLOOKUP(B123,SAOM!B$2:I1115,8,0)</f>
        <v>-</v>
      </c>
      <c r="P123" s="34" t="str">
        <f>VLOOKUP(B123,AG_Lider!A$1:F1473,6,0)</f>
        <v>VODANET</v>
      </c>
      <c r="Q123" s="65" t="str">
        <f>VLOOKUP(B123,SAOM!B$2:J1115,9,0)</f>
        <v>CASSIO MARTINS MACENA</v>
      </c>
      <c r="R123" s="34" t="str">
        <f>VLOOKUP(B123,SAOM!B$2:K1561,10,0)</f>
        <v>Avenida NITON GONÇALVES PEREIRA, 380 - CENTRO.</v>
      </c>
      <c r="S123" s="65" t="e">
        <f>VLOOKUP(B123,SAOM!B119:M847,12,0)</f>
        <v>#N/A</v>
      </c>
      <c r="T123" s="116" t="e">
        <f>VLOOKUP(B123,SAOM!B119:L847,11,0)</f>
        <v>#N/A</v>
      </c>
      <c r="U123" s="35"/>
      <c r="V123" s="63" t="e">
        <f>VLOOKUP(B123,SAOM!B119:N847,13,0)</f>
        <v>#N/A</v>
      </c>
      <c r="W123" s="34"/>
      <c r="X123" s="32"/>
      <c r="Y123" s="36"/>
      <c r="Z123" s="53"/>
      <c r="AA123" s="36" t="s">
        <v>4529</v>
      </c>
      <c r="AB123" s="72" t="s">
        <v>4850</v>
      </c>
      <c r="AC123" s="36"/>
      <c r="AD123" s="54"/>
      <c r="AE123" s="37" t="s">
        <v>4850</v>
      </c>
    </row>
    <row r="124" spans="1:31" s="37" customFormat="1">
      <c r="A124" s="30">
        <v>791</v>
      </c>
      <c r="B124" s="61" t="s">
        <v>819</v>
      </c>
      <c r="C124" s="34">
        <v>40948</v>
      </c>
      <c r="D124" s="34">
        <v>40993</v>
      </c>
      <c r="E124" s="34">
        <f t="shared" si="2"/>
        <v>41008</v>
      </c>
      <c r="F124" s="34" t="s">
        <v>501</v>
      </c>
      <c r="G124" s="31" t="s">
        <v>517</v>
      </c>
      <c r="H124" s="31" t="s">
        <v>499</v>
      </c>
      <c r="I124" s="31" t="s">
        <v>501</v>
      </c>
      <c r="J124" s="32" t="s">
        <v>820</v>
      </c>
      <c r="K124" s="32" t="s">
        <v>869</v>
      </c>
      <c r="L124" s="32" t="s">
        <v>870</v>
      </c>
      <c r="M124" s="63" t="str">
        <f>VLOOKUP(B124,SAOM!B$2:H1116,7,0)</f>
        <v>SES-SANO-0791</v>
      </c>
      <c r="N124" s="33">
        <v>4033</v>
      </c>
      <c r="O124" s="34">
        <f>VLOOKUP(B124,SAOM!B$2:I1116,8,0)</f>
        <v>40963</v>
      </c>
      <c r="P124" s="34" t="str">
        <f>VLOOKUP(B124,AG_Lider!A$1:F1474,6,0)</f>
        <v>CONCLUÍDO</v>
      </c>
      <c r="Q124" s="65" t="str">
        <f>VLOOKUP(B124,SAOM!B$2:J1116,9,0)</f>
        <v>IURI PIMENTA OLIVEIRA</v>
      </c>
      <c r="R124" s="34" t="str">
        <f>VLOOKUP(B124,SAOM!B$2:K1562,10,0)</f>
        <v>Rua MIGUEL MARTINS, 747 - CENTRO.</v>
      </c>
      <c r="S124" s="65" t="e">
        <f>VLOOKUP(B124,SAOM!B120:M848,12,0)</f>
        <v>#N/A</v>
      </c>
      <c r="T124" s="116" t="e">
        <f>VLOOKUP(B124,SAOM!B120:L848,11,0)</f>
        <v>#N/A</v>
      </c>
      <c r="U124" s="35">
        <v>40962</v>
      </c>
      <c r="V124" s="63" t="e">
        <f>VLOOKUP(B124,SAOM!B120:N848,13,0)</f>
        <v>#N/A</v>
      </c>
      <c r="W124" s="34">
        <v>40963</v>
      </c>
      <c r="X124" s="32" t="s">
        <v>1635</v>
      </c>
      <c r="Y124" s="36">
        <v>40964</v>
      </c>
      <c r="Z124" s="53">
        <v>40984</v>
      </c>
      <c r="AA124" s="72" t="s">
        <v>749</v>
      </c>
      <c r="AB124" s="72" t="s">
        <v>4850</v>
      </c>
      <c r="AC124" s="72"/>
      <c r="AD124" s="32"/>
      <c r="AE124" s="37" t="s">
        <v>4850</v>
      </c>
    </row>
    <row r="125" spans="1:31" s="37" customFormat="1">
      <c r="A125" s="30">
        <v>792</v>
      </c>
      <c r="B125" s="61" t="s">
        <v>821</v>
      </c>
      <c r="C125" s="34">
        <v>40948</v>
      </c>
      <c r="D125" s="34">
        <v>41098</v>
      </c>
      <c r="E125" s="34">
        <f t="shared" si="2"/>
        <v>41113</v>
      </c>
      <c r="F125" s="34">
        <v>40967</v>
      </c>
      <c r="G125" s="31" t="s">
        <v>682</v>
      </c>
      <c r="H125" s="31" t="s">
        <v>499</v>
      </c>
      <c r="I125" s="31" t="s">
        <v>501</v>
      </c>
      <c r="J125" s="32" t="s">
        <v>822</v>
      </c>
      <c r="K125" s="32" t="s">
        <v>871</v>
      </c>
      <c r="L125" s="32" t="s">
        <v>872</v>
      </c>
      <c r="M125" s="63" t="str">
        <f>VLOOKUP(B125,SAOM!B$2:H1117,7,0)</f>
        <v>SES-SAAS-0792</v>
      </c>
      <c r="N125" s="33">
        <v>4033</v>
      </c>
      <c r="O125" s="34">
        <f>VLOOKUP(B125,SAOM!B$2:I1117,8,0)</f>
        <v>41089</v>
      </c>
      <c r="P125" s="34" t="str">
        <f>VLOOKUP(B125,AG_Lider!A$1:F1475,6,0)</f>
        <v>VODANET</v>
      </c>
      <c r="Q125" s="65" t="str">
        <f>VLOOKUP(B125,SAOM!B$2:J1117,9,0)</f>
        <v>KELLEN JUNQUEIRA OLIVEIRA</v>
      </c>
      <c r="R125" s="34" t="str">
        <f>VLOOKUP(B125,SAOM!B$2:K1563,10,0)</f>
        <v>Rua IRMAO ILIDIO GABRIEL, 75 - COHAB.</v>
      </c>
      <c r="S125" s="65" t="e">
        <f>VLOOKUP(B125,SAOM!B121:M849,12,0)</f>
        <v>#N/A</v>
      </c>
      <c r="T125" s="116" t="e">
        <f>VLOOKUP(B125,SAOM!B121:L849,11,0)</f>
        <v>#N/A</v>
      </c>
      <c r="U125" s="35"/>
      <c r="V125" s="63" t="e">
        <f>VLOOKUP(B125,SAOM!B121:N849,13,0)</f>
        <v>#N/A</v>
      </c>
      <c r="W125" s="34"/>
      <c r="X125" s="32"/>
      <c r="Y125" s="36"/>
      <c r="Z125" s="53"/>
      <c r="AA125" s="36" t="s">
        <v>4046</v>
      </c>
      <c r="AB125" s="72" t="s">
        <v>4850</v>
      </c>
      <c r="AC125" s="36"/>
      <c r="AD125" s="32"/>
      <c r="AE125" s="37" t="s">
        <v>4850</v>
      </c>
    </row>
    <row r="126" spans="1:31" s="37" customFormat="1">
      <c r="A126" s="30">
        <v>793</v>
      </c>
      <c r="B126" s="61" t="s">
        <v>823</v>
      </c>
      <c r="C126" s="34">
        <v>40948</v>
      </c>
      <c r="D126" s="34">
        <v>40993</v>
      </c>
      <c r="E126" s="34">
        <f t="shared" si="2"/>
        <v>41008</v>
      </c>
      <c r="F126" s="34">
        <v>40967</v>
      </c>
      <c r="G126" s="31" t="s">
        <v>517</v>
      </c>
      <c r="H126" s="31" t="s">
        <v>499</v>
      </c>
      <c r="I126" s="31" t="s">
        <v>501</v>
      </c>
      <c r="J126" s="32" t="s">
        <v>824</v>
      </c>
      <c r="K126" s="32" t="s">
        <v>873</v>
      </c>
      <c r="L126" s="32" t="s">
        <v>874</v>
      </c>
      <c r="M126" s="63" t="str">
        <f>VLOOKUP(B126,SAOM!B$2:H1118,7,0)</f>
        <v>SES-SEES-0793</v>
      </c>
      <c r="N126" s="33">
        <v>4033</v>
      </c>
      <c r="O126" s="34">
        <f>VLOOKUP(B126,SAOM!B$2:I1118,8,0)</f>
        <v>40988</v>
      </c>
      <c r="P126" s="34" t="str">
        <f>VLOOKUP(B126,AG_Lider!A$1:F1476,6,0)</f>
        <v>CONCLUÍDO</v>
      </c>
      <c r="Q126" s="65" t="str">
        <f>VLOOKUP(B126,SAOM!B$2:J1118,9,0)</f>
        <v>ANA CLARA GARCIA MARTON</v>
      </c>
      <c r="R126" s="34" t="str">
        <f>VLOOKUP(B126,SAOM!B$2:K1564,10,0)</f>
        <v>Rua ELPIDIO DE SOUZA GUERRA, 38 - CENTRO.</v>
      </c>
      <c r="S126" s="65" t="e">
        <f>VLOOKUP(B126,SAOM!B122:M850,12,0)</f>
        <v>#N/A</v>
      </c>
      <c r="T126" s="116" t="e">
        <f>VLOOKUP(B126,SAOM!B122:L850,11,0)</f>
        <v>#N/A</v>
      </c>
      <c r="U126" s="35"/>
      <c r="V126" s="63" t="e">
        <f>VLOOKUP(B126,SAOM!B122:N850,13,0)</f>
        <v>#N/A</v>
      </c>
      <c r="W126" s="34">
        <v>40988</v>
      </c>
      <c r="X126" s="32" t="s">
        <v>1967</v>
      </c>
      <c r="Y126" s="36">
        <v>40988</v>
      </c>
      <c r="Z126" s="53"/>
      <c r="AA126" s="36"/>
      <c r="AB126" s="72" t="s">
        <v>4850</v>
      </c>
      <c r="AC126" s="36"/>
      <c r="AD126" s="32"/>
      <c r="AE126" s="37" t="s">
        <v>4850</v>
      </c>
    </row>
    <row r="127" spans="1:31" s="37" customFormat="1">
      <c r="A127" s="30">
        <v>794</v>
      </c>
      <c r="B127" s="61" t="s">
        <v>825</v>
      </c>
      <c r="C127" s="34">
        <v>40948</v>
      </c>
      <c r="D127" s="34">
        <v>41104</v>
      </c>
      <c r="E127" s="34">
        <f t="shared" si="2"/>
        <v>41119</v>
      </c>
      <c r="F127" s="34">
        <v>40967</v>
      </c>
      <c r="G127" s="31" t="s">
        <v>517</v>
      </c>
      <c r="H127" s="31" t="s">
        <v>499</v>
      </c>
      <c r="I127" s="31" t="s">
        <v>501</v>
      </c>
      <c r="J127" s="32" t="s">
        <v>826</v>
      </c>
      <c r="K127" s="32" t="s">
        <v>875</v>
      </c>
      <c r="L127" s="32" t="s">
        <v>876</v>
      </c>
      <c r="M127" s="63" t="str">
        <f>VLOOKUP(B127,SAOM!B$2:H1119,7,0)</f>
        <v>SES-SERA-0794</v>
      </c>
      <c r="N127" s="33">
        <v>4033</v>
      </c>
      <c r="O127" s="34">
        <f>VLOOKUP(B127,SAOM!B$2:I1119,8,0)</f>
        <v>41109</v>
      </c>
      <c r="P127" s="34" t="str">
        <f>VLOOKUP(B127,AG_Lider!A$1:F1477,6,0)</f>
        <v>VODANET</v>
      </c>
      <c r="Q127" s="65" t="str">
        <f>VLOOKUP(B127,SAOM!B$2:J1119,9,0)</f>
        <v>EVERTON TRINDADE CAMPOS</v>
      </c>
      <c r="R127" s="34" t="str">
        <f>VLOOKUP(B127,SAOM!B$2:K1565,10,0)</f>
        <v>PRAÇA PADRE JOSE PEREIRA, 0 - SAO GERALDO</v>
      </c>
      <c r="S127" s="65" t="e">
        <f>VLOOKUP(B127,SAOM!B123:M851,12,0)</f>
        <v>#N/A</v>
      </c>
      <c r="T127" s="116" t="e">
        <f>VLOOKUP(B127,SAOM!B123:L851,11,0)</f>
        <v>#N/A</v>
      </c>
      <c r="U127" s="35"/>
      <c r="V127" s="63" t="e">
        <f>VLOOKUP(B127,SAOM!B123:N851,13,0)</f>
        <v>#N/A</v>
      </c>
      <c r="W127" s="34">
        <v>41109</v>
      </c>
      <c r="X127" s="32" t="s">
        <v>6178</v>
      </c>
      <c r="Y127" s="36">
        <v>41109</v>
      </c>
      <c r="Z127" s="53"/>
      <c r="AA127" s="36" t="s">
        <v>4530</v>
      </c>
      <c r="AB127" s="72" t="s">
        <v>4850</v>
      </c>
      <c r="AC127" s="36"/>
      <c r="AD127" s="32" t="s">
        <v>6007</v>
      </c>
      <c r="AE127" s="37" t="s">
        <v>4850</v>
      </c>
    </row>
    <row r="128" spans="1:31" s="37" customFormat="1">
      <c r="A128" s="30">
        <v>795</v>
      </c>
      <c r="B128" s="61" t="s">
        <v>827</v>
      </c>
      <c r="C128" s="34">
        <v>40948</v>
      </c>
      <c r="D128" s="34">
        <v>40993</v>
      </c>
      <c r="E128" s="34">
        <f t="shared" si="2"/>
        <v>41008</v>
      </c>
      <c r="F128" s="34" t="s">
        <v>501</v>
      </c>
      <c r="G128" s="31" t="s">
        <v>517</v>
      </c>
      <c r="H128" s="31" t="s">
        <v>499</v>
      </c>
      <c r="I128" s="31" t="s">
        <v>501</v>
      </c>
      <c r="J128" s="32" t="s">
        <v>828</v>
      </c>
      <c r="K128" s="32" t="s">
        <v>877</v>
      </c>
      <c r="L128" s="32" t="s">
        <v>878</v>
      </c>
      <c r="M128" s="63" t="str">
        <f>VLOOKUP(B128,SAOM!B$2:H1120,7,0)</f>
        <v>SES-SEIA-0795</v>
      </c>
      <c r="N128" s="33">
        <v>4033</v>
      </c>
      <c r="O128" s="34">
        <f>VLOOKUP(B128,SAOM!B$2:I1120,8,0)</f>
        <v>40968</v>
      </c>
      <c r="P128" s="34" t="str">
        <f>VLOOKUP(B128,AG_Lider!A$1:F1478,6,0)</f>
        <v>CONCLUÍDO</v>
      </c>
      <c r="Q128" s="65" t="str">
        <f>VLOOKUP(B128,SAOM!B$2:J1120,9,0)</f>
        <v>GABRIELA DANZINGER DE SIQUEIRA</v>
      </c>
      <c r="R128" s="34" t="str">
        <f>VLOOKUP(B128,SAOM!B$2:K1566,10,0)</f>
        <v>Rua DR PLINIO COUTINHO, 0 - CENTRO.</v>
      </c>
      <c r="S128" s="65" t="e">
        <f>VLOOKUP(B128,SAOM!B124:M852,12,0)</f>
        <v>#N/A</v>
      </c>
      <c r="T128" s="116" t="e">
        <f>VLOOKUP(B128,SAOM!B124:L852,11,0)</f>
        <v>#N/A</v>
      </c>
      <c r="U128" s="35"/>
      <c r="V128" s="63" t="e">
        <f>VLOOKUP(B128,SAOM!B124:N852,13,0)</f>
        <v>#N/A</v>
      </c>
      <c r="W128" s="34">
        <v>40968</v>
      </c>
      <c r="X128" s="32" t="s">
        <v>1575</v>
      </c>
      <c r="Y128" s="36">
        <v>40968</v>
      </c>
      <c r="Z128" s="53">
        <v>40984</v>
      </c>
      <c r="AA128" s="72" t="s">
        <v>749</v>
      </c>
      <c r="AB128" s="72" t="s">
        <v>4850</v>
      </c>
      <c r="AC128" s="72"/>
      <c r="AD128" s="54"/>
      <c r="AE128" s="37" t="s">
        <v>4850</v>
      </c>
    </row>
    <row r="129" spans="1:31" s="37" customFormat="1">
      <c r="A129" s="30">
        <v>796</v>
      </c>
      <c r="B129" s="61" t="s">
        <v>829</v>
      </c>
      <c r="C129" s="34">
        <v>40948</v>
      </c>
      <c r="D129" s="34">
        <v>40993</v>
      </c>
      <c r="E129" s="34">
        <f t="shared" si="2"/>
        <v>41008</v>
      </c>
      <c r="F129" s="34" t="s">
        <v>501</v>
      </c>
      <c r="G129" s="31" t="s">
        <v>517</v>
      </c>
      <c r="H129" s="31" t="s">
        <v>499</v>
      </c>
      <c r="I129" s="31" t="s">
        <v>501</v>
      </c>
      <c r="J129" s="32" t="s">
        <v>830</v>
      </c>
      <c r="K129" s="32" t="s">
        <v>879</v>
      </c>
      <c r="L129" s="32" t="s">
        <v>880</v>
      </c>
      <c r="M129" s="63" t="str">
        <f>VLOOKUP(B129,SAOM!B$2:H1121,7,0)</f>
        <v>SES-COIA-0796</v>
      </c>
      <c r="N129" s="33">
        <v>4033</v>
      </c>
      <c r="O129" s="34">
        <f>VLOOKUP(B129,SAOM!B$2:I1121,8,0)</f>
        <v>40963</v>
      </c>
      <c r="P129" s="34" t="str">
        <f>VLOOKUP(B129,AG_Lider!A$1:F1479,6,0)</f>
        <v>CONCLUÍDO</v>
      </c>
      <c r="Q129" s="65" t="str">
        <f>VLOOKUP(B129,SAOM!B$2:J1121,9,0)</f>
        <v>LETICIA JUNHO MOREIRA</v>
      </c>
      <c r="R129" s="34" t="str">
        <f>VLOOKUP(B129,SAOM!B$2:K1567,10,0)</f>
        <v>Avenida CONEGO FRANCISCO, 240 - CENTRO.</v>
      </c>
      <c r="S129" s="65" t="e">
        <f>VLOOKUP(B129,SAOM!B125:M853,12,0)</f>
        <v>#N/A</v>
      </c>
      <c r="T129" s="116" t="e">
        <f>VLOOKUP(B129,SAOM!B125:L853,11,0)</f>
        <v>#N/A</v>
      </c>
      <c r="U129" s="35">
        <v>40962</v>
      </c>
      <c r="V129" s="63" t="e">
        <f>VLOOKUP(B129,SAOM!B125:N853,13,0)</f>
        <v>#N/A</v>
      </c>
      <c r="W129" s="34">
        <v>40963</v>
      </c>
      <c r="X129" s="32" t="s">
        <v>1738</v>
      </c>
      <c r="Y129" s="36">
        <v>40963</v>
      </c>
      <c r="Z129" s="53">
        <v>40984</v>
      </c>
      <c r="AA129" s="72" t="s">
        <v>749</v>
      </c>
      <c r="AB129" s="72" t="s">
        <v>4850</v>
      </c>
      <c r="AC129" s="72"/>
      <c r="AD129" s="54"/>
      <c r="AE129" s="37" t="s">
        <v>4850</v>
      </c>
    </row>
    <row r="130" spans="1:31" s="37" customFormat="1">
      <c r="A130" s="30">
        <v>819</v>
      </c>
      <c r="B130" s="61" t="s">
        <v>831</v>
      </c>
      <c r="C130" s="34">
        <v>40948</v>
      </c>
      <c r="D130" s="34">
        <v>40993</v>
      </c>
      <c r="E130" s="34">
        <f t="shared" si="2"/>
        <v>41008</v>
      </c>
      <c r="F130" s="34" t="s">
        <v>501</v>
      </c>
      <c r="G130" s="31" t="s">
        <v>517</v>
      </c>
      <c r="H130" s="31" t="s">
        <v>499</v>
      </c>
      <c r="I130" s="31" t="s">
        <v>501</v>
      </c>
      <c r="J130" s="32" t="s">
        <v>832</v>
      </c>
      <c r="K130" s="32" t="s">
        <v>881</v>
      </c>
      <c r="L130" s="32" t="s">
        <v>882</v>
      </c>
      <c r="M130" s="63" t="str">
        <f>VLOOKUP(B130,SAOM!B$2:H1122,7,0)</f>
        <v>SES-SATE-0819</v>
      </c>
      <c r="N130" s="33">
        <v>4033</v>
      </c>
      <c r="O130" s="34">
        <f>VLOOKUP(B130,SAOM!B$2:I1122,8,0)</f>
        <v>40956</v>
      </c>
      <c r="P130" s="34" t="str">
        <f>VLOOKUP(B130,AG_Lider!A$1:F1480,6,0)</f>
        <v>CONCLUÍDO</v>
      </c>
      <c r="Q130" s="65" t="str">
        <f>VLOOKUP(B130,SAOM!B$2:J1122,9,0)</f>
        <v>Iara Cardoso de Oliveira</v>
      </c>
      <c r="R130" s="34" t="str">
        <f>VLOOKUP(B130,SAOM!B$2:K1568,10,0)</f>
        <v>avenida Coronel Fragia, 486 - Bela Vista</v>
      </c>
      <c r="S130" s="65" t="e">
        <f>VLOOKUP(B130,SAOM!B126:M854,12,0)</f>
        <v>#N/A</v>
      </c>
      <c r="T130" s="116" t="e">
        <f>VLOOKUP(B130,SAOM!B126:L854,11,0)</f>
        <v>#N/A</v>
      </c>
      <c r="U130" s="35"/>
      <c r="V130" s="63" t="e">
        <f>VLOOKUP(B130,SAOM!B126:N854,13,0)</f>
        <v>#N/A</v>
      </c>
      <c r="W130" s="34">
        <v>40963</v>
      </c>
      <c r="X130" s="32" t="s">
        <v>507</v>
      </c>
      <c r="Y130" s="36">
        <v>40963</v>
      </c>
      <c r="Z130" s="53">
        <v>40984</v>
      </c>
      <c r="AA130" s="72" t="s">
        <v>2661</v>
      </c>
      <c r="AB130" s="72" t="s">
        <v>4850</v>
      </c>
      <c r="AC130" s="72"/>
      <c r="AD130" s="32"/>
      <c r="AE130" s="37" t="s">
        <v>4850</v>
      </c>
    </row>
    <row r="131" spans="1:31" s="37" customFormat="1">
      <c r="A131" s="30">
        <v>799</v>
      </c>
      <c r="B131" s="61" t="s">
        <v>883</v>
      </c>
      <c r="C131" s="34">
        <v>40949</v>
      </c>
      <c r="D131" s="34">
        <v>40994</v>
      </c>
      <c r="E131" s="34">
        <f t="shared" si="2"/>
        <v>41009</v>
      </c>
      <c r="F131" s="34" t="s">
        <v>501</v>
      </c>
      <c r="G131" s="31" t="s">
        <v>517</v>
      </c>
      <c r="H131" s="31" t="s">
        <v>499</v>
      </c>
      <c r="I131" s="31" t="s">
        <v>501</v>
      </c>
      <c r="J131" s="32" t="s">
        <v>884</v>
      </c>
      <c r="K131" s="32" t="s">
        <v>923</v>
      </c>
      <c r="L131" s="32" t="s">
        <v>924</v>
      </c>
      <c r="M131" s="63" t="str">
        <f>VLOOKUP(B131,SAOM!B$2:H1123,7,0)</f>
        <v>SES-VIAS-0799</v>
      </c>
      <c r="N131" s="33">
        <v>4033</v>
      </c>
      <c r="O131" s="34">
        <f>VLOOKUP(B131,SAOM!B$2:I1123,8,0)</f>
        <v>40969</v>
      </c>
      <c r="P131" s="34" t="str">
        <f>VLOOKUP(B131,AG_Lider!A$1:F1481,6,0)</f>
        <v>CONCLUÍDO</v>
      </c>
      <c r="Q131" s="65" t="str">
        <f>VLOOKUP(B131,SAOM!B$2:J1123,9,0)</f>
        <v>WALFRIDO CRISTIAN CASSIN DE OLIVEIRA</v>
      </c>
      <c r="R131" s="34" t="str">
        <f>VLOOKUP(B131,SAOM!B$2:K1569,10,0)</f>
        <v>Rua LILIA MOREIRA, 0 - CENTRO</v>
      </c>
      <c r="S131" s="65" t="str">
        <f>VLOOKUP(B131,SAOM!B127:M855,12,0)</f>
        <v>(32) 3755-1068</v>
      </c>
      <c r="T131" s="116" t="str">
        <f>VLOOKUP(B131,SAOM!B127:L855,11,0)</f>
        <v>36895-000</v>
      </c>
      <c r="U131" s="35">
        <v>40969</v>
      </c>
      <c r="V131" s="63" t="str">
        <f>VLOOKUP(B131,SAOM!B127:N855,13,0)</f>
        <v>00:20:0E:10:52:DA</v>
      </c>
      <c r="W131" s="34">
        <v>40969</v>
      </c>
      <c r="X131" s="32" t="s">
        <v>1967</v>
      </c>
      <c r="Y131" s="36">
        <v>40970</v>
      </c>
      <c r="Z131" s="53"/>
      <c r="AA131" s="72"/>
      <c r="AB131" s="72" t="s">
        <v>4850</v>
      </c>
      <c r="AC131" s="72"/>
      <c r="AD131" s="54"/>
      <c r="AE131" s="37" t="s">
        <v>4850</v>
      </c>
    </row>
    <row r="132" spans="1:31" s="37" customFormat="1">
      <c r="A132" s="30">
        <v>800</v>
      </c>
      <c r="B132" s="61" t="s">
        <v>885</v>
      </c>
      <c r="C132" s="34">
        <v>40949</v>
      </c>
      <c r="D132" s="34">
        <v>40994</v>
      </c>
      <c r="E132" s="34">
        <f t="shared" si="2"/>
        <v>41009</v>
      </c>
      <c r="F132" s="34" t="s">
        <v>501</v>
      </c>
      <c r="G132" s="31" t="s">
        <v>517</v>
      </c>
      <c r="H132" s="31" t="s">
        <v>499</v>
      </c>
      <c r="I132" s="31" t="s">
        <v>501</v>
      </c>
      <c r="J132" s="32" t="s">
        <v>886</v>
      </c>
      <c r="K132" s="32" t="s">
        <v>925</v>
      </c>
      <c r="L132" s="32" t="s">
        <v>926</v>
      </c>
      <c r="M132" s="63" t="str">
        <f>VLOOKUP(B132,SAOM!B$2:H1124,7,0)</f>
        <v>SES-UMBA-0800</v>
      </c>
      <c r="N132" s="33">
        <v>4035</v>
      </c>
      <c r="O132" s="34">
        <f>VLOOKUP(B132,SAOM!B$2:I1124,8,0)</f>
        <v>40982</v>
      </c>
      <c r="P132" s="34" t="str">
        <f>VLOOKUP(B132,AG_Lider!A$1:F1482,6,0)</f>
        <v>CONCLUÍDO</v>
      </c>
      <c r="Q132" s="65" t="str">
        <f>VLOOKUP(B132,SAOM!B$2:J1124,9,0)</f>
        <v>WILLIAM DAVID DE ANDRADE</v>
      </c>
      <c r="R132" s="34" t="str">
        <f>VLOOKUP(B132,SAOM!B$2:K1570,10,0)</f>
        <v>Rua APARECIDA, 140 - CENTRO</v>
      </c>
      <c r="S132" s="65" t="str">
        <f>VLOOKUP(B132,SAOM!B128:M856,12,0)</f>
        <v>(33) 3628-1471</v>
      </c>
      <c r="T132" s="116" t="str">
        <f>VLOOKUP(B132,SAOM!B128:L856,11,0)</f>
        <v>39878-000</v>
      </c>
      <c r="U132" s="35"/>
      <c r="V132" s="63" t="str">
        <f>VLOOKUP(B132,SAOM!B128:N856,13,0)</f>
        <v>00:20:0E:10:4A:47</v>
      </c>
      <c r="W132" s="34">
        <v>40982</v>
      </c>
      <c r="X132" s="32" t="s">
        <v>1593</v>
      </c>
      <c r="Y132" s="36">
        <v>40982</v>
      </c>
      <c r="Z132" s="53"/>
      <c r="AA132" s="72"/>
      <c r="AB132" s="72" t="s">
        <v>4850</v>
      </c>
      <c r="AC132" s="72"/>
      <c r="AD132" s="32"/>
      <c r="AE132" s="37" t="s">
        <v>4850</v>
      </c>
    </row>
    <row r="133" spans="1:31" s="37" customFormat="1">
      <c r="A133" s="30">
        <v>801</v>
      </c>
      <c r="B133" s="61" t="s">
        <v>887</v>
      </c>
      <c r="C133" s="34">
        <v>40949</v>
      </c>
      <c r="D133" s="34">
        <v>41105</v>
      </c>
      <c r="E133" s="34">
        <f t="shared" si="2"/>
        <v>41120</v>
      </c>
      <c r="F133" s="34">
        <v>40967</v>
      </c>
      <c r="G133" s="31" t="s">
        <v>517</v>
      </c>
      <c r="H133" s="31" t="s">
        <v>499</v>
      </c>
      <c r="I133" s="31" t="s">
        <v>501</v>
      </c>
      <c r="J133" s="32" t="s">
        <v>888</v>
      </c>
      <c r="K133" s="32" t="s">
        <v>927</v>
      </c>
      <c r="L133" s="32" t="s">
        <v>928</v>
      </c>
      <c r="M133" s="63" t="str">
        <f>VLOOKUP(B133,SAOM!B$2:H1125,7,0)</f>
        <v>-</v>
      </c>
      <c r="N133" s="33">
        <v>4033</v>
      </c>
      <c r="O133" s="34" t="str">
        <f>VLOOKUP(B133,SAOM!B$2:I1125,8,0)</f>
        <v>-</v>
      </c>
      <c r="P133" s="34" t="str">
        <f>VLOOKUP(B133,AG_Lider!A$1:F1483,6,0)</f>
        <v>VODANET</v>
      </c>
      <c r="Q133" s="65" t="str">
        <f>VLOOKUP(B133,SAOM!B$2:J1125,9,0)</f>
        <v>LILIANNE MACHADO DE AZEVEDO</v>
      </c>
      <c r="R133" s="34" t="str">
        <f>VLOOKUP(B133,SAOM!B$2:K1571,10,0)</f>
        <v>AV CASTELO BRANCO, 170, BAIRRO INDEPENDÊNCIA</v>
      </c>
      <c r="S133" s="65" t="str">
        <f>VLOOKUP(B133,SAOM!B129:M857,12,0)</f>
        <v>(34)3813-0173/0515</v>
      </c>
      <c r="T133" s="116" t="str">
        <f>VLOOKUP(B133,SAOM!B129:L857,11,0)</f>
        <v>38780-000</v>
      </c>
      <c r="U133" s="35"/>
      <c r="V133" s="63" t="str">
        <f>VLOOKUP(B133,SAOM!B129:N857,13,0)</f>
        <v>-</v>
      </c>
      <c r="W133" s="34">
        <v>41122</v>
      </c>
      <c r="X133" s="32" t="s">
        <v>6144</v>
      </c>
      <c r="Y133" s="36">
        <v>41122</v>
      </c>
      <c r="Z133" s="53"/>
      <c r="AA133" s="36" t="s">
        <v>4536</v>
      </c>
      <c r="AB133" s="72" t="s">
        <v>4850</v>
      </c>
      <c r="AC133" s="36"/>
      <c r="AD133" s="54"/>
      <c r="AE133" s="37" t="s">
        <v>4850</v>
      </c>
    </row>
    <row r="134" spans="1:31" s="37" customFormat="1">
      <c r="A134" s="30">
        <v>803</v>
      </c>
      <c r="B134" s="61" t="s">
        <v>889</v>
      </c>
      <c r="C134" s="34">
        <v>40949</v>
      </c>
      <c r="D134" s="34">
        <v>40994</v>
      </c>
      <c r="E134" s="34">
        <f t="shared" si="2"/>
        <v>41009</v>
      </c>
      <c r="F134" s="34" t="s">
        <v>501</v>
      </c>
      <c r="G134" s="31" t="s">
        <v>517</v>
      </c>
      <c r="H134" s="31" t="s">
        <v>499</v>
      </c>
      <c r="I134" s="31" t="s">
        <v>501</v>
      </c>
      <c r="J134" s="32" t="s">
        <v>890</v>
      </c>
      <c r="K134" s="32" t="s">
        <v>929</v>
      </c>
      <c r="L134" s="32" t="s">
        <v>930</v>
      </c>
      <c r="M134" s="63" t="str">
        <f>VLOOKUP(B134,SAOM!B$2:H1126,7,0)</f>
        <v>SES-FOSO-0803</v>
      </c>
      <c r="N134" s="33">
        <v>4035</v>
      </c>
      <c r="O134" s="34">
        <f>VLOOKUP(B134,SAOM!B$2:I1126,8,0)</f>
        <v>40968</v>
      </c>
      <c r="P134" s="34" t="str">
        <f>VLOOKUP(B134,AG_Lider!A$1:F1484,6,0)</f>
        <v>CONCLUÍDO</v>
      </c>
      <c r="Q134" s="65" t="str">
        <f>VLOOKUP(B134,SAOM!B$2:J1126,9,0)</f>
        <v>LAURA CARLA BRITO COSTA</v>
      </c>
      <c r="R134" s="34" t="str">
        <f>VLOOKUP(B134,SAOM!B$2:K1572,10,0)</f>
        <v>Praça DA MATRIZ, 0 - CENTRO</v>
      </c>
      <c r="S134" s="65" t="e">
        <f>VLOOKUP(B134,SAOM!B130:M858,12,0)</f>
        <v>#N/A</v>
      </c>
      <c r="T134" s="116" t="e">
        <f>VLOOKUP(B134,SAOM!B130:L858,11,0)</f>
        <v>#N/A</v>
      </c>
      <c r="U134" s="35">
        <v>40968</v>
      </c>
      <c r="V134" s="63" t="e">
        <f>VLOOKUP(B134,SAOM!B130:N858,13,0)</f>
        <v>#N/A</v>
      </c>
      <c r="W134" s="34">
        <v>40969</v>
      </c>
      <c r="X134" s="32" t="s">
        <v>3163</v>
      </c>
      <c r="Y134" s="36">
        <v>40969</v>
      </c>
      <c r="Z134" s="53"/>
      <c r="AA134" s="72"/>
      <c r="AB134" s="72" t="s">
        <v>4850</v>
      </c>
      <c r="AC134" s="72"/>
      <c r="AD134" s="32"/>
      <c r="AE134" s="37" t="s">
        <v>4850</v>
      </c>
    </row>
    <row r="135" spans="1:31" s="112" customFormat="1" ht="16.5" customHeight="1">
      <c r="A135" s="69">
        <v>804</v>
      </c>
      <c r="B135" s="61" t="s">
        <v>891</v>
      </c>
      <c r="C135" s="49">
        <v>40949</v>
      </c>
      <c r="D135" s="49">
        <v>41105</v>
      </c>
      <c r="E135" s="49">
        <f t="shared" si="2"/>
        <v>41120</v>
      </c>
      <c r="F135" s="49">
        <v>40967</v>
      </c>
      <c r="G135" s="99" t="s">
        <v>517</v>
      </c>
      <c r="H135" s="99" t="s">
        <v>499</v>
      </c>
      <c r="I135" s="99" t="s">
        <v>501</v>
      </c>
      <c r="J135" s="70" t="s">
        <v>892</v>
      </c>
      <c r="K135" s="70" t="s">
        <v>931</v>
      </c>
      <c r="L135" s="70" t="s">
        <v>932</v>
      </c>
      <c r="M135" s="61" t="str">
        <f>VLOOKUP(B135,SAOM!B$2:H1127,7,0)</f>
        <v>SES-PONE-0804</v>
      </c>
      <c r="N135" s="140">
        <v>4035</v>
      </c>
      <c r="O135" s="49">
        <f>VLOOKUP(B135,SAOM!B$2:I1127,8,0)</f>
        <v>41109</v>
      </c>
      <c r="P135" s="49" t="str">
        <f>VLOOKUP(B135,AG_Lider!A$1:F1485,6,0)</f>
        <v>VODANET</v>
      </c>
      <c r="Q135" s="108" t="str">
        <f>VLOOKUP(B135,SAOM!B$2:J1127,9,0)</f>
        <v>PEDRO PAULO DE ANDRADE NOGUEIRA</v>
      </c>
      <c r="R135" s="49" t="str">
        <f>VLOOKUP(B135,SAOM!B$2:K1573,10,0)</f>
        <v>PRAÇA LEÔNCIO DE OLIVEIRA, 46  - CENTRO.</v>
      </c>
      <c r="S135" s="108" t="str">
        <f>VLOOKUP(B135,SAOM!B131:M859,12,0)</f>
        <v>(33)3316-1768</v>
      </c>
      <c r="T135" s="130" t="str">
        <f>VLOOKUP(B135,SAOM!B131:L859,11,0)</f>
        <v>36960-000</v>
      </c>
      <c r="U135" s="109"/>
      <c r="V135" s="61" t="str">
        <f>VLOOKUP(B135,SAOM!B131:N859,13,0)</f>
        <v>00:20:0e:10:4f:61</v>
      </c>
      <c r="W135" s="49">
        <v>41109</v>
      </c>
      <c r="X135" s="70" t="s">
        <v>1575</v>
      </c>
      <c r="Y135" s="110">
        <v>41114</v>
      </c>
      <c r="Z135" s="111"/>
      <c r="AA135" s="138" t="s">
        <v>6122</v>
      </c>
      <c r="AB135" s="95" t="s">
        <v>4850</v>
      </c>
      <c r="AC135" s="110"/>
      <c r="AD135" s="70"/>
      <c r="AE135" s="112" t="s">
        <v>4850</v>
      </c>
    </row>
    <row r="136" spans="1:31" s="37" customFormat="1">
      <c r="A136" s="30">
        <v>808</v>
      </c>
      <c r="B136" s="61" t="s">
        <v>893</v>
      </c>
      <c r="C136" s="34">
        <v>40949</v>
      </c>
      <c r="D136" s="34">
        <v>40994</v>
      </c>
      <c r="E136" s="34">
        <f t="shared" si="2"/>
        <v>41009</v>
      </c>
      <c r="F136" s="34">
        <v>40967</v>
      </c>
      <c r="G136" s="31" t="s">
        <v>517</v>
      </c>
      <c r="H136" s="31" t="s">
        <v>499</v>
      </c>
      <c r="I136" s="31" t="s">
        <v>501</v>
      </c>
      <c r="J136" s="32" t="s">
        <v>894</v>
      </c>
      <c r="K136" s="32" t="s">
        <v>933</v>
      </c>
      <c r="L136" s="32" t="s">
        <v>934</v>
      </c>
      <c r="M136" s="63" t="str">
        <f>VLOOKUP(B136,SAOM!B$2:H1128,7,0)</f>
        <v>SES-TRAS-0808</v>
      </c>
      <c r="N136" s="33">
        <v>4033</v>
      </c>
      <c r="O136" s="34">
        <f>VLOOKUP(B136,SAOM!B$2:I1128,8,0)</f>
        <v>40988</v>
      </c>
      <c r="P136" s="34" t="str">
        <f>VLOOKUP(B136,AG_Lider!A$1:F1486,6,0)</f>
        <v>CONCLUÍDO</v>
      </c>
      <c r="Q136" s="65" t="str">
        <f>VLOOKUP(B136,SAOM!B$2:J1128,9,0)</f>
        <v>FRANCINNE APARECIDA PEDROSO</v>
      </c>
      <c r="R136" s="34" t="str">
        <f>VLOOKUP(B136,SAOM!B$2:K1574,10,0)</f>
        <v>Avenida GETULIO VARGAS, 3 - CENTRO.</v>
      </c>
      <c r="S136" s="65" t="str">
        <f>VLOOKUP(B136,SAOM!B132:M860,12,0)</f>
        <v>(38) 3754-5281</v>
      </c>
      <c r="T136" s="116" t="str">
        <f>VLOOKUP(B136,SAOM!B132:L860,11,0)</f>
        <v>39205-000</v>
      </c>
      <c r="U136" s="35"/>
      <c r="V136" s="63" t="str">
        <f>VLOOKUP(B136,SAOM!B132:N860,13,0)</f>
        <v>00:20:0E:10:48:8</v>
      </c>
      <c r="W136" s="34">
        <v>40988</v>
      </c>
      <c r="X136" s="32" t="s">
        <v>1738</v>
      </c>
      <c r="Y136" s="36">
        <v>40988</v>
      </c>
      <c r="Z136" s="53"/>
      <c r="AA136" s="36"/>
      <c r="AB136" s="72" t="s">
        <v>4850</v>
      </c>
      <c r="AC136" s="36"/>
      <c r="AD136" s="32"/>
      <c r="AE136" s="37" t="s">
        <v>4850</v>
      </c>
    </row>
    <row r="137" spans="1:31" s="37" customFormat="1">
      <c r="A137" s="30">
        <v>810</v>
      </c>
      <c r="B137" s="61" t="s">
        <v>895</v>
      </c>
      <c r="C137" s="34">
        <v>40949</v>
      </c>
      <c r="D137" s="34">
        <v>41105</v>
      </c>
      <c r="E137" s="34">
        <f t="shared" si="2"/>
        <v>41120</v>
      </c>
      <c r="F137" s="34">
        <v>40967</v>
      </c>
      <c r="G137" s="31" t="s">
        <v>682</v>
      </c>
      <c r="H137" s="31" t="s">
        <v>499</v>
      </c>
      <c r="I137" s="31" t="s">
        <v>501</v>
      </c>
      <c r="J137" s="32" t="s">
        <v>896</v>
      </c>
      <c r="K137" s="32" t="s">
        <v>935</v>
      </c>
      <c r="L137" s="32" t="s">
        <v>936</v>
      </c>
      <c r="M137" s="63" t="str">
        <f>VLOOKUP(B137,SAOM!B$2:H1129,7,0)</f>
        <v>SES-CAOS-0810</v>
      </c>
      <c r="N137" s="33">
        <v>4033</v>
      </c>
      <c r="O137" s="34">
        <f>VLOOKUP(B137,SAOM!B$2:I1129,8,0)</f>
        <v>41148</v>
      </c>
      <c r="P137" s="34" t="str">
        <f>VLOOKUP(B137,AG_Lider!A$1:F1487,6,0)</f>
        <v>VODANET</v>
      </c>
      <c r="Q137" s="65" t="str">
        <f>VLOOKUP(B137,SAOM!B$2:J1129,9,0)</f>
        <v>GLEICE FRANCISCA DE SOUZA ABRAHAO</v>
      </c>
      <c r="R137" s="34" t="str">
        <f>VLOOKUP(B137,SAOM!B$2:K1575,10,0)</f>
        <v>avenida ESDRAS THOMAZ SALVADOR, 295 - CENTRO</v>
      </c>
      <c r="S137" s="65" t="str">
        <f>VLOOKUP(B137,SAOM!B133:M861,12,0)</f>
        <v>(35) 3345-1609</v>
      </c>
      <c r="T137" s="116" t="str">
        <f>VLOOKUP(B137,SAOM!B133:L861,11,0)</f>
        <v>37456-000</v>
      </c>
      <c r="U137" s="35"/>
      <c r="V137" s="63" t="str">
        <f>VLOOKUP(B137,SAOM!B133:N861,13,0)</f>
        <v>-</v>
      </c>
      <c r="W137" s="34"/>
      <c r="X137" s="32"/>
      <c r="Y137" s="36"/>
      <c r="Z137" s="53"/>
      <c r="AA137" s="36" t="s">
        <v>4545</v>
      </c>
      <c r="AB137" s="72" t="s">
        <v>4850</v>
      </c>
      <c r="AC137" s="36"/>
      <c r="AD137" s="54"/>
      <c r="AE137" s="37" t="s">
        <v>4850</v>
      </c>
    </row>
    <row r="138" spans="1:31" s="37" customFormat="1">
      <c r="A138" s="30">
        <v>812</v>
      </c>
      <c r="B138" s="61" t="s">
        <v>897</v>
      </c>
      <c r="C138" s="34">
        <v>40949</v>
      </c>
      <c r="D138" s="34">
        <v>40994</v>
      </c>
      <c r="E138" s="34">
        <f t="shared" si="2"/>
        <v>41009</v>
      </c>
      <c r="F138" s="34">
        <v>40967</v>
      </c>
      <c r="G138" s="31" t="s">
        <v>764</v>
      </c>
      <c r="H138" s="31" t="s">
        <v>499</v>
      </c>
      <c r="I138" s="31" t="s">
        <v>506</v>
      </c>
      <c r="J138" s="32" t="s">
        <v>898</v>
      </c>
      <c r="K138" s="32" t="s">
        <v>937</v>
      </c>
      <c r="L138" s="32" t="s">
        <v>938</v>
      </c>
      <c r="M138" s="63" t="str">
        <f>VLOOKUP(B138,SAOM!B$2:H1130,7,0)</f>
        <v>-</v>
      </c>
      <c r="N138" s="33">
        <v>4035</v>
      </c>
      <c r="O138" s="34" t="str">
        <f>VLOOKUP(B138,SAOM!B$2:I1130,8,0)</f>
        <v>-</v>
      </c>
      <c r="P138" s="34" t="str">
        <f>VLOOKUP(B138,AG_Lider!A$1:F1488,6,0)</f>
        <v>VODANET</v>
      </c>
      <c r="Q138" s="65" t="str">
        <f>VLOOKUP(B138,SAOM!B$2:J1130,9,0)</f>
        <v>Lorena Karoline Nunes da Silva</v>
      </c>
      <c r="R138" s="34" t="str">
        <f>VLOOKUP(B138,SAOM!B$2:K1576,10,0)</f>
        <v>Rua São João, 344 - Centro</v>
      </c>
      <c r="S138" s="65" t="str">
        <f>VLOOKUP(B138,SAOM!B134:M862,12,0)</f>
        <v>(33) 3277-7101</v>
      </c>
      <c r="T138" s="116" t="str">
        <f>VLOOKUP(B138,SAOM!B134:L862,11,0)</f>
        <v>35020-550</v>
      </c>
      <c r="U138" s="35"/>
      <c r="V138" s="63" t="str">
        <f>VLOOKUP(B138,SAOM!B134:N862,13,0)</f>
        <v>-</v>
      </c>
      <c r="W138" s="34"/>
      <c r="X138" s="32"/>
      <c r="Y138" s="36"/>
      <c r="Z138" s="53"/>
      <c r="AA138" s="36" t="s">
        <v>1524</v>
      </c>
      <c r="AB138" s="72" t="s">
        <v>4850</v>
      </c>
      <c r="AC138" s="36"/>
      <c r="AD138" s="54"/>
      <c r="AE138" s="37" t="s">
        <v>4850</v>
      </c>
    </row>
    <row r="139" spans="1:31" s="37" customFormat="1">
      <c r="A139" s="30">
        <v>814</v>
      </c>
      <c r="B139" s="61" t="s">
        <v>899</v>
      </c>
      <c r="C139" s="34">
        <v>40949</v>
      </c>
      <c r="D139" s="34">
        <v>40994</v>
      </c>
      <c r="E139" s="34">
        <f t="shared" si="2"/>
        <v>41009</v>
      </c>
      <c r="F139" s="34" t="s">
        <v>501</v>
      </c>
      <c r="G139" s="31" t="s">
        <v>517</v>
      </c>
      <c r="H139" s="31" t="s">
        <v>499</v>
      </c>
      <c r="I139" s="31" t="s">
        <v>501</v>
      </c>
      <c r="J139" s="32" t="s">
        <v>900</v>
      </c>
      <c r="K139" s="32" t="s">
        <v>939</v>
      </c>
      <c r="L139" s="32" t="s">
        <v>940</v>
      </c>
      <c r="M139" s="63" t="str">
        <f>VLOOKUP(B139,SAOM!B$2:H1131,7,0)</f>
        <v>SES-ITTO-0814</v>
      </c>
      <c r="N139" s="33">
        <v>4033</v>
      </c>
      <c r="O139" s="34">
        <f>VLOOKUP(B139,SAOM!B$2:I1131,8,0)</f>
        <v>40956</v>
      </c>
      <c r="P139" s="34" t="str">
        <f>VLOOKUP(B139,AG_Lider!A$1:F1489,6,0)</f>
        <v>CONCLUÍDO</v>
      </c>
      <c r="Q139" s="65" t="str">
        <f>VLOOKUP(B139,SAOM!B$2:J1131,9,0)</f>
        <v>Márcia Maria Gomes Ribeiro</v>
      </c>
      <c r="R139" s="34" t="str">
        <f>VLOOKUP(B139,SAOM!B$2:K1577,10,0)</f>
        <v>Rua Antônio Carlos, 292 - Boa Imagem</v>
      </c>
      <c r="S139" s="65" t="e">
        <f>VLOOKUP(B139,SAOM!B135:M863,12,0)</f>
        <v>#N/A</v>
      </c>
      <c r="T139" s="116" t="e">
        <f>VLOOKUP(B139,SAOM!B135:L863,11,0)</f>
        <v>#N/A</v>
      </c>
      <c r="U139" s="35">
        <v>40955</v>
      </c>
      <c r="V139" s="63" t="e">
        <f>VLOOKUP(B139,SAOM!B135:N863,13,0)</f>
        <v>#N/A</v>
      </c>
      <c r="W139" s="34">
        <v>40956</v>
      </c>
      <c r="X139" s="32" t="s">
        <v>1635</v>
      </c>
      <c r="Y139" s="36">
        <v>40956</v>
      </c>
      <c r="Z139" s="53">
        <v>41012</v>
      </c>
      <c r="AA139" s="72" t="s">
        <v>749</v>
      </c>
      <c r="AB139" s="72" t="s">
        <v>4850</v>
      </c>
      <c r="AC139" s="72"/>
      <c r="AD139" s="32"/>
      <c r="AE139" s="37" t="s">
        <v>4850</v>
      </c>
    </row>
    <row r="140" spans="1:31" s="37" customFormat="1">
      <c r="A140" s="30">
        <v>816</v>
      </c>
      <c r="B140" s="61" t="s">
        <v>901</v>
      </c>
      <c r="C140" s="34">
        <v>40949</v>
      </c>
      <c r="D140" s="34">
        <v>40994</v>
      </c>
      <c r="E140" s="34">
        <f t="shared" si="2"/>
        <v>41009</v>
      </c>
      <c r="F140" s="34" t="s">
        <v>501</v>
      </c>
      <c r="G140" s="31" t="s">
        <v>517</v>
      </c>
      <c r="H140" s="31" t="s">
        <v>499</v>
      </c>
      <c r="I140" s="31" t="s">
        <v>501</v>
      </c>
      <c r="J140" s="32" t="s">
        <v>902</v>
      </c>
      <c r="K140" s="32" t="s">
        <v>941</v>
      </c>
      <c r="L140" s="32" t="s">
        <v>942</v>
      </c>
      <c r="M140" s="63" t="str">
        <f>VLOOKUP(B140,SAOM!B$2:H1132,7,0)</f>
        <v>SES-LAAS-0816</v>
      </c>
      <c r="N140" s="33">
        <v>4033</v>
      </c>
      <c r="O140" s="34">
        <f>VLOOKUP(B140,SAOM!B$2:I1132,8,0)</f>
        <v>40974</v>
      </c>
      <c r="P140" s="34" t="str">
        <f>VLOOKUP(B140,AG_Lider!A$1:F1490,6,0)</f>
        <v>CONCLUÍDO</v>
      </c>
      <c r="Q140" s="65" t="str">
        <f>VLOOKUP(B140,SAOM!B$2:J1132,9,0)</f>
        <v>Janine Bagni Menicucci</v>
      </c>
      <c r="R140" s="34" t="str">
        <f>VLOOKUP(B140,SAOM!B$2:K1578,10,0)</f>
        <v>Rua Lourenço Menicucci Filho, 412 - Retiro</v>
      </c>
      <c r="S140" s="65" t="str">
        <f>VLOOKUP(B140,SAOM!B136:M864,12,0)</f>
        <v>(35) 3694-4102</v>
      </c>
      <c r="T140" s="116" t="str">
        <f>VLOOKUP(B140,SAOM!B136:L864,11,0)</f>
        <v>37200-000</v>
      </c>
      <c r="U140" s="35">
        <v>40969</v>
      </c>
      <c r="V140" s="63" t="str">
        <f>VLOOKUP(B140,SAOM!B136:N864,13,0)</f>
        <v>00:20:0E:10:4A:0E</v>
      </c>
      <c r="W140" s="34">
        <v>40974</v>
      </c>
      <c r="X140" s="32" t="s">
        <v>2446</v>
      </c>
      <c r="Y140" s="36">
        <v>40974</v>
      </c>
      <c r="Z140" s="53"/>
      <c r="AA140" s="72"/>
      <c r="AB140" s="72" t="s">
        <v>4850</v>
      </c>
      <c r="AC140" s="72"/>
      <c r="AD140" s="32"/>
      <c r="AE140" s="37" t="s">
        <v>4850</v>
      </c>
    </row>
    <row r="141" spans="1:31" s="37" customFormat="1">
      <c r="A141" s="30">
        <v>820</v>
      </c>
      <c r="B141" s="61" t="s">
        <v>903</v>
      </c>
      <c r="C141" s="34">
        <v>40949</v>
      </c>
      <c r="D141" s="34">
        <v>40994</v>
      </c>
      <c r="E141" s="34">
        <f t="shared" si="2"/>
        <v>41009</v>
      </c>
      <c r="F141" s="34" t="s">
        <v>501</v>
      </c>
      <c r="G141" s="31" t="s">
        <v>517</v>
      </c>
      <c r="H141" s="31" t="s">
        <v>499</v>
      </c>
      <c r="I141" s="31" t="s">
        <v>501</v>
      </c>
      <c r="J141" s="32" t="s">
        <v>904</v>
      </c>
      <c r="K141" s="32" t="s">
        <v>943</v>
      </c>
      <c r="L141" s="32" t="s">
        <v>944</v>
      </c>
      <c r="M141" s="63" t="str">
        <f>VLOOKUP(B141,SAOM!B$2:H1133,7,0)</f>
        <v>SES-SAEI-0820</v>
      </c>
      <c r="N141" s="33">
        <v>4033</v>
      </c>
      <c r="O141" s="34">
        <f>VLOOKUP(B141,SAOM!B$2:I1133,8,0)</f>
        <v>40968</v>
      </c>
      <c r="P141" s="34" t="str">
        <f>VLOOKUP(B141,AG_Lider!A$1:F1491,6,0)</f>
        <v>CONCLUÍDO</v>
      </c>
      <c r="Q141" s="65" t="str">
        <f>VLOOKUP(B141,SAOM!B$2:J1133,9,0)</f>
        <v>Glaydes Barroso da Silva</v>
      </c>
      <c r="R141" s="34" t="str">
        <f>VLOOKUP(B141,SAOM!B$2:K1579,10,0)</f>
        <v>avenida Leite de Castro, 1941 - Fábricas</v>
      </c>
      <c r="S141" s="65" t="str">
        <f>VLOOKUP(B141,SAOM!B137:M865,12,0)</f>
        <v>(32) 3372-8206</v>
      </c>
      <c r="T141" s="116" t="str">
        <f>VLOOKUP(B141,SAOM!B137:L865,11,0)</f>
        <v>36301-182</v>
      </c>
      <c r="U141" s="35">
        <v>40968</v>
      </c>
      <c r="V141" s="63" t="str">
        <f>VLOOKUP(B141,SAOM!B137:N865,13,0)</f>
        <v>00:20:0E:10:48:59</v>
      </c>
      <c r="W141" s="34">
        <v>40969</v>
      </c>
      <c r="X141" s="32" t="s">
        <v>2314</v>
      </c>
      <c r="Y141" s="36">
        <v>40969</v>
      </c>
      <c r="Z141" s="53">
        <v>40984</v>
      </c>
      <c r="AA141" s="72" t="s">
        <v>2662</v>
      </c>
      <c r="AB141" s="72" t="s">
        <v>4850</v>
      </c>
      <c r="AC141" s="72"/>
      <c r="AD141" s="54"/>
      <c r="AE141" s="37" t="s">
        <v>4850</v>
      </c>
    </row>
    <row r="142" spans="1:31" s="37" customFormat="1">
      <c r="A142" s="30">
        <v>821</v>
      </c>
      <c r="B142" s="61" t="s">
        <v>905</v>
      </c>
      <c r="C142" s="34">
        <v>40949</v>
      </c>
      <c r="D142" s="34">
        <v>41121</v>
      </c>
      <c r="E142" s="34">
        <f t="shared" si="2"/>
        <v>41136</v>
      </c>
      <c r="F142" s="34">
        <v>40967</v>
      </c>
      <c r="G142" s="31" t="s">
        <v>752</v>
      </c>
      <c r="H142" s="31" t="s">
        <v>499</v>
      </c>
      <c r="I142" s="31" t="s">
        <v>506</v>
      </c>
      <c r="J142" s="32" t="s">
        <v>906</v>
      </c>
      <c r="K142" s="32" t="s">
        <v>945</v>
      </c>
      <c r="L142" s="32" t="s">
        <v>946</v>
      </c>
      <c r="M142" s="63" t="str">
        <f>VLOOKUP(B142,SAOM!B$2:H1134,7,0)</f>
        <v>-</v>
      </c>
      <c r="N142" s="33">
        <v>4033</v>
      </c>
      <c r="O142" s="34" t="str">
        <f>VLOOKUP(B142,SAOM!B$2:I1134,8,0)</f>
        <v>-</v>
      </c>
      <c r="P142" s="34" t="str">
        <f>VLOOKUP(B142,AG_Lider!A$1:F1492,6,0)</f>
        <v>VODANET</v>
      </c>
      <c r="Q142" s="65" t="str">
        <f>VLOOKUP(B142,SAOM!B$2:J1134,9,0)</f>
        <v>Therezia Raffoul Domingos Teles</v>
      </c>
      <c r="R142" s="34" t="str">
        <f>VLOOKUP(B142,SAOM!B$2:K1580,10,0)</f>
        <v>avenida Madam Schimidt, 46 - Federal</v>
      </c>
      <c r="S142" s="65" t="str">
        <f>VLOOKUP(B142,SAOM!B138:M866,12,0)</f>
        <v>(035)3331-4555 Ramai</v>
      </c>
      <c r="T142" s="116" t="str">
        <f>VLOOKUP(B142,SAOM!B138:L866,11,0)</f>
        <v>37470-000</v>
      </c>
      <c r="U142" s="35"/>
      <c r="V142" s="63" t="str">
        <f>VLOOKUP(B142,SAOM!B138:N866,13,0)</f>
        <v>-</v>
      </c>
      <c r="W142" s="34"/>
      <c r="X142" s="32"/>
      <c r="Y142" s="36"/>
      <c r="Z142" s="53"/>
      <c r="AA142" s="37" t="s">
        <v>5747</v>
      </c>
      <c r="AB142" s="72" t="s">
        <v>4850</v>
      </c>
      <c r="AD142" s="32"/>
      <c r="AE142" s="37" t="s">
        <v>4850</v>
      </c>
    </row>
    <row r="143" spans="1:31" s="37" customFormat="1">
      <c r="A143" s="30">
        <v>822</v>
      </c>
      <c r="B143" s="61" t="s">
        <v>907</v>
      </c>
      <c r="C143" s="34">
        <v>40949</v>
      </c>
      <c r="D143" s="34">
        <v>40994</v>
      </c>
      <c r="E143" s="34">
        <f t="shared" si="2"/>
        <v>41009</v>
      </c>
      <c r="F143" s="34">
        <v>40967</v>
      </c>
      <c r="G143" s="31" t="s">
        <v>764</v>
      </c>
      <c r="H143" s="31" t="s">
        <v>499</v>
      </c>
      <c r="I143" s="31" t="s">
        <v>506</v>
      </c>
      <c r="J143" s="32" t="s">
        <v>908</v>
      </c>
      <c r="K143" s="32" t="s">
        <v>947</v>
      </c>
      <c r="L143" s="32" t="s">
        <v>948</v>
      </c>
      <c r="M143" s="63" t="str">
        <f>VLOOKUP(B143,SAOM!B$2:H1135,7,0)</f>
        <v>-</v>
      </c>
      <c r="N143" s="33">
        <v>4033</v>
      </c>
      <c r="O143" s="34" t="str">
        <f>VLOOKUP(B143,SAOM!B$2:I1135,8,0)</f>
        <v>-</v>
      </c>
      <c r="P143" s="34" t="str">
        <f>VLOOKUP(B143,AG_Lider!A$1:F1493,6,0)</f>
        <v>VODANET</v>
      </c>
      <c r="Q143" s="65" t="str">
        <f>VLOOKUP(B143,SAOM!B$2:J1135,9,0)</f>
        <v>Clarice</v>
      </c>
      <c r="R143" s="34" t="str">
        <f>VLOOKUP(B143,SAOM!B$2:K1581,10,0)</f>
        <v>Rua José dos Santos, 180 - Centro</v>
      </c>
      <c r="S143" s="65" t="str">
        <f>VLOOKUP(B143,SAOM!B139:M867,12,0)</f>
        <v>(31) 3885-1804</v>
      </c>
      <c r="T143" s="116" t="str">
        <f>VLOOKUP(B143,SAOM!B139:L867,11,0)</f>
        <v>36570-000</v>
      </c>
      <c r="U143" s="35"/>
      <c r="V143" s="63" t="str">
        <f>VLOOKUP(B143,SAOM!B139:N867,13,0)</f>
        <v>-</v>
      </c>
      <c r="W143" s="34"/>
      <c r="X143" s="32"/>
      <c r="Y143" s="36"/>
      <c r="Z143" s="53"/>
      <c r="AA143" s="36" t="s">
        <v>1524</v>
      </c>
      <c r="AB143" s="72" t="s">
        <v>4850</v>
      </c>
      <c r="AC143" s="36"/>
      <c r="AD143" s="32"/>
      <c r="AE143" s="37" t="s">
        <v>4850</v>
      </c>
    </row>
    <row r="144" spans="1:31" s="37" customFormat="1">
      <c r="A144" s="30">
        <v>823</v>
      </c>
      <c r="B144" s="61" t="s">
        <v>909</v>
      </c>
      <c r="C144" s="34">
        <v>40949</v>
      </c>
      <c r="D144" s="34">
        <v>40994</v>
      </c>
      <c r="E144" s="34">
        <f t="shared" si="2"/>
        <v>41009</v>
      </c>
      <c r="F144" s="34" t="s">
        <v>501</v>
      </c>
      <c r="G144" s="31" t="s">
        <v>517</v>
      </c>
      <c r="H144" s="31" t="s">
        <v>499</v>
      </c>
      <c r="I144" s="31" t="s">
        <v>501</v>
      </c>
      <c r="J144" s="32" t="s">
        <v>910</v>
      </c>
      <c r="K144" s="32" t="s">
        <v>949</v>
      </c>
      <c r="L144" s="32" t="s">
        <v>950</v>
      </c>
      <c r="M144" s="63" t="str">
        <f>VLOOKUP(B144,SAOM!B$2:H1136,7,0)</f>
        <v>SES-MOLO-0823</v>
      </c>
      <c r="N144" s="33">
        <v>4033</v>
      </c>
      <c r="O144" s="34">
        <f>VLOOKUP(B144,SAOM!B$2:I1136,8,0)</f>
        <v>40970</v>
      </c>
      <c r="P144" s="34" t="str">
        <f>VLOOKUP(B144,AG_Lider!A$1:F1494,6,0)</f>
        <v>CONCLUÍDO</v>
      </c>
      <c r="Q144" s="65" t="str">
        <f>VLOOKUP(B144,SAOM!B$2:J1136,9,0)</f>
        <v>Daiane de Campos Lessa</v>
      </c>
      <c r="R144" s="34" t="str">
        <f>VLOOKUP(B144,SAOM!B$2:K1582,10,0)</f>
        <v>Rua Italo Totti, 1 - Centro</v>
      </c>
      <c r="S144" s="65" t="str">
        <f>VLOOKUP(B144,SAOM!B140:M868,12,0)</f>
        <v>(35) 3263-2288</v>
      </c>
      <c r="T144" s="116" t="str">
        <f>VLOOKUP(B144,SAOM!B140:L868,11,0)</f>
        <v>37405-000</v>
      </c>
      <c r="U144" s="35">
        <v>40969</v>
      </c>
      <c r="V144" s="63" t="str">
        <f>VLOOKUP(B144,SAOM!B140:N868,13,0)</f>
        <v>00:20:0E:10:49:AC</v>
      </c>
      <c r="W144" s="34">
        <v>40970</v>
      </c>
      <c r="X144" s="32" t="s">
        <v>1635</v>
      </c>
      <c r="Y144" s="36">
        <v>40970</v>
      </c>
      <c r="Z144" s="53"/>
      <c r="AA144" s="72"/>
      <c r="AB144" s="72" t="s">
        <v>4850</v>
      </c>
      <c r="AC144" s="72"/>
      <c r="AD144" s="32"/>
      <c r="AE144" s="37" t="s">
        <v>4850</v>
      </c>
    </row>
    <row r="145" spans="1:31" s="37" customFormat="1">
      <c r="A145" s="30">
        <v>824</v>
      </c>
      <c r="B145" s="61" t="s">
        <v>911</v>
      </c>
      <c r="C145" s="34">
        <v>40949</v>
      </c>
      <c r="D145" s="34">
        <v>41105</v>
      </c>
      <c r="E145" s="34">
        <f t="shared" si="2"/>
        <v>41120</v>
      </c>
      <c r="F145" s="34">
        <v>40967</v>
      </c>
      <c r="G145" s="31" t="s">
        <v>517</v>
      </c>
      <c r="H145" s="31" t="s">
        <v>499</v>
      </c>
      <c r="I145" s="31" t="s">
        <v>501</v>
      </c>
      <c r="J145" s="32" t="s">
        <v>912</v>
      </c>
      <c r="K145" s="32" t="s">
        <v>951</v>
      </c>
      <c r="L145" s="32" t="s">
        <v>952</v>
      </c>
      <c r="M145" s="63" t="str">
        <f>VLOOKUP(B145,SAOM!B$2:H1137,7,0)</f>
        <v>SES-PEES-0824</v>
      </c>
      <c r="N145" s="33">
        <v>4033</v>
      </c>
      <c r="O145" s="34">
        <f>VLOOKUP(B145,SAOM!B$2:I1137,8,0)</f>
        <v>41109</v>
      </c>
      <c r="P145" s="34" t="str">
        <f>VLOOKUP(B145,AG_Lider!A$1:F1495,6,0)</f>
        <v>VODANET</v>
      </c>
      <c r="Q145" s="65" t="str">
        <f>VLOOKUP(B145,SAOM!B$2:J1137,9,0)</f>
        <v>Rodrigo Pereira Alvarenga</v>
      </c>
      <c r="R145" s="34" t="str">
        <f>VLOOKUP(B145,SAOM!B$2:K1583,10,0)</f>
        <v>Rua Dulce Oliveira, 66 - Vista Alegre</v>
      </c>
      <c r="S145" s="65" t="str">
        <f>VLOOKUP(B145,SAOM!B141:M869,12,0)</f>
        <v>(35)3864-7246</v>
      </c>
      <c r="T145" s="116" t="str">
        <f>VLOOKUP(B145,SAOM!B141:L869,11,0)</f>
        <v>37260-000</v>
      </c>
      <c r="U145" s="35"/>
      <c r="V145" s="63" t="str">
        <f>VLOOKUP(B145,SAOM!B141:N869,13,0)</f>
        <v>00:20:0e:10:4f:3f</v>
      </c>
      <c r="W145" s="34">
        <v>41110</v>
      </c>
      <c r="X145" s="32" t="s">
        <v>5779</v>
      </c>
      <c r="Y145" s="36">
        <v>41110</v>
      </c>
      <c r="Z145" s="53"/>
      <c r="AA145" s="36" t="s">
        <v>4512</v>
      </c>
      <c r="AB145" s="72" t="s">
        <v>4850</v>
      </c>
      <c r="AC145" s="36"/>
      <c r="AD145" s="127" t="s">
        <v>6020</v>
      </c>
      <c r="AE145" s="37" t="s">
        <v>4850</v>
      </c>
    </row>
    <row r="146" spans="1:31" s="37" customFormat="1">
      <c r="A146" s="30">
        <v>825</v>
      </c>
      <c r="B146" s="61" t="s">
        <v>913</v>
      </c>
      <c r="C146" s="34">
        <v>40949</v>
      </c>
      <c r="D146" s="34">
        <v>41105</v>
      </c>
      <c r="E146" s="34">
        <f t="shared" si="2"/>
        <v>41120</v>
      </c>
      <c r="F146" s="34">
        <v>40967</v>
      </c>
      <c r="G146" s="31" t="s">
        <v>752</v>
      </c>
      <c r="H146" s="31" t="s">
        <v>499</v>
      </c>
      <c r="I146" s="31" t="s">
        <v>501</v>
      </c>
      <c r="J146" s="32" t="s">
        <v>914</v>
      </c>
      <c r="K146" s="32" t="s">
        <v>953</v>
      </c>
      <c r="L146" s="32" t="s">
        <v>954</v>
      </c>
      <c r="M146" s="63" t="str">
        <f>VLOOKUP(B146,SAOM!B$2:H1138,7,0)</f>
        <v>-</v>
      </c>
      <c r="N146" s="33">
        <v>4033</v>
      </c>
      <c r="O146" s="34" t="str">
        <f>VLOOKUP(B146,SAOM!B$2:I1138,8,0)</f>
        <v>-</v>
      </c>
      <c r="P146" s="34" t="str">
        <f>VLOOKUP(B146,AG_Lider!A$1:F1496,6,0)</f>
        <v>VODANET</v>
      </c>
      <c r="Q146" s="65" t="str">
        <f>VLOOKUP(B146,SAOM!B$2:J1138,9,0)</f>
        <v>Juliana Oliveira da Sé Moreira</v>
      </c>
      <c r="R146" s="34" t="str">
        <f>VLOOKUP(B146,SAOM!B$2:K1584,10,0)</f>
        <v xml:space="preserve">	Rua Miguel Rodrigues Patto, 371  - Bela Vista</v>
      </c>
      <c r="S146" s="65" t="str">
        <f>VLOOKUP(B146,SAOM!B142:M870,12,0)</f>
        <v>(35)3867-1144</v>
      </c>
      <c r="T146" s="116" t="str">
        <f>VLOOKUP(B146,SAOM!B142:L870,11,0)</f>
        <v>37264-000</v>
      </c>
      <c r="U146" s="35"/>
      <c r="V146" s="63" t="str">
        <f>VLOOKUP(B146,SAOM!B142:N870,13,0)</f>
        <v>-</v>
      </c>
      <c r="W146" s="34"/>
      <c r="X146" s="32"/>
      <c r="Y146" s="36"/>
      <c r="Z146" s="53"/>
      <c r="AA146" s="36" t="s">
        <v>4515</v>
      </c>
      <c r="AB146" s="72" t="s">
        <v>4850</v>
      </c>
      <c r="AC146" s="36"/>
      <c r="AD146" s="32"/>
      <c r="AE146" s="37" t="s">
        <v>4850</v>
      </c>
    </row>
    <row r="147" spans="1:31" s="37" customFormat="1">
      <c r="A147" s="30">
        <v>826</v>
      </c>
      <c r="B147" s="61" t="s">
        <v>915</v>
      </c>
      <c r="C147" s="34">
        <v>40949</v>
      </c>
      <c r="D147" s="34">
        <v>41105</v>
      </c>
      <c r="E147" s="34">
        <f t="shared" si="2"/>
        <v>41120</v>
      </c>
      <c r="F147" s="34">
        <v>40967</v>
      </c>
      <c r="G147" s="31" t="s">
        <v>517</v>
      </c>
      <c r="H147" s="31" t="s">
        <v>499</v>
      </c>
      <c r="I147" s="31" t="s">
        <v>501</v>
      </c>
      <c r="J147" s="32" t="s">
        <v>916</v>
      </c>
      <c r="K147" s="32" t="s">
        <v>955</v>
      </c>
      <c r="L147" s="32" t="s">
        <v>956</v>
      </c>
      <c r="M147" s="63" t="str">
        <f>VLOOKUP(B147,SAOM!B$2:H1139,7,0)</f>
        <v>SES-SAEM-0826</v>
      </c>
      <c r="N147" s="33">
        <v>4033</v>
      </c>
      <c r="O147" s="34">
        <f>VLOOKUP(B147,SAOM!B$2:I1139,8,0)</f>
        <v>41107</v>
      </c>
      <c r="P147" s="34" t="str">
        <f>VLOOKUP(B147,AG_Lider!A$1:F1497,6,0)</f>
        <v>VODANET</v>
      </c>
      <c r="Q147" s="65" t="str">
        <f>VLOOKUP(B147,SAOM!B$2:J1139,9,0)</f>
        <v>Marta Verônica Varegas</v>
      </c>
      <c r="R147" s="34" t="str">
        <f>VLOOKUP(B147,SAOM!B$2:K1585,10,0)</f>
        <v>Rua Coronel Lucas, 317 - Centro</v>
      </c>
      <c r="S147" s="65" t="str">
        <f>VLOOKUP(B147,SAOM!B143:M871,12,0)</f>
        <v>(35) 3858-1638</v>
      </c>
      <c r="T147" s="116" t="str">
        <f>VLOOKUP(B147,SAOM!B143:L871,11,0)</f>
        <v>37190-000</v>
      </c>
      <c r="U147" s="35"/>
      <c r="V147" s="63" t="str">
        <f>VLOOKUP(B147,SAOM!B143:N871,13,0)</f>
        <v>00:20:0E:10:51:C3</v>
      </c>
      <c r="W147" s="34">
        <v>41107</v>
      </c>
      <c r="X147" s="32" t="s">
        <v>1562</v>
      </c>
      <c r="Y147" s="36">
        <v>41107</v>
      </c>
      <c r="Z147" s="53"/>
      <c r="AA147" s="36" t="s">
        <v>4522</v>
      </c>
      <c r="AB147" s="72" t="s">
        <v>4850</v>
      </c>
      <c r="AC147" s="36"/>
      <c r="AD147" s="32" t="s">
        <v>5937</v>
      </c>
      <c r="AE147" s="37" t="s">
        <v>4850</v>
      </c>
    </row>
    <row r="148" spans="1:31" s="37" customFormat="1">
      <c r="A148" s="30">
        <v>827</v>
      </c>
      <c r="B148" s="61" t="s">
        <v>917</v>
      </c>
      <c r="C148" s="34">
        <v>40949</v>
      </c>
      <c r="D148" s="34">
        <v>41086</v>
      </c>
      <c r="E148" s="34">
        <f t="shared" si="2"/>
        <v>41101</v>
      </c>
      <c r="F148" s="34">
        <v>40967</v>
      </c>
      <c r="G148" s="31" t="s">
        <v>517</v>
      </c>
      <c r="H148" s="31" t="s">
        <v>499</v>
      </c>
      <c r="I148" s="31" t="s">
        <v>501</v>
      </c>
      <c r="J148" s="32" t="s">
        <v>918</v>
      </c>
      <c r="K148" s="32" t="s">
        <v>957</v>
      </c>
      <c r="L148" s="32" t="s">
        <v>958</v>
      </c>
      <c r="M148" s="63" t="str">
        <f>VLOOKUP(B148,SAOM!B$2:H1140,7,0)</f>
        <v>SES-SADE-0827</v>
      </c>
      <c r="N148" s="33">
        <v>4033</v>
      </c>
      <c r="O148" s="34">
        <f>VLOOKUP(B148,SAOM!B$2:I1140,8,0)</f>
        <v>41094</v>
      </c>
      <c r="P148" s="34" t="str">
        <f>VLOOKUP(B148,AG_Lider!A$1:F1498,6,0)</f>
        <v>VODANET</v>
      </c>
      <c r="Q148" s="65" t="str">
        <f>VLOOKUP(B148,SAOM!B$2:J1140,9,0)</f>
        <v>Geisme Nagela Vilela Terra</v>
      </c>
      <c r="R148" s="34" t="str">
        <f>VLOOKUP(B148,SAOM!B$2:K1586,10,0)</f>
        <v>avenida Miguel Nassar, 112 - Centro</v>
      </c>
      <c r="S148" s="65" t="str">
        <f>VLOOKUP(B148,SAOM!B144:M872,12,0)</f>
        <v>(35) 3236-1213</v>
      </c>
      <c r="T148" s="116" t="str">
        <f>VLOOKUP(B148,SAOM!B144:L872,11,0)</f>
        <v>37414-000</v>
      </c>
      <c r="U148" s="35"/>
      <c r="V148" s="63" t="str">
        <f>VLOOKUP(B148,SAOM!B144:N872,13,0)</f>
        <v>00:20:0e:10:52:3d</v>
      </c>
      <c r="W148" s="34">
        <v>41094</v>
      </c>
      <c r="X148" s="32" t="s">
        <v>1967</v>
      </c>
      <c r="Y148" s="36">
        <v>41094</v>
      </c>
      <c r="Z148" s="53"/>
      <c r="AA148" s="36" t="s">
        <v>3979</v>
      </c>
      <c r="AB148" s="72" t="s">
        <v>4850</v>
      </c>
      <c r="AC148" s="36"/>
      <c r="AD148" s="32"/>
      <c r="AE148" s="37" t="s">
        <v>4850</v>
      </c>
    </row>
    <row r="149" spans="1:31" s="37" customFormat="1">
      <c r="A149" s="30">
        <v>829</v>
      </c>
      <c r="B149" s="61" t="s">
        <v>919</v>
      </c>
      <c r="C149" s="34">
        <v>40949</v>
      </c>
      <c r="D149" s="34">
        <v>41105</v>
      </c>
      <c r="E149" s="34">
        <f t="shared" si="2"/>
        <v>41120</v>
      </c>
      <c r="F149" s="34">
        <v>40967</v>
      </c>
      <c r="G149" s="31" t="s">
        <v>682</v>
      </c>
      <c r="H149" s="31" t="s">
        <v>499</v>
      </c>
      <c r="I149" s="31" t="s">
        <v>501</v>
      </c>
      <c r="J149" s="32" t="s">
        <v>920</v>
      </c>
      <c r="K149" s="32" t="s">
        <v>959</v>
      </c>
      <c r="L149" s="32" t="s">
        <v>960</v>
      </c>
      <c r="M149" s="63" t="str">
        <f>VLOOKUP(B149,SAOM!B$2:H1141,7,0)</f>
        <v>SES-SAAS-0829</v>
      </c>
      <c r="N149" s="33">
        <v>4033</v>
      </c>
      <c r="O149" s="34">
        <f>VLOOKUP(B149,SAOM!B$2:I1141,8,0)</f>
        <v>41121</v>
      </c>
      <c r="P149" s="34" t="str">
        <f>VLOOKUP(B149,AG_Lider!A$1:F1499,6,0)</f>
        <v>VODANET</v>
      </c>
      <c r="Q149" s="65" t="str">
        <f>VLOOKUP(B149,SAOM!B$2:J1141,9,0)</f>
        <v>Ivan José da Rocha</v>
      </c>
      <c r="R149" s="34" t="str">
        <f>VLOOKUP(B149,SAOM!B$2:K1587,10,0)</f>
        <v>Rua Plinio Pedro martins, 460 - Centro</v>
      </c>
      <c r="S149" s="65" t="str">
        <f>VLOOKUP(B149,SAOM!B145:M873,12,0)</f>
        <v>(35) 3237-1580</v>
      </c>
      <c r="T149" s="116" t="str">
        <f>VLOOKUP(B149,SAOM!B145:L873,11,0)</f>
        <v>37418-000</v>
      </c>
      <c r="U149" s="35"/>
      <c r="V149" s="63" t="str">
        <f>VLOOKUP(B149,SAOM!B145:N873,13,0)</f>
        <v>-</v>
      </c>
      <c r="W149" s="34"/>
      <c r="X149" s="32"/>
      <c r="Y149" s="36"/>
      <c r="Z149" s="53"/>
      <c r="AA149" s="36" t="s">
        <v>4524</v>
      </c>
      <c r="AB149" s="72" t="s">
        <v>4850</v>
      </c>
      <c r="AC149" s="36"/>
      <c r="AD149" s="54"/>
      <c r="AE149" s="37" t="s">
        <v>4850</v>
      </c>
    </row>
    <row r="150" spans="1:31" s="37" customFormat="1">
      <c r="A150" s="30">
        <v>831</v>
      </c>
      <c r="B150" s="61" t="s">
        <v>921</v>
      </c>
      <c r="C150" s="34">
        <v>40949</v>
      </c>
      <c r="D150" s="34">
        <v>40994</v>
      </c>
      <c r="E150" s="34">
        <f t="shared" si="2"/>
        <v>41009</v>
      </c>
      <c r="F150" s="34" t="s">
        <v>501</v>
      </c>
      <c r="G150" s="31" t="s">
        <v>517</v>
      </c>
      <c r="H150" s="31" t="s">
        <v>499</v>
      </c>
      <c r="I150" s="31" t="s">
        <v>501</v>
      </c>
      <c r="J150" s="32" t="s">
        <v>922</v>
      </c>
      <c r="K150" s="32" t="s">
        <v>961</v>
      </c>
      <c r="L150" s="32" t="s">
        <v>962</v>
      </c>
      <c r="M150" s="63" t="str">
        <f>VLOOKUP(B150,SAOM!B$2:H1142,7,0)</f>
        <v>SES-AROS-0831</v>
      </c>
      <c r="N150" s="33">
        <v>4033</v>
      </c>
      <c r="O150" s="34">
        <f>VLOOKUP(B150,SAOM!B$2:I1142,8,0)</f>
        <v>40966</v>
      </c>
      <c r="P150" s="34" t="str">
        <f>VLOOKUP(B150,AG_Lider!A$1:F1500,6,0)</f>
        <v>CONCLUÍDO</v>
      </c>
      <c r="Q150" s="65" t="str">
        <f>VLOOKUP(B150,SAOM!B$2:J1142,9,0)</f>
        <v>Flavia Kelly Domingas Silva</v>
      </c>
      <c r="R150" s="34" t="str">
        <f>VLOOKUP(B150,SAOM!B$2:K1588,10,0)</f>
        <v>Rua Juiz de Fora, 1533 - Centro</v>
      </c>
      <c r="S150" s="65" t="str">
        <f>VLOOKUP(B150,SAOM!B146:M874,12,0)</f>
        <v>(37) 3288-1163</v>
      </c>
      <c r="T150" s="116" t="str">
        <f>VLOOKUP(B150,SAOM!B146:L874,11,0)</f>
        <v>35603-000</v>
      </c>
      <c r="U150" s="35">
        <v>40962</v>
      </c>
      <c r="V150" s="63" t="str">
        <f>VLOOKUP(B150,SAOM!B146:N874,13,0)</f>
        <v>00:20:0E:10:49:02</v>
      </c>
      <c r="W150" s="34">
        <v>40963</v>
      </c>
      <c r="X150" s="32" t="s">
        <v>4064</v>
      </c>
      <c r="Y150" s="36">
        <v>40966</v>
      </c>
      <c r="Z150" s="53">
        <v>40984</v>
      </c>
      <c r="AA150" s="72" t="s">
        <v>2663</v>
      </c>
      <c r="AB150" s="72" t="s">
        <v>4850</v>
      </c>
      <c r="AC150" s="72"/>
      <c r="AD150" s="32"/>
      <c r="AE150" s="37" t="s">
        <v>4850</v>
      </c>
    </row>
    <row r="151" spans="1:31" s="37" customFormat="1">
      <c r="A151" s="30">
        <v>842</v>
      </c>
      <c r="B151" s="61" t="s">
        <v>986</v>
      </c>
      <c r="C151" s="34">
        <v>40952</v>
      </c>
      <c r="D151" s="34">
        <v>41108</v>
      </c>
      <c r="E151" s="34">
        <f t="shared" si="2"/>
        <v>41123</v>
      </c>
      <c r="F151" s="34">
        <v>40967</v>
      </c>
      <c r="G151" s="31" t="s">
        <v>517</v>
      </c>
      <c r="H151" s="31" t="s">
        <v>499</v>
      </c>
      <c r="I151" s="31" t="s">
        <v>501</v>
      </c>
      <c r="J151" s="32" t="s">
        <v>1005</v>
      </c>
      <c r="K151" s="32" t="s">
        <v>1022</v>
      </c>
      <c r="L151" s="32" t="s">
        <v>1023</v>
      </c>
      <c r="M151" s="63" t="str">
        <f>VLOOKUP(B151,SAOM!B$2:H1143,7,0)</f>
        <v>SES-MANA-0842</v>
      </c>
      <c r="N151" s="33">
        <v>4033</v>
      </c>
      <c r="O151" s="34">
        <f>VLOOKUP(B151,SAOM!B$2:I1143,8,0)</f>
        <v>41117</v>
      </c>
      <c r="P151" s="34" t="str">
        <f>VLOOKUP(B151,AG_Lider!A$1:F1501,6,0)</f>
        <v>VODANET</v>
      </c>
      <c r="Q151" s="65" t="str">
        <f>VLOOKUP(B151,SAOM!B$2:J1143,9,0)</f>
        <v>BRUNO GARCIA ALVES</v>
      </c>
      <c r="R151" s="34" t="str">
        <f>VLOOKUP(B151,SAOM!B$2:K1589,10,0)</f>
        <v>RUA: VEREADOR PEDRO MARTINS XAVIER, 97, Bairro Moacir Flavio</v>
      </c>
      <c r="S151" s="65" t="str">
        <f>VLOOKUP(B151,SAOM!B147:M875,12,0)</f>
        <v xml:space="preserve"> (34)3674-1338  </v>
      </c>
      <c r="T151" s="116" t="str">
        <f>VLOOKUP(B151,SAOM!B147:L875,11,0)</f>
        <v>38870-000</v>
      </c>
      <c r="U151" s="35"/>
      <c r="V151" s="63" t="str">
        <f>VLOOKUP(B151,SAOM!B147:N875,13,0)</f>
        <v>00:20:0E:10:4F:39</v>
      </c>
      <c r="W151" s="34">
        <v>41117</v>
      </c>
      <c r="X151" s="32" t="s">
        <v>6144</v>
      </c>
      <c r="Y151" s="36">
        <v>41117</v>
      </c>
      <c r="Z151" s="53"/>
      <c r="AA151" s="36" t="s">
        <v>4504</v>
      </c>
      <c r="AB151" s="72" t="s">
        <v>4850</v>
      </c>
      <c r="AC151" s="36"/>
      <c r="AD151" s="32"/>
      <c r="AE151" s="37" t="s">
        <v>4850</v>
      </c>
    </row>
    <row r="152" spans="1:31" s="37" customFormat="1">
      <c r="A152" s="30">
        <v>849</v>
      </c>
      <c r="B152" s="61" t="s">
        <v>987</v>
      </c>
      <c r="C152" s="34">
        <v>40952</v>
      </c>
      <c r="D152" s="34">
        <v>40997</v>
      </c>
      <c r="E152" s="34">
        <f t="shared" si="2"/>
        <v>41012</v>
      </c>
      <c r="F152" s="34" t="s">
        <v>501</v>
      </c>
      <c r="G152" s="31" t="s">
        <v>517</v>
      </c>
      <c r="H152" s="31" t="s">
        <v>499</v>
      </c>
      <c r="I152" s="31" t="s">
        <v>501</v>
      </c>
      <c r="J152" s="32" t="s">
        <v>1006</v>
      </c>
      <c r="K152" s="32" t="s">
        <v>1024</v>
      </c>
      <c r="L152" s="32" t="s">
        <v>1025</v>
      </c>
      <c r="M152" s="63" t="str">
        <f>VLOOKUP(B152,SAOM!B$2:H1144,7,0)</f>
        <v>SES-BIAS-0849</v>
      </c>
      <c r="N152" s="33">
        <v>4033</v>
      </c>
      <c r="O152" s="34">
        <f>VLOOKUP(B152,SAOM!B$2:I1144,8,0)</f>
        <v>40969</v>
      </c>
      <c r="P152" s="34" t="str">
        <f>VLOOKUP(B152,AG_Lider!A$1:F1502,6,0)</f>
        <v>CONCLUÍDO</v>
      </c>
      <c r="Q152" s="65" t="str">
        <f>VLOOKUP(B152,SAOM!B$2:J1144,9,0)</f>
        <v>JOB FELICIANO NETO</v>
      </c>
      <c r="R152" s="34" t="str">
        <f>VLOOKUP(B152,SAOM!B$2:K1590,10,0)</f>
        <v>Rua SANTA CATARINA, 0 - CENTRO</v>
      </c>
      <c r="S152" s="65" t="str">
        <f>VLOOKUP(B152,SAOM!B148:M876,12,0)</f>
        <v>(37) 3546-1173</v>
      </c>
      <c r="T152" s="116" t="str">
        <f>VLOOKUP(B152,SAOM!B148:L876,11,0)</f>
        <v>35621-000</v>
      </c>
      <c r="U152" s="35">
        <v>40969</v>
      </c>
      <c r="V152" s="63" t="str">
        <f>VLOOKUP(B152,SAOM!B148:N876,13,0)</f>
        <v>00:20:0E:10:48:B9</v>
      </c>
      <c r="W152" s="34">
        <v>40969</v>
      </c>
      <c r="X152" s="32" t="s">
        <v>1635</v>
      </c>
      <c r="Y152" s="36">
        <v>40970</v>
      </c>
      <c r="Z152" s="53"/>
      <c r="AA152" s="72"/>
      <c r="AB152" s="72" t="s">
        <v>4850</v>
      </c>
      <c r="AC152" s="72"/>
      <c r="AD152" s="32"/>
      <c r="AE152" s="37" t="s">
        <v>4850</v>
      </c>
    </row>
    <row r="153" spans="1:31" s="37" customFormat="1">
      <c r="A153" s="30">
        <v>863</v>
      </c>
      <c r="B153" s="61" t="s">
        <v>989</v>
      </c>
      <c r="C153" s="34">
        <v>40952</v>
      </c>
      <c r="D153" s="34">
        <v>41091</v>
      </c>
      <c r="E153" s="34">
        <f t="shared" si="2"/>
        <v>41106</v>
      </c>
      <c r="F153" s="34">
        <v>40967</v>
      </c>
      <c r="G153" s="31" t="s">
        <v>517</v>
      </c>
      <c r="H153" s="31" t="s">
        <v>499</v>
      </c>
      <c r="I153" s="31" t="s">
        <v>501</v>
      </c>
      <c r="J153" s="32" t="s">
        <v>1008</v>
      </c>
      <c r="K153" s="32" t="s">
        <v>1028</v>
      </c>
      <c r="L153" s="32" t="s">
        <v>1029</v>
      </c>
      <c r="M153" s="63" t="str">
        <f>VLOOKUP(B153,SAOM!B$2:H1146,7,0)</f>
        <v>SES-DOIS-0863</v>
      </c>
      <c r="N153" s="33">
        <v>4033</v>
      </c>
      <c r="O153" s="34">
        <f>VLOOKUP(B153,SAOM!B$2:I1146,8,0)</f>
        <v>41116</v>
      </c>
      <c r="P153" s="34" t="str">
        <f>VLOOKUP(B153,AG_Lider!A$1:F1504,6,0)</f>
        <v>VODANET</v>
      </c>
      <c r="Q153" s="65" t="str">
        <f>VLOOKUP(B153,SAOM!B$2:J1146,9,0)</f>
        <v>DANILO LIMA E CASTRO</v>
      </c>
      <c r="R153" s="34" t="str">
        <f>VLOOKUP(B153,SAOM!B$2:K1592,10,0)</f>
        <v>praça NOSSA SENHORA DAS DORES, 0 - CENTRO</v>
      </c>
      <c r="S153" s="65" t="str">
        <f>VLOOKUP(B153,SAOM!B149:M877,12,0)</f>
        <v>(37) 3355-1360</v>
      </c>
      <c r="T153" s="116" t="str">
        <f>VLOOKUP(B153,SAOM!B149:L877,11,0)</f>
        <v>37926-000</v>
      </c>
      <c r="U153" s="35"/>
      <c r="V153" s="63" t="str">
        <f>VLOOKUP(B153,SAOM!B149:N877,13,0)</f>
        <v>00:20:0E:10:4A:EB</v>
      </c>
      <c r="W153" s="34">
        <v>41116</v>
      </c>
      <c r="X153" s="32" t="s">
        <v>5823</v>
      </c>
      <c r="Y153" s="36">
        <v>41116</v>
      </c>
      <c r="Z153" s="53"/>
      <c r="AA153" s="36" t="s">
        <v>4060</v>
      </c>
      <c r="AB153" s="72" t="s">
        <v>4850</v>
      </c>
      <c r="AC153" s="36"/>
      <c r="AD153" s="32"/>
      <c r="AE153" s="37" t="s">
        <v>4850</v>
      </c>
    </row>
    <row r="154" spans="1:31" s="37" customFormat="1">
      <c r="A154" s="30">
        <v>834</v>
      </c>
      <c r="B154" s="61" t="s">
        <v>990</v>
      </c>
      <c r="C154" s="34">
        <v>40952</v>
      </c>
      <c r="D154" s="34">
        <v>41108</v>
      </c>
      <c r="E154" s="34">
        <f t="shared" si="2"/>
        <v>41123</v>
      </c>
      <c r="F154" s="34">
        <v>40967</v>
      </c>
      <c r="G154" s="31" t="s">
        <v>682</v>
      </c>
      <c r="H154" s="31" t="s">
        <v>499</v>
      </c>
      <c r="I154" s="31" t="s">
        <v>501</v>
      </c>
      <c r="J154" s="32" t="s">
        <v>1009</v>
      </c>
      <c r="K154" s="32" t="s">
        <v>1030</v>
      </c>
      <c r="L154" s="32" t="s">
        <v>1031</v>
      </c>
      <c r="M154" s="63" t="str">
        <f>VLOOKUP(B154,SAOM!B$2:H1147,7,0)</f>
        <v>-</v>
      </c>
      <c r="N154" s="33">
        <v>4033</v>
      </c>
      <c r="O154" s="34">
        <f>VLOOKUP(B154,SAOM!B$2:I1147,8,0)</f>
        <v>41121</v>
      </c>
      <c r="P154" s="34" t="str">
        <f>VLOOKUP(B154,AG_Lider!A$1:F1505,6,0)</f>
        <v>VODANET</v>
      </c>
      <c r="Q154" s="65" t="str">
        <f>VLOOKUP(B154,SAOM!B$2:J1147,9,0)</f>
        <v>MARILIA BERTOLATO RIBEIRO</v>
      </c>
      <c r="R154" s="34" t="str">
        <f>VLOOKUP(B154,SAOM!B$2:K1593,10,0)</f>
        <v>Rua CARLOS GRAVINA MARTINS, 25 - ROSÁRIO</v>
      </c>
      <c r="S154" s="65" t="str">
        <f>VLOOKUP(B154,SAOM!B150:M878,12,0)</f>
        <v>(32) 3577-1335</v>
      </c>
      <c r="T154" s="116" t="str">
        <f>VLOOKUP(B154,SAOM!B150:L878,11,0)</f>
        <v>36510-000</v>
      </c>
      <c r="U154" s="35"/>
      <c r="V154" s="63" t="str">
        <f>VLOOKUP(B154,SAOM!B150:N878,13,0)</f>
        <v>-</v>
      </c>
      <c r="W154" s="34"/>
      <c r="X154" s="32"/>
      <c r="Y154" s="36"/>
      <c r="Z154" s="53"/>
      <c r="AA154" s="36" t="s">
        <v>4518</v>
      </c>
      <c r="AB154" s="72" t="s">
        <v>4850</v>
      </c>
      <c r="AC154" s="36"/>
      <c r="AD154" s="32"/>
      <c r="AE154" s="37" t="s">
        <v>4850</v>
      </c>
    </row>
    <row r="155" spans="1:31" s="37" customFormat="1">
      <c r="A155" s="30">
        <v>843</v>
      </c>
      <c r="B155" s="61" t="s">
        <v>991</v>
      </c>
      <c r="C155" s="34">
        <v>40952</v>
      </c>
      <c r="D155" s="34">
        <v>40997</v>
      </c>
      <c r="E155" s="34">
        <f t="shared" si="2"/>
        <v>41012</v>
      </c>
      <c r="F155" s="34">
        <v>40976</v>
      </c>
      <c r="G155" s="31" t="s">
        <v>1518</v>
      </c>
      <c r="H155" s="31" t="s">
        <v>501</v>
      </c>
      <c r="I155" s="31" t="s">
        <v>506</v>
      </c>
      <c r="J155" s="32" t="s">
        <v>169</v>
      </c>
      <c r="K155" s="32" t="s">
        <v>1032</v>
      </c>
      <c r="L155" s="32" t="s">
        <v>1033</v>
      </c>
      <c r="M155" s="63" t="str">
        <f>VLOOKUP(B155,SAOM!B$2:H1148,7,0)</f>
        <v>SES-JURA-0843</v>
      </c>
      <c r="N155" s="33">
        <v>4033</v>
      </c>
      <c r="O155" s="34">
        <f>VLOOKUP(B155,SAOM!B$2:I1148,8,0)</f>
        <v>40995</v>
      </c>
      <c r="P155" s="34" t="str">
        <f>VLOOKUP(B155,AG_Lider!A$1:F1506,6,0)</f>
        <v>VODANET</v>
      </c>
      <c r="Q155" s="65" t="str">
        <f>VLOOKUP(B155,SAOM!B$2:J1148,9,0)</f>
        <v>Bruno Pereira</v>
      </c>
      <c r="R155" s="34" t="str">
        <f>VLOOKUP(B155,SAOM!B$2:K1594,10,0)</f>
        <v>Avenida Barão do Rio Branco, 249 Transportes SRS-JF - Manoel Honório.</v>
      </c>
      <c r="S155" s="65" t="str">
        <f>VLOOKUP(B155,SAOM!B151:M879,12,0)</f>
        <v>(32) 3274-5361</v>
      </c>
      <c r="T155" s="116" t="str">
        <f>VLOOKUP(B155,SAOM!B151:L879,11,0)</f>
        <v>36045-010</v>
      </c>
      <c r="U155" s="35"/>
      <c r="V155" s="63" t="str">
        <f>VLOOKUP(B155,SAOM!B151:N879,13,0)</f>
        <v>-</v>
      </c>
      <c r="W155" s="34"/>
      <c r="X155" s="32"/>
      <c r="Y155" s="36"/>
      <c r="Z155" s="53"/>
      <c r="AA155" s="72" t="s">
        <v>5561</v>
      </c>
      <c r="AB155" s="72" t="s">
        <v>4850</v>
      </c>
      <c r="AC155" s="72"/>
      <c r="AD155" s="32"/>
      <c r="AE155" s="37" t="s">
        <v>4850</v>
      </c>
    </row>
    <row r="156" spans="1:31" s="37" customFormat="1">
      <c r="A156" s="30">
        <v>851</v>
      </c>
      <c r="B156" s="61" t="s">
        <v>992</v>
      </c>
      <c r="C156" s="34">
        <v>40952</v>
      </c>
      <c r="D156" s="34">
        <v>40997</v>
      </c>
      <c r="E156" s="34">
        <f t="shared" si="2"/>
        <v>41012</v>
      </c>
      <c r="F156" s="34" t="s">
        <v>501</v>
      </c>
      <c r="G156" s="31" t="s">
        <v>517</v>
      </c>
      <c r="H156" s="31" t="s">
        <v>499</v>
      </c>
      <c r="I156" s="31" t="s">
        <v>501</v>
      </c>
      <c r="J156" s="32" t="s">
        <v>1010</v>
      </c>
      <c r="K156" s="32" t="s">
        <v>1034</v>
      </c>
      <c r="L156" s="32" t="s">
        <v>1035</v>
      </c>
      <c r="M156" s="63" t="str">
        <f>VLOOKUP(B156,SAOM!B$2:H1149,7,0)</f>
        <v>SES-CATA-0851</v>
      </c>
      <c r="N156" s="33">
        <v>4033</v>
      </c>
      <c r="O156" s="34">
        <f>VLOOKUP(B156,SAOM!B$2:I1149,8,0)</f>
        <v>40955</v>
      </c>
      <c r="P156" s="34" t="str">
        <f>VLOOKUP(B156,AG_Lider!A$1:F1507,6,0)</f>
        <v>CONCLUÍDO</v>
      </c>
      <c r="Q156" s="65" t="str">
        <f>VLOOKUP(B156,SAOM!B$2:J1149,9,0)</f>
        <v>RODRIGO AVILA MAFUZ</v>
      </c>
      <c r="R156" s="34" t="str">
        <f>VLOOKUP(B156,SAOM!B$2:K1595,10,0)</f>
        <v>Avenida NOSSA SENHORA APARECIDA, 270 - CENTRO</v>
      </c>
      <c r="S156" s="65" t="str">
        <f>VLOOKUP(B156,SAOM!B152:M880,12,0)</f>
        <v>(31) 3716-1780</v>
      </c>
      <c r="T156" s="116" t="str">
        <f>VLOOKUP(B156,SAOM!B152:L880,11,0)</f>
        <v>35765-000</v>
      </c>
      <c r="U156" s="35">
        <v>40955</v>
      </c>
      <c r="V156" s="63" t="str">
        <f>VLOOKUP(B156,SAOM!B152:N880,13,0)</f>
        <v>00:20:0E:10:49:EE</v>
      </c>
      <c r="W156" s="34">
        <v>40956</v>
      </c>
      <c r="X156" s="32" t="s">
        <v>1180</v>
      </c>
      <c r="Y156" s="36">
        <v>40956</v>
      </c>
      <c r="Z156" s="53">
        <v>40984</v>
      </c>
      <c r="AA156" s="72" t="s">
        <v>749</v>
      </c>
      <c r="AB156" s="72" t="s">
        <v>4850</v>
      </c>
      <c r="AC156" s="72"/>
      <c r="AD156" s="54"/>
      <c r="AE156" s="37" t="s">
        <v>4850</v>
      </c>
    </row>
    <row r="157" spans="1:31" s="37" customFormat="1">
      <c r="A157" s="30">
        <v>857</v>
      </c>
      <c r="B157" s="61" t="s">
        <v>993</v>
      </c>
      <c r="C157" s="34">
        <v>40952</v>
      </c>
      <c r="D157" s="34">
        <v>41108</v>
      </c>
      <c r="E157" s="34">
        <f t="shared" si="2"/>
        <v>41123</v>
      </c>
      <c r="F157" s="34">
        <v>40967</v>
      </c>
      <c r="G157" s="31" t="s">
        <v>517</v>
      </c>
      <c r="H157" s="31" t="s">
        <v>499</v>
      </c>
      <c r="I157" s="31" t="s">
        <v>501</v>
      </c>
      <c r="J157" s="32" t="s">
        <v>1011</v>
      </c>
      <c r="K157" s="32" t="s">
        <v>1036</v>
      </c>
      <c r="L157" s="32" t="s">
        <v>1037</v>
      </c>
      <c r="M157" s="63" t="str">
        <f>VLOOKUP(B157,SAOM!B$2:H1150,7,0)</f>
        <v>SES-CETE-0857</v>
      </c>
      <c r="N157" s="33">
        <v>4033</v>
      </c>
      <c r="O157" s="34">
        <f>VLOOKUP(B157,SAOM!B$2:I1150,8,0)</f>
        <v>41116</v>
      </c>
      <c r="P157" s="34" t="str">
        <f>VLOOKUP(B157,AG_Lider!A$1:F1508,6,0)</f>
        <v>VODANET</v>
      </c>
      <c r="Q157" s="65" t="str">
        <f>VLOOKUP(B157,SAOM!B$2:J1150,9,0)</f>
        <v>PAULA JUNIA ALVES</v>
      </c>
      <c r="R157" s="34" t="str">
        <f>VLOOKUP(B157,SAOM!B$2:K1596,10,0)</f>
        <v>Avenida CORONEL FRANCISCO FRANCISCO GUIMARAES, 268 - CENTRO</v>
      </c>
      <c r="S157" s="65" t="str">
        <f>VLOOKUP(B157,SAOM!B153:M881,12,0)</f>
        <v>(37)3544-1144</v>
      </c>
      <c r="T157" s="116" t="str">
        <f>VLOOKUP(B157,SAOM!B153:L881,11,0)</f>
        <v>35624-000</v>
      </c>
      <c r="U157" s="35"/>
      <c r="V157" s="63" t="str">
        <f>VLOOKUP(B157,SAOM!B153:N881,13,0)</f>
        <v>00:20:0E:10:4F:8F</v>
      </c>
      <c r="W157" s="34">
        <v>41116</v>
      </c>
      <c r="X157" s="32" t="s">
        <v>6144</v>
      </c>
      <c r="Y157" s="36">
        <v>41116</v>
      </c>
      <c r="Z157" s="53"/>
      <c r="AA157" s="36" t="s">
        <v>4435</v>
      </c>
      <c r="AB157" s="72" t="s">
        <v>4850</v>
      </c>
      <c r="AC157" s="36"/>
      <c r="AD157" s="32"/>
      <c r="AE157" s="37" t="s">
        <v>4850</v>
      </c>
    </row>
    <row r="158" spans="1:31" s="37" customFormat="1">
      <c r="A158" s="30">
        <v>865</v>
      </c>
      <c r="B158" s="61" t="s">
        <v>994</v>
      </c>
      <c r="C158" s="34">
        <v>40952</v>
      </c>
      <c r="D158" s="34">
        <v>41108</v>
      </c>
      <c r="E158" s="34">
        <f t="shared" si="2"/>
        <v>41123</v>
      </c>
      <c r="F158" s="34">
        <v>40967</v>
      </c>
      <c r="G158" s="31" t="s">
        <v>517</v>
      </c>
      <c r="H158" s="31" t="s">
        <v>499</v>
      </c>
      <c r="I158" s="31" t="s">
        <v>501</v>
      </c>
      <c r="J158" s="32" t="s">
        <v>1012</v>
      </c>
      <c r="K158" s="32" t="s">
        <v>1038</v>
      </c>
      <c r="L158" s="32" t="s">
        <v>1039</v>
      </c>
      <c r="M158" s="63" t="str">
        <f>VLOOKUP(B158,SAOM!B$2:H1151,7,0)</f>
        <v>SES-FUIA-0865</v>
      </c>
      <c r="N158" s="33">
        <v>4033</v>
      </c>
      <c r="O158" s="34">
        <f>VLOOKUP(B158,SAOM!B$2:I1151,8,0)</f>
        <v>41108</v>
      </c>
      <c r="P158" s="34" t="str">
        <f>VLOOKUP(B158,AG_Lider!A$1:F1509,6,0)</f>
        <v>VODANET</v>
      </c>
      <c r="Q158" s="65" t="str">
        <f>VLOOKUP(B158,SAOM!B$2:J1151,9,0)</f>
        <v>EULADIA DE OLIVEIRA FREITAS</v>
      </c>
      <c r="R158" s="34" t="str">
        <f>VLOOKUP(B158,SAOM!B$2:K1597,10,0)</f>
        <v>RUA ANTÔNIO TORRES FERNANDES,35</v>
      </c>
      <c r="S158" s="65" t="str">
        <f>VLOOKUP(B158,SAOM!B154:M882,12,0)</f>
        <v xml:space="preserve"> (31)8229-6687</v>
      </c>
      <c r="T158" s="116" t="str">
        <f>VLOOKUP(B158,SAOM!B154:L882,11,0)</f>
        <v>35709-000</v>
      </c>
      <c r="U158" s="35"/>
      <c r="V158" s="63" t="str">
        <f>VLOOKUP(B158,SAOM!B154:N882,13,0)</f>
        <v>00:20:0E:10:4D:06</v>
      </c>
      <c r="W158" s="34">
        <v>41108</v>
      </c>
      <c r="X158" s="32" t="s">
        <v>2747</v>
      </c>
      <c r="Y158" s="36">
        <v>41108</v>
      </c>
      <c r="Z158" s="53"/>
      <c r="AA158" s="36" t="s">
        <v>4487</v>
      </c>
      <c r="AB158" s="72" t="s">
        <v>4850</v>
      </c>
      <c r="AC158" s="36"/>
      <c r="AD158" s="54" t="s">
        <v>5990</v>
      </c>
      <c r="AE158" s="37" t="s">
        <v>4850</v>
      </c>
    </row>
    <row r="159" spans="1:31" s="37" customFormat="1">
      <c r="A159" s="30">
        <v>836</v>
      </c>
      <c r="B159" s="61" t="s">
        <v>995</v>
      </c>
      <c r="C159" s="34">
        <v>40952</v>
      </c>
      <c r="D159" s="34">
        <v>40997</v>
      </c>
      <c r="E159" s="34">
        <f t="shared" si="2"/>
        <v>41012</v>
      </c>
      <c r="F159" s="34" t="s">
        <v>501</v>
      </c>
      <c r="G159" s="31" t="s">
        <v>517</v>
      </c>
      <c r="H159" s="31" t="s">
        <v>499</v>
      </c>
      <c r="I159" s="31" t="s">
        <v>501</v>
      </c>
      <c r="J159" s="32" t="s">
        <v>1013</v>
      </c>
      <c r="K159" s="32" t="s">
        <v>1040</v>
      </c>
      <c r="L159" s="32" t="s">
        <v>1041</v>
      </c>
      <c r="M159" s="63" t="str">
        <f>VLOOKUP(B159,SAOM!B$2:H1152,7,0)</f>
        <v>SES-PRES-0836</v>
      </c>
      <c r="N159" s="33">
        <v>4033</v>
      </c>
      <c r="O159" s="34">
        <f>VLOOKUP(B159,SAOM!B$2:I1152,8,0)</f>
        <v>40974</v>
      </c>
      <c r="P159" s="34" t="str">
        <f>VLOOKUP(B159,AG_Lider!A$1:F1510,6,0)</f>
        <v>CONCLUÍDO</v>
      </c>
      <c r="Q159" s="65" t="str">
        <f>VLOOKUP(B159,SAOM!B$2:J1152,9,0)</f>
        <v>CRISTINA CARNEIRO FARIA</v>
      </c>
      <c r="R159" s="34" t="str">
        <f>VLOOKUP(B159,SAOM!B$2:K1598,10,0)</f>
        <v>Rua TAQUARASSU, 7 - CENTRO</v>
      </c>
      <c r="S159" s="65" t="e">
        <f>VLOOKUP(B159,SAOM!B155:M883,12,0)</f>
        <v>#N/A</v>
      </c>
      <c r="T159" s="116" t="e">
        <f>VLOOKUP(B159,SAOM!B155:L883,11,0)</f>
        <v>#N/A</v>
      </c>
      <c r="U159" s="35">
        <v>40969</v>
      </c>
      <c r="V159" s="63" t="e">
        <f>VLOOKUP(B159,SAOM!B155:N883,13,0)</f>
        <v>#N/A</v>
      </c>
      <c r="W159" s="34">
        <v>40974</v>
      </c>
      <c r="X159" s="32" t="s">
        <v>1572</v>
      </c>
      <c r="Y159" s="36">
        <v>40974</v>
      </c>
      <c r="Z159" s="53"/>
      <c r="AA159" s="72"/>
      <c r="AB159" s="72" t="s">
        <v>4850</v>
      </c>
      <c r="AC159" s="72"/>
      <c r="AD159" s="54"/>
      <c r="AE159" s="37" t="s">
        <v>4850</v>
      </c>
    </row>
    <row r="160" spans="1:31" s="37" customFormat="1">
      <c r="A160" s="30">
        <v>845</v>
      </c>
      <c r="B160" s="61" t="s">
        <v>996</v>
      </c>
      <c r="C160" s="34">
        <v>40952</v>
      </c>
      <c r="D160" s="34">
        <v>41108</v>
      </c>
      <c r="E160" s="34">
        <f t="shared" si="2"/>
        <v>41123</v>
      </c>
      <c r="F160" s="34">
        <v>40967</v>
      </c>
      <c r="G160" s="31" t="s">
        <v>682</v>
      </c>
      <c r="H160" s="31" t="s">
        <v>499</v>
      </c>
      <c r="I160" s="31" t="s">
        <v>501</v>
      </c>
      <c r="J160" s="32" t="s">
        <v>1014</v>
      </c>
      <c r="K160" s="32" t="s">
        <v>1042</v>
      </c>
      <c r="L160" s="32" t="s">
        <v>1043</v>
      </c>
      <c r="M160" s="63" t="str">
        <f>VLOOKUP(B160,SAOM!B$2:H1153,7,0)</f>
        <v>SES-LAAL-0845</v>
      </c>
      <c r="N160" s="33">
        <v>4033</v>
      </c>
      <c r="O160" s="34">
        <f>VLOOKUP(B160,SAOM!B$2:I1153,8,0)</f>
        <v>41116</v>
      </c>
      <c r="P160" s="34" t="str">
        <f>VLOOKUP(B160,AG_Lider!A$1:F1511,6,0)</f>
        <v>VODANET</v>
      </c>
      <c r="Q160" s="65" t="str">
        <f>VLOOKUP(B160,SAOM!B$2:J1153,9,0)</f>
        <v>AUGUSTO JOSE DE PAULA MARCHITO</v>
      </c>
      <c r="R160" s="34" t="str">
        <f>VLOOKUP(B160,SAOM!B$2:K1599,10,0)</f>
        <v xml:space="preserve">	RUA SEBASTIAO SOARES DA SILVEIRA, S/N - CENTRO</v>
      </c>
      <c r="S160" s="65" t="str">
        <f>VLOOKUP(B160,SAOM!B156:M884,12,0)</f>
        <v>(32) 3424-1516</v>
      </c>
      <c r="T160" s="116" t="str">
        <f>VLOOKUP(B160,SAOM!B156:L884,11,0)</f>
        <v>36760-000</v>
      </c>
      <c r="U160" s="35"/>
      <c r="V160" s="63" t="str">
        <f>VLOOKUP(B160,SAOM!B156:N884,13,0)</f>
        <v>-</v>
      </c>
      <c r="W160" s="34"/>
      <c r="X160" s="32"/>
      <c r="Y160" s="36"/>
      <c r="Z160" s="53"/>
      <c r="AA160" s="36" t="s">
        <v>4496</v>
      </c>
      <c r="AB160" s="72" t="s">
        <v>4850</v>
      </c>
      <c r="AC160" s="36"/>
      <c r="AD160" s="32"/>
      <c r="AE160" s="37" t="s">
        <v>4850</v>
      </c>
    </row>
    <row r="161" spans="1:31" s="37" customFormat="1">
      <c r="A161" s="30">
        <v>853</v>
      </c>
      <c r="B161" s="61" t="s">
        <v>997</v>
      </c>
      <c r="C161" s="34">
        <v>40952</v>
      </c>
      <c r="D161" s="34">
        <v>40997</v>
      </c>
      <c r="E161" s="34">
        <f t="shared" si="2"/>
        <v>41012</v>
      </c>
      <c r="F161" s="34" t="s">
        <v>501</v>
      </c>
      <c r="G161" s="31" t="s">
        <v>517</v>
      </c>
      <c r="H161" s="31" t="s">
        <v>499</v>
      </c>
      <c r="I161" s="31" t="s">
        <v>501</v>
      </c>
      <c r="J161" s="32" t="s">
        <v>165</v>
      </c>
      <c r="K161" s="32" t="s">
        <v>1044</v>
      </c>
      <c r="L161" s="32" t="s">
        <v>1045</v>
      </c>
      <c r="M161" s="63" t="str">
        <f>VLOOKUP(B161,SAOM!B$2:H1154,7,0)</f>
        <v>SES-CALO-0853</v>
      </c>
      <c r="N161" s="33">
        <v>4033</v>
      </c>
      <c r="O161" s="34">
        <f>VLOOKUP(B161,SAOM!B$2:I1154,8,0)</f>
        <v>40970</v>
      </c>
      <c r="P161" s="34" t="str">
        <f>VLOOKUP(B161,AG_Lider!A$1:F1512,6,0)</f>
        <v>CONCLUÍDO</v>
      </c>
      <c r="Q161" s="65" t="str">
        <f>VLOOKUP(B161,SAOM!B$2:J1154,9,0)</f>
        <v>CHRISTIAN ALBERNAZ PIMENTA</v>
      </c>
      <c r="R161" s="34" t="str">
        <f>VLOOKUP(B161,SAOM!B$2:K1600,10,0)</f>
        <v>Rua EXPEDICIONÁRIO BOAVIDIR MASSOTE, 0 - CENTRO</v>
      </c>
      <c r="S161" s="65" t="str">
        <f>VLOOKUP(B161,SAOM!B157:M885,12,0)</f>
        <v>(35) 3832-6000</v>
      </c>
      <c r="T161" s="116" t="str">
        <f>VLOOKUP(B161,SAOM!B157:L885,11,0)</f>
        <v>37270-000</v>
      </c>
      <c r="U161" s="35">
        <v>40969</v>
      </c>
      <c r="V161" s="63" t="str">
        <f>VLOOKUP(B161,SAOM!B157:N885,13,0)</f>
        <v>00:20:0E:10:4A:09</v>
      </c>
      <c r="W161" s="34">
        <v>40970</v>
      </c>
      <c r="X161" s="32" t="s">
        <v>1374</v>
      </c>
      <c r="Y161" s="36">
        <v>40970</v>
      </c>
      <c r="Z161" s="53"/>
      <c r="AA161" s="72"/>
      <c r="AB161" s="72" t="s">
        <v>4850</v>
      </c>
      <c r="AC161" s="72"/>
      <c r="AD161" s="32"/>
      <c r="AE161" s="37" t="s">
        <v>4850</v>
      </c>
    </row>
    <row r="162" spans="1:31" s="37" customFormat="1">
      <c r="A162" s="30">
        <v>859</v>
      </c>
      <c r="B162" s="61" t="s">
        <v>998</v>
      </c>
      <c r="C162" s="34">
        <v>40952</v>
      </c>
      <c r="D162" s="34">
        <v>40997</v>
      </c>
      <c r="E162" s="34">
        <f t="shared" si="2"/>
        <v>41012</v>
      </c>
      <c r="F162" s="34" t="s">
        <v>501</v>
      </c>
      <c r="G162" s="31" t="s">
        <v>517</v>
      </c>
      <c r="H162" s="31" t="s">
        <v>499</v>
      </c>
      <c r="I162" s="31" t="s">
        <v>501</v>
      </c>
      <c r="J162" s="32" t="s">
        <v>1015</v>
      </c>
      <c r="K162" s="32" t="s">
        <v>1044</v>
      </c>
      <c r="L162" s="32" t="s">
        <v>1045</v>
      </c>
      <c r="M162" s="63" t="str">
        <f>VLOOKUP(B162,SAOM!B$2:H1155,7,0)</f>
        <v>SES-DEOS-0859</v>
      </c>
      <c r="N162" s="33">
        <v>4033</v>
      </c>
      <c r="O162" s="34">
        <f>VLOOKUP(B162,SAOM!B$2:I1155,8,0)</f>
        <v>40969</v>
      </c>
      <c r="P162" s="34" t="str">
        <f>VLOOKUP(B162,AG_Lider!A$1:F1513,6,0)</f>
        <v>CONCLUÍDO</v>
      </c>
      <c r="Q162" s="65" t="str">
        <f>VLOOKUP(B162,SAOM!B$2:J1155,9,0)</f>
        <v>JULIANO TEIXEIRA SILVA</v>
      </c>
      <c r="R162" s="34" t="str">
        <f>VLOOKUP(B162,SAOM!B$2:K1601,10,0)</f>
        <v>Rua BRASILINO JOSE DE ANDRADE , 65 - CENTRO</v>
      </c>
      <c r="S162" s="65" t="str">
        <f>VLOOKUP(B162,SAOM!B158:M886,12,0)</f>
        <v>(31) 3736-1397</v>
      </c>
      <c r="T162" s="116" t="str">
        <f>VLOOKUP(B162,SAOM!B158:L886,11,0)</f>
        <v>35494-000</v>
      </c>
      <c r="U162" s="35">
        <v>40969</v>
      </c>
      <c r="V162" s="63" t="str">
        <f>VLOOKUP(B162,SAOM!B158:N886,13,0)</f>
        <v>00:20:0E:10:4A:23</v>
      </c>
      <c r="W162" s="34">
        <v>40969</v>
      </c>
      <c r="X162" s="32" t="s">
        <v>2314</v>
      </c>
      <c r="Y162" s="36">
        <v>40970</v>
      </c>
      <c r="Z162" s="53"/>
      <c r="AA162" s="72"/>
      <c r="AB162" s="72" t="s">
        <v>4850</v>
      </c>
      <c r="AC162" s="72"/>
      <c r="AD162" s="32"/>
      <c r="AE162" s="37" t="s">
        <v>4850</v>
      </c>
    </row>
    <row r="163" spans="1:31" s="37" customFormat="1">
      <c r="A163" s="30">
        <v>869</v>
      </c>
      <c r="B163" s="61" t="s">
        <v>999</v>
      </c>
      <c r="C163" s="34">
        <v>40952</v>
      </c>
      <c r="D163" s="34">
        <v>40997</v>
      </c>
      <c r="E163" s="34">
        <f t="shared" si="2"/>
        <v>41012</v>
      </c>
      <c r="F163" s="34">
        <v>40967</v>
      </c>
      <c r="G163" s="31" t="s">
        <v>517</v>
      </c>
      <c r="H163" s="31" t="s">
        <v>499</v>
      </c>
      <c r="I163" s="31" t="s">
        <v>501</v>
      </c>
      <c r="J163" s="32" t="s">
        <v>1016</v>
      </c>
      <c r="K163" s="32" t="s">
        <v>1046</v>
      </c>
      <c r="L163" s="32" t="s">
        <v>1047</v>
      </c>
      <c r="M163" s="63" t="str">
        <f>VLOOKUP(B163,SAOM!B$2:H1156,7,0)</f>
        <v>SES-ITRO-0869</v>
      </c>
      <c r="N163" s="33">
        <v>4033</v>
      </c>
      <c r="O163" s="34">
        <f>VLOOKUP(B163,SAOM!B$2:I1156,8,0)</f>
        <v>40996</v>
      </c>
      <c r="P163" s="34" t="str">
        <f>VLOOKUP(B163,AG_Lider!A$1:F1514,6,0)</f>
        <v>CONCLUÍDO</v>
      </c>
      <c r="Q163" s="65" t="str">
        <f>VLOOKUP(B163,SAOM!B$2:J1156,9,0)</f>
        <v>MATEUS FERNANDES FERREIRA</v>
      </c>
      <c r="R163" s="34" t="str">
        <f>VLOOKUP(B163,SAOM!B$2:K1602,10,0)</f>
        <v>Rua OLIVER CANDIDO GOMES, 100 - CENTRO</v>
      </c>
      <c r="S163" s="65" t="e">
        <f>VLOOKUP(B163,SAOM!B159:M887,12,0)</f>
        <v>#N/A</v>
      </c>
      <c r="T163" s="116" t="e">
        <f>VLOOKUP(B163,SAOM!B159:L887,11,0)</f>
        <v>#N/A</v>
      </c>
      <c r="U163" s="35"/>
      <c r="V163" s="63" t="e">
        <f>VLOOKUP(B163,SAOM!B159:N887,13,0)</f>
        <v>#N/A</v>
      </c>
      <c r="W163" s="34">
        <v>40996</v>
      </c>
      <c r="X163" s="32" t="s">
        <v>2446</v>
      </c>
      <c r="Y163" s="36">
        <v>41002</v>
      </c>
      <c r="Z163" s="53"/>
      <c r="AA163" s="36"/>
      <c r="AB163" s="72" t="s">
        <v>4850</v>
      </c>
      <c r="AC163" s="36"/>
      <c r="AD163" s="54"/>
      <c r="AE163" s="37" t="s">
        <v>4850</v>
      </c>
    </row>
    <row r="164" spans="1:31" s="37" customFormat="1">
      <c r="A164" s="30">
        <v>867</v>
      </c>
      <c r="B164" s="61" t="s">
        <v>1000</v>
      </c>
      <c r="C164" s="34">
        <v>40952</v>
      </c>
      <c r="D164" s="34">
        <v>40997</v>
      </c>
      <c r="E164" s="34">
        <f t="shared" si="2"/>
        <v>41012</v>
      </c>
      <c r="F164" s="34" t="s">
        <v>501</v>
      </c>
      <c r="G164" s="31" t="s">
        <v>517</v>
      </c>
      <c r="H164" s="31" t="s">
        <v>499</v>
      </c>
      <c r="I164" s="31" t="s">
        <v>501</v>
      </c>
      <c r="J164" s="32" t="s">
        <v>3472</v>
      </c>
      <c r="K164" s="32" t="s">
        <v>1048</v>
      </c>
      <c r="L164" s="32" t="s">
        <v>1049</v>
      </c>
      <c r="M164" s="63" t="str">
        <f>VLOOKUP(B164,SAOM!B$2:H1157,7,0)</f>
        <v>SES-IBIA-0867</v>
      </c>
      <c r="N164" s="33">
        <v>4033</v>
      </c>
      <c r="O164" s="34">
        <f>VLOOKUP(B164,SAOM!B$2:I1157,8,0)</f>
        <v>40968</v>
      </c>
      <c r="P164" s="34" t="str">
        <f>VLOOKUP(B164,AG_Lider!A$1:F1515,6,0)</f>
        <v>CONCLUÍDO</v>
      </c>
      <c r="Q164" s="65" t="str">
        <f>VLOOKUP(B164,SAOM!B$2:J1157,9,0)</f>
        <v>PRISCILA CRISTINA LOURENÇO RODRIGUES</v>
      </c>
      <c r="R164" s="34" t="str">
        <f>VLOOKUP(B164,SAOM!B$2:K1603,10,0)</f>
        <v>Rua 20, 112 - CENTRO</v>
      </c>
      <c r="S164" s="65" t="str">
        <f>VLOOKUP(B164,SAOM!B160:M888,12,0)</f>
        <v>(34) 3631-4940</v>
      </c>
      <c r="T164" s="116" t="str">
        <f>VLOOKUP(B164,SAOM!B160:L888,11,0)</f>
        <v>38950-000</v>
      </c>
      <c r="U164" s="35">
        <v>40965</v>
      </c>
      <c r="V164" s="63" t="str">
        <f>VLOOKUP(B164,SAOM!B160:N888,13,0)</f>
        <v>00:20:0E:10:49:D8</v>
      </c>
      <c r="W164" s="34">
        <v>40966</v>
      </c>
      <c r="X164" s="32" t="s">
        <v>1738</v>
      </c>
      <c r="Y164" s="36">
        <v>40968</v>
      </c>
      <c r="Z164" s="53">
        <v>40984</v>
      </c>
      <c r="AA164" s="72" t="s">
        <v>749</v>
      </c>
      <c r="AB164" s="72" t="s">
        <v>4850</v>
      </c>
      <c r="AC164" s="72"/>
      <c r="AD164" s="32"/>
      <c r="AE164" s="37" t="s">
        <v>4850</v>
      </c>
    </row>
    <row r="165" spans="1:31" s="112" customFormat="1" ht="16.5" customHeight="1">
      <c r="A165" s="69">
        <v>839</v>
      </c>
      <c r="B165" s="61" t="s">
        <v>1001</v>
      </c>
      <c r="C165" s="49">
        <v>40952</v>
      </c>
      <c r="D165" s="49">
        <v>41108</v>
      </c>
      <c r="E165" s="49">
        <f t="shared" si="2"/>
        <v>41123</v>
      </c>
      <c r="F165" s="49">
        <v>40967</v>
      </c>
      <c r="G165" s="99" t="s">
        <v>517</v>
      </c>
      <c r="H165" s="99" t="s">
        <v>499</v>
      </c>
      <c r="I165" s="99" t="s">
        <v>501</v>
      </c>
      <c r="J165" s="70" t="s">
        <v>1018</v>
      </c>
      <c r="K165" s="70" t="s">
        <v>1050</v>
      </c>
      <c r="L165" s="70" t="s">
        <v>1051</v>
      </c>
      <c r="M165" s="61" t="str">
        <f>VLOOKUP(B165,SAOM!B$2:H1158,7,0)</f>
        <v>SES-PEIA-0839</v>
      </c>
      <c r="N165" s="140">
        <v>4033</v>
      </c>
      <c r="O165" s="49">
        <f>VLOOKUP(B165,SAOM!B$2:I1158,8,0)</f>
        <v>41115</v>
      </c>
      <c r="P165" s="49" t="str">
        <f>VLOOKUP(B165,AG_Lider!A$1:F1516,6,0)</f>
        <v>VODANET</v>
      </c>
      <c r="Q165" s="108" t="str">
        <f>VLOOKUP(B165,SAOM!B$2:J1158,9,0)</f>
        <v>ROBERTA SILVA ANDRADE</v>
      </c>
      <c r="R165" s="49" t="str">
        <f>VLOOKUP(B165,SAOM!B$2:K1604,10,0)</f>
        <v>RUA RIO DE JANEIRO, 51</v>
      </c>
      <c r="S165" s="108" t="e">
        <f>VLOOKUP(B165,SAOM!B161:M889,12,0)</f>
        <v>#N/A</v>
      </c>
      <c r="T165" s="130" t="e">
        <f>VLOOKUP(B165,SAOM!B161:L889,11,0)</f>
        <v>#N/A</v>
      </c>
      <c r="U165" s="109"/>
      <c r="V165" s="61" t="e">
        <f>VLOOKUP(B165,SAOM!B161:N889,13,0)</f>
        <v>#N/A</v>
      </c>
      <c r="W165" s="49">
        <v>41114</v>
      </c>
      <c r="X165" s="70" t="s">
        <v>5779</v>
      </c>
      <c r="Y165" s="110">
        <v>41114</v>
      </c>
      <c r="Z165" s="111"/>
      <c r="AA165" s="138" t="s">
        <v>6120</v>
      </c>
      <c r="AB165" s="95" t="s">
        <v>4850</v>
      </c>
      <c r="AC165" s="110"/>
      <c r="AD165" s="70"/>
      <c r="AE165" s="112" t="s">
        <v>4850</v>
      </c>
    </row>
    <row r="166" spans="1:31" s="37" customFormat="1">
      <c r="A166" s="30">
        <v>848</v>
      </c>
      <c r="B166" s="61" t="s">
        <v>1002</v>
      </c>
      <c r="C166" s="34">
        <v>40952</v>
      </c>
      <c r="D166" s="34">
        <v>40997</v>
      </c>
      <c r="E166" s="34">
        <f t="shared" si="2"/>
        <v>41012</v>
      </c>
      <c r="F166" s="34" t="s">
        <v>501</v>
      </c>
      <c r="G166" s="31" t="s">
        <v>517</v>
      </c>
      <c r="H166" s="31" t="s">
        <v>499</v>
      </c>
      <c r="I166" s="31" t="s">
        <v>501</v>
      </c>
      <c r="J166" s="32" t="s">
        <v>1019</v>
      </c>
      <c r="K166" s="32" t="s">
        <v>1052</v>
      </c>
      <c r="L166" s="32" t="s">
        <v>1053</v>
      </c>
      <c r="M166" s="63" t="str">
        <f>VLOOKUP(B166,SAOM!B$2:H1159,7,0)</f>
        <v>SES-JABA-0848</v>
      </c>
      <c r="N166" s="33">
        <v>4033</v>
      </c>
      <c r="O166" s="34">
        <f>VLOOKUP(B166,SAOM!B$2:I1159,8,0)</f>
        <v>40974</v>
      </c>
      <c r="P166" s="34" t="str">
        <f>VLOOKUP(B166,AG_Lider!A$1:F1517,6,0)</f>
        <v>CONCLUÍDO</v>
      </c>
      <c r="Q166" s="65" t="str">
        <f>VLOOKUP(B166,SAOM!B$2:J1159,9,0)</f>
        <v>CHARLES AGEU DOS SANTOS</v>
      </c>
      <c r="R166" s="34" t="str">
        <f>VLOOKUP(B166,SAOM!B$2:K1605,10,0)</f>
        <v>Rua ANTENOR FLORUNCIO DIAS, 0 - SAO JOSE I</v>
      </c>
      <c r="S166" s="65" t="e">
        <f>VLOOKUP(B166,SAOM!B162:M890,12,0)</f>
        <v>#N/A</v>
      </c>
      <c r="T166" s="116" t="e">
        <f>VLOOKUP(B166,SAOM!B162:L890,11,0)</f>
        <v>#N/A</v>
      </c>
      <c r="U166" s="35">
        <v>40969</v>
      </c>
      <c r="V166" s="63" t="e">
        <f>VLOOKUP(B166,SAOM!B162:N890,13,0)</f>
        <v>#N/A</v>
      </c>
      <c r="W166" s="34">
        <v>40974</v>
      </c>
      <c r="X166" s="32" t="s">
        <v>1575</v>
      </c>
      <c r="Y166" s="36">
        <v>40974</v>
      </c>
      <c r="Z166" s="53"/>
      <c r="AA166" s="72"/>
      <c r="AB166" s="72" t="s">
        <v>4850</v>
      </c>
      <c r="AC166" s="72"/>
      <c r="AD166" s="54"/>
      <c r="AE166" s="37" t="s">
        <v>4850</v>
      </c>
    </row>
    <row r="167" spans="1:31" s="37" customFormat="1">
      <c r="A167" s="30">
        <v>861</v>
      </c>
      <c r="B167" s="61" t="s">
        <v>1003</v>
      </c>
      <c r="C167" s="34">
        <v>40952</v>
      </c>
      <c r="D167" s="34">
        <v>41086</v>
      </c>
      <c r="E167" s="34">
        <f t="shared" si="2"/>
        <v>41101</v>
      </c>
      <c r="F167" s="34">
        <v>40967</v>
      </c>
      <c r="G167" s="31" t="s">
        <v>517</v>
      </c>
      <c r="H167" s="31" t="s">
        <v>499</v>
      </c>
      <c r="I167" s="31" t="s">
        <v>501</v>
      </c>
      <c r="J167" s="32" t="s">
        <v>1020</v>
      </c>
      <c r="K167" s="32" t="s">
        <v>1054</v>
      </c>
      <c r="L167" s="32" t="s">
        <v>1055</v>
      </c>
      <c r="M167" s="63" t="str">
        <f>VLOOKUP(B167,SAOM!B$2:H1160,7,0)</f>
        <v>SES-DOIO-0861</v>
      </c>
      <c r="N167" s="33">
        <v>4033</v>
      </c>
      <c r="O167" s="34">
        <f>VLOOKUP(B167,SAOM!B$2:I1160,8,0)</f>
        <v>41079</v>
      </c>
      <c r="P167" s="34" t="str">
        <f>VLOOKUP(B167,AG_Lider!A$1:F1518,6,0)</f>
        <v>VODANET</v>
      </c>
      <c r="Q167" s="65" t="str">
        <f>VLOOKUP(B167,SAOM!B$2:J1160,9,0)</f>
        <v>WALDILENE BARCELLOS CUNHA</v>
      </c>
      <c r="R167" s="34" t="str">
        <f>VLOOKUP(B167,SAOM!B$2:K1606,10,0)</f>
        <v>Rua GERALDINO LESSA, 0 - CENTRO</v>
      </c>
      <c r="S167" s="65" t="str">
        <f>VLOOKUP(B167,SAOM!B163:M891,12,0)</f>
        <v>(31) 3857-1874</v>
      </c>
      <c r="T167" s="116" t="str">
        <f>VLOOKUP(B167,SAOM!B163:L891,11,0)</f>
        <v>35440-000</v>
      </c>
      <c r="U167" s="35"/>
      <c r="V167" s="63" t="str">
        <f>VLOOKUP(B167,SAOM!B163:N891,13,0)</f>
        <v>00:20:0e:10:51:c7</v>
      </c>
      <c r="W167" s="34">
        <v>41079</v>
      </c>
      <c r="X167" s="32" t="s">
        <v>2314</v>
      </c>
      <c r="Y167" s="36">
        <v>41079</v>
      </c>
      <c r="Z167" s="53"/>
      <c r="AA167" s="36" t="s">
        <v>3979</v>
      </c>
      <c r="AB167" s="72" t="s">
        <v>4850</v>
      </c>
      <c r="AC167" s="36"/>
      <c r="AD167" s="54" t="s">
        <v>4423</v>
      </c>
      <c r="AE167" s="37" t="s">
        <v>4850</v>
      </c>
    </row>
    <row r="168" spans="1:31" s="37" customFormat="1">
      <c r="A168" s="30">
        <v>832</v>
      </c>
      <c r="B168" s="61" t="s">
        <v>1004</v>
      </c>
      <c r="C168" s="34">
        <v>40952</v>
      </c>
      <c r="D168" s="34">
        <v>41108</v>
      </c>
      <c r="E168" s="34">
        <f t="shared" si="2"/>
        <v>41123</v>
      </c>
      <c r="F168" s="34">
        <v>40967</v>
      </c>
      <c r="G168" s="31" t="s">
        <v>682</v>
      </c>
      <c r="H168" s="31" t="s">
        <v>499</v>
      </c>
      <c r="I168" s="31" t="s">
        <v>501</v>
      </c>
      <c r="J168" s="32" t="s">
        <v>1021</v>
      </c>
      <c r="K168" s="32" t="s">
        <v>1054</v>
      </c>
      <c r="L168" s="32" t="s">
        <v>1055</v>
      </c>
      <c r="M168" s="63" t="str">
        <f>VLOOKUP(B168,SAOM!B$2:H1161,7,0)</f>
        <v>SES-SAES-0832</v>
      </c>
      <c r="N168" s="33">
        <v>4033</v>
      </c>
      <c r="O168" s="34">
        <f>VLOOKUP(B168,SAOM!B$2:I1161,8,0)</f>
        <v>41148</v>
      </c>
      <c r="P168" s="34" t="str">
        <f>VLOOKUP(B168,AG_Lider!A$1:F1519,6,0)</f>
        <v>VODANET</v>
      </c>
      <c r="Q168" s="65" t="str">
        <f>VLOOKUP(B168,SAOM!B$2:J1161,9,0)</f>
        <v>FLAVIO DINIZ ALMEIDA</v>
      </c>
      <c r="R168" s="34" t="str">
        <f>VLOOKUP(B168,SAOM!B$2:K1607,10,0)</f>
        <v>Praça AUGUSTINHO ALVES DE ARAUJO, 26 - CENTRO.</v>
      </c>
      <c r="S168" s="65" t="e">
        <f>VLOOKUP(B168,SAOM!B164:M892,12,0)</f>
        <v>#N/A</v>
      </c>
      <c r="T168" s="116" t="e">
        <f>VLOOKUP(B168,SAOM!B164:L892,11,0)</f>
        <v>#N/A</v>
      </c>
      <c r="U168" s="35"/>
      <c r="V168" s="63" t="e">
        <f>VLOOKUP(B168,SAOM!B164:N892,13,0)</f>
        <v>#N/A</v>
      </c>
      <c r="W168" s="34"/>
      <c r="X168" s="32"/>
      <c r="Y168" s="36"/>
      <c r="Z168" s="53"/>
      <c r="AA168" s="36" t="s">
        <v>4523</v>
      </c>
      <c r="AB168" s="72" t="s">
        <v>4850</v>
      </c>
      <c r="AC168" s="36"/>
      <c r="AD168" s="32"/>
      <c r="AE168" s="37" t="s">
        <v>4850</v>
      </c>
    </row>
    <row r="169" spans="1:31" s="37" customFormat="1">
      <c r="A169" s="30">
        <v>870</v>
      </c>
      <c r="B169" s="61" t="s">
        <v>1528</v>
      </c>
      <c r="C169" s="34">
        <v>40954</v>
      </c>
      <c r="D169" s="34">
        <v>40999</v>
      </c>
      <c r="E169" s="34">
        <f t="shared" si="2"/>
        <v>41014</v>
      </c>
      <c r="F169" s="34" t="s">
        <v>501</v>
      </c>
      <c r="G169" s="31" t="s">
        <v>517</v>
      </c>
      <c r="H169" s="31" t="s">
        <v>684</v>
      </c>
      <c r="I169" s="31" t="s">
        <v>501</v>
      </c>
      <c r="J169" s="32" t="s">
        <v>1062</v>
      </c>
      <c r="K169" s="32" t="s">
        <v>1069</v>
      </c>
      <c r="L169" s="32" t="s">
        <v>1070</v>
      </c>
      <c r="M169" s="63" t="str">
        <f>VLOOKUP(B169,SAOM!B$2:H1162,7,0)</f>
        <v>SES-ITCU-0870</v>
      </c>
      <c r="N169" s="33">
        <v>4033</v>
      </c>
      <c r="O169" s="34">
        <f>VLOOKUP(B169,SAOM!B$2:I1162,8,0)</f>
        <v>40989</v>
      </c>
      <c r="P169" s="34" t="e">
        <f>VLOOKUP(B169,AG_Lider!A$1:F1520,6,0)</f>
        <v>#N/A</v>
      </c>
      <c r="Q169" s="65" t="str">
        <f>VLOOKUP(B169,SAOM!B$2:J1162,9,0)</f>
        <v>LIVIA LOPES MOREIRA</v>
      </c>
      <c r="R169" s="34" t="str">
        <f>VLOOKUP(B169,SAOM!B$2:K1608,10,0)</f>
        <v>avenida JOSE FRANCISCO DA SILVA, 0 - CENTRO</v>
      </c>
      <c r="S169" s="65" t="str">
        <f>VLOOKUP(B169,SAOM!B165:M893,12,0)</f>
        <v>(31) 3572-1255</v>
      </c>
      <c r="T169" s="116" t="str">
        <f>VLOOKUP(B169,SAOM!B165:L893,11,0)</f>
        <v>35685-000</v>
      </c>
      <c r="U169" s="35"/>
      <c r="V169" s="63" t="str">
        <f>VLOOKUP(B169,SAOM!B165:N893,13,0)</f>
        <v>00:20:0E:10:48:FA</v>
      </c>
      <c r="W169" s="34">
        <v>40989</v>
      </c>
      <c r="X169" s="32" t="s">
        <v>4422</v>
      </c>
      <c r="Y169" s="36">
        <v>40989</v>
      </c>
      <c r="Z169" s="53"/>
      <c r="AA169" s="72"/>
      <c r="AB169" s="72" t="s">
        <v>4850</v>
      </c>
      <c r="AC169" s="72"/>
      <c r="AD169" s="32"/>
      <c r="AE169" s="37" t="s">
        <v>4850</v>
      </c>
    </row>
    <row r="170" spans="1:31" s="37" customFormat="1">
      <c r="A170" s="30">
        <v>846</v>
      </c>
      <c r="B170" s="61" t="s">
        <v>1529</v>
      </c>
      <c r="C170" s="34">
        <v>40954</v>
      </c>
      <c r="D170" s="34">
        <v>40999</v>
      </c>
      <c r="E170" s="34">
        <f t="shared" ref="E170:E233" si="3">D170+15</f>
        <v>41014</v>
      </c>
      <c r="F170" s="34" t="s">
        <v>501</v>
      </c>
      <c r="G170" s="31" t="s">
        <v>517</v>
      </c>
      <c r="H170" s="31" t="s">
        <v>684</v>
      </c>
      <c r="I170" s="31" t="s">
        <v>501</v>
      </c>
      <c r="J170" s="32" t="s">
        <v>1063</v>
      </c>
      <c r="K170" s="32" t="s">
        <v>1071</v>
      </c>
      <c r="L170" s="32" t="s">
        <v>1072</v>
      </c>
      <c r="M170" s="63" t="str">
        <f>VLOOKUP(B170,SAOM!B$2:H1163,7,0)</f>
        <v>SES-LADA-0846</v>
      </c>
      <c r="N170" s="33">
        <v>4033</v>
      </c>
      <c r="O170" s="34">
        <f>VLOOKUP(B170,SAOM!B$2:I1163,8,0)</f>
        <v>40973</v>
      </c>
      <c r="P170" s="34" t="e">
        <f>VLOOKUP(B170,AG_Lider!A$1:F1521,6,0)</f>
        <v>#N/A</v>
      </c>
      <c r="Q170" s="65" t="str">
        <f>VLOOKUP(B170,SAOM!B$2:J1163,9,0)</f>
        <v>JANAINA RESENDE DE SOUSA</v>
      </c>
      <c r="R170" s="34" t="str">
        <f>VLOOKUP(B170,SAOM!B$2:K1609,10,0)</f>
        <v>praça AMARO LOPES, 606 - CENTRO</v>
      </c>
      <c r="S170" s="65" t="str">
        <f>VLOOKUP(B170,SAOM!B166:M894,12,0)</f>
        <v>(32) 3363-2090</v>
      </c>
      <c r="T170" s="116" t="str">
        <f>VLOOKUP(B170,SAOM!B166:L894,11,0)</f>
        <v>36345-000</v>
      </c>
      <c r="U170" s="35">
        <v>40969</v>
      </c>
      <c r="V170" s="63" t="str">
        <f>VLOOKUP(B170,SAOM!B166:N894,13,0)</f>
        <v>00:20:0E:10:48:9C</v>
      </c>
      <c r="W170" s="34">
        <v>40973</v>
      </c>
      <c r="X170" s="32" t="s">
        <v>4422</v>
      </c>
      <c r="Y170" s="36">
        <v>40973</v>
      </c>
      <c r="Z170" s="53"/>
      <c r="AA170" s="72"/>
      <c r="AB170" s="72" t="s">
        <v>4850</v>
      </c>
      <c r="AC170" s="72"/>
      <c r="AD170" s="32"/>
      <c r="AE170" s="37" t="s">
        <v>4850</v>
      </c>
    </row>
    <row r="171" spans="1:31" s="37" customFormat="1">
      <c r="A171" s="30">
        <v>866</v>
      </c>
      <c r="B171" s="61" t="s">
        <v>1388</v>
      </c>
      <c r="C171" s="34">
        <v>40954</v>
      </c>
      <c r="D171" s="34">
        <v>40999</v>
      </c>
      <c r="E171" s="34">
        <f t="shared" si="3"/>
        <v>41014</v>
      </c>
      <c r="F171" s="34" t="s">
        <v>501</v>
      </c>
      <c r="G171" s="31" t="s">
        <v>517</v>
      </c>
      <c r="H171" s="31" t="s">
        <v>499</v>
      </c>
      <c r="I171" s="31" t="s">
        <v>501</v>
      </c>
      <c r="J171" s="32" t="s">
        <v>1065</v>
      </c>
      <c r="K171" s="32" t="s">
        <v>1075</v>
      </c>
      <c r="L171" s="32" t="s">
        <v>1076</v>
      </c>
      <c r="M171" s="63" t="str">
        <f>VLOOKUP(B171,SAOM!B$2:H1165,7,0)</f>
        <v>SES-GUAL-0866</v>
      </c>
      <c r="N171" s="33">
        <v>4033</v>
      </c>
      <c r="O171" s="34">
        <f>VLOOKUP(B171,SAOM!B$2:I1165,8,0)</f>
        <v>40967</v>
      </c>
      <c r="P171" s="34" t="str">
        <f>VLOOKUP(B171,AG_Lider!A$1:F1523,6,0)</f>
        <v>CONCLUÍDO</v>
      </c>
      <c r="Q171" s="65" t="str">
        <f>VLOOKUP(B171,SAOM!B$2:J1165,9,0)</f>
        <v>JACIANE COELHO GONÇALVES</v>
      </c>
      <c r="R171" s="34" t="str">
        <f>VLOOKUP(B171,SAOM!B$2:K1611,10,0)</f>
        <v>avenida PADRE GINCRONIO, 0 - CENTRO</v>
      </c>
      <c r="S171" s="65" t="str">
        <f>VLOOKUP(B171,SAOM!B167:M895,12,0)</f>
        <v>(32) 8425-0970</v>
      </c>
      <c r="T171" s="116" t="str">
        <f>VLOOKUP(B171,SAOM!B167:L895,11,0)</f>
        <v>36515-000</v>
      </c>
      <c r="U171" s="35"/>
      <c r="V171" s="63" t="str">
        <f>VLOOKUP(B171,SAOM!B167:N895,13,0)</f>
        <v>00:20:0E:10:4A:3A</v>
      </c>
      <c r="W171" s="34">
        <v>40966</v>
      </c>
      <c r="X171" s="32" t="s">
        <v>1967</v>
      </c>
      <c r="Y171" s="36">
        <v>40967</v>
      </c>
      <c r="Z171" s="53">
        <v>40984</v>
      </c>
      <c r="AA171" s="72" t="s">
        <v>2663</v>
      </c>
      <c r="AB171" s="72" t="s">
        <v>4850</v>
      </c>
      <c r="AC171" s="72"/>
      <c r="AD171" s="32"/>
      <c r="AE171" s="37" t="s">
        <v>4850</v>
      </c>
    </row>
    <row r="172" spans="1:31" s="37" customFormat="1">
      <c r="A172" s="30">
        <v>818</v>
      </c>
      <c r="B172" s="61" t="s">
        <v>1483</v>
      </c>
      <c r="C172" s="34">
        <v>40954</v>
      </c>
      <c r="D172" s="34">
        <v>41077</v>
      </c>
      <c r="E172" s="34">
        <f t="shared" si="3"/>
        <v>41092</v>
      </c>
      <c r="F172" s="34">
        <v>41015</v>
      </c>
      <c r="G172" s="31" t="s">
        <v>752</v>
      </c>
      <c r="H172" s="31" t="s">
        <v>499</v>
      </c>
      <c r="I172" s="31" t="s">
        <v>506</v>
      </c>
      <c r="J172" s="32" t="s">
        <v>1066</v>
      </c>
      <c r="K172" s="32" t="s">
        <v>1077</v>
      </c>
      <c r="L172" s="32" t="s">
        <v>1078</v>
      </c>
      <c r="M172" s="63" t="str">
        <f>VLOOKUP(B172,SAOM!B$2:H1166,7,0)</f>
        <v>-</v>
      </c>
      <c r="N172" s="33">
        <v>4033</v>
      </c>
      <c r="O172" s="34" t="str">
        <f>VLOOKUP(B172,SAOM!B$2:I1166,8,0)</f>
        <v>-</v>
      </c>
      <c r="P172" s="34" t="str">
        <f>VLOOKUP(B172,AG_Lider!A$1:F1524,6,0)</f>
        <v>VODANET</v>
      </c>
      <c r="Q172" s="65" t="str">
        <f>VLOOKUP(B172,SAOM!B$2:J1166,9,0)</f>
        <v>Eduarda Furlani Ribeiro</v>
      </c>
      <c r="R172" s="34" t="str">
        <f>VLOOKUP(B172,SAOM!B$2:K1612,10,0)</f>
        <v>Rua Antonio Nunes, 0 - Centro</v>
      </c>
      <c r="S172" s="65" t="str">
        <f>VLOOKUP(B172,SAOM!B168:M896,12,0)</f>
        <v>(32) 3727-1134</v>
      </c>
      <c r="T172" s="116" t="str">
        <f>VLOOKUP(B172,SAOM!B168:L896,11,0)</f>
        <v>36870-000</v>
      </c>
      <c r="U172" s="35"/>
      <c r="V172" s="63" t="str">
        <f>VLOOKUP(B172,SAOM!B168:N896,13,0)</f>
        <v>-</v>
      </c>
      <c r="W172" s="34"/>
      <c r="X172" s="32"/>
      <c r="Y172" s="36"/>
      <c r="Z172" s="53"/>
      <c r="AA172" s="72" t="s">
        <v>4428</v>
      </c>
      <c r="AB172" s="72" t="s">
        <v>4850</v>
      </c>
      <c r="AC172" s="72"/>
      <c r="AD172" s="32"/>
      <c r="AE172" s="37" t="s">
        <v>4850</v>
      </c>
    </row>
    <row r="173" spans="1:31" s="37" customFormat="1">
      <c r="A173" s="30">
        <v>868</v>
      </c>
      <c r="B173" s="61" t="s">
        <v>1482</v>
      </c>
      <c r="C173" s="34">
        <v>40954</v>
      </c>
      <c r="D173" s="34">
        <v>41108</v>
      </c>
      <c r="E173" s="34">
        <f t="shared" si="3"/>
        <v>41123</v>
      </c>
      <c r="F173" s="34">
        <v>40977</v>
      </c>
      <c r="G173" s="31" t="s">
        <v>752</v>
      </c>
      <c r="H173" s="31" t="s">
        <v>499</v>
      </c>
      <c r="I173" s="31" t="s">
        <v>501</v>
      </c>
      <c r="J173" s="32" t="s">
        <v>1067</v>
      </c>
      <c r="K173" s="32" t="s">
        <v>1079</v>
      </c>
      <c r="L173" s="32" t="s">
        <v>1080</v>
      </c>
      <c r="M173" s="63" t="str">
        <f>VLOOKUP(B173,SAOM!B$2:H1167,7,0)</f>
        <v>-</v>
      </c>
      <c r="N173" s="33">
        <v>4035</v>
      </c>
      <c r="O173" s="34" t="str">
        <f>VLOOKUP(B173,SAOM!B$2:I1167,8,0)</f>
        <v>-</v>
      </c>
      <c r="P173" s="34" t="str">
        <f>VLOOKUP(B173,AG_Lider!A$1:F1525,6,0)</f>
        <v>VODANET</v>
      </c>
      <c r="Q173" s="65" t="str">
        <f>VLOOKUP(B173,SAOM!B$2:J1167,9,0)</f>
        <v>MAYRA DARLANE CAPUCHINO DE OLIVEIRA</v>
      </c>
      <c r="R173" s="34" t="str">
        <f>VLOOKUP(B173,SAOM!B$2:K1613,10,0)</f>
        <v>avenida B, 0 - CENTRO</v>
      </c>
      <c r="S173" s="65" t="str">
        <f>VLOOKUP(B173,SAOM!B169:M897,12,0)</f>
        <v>(38) 3824-9221 -</v>
      </c>
      <c r="T173" s="116" t="str">
        <f>VLOOKUP(B173,SAOM!B169:L897,11,0)</f>
        <v>39536-000</v>
      </c>
      <c r="U173" s="35"/>
      <c r="V173" s="63" t="str">
        <f>VLOOKUP(B173,SAOM!B169:N897,13,0)</f>
        <v>-</v>
      </c>
      <c r="W173" s="34"/>
      <c r="X173" s="32"/>
      <c r="Y173" s="36"/>
      <c r="Z173" s="53"/>
      <c r="AA173" s="72" t="s">
        <v>5512</v>
      </c>
      <c r="AB173" s="72" t="s">
        <v>4850</v>
      </c>
      <c r="AC173" s="72"/>
      <c r="AD173" s="32"/>
      <c r="AE173" s="37" t="s">
        <v>4850</v>
      </c>
    </row>
    <row r="174" spans="1:31" s="37" customFormat="1">
      <c r="A174" s="30">
        <v>844</v>
      </c>
      <c r="B174" s="61" t="s">
        <v>1481</v>
      </c>
      <c r="C174" s="34">
        <v>40954</v>
      </c>
      <c r="D174" s="34">
        <v>40999</v>
      </c>
      <c r="E174" s="34">
        <f t="shared" si="3"/>
        <v>41014</v>
      </c>
      <c r="F174" s="34" t="s">
        <v>501</v>
      </c>
      <c r="G174" s="31" t="s">
        <v>517</v>
      </c>
      <c r="H174" s="31" t="s">
        <v>499</v>
      </c>
      <c r="I174" s="31" t="s">
        <v>501</v>
      </c>
      <c r="J174" s="32" t="s">
        <v>1068</v>
      </c>
      <c r="K174" s="32" t="s">
        <v>1081</v>
      </c>
      <c r="L174" s="32" t="s">
        <v>1082</v>
      </c>
      <c r="M174" s="63" t="str">
        <f>VLOOKUP(B174,SAOM!B$2:H1168,7,0)</f>
        <v>SES-MATA-0844</v>
      </c>
      <c r="N174" s="33">
        <v>4035</v>
      </c>
      <c r="O174" s="34">
        <f>VLOOKUP(B174,SAOM!B$2:I1168,8,0)</f>
        <v>41012</v>
      </c>
      <c r="P174" s="34" t="str">
        <f>VLOOKUP(B174,AG_Lider!A$1:F1526,6,0)</f>
        <v>CONCLUÍDO</v>
      </c>
      <c r="Q174" s="65" t="str">
        <f>VLOOKUP(B174,SAOM!B$2:J1168,9,0)</f>
        <v>GABRIELA CAMARGOS FONSECA</v>
      </c>
      <c r="R174" s="34" t="str">
        <f>VLOOKUP(B174,SAOM!B$2:K1614,10,0)</f>
        <v>praça PIO XXII, 0 - CENTRO</v>
      </c>
      <c r="S174" s="65" t="str">
        <f>VLOOKUP(B174,SAOM!B170:M898,12,0)</f>
        <v>(33) 3514-1629</v>
      </c>
      <c r="T174" s="116" t="str">
        <f>VLOOKUP(B174,SAOM!B170:L898,11,0)</f>
        <v>39690-000</v>
      </c>
      <c r="U174" s="35"/>
      <c r="V174" s="63" t="str">
        <f>VLOOKUP(B174,SAOM!B170:N898,13,0)</f>
        <v>00:20:0e:10:48:84</v>
      </c>
      <c r="W174" s="34">
        <v>41012</v>
      </c>
      <c r="X174" s="32" t="s">
        <v>2241</v>
      </c>
      <c r="Y174" s="36">
        <v>41012</v>
      </c>
      <c r="Z174" s="53"/>
      <c r="AA174" s="72"/>
      <c r="AB174" s="72" t="s">
        <v>4850</v>
      </c>
      <c r="AC174" s="72"/>
      <c r="AD174" s="32"/>
      <c r="AE174" s="37" t="s">
        <v>4850</v>
      </c>
    </row>
    <row r="175" spans="1:31" s="37" customFormat="1">
      <c r="A175" s="30">
        <v>833</v>
      </c>
      <c r="B175" s="61" t="s">
        <v>1085</v>
      </c>
      <c r="C175" s="34">
        <v>40953</v>
      </c>
      <c r="D175" s="34">
        <v>41086</v>
      </c>
      <c r="E175" s="34">
        <f t="shared" si="3"/>
        <v>41101</v>
      </c>
      <c r="F175" s="34">
        <v>41089</v>
      </c>
      <c r="G175" s="31" t="s">
        <v>517</v>
      </c>
      <c r="H175" s="31" t="s">
        <v>499</v>
      </c>
      <c r="I175" s="31" t="s">
        <v>501</v>
      </c>
      <c r="J175" s="32" t="s">
        <v>1084</v>
      </c>
      <c r="K175" s="32" t="s">
        <v>1152</v>
      </c>
      <c r="L175" s="32" t="s">
        <v>1153</v>
      </c>
      <c r="M175" s="63" t="str">
        <f>VLOOKUP(B175,SAOM!B$2:H1169,7,0)</f>
        <v>SES-SASA-0833</v>
      </c>
      <c r="N175" s="33">
        <v>4035</v>
      </c>
      <c r="O175" s="34">
        <f>VLOOKUP(B175,SAOM!B$2:I1169,8,0)</f>
        <v>41114</v>
      </c>
      <c r="P175" s="34" t="str">
        <f>VLOOKUP(B175,AG_Lider!A$1:F1527,6,0)</f>
        <v>VODANET</v>
      </c>
      <c r="Q175" s="65" t="str">
        <f>VLOOKUP(B175,SAOM!B$2:J1169,9,0)</f>
        <v>JANMILE ANGELA PIMENTA</v>
      </c>
      <c r="R175" s="34" t="str">
        <f>VLOOKUP(B175,SAOM!B$2:K1615,10,0)</f>
        <v>Rua Porto Velho, 54 - Barro Preto</v>
      </c>
      <c r="S175" s="65" t="str">
        <f>VLOOKUP(B175,SAOM!B171:M899,12,0)</f>
        <v>(33) 3725-1474</v>
      </c>
      <c r="T175" s="116" t="str">
        <f>VLOOKUP(B175,SAOM!B171:L899,11,0)</f>
        <v>39925-000</v>
      </c>
      <c r="U175" s="35"/>
      <c r="V175" s="63" t="str">
        <f>VLOOKUP(B175,SAOM!B171:N899,13,0)</f>
        <v>00:20:0e:10:48:d6</v>
      </c>
      <c r="W175" s="34">
        <v>41114</v>
      </c>
      <c r="X175" s="32" t="s">
        <v>6130</v>
      </c>
      <c r="Y175" s="36">
        <v>41114</v>
      </c>
      <c r="Z175" s="53"/>
      <c r="AA175" s="36" t="s">
        <v>5761</v>
      </c>
      <c r="AB175" s="72" t="s">
        <v>4850</v>
      </c>
      <c r="AC175" s="36"/>
      <c r="AD175" s="32"/>
      <c r="AE175" s="37" t="s">
        <v>4850</v>
      </c>
    </row>
    <row r="176" spans="1:31" s="37" customFormat="1">
      <c r="A176" s="30">
        <v>835</v>
      </c>
      <c r="B176" s="61" t="s">
        <v>1088</v>
      </c>
      <c r="C176" s="34">
        <v>40953</v>
      </c>
      <c r="D176" s="34">
        <v>40998</v>
      </c>
      <c r="E176" s="34">
        <f t="shared" si="3"/>
        <v>41013</v>
      </c>
      <c r="F176" s="34">
        <v>40990</v>
      </c>
      <c r="G176" s="31" t="s">
        <v>764</v>
      </c>
      <c r="H176" s="31" t="s">
        <v>684</v>
      </c>
      <c r="I176" s="31" t="s">
        <v>506</v>
      </c>
      <c r="J176" s="32" t="s">
        <v>1089</v>
      </c>
      <c r="K176" s="32" t="s">
        <v>1154</v>
      </c>
      <c r="L176" s="32" t="s">
        <v>1155</v>
      </c>
      <c r="M176" s="63" t="str">
        <f>VLOOKUP(B176,SAOM!B$2:H1170,7,0)</f>
        <v>SES-RIMA-0835</v>
      </c>
      <c r="N176" s="33">
        <v>4033</v>
      </c>
      <c r="O176" s="34">
        <f>VLOOKUP(B176,SAOM!B$2:I1170,8,0)</f>
        <v>40975</v>
      </c>
      <c r="P176" s="34" t="e">
        <f>VLOOKUP(B176,AG_Lider!A$1:F1528,6,0)</f>
        <v>#N/A</v>
      </c>
      <c r="Q176" s="65" t="str">
        <f>VLOOKUP(B176,SAOM!B$2:J1170,9,0)</f>
        <v>GEOVANI GERALDO RESENDE</v>
      </c>
      <c r="R176" s="34" t="str">
        <f>VLOOKUP(B176,SAOM!B$2:K1616,10,0)</f>
        <v>Rua ANINHA MARÇAL, 282 - CENTRO</v>
      </c>
      <c r="S176" s="65" t="str">
        <f>VLOOKUP(B176,SAOM!B172:M900,12,0)</f>
        <v>(31) 3545-1236</v>
      </c>
      <c r="T176" s="116" t="str">
        <f>VLOOKUP(B176,SAOM!B172:L900,11,0)</f>
        <v>34300-300</v>
      </c>
      <c r="U176" s="35"/>
      <c r="V176" s="63" t="str">
        <f>VLOOKUP(B176,SAOM!B172:N900,13,0)</f>
        <v>-</v>
      </c>
      <c r="W176" s="34"/>
      <c r="X176" s="32"/>
      <c r="Y176" s="36"/>
      <c r="Z176" s="53"/>
      <c r="AA176" s="72" t="s">
        <v>2266</v>
      </c>
      <c r="AB176" s="72" t="s">
        <v>4850</v>
      </c>
      <c r="AC176" s="72"/>
      <c r="AD176" s="32"/>
      <c r="AE176" s="37" t="s">
        <v>4850</v>
      </c>
    </row>
    <row r="177" spans="1:31" s="37" customFormat="1">
      <c r="A177" s="30">
        <v>838</v>
      </c>
      <c r="B177" s="61" t="s">
        <v>1093</v>
      </c>
      <c r="C177" s="34">
        <v>40953</v>
      </c>
      <c r="D177" s="34">
        <v>41109</v>
      </c>
      <c r="E177" s="34">
        <f t="shared" si="3"/>
        <v>41124</v>
      </c>
      <c r="F177" s="34">
        <v>40967</v>
      </c>
      <c r="G177" s="31" t="s">
        <v>752</v>
      </c>
      <c r="H177" s="31" t="s">
        <v>499</v>
      </c>
      <c r="I177" s="31" t="s">
        <v>501</v>
      </c>
      <c r="J177" s="32" t="s">
        <v>1094</v>
      </c>
      <c r="K177" s="32" t="s">
        <v>1156</v>
      </c>
      <c r="L177" s="32" t="s">
        <v>1157</v>
      </c>
      <c r="M177" s="63" t="str">
        <f>VLOOKUP(B177,SAOM!B$2:H1171,7,0)</f>
        <v>-</v>
      </c>
      <c r="N177" s="33">
        <v>4033</v>
      </c>
      <c r="O177" s="34" t="str">
        <f>VLOOKUP(B177,SAOM!B$2:I1171,8,0)</f>
        <v>-</v>
      </c>
      <c r="P177" s="34" t="str">
        <f>VLOOKUP(B177,AG_Lider!A$1:F1529,6,0)</f>
        <v>VODANET</v>
      </c>
      <c r="Q177" s="65" t="str">
        <f>VLOOKUP(B177,SAOM!B$2:J1171,9,0)</f>
        <v>DANIEL CESAR RESENDE</v>
      </c>
      <c r="R177" s="34" t="str">
        <f>VLOOKUP(B177,SAOM!B$2:K1617,10,0)</f>
        <v>Rua VIRGILIO MACHADO DE CASTRO, 0 - DIVINEIA</v>
      </c>
      <c r="S177" s="65" t="str">
        <f>VLOOKUP(B177,SAOM!B173:M901,12,0)</f>
        <v>(34) 3663-1718</v>
      </c>
      <c r="T177" s="116" t="str">
        <f>VLOOKUP(B177,SAOM!B173:L901,11,0)</f>
        <v>38170-000</v>
      </c>
      <c r="U177" s="35"/>
      <c r="V177" s="63" t="str">
        <f>VLOOKUP(B177,SAOM!B173:N901,13,0)</f>
        <v>-</v>
      </c>
      <c r="W177" s="34"/>
      <c r="X177" s="32"/>
      <c r="Y177" s="36"/>
      <c r="Z177" s="53"/>
      <c r="AA177" s="36" t="s">
        <v>4511</v>
      </c>
      <c r="AB177" s="72" t="s">
        <v>4850</v>
      </c>
      <c r="AC177" s="36"/>
      <c r="AD177" s="32"/>
      <c r="AE177" s="37" t="s">
        <v>4850</v>
      </c>
    </row>
    <row r="178" spans="1:31" s="37" customFormat="1">
      <c r="A178" s="30">
        <v>840</v>
      </c>
      <c r="B178" s="61" t="s">
        <v>1098</v>
      </c>
      <c r="C178" s="34">
        <v>40953</v>
      </c>
      <c r="D178" s="34">
        <v>40998</v>
      </c>
      <c r="E178" s="34">
        <f t="shared" si="3"/>
        <v>41013</v>
      </c>
      <c r="F178" s="34" t="s">
        <v>501</v>
      </c>
      <c r="G178" s="31" t="s">
        <v>517</v>
      </c>
      <c r="H178" s="31" t="s">
        <v>499</v>
      </c>
      <c r="I178" s="31" t="s">
        <v>501</v>
      </c>
      <c r="J178" s="32" t="s">
        <v>1099</v>
      </c>
      <c r="K178" s="32" t="s">
        <v>1158</v>
      </c>
      <c r="L178" s="32" t="s">
        <v>1159</v>
      </c>
      <c r="M178" s="63" t="str">
        <f>VLOOKUP(B178,SAOM!B$2:H1172,7,0)</f>
        <v>SES-NORA-0840</v>
      </c>
      <c r="N178" s="33">
        <v>4033</v>
      </c>
      <c r="O178" s="34">
        <f>VLOOKUP(B178,SAOM!B$2:I1172,8,0)</f>
        <v>41010</v>
      </c>
      <c r="P178" s="34" t="str">
        <f>VLOOKUP(B178,AG_Lider!A$1:F1530,6,0)</f>
        <v>CONCLUÍDO</v>
      </c>
      <c r="Q178" s="65" t="str">
        <f>VLOOKUP(B178,SAOM!B$2:J1172,9,0)</f>
        <v>CLAUDINEIA MARA ALVARENGA FAUSTINO</v>
      </c>
      <c r="R178" s="34" t="str">
        <f>VLOOKUP(B178,SAOM!B$2:K1618,10,0)</f>
        <v>Rua DO OURO, 539 - MANJAHY</v>
      </c>
      <c r="S178" s="65" t="str">
        <f>VLOOKUP(B178,SAOM!B174:M902,12,0)</f>
        <v>(31) 3861-1111</v>
      </c>
      <c r="T178" s="116" t="str">
        <f>VLOOKUP(B178,SAOM!B174:L902,11,0)</f>
        <v>35920-000</v>
      </c>
      <c r="U178" s="35"/>
      <c r="V178" s="63" t="str">
        <f>VLOOKUP(B178,SAOM!B174:N902,13,0)</f>
        <v>00:20:0E:10:4A:2E</v>
      </c>
      <c r="W178" s="34">
        <v>41010</v>
      </c>
      <c r="X178" s="32" t="s">
        <v>1635</v>
      </c>
      <c r="Y178" s="36">
        <v>41010</v>
      </c>
      <c r="Z178" s="53"/>
      <c r="AA178" s="72"/>
      <c r="AB178" s="72" t="s">
        <v>4850</v>
      </c>
      <c r="AC178" s="72"/>
      <c r="AD178" s="32"/>
      <c r="AE178" s="37" t="s">
        <v>4850</v>
      </c>
    </row>
    <row r="179" spans="1:31" s="37" customFormat="1">
      <c r="A179" s="30">
        <v>841</v>
      </c>
      <c r="B179" s="61" t="s">
        <v>1103</v>
      </c>
      <c r="C179" s="34">
        <v>40953</v>
      </c>
      <c r="D179" s="34">
        <v>41083</v>
      </c>
      <c r="E179" s="34">
        <f t="shared" si="3"/>
        <v>41098</v>
      </c>
      <c r="F179" s="34">
        <v>41009</v>
      </c>
      <c r="G179" s="31" t="s">
        <v>517</v>
      </c>
      <c r="H179" s="31" t="s">
        <v>499</v>
      </c>
      <c r="I179" s="31" t="s">
        <v>501</v>
      </c>
      <c r="J179" s="32" t="s">
        <v>1104</v>
      </c>
      <c r="K179" s="32" t="s">
        <v>1160</v>
      </c>
      <c r="L179" s="32" t="s">
        <v>1161</v>
      </c>
      <c r="M179" s="63" t="str">
        <f>VLOOKUP(B179,SAOM!B$2:H1173,7,0)</f>
        <v>SES-BAGA-0841</v>
      </c>
      <c r="N179" s="33">
        <v>4033</v>
      </c>
      <c r="O179" s="34">
        <f>VLOOKUP(B179,SAOM!B$2:I1173,8,0)</f>
        <v>41110</v>
      </c>
      <c r="P179" s="34" t="str">
        <f>VLOOKUP(B179,AG_Lider!A$1:F1531,6,0)</f>
        <v>VODANET</v>
      </c>
      <c r="Q179" s="65" t="str">
        <f>VLOOKUP(B179,SAOM!B$2:J1173,9,0)</f>
        <v>Poliane Ferreira Carvalho</v>
      </c>
      <c r="R179" s="34" t="str">
        <f>VLOOKUP(B179,SAOM!B$2:K1619,10,0)</f>
        <v>avenida Pedro Jose Pimenta, 0 - Centro</v>
      </c>
      <c r="S179" s="65" t="str">
        <f>VLOOKUP(B179,SAOM!B175:M903,12,0)</f>
        <v>(31) 3877-5528</v>
      </c>
      <c r="T179" s="116" t="str">
        <f>VLOOKUP(B179,SAOM!B175:L903,11,0)</f>
        <v>35447-000</v>
      </c>
      <c r="U179" s="35">
        <v>40969</v>
      </c>
      <c r="V179" s="63" t="str">
        <f>VLOOKUP(B179,SAOM!B175:N903,13,0)</f>
        <v>00:20:0E:10:4f:49</v>
      </c>
      <c r="W179" s="34">
        <v>41110</v>
      </c>
      <c r="X179" s="32" t="s">
        <v>5746</v>
      </c>
      <c r="Y179" s="36">
        <v>41110</v>
      </c>
      <c r="Z179" s="53"/>
      <c r="AA179" s="72" t="s">
        <v>4429</v>
      </c>
      <c r="AB179" s="72" t="s">
        <v>4850</v>
      </c>
      <c r="AC179" s="72"/>
      <c r="AD179" s="127" t="s">
        <v>6021</v>
      </c>
      <c r="AE179" s="37" t="s">
        <v>4850</v>
      </c>
    </row>
    <row r="180" spans="1:31" s="37" customFormat="1">
      <c r="A180" s="30">
        <v>847</v>
      </c>
      <c r="B180" s="61" t="s">
        <v>1108</v>
      </c>
      <c r="C180" s="34">
        <v>40953</v>
      </c>
      <c r="D180" s="34">
        <v>41110</v>
      </c>
      <c r="E180" s="34">
        <f t="shared" si="3"/>
        <v>41125</v>
      </c>
      <c r="F180" s="34">
        <v>40967</v>
      </c>
      <c r="G180" s="31" t="s">
        <v>682</v>
      </c>
      <c r="H180" s="31" t="s">
        <v>499</v>
      </c>
      <c r="I180" s="31" t="s">
        <v>501</v>
      </c>
      <c r="J180" s="32" t="s">
        <v>1109</v>
      </c>
      <c r="K180" s="32" t="s">
        <v>1162</v>
      </c>
      <c r="L180" s="32" t="s">
        <v>1163</v>
      </c>
      <c r="M180" s="63" t="str">
        <f>VLOOKUP(B180,SAOM!B$2:H1174,7,0)</f>
        <v>-</v>
      </c>
      <c r="N180" s="33">
        <v>4033</v>
      </c>
      <c r="O180" s="34">
        <f>VLOOKUP(B180,SAOM!B$2:I1174,8,0)</f>
        <v>41121</v>
      </c>
      <c r="P180" s="34" t="str">
        <f>VLOOKUP(B180,AG_Lider!A$1:F1532,6,0)</f>
        <v>VODANET</v>
      </c>
      <c r="Q180" s="65" t="str">
        <f>VLOOKUP(B180,SAOM!B$2:J1174,9,0)</f>
        <v>ALESSANDRO MAGNO RIBEIRO</v>
      </c>
      <c r="R180" s="34" t="str">
        <f>VLOOKUP(B180,SAOM!B$2:K1620,10,0)</f>
        <v>Rua CELSO SUL FERREIRA, 40 - FÁTIMA.</v>
      </c>
      <c r="S180" s="65" t="str">
        <f>VLOOKUP(B180,SAOM!B176:M904,12,0)</f>
        <v>(32) 3344-1307</v>
      </c>
      <c r="T180" s="116" t="str">
        <f>VLOOKUP(B180,SAOM!B176:L904,11,0)</f>
        <v>36230-000</v>
      </c>
      <c r="U180" s="35"/>
      <c r="V180" s="63" t="str">
        <f>VLOOKUP(B180,SAOM!B176:N904,13,0)</f>
        <v>-</v>
      </c>
      <c r="W180" s="34"/>
      <c r="X180" s="32"/>
      <c r="Y180" s="36"/>
      <c r="Z180" s="53"/>
      <c r="AA180" s="36" t="s">
        <v>4543</v>
      </c>
      <c r="AB180" s="72" t="s">
        <v>4850</v>
      </c>
      <c r="AC180" s="36"/>
      <c r="AD180" s="32"/>
      <c r="AE180" s="37" t="s">
        <v>4850</v>
      </c>
    </row>
    <row r="181" spans="1:31" s="37" customFormat="1">
      <c r="A181" s="30">
        <v>852</v>
      </c>
      <c r="B181" s="61" t="s">
        <v>1118</v>
      </c>
      <c r="C181" s="34">
        <v>40953</v>
      </c>
      <c r="D181" s="34">
        <v>41109</v>
      </c>
      <c r="E181" s="34">
        <f t="shared" si="3"/>
        <v>41124</v>
      </c>
      <c r="F181" s="34">
        <v>40967</v>
      </c>
      <c r="G181" s="31" t="s">
        <v>752</v>
      </c>
      <c r="H181" s="31" t="s">
        <v>499</v>
      </c>
      <c r="I181" s="31" t="s">
        <v>506</v>
      </c>
      <c r="J181" s="32" t="s">
        <v>1119</v>
      </c>
      <c r="K181" s="32" t="s">
        <v>1166</v>
      </c>
      <c r="L181" s="32" t="s">
        <v>1167</v>
      </c>
      <c r="M181" s="63" t="str">
        <f>VLOOKUP(B181,SAOM!B$2:H1176,7,0)</f>
        <v>-</v>
      </c>
      <c r="N181" s="33">
        <v>4033</v>
      </c>
      <c r="O181" s="34" t="str">
        <f>VLOOKUP(B181,SAOM!B$2:I1176,8,0)</f>
        <v>-</v>
      </c>
      <c r="P181" s="34" t="str">
        <f>VLOOKUP(B181,AG_Lider!A$1:F1534,6,0)</f>
        <v>VODANET</v>
      </c>
      <c r="Q181" s="65" t="str">
        <f>VLOOKUP(B181,SAOM!B$2:J1176,9,0)</f>
        <v>BETANIA LAURET DE RESENDE TEIXEIRA</v>
      </c>
      <c r="R181" s="34" t="str">
        <f>VLOOKUP(B181,SAOM!B$2:K1622,10,0)</f>
        <v xml:space="preserve">	RUA GOVERNADOR VALADARES, S/N  - CENTRO</v>
      </c>
      <c r="S181" s="65" t="str">
        <f>VLOOKUP(B181,SAOM!B177:M905,12,0)</f>
        <v>(31) 3898-1182</v>
      </c>
      <c r="T181" s="116" t="str">
        <f>VLOOKUP(B181,SAOM!B177:L905,11,0)</f>
        <v>36560-000</v>
      </c>
      <c r="U181" s="35"/>
      <c r="V181" s="63" t="str">
        <f>VLOOKUP(B181,SAOM!B177:N905,13,0)</f>
        <v>-</v>
      </c>
      <c r="W181" s="34"/>
      <c r="X181" s="32"/>
      <c r="Y181" s="36"/>
      <c r="Z181" s="53"/>
      <c r="AA181" s="36" t="s">
        <v>4432</v>
      </c>
      <c r="AB181" s="72" t="s">
        <v>4850</v>
      </c>
      <c r="AC181" s="36"/>
      <c r="AD181" s="54"/>
      <c r="AE181" s="37" t="s">
        <v>4850</v>
      </c>
    </row>
    <row r="182" spans="1:31" s="37" customFormat="1">
      <c r="A182" s="30">
        <v>856</v>
      </c>
      <c r="B182" s="61" t="s">
        <v>1127</v>
      </c>
      <c r="C182" s="34">
        <v>40953</v>
      </c>
      <c r="D182" s="34">
        <v>41110</v>
      </c>
      <c r="E182" s="34">
        <f t="shared" si="3"/>
        <v>41125</v>
      </c>
      <c r="F182" s="34">
        <v>40967</v>
      </c>
      <c r="G182" s="31" t="s">
        <v>517</v>
      </c>
      <c r="H182" s="31" t="s">
        <v>499</v>
      </c>
      <c r="I182" s="31" t="s">
        <v>501</v>
      </c>
      <c r="J182" s="32" t="s">
        <v>1128</v>
      </c>
      <c r="K182" s="32" t="s">
        <v>1170</v>
      </c>
      <c r="L182" s="32" t="s">
        <v>1171</v>
      </c>
      <c r="M182" s="63" t="str">
        <f>VLOOKUP(B182,SAOM!B$2:H1178,7,0)</f>
        <v>SES-CARO-0856</v>
      </c>
      <c r="N182" s="33">
        <v>4033</v>
      </c>
      <c r="O182" s="34">
        <f>VLOOKUP(B182,SAOM!B$2:I1178,8,0)</f>
        <v>41117</v>
      </c>
      <c r="P182" s="34" t="str">
        <f>VLOOKUP(B182,AG_Lider!A$1:F1536,6,0)</f>
        <v>VODANET</v>
      </c>
      <c r="Q182" s="65" t="str">
        <f>VLOOKUP(B182,SAOM!B$2:J1178,9,0)</f>
        <v>SONIA MARTINS DE OLIVEIRA FARIA</v>
      </c>
      <c r="R182" s="34" t="str">
        <f>VLOOKUP(B182,SAOM!B$2:K1624,10,0)</f>
        <v>praça ARGENTINO RODRIGUES OLIVEIRA, 32 - SAO BENEDITO</v>
      </c>
      <c r="S182" s="65" t="str">
        <f>VLOOKUP(B182,SAOM!B178:M906,12,0)</f>
        <v>(35) 3561-1537</v>
      </c>
      <c r="T182" s="116" t="str">
        <f>VLOOKUP(B182,SAOM!B178:L906,11,0)</f>
        <v>37150-000</v>
      </c>
      <c r="U182" s="35"/>
      <c r="V182" s="63" t="str">
        <f>VLOOKUP(B182,SAOM!B178:N906,13,0)</f>
        <v>00:20:0e:10:48:b7</v>
      </c>
      <c r="W182" s="34">
        <v>41117</v>
      </c>
      <c r="X182" s="32" t="s">
        <v>6272</v>
      </c>
      <c r="Y182" s="36">
        <v>41117</v>
      </c>
      <c r="Z182" s="53"/>
      <c r="AA182" s="36" t="s">
        <v>4544</v>
      </c>
      <c r="AB182" s="72" t="s">
        <v>4850</v>
      </c>
      <c r="AC182" s="36"/>
      <c r="AD182" s="32"/>
      <c r="AE182" s="37" t="s">
        <v>4850</v>
      </c>
    </row>
    <row r="183" spans="1:31" s="37" customFormat="1">
      <c r="A183" s="30">
        <v>858</v>
      </c>
      <c r="B183" s="61" t="s">
        <v>1132</v>
      </c>
      <c r="C183" s="34">
        <v>40953</v>
      </c>
      <c r="D183" s="34">
        <v>40998</v>
      </c>
      <c r="E183" s="34">
        <f t="shared" si="3"/>
        <v>41013</v>
      </c>
      <c r="F183" s="34" t="s">
        <v>501</v>
      </c>
      <c r="G183" s="31" t="s">
        <v>517</v>
      </c>
      <c r="H183" s="31" t="s">
        <v>684</v>
      </c>
      <c r="I183" s="31" t="s">
        <v>501</v>
      </c>
      <c r="J183" s="32" t="s">
        <v>1133</v>
      </c>
      <c r="K183" s="32" t="s">
        <v>1172</v>
      </c>
      <c r="L183" s="32" t="s">
        <v>1173</v>
      </c>
      <c r="M183" s="63" t="str">
        <f>VLOOKUP(B183,SAOM!B$2:H1179,7,0)</f>
        <v>SES-CORA-0858</v>
      </c>
      <c r="N183" s="33">
        <v>4033</v>
      </c>
      <c r="O183" s="34">
        <f>VLOOKUP(B183,SAOM!B$2:I1179,8,0)</f>
        <v>40995</v>
      </c>
      <c r="P183" s="34" t="e">
        <f>VLOOKUP(B183,AG_Lider!A$1:F1537,6,0)</f>
        <v>#N/A</v>
      </c>
      <c r="Q183" s="65" t="str">
        <f>VLOOKUP(B183,SAOM!B$2:J1179,9,0)</f>
        <v>SAYONARA APARECIDA DE ASSIS CHAVES</v>
      </c>
      <c r="R183" s="34" t="str">
        <f>VLOOKUP(B183,SAOM!B$2:K1625,10,0)</f>
        <v>Rua ZICO BICALHO, 125 - CENTRO</v>
      </c>
      <c r="S183" s="65" t="str">
        <f>VLOOKUP(B183,SAOM!B179:M907,12,0)</f>
        <v>(37) 3276-1118</v>
      </c>
      <c r="T183" s="116" t="str">
        <f>VLOOKUP(B183,SAOM!B179:L907,11,0)</f>
        <v>35668-000</v>
      </c>
      <c r="U183" s="35"/>
      <c r="V183" s="63" t="str">
        <f>VLOOKUP(B183,SAOM!B179:N907,13,0)</f>
        <v>00:20:0E:10:48:E2</v>
      </c>
      <c r="W183" s="34">
        <v>40995</v>
      </c>
      <c r="X183" s="32" t="s">
        <v>4422</v>
      </c>
      <c r="Y183" s="36">
        <v>40996</v>
      </c>
      <c r="Z183" s="53"/>
      <c r="AA183" s="72"/>
      <c r="AB183" s="72" t="s">
        <v>4850</v>
      </c>
      <c r="AC183" s="72"/>
      <c r="AD183" s="32"/>
      <c r="AE183" s="37" t="s">
        <v>4850</v>
      </c>
    </row>
    <row r="184" spans="1:31" s="37" customFormat="1">
      <c r="A184" s="30">
        <v>860</v>
      </c>
      <c r="B184" s="61" t="s">
        <v>1137</v>
      </c>
      <c r="C184" s="34">
        <v>40953</v>
      </c>
      <c r="D184" s="34">
        <v>41109</v>
      </c>
      <c r="E184" s="34">
        <f t="shared" si="3"/>
        <v>41124</v>
      </c>
      <c r="F184" s="34">
        <v>40967</v>
      </c>
      <c r="G184" s="31" t="s">
        <v>517</v>
      </c>
      <c r="H184" s="31" t="s">
        <v>499</v>
      </c>
      <c r="I184" s="31" t="s">
        <v>501</v>
      </c>
      <c r="J184" s="32" t="s">
        <v>1138</v>
      </c>
      <c r="K184" s="32" t="s">
        <v>1174</v>
      </c>
      <c r="L184" s="32" t="s">
        <v>1175</v>
      </c>
      <c r="M184" s="63" t="str">
        <f>VLOOKUP(B184,SAOM!B$2:H1180,7,0)</f>
        <v>SES-DIVA-0860</v>
      </c>
      <c r="N184" s="33">
        <v>4033</v>
      </c>
      <c r="O184" s="34">
        <f>VLOOKUP(B184,SAOM!B$2:I1180,8,0)</f>
        <v>41121</v>
      </c>
      <c r="P184" s="34" t="str">
        <f>VLOOKUP(B184,AG_Lider!A$1:F1538,6,0)</f>
        <v>VODANET</v>
      </c>
      <c r="Q184" s="65" t="str">
        <f>VLOOKUP(B184,SAOM!B$2:J1180,9,0)</f>
        <v>JULIANA RODRIGUES CESAR SIQUEIRA</v>
      </c>
      <c r="R184" s="34" t="str">
        <f>VLOOKUP(B184,SAOM!B$2:K1626,10,0)</f>
        <v>Praça GOVERNADOR VALADARES, 0 - CENTRO</v>
      </c>
      <c r="S184" s="65" t="str">
        <f>VLOOKUP(B184,SAOM!B180:M908,12,0)</f>
        <v>(35) 3286-1122</v>
      </c>
      <c r="T184" s="116" t="str">
        <f>VLOOKUP(B184,SAOM!B180:L908,11,0)</f>
        <v>37134-000</v>
      </c>
      <c r="U184" s="35"/>
      <c r="V184" s="63" t="str">
        <f>VLOOKUP(B184,SAOM!B180:N908,13,0)</f>
        <v>00:20:0E:10:49:E6</v>
      </c>
      <c r="W184" s="34">
        <v>41121</v>
      </c>
      <c r="X184" s="32" t="s">
        <v>6218</v>
      </c>
      <c r="Y184" s="36">
        <v>41121</v>
      </c>
      <c r="Z184" s="53"/>
      <c r="AA184" s="36" t="s">
        <v>4484</v>
      </c>
      <c r="AB184" s="72" t="s">
        <v>4850</v>
      </c>
      <c r="AC184" s="36"/>
      <c r="AD184" s="32"/>
      <c r="AE184" s="37" t="s">
        <v>4850</v>
      </c>
    </row>
    <row r="185" spans="1:31" s="37" customFormat="1">
      <c r="A185" s="30">
        <v>864</v>
      </c>
      <c r="B185" s="61" t="s">
        <v>1147</v>
      </c>
      <c r="C185" s="34">
        <v>40953</v>
      </c>
      <c r="D185" s="34">
        <v>41086</v>
      </c>
      <c r="E185" s="34">
        <f t="shared" si="3"/>
        <v>41101</v>
      </c>
      <c r="F185" s="34">
        <v>40967</v>
      </c>
      <c r="G185" s="31" t="s">
        <v>517</v>
      </c>
      <c r="H185" s="31" t="s">
        <v>499</v>
      </c>
      <c r="I185" s="31" t="s">
        <v>501</v>
      </c>
      <c r="J185" s="32" t="s">
        <v>1148</v>
      </c>
      <c r="K185" s="32" t="s">
        <v>1178</v>
      </c>
      <c r="L185" s="32" t="s">
        <v>1179</v>
      </c>
      <c r="M185" s="63" t="str">
        <f>VLOOKUP(B185,SAOM!B$2:H1182,7,0)</f>
        <v>SES-FRRO-0864</v>
      </c>
      <c r="N185" s="33">
        <v>4035</v>
      </c>
      <c r="O185" s="34">
        <f>VLOOKUP(B185,SAOM!B$2:I1182,8,0)</f>
        <v>41094</v>
      </c>
      <c r="P185" s="34" t="str">
        <f>VLOOKUP(B185,AG_Lider!A$1:F1540,6,0)</f>
        <v>VODANET</v>
      </c>
      <c r="Q185" s="65" t="str">
        <f>VLOOKUP(B185,SAOM!B$2:J1182,9,0)</f>
        <v>FLÁVIA AMÉLYA VIEIRA</v>
      </c>
      <c r="R185" s="34" t="str">
        <f>VLOOKUP(B185,SAOM!B$2:K1628,10,0)</f>
        <v>Rua ROSÁRIO, 400 - ROSÁRIO</v>
      </c>
      <c r="S185" s="65" t="e">
        <f>VLOOKUP(B185,SAOM!B181:M909,12,0)</f>
        <v>#N/A</v>
      </c>
      <c r="T185" s="116" t="e">
        <f>VLOOKUP(B185,SAOM!B181:L909,11,0)</f>
        <v>#N/A</v>
      </c>
      <c r="U185" s="35"/>
      <c r="V185" s="63" t="e">
        <f>VLOOKUP(B185,SAOM!B181:N909,13,0)</f>
        <v>#N/A</v>
      </c>
      <c r="W185" s="34">
        <v>41094</v>
      </c>
      <c r="X185" s="32" t="s">
        <v>4561</v>
      </c>
      <c r="Y185" s="36">
        <v>41094</v>
      </c>
      <c r="Z185" s="53"/>
      <c r="AA185" s="36" t="s">
        <v>3979</v>
      </c>
      <c r="AB185" s="72" t="s">
        <v>4850</v>
      </c>
      <c r="AC185" s="36"/>
      <c r="AD185" s="32" t="s">
        <v>4956</v>
      </c>
      <c r="AE185" s="37" t="s">
        <v>4850</v>
      </c>
    </row>
    <row r="186" spans="1:31" s="37" customFormat="1">
      <c r="A186" s="30">
        <v>903</v>
      </c>
      <c r="B186" s="61" t="s">
        <v>1331</v>
      </c>
      <c r="C186" s="34">
        <v>40956</v>
      </c>
      <c r="D186" s="34">
        <v>41113</v>
      </c>
      <c r="E186" s="34">
        <f t="shared" si="3"/>
        <v>41128</v>
      </c>
      <c r="F186" s="34">
        <v>40967</v>
      </c>
      <c r="G186" s="31" t="s">
        <v>682</v>
      </c>
      <c r="H186" s="31" t="s">
        <v>499</v>
      </c>
      <c r="I186" s="31" t="s">
        <v>501</v>
      </c>
      <c r="J186" s="32" t="s">
        <v>1182</v>
      </c>
      <c r="K186" s="32" t="s">
        <v>1221</v>
      </c>
      <c r="L186" s="32" t="s">
        <v>1222</v>
      </c>
      <c r="M186" s="63" t="str">
        <f>VLOOKUP(B186,SAOM!B$2:H1183,7,0)</f>
        <v>-</v>
      </c>
      <c r="N186" s="64">
        <v>4033</v>
      </c>
      <c r="O186" s="34">
        <f>VLOOKUP(B186,SAOM!B$2:I1183,8,0)</f>
        <v>41148</v>
      </c>
      <c r="P186" s="34" t="str">
        <f>VLOOKUP(B186,AG_Lider!A$1:F1541,6,0)</f>
        <v>VODANET</v>
      </c>
      <c r="Q186" s="65" t="str">
        <f>VLOOKUP(B186,SAOM!B$2:J1183,9,0)</f>
        <v>Jorge Luiz Pereira</v>
      </c>
      <c r="R186" s="34" t="str">
        <f>VLOOKUP(B186,SAOM!B$2:K1629,10,0)</f>
        <v xml:space="preserve">RUA JOSINO DIAS MOREIRA, S/N, BAIRRO CAXIAS </v>
      </c>
      <c r="S186" s="65" t="str">
        <f>VLOOKUP(B186,SAOM!B182:M910,12,0)</f>
        <v>(32)3575-2870</v>
      </c>
      <c r="T186" s="116" t="str">
        <f>VLOOKUP(B186,SAOM!B182:L910,11,0)</f>
        <v>36160-000</v>
      </c>
      <c r="U186" s="35"/>
      <c r="V186" s="63" t="str">
        <f>VLOOKUP(B186,SAOM!B182:N910,13,0)</f>
        <v>-</v>
      </c>
      <c r="W186" s="34"/>
      <c r="X186" s="32"/>
      <c r="Y186" s="36"/>
      <c r="Z186" s="53"/>
      <c r="AA186" s="36" t="s">
        <v>4539</v>
      </c>
      <c r="AB186" s="72" t="s">
        <v>4850</v>
      </c>
      <c r="AC186" s="36"/>
      <c r="AD186" s="32"/>
      <c r="AE186" s="37" t="s">
        <v>4850</v>
      </c>
    </row>
    <row r="187" spans="1:31" s="37" customFormat="1">
      <c r="A187" s="30">
        <v>888</v>
      </c>
      <c r="B187" s="61" t="s">
        <v>1332</v>
      </c>
      <c r="C187" s="34">
        <v>40956</v>
      </c>
      <c r="D187" s="34">
        <v>41113</v>
      </c>
      <c r="E187" s="34">
        <f t="shared" si="3"/>
        <v>41128</v>
      </c>
      <c r="F187" s="34">
        <v>40967</v>
      </c>
      <c r="G187" s="31" t="s">
        <v>752</v>
      </c>
      <c r="H187" s="31" t="s">
        <v>499</v>
      </c>
      <c r="I187" s="31" t="s">
        <v>501</v>
      </c>
      <c r="J187" s="32" t="s">
        <v>1183</v>
      </c>
      <c r="K187" s="32" t="s">
        <v>1223</v>
      </c>
      <c r="L187" s="32" t="s">
        <v>1224</v>
      </c>
      <c r="M187" s="63" t="str">
        <f>VLOOKUP(B187,SAOM!B$2:H1184,7,0)</f>
        <v>-</v>
      </c>
      <c r="N187" s="64">
        <v>4033</v>
      </c>
      <c r="O187" s="34" t="str">
        <f>VLOOKUP(B187,SAOM!B$2:I1184,8,0)</f>
        <v>-</v>
      </c>
      <c r="P187" s="34" t="str">
        <f>VLOOKUP(B187,AG_Lider!A$1:F1542,6,0)</f>
        <v>VODANET</v>
      </c>
      <c r="Q187" s="65" t="str">
        <f>VLOOKUP(B187,SAOM!B$2:J1184,9,0)</f>
        <v>Gisele Neves Paolo Marques de Lima</v>
      </c>
      <c r="R187" s="34" t="str">
        <f>VLOOKUP(B187,SAOM!B$2:K1630,10,0)</f>
        <v>praça Dr João Pinheiro, 65 - Centro</v>
      </c>
      <c r="S187" s="65" t="str">
        <f>VLOOKUP(B187,SAOM!B183:M911,12,0)</f>
        <v>(31) 3895-5459</v>
      </c>
      <c r="T187" s="116" t="str">
        <f>VLOOKUP(B187,SAOM!B183:L911,11,0)</f>
        <v>35444-000</v>
      </c>
      <c r="U187" s="35"/>
      <c r="V187" s="63" t="str">
        <f>VLOOKUP(B187,SAOM!B183:N911,13,0)</f>
        <v>-</v>
      </c>
      <c r="W187" s="34"/>
      <c r="X187" s="32"/>
      <c r="Y187" s="36"/>
      <c r="Z187" s="53"/>
      <c r="AA187" s="36" t="s">
        <v>4542</v>
      </c>
      <c r="AB187" s="72" t="s">
        <v>4850</v>
      </c>
      <c r="AC187" s="36"/>
      <c r="AD187" s="32"/>
      <c r="AE187" s="37" t="s">
        <v>4850</v>
      </c>
    </row>
    <row r="188" spans="1:31" s="37" customFormat="1">
      <c r="A188" s="30">
        <v>907</v>
      </c>
      <c r="B188" s="61" t="s">
        <v>1333</v>
      </c>
      <c r="C188" s="34">
        <v>40956</v>
      </c>
      <c r="D188" s="34">
        <v>41103</v>
      </c>
      <c r="E188" s="34">
        <f t="shared" si="3"/>
        <v>41118</v>
      </c>
      <c r="F188" s="34">
        <v>40977</v>
      </c>
      <c r="G188" s="31" t="s">
        <v>682</v>
      </c>
      <c r="H188" s="31" t="s">
        <v>499</v>
      </c>
      <c r="I188" s="31" t="s">
        <v>501</v>
      </c>
      <c r="J188" s="32" t="s">
        <v>1184</v>
      </c>
      <c r="K188" s="32" t="s">
        <v>1225</v>
      </c>
      <c r="L188" s="32" t="s">
        <v>1226</v>
      </c>
      <c r="M188" s="63" t="str">
        <f>VLOOKUP(B188,SAOM!B$2:H1185,7,0)</f>
        <v>SES-LAOS-0907</v>
      </c>
      <c r="N188" s="33">
        <v>4035</v>
      </c>
      <c r="O188" s="34">
        <f>VLOOKUP(B188,SAOM!B$2:I1185,8,0)</f>
        <v>41121</v>
      </c>
      <c r="P188" s="34" t="str">
        <f>VLOOKUP(B188,AG_Lider!A$1:F1543,6,0)</f>
        <v>VODANET</v>
      </c>
      <c r="Q188" s="65" t="str">
        <f>VLOOKUP(B188,SAOM!B$2:J1185,9,0)</f>
        <v>João Pedro Eleutério do Couto Junior</v>
      </c>
      <c r="R188" s="34" t="str">
        <f>VLOOKUP(B188,SAOM!B$2:K1631,10,0)</f>
        <v xml:space="preserve">AVENIDA PRESIDENTE MEDICE nº 1118 </v>
      </c>
      <c r="S188" s="65" t="str">
        <f>VLOOKUP(B188,SAOM!B184:M912,12,0)</f>
        <v xml:space="preserve"> (38)3745-1226</v>
      </c>
      <c r="T188" s="116" t="str">
        <f>VLOOKUP(B188,SAOM!B184:L912,11,0)</f>
        <v>39360-000</v>
      </c>
      <c r="U188" s="35"/>
      <c r="V188" s="63" t="str">
        <f>VLOOKUP(B188,SAOM!B184:N912,13,0)</f>
        <v>-</v>
      </c>
      <c r="W188" s="34"/>
      <c r="X188" s="32"/>
      <c r="Y188" s="36"/>
      <c r="Z188" s="53"/>
      <c r="AA188" s="72" t="s">
        <v>4540</v>
      </c>
      <c r="AB188" s="72" t="s">
        <v>4850</v>
      </c>
      <c r="AC188" s="72"/>
      <c r="AD188" s="32"/>
      <c r="AE188" s="37" t="s">
        <v>4850</v>
      </c>
    </row>
    <row r="189" spans="1:31" s="37" customFormat="1" ht="15.75" customHeight="1">
      <c r="A189" s="30">
        <v>892</v>
      </c>
      <c r="B189" s="61" t="s">
        <v>1334</v>
      </c>
      <c r="C189" s="34">
        <v>40956</v>
      </c>
      <c r="D189" s="34">
        <v>41112</v>
      </c>
      <c r="E189" s="34">
        <f t="shared" si="3"/>
        <v>41127</v>
      </c>
      <c r="F189" s="34">
        <v>40967</v>
      </c>
      <c r="G189" s="31" t="s">
        <v>752</v>
      </c>
      <c r="H189" s="31" t="s">
        <v>499</v>
      </c>
      <c r="I189" s="31" t="s">
        <v>506</v>
      </c>
      <c r="J189" s="32" t="s">
        <v>1185</v>
      </c>
      <c r="K189" s="32" t="s">
        <v>1227</v>
      </c>
      <c r="L189" s="32" t="s">
        <v>1228</v>
      </c>
      <c r="M189" s="63" t="str">
        <f>VLOOKUP(B189,SAOM!B$2:H1186,7,0)</f>
        <v>-</v>
      </c>
      <c r="N189" s="64">
        <v>4033</v>
      </c>
      <c r="O189" s="34" t="str">
        <f>VLOOKUP(B189,SAOM!B$2:I1186,8,0)</f>
        <v>-</v>
      </c>
      <c r="P189" s="34" t="str">
        <f>VLOOKUP(B189,AG_Lider!A$1:F1544,6,0)</f>
        <v>VODANET</v>
      </c>
      <c r="Q189" s="65" t="str">
        <f>VLOOKUP(B189,SAOM!B$2:J1186,9,0)</f>
        <v>João de Souza Marzano Cardoso</v>
      </c>
      <c r="R189" s="34" t="str">
        <f>VLOOKUP(B189,SAOM!B$2:K1632,10,0)</f>
        <v>praça São Sebastião, 0 - Centro</v>
      </c>
      <c r="S189" s="65" t="str">
        <f>VLOOKUP(B189,SAOM!B185:M913,12,0)</f>
        <v>(31) 3723-1382 -</v>
      </c>
      <c r="T189" s="116" t="str">
        <f>VLOOKUP(B189,SAOM!B185:L913,11,0)</f>
        <v>36422-000</v>
      </c>
      <c r="U189" s="35"/>
      <c r="V189" s="63" t="str">
        <f>VLOOKUP(B189,SAOM!B185:N913,13,0)</f>
        <v>-</v>
      </c>
      <c r="W189" s="34"/>
      <c r="X189" s="32"/>
      <c r="Y189" s="36"/>
      <c r="Z189" s="53"/>
      <c r="AA189" s="36" t="s">
        <v>4433</v>
      </c>
      <c r="AB189" s="72" t="s">
        <v>4850</v>
      </c>
      <c r="AC189" s="36"/>
      <c r="AD189" s="54"/>
      <c r="AE189" s="37" t="s">
        <v>4850</v>
      </c>
    </row>
    <row r="190" spans="1:31" s="37" customFormat="1">
      <c r="A190" s="30">
        <v>876</v>
      </c>
      <c r="B190" s="61" t="s">
        <v>1335</v>
      </c>
      <c r="C190" s="34">
        <v>40956</v>
      </c>
      <c r="D190" s="34">
        <v>41112</v>
      </c>
      <c r="E190" s="34">
        <f t="shared" si="3"/>
        <v>41127</v>
      </c>
      <c r="F190" s="34">
        <v>40967</v>
      </c>
      <c r="G190" s="31" t="s">
        <v>752</v>
      </c>
      <c r="H190" s="31" t="s">
        <v>499</v>
      </c>
      <c r="I190" s="31" t="s">
        <v>501</v>
      </c>
      <c r="J190" s="32" t="s">
        <v>1186</v>
      </c>
      <c r="K190" s="32" t="s">
        <v>1229</v>
      </c>
      <c r="L190" s="32" t="s">
        <v>1230</v>
      </c>
      <c r="M190" s="63" t="str">
        <f>VLOOKUP(B190,SAOM!B$2:H1187,7,0)</f>
        <v>-</v>
      </c>
      <c r="N190" s="64">
        <v>4033</v>
      </c>
      <c r="O190" s="34" t="str">
        <f>VLOOKUP(B190,SAOM!B$2:I1187,8,0)</f>
        <v>-</v>
      </c>
      <c r="P190" s="34" t="str">
        <f>VLOOKUP(B190,AG_Lider!A$1:F1545,6,0)</f>
        <v>VODANET</v>
      </c>
      <c r="Q190" s="65" t="str">
        <f>VLOOKUP(B190,SAOM!B$2:J1187,9,0)</f>
        <v>Carla Dayrell Pedrosa</v>
      </c>
      <c r="R190" s="34" t="str">
        <f>VLOOKUP(B190,SAOM!B$2:K1633,10,0)</f>
        <v>RUA SÃO PAULO 49  - Novo Horizonte</v>
      </c>
      <c r="S190" s="65" t="str">
        <f>VLOOKUP(B190,SAOM!B186:M914,12,0)</f>
        <v>(35) 3524-1276</v>
      </c>
      <c r="T190" s="116" t="str">
        <f>VLOOKUP(B190,SAOM!B186:L914,11,0)</f>
        <v>37920-000</v>
      </c>
      <c r="U190" s="35"/>
      <c r="V190" s="63" t="str">
        <f>VLOOKUP(B190,SAOM!B186:N914,13,0)</f>
        <v>-</v>
      </c>
      <c r="W190" s="34"/>
      <c r="X190" s="32"/>
      <c r="Y190" s="36"/>
      <c r="Z190" s="53"/>
      <c r="AA190" s="36" t="s">
        <v>4525</v>
      </c>
      <c r="AB190" s="72" t="s">
        <v>4850</v>
      </c>
      <c r="AC190" s="36"/>
      <c r="AD190" s="32"/>
      <c r="AE190" s="37" t="s">
        <v>4850</v>
      </c>
    </row>
    <row r="191" spans="1:31" s="37" customFormat="1">
      <c r="A191" s="30">
        <v>881</v>
      </c>
      <c r="B191" s="61" t="s">
        <v>1337</v>
      </c>
      <c r="C191" s="34">
        <v>40956</v>
      </c>
      <c r="D191" s="34">
        <v>41001</v>
      </c>
      <c r="E191" s="34">
        <f t="shared" si="3"/>
        <v>41016</v>
      </c>
      <c r="F191" s="34" t="s">
        <v>501</v>
      </c>
      <c r="G191" s="31" t="s">
        <v>517</v>
      </c>
      <c r="H191" s="31" t="s">
        <v>499</v>
      </c>
      <c r="I191" s="31" t="s">
        <v>501</v>
      </c>
      <c r="J191" s="32" t="s">
        <v>1188</v>
      </c>
      <c r="K191" s="32" t="s">
        <v>1233</v>
      </c>
      <c r="L191" s="32" t="s">
        <v>1234</v>
      </c>
      <c r="M191" s="63" t="str">
        <f>VLOOKUP(B191,SAOM!B$2:H1189,7,0)</f>
        <v>SES-TAAS-0881</v>
      </c>
      <c r="N191" s="33">
        <v>4035</v>
      </c>
      <c r="O191" s="34">
        <f>VLOOKUP(B191,SAOM!B$2:I1189,8,0)</f>
        <v>40973</v>
      </c>
      <c r="P191" s="34" t="str">
        <f>VLOOKUP(B191,AG_Lider!A$1:F1547,6,0)</f>
        <v>CONCLUÍDO</v>
      </c>
      <c r="Q191" s="65" t="str">
        <f>VLOOKUP(B191,SAOM!B$2:J1189,9,0)</f>
        <v>Fernanda de Oliveira e Lucas</v>
      </c>
      <c r="R191" s="34" t="str">
        <f>VLOOKUP(B191,SAOM!B$2:K1635,10,0)</f>
        <v>avenida São João, 59 - Centro</v>
      </c>
      <c r="S191" s="65" t="str">
        <f>VLOOKUP(B191,SAOM!B187:M915,12,0)</f>
        <v>(38) 3845-2553</v>
      </c>
      <c r="T191" s="116" t="str">
        <f>VLOOKUP(B191,SAOM!B187:L915,11,0)</f>
        <v>39550-000</v>
      </c>
      <c r="U191" s="35">
        <v>40969</v>
      </c>
      <c r="V191" s="63" t="str">
        <f>VLOOKUP(B191,SAOM!B187:N915,13,0)</f>
        <v>00:20:0E:10:48:f3</v>
      </c>
      <c r="W191" s="34">
        <v>40974</v>
      </c>
      <c r="X191" s="32" t="s">
        <v>4066</v>
      </c>
      <c r="Y191" s="36">
        <v>40974</v>
      </c>
      <c r="Z191" s="53"/>
      <c r="AA191" s="72"/>
      <c r="AB191" s="72" t="s">
        <v>4850</v>
      </c>
      <c r="AC191" s="72"/>
      <c r="AD191" s="32"/>
      <c r="AE191" s="37" t="s">
        <v>4850</v>
      </c>
    </row>
    <row r="192" spans="1:31" s="37" customFormat="1">
      <c r="A192" s="30">
        <v>911</v>
      </c>
      <c r="B192" s="61" t="s">
        <v>1338</v>
      </c>
      <c r="C192" s="34">
        <v>40956</v>
      </c>
      <c r="D192" s="34">
        <v>41112</v>
      </c>
      <c r="E192" s="34">
        <f t="shared" si="3"/>
        <v>41127</v>
      </c>
      <c r="F192" s="34">
        <v>40967</v>
      </c>
      <c r="G192" s="31" t="s">
        <v>752</v>
      </c>
      <c r="H192" s="31" t="s">
        <v>499</v>
      </c>
      <c r="I192" s="31" t="s">
        <v>501</v>
      </c>
      <c r="J192" s="32" t="s">
        <v>1189</v>
      </c>
      <c r="K192" s="32" t="s">
        <v>1235</v>
      </c>
      <c r="L192" s="32" t="s">
        <v>1236</v>
      </c>
      <c r="M192" s="63" t="str">
        <f>VLOOKUP(B192,SAOM!B$2:H1190,7,0)</f>
        <v>-</v>
      </c>
      <c r="N192" s="64">
        <v>4033</v>
      </c>
      <c r="O192" s="34" t="str">
        <f>VLOOKUP(B192,SAOM!B$2:I1190,8,0)</f>
        <v>-</v>
      </c>
      <c r="P192" s="34" t="str">
        <f>VLOOKUP(B192,AG_Lider!A$1:F1548,6,0)</f>
        <v>VODANET</v>
      </c>
      <c r="Q192" s="65" t="str">
        <f>VLOOKUP(B192,SAOM!B$2:J1190,9,0)</f>
        <v>Andreia Ramiro Cesar</v>
      </c>
      <c r="R192" s="34" t="str">
        <f>VLOOKUP(B192,SAOM!B$2:K1636,10,0)</f>
        <v xml:space="preserve">	RUA SILVESTRE FRANCISCO DE OLIVEIRA, 172 - Centro</v>
      </c>
      <c r="S192" s="65" t="str">
        <f>VLOOKUP(B192,SAOM!B188:M916,12,0)</f>
        <v>(37) 3545-1878</v>
      </c>
      <c r="T192" s="116" t="str">
        <f>VLOOKUP(B192,SAOM!B188:L916,11,0)</f>
        <v>35622-000</v>
      </c>
      <c r="U192" s="35"/>
      <c r="V192" s="63" t="str">
        <f>VLOOKUP(B192,SAOM!B188:N916,13,0)</f>
        <v>-</v>
      </c>
      <c r="W192" s="34"/>
      <c r="X192" s="32"/>
      <c r="Y192" s="36"/>
      <c r="Z192" s="53"/>
      <c r="AA192" s="36" t="s">
        <v>4507</v>
      </c>
      <c r="AB192" s="72" t="s">
        <v>4850</v>
      </c>
      <c r="AC192" s="36"/>
      <c r="AD192" s="32"/>
      <c r="AE192" s="37" t="s">
        <v>4850</v>
      </c>
    </row>
    <row r="193" spans="1:31" s="37" customFormat="1">
      <c r="A193" s="30">
        <v>899</v>
      </c>
      <c r="B193" s="61" t="s">
        <v>1339</v>
      </c>
      <c r="C193" s="34">
        <v>40956</v>
      </c>
      <c r="D193" s="34">
        <v>41001</v>
      </c>
      <c r="E193" s="34">
        <f t="shared" si="3"/>
        <v>41016</v>
      </c>
      <c r="F193" s="34" t="s">
        <v>501</v>
      </c>
      <c r="G193" s="31" t="s">
        <v>517</v>
      </c>
      <c r="H193" s="31" t="s">
        <v>499</v>
      </c>
      <c r="I193" s="31" t="s">
        <v>501</v>
      </c>
      <c r="J193" s="32" t="s">
        <v>1190</v>
      </c>
      <c r="K193" s="32" t="s">
        <v>1237</v>
      </c>
      <c r="L193" s="32" t="s">
        <v>1238</v>
      </c>
      <c r="M193" s="63" t="str">
        <f>VLOOKUP(B193,SAOM!B$2:H1191,7,0)</f>
        <v>SES-ESUL-0899</v>
      </c>
      <c r="N193" s="64">
        <v>4033</v>
      </c>
      <c r="O193" s="34">
        <f>VLOOKUP(B193,SAOM!B$2:I1191,8,0)</f>
        <v>40982</v>
      </c>
      <c r="P193" s="34" t="str">
        <f>VLOOKUP(B193,AG_Lider!A$1:F1549,6,0)</f>
        <v>CONCLUÍDO</v>
      </c>
      <c r="Q193" s="65" t="str">
        <f>VLOOKUP(B193,SAOM!B$2:J1191,9,0)</f>
        <v>Angélica Yumiko Mitsutake</v>
      </c>
      <c r="R193" s="34" t="str">
        <f>VLOOKUP(B193,SAOM!B$2:K1637,10,0)</f>
        <v>avenida Padre Julio Paz, 88 - Centro</v>
      </c>
      <c r="S193" s="65" t="str">
        <f>VLOOKUP(B193,SAOM!B189:M917,12,0)</f>
        <v>(34) 8844-6444</v>
      </c>
      <c r="T193" s="116" t="str">
        <f>VLOOKUP(B193,SAOM!B189:L917,11,0)</f>
        <v>38525-000</v>
      </c>
      <c r="U193" s="35"/>
      <c r="V193" s="63" t="str">
        <f>VLOOKUP(B193,SAOM!B189:N917,13,0)</f>
        <v>00:20:0E:10:48:AD</v>
      </c>
      <c r="W193" s="34">
        <v>40982</v>
      </c>
      <c r="X193" s="32" t="s">
        <v>1575</v>
      </c>
      <c r="Y193" s="36">
        <v>40982</v>
      </c>
      <c r="Z193" s="53"/>
      <c r="AA193" s="72"/>
      <c r="AB193" s="72" t="s">
        <v>4850</v>
      </c>
      <c r="AC193" s="72"/>
      <c r="AD193" s="32"/>
      <c r="AE193" s="37" t="s">
        <v>4850</v>
      </c>
    </row>
    <row r="194" spans="1:31" s="37" customFormat="1">
      <c r="A194" s="30">
        <v>915</v>
      </c>
      <c r="B194" s="61" t="s">
        <v>1340</v>
      </c>
      <c r="C194" s="34">
        <v>40956</v>
      </c>
      <c r="D194" s="34">
        <v>41098</v>
      </c>
      <c r="E194" s="34">
        <f t="shared" si="3"/>
        <v>41113</v>
      </c>
      <c r="F194" s="34">
        <v>40967</v>
      </c>
      <c r="G194" s="31" t="s">
        <v>517</v>
      </c>
      <c r="H194" s="31" t="s">
        <v>499</v>
      </c>
      <c r="I194" s="31" t="s">
        <v>501</v>
      </c>
      <c r="J194" s="32" t="s">
        <v>1191</v>
      </c>
      <c r="K194" s="32" t="s">
        <v>1239</v>
      </c>
      <c r="L194" s="32" t="s">
        <v>1240</v>
      </c>
      <c r="M194" s="63" t="str">
        <f>VLOOKUP(B194,SAOM!B$2:H1192,7,0)</f>
        <v>SES-QUAL-0915</v>
      </c>
      <c r="N194" s="64">
        <v>4033</v>
      </c>
      <c r="O194" s="34">
        <f>VLOOKUP(B194,SAOM!B$2:I1192,8,0)</f>
        <v>41096</v>
      </c>
      <c r="P194" s="34" t="str">
        <f>VLOOKUP(B194,AG_Lider!A$1:F1550,6,0)</f>
        <v>VODANET</v>
      </c>
      <c r="Q194" s="65" t="str">
        <f>VLOOKUP(B194,SAOM!B$2:J1192,9,0)</f>
        <v>Isaac Inacio Silva Junior</v>
      </c>
      <c r="R194" s="34" t="str">
        <f>VLOOKUP(B194,SAOM!B$2:K1638,10,0)</f>
        <v>Francisca Rosa nº 5 - Centro</v>
      </c>
      <c r="S194" s="65" t="str">
        <f>VLOOKUP(B194,SAOM!B190:M918,12,0)</f>
        <v>(37)3543-1140</v>
      </c>
      <c r="T194" s="116" t="str">
        <f>VLOOKUP(B194,SAOM!B190:L918,11,0)</f>
        <v>35625-000</v>
      </c>
      <c r="U194" s="35"/>
      <c r="V194" s="63" t="str">
        <f>VLOOKUP(B194,SAOM!B190:N918,13,0)</f>
        <v>00:20:0E:10:4A:34</v>
      </c>
      <c r="W194" s="34">
        <v>41096</v>
      </c>
      <c r="X194" s="70" t="s">
        <v>2726</v>
      </c>
      <c r="Y194" s="36">
        <v>41096</v>
      </c>
      <c r="Z194" s="53"/>
      <c r="AA194" s="36" t="s">
        <v>4960</v>
      </c>
      <c r="AB194" s="72" t="s">
        <v>4850</v>
      </c>
      <c r="AC194" s="36"/>
      <c r="AD194" s="32" t="s">
        <v>5567</v>
      </c>
      <c r="AE194" s="37" t="s">
        <v>4850</v>
      </c>
    </row>
    <row r="195" spans="1:31" s="37" customFormat="1">
      <c r="A195" s="30">
        <v>885</v>
      </c>
      <c r="B195" s="61" t="s">
        <v>1341</v>
      </c>
      <c r="C195" s="34">
        <v>40956</v>
      </c>
      <c r="D195" s="34">
        <v>41112</v>
      </c>
      <c r="E195" s="34">
        <f t="shared" si="3"/>
        <v>41127</v>
      </c>
      <c r="F195" s="34">
        <v>40967</v>
      </c>
      <c r="G195" s="31" t="s">
        <v>682</v>
      </c>
      <c r="H195" s="31" t="s">
        <v>499</v>
      </c>
      <c r="I195" s="31" t="s">
        <v>501</v>
      </c>
      <c r="J195" s="32" t="s">
        <v>1192</v>
      </c>
      <c r="K195" s="32" t="s">
        <v>1241</v>
      </c>
      <c r="L195" s="32" t="s">
        <v>1242</v>
      </c>
      <c r="M195" s="63" t="str">
        <f>VLOOKUP(B195,SAOM!B$2:H1193,7,0)</f>
        <v>SES-VIIA-0885</v>
      </c>
      <c r="N195" s="64">
        <v>4033</v>
      </c>
      <c r="O195" s="34">
        <f>VLOOKUP(B195,SAOM!B$2:I1193,8,0)</f>
        <v>41115</v>
      </c>
      <c r="P195" s="34" t="str">
        <f>VLOOKUP(B195,AG_Lider!A$1:F1551,6,0)</f>
        <v>VODANET</v>
      </c>
      <c r="Q195" s="65" t="str">
        <f>VLOOKUP(B195,SAOM!B$2:J1193,9,0)</f>
        <v>Vivian Pinto Monteiro</v>
      </c>
      <c r="R195" s="34" t="str">
        <f>VLOOKUP(B195,SAOM!B$2:K1639,10,0)</f>
        <v>RUA MANUEL TERTULIANO PINTOCentro</v>
      </c>
      <c r="S195" s="65" t="str">
        <f>VLOOKUP(B195,SAOM!B191:M919,12,0)</f>
        <v xml:space="preserve">(35)3373-1175 </v>
      </c>
      <c r="T195" s="116" t="str">
        <f>VLOOKUP(B195,SAOM!B191:L919,11,0)</f>
        <v>37465-000</v>
      </c>
      <c r="U195" s="35"/>
      <c r="V195" s="63" t="str">
        <f>VLOOKUP(B195,SAOM!B191:N919,13,0)</f>
        <v>-</v>
      </c>
      <c r="W195" s="34"/>
      <c r="X195" s="32"/>
      <c r="Y195" s="36"/>
      <c r="Z195" s="53"/>
      <c r="AA195" s="36" t="s">
        <v>4537</v>
      </c>
      <c r="AB195" s="72" t="s">
        <v>4850</v>
      </c>
      <c r="AC195" s="36"/>
      <c r="AD195" s="100"/>
      <c r="AE195" s="37" t="s">
        <v>4850</v>
      </c>
    </row>
    <row r="196" spans="1:31" s="37" customFormat="1">
      <c r="A196" s="30">
        <v>904</v>
      </c>
      <c r="B196" s="61" t="s">
        <v>1342</v>
      </c>
      <c r="C196" s="34">
        <v>40956</v>
      </c>
      <c r="D196" s="34">
        <v>41112</v>
      </c>
      <c r="E196" s="34">
        <f t="shared" si="3"/>
        <v>41127</v>
      </c>
      <c r="F196" s="34">
        <v>40967</v>
      </c>
      <c r="G196" s="31" t="s">
        <v>682</v>
      </c>
      <c r="H196" s="31" t="s">
        <v>499</v>
      </c>
      <c r="I196" s="31" t="s">
        <v>501</v>
      </c>
      <c r="J196" s="32" t="s">
        <v>1193</v>
      </c>
      <c r="K196" s="32" t="s">
        <v>1243</v>
      </c>
      <c r="L196" s="32" t="s">
        <v>1244</v>
      </c>
      <c r="M196" s="63" t="str">
        <f>VLOOKUP(B196,SAOM!B$2:H1194,7,0)</f>
        <v>SES-ITVA-0904</v>
      </c>
      <c r="N196" s="64">
        <v>4033</v>
      </c>
      <c r="O196" s="34">
        <f>VLOOKUP(B196,SAOM!B$2:I1194,8,0)</f>
        <v>41148</v>
      </c>
      <c r="P196" s="34" t="str">
        <f>VLOOKUP(B196,AG_Lider!A$1:F1552,6,0)</f>
        <v>VODANET</v>
      </c>
      <c r="Q196" s="65" t="str">
        <f>VLOOKUP(B196,SAOM!B$2:J1194,9,0)</f>
        <v>Natalia Pereira</v>
      </c>
      <c r="R196" s="34" t="str">
        <f>VLOOKUP(B196,SAOM!B$2:K1640,10,0)</f>
        <v>Rua Tobias de Andrade, 230 - Centro</v>
      </c>
      <c r="S196" s="65" t="str">
        <f>VLOOKUP(B196,SAOM!B192:M920,12,0)</f>
        <v>(35) 3434-1882</v>
      </c>
      <c r="T196" s="116" t="str">
        <f>VLOOKUP(B196,SAOM!B192:L920,11,0)</f>
        <v>37655-000</v>
      </c>
      <c r="U196" s="35"/>
      <c r="V196" s="63" t="str">
        <f>VLOOKUP(B196,SAOM!B192:N920,13,0)</f>
        <v>-</v>
      </c>
      <c r="W196" s="34"/>
      <c r="X196" s="32"/>
      <c r="Y196" s="36"/>
      <c r="Z196" s="53"/>
      <c r="AA196" s="36" t="s">
        <v>4489</v>
      </c>
      <c r="AB196" s="72" t="s">
        <v>4850</v>
      </c>
      <c r="AC196" s="36"/>
      <c r="AD196" s="32"/>
      <c r="AE196" s="37" t="s">
        <v>4850</v>
      </c>
    </row>
    <row r="197" spans="1:31" s="37" customFormat="1">
      <c r="A197" s="30">
        <v>889</v>
      </c>
      <c r="B197" s="61" t="s">
        <v>1343</v>
      </c>
      <c r="C197" s="34">
        <v>40956</v>
      </c>
      <c r="D197" s="34">
        <v>41001</v>
      </c>
      <c r="E197" s="34">
        <f t="shared" si="3"/>
        <v>41016</v>
      </c>
      <c r="F197" s="34" t="s">
        <v>501</v>
      </c>
      <c r="G197" s="31" t="s">
        <v>517</v>
      </c>
      <c r="H197" s="31" t="s">
        <v>499</v>
      </c>
      <c r="I197" s="31" t="s">
        <v>501</v>
      </c>
      <c r="J197" s="32" t="s">
        <v>1514</v>
      </c>
      <c r="K197" s="32" t="s">
        <v>1513</v>
      </c>
      <c r="L197" s="32" t="s">
        <v>1515</v>
      </c>
      <c r="M197" s="63" t="str">
        <f>VLOOKUP(B197,SAOM!B$2:H1195,7,0)</f>
        <v>SES-ANIA-0889</v>
      </c>
      <c r="N197" s="64">
        <v>4035</v>
      </c>
      <c r="O197" s="34">
        <f>VLOOKUP(B197,SAOM!B$2:I1195,8,0)</f>
        <v>40982</v>
      </c>
      <c r="P197" s="34" t="str">
        <f>VLOOKUP(B197,AG_Lider!A$1:F1553,6,0)</f>
        <v>CONCLUÍDO</v>
      </c>
      <c r="Q197" s="65" t="str">
        <f>VLOOKUP(B197,SAOM!B$2:J1195,9,0)</f>
        <v>Marcelino Abreu de Sousa</v>
      </c>
      <c r="R197" s="34" t="str">
        <f>VLOOKUP(B197,SAOM!B$2:K1641,10,0)</f>
        <v>Rua Eduardo Ferreira de Souza, 0 - Bela Vista.</v>
      </c>
      <c r="S197" s="65" t="str">
        <f>VLOOKUP(B197,SAOM!B193:M921,12,0)</f>
        <v>(33) 3516-9014</v>
      </c>
      <c r="T197" s="116" t="str">
        <f>VLOOKUP(B197,SAOM!B193:L921,11,0)</f>
        <v>39685-000</v>
      </c>
      <c r="U197" s="35">
        <v>40969</v>
      </c>
      <c r="V197" s="63" t="str">
        <f>VLOOKUP(B197,SAOM!B193:N921,13,0)</f>
        <v>00:20:0E:10:48:4A</v>
      </c>
      <c r="W197" s="34">
        <v>40983</v>
      </c>
      <c r="X197" s="32" t="s">
        <v>2241</v>
      </c>
      <c r="Y197" s="36">
        <v>40983</v>
      </c>
      <c r="Z197" s="53"/>
      <c r="AA197" s="72" t="s">
        <v>1532</v>
      </c>
      <c r="AB197" s="72" t="s">
        <v>4850</v>
      </c>
      <c r="AC197" s="72"/>
      <c r="AD197" s="32"/>
      <c r="AE197" s="37" t="s">
        <v>4850</v>
      </c>
    </row>
    <row r="198" spans="1:31" s="37" customFormat="1">
      <c r="A198" s="30">
        <v>886</v>
      </c>
      <c r="B198" s="61" t="s">
        <v>1344</v>
      </c>
      <c r="C198" s="34">
        <v>40976</v>
      </c>
      <c r="D198" s="34">
        <v>41021</v>
      </c>
      <c r="E198" s="34">
        <f t="shared" si="3"/>
        <v>41036</v>
      </c>
      <c r="F198" s="34" t="s">
        <v>501</v>
      </c>
      <c r="G198" s="31" t="s">
        <v>517</v>
      </c>
      <c r="H198" s="31" t="s">
        <v>499</v>
      </c>
      <c r="I198" s="31" t="s">
        <v>501</v>
      </c>
      <c r="J198" s="32" t="s">
        <v>1510</v>
      </c>
      <c r="K198" s="32" t="s">
        <v>1511</v>
      </c>
      <c r="L198" s="32" t="s">
        <v>1512</v>
      </c>
      <c r="M198" s="63" t="str">
        <f>VLOOKUP(B198,SAOM!B$2:H1196,7,0)</f>
        <v>SES-AGIL-0886</v>
      </c>
      <c r="N198" s="64">
        <v>4033</v>
      </c>
      <c r="O198" s="34">
        <f>VLOOKUP(B198,SAOM!B$2:I1196,8,0)</f>
        <v>40982</v>
      </c>
      <c r="P198" s="34" t="str">
        <f>VLOOKUP(B198,AG_Lider!A$1:F1554,6,0)</f>
        <v>CONCLUÍDO</v>
      </c>
      <c r="Q198" s="65" t="str">
        <f>VLOOKUP(B198,SAOM!B$2:J1196,9,0)</f>
        <v>Mirelly Oliveira Silva</v>
      </c>
      <c r="R198" s="34" t="str">
        <f>VLOOKUP(B198,SAOM!B$2:K1642,10,0)</f>
        <v>Rua Coronel Antônio Inácio, 133 - Centro</v>
      </c>
      <c r="S198" s="65" t="e">
        <f>VLOOKUP(B198,SAOM!B194:M922,12,0)</f>
        <v>#N/A</v>
      </c>
      <c r="T198" s="116" t="e">
        <f>VLOOKUP(B198,SAOM!B194:L922,11,0)</f>
        <v>#N/A</v>
      </c>
      <c r="U198" s="35"/>
      <c r="V198" s="63" t="e">
        <f>VLOOKUP(B198,SAOM!B194:N922,13,0)</f>
        <v>#N/A</v>
      </c>
      <c r="W198" s="34">
        <v>40982</v>
      </c>
      <c r="X198" s="32" t="s">
        <v>1635</v>
      </c>
      <c r="Y198" s="36">
        <v>40983</v>
      </c>
      <c r="Z198" s="53"/>
      <c r="AA198" s="72"/>
      <c r="AB198" s="72" t="s">
        <v>4850</v>
      </c>
      <c r="AC198" s="72"/>
      <c r="AD198" s="54"/>
      <c r="AE198" s="37" t="s">
        <v>4850</v>
      </c>
    </row>
    <row r="199" spans="1:31" s="37" customFormat="1">
      <c r="A199" s="30">
        <v>908</v>
      </c>
      <c r="B199" s="61" t="s">
        <v>1345</v>
      </c>
      <c r="C199" s="34">
        <v>40956</v>
      </c>
      <c r="D199" s="34">
        <v>41112</v>
      </c>
      <c r="E199" s="34">
        <f t="shared" si="3"/>
        <v>41127</v>
      </c>
      <c r="F199" s="34">
        <v>40967</v>
      </c>
      <c r="G199" s="31" t="s">
        <v>517</v>
      </c>
      <c r="H199" s="31" t="s">
        <v>499</v>
      </c>
      <c r="I199" s="31" t="s">
        <v>501</v>
      </c>
      <c r="J199" s="32" t="s">
        <v>1194</v>
      </c>
      <c r="K199" s="32" t="s">
        <v>1245</v>
      </c>
      <c r="L199" s="32" t="s">
        <v>1246</v>
      </c>
      <c r="M199" s="63" t="str">
        <f>VLOOKUP(B199,SAOM!B$2:H1197,7,0)</f>
        <v>SES-LASA-0908</v>
      </c>
      <c r="N199" s="64">
        <v>4033</v>
      </c>
      <c r="O199" s="34">
        <f>VLOOKUP(B199,SAOM!B$2:I1197,8,0)</f>
        <v>41120</v>
      </c>
      <c r="P199" s="34" t="str">
        <f>VLOOKUP(B199,AG_Lider!A$1:F1555,6,0)</f>
        <v>VODANET</v>
      </c>
      <c r="Q199" s="65" t="str">
        <f>VLOOKUP(B199,SAOM!B$2:J1197,9,0)</f>
        <v>Juliane Soares da Silva</v>
      </c>
      <c r="R199" s="34" t="str">
        <f>VLOOKUP(B199,SAOM!B$2:K1643,10,0)</f>
        <v xml:space="preserve">RUA DEOCLECIANO MUNDIM - </v>
      </c>
      <c r="S199" s="65" t="str">
        <f>VLOOKUP(B199,SAOM!B195:M923,12,0)</f>
        <v xml:space="preserve">(34)3824-1473 </v>
      </c>
      <c r="T199" s="116" t="str">
        <f>VLOOKUP(B199,SAOM!B195:L923,11,0)</f>
        <v>38720-000</v>
      </c>
      <c r="U199" s="35"/>
      <c r="V199" s="63" t="str">
        <f>VLOOKUP(B199,SAOM!B195:N923,13,0)</f>
        <v>00:20:0E:10:4C:91</v>
      </c>
      <c r="W199" s="34">
        <v>41120</v>
      </c>
      <c r="X199" s="32" t="s">
        <v>6144</v>
      </c>
      <c r="Y199" s="36">
        <v>41121</v>
      </c>
      <c r="Z199" s="53"/>
      <c r="AA199" s="36" t="s">
        <v>4491</v>
      </c>
      <c r="AB199" s="72" t="s">
        <v>4850</v>
      </c>
      <c r="AC199" s="36"/>
      <c r="AD199" s="32"/>
      <c r="AE199" s="37" t="s">
        <v>4850</v>
      </c>
    </row>
    <row r="200" spans="1:31" s="37" customFormat="1">
      <c r="A200" s="30">
        <v>893</v>
      </c>
      <c r="B200" s="61" t="s">
        <v>1346</v>
      </c>
      <c r="C200" s="34">
        <v>40956</v>
      </c>
      <c r="D200" s="34">
        <v>41117</v>
      </c>
      <c r="E200" s="34">
        <f t="shared" si="3"/>
        <v>41132</v>
      </c>
      <c r="F200" s="34">
        <v>40977</v>
      </c>
      <c r="G200" s="31" t="s">
        <v>752</v>
      </c>
      <c r="H200" s="31" t="s">
        <v>499</v>
      </c>
      <c r="I200" s="31" t="s">
        <v>501</v>
      </c>
      <c r="J200" s="32" t="s">
        <v>1195</v>
      </c>
      <c r="K200" s="32" t="s">
        <v>1247</v>
      </c>
      <c r="L200" s="32" t="s">
        <v>1248</v>
      </c>
      <c r="M200" s="63" t="str">
        <f>VLOOKUP(B200,SAOM!B$2:H1198,7,0)</f>
        <v>-</v>
      </c>
      <c r="N200" s="33">
        <v>4035</v>
      </c>
      <c r="O200" s="34" t="str">
        <f>VLOOKUP(B200,SAOM!B$2:I1198,8,0)</f>
        <v>-</v>
      </c>
      <c r="P200" s="34" t="str">
        <f>VLOOKUP(B200,AG_Lider!A$1:F1556,6,0)</f>
        <v>VODANET</v>
      </c>
      <c r="Q200" s="65" t="str">
        <f>VLOOKUP(B200,SAOM!B$2:J1198,9,0)</f>
        <v>Welington Santos Porto</v>
      </c>
      <c r="R200" s="34" t="str">
        <f>VLOOKUP(B200,SAOM!B$2:K1644,10,0)</f>
        <v>TANCREDO NEVES, 480 - Centro</v>
      </c>
      <c r="S200" s="65" t="str">
        <f>VLOOKUP(B200,SAOM!B196:M924,12,0)</f>
        <v>(38) 3634-1255</v>
      </c>
      <c r="T200" s="116" t="str">
        <f>VLOOKUP(B200,SAOM!B196:L924,11,0)</f>
        <v>39314-000</v>
      </c>
      <c r="U200" s="35"/>
      <c r="V200" s="63" t="str">
        <f>VLOOKUP(B200,SAOM!B196:N924,13,0)</f>
        <v>-</v>
      </c>
      <c r="W200" s="34"/>
      <c r="X200" s="32"/>
      <c r="Y200" s="36"/>
      <c r="Z200" s="53"/>
      <c r="AA200" s="72" t="s">
        <v>4436</v>
      </c>
      <c r="AB200" s="72" t="s">
        <v>4850</v>
      </c>
      <c r="AC200" s="72"/>
      <c r="AD200" s="32"/>
      <c r="AE200" s="37" t="s">
        <v>4850</v>
      </c>
    </row>
    <row r="201" spans="1:31" s="37" customFormat="1">
      <c r="A201" s="30">
        <v>877</v>
      </c>
      <c r="B201" s="61" t="s">
        <v>1181</v>
      </c>
      <c r="C201" s="34">
        <v>40956</v>
      </c>
      <c r="D201" s="34">
        <v>41001</v>
      </c>
      <c r="E201" s="34">
        <f t="shared" si="3"/>
        <v>41016</v>
      </c>
      <c r="F201" s="34" t="s">
        <v>501</v>
      </c>
      <c r="G201" s="31" t="s">
        <v>517</v>
      </c>
      <c r="H201" s="31" t="s">
        <v>684</v>
      </c>
      <c r="I201" s="31" t="s">
        <v>501</v>
      </c>
      <c r="J201" s="32" t="s">
        <v>1196</v>
      </c>
      <c r="K201" s="32" t="s">
        <v>1249</v>
      </c>
      <c r="L201" s="32" t="s">
        <v>1250</v>
      </c>
      <c r="M201" s="63" t="str">
        <f>VLOOKUP(B201,SAOM!B$2:H1199,7,0)</f>
        <v>SES-SAAS-0877</v>
      </c>
      <c r="N201" s="64">
        <v>4033</v>
      </c>
      <c r="O201" s="34">
        <f>VLOOKUP(B201,SAOM!B$2:I1199,8,0)</f>
        <v>40977</v>
      </c>
      <c r="P201" s="34" t="e">
        <f>VLOOKUP(B201,AG_Lider!A$1:F1557,6,0)</f>
        <v>#N/A</v>
      </c>
      <c r="Q201" s="65" t="str">
        <f>VLOOKUP(B201,SAOM!B$2:J1199,9,0)</f>
        <v>Solange Campos de Resende</v>
      </c>
      <c r="R201" s="34" t="str">
        <f>VLOOKUP(B201,SAOM!B$2:K1645,10,0)</f>
        <v>avenida Maria do Carmo, 810 - Tereza Cristina</v>
      </c>
      <c r="S201" s="65" t="e">
        <f>VLOOKUP(B201,SAOM!B197:M925,12,0)</f>
        <v>#N/A</v>
      </c>
      <c r="T201" s="116" t="e">
        <f>VLOOKUP(B201,SAOM!B197:L925,11,0)</f>
        <v>#N/A</v>
      </c>
      <c r="U201" s="35">
        <v>40976</v>
      </c>
      <c r="V201" s="63" t="e">
        <f>VLOOKUP(B201,SAOM!B197:N925,13,0)</f>
        <v>#N/A</v>
      </c>
      <c r="W201" s="34">
        <v>40977</v>
      </c>
      <c r="X201" s="32" t="s">
        <v>4422</v>
      </c>
      <c r="Y201" s="36">
        <v>40977</v>
      </c>
      <c r="Z201" s="53"/>
      <c r="AA201" s="72"/>
      <c r="AB201" s="72" t="s">
        <v>4850</v>
      </c>
      <c r="AC201" s="72"/>
      <c r="AD201" s="32"/>
      <c r="AE201" s="37" t="s">
        <v>4850</v>
      </c>
    </row>
    <row r="202" spans="1:31" s="37" customFormat="1">
      <c r="A202" s="30">
        <v>897</v>
      </c>
      <c r="B202" s="61" t="s">
        <v>1347</v>
      </c>
      <c r="C202" s="34">
        <v>40956</v>
      </c>
      <c r="D202" s="34">
        <v>41112</v>
      </c>
      <c r="E202" s="34">
        <f t="shared" si="3"/>
        <v>41127</v>
      </c>
      <c r="F202" s="34">
        <v>40967</v>
      </c>
      <c r="G202" s="31" t="s">
        <v>682</v>
      </c>
      <c r="H202" s="31" t="s">
        <v>499</v>
      </c>
      <c r="I202" s="31" t="s">
        <v>501</v>
      </c>
      <c r="J202" s="32" t="s">
        <v>1197</v>
      </c>
      <c r="K202" s="32" t="s">
        <v>1251</v>
      </c>
      <c r="L202" s="32" t="s">
        <v>1252</v>
      </c>
      <c r="M202" s="63" t="str">
        <f>VLOOKUP(B202,SAOM!B$2:H1200,7,0)</f>
        <v>-</v>
      </c>
      <c r="N202" s="64">
        <v>4033</v>
      </c>
      <c r="O202" s="34">
        <f>VLOOKUP(B202,SAOM!B$2:I1200,8,0)</f>
        <v>41148</v>
      </c>
      <c r="P202" s="34" t="str">
        <f>VLOOKUP(B202,AG_Lider!A$1:F1558,6,0)</f>
        <v>VODANET</v>
      </c>
      <c r="Q202" s="65" t="str">
        <f>VLOOKUP(B202,SAOM!B$2:J1200,9,0)</f>
        <v>Livia Muniz Braga</v>
      </c>
      <c r="R202" s="34" t="str">
        <f>VLOOKUP(B202,SAOM!B$2:K1646,10,0)</f>
        <v xml:space="preserve">RUA PEDRO PAFURI, 3, CENTRO </v>
      </c>
      <c r="S202" s="65" t="str">
        <f>VLOOKUP(B202,SAOM!B198:M926,12,0)</f>
        <v>(32)3336-1167</v>
      </c>
      <c r="T202" s="116" t="str">
        <f>VLOOKUP(B202,SAOM!B198:L926,11,0)</f>
        <v>36210-000</v>
      </c>
      <c r="U202" s="35"/>
      <c r="V202" s="63" t="str">
        <f>VLOOKUP(B202,SAOM!B198:N926,13,0)</f>
        <v>-</v>
      </c>
      <c r="W202" s="34"/>
      <c r="X202" s="32"/>
      <c r="Y202" s="36"/>
      <c r="Z202" s="53"/>
      <c r="AA202" s="36" t="s">
        <v>4483</v>
      </c>
      <c r="AB202" s="72" t="s">
        <v>4850</v>
      </c>
      <c r="AC202" s="36"/>
      <c r="AD202" s="32"/>
      <c r="AE202" s="37" t="s">
        <v>4850</v>
      </c>
    </row>
    <row r="203" spans="1:31" s="37" customFormat="1">
      <c r="A203" s="30">
        <v>882</v>
      </c>
      <c r="B203" s="61" t="s">
        <v>1348</v>
      </c>
      <c r="C203" s="34">
        <v>40956</v>
      </c>
      <c r="D203" s="34">
        <v>41112</v>
      </c>
      <c r="E203" s="34">
        <f t="shared" si="3"/>
        <v>41127</v>
      </c>
      <c r="F203" s="34">
        <v>40967</v>
      </c>
      <c r="G203" s="31" t="s">
        <v>517</v>
      </c>
      <c r="H203" s="31" t="s">
        <v>499</v>
      </c>
      <c r="I203" s="31" t="s">
        <v>501</v>
      </c>
      <c r="J203" s="32" t="s">
        <v>1198</v>
      </c>
      <c r="K203" s="32" t="s">
        <v>1253</v>
      </c>
      <c r="L203" s="32" t="s">
        <v>1254</v>
      </c>
      <c r="M203" s="63" t="str">
        <f>VLOOKUP(B203,SAOM!B$2:H1201,7,0)</f>
        <v>SES-TIOS-0882</v>
      </c>
      <c r="N203" s="64">
        <v>4033</v>
      </c>
      <c r="O203" s="34">
        <f>VLOOKUP(B203,SAOM!B$2:I1201,8,0)</f>
        <v>41120</v>
      </c>
      <c r="P203" s="34" t="str">
        <f>VLOOKUP(B203,AG_Lider!A$1:F1559,6,0)</f>
        <v>VODANET</v>
      </c>
      <c r="Q203" s="65" t="str">
        <f>VLOOKUP(B203,SAOM!B$2:J1201,9,0)</f>
        <v>Vanessa Bibiana Amaral de Morais</v>
      </c>
      <c r="R203" s="34" t="str">
        <f>VLOOKUP(B203,SAOM!B$2:K1647,10,0)</f>
        <v xml:space="preserve">AV. JOSE BOMTEMPO - </v>
      </c>
      <c r="S203" s="65" t="e">
        <f>VLOOKUP(B203,SAOM!B199:M927,12,0)</f>
        <v>#N/A</v>
      </c>
      <c r="T203" s="116" t="e">
        <f>VLOOKUP(B203,SAOM!B199:L927,11,0)</f>
        <v>#N/A</v>
      </c>
      <c r="U203" s="35"/>
      <c r="V203" s="63" t="e">
        <f>VLOOKUP(B203,SAOM!B199:N927,13,0)</f>
        <v>#N/A</v>
      </c>
      <c r="W203" s="34">
        <v>41120</v>
      </c>
      <c r="X203" s="32" t="s">
        <v>6144</v>
      </c>
      <c r="Y203" s="36">
        <v>41121</v>
      </c>
      <c r="Z203" s="53"/>
      <c r="AA203" s="36" t="s">
        <v>4552</v>
      </c>
      <c r="AB203" s="72" t="s">
        <v>4850</v>
      </c>
      <c r="AC203" s="36"/>
      <c r="AD203" s="32"/>
      <c r="AE203" s="37" t="s">
        <v>4850</v>
      </c>
    </row>
    <row r="204" spans="1:31" s="37" customFormat="1">
      <c r="A204" s="30">
        <v>912</v>
      </c>
      <c r="B204" s="61" t="s">
        <v>1349</v>
      </c>
      <c r="C204" s="34">
        <v>40956</v>
      </c>
      <c r="D204" s="34">
        <v>41112</v>
      </c>
      <c r="E204" s="34">
        <f t="shared" si="3"/>
        <v>41127</v>
      </c>
      <c r="F204" s="34">
        <v>40967</v>
      </c>
      <c r="G204" s="31" t="s">
        <v>682</v>
      </c>
      <c r="H204" s="31" t="s">
        <v>499</v>
      </c>
      <c r="I204" s="31" t="s">
        <v>501</v>
      </c>
      <c r="J204" s="32" t="s">
        <v>1199</v>
      </c>
      <c r="K204" s="32" t="s">
        <v>1255</v>
      </c>
      <c r="L204" s="32" t="s">
        <v>1256</v>
      </c>
      <c r="M204" s="63" t="str">
        <f>VLOOKUP(B204,SAOM!B$2:H1202,7,0)</f>
        <v>SES-PAAE-0912</v>
      </c>
      <c r="N204" s="64">
        <v>4033</v>
      </c>
      <c r="O204" s="34">
        <f>VLOOKUP(B204,SAOM!B$2:I1202,8,0)</f>
        <v>41146</v>
      </c>
      <c r="P204" s="34" t="str">
        <f>VLOOKUP(B204,AG_Lider!A$1:F1560,6,0)</f>
        <v>VODANET</v>
      </c>
      <c r="Q204" s="65" t="str">
        <f>VLOOKUP(B204,SAOM!B$2:J1202,9,0)</f>
        <v>Dheyemila de Paula Mantovani</v>
      </c>
      <c r="R204" s="34" t="str">
        <f>VLOOKUP(B204,SAOM!B$2:K1648,10,0)</f>
        <v>avenida Coronel Telemaco Pompei, 97 - Centro</v>
      </c>
      <c r="S204" s="65" t="str">
        <f>VLOOKUP(B204,SAOM!B200:M928,12,0)</f>
        <v>(32) 3726-1577</v>
      </c>
      <c r="T204" s="116" t="str">
        <f>VLOOKUP(B204,SAOM!B200:L928,11,0)</f>
        <v>38860-000</v>
      </c>
      <c r="U204" s="35"/>
      <c r="V204" s="63" t="str">
        <f>VLOOKUP(B204,SAOM!B200:N928,13,0)</f>
        <v>-</v>
      </c>
      <c r="W204" s="34"/>
      <c r="X204" s="32"/>
      <c r="Y204" s="36"/>
      <c r="Z204" s="53"/>
      <c r="AA204" s="36" t="s">
        <v>4508</v>
      </c>
      <c r="AB204" s="72" t="s">
        <v>4850</v>
      </c>
      <c r="AC204" s="36"/>
      <c r="AD204" s="32"/>
      <c r="AE204" s="37" t="s">
        <v>4850</v>
      </c>
    </row>
    <row r="205" spans="1:31" s="37" customFormat="1">
      <c r="A205" s="30">
        <v>900</v>
      </c>
      <c r="B205" s="61" t="s">
        <v>1350</v>
      </c>
      <c r="C205" s="34">
        <v>40956</v>
      </c>
      <c r="D205" s="34">
        <v>41001</v>
      </c>
      <c r="E205" s="34">
        <f t="shared" si="3"/>
        <v>41016</v>
      </c>
      <c r="F205" s="34">
        <v>40967</v>
      </c>
      <c r="G205" s="31" t="s">
        <v>517</v>
      </c>
      <c r="H205" s="31" t="s">
        <v>499</v>
      </c>
      <c r="I205" s="31" t="s">
        <v>501</v>
      </c>
      <c r="J205" s="32" t="s">
        <v>1200</v>
      </c>
      <c r="K205" s="32" t="s">
        <v>1257</v>
      </c>
      <c r="L205" s="32" t="s">
        <v>1258</v>
      </c>
      <c r="M205" s="63" t="str">
        <f>VLOOKUP(B205,SAOM!B$2:H1203,7,0)</f>
        <v>SES-EUIS-0900</v>
      </c>
      <c r="N205" s="64">
        <v>4033</v>
      </c>
      <c r="O205" s="34">
        <f>VLOOKUP(B205,SAOM!B$2:I1203,8,0)</f>
        <v>41002</v>
      </c>
      <c r="P205" s="34" t="str">
        <f>VLOOKUP(B205,AG_Lider!A$1:F1561,6,0)</f>
        <v>CONCLUÍDO</v>
      </c>
      <c r="Q205" s="65" t="str">
        <f>VLOOKUP(B205,SAOM!B$2:J1203,9,0)</f>
        <v>Carla Diogo Rozetti</v>
      </c>
      <c r="R205" s="34" t="str">
        <f>VLOOKUP(B205,SAOM!B$2:K1649,10,0)</f>
        <v>avenida Antenor Mazorque, 400 - Centro</v>
      </c>
      <c r="S205" s="65" t="str">
        <f>VLOOKUP(B205,SAOM!B201:M929,12,0)</f>
        <v>(32) 3744-1434</v>
      </c>
      <c r="T205" s="116" t="str">
        <f>VLOOKUP(B205,SAOM!B201:L929,11,0)</f>
        <v>36855-000</v>
      </c>
      <c r="U205" s="35"/>
      <c r="V205" s="63" t="str">
        <f>VLOOKUP(B205,SAOM!B201:N929,13,0)</f>
        <v>00:20:0e:10:48:94</v>
      </c>
      <c r="W205" s="34">
        <v>40972</v>
      </c>
      <c r="X205" s="32" t="s">
        <v>1967</v>
      </c>
      <c r="Y205" s="36">
        <v>41002</v>
      </c>
      <c r="Z205" s="53"/>
      <c r="AA205" s="36" t="s">
        <v>2807</v>
      </c>
      <c r="AB205" s="72" t="s">
        <v>4850</v>
      </c>
      <c r="AC205" s="36"/>
      <c r="AD205" s="32"/>
      <c r="AE205" s="37" t="s">
        <v>4850</v>
      </c>
    </row>
    <row r="206" spans="1:31" s="37" customFormat="1">
      <c r="A206" s="30">
        <v>901</v>
      </c>
      <c r="B206" s="61" t="s">
        <v>1351</v>
      </c>
      <c r="C206" s="34">
        <v>40956</v>
      </c>
      <c r="D206" s="34">
        <v>41112</v>
      </c>
      <c r="E206" s="34">
        <f t="shared" si="3"/>
        <v>41127</v>
      </c>
      <c r="F206" s="34">
        <v>40967</v>
      </c>
      <c r="G206" s="31" t="s">
        <v>682</v>
      </c>
      <c r="H206" s="31" t="s">
        <v>499</v>
      </c>
      <c r="I206" s="31" t="s">
        <v>501</v>
      </c>
      <c r="J206" s="32" t="s">
        <v>1201</v>
      </c>
      <c r="K206" s="32" t="s">
        <v>1261</v>
      </c>
      <c r="L206" s="32" t="s">
        <v>1262</v>
      </c>
      <c r="M206" s="63" t="str">
        <f>VLOOKUP(B206,SAOM!B$2:H1204,7,0)</f>
        <v>SES-GLIA-0901</v>
      </c>
      <c r="N206" s="33">
        <v>4035</v>
      </c>
      <c r="O206" s="34">
        <f>VLOOKUP(B206,SAOM!B$2:I1204,8,0)</f>
        <v>41121</v>
      </c>
      <c r="P206" s="34" t="str">
        <f>VLOOKUP(B206,AG_Lider!A$1:F1563,6,0)</f>
        <v>VODANET</v>
      </c>
      <c r="Q206" s="65" t="str">
        <f>VLOOKUP(B206,SAOM!B$2:J1204,9,0)</f>
        <v>Aline Rodrigues Silva</v>
      </c>
      <c r="R206" s="34" t="str">
        <f>VLOOKUP(B206,SAOM!B$2:K1650,10,0)</f>
        <v xml:space="preserve">RUA GERALDO RODRIGUES GONÇALVES, S/N </v>
      </c>
      <c r="S206" s="65" t="e">
        <f>VLOOKUP(B206,SAOM!B202:M930,12,0)</f>
        <v>#N/A</v>
      </c>
      <c r="T206" s="116" t="e">
        <f>VLOOKUP(B206,SAOM!B202:L930,11,0)</f>
        <v>#N/A</v>
      </c>
      <c r="U206" s="35"/>
      <c r="V206" s="63" t="e">
        <f>VLOOKUP(B206,SAOM!B202:N930,13,0)</f>
        <v>#N/A</v>
      </c>
      <c r="W206" s="34"/>
      <c r="X206" s="32"/>
      <c r="Y206" s="36"/>
      <c r="Z206" s="53"/>
      <c r="AA206" s="36" t="s">
        <v>4538</v>
      </c>
      <c r="AB206" s="72" t="s">
        <v>4850</v>
      </c>
      <c r="AC206" s="36"/>
      <c r="AD206" s="32"/>
      <c r="AE206" s="37" t="s">
        <v>4850</v>
      </c>
    </row>
    <row r="207" spans="1:31" s="37" customFormat="1">
      <c r="A207" s="30">
        <v>905</v>
      </c>
      <c r="B207" s="61" t="s">
        <v>1352</v>
      </c>
      <c r="C207" s="34">
        <v>40956</v>
      </c>
      <c r="D207" s="34">
        <v>41112</v>
      </c>
      <c r="E207" s="34">
        <f t="shared" si="3"/>
        <v>41127</v>
      </c>
      <c r="F207" s="34">
        <v>40967</v>
      </c>
      <c r="G207" s="31" t="s">
        <v>517</v>
      </c>
      <c r="H207" s="31" t="s">
        <v>499</v>
      </c>
      <c r="I207" s="31" t="s">
        <v>501</v>
      </c>
      <c r="J207" s="32" t="s">
        <v>1202</v>
      </c>
      <c r="K207" s="32" t="s">
        <v>1263</v>
      </c>
      <c r="L207" s="32" t="s">
        <v>1264</v>
      </c>
      <c r="M207" s="63" t="str">
        <f>VLOOKUP(B207,SAOM!B$2:H1205,7,0)</f>
        <v>SES-LAIM-0905</v>
      </c>
      <c r="N207" s="64">
        <v>4033</v>
      </c>
      <c r="O207" s="34">
        <f>VLOOKUP(B207,SAOM!B$2:I1205,8,0)</f>
        <v>41109</v>
      </c>
      <c r="P207" s="34" t="str">
        <f>VLOOKUP(B207,AG_Lider!A$1:F1564,6,0)</f>
        <v>VODANET</v>
      </c>
      <c r="Q207" s="65" t="str">
        <f>VLOOKUP(B207,SAOM!B$2:J1205,9,0)</f>
        <v>Livia Maria Rezende da Silva</v>
      </c>
      <c r="R207" s="34" t="str">
        <f>VLOOKUP(B207,SAOM!B$2:K1651,10,0)</f>
        <v xml:space="preserve">RUA PADRE GERALDO NORBERTO REIS,nº 10 - </v>
      </c>
      <c r="S207" s="65" t="str">
        <f>VLOOKUP(B207,SAOM!B203:M931,12,0)</f>
        <v xml:space="preserve">(31)3754-1413 </v>
      </c>
      <c r="T207" s="116" t="str">
        <f>VLOOKUP(B207,SAOM!B203:L931,11,0)</f>
        <v>36455-000</v>
      </c>
      <c r="U207" s="35"/>
      <c r="V207" s="63" t="str">
        <f>VLOOKUP(B207,SAOM!B203:N931,13,0)</f>
        <v>00:20:0e:10:4f:b1</v>
      </c>
      <c r="W207" s="34">
        <v>41110</v>
      </c>
      <c r="X207" s="32" t="s">
        <v>2747</v>
      </c>
      <c r="Y207" s="36">
        <v>41110</v>
      </c>
      <c r="Z207" s="53"/>
      <c r="AA207" s="36" t="s">
        <v>4492</v>
      </c>
      <c r="AB207" s="72" t="s">
        <v>4850</v>
      </c>
      <c r="AC207" s="36"/>
      <c r="AD207" s="127" t="s">
        <v>5520</v>
      </c>
      <c r="AE207" s="37" t="s">
        <v>4850</v>
      </c>
    </row>
    <row r="208" spans="1:31" s="37" customFormat="1">
      <c r="A208" s="30">
        <v>890</v>
      </c>
      <c r="B208" s="61" t="s">
        <v>1353</v>
      </c>
      <c r="C208" s="34">
        <v>40956</v>
      </c>
      <c r="D208" s="34">
        <v>41112</v>
      </c>
      <c r="E208" s="34">
        <f t="shared" si="3"/>
        <v>41127</v>
      </c>
      <c r="F208" s="34">
        <v>40967</v>
      </c>
      <c r="G208" s="31" t="s">
        <v>752</v>
      </c>
      <c r="H208" s="31" t="s">
        <v>499</v>
      </c>
      <c r="I208" s="31" t="s">
        <v>506</v>
      </c>
      <c r="J208" s="32" t="s">
        <v>1203</v>
      </c>
      <c r="K208" s="32" t="s">
        <v>1265</v>
      </c>
      <c r="L208" s="32" t="s">
        <v>1266</v>
      </c>
      <c r="M208" s="63" t="str">
        <f>VLOOKUP(B208,SAOM!B$2:H1206,7,0)</f>
        <v>-</v>
      </c>
      <c r="N208" s="64">
        <v>4033</v>
      </c>
      <c r="O208" s="34" t="str">
        <f>VLOOKUP(B208,SAOM!B$2:I1206,8,0)</f>
        <v>-</v>
      </c>
      <c r="P208" s="34" t="str">
        <f>VLOOKUP(B208,AG_Lider!A$1:F1565,6,0)</f>
        <v>VODANET</v>
      </c>
      <c r="Q208" s="65" t="str">
        <f>VLOOKUP(B208,SAOM!B$2:J1206,9,0)</f>
        <v>Aline Campos Ferreira</v>
      </c>
      <c r="R208" s="34" t="str">
        <f>VLOOKUP(B208,SAOM!B$2:K1652,10,0)</f>
        <v>Rua Antônio Marques, 0 - Centro</v>
      </c>
      <c r="S208" s="65" t="str">
        <f>VLOOKUP(B208,SAOM!B204:M932,12,0)</f>
        <v>(33) 3355-8057</v>
      </c>
      <c r="T208" s="116" t="str">
        <f>VLOOKUP(B208,SAOM!B204:L932,11,0)</f>
        <v>35193-000</v>
      </c>
      <c r="U208" s="35"/>
      <c r="V208" s="63" t="str">
        <f>VLOOKUP(B208,SAOM!B204:N932,13,0)</f>
        <v>-</v>
      </c>
      <c r="W208" s="34"/>
      <c r="X208" s="32"/>
      <c r="Y208" s="36"/>
      <c r="Z208" s="53"/>
      <c r="AA208" s="36" t="s">
        <v>4430</v>
      </c>
      <c r="AB208" s="72" t="s">
        <v>4850</v>
      </c>
      <c r="AC208" s="36"/>
      <c r="AD208" s="32"/>
      <c r="AE208" s="37" t="s">
        <v>4850</v>
      </c>
    </row>
    <row r="209" spans="1:31" s="37" customFormat="1">
      <c r="A209" s="30">
        <v>874</v>
      </c>
      <c r="B209" s="61" t="s">
        <v>1354</v>
      </c>
      <c r="C209" s="34">
        <v>40956</v>
      </c>
      <c r="D209" s="34">
        <v>41112</v>
      </c>
      <c r="E209" s="34">
        <f t="shared" si="3"/>
        <v>41127</v>
      </c>
      <c r="F209" s="34">
        <v>40967</v>
      </c>
      <c r="G209" s="31" t="s">
        <v>752</v>
      </c>
      <c r="H209" s="31" t="s">
        <v>499</v>
      </c>
      <c r="I209" s="31" t="s">
        <v>501</v>
      </c>
      <c r="J209" s="32" t="s">
        <v>1204</v>
      </c>
      <c r="K209" s="32" t="s">
        <v>1267</v>
      </c>
      <c r="L209" s="32" t="s">
        <v>1268</v>
      </c>
      <c r="M209" s="63" t="str">
        <f>VLOOKUP(B209,SAOM!B$2:H1207,7,0)</f>
        <v>-</v>
      </c>
      <c r="N209" s="64">
        <v>4033</v>
      </c>
      <c r="O209" s="34" t="str">
        <f>VLOOKUP(B209,SAOM!B$2:I1207,8,0)</f>
        <v>-</v>
      </c>
      <c r="P209" s="34" t="str">
        <f>VLOOKUP(B209,AG_Lider!A$1:F1566,6,0)</f>
        <v>VODANET</v>
      </c>
      <c r="Q209" s="65" t="str">
        <f>VLOOKUP(B209,SAOM!B$2:J1207,9,0)</f>
        <v>Angelo Marcos de assis Bitencourt</v>
      </c>
      <c r="R209" s="34" t="str">
        <f>VLOOKUP(B209,SAOM!B$2:K1653,10,0)</f>
        <v>RUA JOSÉ ASSIS S/N</v>
      </c>
      <c r="S209" s="65" t="e">
        <f>VLOOKUP(B209,SAOM!B205:M933,12,0)</f>
        <v>#N/A</v>
      </c>
      <c r="T209" s="116" t="e">
        <f>VLOOKUP(B209,SAOM!B205:L933,11,0)</f>
        <v>#N/A</v>
      </c>
      <c r="U209" s="35"/>
      <c r="V209" s="63" t="e">
        <f>VLOOKUP(B209,SAOM!B205:N933,13,0)</f>
        <v>#N/A</v>
      </c>
      <c r="W209" s="34"/>
      <c r="X209" s="32"/>
      <c r="Y209" s="36"/>
      <c r="Z209" s="53"/>
      <c r="AA209" s="36" t="s">
        <v>4553</v>
      </c>
      <c r="AB209" s="72" t="s">
        <v>4850</v>
      </c>
      <c r="AC209" s="36"/>
      <c r="AD209" s="54"/>
      <c r="AE209" s="37" t="s">
        <v>4850</v>
      </c>
    </row>
    <row r="210" spans="1:31" s="37" customFormat="1">
      <c r="A210" s="30">
        <v>894</v>
      </c>
      <c r="B210" s="61" t="s">
        <v>1531</v>
      </c>
      <c r="C210" s="34">
        <v>40956</v>
      </c>
      <c r="D210" s="34">
        <v>41001</v>
      </c>
      <c r="E210" s="34">
        <f t="shared" si="3"/>
        <v>41016</v>
      </c>
      <c r="F210" s="34" t="s">
        <v>501</v>
      </c>
      <c r="G210" s="31" t="s">
        <v>517</v>
      </c>
      <c r="H210" s="31" t="s">
        <v>684</v>
      </c>
      <c r="I210" s="31" t="s">
        <v>501</v>
      </c>
      <c r="J210" s="32" t="s">
        <v>1205</v>
      </c>
      <c r="K210" s="32" t="s">
        <v>1269</v>
      </c>
      <c r="L210" s="32" t="s">
        <v>1270</v>
      </c>
      <c r="M210" s="63" t="str">
        <f>VLOOKUP(B210,SAOM!B$2:H1208,7,0)</f>
        <v>SES-CONS-0894</v>
      </c>
      <c r="N210" s="64">
        <v>4033</v>
      </c>
      <c r="O210" s="34">
        <f>VLOOKUP(B210,SAOM!B$2:I1208,8,0)</f>
        <v>40969</v>
      </c>
      <c r="P210" s="34" t="e">
        <f>VLOOKUP(B210,AG_Lider!A$1:F1567,6,0)</f>
        <v>#N/A</v>
      </c>
      <c r="Q210" s="65" t="str">
        <f>VLOOKUP(B210,SAOM!B$2:J1208,9,0)</f>
        <v>Daniel Ramos Athouguia</v>
      </c>
      <c r="R210" s="34" t="str">
        <f>VLOOKUP(B210,SAOM!B$2:K1654,10,0)</f>
        <v>Rua São José, 508 - Centro</v>
      </c>
      <c r="S210" s="65" t="str">
        <f>VLOOKUP(B210,SAOM!B206:M934,12,0)</f>
        <v>(31) 3686-0018</v>
      </c>
      <c r="T210" s="116" t="str">
        <f>VLOOKUP(B210,SAOM!B206:L934,11,0)</f>
        <v>33500-000</v>
      </c>
      <c r="U210" s="35">
        <v>40969</v>
      </c>
      <c r="V210" s="63" t="str">
        <f>VLOOKUP(B210,SAOM!B206:N934,13,0)</f>
        <v>00:20:0E:10:48:56</v>
      </c>
      <c r="W210" s="34">
        <v>40969</v>
      </c>
      <c r="X210" s="32" t="s">
        <v>4422</v>
      </c>
      <c r="Y210" s="36">
        <v>40970</v>
      </c>
      <c r="Z210" s="53"/>
      <c r="AA210" s="72"/>
      <c r="AB210" s="72" t="s">
        <v>4850</v>
      </c>
      <c r="AC210" s="72"/>
      <c r="AD210" s="32"/>
      <c r="AE210" s="37" t="s">
        <v>4850</v>
      </c>
    </row>
    <row r="211" spans="1:31" s="37" customFormat="1">
      <c r="A211" s="30">
        <v>878</v>
      </c>
      <c r="B211" s="61" t="s">
        <v>1355</v>
      </c>
      <c r="C211" s="34">
        <v>40956</v>
      </c>
      <c r="D211" s="34">
        <v>41132</v>
      </c>
      <c r="E211" s="34">
        <f t="shared" si="3"/>
        <v>41147</v>
      </c>
      <c r="F211" s="34">
        <v>41095</v>
      </c>
      <c r="G211" s="31" t="s">
        <v>752</v>
      </c>
      <c r="H211" s="31" t="s">
        <v>499</v>
      </c>
      <c r="I211" s="31" t="s">
        <v>501</v>
      </c>
      <c r="J211" s="32" t="s">
        <v>1206</v>
      </c>
      <c r="K211" s="32" t="s">
        <v>1271</v>
      </c>
      <c r="L211" s="32" t="s">
        <v>1272</v>
      </c>
      <c r="M211" s="63" t="str">
        <f>VLOOKUP(B211,SAOM!B$2:H1209,7,0)</f>
        <v>-</v>
      </c>
      <c r="N211" s="64">
        <v>4033</v>
      </c>
      <c r="O211" s="34" t="str">
        <f>VLOOKUP(B211,SAOM!B$2:I1209,8,0)</f>
        <v>-</v>
      </c>
      <c r="P211" s="34" t="str">
        <f>VLOOKUP(B211,AG_Lider!A$1:F1568,6,0)</f>
        <v>VODANET</v>
      </c>
      <c r="Q211" s="65" t="str">
        <f>VLOOKUP(B211,SAOM!B$2:J1209,9,0)</f>
        <v>Fernando Victor Martins Rubatino</v>
      </c>
      <c r="R211" s="34" t="str">
        <f>VLOOKUP(B211,SAOM!B$2:K1655,10,0)</f>
        <v xml:space="preserve">RODOVIA AMG 420 KM 2 </v>
      </c>
      <c r="S211" s="65" t="e">
        <f>VLOOKUP(B211,SAOM!B207:M935,12,0)</f>
        <v>#N/A</v>
      </c>
      <c r="T211" s="116" t="e">
        <f>VLOOKUP(B211,SAOM!B207:L935,11,0)</f>
        <v>#N/A</v>
      </c>
      <c r="U211" s="35"/>
      <c r="V211" s="63" t="e">
        <f>VLOOKUP(B211,SAOM!B207:N935,13,0)</f>
        <v>#N/A</v>
      </c>
      <c r="W211" s="34"/>
      <c r="X211" s="32"/>
      <c r="Y211" s="36"/>
      <c r="Z211" s="53"/>
      <c r="AA211" s="36" t="s">
        <v>5933</v>
      </c>
      <c r="AB211" s="72" t="s">
        <v>4850</v>
      </c>
      <c r="AC211" s="36"/>
      <c r="AD211" s="32"/>
      <c r="AE211" s="37" t="s">
        <v>4850</v>
      </c>
    </row>
    <row r="212" spans="1:31" s="37" customFormat="1">
      <c r="A212" s="30">
        <v>909</v>
      </c>
      <c r="B212" s="61" t="s">
        <v>1356</v>
      </c>
      <c r="C212" s="34">
        <v>40956</v>
      </c>
      <c r="D212" s="34">
        <v>41001</v>
      </c>
      <c r="E212" s="34">
        <f t="shared" si="3"/>
        <v>41016</v>
      </c>
      <c r="F212" s="34">
        <v>40967</v>
      </c>
      <c r="G212" s="31" t="s">
        <v>517</v>
      </c>
      <c r="H212" s="31" t="s">
        <v>499</v>
      </c>
      <c r="I212" s="31" t="s">
        <v>501</v>
      </c>
      <c r="J212" s="32" t="s">
        <v>1207</v>
      </c>
      <c r="K212" s="32" t="s">
        <v>1273</v>
      </c>
      <c r="L212" s="32" t="s">
        <v>1274</v>
      </c>
      <c r="M212" s="63" t="str">
        <f>VLOOKUP(B212,SAOM!B$2:H1210,7,0)</f>
        <v>SES-LUUZ-0909</v>
      </c>
      <c r="N212" s="64">
        <v>4033</v>
      </c>
      <c r="O212" s="34">
        <f>VLOOKUP(B212,SAOM!B$2:I1210,8,0)</f>
        <v>40989</v>
      </c>
      <c r="P212" s="34" t="str">
        <f>VLOOKUP(B212,AG_Lider!A$1:F1569,6,0)</f>
        <v>CONCLUÍDO</v>
      </c>
      <c r="Q212" s="65" t="str">
        <f>VLOOKUP(B212,SAOM!B$2:J1210,9,0)</f>
        <v>Luciana Couto Lima</v>
      </c>
      <c r="R212" s="34" t="str">
        <f>VLOOKUP(B212,SAOM!B$2:K1656,10,0)</f>
        <v>praça Antônio Eugênio Filho, 10 - Rosário</v>
      </c>
      <c r="S212" s="65" t="str">
        <f>VLOOKUP(B212,SAOM!B208:M936,12,0)</f>
        <v>(37) 3421-4697</v>
      </c>
      <c r="T212" s="116" t="str">
        <f>VLOOKUP(B212,SAOM!B208:L936,11,0)</f>
        <v>35595-500</v>
      </c>
      <c r="U212" s="35"/>
      <c r="V212" s="63" t="str">
        <f>VLOOKUP(B212,SAOM!B208:N936,13,0)</f>
        <v>00:20:0E:10:48:E0</v>
      </c>
      <c r="W212" s="34">
        <v>40991</v>
      </c>
      <c r="X212" s="32" t="s">
        <v>2446</v>
      </c>
      <c r="Y212" s="36">
        <v>40991</v>
      </c>
      <c r="Z212" s="53">
        <v>41024</v>
      </c>
      <c r="AA212" s="36" t="s">
        <v>3273</v>
      </c>
      <c r="AB212" s="72" t="s">
        <v>4850</v>
      </c>
      <c r="AC212" s="36"/>
      <c r="AD212" s="32"/>
      <c r="AE212" s="37" t="s">
        <v>4850</v>
      </c>
    </row>
    <row r="213" spans="1:31" s="37" customFormat="1">
      <c r="A213" s="30">
        <v>898</v>
      </c>
      <c r="B213" s="61" t="s">
        <v>1357</v>
      </c>
      <c r="C213" s="34">
        <v>40956</v>
      </c>
      <c r="D213" s="34">
        <v>41112</v>
      </c>
      <c r="E213" s="34">
        <f t="shared" si="3"/>
        <v>41127</v>
      </c>
      <c r="F213" s="34">
        <v>40967</v>
      </c>
      <c r="G213" s="31" t="s">
        <v>752</v>
      </c>
      <c r="H213" s="31" t="s">
        <v>499</v>
      </c>
      <c r="I213" s="31" t="s">
        <v>501</v>
      </c>
      <c r="J213" s="32" t="s">
        <v>1208</v>
      </c>
      <c r="K213" s="32" t="s">
        <v>1275</v>
      </c>
      <c r="L213" s="32" t="s">
        <v>1276</v>
      </c>
      <c r="M213" s="63" t="str">
        <f>VLOOKUP(B213,SAOM!B$2:H1211,7,0)</f>
        <v>-</v>
      </c>
      <c r="N213" s="64">
        <v>4033</v>
      </c>
      <c r="O213" s="34" t="str">
        <f>VLOOKUP(B213,SAOM!B$2:I1211,8,0)</f>
        <v>-</v>
      </c>
      <c r="P213" s="34" t="str">
        <f>VLOOKUP(B213,AG_Lider!A$1:F1570,6,0)</f>
        <v>VODANET</v>
      </c>
      <c r="Q213" s="65" t="str">
        <f>VLOOKUP(B213,SAOM!B$2:J1211,9,0)</f>
        <v>Monaliza Santana Pereira</v>
      </c>
      <c r="R213" s="34" t="str">
        <f>VLOOKUP(B213,SAOM!B$2:K1657,10,0)</f>
        <v>RAÇA MAGALHAES PINTO, SN</v>
      </c>
      <c r="S213" s="65" t="str">
        <f>VLOOKUP(B213,SAOM!B209:M937,12,0)</f>
        <v>(33)3357-1356</v>
      </c>
      <c r="T213" s="116" t="str">
        <f>VLOOKUP(B213,SAOM!B209:L937,11,0)</f>
        <v>35148-000</v>
      </c>
      <c r="U213" s="35"/>
      <c r="V213" s="63" t="str">
        <f>VLOOKUP(B213,SAOM!B209:N937,13,0)</f>
        <v>-</v>
      </c>
      <c r="W213" s="34"/>
      <c r="X213" s="32"/>
      <c r="Y213" s="36"/>
      <c r="Z213" s="53"/>
      <c r="AA213" s="36" t="s">
        <v>4485</v>
      </c>
      <c r="AB213" s="72" t="s">
        <v>4850</v>
      </c>
      <c r="AC213" s="36"/>
      <c r="AD213" s="32"/>
      <c r="AE213" s="37" t="s">
        <v>4850</v>
      </c>
    </row>
    <row r="214" spans="1:31" s="37" customFormat="1">
      <c r="A214" s="30">
        <v>883</v>
      </c>
      <c r="B214" s="61" t="s">
        <v>1358</v>
      </c>
      <c r="C214" s="34">
        <v>40956</v>
      </c>
      <c r="D214" s="34">
        <v>41112</v>
      </c>
      <c r="E214" s="34">
        <f t="shared" si="3"/>
        <v>41127</v>
      </c>
      <c r="F214" s="34">
        <v>40967</v>
      </c>
      <c r="G214" s="31" t="s">
        <v>682</v>
      </c>
      <c r="H214" s="31" t="s">
        <v>499</v>
      </c>
      <c r="I214" s="31" t="s">
        <v>501</v>
      </c>
      <c r="J214" s="32" t="s">
        <v>1209</v>
      </c>
      <c r="K214" s="32" t="s">
        <v>1277</v>
      </c>
      <c r="L214" s="32" t="s">
        <v>1278</v>
      </c>
      <c r="M214" s="63" t="str">
        <f>VLOOKUP(B214,SAOM!B$2:H1212,7,0)</f>
        <v>-</v>
      </c>
      <c r="N214" s="33">
        <v>4035</v>
      </c>
      <c r="O214" s="34">
        <f>VLOOKUP(B214,SAOM!B$2:I1212,8,0)</f>
        <v>41121</v>
      </c>
      <c r="P214" s="34" t="str">
        <f>VLOOKUP(B214,AG_Lider!A$1:F1571,6,0)</f>
        <v>VODANET</v>
      </c>
      <c r="Q214" s="65" t="str">
        <f>VLOOKUP(B214,SAOM!B$2:J1212,9,0)</f>
        <v>Marcela Gonçalves Ferreira</v>
      </c>
      <c r="R214" s="34" t="str">
        <f>VLOOKUP(B214,SAOM!B$2:K1658,10,0)</f>
        <v xml:space="preserve">RUA BOA VISTA, 266 - </v>
      </c>
      <c r="S214" s="65" t="e">
        <f>VLOOKUP(B214,SAOM!B210:M938,12,0)</f>
        <v>#N/A</v>
      </c>
      <c r="T214" s="116" t="e">
        <f>VLOOKUP(B214,SAOM!B210:L938,11,0)</f>
        <v>#N/A</v>
      </c>
      <c r="U214" s="35"/>
      <c r="V214" s="63" t="e">
        <f>VLOOKUP(B214,SAOM!B210:N938,13,0)</f>
        <v>#N/A</v>
      </c>
      <c r="W214" s="34"/>
      <c r="X214" s="32"/>
      <c r="Y214" s="36"/>
      <c r="Z214" s="53"/>
      <c r="AA214" s="36" t="s">
        <v>4535</v>
      </c>
      <c r="AB214" s="72" t="s">
        <v>4850</v>
      </c>
      <c r="AC214" s="36"/>
      <c r="AD214" s="32"/>
      <c r="AE214" s="37" t="s">
        <v>4850</v>
      </c>
    </row>
    <row r="215" spans="1:31" s="37" customFormat="1">
      <c r="A215" s="30">
        <v>902</v>
      </c>
      <c r="B215" s="61" t="s">
        <v>1360</v>
      </c>
      <c r="C215" s="34">
        <v>40956</v>
      </c>
      <c r="D215" s="34">
        <v>41112</v>
      </c>
      <c r="E215" s="34">
        <f t="shared" si="3"/>
        <v>41127</v>
      </c>
      <c r="F215" s="34">
        <v>40967</v>
      </c>
      <c r="G215" s="31" t="s">
        <v>517</v>
      </c>
      <c r="H215" s="31" t="s">
        <v>499</v>
      </c>
      <c r="I215" s="31" t="s">
        <v>501</v>
      </c>
      <c r="J215" s="32" t="s">
        <v>1211</v>
      </c>
      <c r="K215" s="32" t="s">
        <v>1281</v>
      </c>
      <c r="L215" s="32" t="s">
        <v>1282</v>
      </c>
      <c r="M215" s="63" t="str">
        <f>VLOOKUP(B215,SAOM!B$2:H1214,7,0)</f>
        <v>SES-GRRA-0902</v>
      </c>
      <c r="N215" s="64">
        <v>4033</v>
      </c>
      <c r="O215" s="34">
        <f>VLOOKUP(B215,SAOM!B$2:I1214,8,0)</f>
        <v>41117</v>
      </c>
      <c r="P215" s="34" t="str">
        <f>VLOOKUP(B215,AG_Lider!A$1:F1573,6,0)</f>
        <v>VODANET</v>
      </c>
      <c r="Q215" s="65" t="str">
        <f>VLOOKUP(B215,SAOM!B$2:J1214,9,0)</f>
        <v>Ana Gabriela Sivieri Pereira Alves</v>
      </c>
      <c r="R215" s="34" t="str">
        <f>VLOOKUP(B215,SAOM!B$2:K1660,10,0)</f>
        <v xml:space="preserve">AVENIDA SÍLVIO JOSÉ DE OLIVEIRA,103 - </v>
      </c>
      <c r="S215" s="65" t="str">
        <f>VLOOKUP(B215,SAOM!B211:M939,12,0)</f>
        <v xml:space="preserve">(34)3844-1378 </v>
      </c>
      <c r="T215" s="116" t="str">
        <f>VLOOKUP(B215,SAOM!B211:L939,11,0)</f>
        <v>38470-000</v>
      </c>
      <c r="U215" s="35"/>
      <c r="V215" s="63" t="str">
        <f>VLOOKUP(B215,SAOM!B211:N939,13,0)</f>
        <v>00:20:0e:10:4c:d1</v>
      </c>
      <c r="W215" s="34">
        <v>41117</v>
      </c>
      <c r="X215" s="32" t="s">
        <v>2747</v>
      </c>
      <c r="Y215" s="36">
        <v>41120</v>
      </c>
      <c r="Z215" s="53"/>
      <c r="AA215" s="36" t="s">
        <v>4488</v>
      </c>
      <c r="AB215" s="72" t="s">
        <v>4850</v>
      </c>
      <c r="AC215" s="36"/>
      <c r="AD215" s="32"/>
      <c r="AE215" s="37" t="s">
        <v>4850</v>
      </c>
    </row>
    <row r="216" spans="1:31" s="37" customFormat="1">
      <c r="A216" s="30">
        <v>887</v>
      </c>
      <c r="B216" s="61" t="s">
        <v>1361</v>
      </c>
      <c r="C216" s="34">
        <v>40956</v>
      </c>
      <c r="D216" s="34">
        <v>41112</v>
      </c>
      <c r="E216" s="34">
        <f t="shared" si="3"/>
        <v>41127</v>
      </c>
      <c r="F216" s="34">
        <v>40967</v>
      </c>
      <c r="G216" s="31" t="s">
        <v>752</v>
      </c>
      <c r="H216" s="31" t="s">
        <v>499</v>
      </c>
      <c r="I216" s="31" t="s">
        <v>506</v>
      </c>
      <c r="J216" s="32" t="s">
        <v>1212</v>
      </c>
      <c r="K216" s="32" t="s">
        <v>1283</v>
      </c>
      <c r="L216" s="32" t="s">
        <v>1284</v>
      </c>
      <c r="M216" s="63" t="str">
        <f>VLOOKUP(B216,SAOM!B$2:H1215,7,0)</f>
        <v>-</v>
      </c>
      <c r="N216" s="64">
        <v>4033</v>
      </c>
      <c r="O216" s="34" t="str">
        <f>VLOOKUP(B216,SAOM!B$2:I1215,8,0)</f>
        <v>-</v>
      </c>
      <c r="P216" s="34" t="str">
        <f>VLOOKUP(B216,AG_Lider!A$1:F1574,6,0)</f>
        <v>VODANET</v>
      </c>
      <c r="Q216" s="65" t="str">
        <f>VLOOKUP(B216,SAOM!B$2:J1215,9,0)</f>
        <v>José Rodrigues Freira Filho</v>
      </c>
      <c r="R216" s="34" t="str">
        <f>VLOOKUP(B216,SAOM!B$2:K1661,10,0)</f>
        <v>Rua Major João Gonçalves, 155 - Centro</v>
      </c>
      <c r="S216" s="65" t="e">
        <f>VLOOKUP(B216,SAOM!B212:M940,12,0)</f>
        <v>#N/A</v>
      </c>
      <c r="T216" s="116" t="e">
        <f>VLOOKUP(B216,SAOM!B212:L940,11,0)</f>
        <v>#N/A</v>
      </c>
      <c r="U216" s="35"/>
      <c r="V216" s="63" t="e">
        <f>VLOOKUP(B216,SAOM!B212:N940,13,0)</f>
        <v>#N/A</v>
      </c>
      <c r="W216" s="34"/>
      <c r="X216" s="32"/>
      <c r="Y216" s="36"/>
      <c r="Z216" s="53"/>
      <c r="AA216" s="36" t="s">
        <v>4427</v>
      </c>
      <c r="AB216" s="72" t="s">
        <v>4850</v>
      </c>
      <c r="AC216" s="36"/>
      <c r="AD216" s="32"/>
      <c r="AE216" s="37" t="s">
        <v>4850</v>
      </c>
    </row>
    <row r="217" spans="1:31" s="37" customFormat="1">
      <c r="A217" s="30">
        <v>906</v>
      </c>
      <c r="B217" s="61" t="s">
        <v>1362</v>
      </c>
      <c r="C217" s="34">
        <v>40956</v>
      </c>
      <c r="D217" s="34">
        <v>41112</v>
      </c>
      <c r="E217" s="34">
        <f t="shared" si="3"/>
        <v>41127</v>
      </c>
      <c r="F217" s="34">
        <v>40967</v>
      </c>
      <c r="G217" s="31" t="s">
        <v>682</v>
      </c>
      <c r="H217" s="31" t="s">
        <v>499</v>
      </c>
      <c r="I217" s="31" t="s">
        <v>501</v>
      </c>
      <c r="J217" s="32" t="s">
        <v>1213</v>
      </c>
      <c r="K217" s="32" t="s">
        <v>1285</v>
      </c>
      <c r="L217" s="32" t="s">
        <v>1286</v>
      </c>
      <c r="M217" s="63" t="str">
        <f>VLOOKUP(B217,SAOM!B$2:H1216,7,0)</f>
        <v>SES-ITIM-0906</v>
      </c>
      <c r="N217" s="64">
        <v>4033</v>
      </c>
      <c r="O217" s="34">
        <f>VLOOKUP(B217,SAOM!B$2:I1216,8,0)</f>
        <v>41121</v>
      </c>
      <c r="P217" s="34" t="str">
        <f>VLOOKUP(B217,AG_Lider!A$1:F1575,6,0)</f>
        <v>VODANET</v>
      </c>
      <c r="Q217" s="65" t="str">
        <f>VLOOKUP(B217,SAOM!B$2:J1216,9,0)</f>
        <v>Cintia de Cassia Freitas</v>
      </c>
      <c r="R217" s="34" t="str">
        <f>VLOOKUP(B217,SAOM!B$2:K1662,10,0)</f>
        <v xml:space="preserve">PRAÇA TRES PODERES, 125 </v>
      </c>
      <c r="S217" s="65" t="str">
        <f>VLOOKUP(B217,SAOM!B213:M941,12,0)</f>
        <v>(35) 3823-1347</v>
      </c>
      <c r="T217" s="116" t="str">
        <f>VLOOKUP(B217,SAOM!B213:L941,11,0)</f>
        <v>37210-000</v>
      </c>
      <c r="U217" s="35"/>
      <c r="V217" s="63" t="str">
        <f>VLOOKUP(B217,SAOM!B213:N941,13,0)</f>
        <v>-</v>
      </c>
      <c r="W217" s="34"/>
      <c r="X217" s="32"/>
      <c r="Y217" s="36"/>
      <c r="Z217" s="53"/>
      <c r="AA217" s="72" t="s">
        <v>4490</v>
      </c>
      <c r="AB217" s="72" t="s">
        <v>4850</v>
      </c>
      <c r="AC217" s="72"/>
      <c r="AD217" s="54"/>
      <c r="AE217" s="37" t="s">
        <v>4850</v>
      </c>
    </row>
    <row r="218" spans="1:31" s="37" customFormat="1">
      <c r="A218" s="30">
        <v>875</v>
      </c>
      <c r="B218" s="61" t="s">
        <v>1364</v>
      </c>
      <c r="C218" s="34">
        <v>40956</v>
      </c>
      <c r="D218" s="34">
        <v>41112</v>
      </c>
      <c r="E218" s="34">
        <f t="shared" si="3"/>
        <v>41127</v>
      </c>
      <c r="F218" s="34">
        <v>40967</v>
      </c>
      <c r="G218" s="31" t="s">
        <v>517</v>
      </c>
      <c r="H218" s="31" t="s">
        <v>499</v>
      </c>
      <c r="I218" s="31" t="s">
        <v>501</v>
      </c>
      <c r="J218" s="32" t="s">
        <v>1215</v>
      </c>
      <c r="K218" s="32" t="s">
        <v>1289</v>
      </c>
      <c r="L218" s="32" t="s">
        <v>1290</v>
      </c>
      <c r="M218" s="63" t="str">
        <f>VLOOKUP(B218,SAOM!B$2:H1218,7,0)</f>
        <v>SES-SARO-0875</v>
      </c>
      <c r="N218" s="64">
        <v>4033</v>
      </c>
      <c r="O218" s="34">
        <f>VLOOKUP(B218,SAOM!B$2:I1218,8,0)</f>
        <v>41115</v>
      </c>
      <c r="P218" s="34" t="str">
        <f>VLOOKUP(B218,AG_Lider!A$1:F1577,6,0)</f>
        <v>VODANET</v>
      </c>
      <c r="Q218" s="65" t="str">
        <f>VLOOKUP(B218,SAOM!B$2:J1218,9,0)</f>
        <v>Livia Borges martins</v>
      </c>
      <c r="R218" s="34" t="str">
        <f>VLOOKUP(B218,SAOM!B$2:K1664,10,0)</f>
        <v>Rua Ananias Teixeira de Avelar, 81 - Centro</v>
      </c>
      <c r="S218" s="65" t="e">
        <f>VLOOKUP(B218,SAOM!B214:M942,12,0)</f>
        <v>#N/A</v>
      </c>
      <c r="T218" s="116" t="e">
        <f>VLOOKUP(B218,SAOM!B214:L942,11,0)</f>
        <v>#N/A</v>
      </c>
      <c r="U218" s="35"/>
      <c r="V218" s="63" t="e">
        <f>VLOOKUP(B218,SAOM!B214:N942,13,0)</f>
        <v>#N/A</v>
      </c>
      <c r="W218" s="34">
        <v>41115</v>
      </c>
      <c r="X218" s="32" t="s">
        <v>1562</v>
      </c>
      <c r="Y218" s="36">
        <v>41116</v>
      </c>
      <c r="Z218" s="53"/>
      <c r="AA218" s="36" t="s">
        <v>4524</v>
      </c>
      <c r="AB218" s="72" t="s">
        <v>4850</v>
      </c>
      <c r="AC218" s="36"/>
      <c r="AD218" s="32"/>
      <c r="AE218" s="37" t="s">
        <v>4850</v>
      </c>
    </row>
    <row r="219" spans="1:31" s="37" customFormat="1">
      <c r="A219" s="30">
        <v>895</v>
      </c>
      <c r="B219" s="61" t="s">
        <v>1365</v>
      </c>
      <c r="C219" s="34">
        <v>40956</v>
      </c>
      <c r="D219" s="34">
        <v>41001</v>
      </c>
      <c r="E219" s="34">
        <f t="shared" si="3"/>
        <v>41016</v>
      </c>
      <c r="F219" s="34">
        <v>40967</v>
      </c>
      <c r="G219" s="31" t="s">
        <v>517</v>
      </c>
      <c r="H219" s="31" t="s">
        <v>499</v>
      </c>
      <c r="I219" s="31" t="s">
        <v>501</v>
      </c>
      <c r="J219" s="32" t="s">
        <v>1216</v>
      </c>
      <c r="K219" s="32" t="s">
        <v>1291</v>
      </c>
      <c r="L219" s="32" t="s">
        <v>1292</v>
      </c>
      <c r="M219" s="63" t="str">
        <f>VLOOKUP(B219,SAOM!B$2:H1219,7,0)</f>
        <v>SES-COUS-0895</v>
      </c>
      <c r="N219" s="33">
        <v>4035</v>
      </c>
      <c r="O219" s="34">
        <f>VLOOKUP(B219,SAOM!B$2:I1219,8,0)</f>
        <v>40970</v>
      </c>
      <c r="P219" s="34" t="str">
        <f>VLOOKUP(B219,AG_Lider!A$1:F1578,6,0)</f>
        <v>CONCLUÍDO</v>
      </c>
      <c r="Q219" s="65" t="str">
        <f>VLOOKUP(B219,SAOM!B$2:J1219,9,0)</f>
        <v>Luccas Alves Mota</v>
      </c>
      <c r="R219" s="34" t="str">
        <f>VLOOKUP(B219,SAOM!B$2:K1665,10,0)</f>
        <v>Rua Nozinho Prates, 1011 - Sagrada Família</v>
      </c>
      <c r="S219" s="65" t="e">
        <f>VLOOKUP(B219,SAOM!B215:M943,12,0)</f>
        <v>#N/A</v>
      </c>
      <c r="T219" s="116" t="e">
        <f>VLOOKUP(B219,SAOM!B215:L943,11,0)</f>
        <v>#N/A</v>
      </c>
      <c r="U219" s="35">
        <v>40969</v>
      </c>
      <c r="V219" s="63" t="e">
        <f>VLOOKUP(B219,SAOM!B215:N943,13,0)</f>
        <v>#N/A</v>
      </c>
      <c r="W219" s="34">
        <v>40970</v>
      </c>
      <c r="X219" s="32" t="s">
        <v>2314</v>
      </c>
      <c r="Y219" s="36">
        <v>40970</v>
      </c>
      <c r="Z219" s="53"/>
      <c r="AA219" s="72"/>
      <c r="AB219" s="72" t="s">
        <v>4850</v>
      </c>
      <c r="AC219" s="72"/>
      <c r="AD219" s="54"/>
      <c r="AE219" s="37" t="s">
        <v>4850</v>
      </c>
    </row>
    <row r="220" spans="1:31" s="37" customFormat="1">
      <c r="A220" s="30">
        <v>880</v>
      </c>
      <c r="B220" s="61" t="s">
        <v>1366</v>
      </c>
      <c r="C220" s="34">
        <v>40956</v>
      </c>
      <c r="D220" s="34">
        <v>41102</v>
      </c>
      <c r="E220" s="34">
        <f t="shared" si="3"/>
        <v>41117</v>
      </c>
      <c r="F220" s="34">
        <v>40977</v>
      </c>
      <c r="G220" s="31" t="s">
        <v>517</v>
      </c>
      <c r="H220" s="31" t="s">
        <v>499</v>
      </c>
      <c r="I220" s="31" t="s">
        <v>501</v>
      </c>
      <c r="J220" s="32" t="s">
        <v>1217</v>
      </c>
      <c r="K220" s="32" t="s">
        <v>1293</v>
      </c>
      <c r="L220" s="32" t="s">
        <v>1294</v>
      </c>
      <c r="M220" s="63" t="str">
        <f>VLOOKUP(B220,SAOM!B$2:H1220,7,0)</f>
        <v>-</v>
      </c>
      <c r="N220" s="33">
        <v>4035</v>
      </c>
      <c r="O220" s="34">
        <f>VLOOKUP(B220,SAOM!B$2:I1220,8,0)</f>
        <v>41121</v>
      </c>
      <c r="P220" s="34" t="str">
        <f>VLOOKUP(B220,AG_Lider!A$1:F1579,6,0)</f>
        <v>VODANET</v>
      </c>
      <c r="Q220" s="65" t="str">
        <f>VLOOKUP(B220,SAOM!B$2:J1220,9,0)</f>
        <v>Paulo Fernando Costa Faria</v>
      </c>
      <c r="R220" s="34" t="str">
        <f>VLOOKUP(B220,SAOM!B$2:K1666,10,0)</f>
        <v>José Mendes Teixeira nº 22- Centro</v>
      </c>
      <c r="S220" s="65" t="e">
        <f>VLOOKUP(B220,SAOM!B216:M944,12,0)</f>
        <v>#N/A</v>
      </c>
      <c r="T220" s="116" t="e">
        <f>VLOOKUP(B220,SAOM!B216:L944,11,0)</f>
        <v>#N/A</v>
      </c>
      <c r="U220" s="35"/>
      <c r="V220" s="63" t="e">
        <f>VLOOKUP(B220,SAOM!B216:N944,13,0)</f>
        <v>#N/A</v>
      </c>
      <c r="W220" s="34">
        <v>41122</v>
      </c>
      <c r="X220" s="32" t="s">
        <v>6588</v>
      </c>
      <c r="Y220" s="36">
        <v>41122</v>
      </c>
      <c r="Z220" s="53"/>
      <c r="AA220" s="72" t="s">
        <v>4532</v>
      </c>
      <c r="AB220" s="72" t="s">
        <v>4850</v>
      </c>
      <c r="AC220" s="72"/>
      <c r="AD220" s="32"/>
      <c r="AE220" s="37" t="s">
        <v>4850</v>
      </c>
    </row>
    <row r="221" spans="1:31" s="37" customFormat="1">
      <c r="A221" s="30">
        <v>910</v>
      </c>
      <c r="B221" s="61" t="s">
        <v>1367</v>
      </c>
      <c r="C221" s="34">
        <v>40956</v>
      </c>
      <c r="D221" s="34">
        <v>41001</v>
      </c>
      <c r="E221" s="34">
        <f t="shared" si="3"/>
        <v>41016</v>
      </c>
      <c r="F221" s="34" t="s">
        <v>501</v>
      </c>
      <c r="G221" s="31" t="s">
        <v>517</v>
      </c>
      <c r="H221" s="31" t="s">
        <v>499</v>
      </c>
      <c r="I221" s="31" t="s">
        <v>501</v>
      </c>
      <c r="J221" s="32" t="s">
        <v>1218</v>
      </c>
      <c r="K221" s="32" t="s">
        <v>1295</v>
      </c>
      <c r="L221" s="32" t="s">
        <v>1296</v>
      </c>
      <c r="M221" s="63" t="str">
        <f>VLOOKUP(B221,SAOM!B$2:H1221,7,0)</f>
        <v>SES-MEEL-0910</v>
      </c>
      <c r="N221" s="33">
        <v>4035</v>
      </c>
      <c r="O221" s="34">
        <f>VLOOKUP(B221,SAOM!B$2:I1221,8,0)</f>
        <v>40970</v>
      </c>
      <c r="P221" s="34" t="str">
        <f>VLOOKUP(B221,AG_Lider!A$1:F1580,6,0)</f>
        <v>CONCLUÍDO</v>
      </c>
      <c r="Q221" s="65" t="str">
        <f>VLOOKUP(B221,SAOM!B$2:J1221,9,0)</f>
        <v>Thais Lopes Silveira Silva</v>
      </c>
      <c r="R221" s="34" t="str">
        <f>VLOOKUP(B221,SAOM!B$2:K1667,10,0)</f>
        <v>Rua Astolfo Silva, 79 - Centro</v>
      </c>
      <c r="S221" s="65" t="str">
        <f>VLOOKUP(B221,SAOM!B217:M945,12,0)</f>
        <v>(33) 3246-1297</v>
      </c>
      <c r="T221" s="116" t="str">
        <f>VLOOKUP(B221,SAOM!B217:L945,11,0)</f>
        <v>35270-000</v>
      </c>
      <c r="U221" s="35">
        <v>40969</v>
      </c>
      <c r="V221" s="63" t="str">
        <f>VLOOKUP(B221,SAOM!B217:N945,13,0)</f>
        <v>00:20:0E:10:49:EF</v>
      </c>
      <c r="W221" s="34">
        <v>40970</v>
      </c>
      <c r="X221" s="32" t="s">
        <v>1593</v>
      </c>
      <c r="Y221" s="36">
        <v>40970</v>
      </c>
      <c r="Z221" s="53"/>
      <c r="AA221" s="72"/>
      <c r="AB221" s="72" t="s">
        <v>4850</v>
      </c>
      <c r="AC221" s="72"/>
      <c r="AD221" s="32"/>
      <c r="AE221" s="37" t="s">
        <v>4850</v>
      </c>
    </row>
    <row r="222" spans="1:31" s="37" customFormat="1">
      <c r="A222" s="30">
        <v>914</v>
      </c>
      <c r="B222" s="61" t="s">
        <v>1368</v>
      </c>
      <c r="C222" s="34">
        <v>40956</v>
      </c>
      <c r="D222" s="34">
        <v>41112</v>
      </c>
      <c r="E222" s="34">
        <f t="shared" si="3"/>
        <v>41127</v>
      </c>
      <c r="F222" s="34">
        <v>40967</v>
      </c>
      <c r="G222" s="31" t="s">
        <v>517</v>
      </c>
      <c r="H222" s="31" t="s">
        <v>499</v>
      </c>
      <c r="I222" s="31" t="s">
        <v>501</v>
      </c>
      <c r="J222" s="32" t="s">
        <v>1219</v>
      </c>
      <c r="K222" s="32" t="s">
        <v>1297</v>
      </c>
      <c r="L222" s="32" t="s">
        <v>1298</v>
      </c>
      <c r="M222" s="63" t="str">
        <f>VLOOKUP(B222,SAOM!B$2:H1222,7,0)</f>
        <v>-</v>
      </c>
      <c r="N222" s="64">
        <v>4033</v>
      </c>
      <c r="O222" s="34">
        <f>VLOOKUP(B222,SAOM!B$2:I1222,8,0)</f>
        <v>41121</v>
      </c>
      <c r="P222" s="34" t="str">
        <f>VLOOKUP(B222,AG_Lider!A$1:F1582,6,0)</f>
        <v>VODANET</v>
      </c>
      <c r="Q222" s="65" t="str">
        <f>VLOOKUP(B222,SAOM!B$2:J1222,9,0)</f>
        <v>Luiz Antônio Pedroso</v>
      </c>
      <c r="R222" s="34" t="str">
        <f>VLOOKUP(B222,SAOM!B$2:K1668,10,0)</f>
        <v xml:space="preserve">- RUA PALMEIRAS, 860 </v>
      </c>
      <c r="S222" s="65" t="str">
        <f>VLOOKUP(B222,SAOM!B218:M946,12,0)</f>
        <v>(35)3533-1777</v>
      </c>
      <c r="T222" s="116" t="str">
        <f>VLOOKUP(B222,SAOM!B218:L946,11,0)</f>
        <v>37970-000</v>
      </c>
      <c r="U222" s="35"/>
      <c r="V222" s="63" t="str">
        <f>VLOOKUP(B222,SAOM!B218:N946,13,0)</f>
        <v>-</v>
      </c>
      <c r="W222" s="34">
        <v>41122</v>
      </c>
      <c r="X222" s="32" t="s">
        <v>6587</v>
      </c>
      <c r="Y222" s="36">
        <v>41122</v>
      </c>
      <c r="Z222" s="53"/>
      <c r="AA222" s="36" t="s">
        <v>4513</v>
      </c>
      <c r="AB222" s="72" t="s">
        <v>4850</v>
      </c>
      <c r="AC222" s="36"/>
      <c r="AD222" s="32"/>
      <c r="AE222" s="37" t="s">
        <v>4850</v>
      </c>
    </row>
    <row r="223" spans="1:31" s="37" customFormat="1">
      <c r="A223" s="30">
        <v>884</v>
      </c>
      <c r="B223" s="61" t="s">
        <v>1369</v>
      </c>
      <c r="C223" s="34">
        <v>40956</v>
      </c>
      <c r="D223" s="34">
        <v>41112</v>
      </c>
      <c r="E223" s="34">
        <f t="shared" si="3"/>
        <v>41127</v>
      </c>
      <c r="F223" s="34">
        <v>40967</v>
      </c>
      <c r="G223" s="31" t="s">
        <v>517</v>
      </c>
      <c r="H223" s="31" t="s">
        <v>499</v>
      </c>
      <c r="I223" s="31" t="s">
        <v>501</v>
      </c>
      <c r="J223" s="32" t="s">
        <v>1220</v>
      </c>
      <c r="K223" s="32" t="s">
        <v>1299</v>
      </c>
      <c r="L223" s="32" t="s">
        <v>1300</v>
      </c>
      <c r="M223" s="63" t="str">
        <f>VLOOKUP(B223,SAOM!B$2:H1223,7,0)</f>
        <v>SES-VATA-0884</v>
      </c>
      <c r="N223" s="64">
        <v>4033</v>
      </c>
      <c r="O223" s="34">
        <f>VLOOKUP(B223,SAOM!B$2:I1223,8,0)</f>
        <v>41117</v>
      </c>
      <c r="P223" s="34" t="str">
        <f>VLOOKUP(B223,AG_Lider!A$1:F1583,6,0)</f>
        <v>VODANET</v>
      </c>
      <c r="Q223" s="65" t="str">
        <f>VLOOKUP(B223,SAOM!B$2:J1223,9,0)</f>
        <v>Emília Cristina Ferreira Costa</v>
      </c>
      <c r="R223" s="34" t="str">
        <f>VLOOKUP(B223,SAOM!B$2:K1669,10,0)</f>
        <v>AV SÃO PAULO 400</v>
      </c>
      <c r="S223" s="65" t="e">
        <f>VLOOKUP(B223,SAOM!B219:M947,12,0)</f>
        <v>#N/A</v>
      </c>
      <c r="T223" s="116" t="e">
        <f>VLOOKUP(B223,SAOM!B219:L947,11,0)</f>
        <v>#N/A</v>
      </c>
      <c r="U223" s="35"/>
      <c r="V223" s="63" t="e">
        <f>VLOOKUP(B223,SAOM!B219:N947,13,0)</f>
        <v>#N/A</v>
      </c>
      <c r="W223" s="34">
        <v>41117</v>
      </c>
      <c r="X223" s="32" t="s">
        <v>5823</v>
      </c>
      <c r="Y223" s="36">
        <v>41120</v>
      </c>
      <c r="Z223" s="53"/>
      <c r="AA223" s="36" t="s">
        <v>4547</v>
      </c>
      <c r="AB223" s="72" t="s">
        <v>4850</v>
      </c>
      <c r="AC223" s="36"/>
      <c r="AD223" s="32"/>
      <c r="AE223" s="37" t="s">
        <v>4850</v>
      </c>
    </row>
    <row r="224" spans="1:31" s="37" customFormat="1">
      <c r="A224" s="30">
        <v>923</v>
      </c>
      <c r="B224" s="61" t="s">
        <v>1301</v>
      </c>
      <c r="C224" s="34">
        <v>40956</v>
      </c>
      <c r="D224" s="34">
        <v>41001</v>
      </c>
      <c r="E224" s="34">
        <f t="shared" si="3"/>
        <v>41016</v>
      </c>
      <c r="F224" s="34">
        <v>40967</v>
      </c>
      <c r="G224" s="31" t="s">
        <v>517</v>
      </c>
      <c r="H224" s="31" t="s">
        <v>499</v>
      </c>
      <c r="I224" s="31" t="s">
        <v>501</v>
      </c>
      <c r="J224" s="32" t="s">
        <v>1302</v>
      </c>
      <c r="K224" s="32" t="s">
        <v>1259</v>
      </c>
      <c r="L224" s="32" t="s">
        <v>1260</v>
      </c>
      <c r="M224" s="63" t="str">
        <f>VLOOKUP(B224,SAOM!B$2:H1224,7,0)</f>
        <v>SES-SAOA-0923</v>
      </c>
      <c r="N224" s="33">
        <v>4035</v>
      </c>
      <c r="O224" s="34">
        <f>VLOOKUP(B224,SAOM!B$2:I1224,8,0)</f>
        <v>41002</v>
      </c>
      <c r="P224" s="34" t="str">
        <f>VLOOKUP(B224,AG_Lider!A$1:F1584,6,0)</f>
        <v>CONCLUÍDO</v>
      </c>
      <c r="Q224" s="65" t="str">
        <f>VLOOKUP(B224,SAOM!B$2:J1224,9,0)</f>
        <v>Milena Zampier Ferreira Costa</v>
      </c>
      <c r="R224" s="34" t="str">
        <f>VLOOKUP(B224,SAOM!B$2:K1670,10,0)</f>
        <v>Rua Pepita Simões de Sardoá, 53 - Centro</v>
      </c>
      <c r="S224" s="65" t="str">
        <f>VLOOKUP(B224,SAOM!B220:M948,12,0)</f>
        <v>(33) 3296-1118</v>
      </c>
      <c r="T224" s="116" t="str">
        <f>VLOOKUP(B224,SAOM!B220:L948,11,0)</f>
        <v>39728-000</v>
      </c>
      <c r="U224" s="35"/>
      <c r="V224" s="63" t="str">
        <f>VLOOKUP(B224,SAOM!B220:N948,13,0)</f>
        <v>00:20:0e:10:48:99</v>
      </c>
      <c r="W224" s="34">
        <v>41002</v>
      </c>
      <c r="X224" s="32" t="s">
        <v>2241</v>
      </c>
      <c r="Y224" s="36">
        <v>41002</v>
      </c>
      <c r="Z224" s="53"/>
      <c r="AA224" s="36"/>
      <c r="AB224" s="72" t="s">
        <v>4850</v>
      </c>
      <c r="AC224" s="36"/>
      <c r="AD224" s="54"/>
      <c r="AE224" s="37" t="s">
        <v>4850</v>
      </c>
    </row>
    <row r="225" spans="1:31" s="37" customFormat="1" ht="15.75" customHeight="1">
      <c r="A225" s="30">
        <v>916</v>
      </c>
      <c r="B225" s="61" t="s">
        <v>1303</v>
      </c>
      <c r="C225" s="34">
        <v>40956</v>
      </c>
      <c r="D225" s="34">
        <v>41113</v>
      </c>
      <c r="E225" s="34">
        <f t="shared" si="3"/>
        <v>41128</v>
      </c>
      <c r="F225" s="34">
        <v>41095</v>
      </c>
      <c r="G225" s="31" t="s">
        <v>752</v>
      </c>
      <c r="H225" s="31" t="s">
        <v>499</v>
      </c>
      <c r="I225" s="31" t="s">
        <v>499</v>
      </c>
      <c r="J225" s="32" t="s">
        <v>1304</v>
      </c>
      <c r="K225" s="32" t="s">
        <v>1317</v>
      </c>
      <c r="L225" s="32" t="s">
        <v>1318</v>
      </c>
      <c r="M225" s="63" t="str">
        <f>VLOOKUP(B225,SAOM!B$2:H1225,7,0)</f>
        <v>-</v>
      </c>
      <c r="N225" s="64">
        <v>4033</v>
      </c>
      <c r="O225" s="34" t="str">
        <f>VLOOKUP(B225,SAOM!B$2:I1225,8,0)</f>
        <v>-</v>
      </c>
      <c r="P225" s="34" t="str">
        <f>VLOOKUP(B225,AG_Lider!A$1:F1585,6,0)</f>
        <v>VODANET</v>
      </c>
      <c r="Q225" s="65" t="str">
        <f>VLOOKUP(B225,SAOM!B$2:J1225,9,0)</f>
        <v>Paulo Francisco Afonso da Silva Junior</v>
      </c>
      <c r="R225" s="34" t="str">
        <f>VLOOKUP(B225,SAOM!B$2:K1671,10,0)</f>
        <v xml:space="preserve">RUA ESPINOSA,468 </v>
      </c>
      <c r="S225" s="65" t="str">
        <f>VLOOKUP(B225,SAOM!B221:M949,12,0)</f>
        <v>(38) 3824-1185</v>
      </c>
      <c r="T225" s="116" t="str">
        <f>VLOOKUP(B225,SAOM!B221:L949,11,0)</f>
        <v>39530-000</v>
      </c>
      <c r="U225" s="35"/>
      <c r="V225" s="63" t="str">
        <f>VLOOKUP(B225,SAOM!B221:N949,13,0)</f>
        <v>-</v>
      </c>
      <c r="W225" s="34"/>
      <c r="X225" s="32"/>
      <c r="Y225" s="36"/>
      <c r="Z225" s="53"/>
      <c r="AA225" s="101" t="s">
        <v>5562</v>
      </c>
      <c r="AB225" s="72" t="s">
        <v>4850</v>
      </c>
      <c r="AC225" s="101"/>
      <c r="AD225" s="32"/>
      <c r="AE225" s="37" t="s">
        <v>4850</v>
      </c>
    </row>
    <row r="226" spans="1:31" s="37" customFormat="1">
      <c r="A226" s="30">
        <v>917</v>
      </c>
      <c r="B226" s="61" t="s">
        <v>1305</v>
      </c>
      <c r="C226" s="34">
        <v>40956</v>
      </c>
      <c r="D226" s="34">
        <v>41001</v>
      </c>
      <c r="E226" s="34">
        <f t="shared" si="3"/>
        <v>41016</v>
      </c>
      <c r="F226" s="34" t="s">
        <v>501</v>
      </c>
      <c r="G226" s="31" t="s">
        <v>517</v>
      </c>
      <c r="H226" s="31" t="s">
        <v>499</v>
      </c>
      <c r="I226" s="31" t="s">
        <v>501</v>
      </c>
      <c r="J226" s="32" t="s">
        <v>1306</v>
      </c>
      <c r="K226" s="32" t="s">
        <v>1319</v>
      </c>
      <c r="L226" s="32" t="s">
        <v>1320</v>
      </c>
      <c r="M226" s="63" t="str">
        <f>VLOOKUP(B226,SAOM!B$2:H1226,7,0)</f>
        <v>SES-ROIA-0917</v>
      </c>
      <c r="N226" s="64">
        <v>4033</v>
      </c>
      <c r="O226" s="34">
        <f>VLOOKUP(B226,SAOM!B$2:I1226,8,0)</f>
        <v>40981</v>
      </c>
      <c r="P226" s="34" t="str">
        <f>VLOOKUP(B226,AG_Lider!A$1:F1586,6,0)</f>
        <v>CONCLUÍDO</v>
      </c>
      <c r="Q226" s="65" t="str">
        <f>VLOOKUP(B226,SAOM!B$2:J1226,9,0)</f>
        <v>Carlos Eduardo Vieira Rocha Mendes</v>
      </c>
      <c r="R226" s="34" t="str">
        <f>VLOOKUP(B226,SAOM!B$2:K1672,10,0)</f>
        <v>Rua Antônio Cunha de Oliveira, 445 - Centro</v>
      </c>
      <c r="S226" s="65" t="str">
        <f>VLOOKUP(B226,SAOM!B222:M950,12,0)</f>
        <v>(34) 3848-1526</v>
      </c>
      <c r="T226" s="116" t="str">
        <f>VLOOKUP(B226,SAOM!B222:L950,11,0)</f>
        <v>38520-000</v>
      </c>
      <c r="U226" s="35"/>
      <c r="V226" s="63" t="str">
        <f>VLOOKUP(B226,SAOM!B222:N950,13,0)</f>
        <v>00:20:0E:10:48:F5</v>
      </c>
      <c r="W226" s="34">
        <v>40981</v>
      </c>
      <c r="X226" s="32" t="s">
        <v>1738</v>
      </c>
      <c r="Y226" s="36">
        <v>40981</v>
      </c>
      <c r="Z226" s="53"/>
      <c r="AA226" s="72"/>
      <c r="AB226" s="72" t="s">
        <v>4850</v>
      </c>
      <c r="AC226" s="72"/>
      <c r="AD226" s="32"/>
      <c r="AE226" s="37" t="s">
        <v>4850</v>
      </c>
    </row>
    <row r="227" spans="1:31" s="37" customFormat="1" ht="15" customHeight="1">
      <c r="A227" s="30">
        <v>918</v>
      </c>
      <c r="B227" s="61" t="s">
        <v>1307</v>
      </c>
      <c r="C227" s="34">
        <v>40956</v>
      </c>
      <c r="D227" s="34">
        <v>41112</v>
      </c>
      <c r="E227" s="34">
        <f t="shared" si="3"/>
        <v>41127</v>
      </c>
      <c r="F227" s="34">
        <v>41095</v>
      </c>
      <c r="G227" s="31" t="s">
        <v>752</v>
      </c>
      <c r="H227" s="31" t="s">
        <v>499</v>
      </c>
      <c r="I227" s="31" t="s">
        <v>506</v>
      </c>
      <c r="J227" s="32" t="s">
        <v>1308</v>
      </c>
      <c r="K227" s="32" t="s">
        <v>1321</v>
      </c>
      <c r="L227" s="32" t="s">
        <v>1322</v>
      </c>
      <c r="M227" s="63" t="str">
        <f>VLOOKUP(B227,SAOM!B$2:H1227,7,0)</f>
        <v>-</v>
      </c>
      <c r="N227" s="64">
        <v>4033</v>
      </c>
      <c r="O227" s="34" t="str">
        <f>VLOOKUP(B227,SAOM!B$2:I1227,8,0)</f>
        <v>-</v>
      </c>
      <c r="P227" s="34" t="str">
        <f>VLOOKUP(B227,AG_Lider!A$1:F1587,6,0)</f>
        <v>VODANET</v>
      </c>
      <c r="Q227" s="65" t="str">
        <f>VLOOKUP(B227,SAOM!B$2:J1227,9,0)</f>
        <v>Mariana Aparecida Brum Bicalho</v>
      </c>
      <c r="R227" s="34" t="str">
        <f>VLOOKUP(B227,SAOM!B$2:K1673,10,0)</f>
        <v>RUA SANTA EFIGÊNCIA, N 150 - Centro</v>
      </c>
      <c r="S227" s="65" t="str">
        <f>VLOOKUP(B227,SAOM!B223:M951,12,0)</f>
        <v xml:space="preserve">(31)3872-5242 </v>
      </c>
      <c r="T227" s="116" t="str">
        <f>VLOOKUP(B227,SAOM!B223:L951,11,0)</f>
        <v>35388-000</v>
      </c>
      <c r="U227" s="35"/>
      <c r="V227" s="63" t="str">
        <f>VLOOKUP(B227,SAOM!B223:N951,13,0)</f>
        <v>-</v>
      </c>
      <c r="W227" s="34"/>
      <c r="X227" s="32"/>
      <c r="Y227" s="36"/>
      <c r="Z227" s="53"/>
      <c r="AA227" s="102" t="s">
        <v>5563</v>
      </c>
      <c r="AB227" s="72" t="s">
        <v>4850</v>
      </c>
      <c r="AC227" s="102"/>
      <c r="AD227" s="32"/>
      <c r="AE227" s="37" t="s">
        <v>4850</v>
      </c>
    </row>
    <row r="228" spans="1:31" s="37" customFormat="1">
      <c r="A228" s="30">
        <v>919</v>
      </c>
      <c r="B228" s="61" t="s">
        <v>1309</v>
      </c>
      <c r="C228" s="34">
        <v>40956</v>
      </c>
      <c r="D228" s="34">
        <v>41112</v>
      </c>
      <c r="E228" s="34">
        <f t="shared" si="3"/>
        <v>41127</v>
      </c>
      <c r="F228" s="34">
        <v>40967</v>
      </c>
      <c r="G228" s="31" t="s">
        <v>517</v>
      </c>
      <c r="H228" s="31" t="s">
        <v>499</v>
      </c>
      <c r="I228" s="31" t="s">
        <v>501</v>
      </c>
      <c r="J228" s="32" t="s">
        <v>1310</v>
      </c>
      <c r="K228" s="32" t="s">
        <v>1323</v>
      </c>
      <c r="L228" s="32" t="s">
        <v>1324</v>
      </c>
      <c r="M228" s="63" t="str">
        <f>VLOOKUP(B228,SAOM!B$2:H1228,7,0)</f>
        <v>-</v>
      </c>
      <c r="N228" s="33">
        <v>4035</v>
      </c>
      <c r="O228" s="34" t="str">
        <f>VLOOKUP(B228,SAOM!B$2:I1228,8,0)</f>
        <v>-</v>
      </c>
      <c r="P228" s="34" t="str">
        <f>VLOOKUP(B228,AG_Lider!A$1:F1588,6,0)</f>
        <v>VODANET</v>
      </c>
      <c r="Q228" s="65" t="str">
        <f>VLOOKUP(B228,SAOM!B$2:J1228,9,0)</f>
        <v>Gustavo Procópio Caldeira Rocha</v>
      </c>
      <c r="R228" s="34" t="str">
        <f>VLOOKUP(B228,SAOM!B$2:K1674,10,0)</f>
        <v>avenida Primeiro de Junho, 1482 - Centro</v>
      </c>
      <c r="S228" s="65" t="str">
        <f>VLOOKUP(B228,SAOM!B224:M952,12,0)</f>
        <v>(33)3412-2289/2543</v>
      </c>
      <c r="T228" s="116" t="str">
        <f>VLOOKUP(B228,SAOM!B224:L952,11,0)</f>
        <v>39705-000</v>
      </c>
      <c r="U228" s="35"/>
      <c r="V228" s="63" t="str">
        <f>VLOOKUP(B228,SAOM!B224:N952,13,0)</f>
        <v>-</v>
      </c>
      <c r="W228" s="34">
        <v>41122</v>
      </c>
      <c r="X228" s="32" t="s">
        <v>6181</v>
      </c>
      <c r="Y228" s="36">
        <v>41122</v>
      </c>
      <c r="Z228" s="53"/>
      <c r="AA228" s="36" t="s">
        <v>4527</v>
      </c>
      <c r="AB228" s="72" t="s">
        <v>4850</v>
      </c>
      <c r="AC228" s="36"/>
      <c r="AD228" s="32"/>
      <c r="AE228" s="37" t="s">
        <v>4850</v>
      </c>
    </row>
    <row r="229" spans="1:31" s="37" customFormat="1">
      <c r="A229" s="30">
        <v>920</v>
      </c>
      <c r="B229" s="61" t="s">
        <v>1311</v>
      </c>
      <c r="C229" s="34">
        <v>40956</v>
      </c>
      <c r="D229" s="34">
        <v>41001</v>
      </c>
      <c r="E229" s="34">
        <f t="shared" si="3"/>
        <v>41016</v>
      </c>
      <c r="F229" s="34">
        <v>40977</v>
      </c>
      <c r="G229" s="31" t="s">
        <v>764</v>
      </c>
      <c r="H229" s="31" t="s">
        <v>499</v>
      </c>
      <c r="I229" s="31" t="s">
        <v>506</v>
      </c>
      <c r="J229" s="32" t="s">
        <v>1312</v>
      </c>
      <c r="K229" s="32" t="s">
        <v>1325</v>
      </c>
      <c r="L229" s="32" t="s">
        <v>1326</v>
      </c>
      <c r="M229" s="63" t="str">
        <f>VLOOKUP(B229,SAOM!B$2:H1229,7,0)</f>
        <v>-</v>
      </c>
      <c r="N229" s="33">
        <v>4035</v>
      </c>
      <c r="O229" s="34">
        <f>VLOOKUP(B229,SAOM!B$2:I1229,8,0)</f>
        <v>40974</v>
      </c>
      <c r="P229" s="34" t="str">
        <f>VLOOKUP(B229,AG_Lider!A$1:F1589,6,0)</f>
        <v>CLIENTE</v>
      </c>
      <c r="Q229" s="65" t="str">
        <f>VLOOKUP(B229,SAOM!B$2:J1229,9,0)</f>
        <v>Stela Maris Machado Alves de Meira</v>
      </c>
      <c r="R229" s="34" t="str">
        <f>VLOOKUP(B229,SAOM!B$2:K1675,10,0)</f>
        <v>Rua Mestra Inhazinha, 0 - Centro</v>
      </c>
      <c r="S229" s="65" t="str">
        <f>VLOOKUP(B229,SAOM!B225:M953,12,0)</f>
        <v>(33) 3433-1314</v>
      </c>
      <c r="T229" s="116" t="str">
        <f>VLOOKUP(B229,SAOM!B225:L953,11,0)</f>
        <v>39707-000</v>
      </c>
      <c r="U229" s="35"/>
      <c r="V229" s="63" t="str">
        <f>VLOOKUP(B229,SAOM!B225:N953,13,0)</f>
        <v>-</v>
      </c>
      <c r="W229" s="34"/>
      <c r="X229" s="32"/>
      <c r="Y229" s="36"/>
      <c r="Z229" s="53"/>
      <c r="AA229" s="72" t="s">
        <v>1533</v>
      </c>
      <c r="AB229" s="72" t="s">
        <v>4850</v>
      </c>
      <c r="AC229" s="72"/>
      <c r="AD229" s="32"/>
      <c r="AE229" s="37" t="s">
        <v>4850</v>
      </c>
    </row>
    <row r="230" spans="1:31" s="37" customFormat="1">
      <c r="A230" s="30">
        <v>921</v>
      </c>
      <c r="B230" s="61" t="s">
        <v>1313</v>
      </c>
      <c r="C230" s="34">
        <v>40956</v>
      </c>
      <c r="D230" s="34">
        <v>41112</v>
      </c>
      <c r="E230" s="34">
        <f t="shared" si="3"/>
        <v>41127</v>
      </c>
      <c r="F230" s="34">
        <v>40967</v>
      </c>
      <c r="G230" s="31" t="s">
        <v>682</v>
      </c>
      <c r="H230" s="31" t="s">
        <v>499</v>
      </c>
      <c r="I230" s="31" t="s">
        <v>501</v>
      </c>
      <c r="J230" s="32" t="s">
        <v>1314</v>
      </c>
      <c r="K230" s="32" t="s">
        <v>1327</v>
      </c>
      <c r="L230" s="32" t="s">
        <v>1328</v>
      </c>
      <c r="M230" s="63" t="str">
        <f>VLOOKUP(B230,SAOM!B$2:H1230,7,0)</f>
        <v>-</v>
      </c>
      <c r="N230" s="64">
        <v>4033</v>
      </c>
      <c r="O230" s="34">
        <f>VLOOKUP(B230,SAOM!B$2:I1230,8,0)</f>
        <v>41121</v>
      </c>
      <c r="P230" s="34" t="str">
        <f>VLOOKUP(B230,AG_Lider!A$1:F1590,6,0)</f>
        <v>VODANET</v>
      </c>
      <c r="Q230" s="65" t="str">
        <f>VLOOKUP(B230,SAOM!B$2:J1230,9,0)</f>
        <v>Meiry Aparecida Rodrigues Lopes</v>
      </c>
      <c r="R230" s="34" t="str">
        <f>VLOOKUP(B230,SAOM!B$2:K1676,10,0)</f>
        <v>Rua Sebastião Pereira, 625 - Centro</v>
      </c>
      <c r="S230" s="65" t="str">
        <f>VLOOKUP(B230,SAOM!B226:M954,12,0)</f>
        <v>(31) 3897-1301</v>
      </c>
      <c r="T230" s="116" t="str">
        <f>VLOOKUP(B230,SAOM!B226:L954,11,0)</f>
        <v>36590-000</v>
      </c>
      <c r="U230" s="35"/>
      <c r="V230" s="63" t="str">
        <f>VLOOKUP(B230,SAOM!B226:N954,13,0)</f>
        <v>-</v>
      </c>
      <c r="W230" s="34"/>
      <c r="X230" s="32"/>
      <c r="Y230" s="36"/>
      <c r="Z230" s="53"/>
      <c r="AA230" s="36" t="s">
        <v>4528</v>
      </c>
      <c r="AB230" s="72" t="s">
        <v>4850</v>
      </c>
      <c r="AC230" s="36"/>
      <c r="AD230" s="32"/>
      <c r="AE230" s="37" t="s">
        <v>4850</v>
      </c>
    </row>
    <row r="231" spans="1:31" s="37" customFormat="1">
      <c r="A231" s="30">
        <v>922</v>
      </c>
      <c r="B231" s="61" t="s">
        <v>1315</v>
      </c>
      <c r="C231" s="34">
        <v>40956</v>
      </c>
      <c r="D231" s="34">
        <v>41119</v>
      </c>
      <c r="E231" s="34">
        <f t="shared" si="3"/>
        <v>41134</v>
      </c>
      <c r="F231" s="34">
        <v>40967</v>
      </c>
      <c r="G231" s="31" t="s">
        <v>752</v>
      </c>
      <c r="H231" s="31" t="s">
        <v>499</v>
      </c>
      <c r="I231" s="31" t="s">
        <v>501</v>
      </c>
      <c r="J231" s="32" t="s">
        <v>1316</v>
      </c>
      <c r="K231" s="32" t="s">
        <v>1329</v>
      </c>
      <c r="L231" s="32" t="s">
        <v>1330</v>
      </c>
      <c r="M231" s="63" t="str">
        <f>VLOOKUP(B231,SAOM!B$2:H1231,7,0)</f>
        <v>-</v>
      </c>
      <c r="N231" s="64">
        <v>4033</v>
      </c>
      <c r="O231" s="34" t="str">
        <f>VLOOKUP(B231,SAOM!B$2:I1231,8,0)</f>
        <v>-</v>
      </c>
      <c r="P231" s="34" t="str">
        <f>VLOOKUP(B231,AG_Lider!A$1:F1591,6,0)</f>
        <v>VODANET</v>
      </c>
      <c r="Q231" s="65" t="str">
        <f>VLOOKUP(B231,SAOM!B$2:J1231,9,0)</f>
        <v>André Moreira Silva</v>
      </c>
      <c r="R231" s="34" t="str">
        <f>VLOOKUP(B231,SAOM!B$2:K1677,10,0)</f>
        <v>avenida Paulo VI, 1524 - Centro</v>
      </c>
      <c r="S231" s="65" t="str">
        <f>VLOOKUP(B231,SAOM!B227:M955,12,0)</f>
        <v>(37) 3286-1133</v>
      </c>
      <c r="T231" s="116" t="str">
        <f>VLOOKUP(B231,SAOM!B227:L955,11,0)</f>
        <v>35506-000</v>
      </c>
      <c r="U231" s="35"/>
      <c r="V231" s="63" t="str">
        <f>VLOOKUP(B231,SAOM!B227:N955,13,0)</f>
        <v>-</v>
      </c>
      <c r="W231" s="34"/>
      <c r="X231" s="32"/>
      <c r="Y231" s="36"/>
      <c r="Z231" s="53"/>
      <c r="AA231" s="36" t="s">
        <v>4555</v>
      </c>
      <c r="AB231" s="72" t="s">
        <v>4850</v>
      </c>
      <c r="AC231" s="36"/>
      <c r="AD231" s="54"/>
      <c r="AE231" s="37" t="s">
        <v>4850</v>
      </c>
    </row>
    <row r="232" spans="1:31" s="37" customFormat="1">
      <c r="A232" s="30">
        <v>879</v>
      </c>
      <c r="B232" s="61" t="s">
        <v>1375</v>
      </c>
      <c r="C232" s="34">
        <v>40956</v>
      </c>
      <c r="D232" s="34">
        <v>41112</v>
      </c>
      <c r="E232" s="34">
        <f t="shared" si="3"/>
        <v>41127</v>
      </c>
      <c r="F232" s="34">
        <v>40967</v>
      </c>
      <c r="G232" s="31" t="s">
        <v>752</v>
      </c>
      <c r="H232" s="31" t="s">
        <v>499</v>
      </c>
      <c r="I232" s="31" t="s">
        <v>501</v>
      </c>
      <c r="J232" s="32" t="s">
        <v>1376</v>
      </c>
      <c r="K232" s="32" t="s">
        <v>1377</v>
      </c>
      <c r="L232" s="32" t="s">
        <v>1378</v>
      </c>
      <c r="M232" s="63" t="str">
        <f>VLOOKUP(B232,SAOM!B$2:H1232,7,0)</f>
        <v>-</v>
      </c>
      <c r="N232" s="64">
        <v>4033</v>
      </c>
      <c r="O232" s="34" t="str">
        <f>VLOOKUP(B232,SAOM!B$2:I1232,8,0)</f>
        <v>-</v>
      </c>
      <c r="P232" s="34" t="str">
        <f>VLOOKUP(B232,AG_Lider!A$1:F1592,6,0)</f>
        <v>VODANET</v>
      </c>
      <c r="Q232" s="65" t="str">
        <f>VLOOKUP(B232,SAOM!B$2:J1232,9,0)</f>
        <v>Wagner Salles Rochetti</v>
      </c>
      <c r="R232" s="34" t="str">
        <f>VLOOKUP(B232,SAOM!B$2:K1678,10,0)</f>
        <v>Rua Eliane Ferreira Cardoso, 0 - Gomes Cardoso</v>
      </c>
      <c r="S232" s="65" t="str">
        <f>VLOOKUP(B232,SAOM!B228:M956,12,0)</f>
        <v>(31) 3875-5141 / 525</v>
      </c>
      <c r="T232" s="116" t="str">
        <f>VLOOKUP(B232,SAOM!B228:L956,11,0)</f>
        <v>35368-000</v>
      </c>
      <c r="U232" s="35"/>
      <c r="V232" s="63" t="str">
        <f>VLOOKUP(B232,SAOM!B228:N956,13,0)</f>
        <v>-</v>
      </c>
      <c r="W232" s="34"/>
      <c r="X232" s="32"/>
      <c r="Y232" s="36"/>
      <c r="Z232" s="53"/>
      <c r="AA232" s="36" t="s">
        <v>4531</v>
      </c>
      <c r="AB232" s="72" t="s">
        <v>4850</v>
      </c>
      <c r="AC232" s="36"/>
      <c r="AD232" s="32"/>
      <c r="AE232" s="37" t="s">
        <v>4850</v>
      </c>
    </row>
    <row r="233" spans="1:31" s="37" customFormat="1">
      <c r="A233" s="30">
        <v>924</v>
      </c>
      <c r="B233" s="70" t="s">
        <v>1408</v>
      </c>
      <c r="C233" s="34">
        <v>40967</v>
      </c>
      <c r="D233" s="34">
        <v>41012</v>
      </c>
      <c r="E233" s="34">
        <f t="shared" si="3"/>
        <v>41027</v>
      </c>
      <c r="F233" s="34" t="s">
        <v>501</v>
      </c>
      <c r="G233" s="31" t="s">
        <v>517</v>
      </c>
      <c r="H233" s="31" t="s">
        <v>499</v>
      </c>
      <c r="I233" s="31" t="s">
        <v>501</v>
      </c>
      <c r="J233" s="32" t="s">
        <v>1405</v>
      </c>
      <c r="K233" s="32" t="s">
        <v>1406</v>
      </c>
      <c r="L233" s="32" t="s">
        <v>1407</v>
      </c>
      <c r="M233" s="63" t="str">
        <f>VLOOKUP(B233,SAOM!B$2:H1233,7,0)</f>
        <v>SES-VAHA-0924</v>
      </c>
      <c r="N233" s="64">
        <v>4033</v>
      </c>
      <c r="O233" s="34">
        <f>VLOOKUP(B233,SAOM!B$2:I1233,8,0)</f>
        <v>40982</v>
      </c>
      <c r="P233" s="34" t="str">
        <f>VLOOKUP(B233,AG_Lider!A$1:F1593,6,0)</f>
        <v>CONCLUÍDO</v>
      </c>
      <c r="Q233" s="65" t="str">
        <f>VLOOKUP(B233,SAOM!B$2:J1233,9,0)</f>
        <v>Fernando Conde</v>
      </c>
      <c r="R233" s="34" t="str">
        <f>VLOOKUP(B233,SAOM!B$2:K1679,10,0)</f>
        <v>avenida Benjamim Constant, 275 - centro</v>
      </c>
      <c r="S233" s="65" t="str">
        <f>VLOOKUP(B233,SAOM!B229:M957,12,0)</f>
        <v>(35) 3222-8016</v>
      </c>
      <c r="T233" s="116" t="str">
        <f>VLOOKUP(B233,SAOM!B229:L957,11,0)</f>
        <v>37010-000</v>
      </c>
      <c r="U233" s="35">
        <v>40976</v>
      </c>
      <c r="V233" s="63" t="str">
        <f>VLOOKUP(B233,SAOM!B229:N957,13,0)</f>
        <v>00:20:0E:10:49:01</v>
      </c>
      <c r="W233" s="34">
        <v>40982</v>
      </c>
      <c r="X233" s="32" t="s">
        <v>1738</v>
      </c>
      <c r="Y233" s="36">
        <v>40982</v>
      </c>
      <c r="Z233" s="53"/>
      <c r="AA233" s="72"/>
      <c r="AB233" s="72" t="s">
        <v>4850</v>
      </c>
      <c r="AC233" s="72"/>
      <c r="AD233" s="54"/>
      <c r="AE233" s="37" t="s">
        <v>4850</v>
      </c>
    </row>
    <row r="234" spans="1:31" s="37" customFormat="1">
      <c r="A234" s="30">
        <v>3352</v>
      </c>
      <c r="B234" s="61">
        <v>3352</v>
      </c>
      <c r="C234" s="34">
        <v>41019</v>
      </c>
      <c r="D234" s="34">
        <v>41064</v>
      </c>
      <c r="E234" s="34">
        <f t="shared" ref="E234:E297" si="4">D234+15</f>
        <v>41079</v>
      </c>
      <c r="F234" s="34" t="s">
        <v>501</v>
      </c>
      <c r="G234" s="31" t="s">
        <v>517</v>
      </c>
      <c r="H234" s="31" t="s">
        <v>499</v>
      </c>
      <c r="I234" s="31" t="s">
        <v>501</v>
      </c>
      <c r="J234" s="32" t="s">
        <v>2925</v>
      </c>
      <c r="K234" s="32" t="s">
        <v>3025</v>
      </c>
      <c r="L234" s="32" t="s">
        <v>3026</v>
      </c>
      <c r="M234" s="63" t="str">
        <f>VLOOKUP(B234,SAOM!B$2:H1326,7,0)</f>
        <v>SES-ATIA-3352</v>
      </c>
      <c r="N234" s="64">
        <v>4035</v>
      </c>
      <c r="O234" s="34">
        <f>VLOOKUP(B234,SAOM!B$2:I1326,8,0)</f>
        <v>41038</v>
      </c>
      <c r="P234" s="34" t="e">
        <f>VLOOKUP(B234,AG_Lider!A$1:F1685,6,0)</f>
        <v>#N/A</v>
      </c>
      <c r="Q234" s="65" t="str">
        <f>VLOOKUP(B234,SAOM!B$2:J1326,9,0)</f>
        <v>Cleuzeir Gomes Sales Lopes</v>
      </c>
      <c r="R234" s="34" t="str">
        <f>VLOOKUP(B234,SAOM!B$2:K1772,10,0)</f>
        <v>Rua Angelo Ribeiro, s/n</v>
      </c>
      <c r="S234" s="65" t="str">
        <f>VLOOKUP(B234,SAOM!B230:M958,12,0)</f>
        <v>33 3526-3073</v>
      </c>
      <c r="T234" s="116" t="str">
        <f>VLOOKUP(B234,SAOM!B230:L958,11,0)</f>
        <v>39853-000</v>
      </c>
      <c r="U234" s="35"/>
      <c r="V234" s="63" t="str">
        <f>VLOOKUP(B234,SAOM!B230:N958,13,0)</f>
        <v>00:20:0e:10:4c:c1</v>
      </c>
      <c r="W234" s="34">
        <v>41038</v>
      </c>
      <c r="X234" s="32" t="s">
        <v>3272</v>
      </c>
      <c r="Y234" s="36">
        <v>41038</v>
      </c>
      <c r="Z234" s="53"/>
      <c r="AA234" s="72"/>
      <c r="AB234" s="72" t="s">
        <v>4850</v>
      </c>
      <c r="AC234" s="72"/>
      <c r="AD234" s="32"/>
      <c r="AE234" s="37" t="s">
        <v>4850</v>
      </c>
    </row>
    <row r="235" spans="1:31" s="37" customFormat="1">
      <c r="A235" s="30">
        <v>930</v>
      </c>
      <c r="B235" s="70" t="s">
        <v>1535</v>
      </c>
      <c r="C235" s="34">
        <v>40977</v>
      </c>
      <c r="D235" s="34">
        <v>41022</v>
      </c>
      <c r="E235" s="34">
        <f t="shared" si="4"/>
        <v>41037</v>
      </c>
      <c r="F235" s="34" t="s">
        <v>501</v>
      </c>
      <c r="G235" s="31" t="s">
        <v>517</v>
      </c>
      <c r="H235" s="31" t="s">
        <v>499</v>
      </c>
      <c r="I235" s="31" t="s">
        <v>501</v>
      </c>
      <c r="J235" s="32" t="s">
        <v>1536</v>
      </c>
      <c r="K235" s="32" t="s">
        <v>1537</v>
      </c>
      <c r="L235" s="32" t="s">
        <v>1538</v>
      </c>
      <c r="M235" s="63" t="str">
        <f>VLOOKUP(B235,SAOM!B$2:H1235,7,0)</f>
        <v>SES-ACCA-0930</v>
      </c>
      <c r="N235" s="64">
        <v>4033</v>
      </c>
      <c r="O235" s="34">
        <f>VLOOKUP(B235,SAOM!B$2:I1235,8,0)</f>
        <v>40987</v>
      </c>
      <c r="P235" s="34" t="str">
        <f>VLOOKUP(B235,AG_Lider!A$1:F1595,6,0)</f>
        <v>CONCLUÍDO</v>
      </c>
      <c r="Q235" s="65" t="str">
        <f>VLOOKUP(B235,SAOM!B$2:J1235,9,0)</f>
        <v>Eliane Vicari</v>
      </c>
      <c r="R235" s="34" t="str">
        <f>VLOOKUP(B235,SAOM!B$2:K1681,10,0)</f>
        <v>Avenida Ezequiel Machado, 258 - Centro.</v>
      </c>
      <c r="S235" s="65" t="str">
        <f>VLOOKUP(B235,SAOM!B231:M959,12,0)</f>
        <v>(31) 8446-0591</v>
      </c>
      <c r="T235" s="116" t="str">
        <f>VLOOKUP(B235,SAOM!B231:L959,11,0)</f>
        <v>35438-000</v>
      </c>
      <c r="U235" s="35"/>
      <c r="V235" s="63" t="str">
        <f>VLOOKUP(B235,SAOM!B231:N959,13,0)</f>
        <v>00:20:0E:10:49:C1</v>
      </c>
      <c r="W235" s="34">
        <v>40987</v>
      </c>
      <c r="X235" s="32" t="s">
        <v>2314</v>
      </c>
      <c r="Y235" s="36">
        <v>40987</v>
      </c>
      <c r="Z235" s="53"/>
      <c r="AA235" s="72"/>
      <c r="AB235" s="72" t="s">
        <v>4850</v>
      </c>
      <c r="AC235" s="72"/>
      <c r="AD235" s="54"/>
      <c r="AE235" s="37" t="s">
        <v>4850</v>
      </c>
    </row>
    <row r="236" spans="1:31" s="37" customFormat="1">
      <c r="A236" s="30">
        <v>850</v>
      </c>
      <c r="B236" s="61" t="s">
        <v>2276</v>
      </c>
      <c r="C236" s="34">
        <v>40984</v>
      </c>
      <c r="D236" s="34">
        <v>41029</v>
      </c>
      <c r="E236" s="34">
        <f t="shared" si="4"/>
        <v>41044</v>
      </c>
      <c r="F236" s="34" t="s">
        <v>501</v>
      </c>
      <c r="G236" s="31" t="s">
        <v>517</v>
      </c>
      <c r="H236" s="31" t="s">
        <v>499</v>
      </c>
      <c r="I236" s="31" t="s">
        <v>501</v>
      </c>
      <c r="J236" s="32" t="s">
        <v>1114</v>
      </c>
      <c r="K236" s="32" t="s">
        <v>1164</v>
      </c>
      <c r="L236" s="32" t="s">
        <v>1165</v>
      </c>
      <c r="M236" s="63" t="str">
        <f>VLOOKUP(B236,SAOM!B$2:H1236,7,0)</f>
        <v>SES-BOHA-0850</v>
      </c>
      <c r="N236" s="64">
        <v>4033</v>
      </c>
      <c r="O236" s="34">
        <f>VLOOKUP(B236,SAOM!B$2:I1236,8,0)</f>
        <v>40996</v>
      </c>
      <c r="P236" s="34" t="str">
        <f>VLOOKUP(B236,AG_Lider!A$1:F1595,6,0)</f>
        <v>CONCLUÍDO</v>
      </c>
      <c r="Q236" s="65" t="str">
        <f>VLOOKUP(B236,SAOM!B$2:J1236,9,0)</f>
        <v>Vivian Castro Lemos</v>
      </c>
      <c r="R236" s="34" t="str">
        <f>VLOOKUP(B236,SAOM!B$2:K1682,10,0)</f>
        <v>Rua Acre, 80 - Centro</v>
      </c>
      <c r="S236" s="65" t="str">
        <f>VLOOKUP(B236,SAOM!B232:M960,12,0)</f>
        <v>(35) 3563-1245</v>
      </c>
      <c r="T236" s="116" t="str">
        <f>VLOOKUP(B236,SAOM!B232:L960,11,0)</f>
        <v>37948-000</v>
      </c>
      <c r="U236" s="35"/>
      <c r="V236" s="63" t="str">
        <f>VLOOKUP(B236,SAOM!B232:N960,13,0)</f>
        <v>-</v>
      </c>
      <c r="W236" s="34">
        <v>40996</v>
      </c>
      <c r="X236" s="32" t="s">
        <v>1635</v>
      </c>
      <c r="Y236" s="36">
        <v>40996</v>
      </c>
      <c r="Z236" s="53"/>
      <c r="AA236" s="72"/>
      <c r="AB236" s="72" t="s">
        <v>4850</v>
      </c>
      <c r="AC236" s="72"/>
      <c r="AD236" s="54"/>
      <c r="AE236" s="37" t="s">
        <v>4850</v>
      </c>
    </row>
    <row r="237" spans="1:31" s="37" customFormat="1">
      <c r="A237" s="30">
        <v>854</v>
      </c>
      <c r="B237" s="61" t="s">
        <v>2277</v>
      </c>
      <c r="C237" s="34">
        <v>40984</v>
      </c>
      <c r="D237" s="34">
        <v>41029</v>
      </c>
      <c r="E237" s="34">
        <f t="shared" si="4"/>
        <v>41044</v>
      </c>
      <c r="F237" s="34" t="s">
        <v>501</v>
      </c>
      <c r="G237" s="31" t="s">
        <v>517</v>
      </c>
      <c r="H237" s="31" t="s">
        <v>499</v>
      </c>
      <c r="I237" s="31" t="s">
        <v>501</v>
      </c>
      <c r="J237" s="32" t="s">
        <v>1123</v>
      </c>
      <c r="K237" s="32" t="s">
        <v>1168</v>
      </c>
      <c r="L237" s="32" t="s">
        <v>1169</v>
      </c>
      <c r="M237" s="63" t="str">
        <f>VLOOKUP(B237,SAOM!B$2:H1237,7,0)</f>
        <v>SES-CADE-0854</v>
      </c>
      <c r="N237" s="64">
        <v>4035</v>
      </c>
      <c r="O237" s="34">
        <f>VLOOKUP(B237,SAOM!B$2:I1237,8,0)</f>
        <v>40996</v>
      </c>
      <c r="P237" s="34" t="str">
        <f>VLOOKUP(B237,AG_Lider!A$1:F1596,6,0)</f>
        <v>CONCLUÍDO</v>
      </c>
      <c r="Q237" s="65" t="str">
        <f>VLOOKUP(B237,SAOM!B$2:J1237,9,0)</f>
        <v>Saulo Messias Gomes</v>
      </c>
      <c r="R237" s="34" t="str">
        <f>VLOOKUP(B237,SAOM!B$2:K1683,10,0)</f>
        <v>Rua ANTÔNIO PEREIRA DA CUNHA, 145 - Centro</v>
      </c>
      <c r="S237" s="65" t="str">
        <f>VLOOKUP(B237,SAOM!B233:M961,12,0)</f>
        <v>(33) 3231-9824</v>
      </c>
      <c r="T237" s="116" t="str">
        <f>VLOOKUP(B237,SAOM!B233:L961,11,0)</f>
        <v>35123-000</v>
      </c>
      <c r="U237" s="35"/>
      <c r="V237" s="63" t="str">
        <f>VLOOKUP(B237,SAOM!B233:N961,13,0)</f>
        <v>00:20:0e:10:4a:32</v>
      </c>
      <c r="W237" s="34">
        <v>40996</v>
      </c>
      <c r="X237" s="32" t="s">
        <v>2241</v>
      </c>
      <c r="Y237" s="36">
        <v>40996</v>
      </c>
      <c r="Z237" s="53"/>
      <c r="AA237" s="72"/>
      <c r="AB237" s="72" t="s">
        <v>4850</v>
      </c>
      <c r="AC237" s="72"/>
      <c r="AD237" s="54"/>
      <c r="AE237" s="37" t="s">
        <v>4850</v>
      </c>
    </row>
    <row r="238" spans="1:31" s="37" customFormat="1">
      <c r="A238" s="30">
        <v>913</v>
      </c>
      <c r="B238" s="61" t="s">
        <v>2278</v>
      </c>
      <c r="C238" s="34">
        <v>40984</v>
      </c>
      <c r="D238" s="34">
        <v>41029</v>
      </c>
      <c r="E238" s="34">
        <f t="shared" si="4"/>
        <v>41044</v>
      </c>
      <c r="F238" s="34" t="s">
        <v>501</v>
      </c>
      <c r="G238" s="31" t="s">
        <v>517</v>
      </c>
      <c r="H238" s="31" t="s">
        <v>499</v>
      </c>
      <c r="I238" s="31" t="s">
        <v>501</v>
      </c>
      <c r="J238" s="32" t="s">
        <v>1210</v>
      </c>
      <c r="K238" s="32" t="s">
        <v>1279</v>
      </c>
      <c r="L238" s="32" t="s">
        <v>1280</v>
      </c>
      <c r="M238" s="63" t="str">
        <f>VLOOKUP(B238,SAOM!B$2:H1238,7,0)</f>
        <v>SES-PROS-0913</v>
      </c>
      <c r="N238" s="64">
        <v>4033</v>
      </c>
      <c r="O238" s="34">
        <f>VLOOKUP(B238,SAOM!B$2:I1238,8,0)</f>
        <v>40989</v>
      </c>
      <c r="P238" s="34" t="str">
        <f>VLOOKUP(B238,AG_Lider!A$1:F1597,6,0)</f>
        <v>CONCLUÍDO</v>
      </c>
      <c r="Q238" s="65" t="str">
        <f>VLOOKUP(B238,SAOM!B$2:J1238,9,0)</f>
        <v>Daniele Cerqueira Ladeira</v>
      </c>
      <c r="R238" s="34" t="str">
        <f>VLOOKUP(B238,SAOM!B$2:K1684,10,0)</f>
        <v>Rua Sagrado Coração de Jesus, 44 - Centro</v>
      </c>
      <c r="S238" s="65" t="str">
        <f>VLOOKUP(B238,SAOM!B234:M962,12,0)</f>
        <v>(32) 3353-6460</v>
      </c>
      <c r="T238" s="116" t="str">
        <f>VLOOKUP(B238,SAOM!B234:L962,11,0)</f>
        <v>36320-000</v>
      </c>
      <c r="U238" s="35"/>
      <c r="V238" s="63" t="str">
        <f>VLOOKUP(B238,SAOM!B234:N962,13,0)</f>
        <v>00:20:0E:10:4A:06</v>
      </c>
      <c r="W238" s="34">
        <v>40991</v>
      </c>
      <c r="X238" s="32" t="s">
        <v>2314</v>
      </c>
      <c r="Y238" s="36">
        <v>40991</v>
      </c>
      <c r="Z238" s="53"/>
      <c r="AA238" s="72"/>
      <c r="AB238" s="72" t="s">
        <v>4850</v>
      </c>
      <c r="AC238" s="72"/>
      <c r="AD238" s="54"/>
      <c r="AE238" s="37" t="s">
        <v>4850</v>
      </c>
    </row>
    <row r="239" spans="1:31" s="37" customFormat="1">
      <c r="A239" s="30" t="s">
        <v>2281</v>
      </c>
      <c r="B239" s="61" t="s">
        <v>2282</v>
      </c>
      <c r="C239" s="34">
        <v>40984</v>
      </c>
      <c r="D239" s="34">
        <v>41029</v>
      </c>
      <c r="E239" s="34">
        <f t="shared" si="4"/>
        <v>41044</v>
      </c>
      <c r="F239" s="34" t="s">
        <v>501</v>
      </c>
      <c r="G239" s="31" t="s">
        <v>517</v>
      </c>
      <c r="H239" s="31" t="s">
        <v>499</v>
      </c>
      <c r="I239" s="31" t="s">
        <v>501</v>
      </c>
      <c r="J239" s="32" t="s">
        <v>1007</v>
      </c>
      <c r="K239" s="32" t="s">
        <v>1026</v>
      </c>
      <c r="L239" s="32" t="s">
        <v>1027</v>
      </c>
      <c r="M239" s="63" t="str">
        <f>VLOOKUP(B239,SAOM!B$2:H1239,7,0)</f>
        <v>SES-CAIO-0855</v>
      </c>
      <c r="N239" s="64">
        <v>4033</v>
      </c>
      <c r="O239" s="34">
        <f>VLOOKUP(B239,SAOM!B$2:I1239,8,0)</f>
        <v>40995</v>
      </c>
      <c r="P239" s="34" t="str">
        <f>VLOOKUP(B239,AG_Lider!A$1:F1598,6,0)</f>
        <v>CONCLUÍDO</v>
      </c>
      <c r="Q239" s="65" t="str">
        <f>VLOOKUP(B239,SAOM!B$2:J1239,9,0)</f>
        <v>Marita Lopes da Cunha Leonel</v>
      </c>
      <c r="R239" s="34" t="str">
        <f>VLOOKUP(B239,SAOM!B$2:K1685,10,0)</f>
        <v>Rua MONSENHOR MARIO DA SILVEIRA, 205 - Centro</v>
      </c>
      <c r="S239" s="65" t="str">
        <f>VLOOKUP(B239,SAOM!B235:M963,12,0)</f>
        <v>(37) 3373-1105</v>
      </c>
      <c r="T239" s="116" t="str">
        <f>VLOOKUP(B239,SAOM!B235:L963,11,0)</f>
        <v>37930-000</v>
      </c>
      <c r="U239" s="35"/>
      <c r="V239" s="63" t="str">
        <f>VLOOKUP(B239,SAOM!B235:N963,13,0)</f>
        <v>00:20:0E:10:49:AB</v>
      </c>
      <c r="W239" s="34">
        <v>40994</v>
      </c>
      <c r="X239" s="32" t="s">
        <v>1635</v>
      </c>
      <c r="Y239" s="36">
        <v>40996</v>
      </c>
      <c r="Z239" s="53"/>
      <c r="AA239" s="72"/>
      <c r="AB239" s="72" t="s">
        <v>4850</v>
      </c>
      <c r="AC239" s="72"/>
      <c r="AD239" s="54"/>
      <c r="AE239" s="37" t="s">
        <v>4850</v>
      </c>
    </row>
    <row r="240" spans="1:31" s="37" customFormat="1" ht="15.75" customHeight="1">
      <c r="A240" s="30" t="s">
        <v>2279</v>
      </c>
      <c r="B240" s="61" t="s">
        <v>2280</v>
      </c>
      <c r="C240" s="34">
        <v>40984</v>
      </c>
      <c r="D240" s="34">
        <v>41029</v>
      </c>
      <c r="E240" s="34">
        <f t="shared" si="4"/>
        <v>41044</v>
      </c>
      <c r="F240" s="34" t="s">
        <v>501</v>
      </c>
      <c r="G240" s="31" t="s">
        <v>517</v>
      </c>
      <c r="H240" s="31" t="s">
        <v>499</v>
      </c>
      <c r="I240" s="31" t="s">
        <v>501</v>
      </c>
      <c r="J240" s="32" t="s">
        <v>1143</v>
      </c>
      <c r="K240" s="32" t="s">
        <v>1176</v>
      </c>
      <c r="L240" s="32" t="s">
        <v>1177</v>
      </c>
      <c r="M240" s="63" t="str">
        <f>VLOOKUP(B240,SAOM!B$2:H1240,7,0)</f>
        <v>SES-DOIA-0862</v>
      </c>
      <c r="N240" s="64">
        <v>4033</v>
      </c>
      <c r="O240" s="34">
        <f>VLOOKUP(B240,SAOM!B$2:I1240,8,0)</f>
        <v>40994</v>
      </c>
      <c r="P240" s="34" t="str">
        <f>VLOOKUP(B240,AG_Lider!A$1:F1599,6,0)</f>
        <v>CONCLUÍDO</v>
      </c>
      <c r="Q240" s="65" t="str">
        <f>VLOOKUP(B240,SAOM!B$2:J1240,9,0)</f>
        <v>Almelicio Francisco de Santana Junior</v>
      </c>
      <c r="R240" s="34" t="str">
        <f>VLOOKUP(B240,SAOM!B$2:K1686,10,0)</f>
        <v>Rua DOUTOR EDGARD PINTO FIUZA, 1637 - SÃO SEBASTIÃO</v>
      </c>
      <c r="S240" s="65" t="str">
        <f>VLOOKUP(B240,SAOM!B236:M964,12,0)</f>
        <v>(37) 3551-2938</v>
      </c>
      <c r="T240" s="116" t="str">
        <f>VLOOKUP(B240,SAOM!B236:L964,11,0)</f>
        <v>35610-000</v>
      </c>
      <c r="U240" s="35"/>
      <c r="V240" s="63" t="str">
        <f>VLOOKUP(B240,SAOM!B236:N964,13,0)</f>
        <v>00:20:0E:10:48:49</v>
      </c>
      <c r="W240" s="34">
        <v>40994</v>
      </c>
      <c r="X240" s="32" t="s">
        <v>1575</v>
      </c>
      <c r="Y240" s="36">
        <v>40996</v>
      </c>
      <c r="Z240" s="53"/>
      <c r="AA240" s="72"/>
      <c r="AB240" s="72" t="s">
        <v>4850</v>
      </c>
      <c r="AC240" s="72"/>
      <c r="AD240" s="32"/>
      <c r="AE240" s="37" t="s">
        <v>4850</v>
      </c>
    </row>
    <row r="241" spans="1:31" s="37" customFormat="1">
      <c r="A241" s="30">
        <v>896</v>
      </c>
      <c r="B241" s="61" t="s">
        <v>2301</v>
      </c>
      <c r="C241" s="34">
        <v>40984</v>
      </c>
      <c r="D241" s="34">
        <v>41029</v>
      </c>
      <c r="E241" s="34">
        <f t="shared" si="4"/>
        <v>41044</v>
      </c>
      <c r="F241" s="34" t="s">
        <v>501</v>
      </c>
      <c r="G241" s="31" t="s">
        <v>517</v>
      </c>
      <c r="H241" s="31" t="s">
        <v>499</v>
      </c>
      <c r="I241" s="31" t="s">
        <v>501</v>
      </c>
      <c r="J241" s="32" t="s">
        <v>1187</v>
      </c>
      <c r="K241" s="32" t="s">
        <v>1231</v>
      </c>
      <c r="L241" s="32" t="s">
        <v>1232</v>
      </c>
      <c r="M241" s="63" t="str">
        <f>VLOOKUP(B241,SAOM!B$2:H1241,7,0)</f>
        <v>SES-CRIA-0896</v>
      </c>
      <c r="N241" s="64">
        <v>4033</v>
      </c>
      <c r="O241" s="34">
        <f>VLOOKUP(B241,SAOM!B$2:I1241,8,0)</f>
        <v>40991</v>
      </c>
      <c r="P241" s="34" t="str">
        <f>VLOOKUP(B241,AG_Lider!A$1:F1600,6,0)</f>
        <v>CONCLUÍDO</v>
      </c>
      <c r="Q241" s="65" t="str">
        <f>VLOOKUP(B241,SAOM!B$2:J1241,9,0)</f>
        <v>Michel de Souza Almeida</v>
      </c>
      <c r="R241" s="34" t="str">
        <f>VLOOKUP(B241,SAOM!B$2:K1687,10,0)</f>
        <v>Rua Pedro Francisco Maciel, 26 - Lourdes</v>
      </c>
      <c r="S241" s="65" t="str">
        <f>VLOOKUP(B241,SAOM!B237:M965,12,0)</f>
        <v>(35) 3346-1540</v>
      </c>
      <c r="T241" s="116" t="str">
        <f>VLOOKUP(B241,SAOM!B237:L965,11,0)</f>
        <v>37445-000</v>
      </c>
      <c r="U241" s="35"/>
      <c r="V241" s="63" t="str">
        <f>VLOOKUP(B241,SAOM!B237:N965,13,0)</f>
        <v>00:20:0E:10:4C:3F</v>
      </c>
      <c r="W241" s="34">
        <v>40991</v>
      </c>
      <c r="X241" s="32" t="s">
        <v>1967</v>
      </c>
      <c r="Y241" s="36">
        <v>40994</v>
      </c>
      <c r="Z241" s="53"/>
      <c r="AA241" s="72"/>
      <c r="AB241" s="72" t="s">
        <v>4850</v>
      </c>
      <c r="AC241" s="72"/>
      <c r="AD241" s="32"/>
      <c r="AE241" s="37" t="s">
        <v>4850</v>
      </c>
    </row>
    <row r="242" spans="1:31" s="37" customFormat="1" ht="18" customHeight="1">
      <c r="A242" s="30" t="s">
        <v>2309</v>
      </c>
      <c r="B242" s="61" t="s">
        <v>2310</v>
      </c>
      <c r="C242" s="34">
        <v>40987</v>
      </c>
      <c r="D242" s="34">
        <v>41002</v>
      </c>
      <c r="E242" s="34">
        <f t="shared" si="4"/>
        <v>41017</v>
      </c>
      <c r="F242" s="34">
        <v>41023</v>
      </c>
      <c r="G242" s="31" t="s">
        <v>1518</v>
      </c>
      <c r="H242" s="31" t="s">
        <v>501</v>
      </c>
      <c r="I242" s="31" t="s">
        <v>501</v>
      </c>
      <c r="J242" s="32" t="s">
        <v>1188</v>
      </c>
      <c r="K242" s="32" t="s">
        <v>1233</v>
      </c>
      <c r="L242" s="32" t="s">
        <v>1234</v>
      </c>
      <c r="M242" s="63" t="str">
        <f>VLOOKUP(B242,SAOM!B$2:H1242,7,0)</f>
        <v>-</v>
      </c>
      <c r="N242" s="33">
        <v>4035</v>
      </c>
      <c r="O242" s="34" t="str">
        <f>VLOOKUP(B242,SAOM!B$2:I1242,8,0)</f>
        <v>-</v>
      </c>
      <c r="P242" s="34" t="str">
        <f>VLOOKUP(B242,AG_Lider!A$1:F1601,6,0)</f>
        <v>VODANET</v>
      </c>
      <c r="Q242" s="65" t="str">
        <f>VLOOKUP(B242,SAOM!B$2:J1242,9,0)</f>
        <v>Andreia Cassia Alves Ferreira</v>
      </c>
      <c r="R242" s="34" t="str">
        <f>VLOOKUP(B242,SAOM!B$2:K1688,10,0)</f>
        <v>Praça Farley Martins Mendes, 20 - Sagrada Família</v>
      </c>
      <c r="S242" s="65" t="str">
        <f>VLOOKUP(B242,SAOM!B238:M966,12,0)</f>
        <v>(38) 3845-3799</v>
      </c>
      <c r="T242" s="116" t="str">
        <f>VLOOKUP(B242,SAOM!B238:L966,11,0)</f>
        <v>39550-000</v>
      </c>
      <c r="U242" s="35"/>
      <c r="V242" s="63" t="str">
        <f>VLOOKUP(B242,SAOM!B238:N966,13,0)</f>
        <v>-</v>
      </c>
      <c r="W242" s="34"/>
      <c r="X242" s="32"/>
      <c r="Y242" s="36"/>
      <c r="Z242" s="53"/>
      <c r="AA242" s="104" t="s">
        <v>6115</v>
      </c>
      <c r="AB242" s="72" t="s">
        <v>4850</v>
      </c>
      <c r="AC242" s="72"/>
      <c r="AD242" s="54"/>
      <c r="AE242" s="37" t="s">
        <v>4850</v>
      </c>
    </row>
    <row r="243" spans="1:31" s="37" customFormat="1">
      <c r="A243" s="30">
        <v>948</v>
      </c>
      <c r="B243" s="61" t="s">
        <v>2344</v>
      </c>
      <c r="C243" s="34">
        <v>40989</v>
      </c>
      <c r="D243" s="34">
        <v>41089</v>
      </c>
      <c r="E243" s="34">
        <f t="shared" si="4"/>
        <v>41104</v>
      </c>
      <c r="F243" s="34">
        <v>41023</v>
      </c>
      <c r="G243" s="31" t="s">
        <v>517</v>
      </c>
      <c r="H243" s="31" t="s">
        <v>499</v>
      </c>
      <c r="I243" s="31" t="s">
        <v>501</v>
      </c>
      <c r="J243" s="32" t="s">
        <v>2358</v>
      </c>
      <c r="K243" s="32" t="s">
        <v>2408</v>
      </c>
      <c r="L243" s="32" t="s">
        <v>2409</v>
      </c>
      <c r="M243" s="63" t="str">
        <f>VLOOKUP(B243,SAOM!B$2:H1243,7,0)</f>
        <v>SES-CAGA-0948</v>
      </c>
      <c r="N243" s="64">
        <v>4033</v>
      </c>
      <c r="O243" s="34">
        <f>VLOOKUP(B243,SAOM!B$2:I1243,8,0)</f>
        <v>41103</v>
      </c>
      <c r="P243" s="34" t="str">
        <f>VLOOKUP(B243,AG_Lider!A$1:F1602,6,0)</f>
        <v>VODANET</v>
      </c>
      <c r="Q243" s="65" t="str">
        <f>VLOOKUP(B243,SAOM!B$2:J1243,9,0)</f>
        <v>Kátia Karina Oliveira de Carvalho</v>
      </c>
      <c r="R243" s="34" t="str">
        <f>VLOOKUP(B243,SAOM!B$2:K1689,10,0)</f>
        <v xml:space="preserve">  RUA LARGO SANTO ANTÔNIO, 6  - Centro</v>
      </c>
      <c r="S243" s="65" t="str">
        <f>VLOOKUP(B243,SAOM!B239:M967,12,0)</f>
        <v>(31) 3752-1238</v>
      </c>
      <c r="T243" s="116" t="str">
        <f>VLOOKUP(B243,SAOM!B239:L967,11,0)</f>
        <v>36150-000</v>
      </c>
      <c r="U243" s="35"/>
      <c r="V243" s="63" t="str">
        <f>VLOOKUP(B243,SAOM!B239:N967,13,0)</f>
        <v>00:20:0e:10:48:91</v>
      </c>
      <c r="W243" s="34">
        <v>41106</v>
      </c>
      <c r="X243" s="32" t="s">
        <v>5779</v>
      </c>
      <c r="Y243" s="36">
        <v>41106</v>
      </c>
      <c r="Z243" s="53"/>
      <c r="AA243" s="72" t="s">
        <v>4481</v>
      </c>
      <c r="AB243" s="72" t="s">
        <v>4850</v>
      </c>
      <c r="AC243" s="72"/>
      <c r="AD243" s="32"/>
      <c r="AE243" s="37" t="s">
        <v>4850</v>
      </c>
    </row>
    <row r="244" spans="1:31" s="37" customFormat="1" ht="15.75" customHeight="1">
      <c r="A244" s="30">
        <v>938</v>
      </c>
      <c r="B244" s="61" t="s">
        <v>2345</v>
      </c>
      <c r="C244" s="34">
        <v>40989</v>
      </c>
      <c r="D244" s="34">
        <v>41034</v>
      </c>
      <c r="E244" s="34">
        <f t="shared" si="4"/>
        <v>41049</v>
      </c>
      <c r="F244" s="34" t="s">
        <v>501</v>
      </c>
      <c r="G244" s="31" t="s">
        <v>517</v>
      </c>
      <c r="H244" s="31" t="s">
        <v>499</v>
      </c>
      <c r="I244" s="31" t="s">
        <v>501</v>
      </c>
      <c r="J244" s="32" t="s">
        <v>2359</v>
      </c>
      <c r="K244" s="32" t="s">
        <v>2410</v>
      </c>
      <c r="L244" s="32" t="s">
        <v>2411</v>
      </c>
      <c r="M244" s="63" t="str">
        <f>VLOOKUP(B244,SAOM!B$2:H1244,7,0)</f>
        <v>SES-ARNA-0938</v>
      </c>
      <c r="N244" s="64">
        <v>4033</v>
      </c>
      <c r="O244" s="34">
        <f>VLOOKUP(B244,SAOM!B$2:I1244,8,0)</f>
        <v>40994</v>
      </c>
      <c r="P244" s="34" t="str">
        <f>VLOOKUP(B244,AG_Lider!A$1:F1603,6,0)</f>
        <v>CONCLUÍDO</v>
      </c>
      <c r="Q244" s="65" t="str">
        <f>VLOOKUP(B244,SAOM!B$2:J1244,9,0)</f>
        <v>Thalita Cristine de C. Nascimento</v>
      </c>
      <c r="R244" s="34" t="str">
        <f>VLOOKUP(B244,SAOM!B$2:K1690,10,0)</f>
        <v>Rua Francisco Caetano, 148 - Centro</v>
      </c>
      <c r="S244" s="65" t="str">
        <f>VLOOKUP(B244,SAOM!B240:M968,12,0)</f>
        <v>(32) 3286-1265</v>
      </c>
      <c r="T244" s="116" t="str">
        <f>VLOOKUP(B244,SAOM!B240:L968,11,0)</f>
        <v>37360-000</v>
      </c>
      <c r="U244" s="35"/>
      <c r="V244" s="63" t="str">
        <f>VLOOKUP(B244,SAOM!B240:N968,13,0)</f>
        <v>00:20:0E:10:4c:63</v>
      </c>
      <c r="W244" s="34">
        <v>40994</v>
      </c>
      <c r="X244" s="32" t="s">
        <v>1967</v>
      </c>
      <c r="Y244" s="36">
        <v>40996</v>
      </c>
      <c r="Z244" s="53"/>
      <c r="AA244" s="72"/>
      <c r="AB244" s="72" t="s">
        <v>4850</v>
      </c>
      <c r="AC244" s="72"/>
      <c r="AD244" s="54"/>
      <c r="AE244" s="37" t="s">
        <v>4850</v>
      </c>
    </row>
    <row r="245" spans="1:31" s="37" customFormat="1">
      <c r="A245" s="30">
        <v>939</v>
      </c>
      <c r="B245" s="61" t="s">
        <v>2346</v>
      </c>
      <c r="C245" s="34">
        <v>40989</v>
      </c>
      <c r="D245" s="34">
        <v>41096</v>
      </c>
      <c r="E245" s="34">
        <f t="shared" si="4"/>
        <v>41111</v>
      </c>
      <c r="F245" s="34">
        <v>41002</v>
      </c>
      <c r="G245" s="31" t="s">
        <v>682</v>
      </c>
      <c r="H245" s="31" t="s">
        <v>499</v>
      </c>
      <c r="I245" s="31" t="s">
        <v>501</v>
      </c>
      <c r="J245" s="32" t="s">
        <v>2360</v>
      </c>
      <c r="K245" s="32" t="s">
        <v>2412</v>
      </c>
      <c r="L245" s="32" t="s">
        <v>2413</v>
      </c>
      <c r="M245" s="63" t="str">
        <f>VLOOKUP(B245,SAOM!B$2:H1245,7,0)</f>
        <v>SES-ALRA-0939</v>
      </c>
      <c r="N245" s="64">
        <v>4035</v>
      </c>
      <c r="O245" s="34">
        <f>VLOOKUP(B245,SAOM!B$2:I1245,8,0)</f>
        <v>41122</v>
      </c>
      <c r="P245" s="34" t="str">
        <f>VLOOKUP(B245,AG_Lider!A$1:F1604,6,0)</f>
        <v>VODANET</v>
      </c>
      <c r="Q245" s="65" t="str">
        <f>VLOOKUP(B245,SAOM!B$2:J1245,9,0)</f>
        <v>Mayla Souza</v>
      </c>
      <c r="R245" s="34" t="str">
        <f>VLOOKUP(B245,SAOM!B$2:K1691,10,0)</f>
        <v>Rua Bias Fortes, 680 ALmoxarifado - Centro</v>
      </c>
      <c r="S245" s="65" t="str">
        <f>VLOOKUP(B245,SAOM!B241:M969,12,0)</f>
        <v>(33) 9961-9486</v>
      </c>
      <c r="T245" s="116" t="str">
        <f>VLOOKUP(B245,SAOM!B241:L969,11,0)</f>
        <v>39900-000</v>
      </c>
      <c r="U245" s="35"/>
      <c r="V245" s="63" t="str">
        <f>VLOOKUP(B245,SAOM!B241:N969,13,0)</f>
        <v>-</v>
      </c>
      <c r="W245" s="34"/>
      <c r="X245" s="32"/>
      <c r="Y245" s="36"/>
      <c r="Z245" s="53"/>
      <c r="AA245" s="72" t="s">
        <v>2659</v>
      </c>
      <c r="AB245" s="72" t="s">
        <v>4850</v>
      </c>
      <c r="AC245" s="72"/>
      <c r="AD245" s="54"/>
      <c r="AE245" s="37" t="s">
        <v>4850</v>
      </c>
    </row>
    <row r="246" spans="1:31" s="37" customFormat="1">
      <c r="A246" s="30">
        <v>940</v>
      </c>
      <c r="B246" s="61" t="s">
        <v>2347</v>
      </c>
      <c r="C246" s="34">
        <v>40989</v>
      </c>
      <c r="D246" s="34">
        <v>41034</v>
      </c>
      <c r="E246" s="34">
        <f t="shared" si="4"/>
        <v>41049</v>
      </c>
      <c r="F246" s="34" t="s">
        <v>501</v>
      </c>
      <c r="G246" s="31" t="s">
        <v>517</v>
      </c>
      <c r="H246" s="31" t="s">
        <v>499</v>
      </c>
      <c r="I246" s="31" t="s">
        <v>501</v>
      </c>
      <c r="J246" s="103" t="s">
        <v>2443</v>
      </c>
      <c r="K246" s="32" t="s">
        <v>2414</v>
      </c>
      <c r="L246" s="32" t="s">
        <v>2415</v>
      </c>
      <c r="M246" s="63" t="str">
        <f>VLOOKUP(B246,SAOM!B$2:H1246,7,0)</f>
        <v>SES-BAIS-0940</v>
      </c>
      <c r="N246" s="64">
        <v>4033</v>
      </c>
      <c r="O246" s="34">
        <f>VLOOKUP(B246,SAOM!B$2:I1246,8,0)</f>
        <v>40994</v>
      </c>
      <c r="P246" s="34" t="str">
        <f>VLOOKUP(B246,AG_Lider!A$1:F1605,6,0)</f>
        <v>CONCLUÍDO</v>
      </c>
      <c r="Q246" s="65" t="str">
        <f>VLOOKUP(B246,SAOM!B$2:J1246,9,0)</f>
        <v>Letícia de Castro Freitas</v>
      </c>
      <c r="R246" s="34" t="str">
        <f>VLOOKUP(B246,SAOM!B$2:K1692,10,0)</f>
        <v>Rua Doutor Antônio Soeiro, 235 - Vila Regina</v>
      </c>
      <c r="S246" s="65" t="str">
        <f>VLOOKUP(B246,SAOM!B242:M970,12,0)</f>
        <v>(31) 3837-3470</v>
      </c>
      <c r="T246" s="116" t="str">
        <f>VLOOKUP(B246,SAOM!B242:L970,11,0)</f>
        <v>35970-000</v>
      </c>
      <c r="U246" s="35"/>
      <c r="V246" s="63" t="str">
        <f>VLOOKUP(B246,SAOM!B242:N970,13,0)</f>
        <v>00:20:0E:10:49:EB</v>
      </c>
      <c r="W246" s="34">
        <v>40994</v>
      </c>
      <c r="X246" s="32" t="s">
        <v>2314</v>
      </c>
      <c r="Y246" s="36">
        <v>40996</v>
      </c>
      <c r="Z246" s="53"/>
      <c r="AA246" s="72"/>
      <c r="AB246" s="72" t="s">
        <v>4850</v>
      </c>
      <c r="AC246" s="72"/>
      <c r="AD246" s="32"/>
      <c r="AE246" s="37" t="s">
        <v>4850</v>
      </c>
    </row>
    <row r="247" spans="1:31" s="37" customFormat="1">
      <c r="A247" s="30">
        <v>942</v>
      </c>
      <c r="B247" s="61" t="s">
        <v>2348</v>
      </c>
      <c r="C247" s="34">
        <v>40989</v>
      </c>
      <c r="D247" s="34">
        <v>41034</v>
      </c>
      <c r="E247" s="34">
        <f t="shared" si="4"/>
        <v>41049</v>
      </c>
      <c r="F247" s="34" t="s">
        <v>501</v>
      </c>
      <c r="G247" s="31" t="s">
        <v>517</v>
      </c>
      <c r="H247" s="31" t="s">
        <v>499</v>
      </c>
      <c r="I247" s="31" t="s">
        <v>501</v>
      </c>
      <c r="J247" s="32" t="s">
        <v>2361</v>
      </c>
      <c r="K247" s="32" t="s">
        <v>2416</v>
      </c>
      <c r="L247" s="32" t="s">
        <v>2417</v>
      </c>
      <c r="M247" s="63" t="str">
        <f>VLOOKUP(B247,SAOM!B$2:H1247,7,0)</f>
        <v>SES-CAIS-0942</v>
      </c>
      <c r="N247" s="64">
        <v>4033</v>
      </c>
      <c r="O247" s="34">
        <f>VLOOKUP(B247,SAOM!B$2:I1247,8,0)</f>
        <v>40996</v>
      </c>
      <c r="P247" s="34" t="str">
        <f>VLOOKUP(B247,AG_Lider!A$1:F1606,6,0)</f>
        <v>CONCLUÍDO</v>
      </c>
      <c r="Q247" s="65" t="str">
        <f>VLOOKUP(B247,SAOM!B$2:J1247,9,0)</f>
        <v>Eusia Maria Maciel de Freitas</v>
      </c>
      <c r="R247" s="34" t="str">
        <f>VLOOKUP(B247,SAOM!B$2:K1693,10,0)</f>
        <v>Rua Coronel Victor Mascarenhas, 388 - Centro</v>
      </c>
      <c r="S247" s="65" t="str">
        <f>VLOOKUP(B247,SAOM!B243:M971,12,0)</f>
        <v>(31) 3714-7271</v>
      </c>
      <c r="T247" s="116" t="str">
        <f>VLOOKUP(B247,SAOM!B243:L971,11,0)</f>
        <v>35770-000</v>
      </c>
      <c r="U247" s="35"/>
      <c r="V247" s="63" t="str">
        <f>VLOOKUP(B247,SAOM!B243:N971,13,0)</f>
        <v>00:20:0E:10:4A:3C</v>
      </c>
      <c r="W247" s="34">
        <v>40996</v>
      </c>
      <c r="X247" s="32" t="s">
        <v>2314</v>
      </c>
      <c r="Y247" s="36">
        <v>40998</v>
      </c>
      <c r="Z247" s="53"/>
      <c r="AA247" s="72"/>
      <c r="AB247" s="72" t="s">
        <v>4850</v>
      </c>
      <c r="AC247" s="72"/>
      <c r="AD247" s="32"/>
      <c r="AE247" s="37" t="s">
        <v>4850</v>
      </c>
    </row>
    <row r="248" spans="1:31" s="37" customFormat="1">
      <c r="A248" s="30">
        <v>943</v>
      </c>
      <c r="B248" s="61" t="s">
        <v>2349</v>
      </c>
      <c r="C248" s="34">
        <v>40989</v>
      </c>
      <c r="D248" s="34">
        <v>41089</v>
      </c>
      <c r="E248" s="34">
        <f t="shared" si="4"/>
        <v>41104</v>
      </c>
      <c r="F248" s="34">
        <v>41023</v>
      </c>
      <c r="G248" s="31" t="s">
        <v>517</v>
      </c>
      <c r="H248" s="31" t="s">
        <v>499</v>
      </c>
      <c r="I248" s="31" t="s">
        <v>501</v>
      </c>
      <c r="J248" s="32" t="s">
        <v>2362</v>
      </c>
      <c r="K248" s="32" t="s">
        <v>2418</v>
      </c>
      <c r="L248" s="32" t="s">
        <v>2419</v>
      </c>
      <c r="M248" s="63" t="str">
        <f>VLOOKUP(B248,SAOM!B$2:H1248,7,0)</f>
        <v>-</v>
      </c>
      <c r="N248" s="64">
        <v>4033</v>
      </c>
      <c r="O248" s="34">
        <f>VLOOKUP(B248,SAOM!B$2:I1248,8,0)</f>
        <v>41148</v>
      </c>
      <c r="P248" s="34" t="str">
        <f>VLOOKUP(B248,AG_Lider!A$1:F1607,6,0)</f>
        <v>VODANET</v>
      </c>
      <c r="Q248" s="65" t="str">
        <f>VLOOKUP(B248,SAOM!B$2:J1248,9,0)</f>
        <v>Maria Cristina Ridolfi</v>
      </c>
      <c r="R248" s="34" t="str">
        <f>VLOOKUP(B248,SAOM!B$2:K1694,10,0)</f>
        <v>RUA RIBEIRÃO DOS BUGRES, 20  - BAIRRO NOSSA SENHORA DAS GRAÇAS</v>
      </c>
      <c r="S248" s="65" t="str">
        <f>VLOOKUP(B248,SAOM!B244:M972,12,0)</f>
        <v xml:space="preserve">  (35)3735-1183/1020</v>
      </c>
      <c r="T248" s="116" t="str">
        <f>VLOOKUP(B248,SAOM!B244:L972,11,0)</f>
        <v>37780-000</v>
      </c>
      <c r="U248" s="35"/>
      <c r="V248" s="63" t="str">
        <f>VLOOKUP(B248,SAOM!B244:N972,13,0)</f>
        <v>-</v>
      </c>
      <c r="W248" s="34">
        <v>41122</v>
      </c>
      <c r="X248" s="32" t="s">
        <v>6218</v>
      </c>
      <c r="Y248" s="36">
        <v>41122</v>
      </c>
      <c r="Z248" s="53"/>
      <c r="AA248" s="72" t="s">
        <v>4493</v>
      </c>
      <c r="AB248" s="72" t="s">
        <v>4850</v>
      </c>
      <c r="AC248" s="72"/>
      <c r="AD248" s="32"/>
      <c r="AE248" s="37" t="s">
        <v>4850</v>
      </c>
    </row>
    <row r="249" spans="1:31" s="37" customFormat="1">
      <c r="A249" s="30">
        <v>3353</v>
      </c>
      <c r="B249" s="61">
        <v>3353</v>
      </c>
      <c r="C249" s="34">
        <v>41019</v>
      </c>
      <c r="D249" s="34">
        <v>41064</v>
      </c>
      <c r="E249" s="34">
        <f t="shared" si="4"/>
        <v>41079</v>
      </c>
      <c r="F249" s="34" t="s">
        <v>501</v>
      </c>
      <c r="G249" s="31" t="s">
        <v>517</v>
      </c>
      <c r="H249" s="31" t="s">
        <v>499</v>
      </c>
      <c r="I249" s="31" t="s">
        <v>501</v>
      </c>
      <c r="J249" s="32" t="s">
        <v>2925</v>
      </c>
      <c r="K249" s="32" t="s">
        <v>3025</v>
      </c>
      <c r="L249" s="32" t="s">
        <v>3026</v>
      </c>
      <c r="M249" s="63" t="str">
        <f>VLOOKUP(B249,SAOM!B$2:H1327,7,0)</f>
        <v>SES-ATIA-3353</v>
      </c>
      <c r="N249" s="64">
        <v>4035</v>
      </c>
      <c r="O249" s="34">
        <f>VLOOKUP(B249,SAOM!B$2:I1327,8,0)</f>
        <v>41040</v>
      </c>
      <c r="P249" s="34" t="e">
        <f>VLOOKUP(B249,AG_Lider!A$1:F1686,6,0)</f>
        <v>#N/A</v>
      </c>
      <c r="Q249" s="65" t="str">
        <f>VLOOKUP(B249,SAOM!B$2:J1327,9,0)</f>
        <v>Tarcísio Chaves Almeida</v>
      </c>
      <c r="R249" s="34" t="str">
        <f>VLOOKUP(B249,SAOM!B$2:K1773,10,0)</f>
        <v>Rua João J. de Almeida, 66</v>
      </c>
      <c r="S249" s="65" t="str">
        <f>VLOOKUP(B249,SAOM!B245:M973,12,0)</f>
        <v>33 3526-1155</v>
      </c>
      <c r="T249" s="116" t="str">
        <f>VLOOKUP(B249,SAOM!B245:L973,11,0)</f>
        <v>39850-000</v>
      </c>
      <c r="U249" s="35"/>
      <c r="V249" s="63" t="str">
        <f>VLOOKUP(B249,SAOM!B245:N973,13,0)</f>
        <v>00:20:0e:10:48:aa</v>
      </c>
      <c r="W249" s="34">
        <v>41040</v>
      </c>
      <c r="X249" s="32" t="s">
        <v>2241</v>
      </c>
      <c r="Y249" s="36">
        <v>41040</v>
      </c>
      <c r="Z249" s="53"/>
      <c r="AA249" s="72" t="s">
        <v>3205</v>
      </c>
      <c r="AB249" s="72" t="s">
        <v>4850</v>
      </c>
      <c r="AC249" s="72"/>
      <c r="AD249" s="32"/>
      <c r="AE249" s="37" t="s">
        <v>4850</v>
      </c>
    </row>
    <row r="250" spans="1:31" s="37" customFormat="1">
      <c r="A250" s="30">
        <v>945</v>
      </c>
      <c r="B250" s="61" t="s">
        <v>2351</v>
      </c>
      <c r="C250" s="34">
        <v>40989</v>
      </c>
      <c r="D250" s="34">
        <v>41034</v>
      </c>
      <c r="E250" s="34">
        <f t="shared" si="4"/>
        <v>41049</v>
      </c>
      <c r="F250" s="34">
        <v>41023</v>
      </c>
      <c r="G250" s="31" t="s">
        <v>764</v>
      </c>
      <c r="H250" s="31" t="s">
        <v>499</v>
      </c>
      <c r="I250" s="31" t="s">
        <v>506</v>
      </c>
      <c r="J250" s="32" t="s">
        <v>2364</v>
      </c>
      <c r="K250" s="32" t="s">
        <v>2422</v>
      </c>
      <c r="L250" s="32" t="s">
        <v>2423</v>
      </c>
      <c r="M250" s="63" t="str">
        <f>VLOOKUP(B250,SAOM!B$2:H1250,7,0)</f>
        <v>-</v>
      </c>
      <c r="N250" s="64">
        <v>4033</v>
      </c>
      <c r="O250" s="34" t="str">
        <f>VLOOKUP(B250,SAOM!B$2:I1250,8,0)</f>
        <v>-</v>
      </c>
      <c r="P250" s="34" t="str">
        <f>VLOOKUP(B250,AG_Lider!A$1:F1609,6,0)</f>
        <v>VODANET</v>
      </c>
      <c r="Q250" s="65" t="str">
        <f>VLOOKUP(B250,SAOM!B$2:J1250,9,0)</f>
        <v>Conceição</v>
      </c>
      <c r="R250" s="34" t="str">
        <f>VLOOKUP(B250,SAOM!B$2:K1696,10,0)</f>
        <v>Rua Henrique Cota, 84 - Bela Vista</v>
      </c>
      <c r="S250" s="65" t="str">
        <f>VLOOKUP(B250,SAOM!B246:M974,12,0)</f>
        <v>(34) 3822-9770</v>
      </c>
      <c r="T250" s="116" t="str">
        <f>VLOOKUP(B250,SAOM!B246:L974,11,0)</f>
        <v>38703-249</v>
      </c>
      <c r="U250" s="35"/>
      <c r="V250" s="63" t="str">
        <f>VLOOKUP(B250,SAOM!B246:N974,13,0)</f>
        <v>-</v>
      </c>
      <c r="W250" s="34"/>
      <c r="X250" s="32"/>
      <c r="Y250" s="36"/>
      <c r="Z250" s="53"/>
      <c r="AA250" s="72" t="s">
        <v>3058</v>
      </c>
      <c r="AB250" s="72" t="s">
        <v>4850</v>
      </c>
      <c r="AC250" s="72"/>
      <c r="AD250" s="32"/>
      <c r="AE250" s="37" t="s">
        <v>4850</v>
      </c>
    </row>
    <row r="251" spans="1:31" s="37" customFormat="1">
      <c r="A251" s="30">
        <v>946</v>
      </c>
      <c r="B251" s="61" t="s">
        <v>2352</v>
      </c>
      <c r="C251" s="34">
        <v>40989</v>
      </c>
      <c r="D251" s="34">
        <v>41034</v>
      </c>
      <c r="E251" s="34">
        <f t="shared" si="4"/>
        <v>41049</v>
      </c>
      <c r="F251" s="34">
        <v>41023</v>
      </c>
      <c r="G251" s="31" t="s">
        <v>764</v>
      </c>
      <c r="H251" s="31" t="s">
        <v>499</v>
      </c>
      <c r="I251" s="31" t="s">
        <v>506</v>
      </c>
      <c r="J251" s="32" t="s">
        <v>2365</v>
      </c>
      <c r="K251" s="32" t="s">
        <v>2424</v>
      </c>
      <c r="L251" s="32" t="s">
        <v>2425</v>
      </c>
      <c r="M251" s="63" t="str">
        <f>VLOOKUP(B251,SAOM!B$2:H1251,7,0)</f>
        <v>-</v>
      </c>
      <c r="N251" s="64">
        <v>4033</v>
      </c>
      <c r="O251" s="34" t="str">
        <f>VLOOKUP(B251,SAOM!B$2:I1251,8,0)</f>
        <v>-</v>
      </c>
      <c r="P251" s="34" t="str">
        <f>VLOOKUP(B251,AG_Lider!A$1:F1610,6,0)</f>
        <v>VODANET</v>
      </c>
      <c r="Q251" s="65" t="str">
        <f>VLOOKUP(B251,SAOM!B$2:J1251,9,0)</f>
        <v>João Ciribelli</v>
      </c>
      <c r="R251" s="34" t="str">
        <f>VLOOKUP(B251,SAOM!B$2:K1697,10,0)</f>
        <v>Praça Dr Gilmar Dutra e Melo Felipe, 0 - Centro</v>
      </c>
      <c r="S251" s="65" t="str">
        <f>VLOOKUP(B251,SAOM!B247:M975,12,0)</f>
        <v>(32) 3696-3361</v>
      </c>
      <c r="T251" s="116" t="str">
        <f>VLOOKUP(B251,SAOM!B247:L975,11,0)</f>
        <v>36880-000</v>
      </c>
      <c r="U251" s="35"/>
      <c r="V251" s="63" t="str">
        <f>VLOOKUP(B251,SAOM!B247:N975,13,0)</f>
        <v>-</v>
      </c>
      <c r="W251" s="34"/>
      <c r="X251" s="32"/>
      <c r="Y251" s="36"/>
      <c r="Z251" s="53"/>
      <c r="AA251" s="72" t="s">
        <v>3057</v>
      </c>
      <c r="AB251" s="72" t="s">
        <v>4850</v>
      </c>
      <c r="AC251" s="72"/>
      <c r="AD251" s="32"/>
      <c r="AE251" s="37" t="s">
        <v>4850</v>
      </c>
    </row>
    <row r="252" spans="1:31" s="37" customFormat="1">
      <c r="A252" s="30">
        <v>947</v>
      </c>
      <c r="B252" s="61" t="s">
        <v>2353</v>
      </c>
      <c r="C252" s="34">
        <v>40989</v>
      </c>
      <c r="D252" s="34">
        <v>41034</v>
      </c>
      <c r="E252" s="34">
        <f t="shared" si="4"/>
        <v>41049</v>
      </c>
      <c r="F252" s="34" t="s">
        <v>501</v>
      </c>
      <c r="G252" s="31" t="s">
        <v>517</v>
      </c>
      <c r="H252" s="31" t="s">
        <v>499</v>
      </c>
      <c r="I252" s="31" t="s">
        <v>501</v>
      </c>
      <c r="J252" s="32" t="s">
        <v>2366</v>
      </c>
      <c r="K252" s="32" t="s">
        <v>2426</v>
      </c>
      <c r="L252" s="32" t="s">
        <v>2427</v>
      </c>
      <c r="M252" s="63" t="str">
        <f>VLOOKUP(B252,SAOM!B$2:H1252,7,0)</f>
        <v>SES-CARA-0947</v>
      </c>
      <c r="N252" s="64">
        <v>4033</v>
      </c>
      <c r="O252" s="34">
        <f>VLOOKUP(B252,SAOM!B$2:I1252,8,0)</f>
        <v>41009</v>
      </c>
      <c r="P252" s="34" t="str">
        <f>VLOOKUP(B252,AG_Lider!A$1:F1611,6,0)</f>
        <v>CONCLUÍDO</v>
      </c>
      <c r="Q252" s="65" t="str">
        <f>VLOOKUP(B252,SAOM!B$2:J1252,9,0)</f>
        <v>Adriano Carlos Soares</v>
      </c>
      <c r="R252" s="34" t="str">
        <f>VLOOKUP(B252,SAOM!B$2:K1698,10,0)</f>
        <v>Avenida Ferreira Rios, 0 - Centro</v>
      </c>
      <c r="S252" s="65" t="str">
        <f>VLOOKUP(B252,SAOM!B248:M976,12,0)</f>
        <v>(31) 3873-5180</v>
      </c>
      <c r="T252" s="116" t="str">
        <f>VLOOKUP(B252,SAOM!B248:L976,11,0)</f>
        <v>36925-000</v>
      </c>
      <c r="U252" s="35"/>
      <c r="V252" s="63" t="str">
        <f>VLOOKUP(B252,SAOM!B248:N976,13,0)</f>
        <v>00:20:0e:10:4c:89</v>
      </c>
      <c r="W252" s="34">
        <v>41010</v>
      </c>
      <c r="X252" s="32" t="s">
        <v>2241</v>
      </c>
      <c r="Y252" s="36">
        <v>41010</v>
      </c>
      <c r="Z252" s="53"/>
      <c r="AA252" s="72"/>
      <c r="AB252" s="72" t="s">
        <v>4850</v>
      </c>
      <c r="AC252" s="72"/>
      <c r="AD252" s="32"/>
      <c r="AE252" s="37" t="s">
        <v>4850</v>
      </c>
    </row>
    <row r="253" spans="1:31" s="37" customFormat="1">
      <c r="A253" s="30">
        <v>937</v>
      </c>
      <c r="B253" s="61" t="s">
        <v>2354</v>
      </c>
      <c r="C253" s="34">
        <v>40989</v>
      </c>
      <c r="D253" s="34">
        <v>41034</v>
      </c>
      <c r="E253" s="34">
        <f t="shared" si="4"/>
        <v>41049</v>
      </c>
      <c r="F253" s="34" t="s">
        <v>501</v>
      </c>
      <c r="G253" s="31" t="s">
        <v>517</v>
      </c>
      <c r="H253" s="31" t="s">
        <v>499</v>
      </c>
      <c r="I253" s="31" t="s">
        <v>501</v>
      </c>
      <c r="J253" s="32" t="s">
        <v>2428</v>
      </c>
      <c r="K253" s="32" t="s">
        <v>2429</v>
      </c>
      <c r="L253" s="32" t="s">
        <v>2430</v>
      </c>
      <c r="M253" s="63" t="str">
        <f>VLOOKUP(B253,SAOM!B$2:H1253,7,0)</f>
        <v>SES-ANOS-0937</v>
      </c>
      <c r="N253" s="64">
        <v>4033</v>
      </c>
      <c r="O253" s="34">
        <f>VLOOKUP(B253,SAOM!B$2:I1253,8,0)</f>
        <v>40997</v>
      </c>
      <c r="P253" s="34" t="str">
        <f>VLOOKUP(B253,AG_Lider!A$1:F1612,6,0)</f>
        <v>CONCLUÍDO</v>
      </c>
      <c r="Q253" s="65" t="str">
        <f>VLOOKUP(B253,SAOM!B$2:J1253,9,0)</f>
        <v>Wagner Fiorino</v>
      </c>
      <c r="R253" s="34" t="str">
        <f>VLOOKUP(B253,SAOM!B$2:K1699,10,0)</f>
        <v>Rua Euclides Ribeiro, 46 - Centro</v>
      </c>
      <c r="S253" s="65" t="str">
        <f>VLOOKUP(B253,SAOM!B249:M977,12,0)</f>
        <v>(32) 3346-1256</v>
      </c>
      <c r="T253" s="116" t="str">
        <f>VLOOKUP(B253,SAOM!B249:L977,11,0)</f>
        <v>36220-000</v>
      </c>
      <c r="U253" s="35"/>
      <c r="V253" s="63" t="str">
        <f>VLOOKUP(B253,SAOM!B249:N977,13,0)</f>
        <v>00:20:0e:10:48:60</v>
      </c>
      <c r="W253" s="34">
        <v>40997</v>
      </c>
      <c r="X253" s="32" t="s">
        <v>1967</v>
      </c>
      <c r="Y253" s="36">
        <v>41002</v>
      </c>
      <c r="Z253" s="53"/>
      <c r="AA253" s="72"/>
      <c r="AB253" s="72" t="s">
        <v>4850</v>
      </c>
      <c r="AC253" s="72"/>
      <c r="AD253" s="32"/>
      <c r="AE253" s="37" t="s">
        <v>4850</v>
      </c>
    </row>
    <row r="254" spans="1:31" s="37" customFormat="1">
      <c r="A254" s="30">
        <v>936</v>
      </c>
      <c r="B254" s="61" t="s">
        <v>2355</v>
      </c>
      <c r="C254" s="34">
        <v>40989</v>
      </c>
      <c r="D254" s="34">
        <v>41089</v>
      </c>
      <c r="E254" s="34">
        <f t="shared" si="4"/>
        <v>41104</v>
      </c>
      <c r="F254" s="34">
        <v>41095</v>
      </c>
      <c r="G254" s="31" t="s">
        <v>6466</v>
      </c>
      <c r="H254" s="31" t="s">
        <v>499</v>
      </c>
      <c r="I254" s="31" t="s">
        <v>501</v>
      </c>
      <c r="J254" s="32" t="s">
        <v>2367</v>
      </c>
      <c r="K254" s="32" t="s">
        <v>2431</v>
      </c>
      <c r="L254" s="32" t="s">
        <v>2432</v>
      </c>
      <c r="M254" s="63" t="str">
        <f>VLOOKUP(B254,SAOM!B$2:H1254,7,0)</f>
        <v>-</v>
      </c>
      <c r="N254" s="64">
        <v>4035</v>
      </c>
      <c r="O254" s="34" t="str">
        <f>VLOOKUP(B254,SAOM!B$2:I1254,8,0)</f>
        <v>-</v>
      </c>
      <c r="P254" s="34" t="str">
        <f>VLOOKUP(B254,AG_Lider!A$1:F1613,6,0)</f>
        <v>VODANET</v>
      </c>
      <c r="Q254" s="65" t="str">
        <f>VLOOKUP(B254,SAOM!B$2:J1254,9,0)</f>
        <v>Geraldo Felício Junior</v>
      </c>
      <c r="R254" s="34" t="str">
        <f>VLOOKUP(B254,SAOM!B$2:K1700,10,0)</f>
        <v xml:space="preserve">  Av do contorno, 36 - Bairro Nossa Senhora as Graças</v>
      </c>
      <c r="S254" s="65" t="str">
        <f>VLOOKUP(B254,SAOM!B250:M978,12,0)</f>
        <v>(33) 3328-1193</v>
      </c>
      <c r="T254" s="116" t="str">
        <f>VLOOKUP(B254,SAOM!B250:L978,11,0)</f>
        <v>35249-000</v>
      </c>
      <c r="U254" s="35"/>
      <c r="V254" s="63" t="str">
        <f>VLOOKUP(B254,SAOM!B250:N978,13,0)</f>
        <v>-</v>
      </c>
      <c r="W254" s="34"/>
      <c r="X254" s="32"/>
      <c r="Y254" s="36"/>
      <c r="Z254" s="53"/>
      <c r="AA254" s="72" t="s">
        <v>5523</v>
      </c>
      <c r="AB254" s="72" t="s">
        <v>4850</v>
      </c>
      <c r="AC254" s="72"/>
      <c r="AD254" s="32"/>
      <c r="AE254" s="37" t="s">
        <v>4850</v>
      </c>
    </row>
    <row r="255" spans="1:31" s="37" customFormat="1">
      <c r="A255" s="30">
        <v>935</v>
      </c>
      <c r="B255" s="61" t="s">
        <v>2356</v>
      </c>
      <c r="C255" s="34">
        <v>40989</v>
      </c>
      <c r="D255" s="34">
        <v>41034</v>
      </c>
      <c r="E255" s="34">
        <f t="shared" si="4"/>
        <v>41049</v>
      </c>
      <c r="F255" s="34" t="s">
        <v>501</v>
      </c>
      <c r="G255" s="31" t="s">
        <v>517</v>
      </c>
      <c r="H255" s="31" t="s">
        <v>499</v>
      </c>
      <c r="I255" s="31" t="s">
        <v>501</v>
      </c>
      <c r="J255" s="32" t="s">
        <v>2368</v>
      </c>
      <c r="K255" s="32" t="s">
        <v>2433</v>
      </c>
      <c r="L255" s="32" t="s">
        <v>2434</v>
      </c>
      <c r="M255" s="63" t="str">
        <f>VLOOKUP(B255,SAOM!B$2:H1255,7,0)</f>
        <v>SES-AICA-0935</v>
      </c>
      <c r="N255" s="64">
        <v>4033</v>
      </c>
      <c r="O255" s="34">
        <f>VLOOKUP(B255,SAOM!B$2:I1255,8,0)</f>
        <v>40998</v>
      </c>
      <c r="P255" s="34" t="str">
        <f>VLOOKUP(B255,AG_Lider!A$1:F1614,6,0)</f>
        <v>CONCLUÍDO</v>
      </c>
      <c r="Q255" s="65" t="str">
        <f>VLOOKUP(B255,SAOM!B$2:J1255,9,0)</f>
        <v>Marcos de Barros Chaves</v>
      </c>
      <c r="R255" s="34" t="str">
        <f>VLOOKUP(B255,SAOM!B$2:K1701,10,0)</f>
        <v>Rua Felipe Senador, 1057 - Campo Prático</v>
      </c>
      <c r="S255" s="65" t="str">
        <f>VLOOKUP(B255,SAOM!B251:M979,12,0)</f>
        <v>(35) 3344-1386</v>
      </c>
      <c r="T255" s="116" t="str">
        <f>VLOOKUP(B255,SAOM!B251:L979,11,0)</f>
        <v>37450-000</v>
      </c>
      <c r="U255" s="35"/>
      <c r="V255" s="63" t="str">
        <f>VLOOKUP(B255,SAOM!B251:N979,13,0)</f>
        <v>00:20:0e:10:48:9a</v>
      </c>
      <c r="W255" s="34">
        <v>41001</v>
      </c>
      <c r="X255" s="32" t="s">
        <v>1967</v>
      </c>
      <c r="Y255" s="36">
        <v>41002</v>
      </c>
      <c r="Z255" s="53"/>
      <c r="AA255" s="72"/>
      <c r="AB255" s="72" t="s">
        <v>4850</v>
      </c>
      <c r="AC255" s="72"/>
      <c r="AD255" s="32"/>
      <c r="AE255" s="37" t="s">
        <v>4850</v>
      </c>
    </row>
    <row r="256" spans="1:31" s="37" customFormat="1">
      <c r="A256" s="30">
        <v>934</v>
      </c>
      <c r="B256" s="61" t="s">
        <v>2357</v>
      </c>
      <c r="C256" s="34">
        <v>40989</v>
      </c>
      <c r="D256" s="34">
        <v>41034</v>
      </c>
      <c r="E256" s="34">
        <f t="shared" si="4"/>
        <v>41049</v>
      </c>
      <c r="F256" s="34" t="s">
        <v>501</v>
      </c>
      <c r="G256" s="31" t="s">
        <v>517</v>
      </c>
      <c r="H256" s="31" t="s">
        <v>499</v>
      </c>
      <c r="I256" s="31" t="s">
        <v>501</v>
      </c>
      <c r="J256" s="32" t="s">
        <v>2435</v>
      </c>
      <c r="K256" s="32" t="s">
        <v>2436</v>
      </c>
      <c r="L256" s="32" t="s">
        <v>2437</v>
      </c>
      <c r="M256" s="63" t="str">
        <f>VLOOKUP(B256,SAOM!B$2:H1256,7,0)</f>
        <v>SES-AGAS-0934</v>
      </c>
      <c r="N256" s="64">
        <v>4035</v>
      </c>
      <c r="O256" s="34">
        <f>VLOOKUP(B256,SAOM!B$2:I1256,8,0)</f>
        <v>41016</v>
      </c>
      <c r="P256" s="34" t="str">
        <f>VLOOKUP(B256,AG_Lider!A$1:F1615,6,0)</f>
        <v>CONCLUÍDO</v>
      </c>
      <c r="Q256" s="65" t="str">
        <f>VLOOKUP(B256,SAOM!B$2:J1256,9,0)</f>
        <v>Fulgêncio Fernandes de Souza</v>
      </c>
      <c r="R256" s="34" t="str">
        <f>VLOOKUP(B256,SAOM!B$2:K1702,10,0)</f>
        <v>Rua Joaquim Leandro, 629 - São Vicente</v>
      </c>
      <c r="S256" s="65" t="str">
        <f>VLOOKUP(B256,SAOM!B252:M980,12,0)</f>
        <v>(33) 3611-1505</v>
      </c>
      <c r="T256" s="116" t="str">
        <f>VLOOKUP(B256,SAOM!B252:L980,11,0)</f>
        <v>39880-000</v>
      </c>
      <c r="U256" s="35"/>
      <c r="V256" s="63" t="str">
        <f>VLOOKUP(B256,SAOM!B252:N980,13,0)</f>
        <v>00:20:0e:10:4c:a6</v>
      </c>
      <c r="W256" s="34">
        <v>41016</v>
      </c>
      <c r="X256" s="32" t="s">
        <v>2241</v>
      </c>
      <c r="Y256" s="36">
        <v>41016</v>
      </c>
      <c r="Z256" s="53"/>
      <c r="AA256" s="72"/>
      <c r="AB256" s="72" t="s">
        <v>4850</v>
      </c>
      <c r="AC256" s="72"/>
      <c r="AD256" s="32"/>
      <c r="AE256" s="37" t="s">
        <v>4850</v>
      </c>
    </row>
    <row r="257" spans="1:31" s="125" customFormat="1">
      <c r="A257" s="117">
        <v>3509</v>
      </c>
      <c r="B257" s="118">
        <v>3509</v>
      </c>
      <c r="C257" s="119">
        <v>41044</v>
      </c>
      <c r="D257" s="119">
        <v>41117</v>
      </c>
      <c r="E257" s="119">
        <f t="shared" si="4"/>
        <v>41132</v>
      </c>
      <c r="F257" s="119">
        <v>41050</v>
      </c>
      <c r="G257" s="120" t="s">
        <v>2466</v>
      </c>
      <c r="H257" s="120" t="s">
        <v>499</v>
      </c>
      <c r="I257" s="120" t="s">
        <v>501</v>
      </c>
      <c r="J257" s="121" t="s">
        <v>2050</v>
      </c>
      <c r="K257" s="121" t="s">
        <v>1071</v>
      </c>
      <c r="L257" s="121" t="s">
        <v>1072</v>
      </c>
      <c r="M257" s="118" t="str">
        <f>VLOOKUP(B257,SAOM!B$2:H1392,7,0)</f>
        <v>SES-LADA-3509</v>
      </c>
      <c r="N257" s="136">
        <v>4033</v>
      </c>
      <c r="O257" s="119">
        <f>VLOOKUP(B257,SAOM!B$2:I1392,8,0)</f>
        <v>41110</v>
      </c>
      <c r="P257" s="119" t="e">
        <f>VLOOKUP(B257,AG_Lider!A$1:F1751,6,0)</f>
        <v>#N/A</v>
      </c>
      <c r="Q257" s="122" t="str">
        <f>VLOOKUP(B257,SAOM!B$2:J1392,9,0)</f>
        <v>Claudia Resende do Nascimento</v>
      </c>
      <c r="R257" s="119" t="str">
        <f>VLOOKUP(B257,SAOM!B$2:K1838,10,0)</f>
        <v>Praça Amaro Lopes, 606</v>
      </c>
      <c r="S257" s="122" t="e">
        <f>VLOOKUP(B257,SAOM!B406:M1134,12,0)</f>
        <v>#N/A</v>
      </c>
      <c r="T257" s="128" t="e">
        <f>VLOOKUP(B257,SAOM!B406:L1134,11,0)</f>
        <v>#N/A</v>
      </c>
      <c r="U257" s="123"/>
      <c r="V257" s="118" t="e">
        <f>VLOOKUP(B257,SAOM!B406:N1134,13,0)</f>
        <v>#N/A</v>
      </c>
      <c r="W257" s="119">
        <v>41109</v>
      </c>
      <c r="X257" s="121" t="s">
        <v>6012</v>
      </c>
      <c r="Y257" s="124"/>
      <c r="Z257" s="98"/>
      <c r="AA257" s="96" t="s">
        <v>6011</v>
      </c>
      <c r="AB257" s="72" t="s">
        <v>4850</v>
      </c>
      <c r="AC257" s="96"/>
      <c r="AD257" s="121" t="s">
        <v>6016</v>
      </c>
      <c r="AE257" s="125" t="s">
        <v>4850</v>
      </c>
    </row>
    <row r="258" spans="1:31" s="37" customFormat="1">
      <c r="A258" s="30">
        <v>951</v>
      </c>
      <c r="B258" s="61" t="s">
        <v>2502</v>
      </c>
      <c r="C258" s="34">
        <v>40997</v>
      </c>
      <c r="D258" s="34">
        <v>41042</v>
      </c>
      <c r="E258" s="34">
        <f t="shared" si="4"/>
        <v>41057</v>
      </c>
      <c r="F258" s="34" t="s">
        <v>501</v>
      </c>
      <c r="G258" s="31" t="s">
        <v>517</v>
      </c>
      <c r="H258" s="31" t="s">
        <v>499</v>
      </c>
      <c r="I258" s="31" t="s">
        <v>501</v>
      </c>
      <c r="J258" s="32" t="s">
        <v>2503</v>
      </c>
      <c r="K258" s="32" t="s">
        <v>2534</v>
      </c>
      <c r="L258" s="32" t="s">
        <v>2535</v>
      </c>
      <c r="M258" s="63" t="str">
        <f>VLOOKUP(B258,SAOM!B$2:H1258,7,0)</f>
        <v>SES-CLIO-0951</v>
      </c>
      <c r="N258" s="64">
        <v>4033</v>
      </c>
      <c r="O258" s="34">
        <f>VLOOKUP(B258,SAOM!B$2:I1258,8,0)</f>
        <v>41003</v>
      </c>
      <c r="P258" s="34" t="str">
        <f>VLOOKUP(B258,AG_Lider!A$1:F1617,6,0)</f>
        <v>CONCLUÍDO</v>
      </c>
      <c r="Q258" s="65" t="str">
        <f>VLOOKUP(B258,SAOM!B$2:J1258,9,0)</f>
        <v>Anna Carolina Rodrigues Costa</v>
      </c>
      <c r="R258" s="34" t="str">
        <f>VLOOKUP(B258,SAOM!B$2:K1704,10,0)</f>
        <v>avenida Araguaia, 127</v>
      </c>
      <c r="S258" s="65" t="str">
        <f>VLOOKUP(B258,SAOM!B254:M982,12,0)</f>
        <v>(37) 3381-2933</v>
      </c>
      <c r="T258" s="116" t="str">
        <f>VLOOKUP(B258,SAOM!B254:L982,11,0)</f>
        <v>35530-000</v>
      </c>
      <c r="U258" s="35"/>
      <c r="V258" s="63" t="str">
        <f>VLOOKUP(B258,SAOM!B254:N982,13,0)</f>
        <v>00:20:0e:10:48:92</v>
      </c>
      <c r="W258" s="34">
        <v>41003</v>
      </c>
      <c r="X258" s="32" t="s">
        <v>1635</v>
      </c>
      <c r="Y258" s="36">
        <v>41003</v>
      </c>
      <c r="Z258" s="53"/>
      <c r="AA258" s="72"/>
      <c r="AB258" s="72" t="s">
        <v>4850</v>
      </c>
      <c r="AC258" s="72"/>
      <c r="AD258" s="32"/>
      <c r="AE258" s="37" t="s">
        <v>4850</v>
      </c>
    </row>
    <row r="259" spans="1:31" s="37" customFormat="1">
      <c r="A259" s="30">
        <v>949</v>
      </c>
      <c r="B259" s="61" t="s">
        <v>2507</v>
      </c>
      <c r="C259" s="34">
        <v>40997</v>
      </c>
      <c r="D259" s="34">
        <v>41118</v>
      </c>
      <c r="E259" s="34">
        <f t="shared" si="4"/>
        <v>41133</v>
      </c>
      <c r="F259" s="34">
        <v>41002</v>
      </c>
      <c r="G259" s="31" t="s">
        <v>682</v>
      </c>
      <c r="H259" s="31" t="s">
        <v>499</v>
      </c>
      <c r="I259" s="31" t="s">
        <v>501</v>
      </c>
      <c r="J259" s="32" t="s">
        <v>2508</v>
      </c>
      <c r="K259" s="32" t="s">
        <v>2536</v>
      </c>
      <c r="L259" s="32" t="s">
        <v>2537</v>
      </c>
      <c r="M259" s="63" t="str">
        <f>VLOOKUP(B259,SAOM!B$2:H1259,7,0)</f>
        <v>SES-CABU-0949</v>
      </c>
      <c r="N259" s="64">
        <v>4033</v>
      </c>
      <c r="O259" s="34">
        <f>VLOOKUP(B259,SAOM!B$2:I1259,8,0)</f>
        <v>41146</v>
      </c>
      <c r="P259" s="34" t="e">
        <f>VLOOKUP(B259,AG_Lider!A$1:F1618,6,0)</f>
        <v>#N/A</v>
      </c>
      <c r="Q259" s="65" t="str">
        <f>VLOOKUP(B259,SAOM!B$2:J1259,9,0)</f>
        <v>Ana Cristina Pereira Guimarães</v>
      </c>
      <c r="R259" s="34" t="str">
        <f>VLOOKUP(B259,SAOM!B$2:K1705,10,0)</f>
        <v>Rua Mario Milward, 283</v>
      </c>
      <c r="S259" s="65" t="str">
        <f>VLOOKUP(B259,SAOM!B255:M983,12,0)</f>
        <v>(35) 3341-3758</v>
      </c>
      <c r="T259" s="116" t="str">
        <f>VLOOKUP(B259,SAOM!B255:L983,11,0)</f>
        <v>37440-000</v>
      </c>
      <c r="U259" s="35"/>
      <c r="V259" s="63" t="str">
        <f>VLOOKUP(B259,SAOM!B255:N983,13,0)</f>
        <v>-</v>
      </c>
      <c r="W259" s="34"/>
      <c r="X259" s="32"/>
      <c r="Y259" s="36"/>
      <c r="Z259" s="53"/>
      <c r="AA259" s="72" t="s">
        <v>4434</v>
      </c>
      <c r="AB259" s="72" t="s">
        <v>4850</v>
      </c>
      <c r="AC259" s="72"/>
      <c r="AD259" s="32"/>
      <c r="AE259" s="37" t="s">
        <v>4850</v>
      </c>
    </row>
    <row r="260" spans="1:31" s="37" customFormat="1">
      <c r="A260" s="30">
        <v>950</v>
      </c>
      <c r="B260" s="61" t="s">
        <v>2512</v>
      </c>
      <c r="C260" s="34">
        <v>40997</v>
      </c>
      <c r="D260" s="34">
        <v>41118</v>
      </c>
      <c r="E260" s="34">
        <f t="shared" si="4"/>
        <v>41133</v>
      </c>
      <c r="F260" s="34">
        <v>41002</v>
      </c>
      <c r="G260" s="31" t="s">
        <v>682</v>
      </c>
      <c r="H260" s="31" t="s">
        <v>499</v>
      </c>
      <c r="I260" s="31" t="s">
        <v>501</v>
      </c>
      <c r="J260" s="32" t="s">
        <v>2513</v>
      </c>
      <c r="K260" s="32" t="s">
        <v>2538</v>
      </c>
      <c r="L260" s="32" t="s">
        <v>2539</v>
      </c>
      <c r="M260" s="63" t="str">
        <f>VLOOKUP(B260,SAOM!B$2:H1260,7,0)</f>
        <v>-</v>
      </c>
      <c r="N260" s="64">
        <v>4033</v>
      </c>
      <c r="O260" s="34">
        <f>VLOOKUP(B260,SAOM!B$2:I1260,8,0)</f>
        <v>41121</v>
      </c>
      <c r="P260" s="34" t="e">
        <f>VLOOKUP(B260,AG_Lider!A$1:F1619,6,0)</f>
        <v>#N/A</v>
      </c>
      <c r="Q260" s="65" t="str">
        <f>VLOOKUP(B260,SAOM!B$2:J1260,9,0)</f>
        <v>Geliane de Andrade Lima Teofilo</v>
      </c>
      <c r="R260" s="34" t="str">
        <f>VLOOKUP(B260,SAOM!B$2:K1706,10,0)</f>
        <v xml:space="preserve">Rua Juscelino Kubitschek-92 - Centro  </v>
      </c>
      <c r="S260" s="65" t="str">
        <f>VLOOKUP(B260,SAOM!B256:M984,12,0)</f>
        <v>(34) 3353-5311</v>
      </c>
      <c r="T260" s="116" t="str">
        <f>VLOOKUP(B260,SAOM!B256:L984,11,0)</f>
        <v>37997-000</v>
      </c>
      <c r="U260" s="35"/>
      <c r="V260" s="63" t="str">
        <f>VLOOKUP(B260,SAOM!B256:N984,13,0)</f>
        <v>-</v>
      </c>
      <c r="W260" s="34"/>
      <c r="X260" s="32"/>
      <c r="Y260" s="36"/>
      <c r="Z260" s="53"/>
      <c r="AA260" s="72" t="s">
        <v>2658</v>
      </c>
      <c r="AB260" s="72" t="s">
        <v>4850</v>
      </c>
      <c r="AC260" s="72"/>
      <c r="AD260" s="32"/>
      <c r="AE260" s="37" t="s">
        <v>4850</v>
      </c>
    </row>
    <row r="261" spans="1:31" s="37" customFormat="1">
      <c r="A261" s="30">
        <v>952</v>
      </c>
      <c r="B261" s="61" t="s">
        <v>2516</v>
      </c>
      <c r="C261" s="34">
        <v>40997</v>
      </c>
      <c r="D261" s="34">
        <v>41042</v>
      </c>
      <c r="E261" s="34">
        <f t="shared" si="4"/>
        <v>41057</v>
      </c>
      <c r="F261" s="34" t="s">
        <v>501</v>
      </c>
      <c r="G261" s="31" t="s">
        <v>517</v>
      </c>
      <c r="H261" s="31" t="s">
        <v>499</v>
      </c>
      <c r="I261" s="31" t="s">
        <v>501</v>
      </c>
      <c r="J261" s="32" t="s">
        <v>2517</v>
      </c>
      <c r="K261" s="32" t="s">
        <v>2540</v>
      </c>
      <c r="L261" s="32" t="s">
        <v>2541</v>
      </c>
      <c r="M261" s="63" t="str">
        <f>VLOOKUP(B261,SAOM!B$2:H1261,7,0)</f>
        <v>SES-COAS-0952</v>
      </c>
      <c r="N261" s="64">
        <v>4033</v>
      </c>
      <c r="O261" s="34">
        <f>VLOOKUP(B261,SAOM!B$2:I1261,8,0)</f>
        <v>41026</v>
      </c>
      <c r="P261" s="34" t="str">
        <f>VLOOKUP(B261,AG_Lider!A$1:F1620,6,0)</f>
        <v>CONCLUÍDO</v>
      </c>
      <c r="Q261" s="65" t="str">
        <f>VLOOKUP(B261,SAOM!B$2:J1261,9,0)</f>
        <v>Luana Paula Jordão Carvalho</v>
      </c>
      <c r="R261" s="34" t="str">
        <f>VLOOKUP(B261,SAOM!B$2:K1707,10,0)</f>
        <v>Rua Maria da Conceição Fonseca, 130</v>
      </c>
      <c r="S261" s="65" t="str">
        <f>VLOOKUP(B261,SAOM!B257:M985,12,0)</f>
        <v>(35) 9878-5142</v>
      </c>
      <c r="T261" s="116" t="str">
        <f>VLOOKUP(B261,SAOM!B257:L985,11,0)</f>
        <v>36360-000</v>
      </c>
      <c r="U261" s="35"/>
      <c r="V261" s="63" t="str">
        <f>VLOOKUP(B261,SAOM!B257:N985,13,0)</f>
        <v>00:20:0e:10:48:b5</v>
      </c>
      <c r="W261" s="34">
        <v>41026</v>
      </c>
      <c r="X261" s="32" t="s">
        <v>2446</v>
      </c>
      <c r="Y261" s="36">
        <v>41026</v>
      </c>
      <c r="Z261" s="53"/>
      <c r="AA261" s="72"/>
      <c r="AB261" s="72" t="s">
        <v>4850</v>
      </c>
      <c r="AC261" s="72"/>
      <c r="AD261" s="32"/>
      <c r="AE261" s="37" t="s">
        <v>4850</v>
      </c>
    </row>
    <row r="262" spans="1:31" s="37" customFormat="1">
      <c r="A262" s="30">
        <v>953</v>
      </c>
      <c r="B262" s="61" t="s">
        <v>2521</v>
      </c>
      <c r="C262" s="34">
        <v>40997</v>
      </c>
      <c r="D262" s="34">
        <v>41114</v>
      </c>
      <c r="E262" s="34">
        <f t="shared" si="4"/>
        <v>41129</v>
      </c>
      <c r="F262" s="34">
        <v>41015</v>
      </c>
      <c r="G262" s="31" t="s">
        <v>752</v>
      </c>
      <c r="H262" s="31" t="s">
        <v>499</v>
      </c>
      <c r="I262" s="31" t="s">
        <v>501</v>
      </c>
      <c r="J262" s="32" t="s">
        <v>4787</v>
      </c>
      <c r="K262" s="32" t="s">
        <v>2542</v>
      </c>
      <c r="L262" s="32" t="s">
        <v>2543</v>
      </c>
      <c r="M262" s="63" t="str">
        <f>VLOOKUP(B262,SAOM!B$2:H1262,7,0)</f>
        <v>-</v>
      </c>
      <c r="N262" s="64">
        <v>4033</v>
      </c>
      <c r="O262" s="34" t="str">
        <f>VLOOKUP(B262,SAOM!B$2:I1262,8,0)</f>
        <v>-</v>
      </c>
      <c r="P262" s="34" t="str">
        <f>VLOOKUP(B262,AG_Lider!A$1:F1621,6,0)</f>
        <v>VODANET</v>
      </c>
      <c r="Q262" s="65" t="str">
        <f>VLOOKUP(B262,SAOM!B$2:J1262,9,0)</f>
        <v>Marcus Vinicius do Nascimento</v>
      </c>
      <c r="R262" s="34" t="str">
        <f>VLOOKUP(B262,SAOM!B$2:K1708,10,0)</f>
        <v>Rua Expedicionário Taumaturgo, 66</v>
      </c>
      <c r="S262" s="65" t="str">
        <f>VLOOKUP(B262,SAOM!B258:M986,12,0)</f>
        <v>(33) 3317-1106</v>
      </c>
      <c r="T262" s="116" t="str">
        <f>VLOOKUP(B262,SAOM!B258:L986,11,0)</f>
        <v>36947-000</v>
      </c>
      <c r="U262" s="35"/>
      <c r="V262" s="63" t="str">
        <f>VLOOKUP(B262,SAOM!B258:N986,13,0)</f>
        <v>-</v>
      </c>
      <c r="W262" s="34"/>
      <c r="X262" s="32"/>
      <c r="Y262" s="36"/>
      <c r="Z262" s="53"/>
      <c r="AA262" s="72" t="s">
        <v>4786</v>
      </c>
      <c r="AB262" s="72" t="s">
        <v>4850</v>
      </c>
      <c r="AC262" s="72"/>
      <c r="AD262" s="32"/>
      <c r="AE262" s="37" t="s">
        <v>4850</v>
      </c>
    </row>
    <row r="263" spans="1:31" s="37" customFormat="1">
      <c r="A263" s="30">
        <v>954</v>
      </c>
      <c r="B263" s="61" t="s">
        <v>2532</v>
      </c>
      <c r="C263" s="34">
        <v>40997</v>
      </c>
      <c r="D263" s="34">
        <v>41042</v>
      </c>
      <c r="E263" s="34">
        <f t="shared" si="4"/>
        <v>41057</v>
      </c>
      <c r="F263" s="34" t="s">
        <v>501</v>
      </c>
      <c r="G263" s="31" t="s">
        <v>517</v>
      </c>
      <c r="H263" s="31" t="s">
        <v>499</v>
      </c>
      <c r="I263" s="31" t="s">
        <v>501</v>
      </c>
      <c r="J263" s="32" t="s">
        <v>2525</v>
      </c>
      <c r="K263" s="32" t="s">
        <v>2544</v>
      </c>
      <c r="L263" s="32" t="s">
        <v>2545</v>
      </c>
      <c r="M263" s="63" t="str">
        <f>VLOOKUP(B263,SAOM!B$2:H1263,7,0)</f>
        <v>SES-COAO-0954</v>
      </c>
      <c r="N263" s="64">
        <v>4033</v>
      </c>
      <c r="O263" s="34">
        <f>VLOOKUP(B263,SAOM!B$2:I1263,8,0)</f>
        <v>41024</v>
      </c>
      <c r="P263" s="34" t="str">
        <f>VLOOKUP(B263,AG_Lider!A$1:F1622,6,0)</f>
        <v>CONCLUÍDO</v>
      </c>
      <c r="Q263" s="65" t="str">
        <f>VLOOKUP(B263,SAOM!B$2:J1263,9,0)</f>
        <v>Ana Paula Moraes Nogueira</v>
      </c>
      <c r="R263" s="34" t="str">
        <f>VLOOKUP(B263,SAOM!B$2:K1709,10,0)</f>
        <v>travessa José de Pinto Nogueira</v>
      </c>
      <c r="S263" s="65" t="str">
        <f>VLOOKUP(B263,SAOM!B259:M987,12,0)</f>
        <v>(35) 9938-8818</v>
      </c>
      <c r="T263" s="116" t="str">
        <f>VLOOKUP(B263,SAOM!B259:L987,11,0)</f>
        <v>37670-000</v>
      </c>
      <c r="U263" s="35"/>
      <c r="V263" s="63" t="str">
        <f>VLOOKUP(B263,SAOM!B259:N987,13,0)</f>
        <v>00:20:0e:10:48:bc</v>
      </c>
      <c r="W263" s="34">
        <v>41024</v>
      </c>
      <c r="X263" s="32" t="s">
        <v>1967</v>
      </c>
      <c r="Y263" s="36">
        <v>41024</v>
      </c>
      <c r="Z263" s="53"/>
      <c r="AA263" s="72"/>
      <c r="AB263" s="72" t="s">
        <v>4850</v>
      </c>
      <c r="AC263" s="72"/>
      <c r="AD263" s="32"/>
      <c r="AE263" s="37" t="s">
        <v>4850</v>
      </c>
    </row>
    <row r="264" spans="1:31" s="37" customFormat="1">
      <c r="A264" s="30">
        <v>956</v>
      </c>
      <c r="B264" s="61" t="s">
        <v>2533</v>
      </c>
      <c r="C264" s="34">
        <v>40997</v>
      </c>
      <c r="D264" s="34">
        <v>41042</v>
      </c>
      <c r="E264" s="34">
        <f t="shared" si="4"/>
        <v>41057</v>
      </c>
      <c r="F264" s="34" t="s">
        <v>501</v>
      </c>
      <c r="G264" s="31" t="s">
        <v>517</v>
      </c>
      <c r="H264" s="31" t="s">
        <v>499</v>
      </c>
      <c r="I264" s="31" t="s">
        <v>501</v>
      </c>
      <c r="J264" s="32" t="s">
        <v>2737</v>
      </c>
      <c r="K264" s="32" t="s">
        <v>2546</v>
      </c>
      <c r="L264" s="32" t="s">
        <v>2547</v>
      </c>
      <c r="M264" s="63" t="str">
        <f>VLOOKUP(B264,SAOM!B$2:H1264,7,0)</f>
        <v>SES-DIIS-0956</v>
      </c>
      <c r="N264" s="64">
        <v>4033</v>
      </c>
      <c r="O264" s="34">
        <f>VLOOKUP(B264,SAOM!B$2:I1264,8,0)</f>
        <v>41022</v>
      </c>
      <c r="P264" s="34" t="str">
        <f>VLOOKUP(B264,AG_Lider!A$1:F1623,6,0)</f>
        <v>CONCLUÍDO</v>
      </c>
      <c r="Q264" s="65" t="str">
        <f>VLOOKUP(B264,SAOM!B$2:J1264,9,0)</f>
        <v>Danilo Vieira Lima</v>
      </c>
      <c r="R264" s="34" t="str">
        <f>VLOOKUP(B264,SAOM!B$2:K1710,10,0)</f>
        <v>Rua Wilson Castro Mares, 333</v>
      </c>
      <c r="S264" s="65" t="str">
        <f>VLOOKUP(B264,SAOM!B260:M988,12,0)</f>
        <v>(33) 8814-9002</v>
      </c>
      <c r="T264" s="116" t="str">
        <f>VLOOKUP(B264,SAOM!B260:L988,11,0)</f>
        <v>39912-000</v>
      </c>
      <c r="U264" s="35"/>
      <c r="V264" s="63" t="str">
        <f>VLOOKUP(B264,SAOM!B260:N988,13,0)</f>
        <v>00:20:0e:10:49:9a</v>
      </c>
      <c r="W264" s="34">
        <v>41023</v>
      </c>
      <c r="X264" s="32" t="s">
        <v>2241</v>
      </c>
      <c r="Y264" s="36">
        <v>41023</v>
      </c>
      <c r="Z264" s="53"/>
      <c r="AA264" s="72"/>
      <c r="AB264" s="72" t="s">
        <v>4850</v>
      </c>
      <c r="AC264" s="72"/>
      <c r="AD264" s="32"/>
      <c r="AE264" s="37" t="s">
        <v>4850</v>
      </c>
    </row>
    <row r="265" spans="1:31" s="37" customFormat="1">
      <c r="A265" s="30">
        <v>3231</v>
      </c>
      <c r="B265" s="61" t="s">
        <v>2636</v>
      </c>
      <c r="C265" s="34">
        <v>41001</v>
      </c>
      <c r="D265" s="34">
        <v>41046</v>
      </c>
      <c r="E265" s="34">
        <f t="shared" si="4"/>
        <v>41061</v>
      </c>
      <c r="F265" s="34" t="s">
        <v>501</v>
      </c>
      <c r="G265" s="31" t="s">
        <v>517</v>
      </c>
      <c r="H265" s="31" t="s">
        <v>499</v>
      </c>
      <c r="I265" s="31" t="s">
        <v>501</v>
      </c>
      <c r="J265" s="32" t="s">
        <v>118</v>
      </c>
      <c r="K265" s="32" t="s">
        <v>664</v>
      </c>
      <c r="L265" s="32" t="s">
        <v>665</v>
      </c>
      <c r="M265" s="63" t="str">
        <f>VLOOKUP(B265,SAOM!B$2:H1265,7,0)</f>
        <v>SES-SAIA-3231</v>
      </c>
      <c r="N265" s="64">
        <v>4033</v>
      </c>
      <c r="O265" s="34">
        <f>VLOOKUP(B265,SAOM!B$2:I1265,8,0)</f>
        <v>41011</v>
      </c>
      <c r="P265" s="34" t="str">
        <f>VLOOKUP(B265,AG_Lider!A$1:F1624,6,0)</f>
        <v>CONCLUÍDO</v>
      </c>
      <c r="Q265" s="65" t="str">
        <f>VLOOKUP(B265,SAOM!B$2:J1265,9,0)</f>
        <v>José Eduardo</v>
      </c>
      <c r="R265" s="34" t="str">
        <f>VLOOKUP(B265,SAOM!B$2:K1711,10,0)</f>
        <v>Av. VIII, Numero 50</v>
      </c>
      <c r="S265" s="65" t="str">
        <f>VLOOKUP(B265,SAOM!B261:M989,12,0)</f>
        <v>31 3641-5320</v>
      </c>
      <c r="T265" s="116" t="str">
        <f>VLOOKUP(B265,SAOM!B261:L989,11,0)</f>
        <v>33045-090</v>
      </c>
      <c r="U265" s="35"/>
      <c r="V265" s="63" t="str">
        <f>VLOOKUP(B265,SAOM!B261:N989,13,0)</f>
        <v>00:20:0e:10:4c:64</v>
      </c>
      <c r="W265" s="34">
        <v>41011</v>
      </c>
      <c r="X265" s="32" t="s">
        <v>2314</v>
      </c>
      <c r="Y265" s="36">
        <v>41011</v>
      </c>
      <c r="Z265" s="53"/>
      <c r="AA265" s="72"/>
      <c r="AB265" s="72" t="s">
        <v>4850</v>
      </c>
      <c r="AC265" s="72"/>
      <c r="AD265" s="32" t="s">
        <v>4062</v>
      </c>
      <c r="AE265" s="37" t="s">
        <v>4850</v>
      </c>
    </row>
    <row r="266" spans="1:31" s="37" customFormat="1">
      <c r="A266" s="30">
        <v>3355</v>
      </c>
      <c r="B266" s="61">
        <v>3355</v>
      </c>
      <c r="C266" s="34">
        <v>41019</v>
      </c>
      <c r="D266" s="34">
        <v>41064</v>
      </c>
      <c r="E266" s="34">
        <f t="shared" si="4"/>
        <v>41079</v>
      </c>
      <c r="F266" s="34" t="s">
        <v>501</v>
      </c>
      <c r="G266" s="31" t="s">
        <v>517</v>
      </c>
      <c r="H266" s="31" t="s">
        <v>499</v>
      </c>
      <c r="I266" s="31" t="s">
        <v>501</v>
      </c>
      <c r="J266" s="32" t="s">
        <v>2925</v>
      </c>
      <c r="K266" s="32" t="s">
        <v>3025</v>
      </c>
      <c r="L266" s="32" t="s">
        <v>3026</v>
      </c>
      <c r="M266" s="63" t="str">
        <f>VLOOKUP(B266,SAOM!B$2:H1329,7,0)</f>
        <v>SES-ATIA-3355</v>
      </c>
      <c r="N266" s="64">
        <v>4035</v>
      </c>
      <c r="O266" s="34">
        <f>VLOOKUP(B266,SAOM!B$2:I1329,8,0)</f>
        <v>41040</v>
      </c>
      <c r="P266" s="34" t="e">
        <f>VLOOKUP(B266,AG_Lider!A$1:F1688,6,0)</f>
        <v>#N/A</v>
      </c>
      <c r="Q266" s="65" t="str">
        <f>VLOOKUP(B266,SAOM!B$2:J1329,9,0)</f>
        <v>Danielle Nunes dos Santos</v>
      </c>
      <c r="R266" s="34" t="str">
        <f>VLOOKUP(B266,SAOM!B$2:K1775,10,0)</f>
        <v>Rua Projetada, s/n</v>
      </c>
      <c r="S266" s="65" t="str">
        <f>VLOOKUP(B266,SAOM!B262:M990,12,0)</f>
        <v>33 3526-1155</v>
      </c>
      <c r="T266" s="116" t="str">
        <f>VLOOKUP(B266,SAOM!B262:L990,11,0)</f>
        <v>39850-000</v>
      </c>
      <c r="U266" s="35"/>
      <c r="V266" s="63" t="str">
        <f>VLOOKUP(B266,SAOM!B262:N990,13,0)</f>
        <v>00:20:0e:10:4c:23</v>
      </c>
      <c r="W266" s="34">
        <v>41040</v>
      </c>
      <c r="X266" s="32" t="s">
        <v>2241</v>
      </c>
      <c r="Y266" s="36">
        <v>41040</v>
      </c>
      <c r="Z266" s="53"/>
      <c r="AA266" s="72"/>
      <c r="AB266" s="72" t="s">
        <v>4850</v>
      </c>
      <c r="AC266" s="72"/>
      <c r="AD266" s="32"/>
      <c r="AE266" s="37" t="s">
        <v>4850</v>
      </c>
    </row>
    <row r="267" spans="1:31" s="37" customFormat="1">
      <c r="A267" s="30">
        <v>3233</v>
      </c>
      <c r="B267" s="61" t="s">
        <v>2638</v>
      </c>
      <c r="C267" s="34">
        <v>41002</v>
      </c>
      <c r="D267" s="34">
        <v>41047</v>
      </c>
      <c r="E267" s="34">
        <f t="shared" si="4"/>
        <v>41062</v>
      </c>
      <c r="F267" s="34" t="s">
        <v>501</v>
      </c>
      <c r="G267" s="31" t="s">
        <v>517</v>
      </c>
      <c r="H267" s="31" t="s">
        <v>499</v>
      </c>
      <c r="I267" s="31" t="s">
        <v>501</v>
      </c>
      <c r="J267" s="32" t="s">
        <v>118</v>
      </c>
      <c r="K267" s="32" t="s">
        <v>664</v>
      </c>
      <c r="L267" s="32" t="s">
        <v>665</v>
      </c>
      <c r="M267" s="63" t="str">
        <f>VLOOKUP(B267,SAOM!B$2:H1267,7,0)</f>
        <v>SES-SAIA-3233</v>
      </c>
      <c r="N267" s="64">
        <v>4033</v>
      </c>
      <c r="O267" s="34">
        <f>VLOOKUP(B267,SAOM!B$2:I1267,8,0)</f>
        <v>41016</v>
      </c>
      <c r="P267" s="34" t="str">
        <f>VLOOKUP(B267,AG_Lider!A$1:F1626,6,0)</f>
        <v>CONCLUÍDO</v>
      </c>
      <c r="Q267" s="65" t="str">
        <f>VLOOKUP(B267,SAOM!B$2:J1267,9,0)</f>
        <v>Karlla Vieira</v>
      </c>
      <c r="R267" s="34" t="str">
        <f>VLOOKUP(B267,SAOM!B$2:K1713,10,0)</f>
        <v>Rua Holanda, 100</v>
      </c>
      <c r="S267" s="65" t="str">
        <f>VLOOKUP(B267,SAOM!B263:M991,12,0)</f>
        <v>031 3634-3500</v>
      </c>
      <c r="T267" s="116" t="str">
        <f>VLOOKUP(B267,SAOM!B263:L991,11,0)</f>
        <v>33115-340</v>
      </c>
      <c r="U267" s="35"/>
      <c r="V267" s="63" t="str">
        <f>VLOOKUP(B267,SAOM!B263:N991,13,0)</f>
        <v>00:20:0E:10:49:9E</v>
      </c>
      <c r="W267" s="34">
        <v>41016</v>
      </c>
      <c r="X267" s="32" t="s">
        <v>4064</v>
      </c>
      <c r="Y267" s="36">
        <v>41016</v>
      </c>
      <c r="Z267" s="53"/>
      <c r="AA267" s="72"/>
      <c r="AB267" s="72" t="s">
        <v>4850</v>
      </c>
      <c r="AC267" s="72"/>
      <c r="AD267" s="32"/>
      <c r="AE267" s="37" t="s">
        <v>4850</v>
      </c>
    </row>
    <row r="268" spans="1:31" s="37" customFormat="1">
      <c r="A268" s="30">
        <v>3234</v>
      </c>
      <c r="B268" s="61" t="s">
        <v>2639</v>
      </c>
      <c r="C268" s="34">
        <v>41002</v>
      </c>
      <c r="D268" s="34">
        <v>41047</v>
      </c>
      <c r="E268" s="34">
        <f t="shared" si="4"/>
        <v>41062</v>
      </c>
      <c r="F268" s="34">
        <v>41023</v>
      </c>
      <c r="G268" s="31" t="s">
        <v>764</v>
      </c>
      <c r="H268" s="31" t="s">
        <v>499</v>
      </c>
      <c r="I268" s="31" t="s">
        <v>506</v>
      </c>
      <c r="J268" s="32" t="s">
        <v>118</v>
      </c>
      <c r="K268" s="32" t="s">
        <v>664</v>
      </c>
      <c r="L268" s="32" t="s">
        <v>665</v>
      </c>
      <c r="M268" s="63" t="str">
        <f>VLOOKUP(B268,SAOM!B$2:H1268,7,0)</f>
        <v>-</v>
      </c>
      <c r="N268" s="64">
        <v>4033</v>
      </c>
      <c r="O268" s="34">
        <f>VLOOKUP(B268,SAOM!B$2:I1268,8,0)</f>
        <v>41012</v>
      </c>
      <c r="P268" s="34" t="str">
        <f>VLOOKUP(B268,AG_Lider!A$1:F1627,6,0)</f>
        <v>VODANET</v>
      </c>
      <c r="Q268" s="65" t="str">
        <f>VLOOKUP(B268,SAOM!B$2:J1268,9,0)</f>
        <v>Renata Barbosa</v>
      </c>
      <c r="R268" s="34" t="str">
        <f>VLOOKUP(B268,SAOM!B$2:K1714,10,0)</f>
        <v>Rua das Palmeiras, 243</v>
      </c>
      <c r="S268" s="65" t="str">
        <f>VLOOKUP(B268,SAOM!B264:M992,12,0)</f>
        <v>031 3691-2552</v>
      </c>
      <c r="T268" s="116" t="str">
        <f>VLOOKUP(B268,SAOM!B264:L992,11,0)</f>
        <v>33070-070</v>
      </c>
      <c r="U268" s="35"/>
      <c r="V268" s="63" t="str">
        <f>VLOOKUP(B268,SAOM!B264:N992,13,0)</f>
        <v>-</v>
      </c>
      <c r="W268" s="34"/>
      <c r="X268" s="32"/>
      <c r="Y268" s="36"/>
      <c r="Z268" s="53"/>
      <c r="AA268" s="72" t="s">
        <v>3059</v>
      </c>
      <c r="AB268" s="72" t="s">
        <v>4850</v>
      </c>
      <c r="AC268" s="72"/>
      <c r="AD268" s="32"/>
      <c r="AE268" s="37" t="s">
        <v>4850</v>
      </c>
    </row>
    <row r="269" spans="1:31" s="37" customFormat="1">
      <c r="A269" s="30">
        <v>3236</v>
      </c>
      <c r="B269" s="61" t="s">
        <v>2640</v>
      </c>
      <c r="C269" s="34">
        <v>41002</v>
      </c>
      <c r="D269" s="34">
        <v>41047</v>
      </c>
      <c r="E269" s="34">
        <f t="shared" si="4"/>
        <v>41062</v>
      </c>
      <c r="F269" s="34" t="s">
        <v>501</v>
      </c>
      <c r="G269" s="31" t="s">
        <v>517</v>
      </c>
      <c r="H269" s="31" t="s">
        <v>499</v>
      </c>
      <c r="I269" s="31" t="s">
        <v>501</v>
      </c>
      <c r="J269" s="32" t="s">
        <v>118</v>
      </c>
      <c r="K269" s="32" t="s">
        <v>664</v>
      </c>
      <c r="L269" s="32" t="s">
        <v>665</v>
      </c>
      <c r="M269" s="63" t="str">
        <f>VLOOKUP(B269,SAOM!B$2:H1269,7,0)</f>
        <v>SES-SAIA-3236</v>
      </c>
      <c r="N269" s="64">
        <v>4033</v>
      </c>
      <c r="O269" s="34">
        <f>VLOOKUP(B269,SAOM!B$2:I1269,8,0)</f>
        <v>41012</v>
      </c>
      <c r="P269" s="34" t="str">
        <f>VLOOKUP(B269,AG_Lider!A$1:F1628,6,0)</f>
        <v>CONCLUÍDO</v>
      </c>
      <c r="Q269" s="65" t="str">
        <f>VLOOKUP(B269,SAOM!B$2:J1269,9,0)</f>
        <v>Keila Santos</v>
      </c>
      <c r="R269" s="34" t="str">
        <f>VLOOKUP(B269,SAOM!B$2:K1715,10,0)</f>
        <v>Rua Pará de Minas, 2333</v>
      </c>
      <c r="S269" s="65" t="str">
        <f>VLOOKUP(B269,SAOM!B265:M993,12,0)</f>
        <v>31 3634-2135</v>
      </c>
      <c r="T269" s="116" t="str">
        <f>VLOOKUP(B269,SAOM!B265:L993,11,0)</f>
        <v>33105-460</v>
      </c>
      <c r="U269" s="35"/>
      <c r="V269" s="63" t="str">
        <f>VLOOKUP(B269,SAOM!B265:N993,13,0)</f>
        <v>00:20:0e:10:48:72</v>
      </c>
      <c r="W269" s="34">
        <v>41012</v>
      </c>
      <c r="X269" s="32" t="s">
        <v>2446</v>
      </c>
      <c r="Y269" s="36">
        <v>41012</v>
      </c>
      <c r="Z269" s="53"/>
      <c r="AA269" s="72"/>
      <c r="AB269" s="72" t="s">
        <v>4850</v>
      </c>
      <c r="AC269" s="72"/>
      <c r="AD269" s="32"/>
      <c r="AE269" s="37" t="s">
        <v>4850</v>
      </c>
    </row>
    <row r="270" spans="1:31" s="37" customFormat="1">
      <c r="A270" s="30">
        <v>3237</v>
      </c>
      <c r="B270" s="61">
        <v>3237</v>
      </c>
      <c r="C270" s="34">
        <v>41002</v>
      </c>
      <c r="D270" s="34">
        <v>41047</v>
      </c>
      <c r="E270" s="34">
        <f t="shared" si="4"/>
        <v>41062</v>
      </c>
      <c r="F270" s="34" t="s">
        <v>501</v>
      </c>
      <c r="G270" s="31" t="s">
        <v>517</v>
      </c>
      <c r="H270" s="31" t="s">
        <v>684</v>
      </c>
      <c r="I270" s="31" t="s">
        <v>501</v>
      </c>
      <c r="J270" s="32" t="s">
        <v>118</v>
      </c>
      <c r="K270" s="32" t="s">
        <v>664</v>
      </c>
      <c r="L270" s="32" t="s">
        <v>665</v>
      </c>
      <c r="M270" s="63" t="str">
        <f>VLOOKUP(B270,SAOM!B$2:H1270,7,0)</f>
        <v>SES-SAIA-3237</v>
      </c>
      <c r="N270" s="64">
        <v>4033</v>
      </c>
      <c r="O270" s="34">
        <f>VLOOKUP(B270,SAOM!B$2:I1270,8,0)</f>
        <v>41017</v>
      </c>
      <c r="P270" s="34" t="e">
        <f>VLOOKUP(B270,AG_Lider!A$1:F1629,6,0)</f>
        <v>#N/A</v>
      </c>
      <c r="Q270" s="65" t="str">
        <f>VLOOKUP(B270,SAOM!B$2:J1270,9,0)</f>
        <v>Poliana Elisa</v>
      </c>
      <c r="R270" s="34" t="str">
        <f>VLOOKUP(B270,SAOM!B$2:K1716,10,0)</f>
        <v>Rua Coronel Lima e Silva, 3</v>
      </c>
      <c r="S270" s="65" t="str">
        <f>VLOOKUP(B270,SAOM!B266:M994,12,0)</f>
        <v>31 3641-5239</v>
      </c>
      <c r="T270" s="116" t="str">
        <f>VLOOKUP(B270,SAOM!B266:L994,11,0)</f>
        <v>33025-280</v>
      </c>
      <c r="U270" s="35"/>
      <c r="V270" s="63" t="str">
        <f>VLOOKUP(B270,SAOM!B266:N994,13,0)</f>
        <v>00:20:0e:10:48:f5</v>
      </c>
      <c r="W270" s="34">
        <v>41018</v>
      </c>
      <c r="X270" s="32" t="s">
        <v>4422</v>
      </c>
      <c r="Y270" s="36">
        <v>41019</v>
      </c>
      <c r="Z270" s="53"/>
      <c r="AA270" s="72"/>
      <c r="AB270" s="72" t="s">
        <v>4850</v>
      </c>
      <c r="AC270" s="72"/>
      <c r="AD270" s="32"/>
      <c r="AE270" s="37" t="s">
        <v>4850</v>
      </c>
    </row>
    <row r="271" spans="1:31" s="37" customFormat="1">
      <c r="A271" s="30">
        <v>3238</v>
      </c>
      <c r="B271" s="61" t="s">
        <v>2641</v>
      </c>
      <c r="C271" s="34">
        <v>41002</v>
      </c>
      <c r="D271" s="34">
        <v>41047</v>
      </c>
      <c r="E271" s="34">
        <f t="shared" si="4"/>
        <v>41062</v>
      </c>
      <c r="F271" s="34" t="s">
        <v>501</v>
      </c>
      <c r="G271" s="31" t="s">
        <v>517</v>
      </c>
      <c r="H271" s="31" t="s">
        <v>499</v>
      </c>
      <c r="I271" s="31" t="s">
        <v>501</v>
      </c>
      <c r="J271" s="32" t="s">
        <v>118</v>
      </c>
      <c r="K271" s="32" t="s">
        <v>664</v>
      </c>
      <c r="L271" s="32" t="s">
        <v>665</v>
      </c>
      <c r="M271" s="63" t="str">
        <f>VLOOKUP(B271,SAOM!B$2:H1271,7,0)</f>
        <v>SES-SAIA-3238</v>
      </c>
      <c r="N271" s="64">
        <v>4033</v>
      </c>
      <c r="O271" s="34">
        <f>VLOOKUP(B271,SAOM!B$2:I1271,8,0)</f>
        <v>41019</v>
      </c>
      <c r="P271" s="34" t="str">
        <f>VLOOKUP(B271,AG_Lider!A$1:F1630,6,0)</f>
        <v>CONCLUÍDO</v>
      </c>
      <c r="Q271" s="65" t="str">
        <f>VLOOKUP(B271,SAOM!B$2:J1271,9,0)</f>
        <v>Carla Manaíra</v>
      </c>
      <c r="R271" s="34" t="str">
        <f>VLOOKUP(B271,SAOM!B$2:K1717,10,0)</f>
        <v>Rua Antônio de Pinho Tavares, 268</v>
      </c>
      <c r="S271" s="65" t="str">
        <f>VLOOKUP(B271,SAOM!B267:M995,12,0)</f>
        <v>31 3636-3103</v>
      </c>
      <c r="T271" s="116" t="str">
        <f>VLOOKUP(B271,SAOM!B267:L995,11,0)</f>
        <v>33145-160</v>
      </c>
      <c r="U271" s="35"/>
      <c r="V271" s="63" t="str">
        <f>VLOOKUP(B271,SAOM!B267:N995,13,0)</f>
        <v>00:20:0e:10:4a:07</v>
      </c>
      <c r="W271" s="34">
        <v>41019</v>
      </c>
      <c r="X271" s="32" t="s">
        <v>1738</v>
      </c>
      <c r="Y271" s="36">
        <v>41019</v>
      </c>
      <c r="Z271" s="53"/>
      <c r="AA271" s="72"/>
      <c r="AB271" s="72" t="s">
        <v>4850</v>
      </c>
      <c r="AC271" s="72"/>
      <c r="AD271" s="32"/>
      <c r="AE271" s="37" t="s">
        <v>4850</v>
      </c>
    </row>
    <row r="272" spans="1:31" s="37" customFormat="1">
      <c r="A272" s="30">
        <v>3239</v>
      </c>
      <c r="B272" s="61" t="s">
        <v>2642</v>
      </c>
      <c r="C272" s="34">
        <v>41002</v>
      </c>
      <c r="D272" s="34">
        <v>41047</v>
      </c>
      <c r="E272" s="34">
        <f t="shared" si="4"/>
        <v>41062</v>
      </c>
      <c r="F272" s="34">
        <v>41015</v>
      </c>
      <c r="G272" s="31" t="s">
        <v>764</v>
      </c>
      <c r="H272" s="31" t="s">
        <v>499</v>
      </c>
      <c r="I272" s="31" t="s">
        <v>506</v>
      </c>
      <c r="J272" s="32" t="s">
        <v>118</v>
      </c>
      <c r="K272" s="32" t="s">
        <v>664</v>
      </c>
      <c r="L272" s="32" t="s">
        <v>665</v>
      </c>
      <c r="M272" s="63" t="str">
        <f>VLOOKUP(B272,SAOM!B$2:H1272,7,0)</f>
        <v>-</v>
      </c>
      <c r="N272" s="64">
        <v>4033</v>
      </c>
      <c r="O272" s="34" t="str">
        <f>VLOOKUP(B272,SAOM!B$2:I1272,8,0)</f>
        <v>-</v>
      </c>
      <c r="P272" s="34" t="str">
        <f>VLOOKUP(B272,AG_Lider!A$1:F1631,6,0)</f>
        <v>VODANET</v>
      </c>
      <c r="Q272" s="65" t="str">
        <f>VLOOKUP(B272,SAOM!B$2:J1272,9,0)</f>
        <v>Gustavo Ferreira</v>
      </c>
      <c r="R272" s="34" t="str">
        <f>VLOOKUP(B272,SAOM!B$2:K1718,10,0)</f>
        <v>Rua Dois, 59</v>
      </c>
      <c r="S272" s="65" t="str">
        <f>VLOOKUP(B272,SAOM!B268:M996,12,0)</f>
        <v>31 3634-0252</v>
      </c>
      <c r="T272" s="116" t="str">
        <f>VLOOKUP(B272,SAOM!B268:L996,11,0)</f>
        <v>33170-350</v>
      </c>
      <c r="U272" s="35"/>
      <c r="V272" s="63" t="str">
        <f>VLOOKUP(B272,SAOM!B268:N996,13,0)</f>
        <v>-</v>
      </c>
      <c r="W272" s="34"/>
      <c r="X272" s="32"/>
      <c r="Y272" s="36"/>
      <c r="Z272" s="53"/>
      <c r="AA272" s="72" t="s">
        <v>2805</v>
      </c>
      <c r="AB272" s="72" t="s">
        <v>4850</v>
      </c>
      <c r="AC272" s="72"/>
      <c r="AD272" s="32"/>
      <c r="AE272" s="37" t="s">
        <v>4850</v>
      </c>
    </row>
    <row r="273" spans="1:31" s="37" customFormat="1">
      <c r="A273" s="30">
        <v>3240</v>
      </c>
      <c r="B273" s="61" t="s">
        <v>2643</v>
      </c>
      <c r="C273" s="34">
        <v>41002</v>
      </c>
      <c r="D273" s="34">
        <v>41047</v>
      </c>
      <c r="E273" s="34">
        <f t="shared" si="4"/>
        <v>41062</v>
      </c>
      <c r="F273" s="34" t="s">
        <v>501</v>
      </c>
      <c r="G273" s="31" t="s">
        <v>517</v>
      </c>
      <c r="H273" s="31" t="s">
        <v>499</v>
      </c>
      <c r="I273" s="31" t="s">
        <v>501</v>
      </c>
      <c r="J273" s="32" t="s">
        <v>118</v>
      </c>
      <c r="K273" s="32" t="s">
        <v>664</v>
      </c>
      <c r="L273" s="32" t="s">
        <v>665</v>
      </c>
      <c r="M273" s="63" t="str">
        <f>VLOOKUP(B273,SAOM!B$2:H1273,7,0)</f>
        <v>SES-SAIA-3240</v>
      </c>
      <c r="N273" s="64">
        <v>4033</v>
      </c>
      <c r="O273" s="34">
        <f>VLOOKUP(B273,SAOM!B$2:I1273,8,0)</f>
        <v>41017</v>
      </c>
      <c r="P273" s="34" t="str">
        <f>VLOOKUP(B273,AG_Lider!A$1:F1632,6,0)</f>
        <v>CONCLUÍDO</v>
      </c>
      <c r="Q273" s="65" t="str">
        <f>VLOOKUP(B273,SAOM!B$2:J1273,9,0)</f>
        <v>Maria Antônia</v>
      </c>
      <c r="R273" s="34" t="str">
        <f>VLOOKUP(B273,SAOM!B$2:K1719,10,0)</f>
        <v>Rua G, 70</v>
      </c>
      <c r="S273" s="65" t="str">
        <f>VLOOKUP(B273,SAOM!B269:M997,12,0)</f>
        <v>31 3641-5229</v>
      </c>
      <c r="T273" s="116" t="str">
        <f>VLOOKUP(B273,SAOM!B269:L997,11,0)</f>
        <v>33045-270</v>
      </c>
      <c r="U273" s="35"/>
      <c r="V273" s="63" t="str">
        <f>VLOOKUP(B273,SAOM!B269:N997,13,0)</f>
        <v>00:20:0e:10:49:cb</v>
      </c>
      <c r="W273" s="34">
        <v>41017</v>
      </c>
      <c r="X273" s="32" t="s">
        <v>1738</v>
      </c>
      <c r="Y273" s="36">
        <v>41017</v>
      </c>
      <c r="Z273" s="53"/>
      <c r="AA273" s="72"/>
      <c r="AB273" s="72" t="s">
        <v>4850</v>
      </c>
      <c r="AC273" s="72"/>
      <c r="AD273" s="32"/>
      <c r="AE273" s="37" t="s">
        <v>4850</v>
      </c>
    </row>
    <row r="274" spans="1:31" s="37" customFormat="1">
      <c r="A274" s="30">
        <v>3241</v>
      </c>
      <c r="B274" s="61">
        <v>3241</v>
      </c>
      <c r="C274" s="34">
        <v>41002</v>
      </c>
      <c r="D274" s="34">
        <v>41047</v>
      </c>
      <c r="E274" s="34">
        <f t="shared" si="4"/>
        <v>41062</v>
      </c>
      <c r="F274" s="34" t="s">
        <v>501</v>
      </c>
      <c r="G274" s="31" t="s">
        <v>764</v>
      </c>
      <c r="H274" s="31" t="s">
        <v>684</v>
      </c>
      <c r="I274" s="31" t="s">
        <v>500</v>
      </c>
      <c r="J274" s="32" t="s">
        <v>118</v>
      </c>
      <c r="K274" s="32" t="s">
        <v>664</v>
      </c>
      <c r="L274" s="32" t="s">
        <v>665</v>
      </c>
      <c r="M274" s="63" t="str">
        <f>VLOOKUP(B274,SAOM!B$2:H1274,7,0)</f>
        <v>-</v>
      </c>
      <c r="N274" s="64">
        <v>4033</v>
      </c>
      <c r="O274" s="34">
        <v>41037</v>
      </c>
      <c r="P274" s="34" t="e">
        <f>VLOOKUP(B274,AG_Lider!A$1:F1633,6,0)</f>
        <v>#N/A</v>
      </c>
      <c r="Q274" s="65" t="str">
        <f>VLOOKUP(B274,SAOM!B$2:J1274,9,0)</f>
        <v>Vagner Carvalho</v>
      </c>
      <c r="R274" s="34" t="str">
        <f>VLOOKUP(B274,SAOM!B$2:K1720,10,0)</f>
        <v>Rua Argentina, 531</v>
      </c>
      <c r="S274" s="65" t="str">
        <f>VLOOKUP(B274,SAOM!B270:M998,12,0)</f>
        <v>31 3649-6865</v>
      </c>
      <c r="T274" s="116" t="str">
        <f>VLOOKUP(B274,SAOM!B270:L998,11,0)</f>
        <v>33020-020</v>
      </c>
      <c r="U274" s="35"/>
      <c r="V274" s="63" t="str">
        <f>VLOOKUP(B274,SAOM!B270:N998,13,0)</f>
        <v>-</v>
      </c>
      <c r="W274" s="34"/>
      <c r="X274" s="32"/>
      <c r="Y274" s="36"/>
      <c r="Z274" s="53"/>
      <c r="AA274" s="72" t="s">
        <v>3274</v>
      </c>
      <c r="AB274" s="72" t="s">
        <v>4850</v>
      </c>
      <c r="AC274" s="72"/>
      <c r="AD274" s="32"/>
      <c r="AE274" s="37" t="s">
        <v>4850</v>
      </c>
    </row>
    <row r="275" spans="1:31" s="37" customFormat="1">
      <c r="A275" s="30">
        <v>3242</v>
      </c>
      <c r="B275" s="61" t="s">
        <v>2644</v>
      </c>
      <c r="C275" s="34">
        <v>41002</v>
      </c>
      <c r="D275" s="34">
        <v>41047</v>
      </c>
      <c r="E275" s="34">
        <f t="shared" si="4"/>
        <v>41062</v>
      </c>
      <c r="F275" s="34" t="s">
        <v>501</v>
      </c>
      <c r="G275" s="31" t="s">
        <v>517</v>
      </c>
      <c r="H275" s="31" t="s">
        <v>499</v>
      </c>
      <c r="I275" s="31" t="s">
        <v>501</v>
      </c>
      <c r="J275" s="32" t="s">
        <v>118</v>
      </c>
      <c r="K275" s="32" t="s">
        <v>664</v>
      </c>
      <c r="L275" s="32" t="s">
        <v>665</v>
      </c>
      <c r="M275" s="63" t="str">
        <f>VLOOKUP(B275,SAOM!B$2:H1275,7,0)</f>
        <v>SES-SAIA-3242</v>
      </c>
      <c r="N275" s="64">
        <v>4033</v>
      </c>
      <c r="O275" s="34">
        <f>VLOOKUP(B275,SAOM!B$2:I1275,8,0)</f>
        <v>41015</v>
      </c>
      <c r="P275" s="34" t="str">
        <f>VLOOKUP(B275,AG_Lider!A$1:F1634,6,0)</f>
        <v>CONCLUÍDO</v>
      </c>
      <c r="Q275" s="65" t="str">
        <f>VLOOKUP(B275,SAOM!B$2:J1275,9,0)</f>
        <v>Marlene Caetano</v>
      </c>
      <c r="R275" s="34" t="str">
        <f>VLOOKUP(B275,SAOM!B$2:K1721,10,0)</f>
        <v>Rua Jabaquara, 187</v>
      </c>
      <c r="S275" s="65" t="str">
        <f>VLOOKUP(B275,SAOM!B271:M999,12,0)</f>
        <v>31 3636-2354</v>
      </c>
      <c r="T275" s="116" t="str">
        <f>VLOOKUP(B275,SAOM!B271:L999,11,0)</f>
        <v>33120-170</v>
      </c>
      <c r="U275" s="35"/>
      <c r="V275" s="63" t="str">
        <f>VLOOKUP(B275,SAOM!B271:N999,13,0)</f>
        <v>00:20:0e:10:48:8e</v>
      </c>
      <c r="W275" s="34">
        <v>41015</v>
      </c>
      <c r="X275" s="32" t="s">
        <v>1738</v>
      </c>
      <c r="Y275" s="36">
        <v>41015</v>
      </c>
      <c r="Z275" s="53"/>
      <c r="AA275" s="72"/>
      <c r="AB275" s="72" t="s">
        <v>4850</v>
      </c>
      <c r="AC275" s="72"/>
      <c r="AD275" s="32"/>
      <c r="AE275" s="37" t="s">
        <v>4850</v>
      </c>
    </row>
    <row r="276" spans="1:31" s="37" customFormat="1">
      <c r="A276" s="30">
        <v>3243</v>
      </c>
      <c r="B276" s="61" t="s">
        <v>2645</v>
      </c>
      <c r="C276" s="34">
        <v>41002</v>
      </c>
      <c r="D276" s="34">
        <v>41047</v>
      </c>
      <c r="E276" s="34">
        <f t="shared" si="4"/>
        <v>41062</v>
      </c>
      <c r="F276" s="34">
        <v>41015</v>
      </c>
      <c r="G276" s="31" t="s">
        <v>517</v>
      </c>
      <c r="H276" s="31" t="s">
        <v>499</v>
      </c>
      <c r="I276" s="31" t="s">
        <v>501</v>
      </c>
      <c r="J276" s="32" t="s">
        <v>118</v>
      </c>
      <c r="K276" s="32" t="s">
        <v>664</v>
      </c>
      <c r="L276" s="32" t="s">
        <v>665</v>
      </c>
      <c r="M276" s="63" t="str">
        <f>VLOOKUP(B276,SAOM!B$2:H1276,7,0)</f>
        <v>SES-SAIA-3243</v>
      </c>
      <c r="N276" s="64">
        <v>4033</v>
      </c>
      <c r="O276" s="34">
        <f>VLOOKUP(B276,SAOM!B$2:I1276,8,0)</f>
        <v>41018</v>
      </c>
      <c r="P276" s="34" t="str">
        <f>VLOOKUP(B276,AG_Lider!A$1:F1635,6,0)</f>
        <v>CONCLUÍDO</v>
      </c>
      <c r="Q276" s="65" t="str">
        <f>VLOOKUP(B276,SAOM!B$2:J1276,9,0)</f>
        <v>Melinda Soares</v>
      </c>
      <c r="R276" s="34" t="str">
        <f>VLOOKUP(B276,SAOM!B$2:K1722,10,0)</f>
        <v>Rua Machado de Assis, 269</v>
      </c>
      <c r="S276" s="65" t="str">
        <f>VLOOKUP(B276,SAOM!B272:M1000,12,0)</f>
        <v>31 3636-2351</v>
      </c>
      <c r="T276" s="116" t="str">
        <f>VLOOKUP(B276,SAOM!B272:L1000,11,0)</f>
        <v>33115-560</v>
      </c>
      <c r="U276" s="35"/>
      <c r="V276" s="63" t="str">
        <f>VLOOKUP(B276,SAOM!B272:N1000,13,0)</f>
        <v>00:20:0e:10:49:9f</v>
      </c>
      <c r="W276" s="34">
        <v>41018</v>
      </c>
      <c r="X276" s="32" t="s">
        <v>1575</v>
      </c>
      <c r="Y276" s="36">
        <v>41018</v>
      </c>
      <c r="Z276" s="53"/>
      <c r="AA276" s="72" t="s">
        <v>2804</v>
      </c>
      <c r="AB276" s="72" t="s">
        <v>4850</v>
      </c>
      <c r="AC276" s="72"/>
      <c r="AD276" s="32"/>
      <c r="AE276" s="37" t="s">
        <v>4850</v>
      </c>
    </row>
    <row r="277" spans="1:31" s="37" customFormat="1">
      <c r="A277" s="30">
        <v>3244</v>
      </c>
      <c r="B277" s="61" t="s">
        <v>2646</v>
      </c>
      <c r="C277" s="34">
        <v>41002</v>
      </c>
      <c r="D277" s="34">
        <v>41047</v>
      </c>
      <c r="E277" s="34">
        <f t="shared" si="4"/>
        <v>41062</v>
      </c>
      <c r="F277" s="34" t="s">
        <v>501</v>
      </c>
      <c r="G277" s="31" t="s">
        <v>517</v>
      </c>
      <c r="H277" s="31" t="s">
        <v>499</v>
      </c>
      <c r="I277" s="31" t="s">
        <v>501</v>
      </c>
      <c r="J277" s="32" t="s">
        <v>118</v>
      </c>
      <c r="K277" s="32" t="s">
        <v>664</v>
      </c>
      <c r="L277" s="32" t="s">
        <v>665</v>
      </c>
      <c r="M277" s="63" t="str">
        <f>VLOOKUP(B277,SAOM!B$2:H1277,7,0)</f>
        <v>SES-SAIA-3244</v>
      </c>
      <c r="N277" s="64">
        <v>4033</v>
      </c>
      <c r="O277" s="34">
        <f>VLOOKUP(B277,SAOM!B$2:I1277,8,0)</f>
        <v>41012</v>
      </c>
      <c r="P277" s="34" t="str">
        <f>VLOOKUP(B277,AG_Lider!A$1:F1636,6,0)</f>
        <v>CONCLUÍDO</v>
      </c>
      <c r="Q277" s="65" t="str">
        <f>VLOOKUP(B277,SAOM!B$2:J1277,9,0)</f>
        <v>Ivone Luiz</v>
      </c>
      <c r="R277" s="34" t="str">
        <f>VLOOKUP(B277,SAOM!B$2:K1723,10,0)</f>
        <v>Rua Suiça, 79</v>
      </c>
      <c r="S277" s="65" t="str">
        <f>VLOOKUP(B277,SAOM!B273:M1001,12,0)</f>
        <v>31 3634-2449</v>
      </c>
      <c r="T277" s="116" t="str">
        <f>VLOOKUP(B277,SAOM!B273:L1001,11,0)</f>
        <v>33115-090</v>
      </c>
      <c r="U277" s="35"/>
      <c r="V277" s="63" t="str">
        <f>VLOOKUP(B277,SAOM!B273:N1001,13,0)</f>
        <v>00:20:0e:10:49:97</v>
      </c>
      <c r="W277" s="34">
        <v>41012</v>
      </c>
      <c r="X277" s="32" t="s">
        <v>4064</v>
      </c>
      <c r="Y277" s="36">
        <v>41012</v>
      </c>
      <c r="Z277" s="53"/>
      <c r="AA277" s="72"/>
      <c r="AB277" s="72" t="s">
        <v>4850</v>
      </c>
      <c r="AC277" s="72"/>
      <c r="AD277" s="32"/>
      <c r="AE277" s="37" t="s">
        <v>4850</v>
      </c>
    </row>
    <row r="278" spans="1:31" s="37" customFormat="1">
      <c r="A278" s="30">
        <v>3357</v>
      </c>
      <c r="B278" s="61">
        <v>3357</v>
      </c>
      <c r="C278" s="34">
        <v>41019</v>
      </c>
      <c r="D278" s="34">
        <v>41064</v>
      </c>
      <c r="E278" s="34">
        <f t="shared" si="4"/>
        <v>41079</v>
      </c>
      <c r="F278" s="34" t="s">
        <v>501</v>
      </c>
      <c r="G278" s="31" t="s">
        <v>517</v>
      </c>
      <c r="H278" s="31" t="s">
        <v>499</v>
      </c>
      <c r="I278" s="31" t="s">
        <v>501</v>
      </c>
      <c r="J278" s="32" t="s">
        <v>2925</v>
      </c>
      <c r="K278" s="32" t="s">
        <v>3025</v>
      </c>
      <c r="L278" s="32" t="s">
        <v>3026</v>
      </c>
      <c r="M278" s="63" t="str">
        <f>VLOOKUP(B278,SAOM!B$2:H1330,7,0)</f>
        <v>SES-ATIA-3357</v>
      </c>
      <c r="N278" s="64">
        <v>4035</v>
      </c>
      <c r="O278" s="34">
        <f>VLOOKUP(B278,SAOM!B$2:I1330,8,0)</f>
        <v>41039</v>
      </c>
      <c r="P278" s="34" t="e">
        <f>VLOOKUP(B278,AG_Lider!A$1:F1689,6,0)</f>
        <v>#N/A</v>
      </c>
      <c r="Q278" s="65" t="str">
        <f>VLOOKUP(B278,SAOM!B$2:J1330,9,0)</f>
        <v>Iracinara Soares Lima</v>
      </c>
      <c r="R278" s="34" t="str">
        <f>VLOOKUP(B278,SAOM!B$2:K1776,10,0)</f>
        <v>Rua João J. de Almeida, s/n</v>
      </c>
      <c r="S278" s="65" t="str">
        <f>VLOOKUP(B278,SAOM!B274:M1002,12,0)</f>
        <v>33 3526-1155</v>
      </c>
      <c r="T278" s="116" t="str">
        <f>VLOOKUP(B278,SAOM!B274:L1002,11,0)</f>
        <v>39850-000</v>
      </c>
      <c r="U278" s="35"/>
      <c r="V278" s="63" t="str">
        <f>VLOOKUP(B278,SAOM!B274:N1002,13,0)</f>
        <v>00:20:0e:10:49:f2</v>
      </c>
      <c r="W278" s="34">
        <v>41039</v>
      </c>
      <c r="X278" s="32" t="s">
        <v>2241</v>
      </c>
      <c r="Y278" s="36">
        <v>41039</v>
      </c>
      <c r="Z278" s="53"/>
      <c r="AA278" s="72" t="s">
        <v>3206</v>
      </c>
      <c r="AB278" s="72" t="s">
        <v>4850</v>
      </c>
      <c r="AC278" s="72"/>
      <c r="AD278" s="32"/>
      <c r="AE278" s="37" t="s">
        <v>4850</v>
      </c>
    </row>
    <row r="279" spans="1:31" s="37" customFormat="1">
      <c r="A279" s="30">
        <v>3246</v>
      </c>
      <c r="B279" s="61" t="s">
        <v>2647</v>
      </c>
      <c r="C279" s="34">
        <v>41002</v>
      </c>
      <c r="D279" s="34">
        <v>41047</v>
      </c>
      <c r="E279" s="34">
        <f t="shared" si="4"/>
        <v>41062</v>
      </c>
      <c r="F279" s="34" t="s">
        <v>501</v>
      </c>
      <c r="G279" s="31" t="s">
        <v>517</v>
      </c>
      <c r="H279" s="31" t="s">
        <v>499</v>
      </c>
      <c r="I279" s="31" t="s">
        <v>501</v>
      </c>
      <c r="J279" s="32" t="s">
        <v>118</v>
      </c>
      <c r="K279" s="32" t="s">
        <v>664</v>
      </c>
      <c r="L279" s="32" t="s">
        <v>665</v>
      </c>
      <c r="M279" s="63" t="str">
        <f>VLOOKUP(B279,SAOM!B$2:H1279,7,0)</f>
        <v>SES-SAIA-3246</v>
      </c>
      <c r="N279" s="64">
        <v>4033</v>
      </c>
      <c r="O279" s="34">
        <f>VLOOKUP(B279,SAOM!B$2:I1279,8,0)</f>
        <v>41016</v>
      </c>
      <c r="P279" s="34" t="str">
        <f>VLOOKUP(B279,AG_Lider!A$1:F1638,6,0)</f>
        <v>CONCLUÍDO</v>
      </c>
      <c r="Q279" s="65" t="str">
        <f>VLOOKUP(B279,SAOM!B$2:J1279,9,0)</f>
        <v>Paula Cristina</v>
      </c>
      <c r="R279" s="34" t="str">
        <f>VLOOKUP(B279,SAOM!B$2:K1725,10,0)</f>
        <v>Av. das Indústrias, 675</v>
      </c>
      <c r="S279" s="65" t="str">
        <f>VLOOKUP(B279,SAOM!B275:M1003,12,0)</f>
        <v>31 3642-1008</v>
      </c>
      <c r="T279" s="116" t="str">
        <f>VLOOKUP(B279,SAOM!B275:L1003,11,0)</f>
        <v>33030-510</v>
      </c>
      <c r="U279" s="35"/>
      <c r="V279" s="63" t="str">
        <f>VLOOKUP(B279,SAOM!B275:N1003,13,0)</f>
        <v>00:20:0e:10:4a:42</v>
      </c>
      <c r="W279" s="34">
        <v>41016</v>
      </c>
      <c r="X279" s="32" t="s">
        <v>2446</v>
      </c>
      <c r="Y279" s="36">
        <v>41016</v>
      </c>
      <c r="Z279" s="53"/>
      <c r="AA279" s="72"/>
      <c r="AB279" s="72" t="s">
        <v>4850</v>
      </c>
      <c r="AC279" s="72"/>
      <c r="AD279" s="32"/>
      <c r="AE279" s="37" t="s">
        <v>4850</v>
      </c>
    </row>
    <row r="280" spans="1:31" s="37" customFormat="1">
      <c r="A280" s="30">
        <v>3247</v>
      </c>
      <c r="B280" s="61" t="s">
        <v>2648</v>
      </c>
      <c r="C280" s="34">
        <v>41002</v>
      </c>
      <c r="D280" s="34">
        <v>41047</v>
      </c>
      <c r="E280" s="34">
        <f t="shared" si="4"/>
        <v>41062</v>
      </c>
      <c r="F280" s="34">
        <v>41015</v>
      </c>
      <c r="G280" s="31" t="s">
        <v>517</v>
      </c>
      <c r="H280" s="31" t="s">
        <v>499</v>
      </c>
      <c r="I280" s="31" t="s">
        <v>501</v>
      </c>
      <c r="J280" s="32" t="s">
        <v>118</v>
      </c>
      <c r="K280" s="32" t="s">
        <v>664</v>
      </c>
      <c r="L280" s="32" t="s">
        <v>665</v>
      </c>
      <c r="M280" s="63" t="str">
        <f>VLOOKUP(B280,SAOM!B$2:H1280,7,0)</f>
        <v>SES-SAIA-3247</v>
      </c>
      <c r="N280" s="64">
        <v>4033</v>
      </c>
      <c r="O280" s="34">
        <f>VLOOKUP(B280,SAOM!B$2:I1280,8,0)</f>
        <v>41023</v>
      </c>
      <c r="P280" s="34" t="str">
        <f>VLOOKUP(B280,AG_Lider!A$1:F1639,6,0)</f>
        <v>CONCLUÍDO</v>
      </c>
      <c r="Q280" s="65" t="str">
        <f>VLOOKUP(B280,SAOM!B$2:J1280,9,0)</f>
        <v>Daniela Christine</v>
      </c>
      <c r="R280" s="34" t="str">
        <f>VLOOKUP(B280,SAOM!B$2:K1726,10,0)</f>
        <v>Rua José Cândido Murta, 260</v>
      </c>
      <c r="S280" s="65" t="str">
        <f>VLOOKUP(B280,SAOM!B276:M1004,12,0)</f>
        <v>31 3634-9409</v>
      </c>
      <c r="T280" s="116" t="str">
        <f>VLOOKUP(B280,SAOM!B276:L1004,11,0)</f>
        <v>33145-360</v>
      </c>
      <c r="U280" s="35"/>
      <c r="V280" s="63" t="str">
        <f>VLOOKUP(B280,SAOM!B276:N1004,13,0)</f>
        <v>00:20:0e:10:48:a2</v>
      </c>
      <c r="W280" s="34">
        <v>41023</v>
      </c>
      <c r="X280" s="32" t="s">
        <v>1738</v>
      </c>
      <c r="Y280" s="36">
        <v>41023</v>
      </c>
      <c r="Z280" s="53"/>
      <c r="AA280" s="72" t="s">
        <v>2804</v>
      </c>
      <c r="AB280" s="72" t="s">
        <v>4850</v>
      </c>
      <c r="AC280" s="72"/>
      <c r="AD280" s="32"/>
      <c r="AE280" s="37" t="s">
        <v>4850</v>
      </c>
    </row>
    <row r="281" spans="1:31" s="37" customFormat="1">
      <c r="A281" s="30">
        <v>3248</v>
      </c>
      <c r="B281" s="61" t="s">
        <v>2649</v>
      </c>
      <c r="C281" s="34">
        <v>41002</v>
      </c>
      <c r="D281" s="34">
        <v>41047</v>
      </c>
      <c r="E281" s="34">
        <f t="shared" si="4"/>
        <v>41062</v>
      </c>
      <c r="F281" s="34">
        <v>41015</v>
      </c>
      <c r="G281" s="31" t="s">
        <v>517</v>
      </c>
      <c r="H281" s="31" t="s">
        <v>499</v>
      </c>
      <c r="I281" s="31" t="s">
        <v>501</v>
      </c>
      <c r="J281" s="32" t="s">
        <v>118</v>
      </c>
      <c r="K281" s="32" t="s">
        <v>664</v>
      </c>
      <c r="L281" s="32" t="s">
        <v>665</v>
      </c>
      <c r="M281" s="63" t="str">
        <f>VLOOKUP(B281,SAOM!B$2:H1281,7,0)</f>
        <v>SES-SAIA-3248</v>
      </c>
      <c r="N281" s="64">
        <v>4033</v>
      </c>
      <c r="O281" s="34">
        <f>VLOOKUP(B281,SAOM!B$2:I1281,8,0)</f>
        <v>41023</v>
      </c>
      <c r="P281" s="34" t="str">
        <f>VLOOKUP(B281,AG_Lider!A$1:F1640,6,0)</f>
        <v>CONCLUÍDO</v>
      </c>
      <c r="Q281" s="65" t="str">
        <f>VLOOKUP(B281,SAOM!B$2:J1281,9,0)</f>
        <v>Marizene Vilarinho</v>
      </c>
      <c r="R281" s="34" t="str">
        <f>VLOOKUP(B281,SAOM!B$2:K1727,10,0)</f>
        <v>Rua Estefânia Sales Sotero, s/n</v>
      </c>
      <c r="S281" s="65" t="str">
        <f>VLOOKUP(B281,SAOM!B277:M1005,12,0)</f>
        <v>31 3637-2446</v>
      </c>
      <c r="T281" s="116" t="str">
        <f>VLOOKUP(B281,SAOM!B277:L1005,11,0)</f>
        <v>33140-180</v>
      </c>
      <c r="U281" s="35"/>
      <c r="V281" s="63" t="str">
        <f>VLOOKUP(B281,SAOM!B277:N1005,13,0)</f>
        <v>00:20:0e:10:48:65</v>
      </c>
      <c r="W281" s="34">
        <v>41023</v>
      </c>
      <c r="X281" s="32" t="s">
        <v>2314</v>
      </c>
      <c r="Y281" s="36">
        <v>41023</v>
      </c>
      <c r="Z281" s="53"/>
      <c r="AA281" s="72"/>
      <c r="AB281" s="72" t="s">
        <v>4850</v>
      </c>
      <c r="AC281" s="72"/>
      <c r="AD281" s="32"/>
      <c r="AE281" s="37" t="s">
        <v>4850</v>
      </c>
    </row>
    <row r="282" spans="1:31" s="37" customFormat="1">
      <c r="A282" s="30">
        <v>3249</v>
      </c>
      <c r="B282" s="61" t="s">
        <v>2650</v>
      </c>
      <c r="C282" s="34">
        <v>41002</v>
      </c>
      <c r="D282" s="34">
        <v>41047</v>
      </c>
      <c r="E282" s="34">
        <f t="shared" si="4"/>
        <v>41062</v>
      </c>
      <c r="F282" s="34" t="s">
        <v>501</v>
      </c>
      <c r="G282" s="31" t="s">
        <v>517</v>
      </c>
      <c r="H282" s="31" t="s">
        <v>499</v>
      </c>
      <c r="I282" s="31" t="s">
        <v>501</v>
      </c>
      <c r="J282" s="32" t="s">
        <v>118</v>
      </c>
      <c r="K282" s="32" t="s">
        <v>664</v>
      </c>
      <c r="L282" s="32" t="s">
        <v>665</v>
      </c>
      <c r="M282" s="63" t="str">
        <f>VLOOKUP(B282,SAOM!B$2:H1282,7,0)</f>
        <v>SES-SAIA-3249</v>
      </c>
      <c r="N282" s="64">
        <v>4033</v>
      </c>
      <c r="O282" s="34">
        <f>VLOOKUP(B282,SAOM!B$2:I1282,8,0)</f>
        <v>41019</v>
      </c>
      <c r="P282" s="34" t="str">
        <f>VLOOKUP(B282,AG_Lider!A$1:F1641,6,0)</f>
        <v>CONCLUÍDO</v>
      </c>
      <c r="Q282" s="65" t="str">
        <f>VLOOKUP(B282,SAOM!B$2:J1282,9,0)</f>
        <v>Karine Chaluppe</v>
      </c>
      <c r="R282" s="34" t="str">
        <f>VLOOKUP(B282,SAOM!B$2:K1728,10,0)</f>
        <v>Rua Manoel Felix Homem, 524</v>
      </c>
      <c r="S282" s="65" t="str">
        <f>VLOOKUP(B282,SAOM!B278:M1006,12,0)</f>
        <v>31 3641-9110</v>
      </c>
      <c r="T282" s="116" t="str">
        <f>VLOOKUP(B282,SAOM!B278:L1006,11,0)</f>
        <v>33055-000</v>
      </c>
      <c r="U282" s="35"/>
      <c r="V282" s="63" t="str">
        <f>VLOOKUP(B282,SAOM!B278:N1006,13,0)</f>
        <v>00:20:0e:10:4a:04</v>
      </c>
      <c r="W282" s="34">
        <v>41023</v>
      </c>
      <c r="X282" s="32" t="s">
        <v>1635</v>
      </c>
      <c r="Y282" s="36">
        <v>41023</v>
      </c>
      <c r="Z282" s="53"/>
      <c r="AA282" s="72"/>
      <c r="AB282" s="72" t="s">
        <v>4850</v>
      </c>
      <c r="AC282" s="72"/>
      <c r="AD282" s="32" t="s">
        <v>4002</v>
      </c>
      <c r="AE282" s="37" t="s">
        <v>4850</v>
      </c>
    </row>
    <row r="283" spans="1:31" s="37" customFormat="1">
      <c r="A283" s="30">
        <v>3250</v>
      </c>
      <c r="B283" s="61">
        <v>3250</v>
      </c>
      <c r="C283" s="34">
        <v>41002</v>
      </c>
      <c r="D283" s="34">
        <v>41047</v>
      </c>
      <c r="E283" s="34">
        <f t="shared" si="4"/>
        <v>41062</v>
      </c>
      <c r="F283" s="34">
        <v>41039</v>
      </c>
      <c r="G283" s="31" t="s">
        <v>764</v>
      </c>
      <c r="H283" s="31" t="s">
        <v>684</v>
      </c>
      <c r="I283" s="31" t="s">
        <v>500</v>
      </c>
      <c r="J283" s="32" t="s">
        <v>118</v>
      </c>
      <c r="K283" s="32" t="s">
        <v>664</v>
      </c>
      <c r="L283" s="32" t="s">
        <v>665</v>
      </c>
      <c r="M283" s="63" t="str">
        <f>VLOOKUP(B283,SAOM!B$2:H1283,7,0)</f>
        <v>-</v>
      </c>
      <c r="N283" s="64">
        <v>4033</v>
      </c>
      <c r="O283" s="34" t="str">
        <f>VLOOKUP(B283,SAOM!B$2:I1283,8,0)</f>
        <v>-</v>
      </c>
      <c r="P283" s="34" t="e">
        <f>VLOOKUP(B283,AG_Lider!A$1:F1642,6,0)</f>
        <v>#N/A</v>
      </c>
      <c r="Q283" s="65" t="str">
        <f>VLOOKUP(B283,SAOM!B$2:J1283,9,0)</f>
        <v>Nilcélia da Paixão</v>
      </c>
      <c r="R283" s="34" t="str">
        <f>VLOOKUP(B283,SAOM!B$2:K1729,10,0)</f>
        <v>Av. das Indústrias, 4754</v>
      </c>
      <c r="S283" s="65" t="str">
        <f>VLOOKUP(B283,SAOM!B279:M1007,12,0)</f>
        <v>31 3641-4386</v>
      </c>
      <c r="T283" s="116" t="str">
        <f>VLOOKUP(B283,SAOM!B279:L1007,11,0)</f>
        <v>33040-130</v>
      </c>
      <c r="U283" s="35"/>
      <c r="V283" s="63" t="str">
        <f>VLOOKUP(B283,SAOM!B279:N1007,13,0)</f>
        <v>-</v>
      </c>
      <c r="W283" s="34"/>
      <c r="X283" s="32"/>
      <c r="Y283" s="36"/>
      <c r="Z283" s="53"/>
      <c r="AA283" s="72" t="s">
        <v>3275</v>
      </c>
      <c r="AB283" s="72" t="s">
        <v>4850</v>
      </c>
      <c r="AC283" s="72"/>
      <c r="AD283" s="32"/>
      <c r="AE283" s="37" t="s">
        <v>4850</v>
      </c>
    </row>
    <row r="284" spans="1:31" s="37" customFormat="1">
      <c r="A284" s="30">
        <v>3252</v>
      </c>
      <c r="B284" s="61" t="s">
        <v>2651</v>
      </c>
      <c r="C284" s="34">
        <v>41002</v>
      </c>
      <c r="D284" s="34">
        <v>41047</v>
      </c>
      <c r="E284" s="34">
        <f t="shared" si="4"/>
        <v>41062</v>
      </c>
      <c r="F284" s="34" t="s">
        <v>501</v>
      </c>
      <c r="G284" s="31" t="s">
        <v>517</v>
      </c>
      <c r="H284" s="31" t="s">
        <v>499</v>
      </c>
      <c r="I284" s="31" t="s">
        <v>501</v>
      </c>
      <c r="J284" s="32" t="s">
        <v>118</v>
      </c>
      <c r="K284" s="32" t="s">
        <v>664</v>
      </c>
      <c r="L284" s="32" t="s">
        <v>665</v>
      </c>
      <c r="M284" s="63" t="str">
        <f>VLOOKUP(B284,SAOM!B$2:H1284,7,0)</f>
        <v>SES-SAIA-3252</v>
      </c>
      <c r="N284" s="64">
        <v>4033</v>
      </c>
      <c r="O284" s="34">
        <f>VLOOKUP(B284,SAOM!B$2:I1284,8,0)</f>
        <v>41012</v>
      </c>
      <c r="P284" s="34" t="str">
        <f>VLOOKUP(B284,AG_Lider!A$1:F1643,6,0)</f>
        <v>CONCLUÍDO</v>
      </c>
      <c r="Q284" s="65" t="str">
        <f>VLOOKUP(B284,SAOM!B$2:J1284,9,0)</f>
        <v>Helena Barbosa</v>
      </c>
      <c r="R284" s="34" t="str">
        <f>VLOOKUP(B284,SAOM!B$2:K1730,10,0)</f>
        <v>Av. Teixeira da Costa Sobrinho, 741</v>
      </c>
      <c r="S284" s="65" t="str">
        <f>VLOOKUP(B284,SAOM!B280:M1008,12,0)</f>
        <v>31 3641-5325</v>
      </c>
      <c r="T284" s="116" t="str">
        <f>VLOOKUP(B284,SAOM!B280:L1008,11,0)</f>
        <v>33010-360</v>
      </c>
      <c r="U284" s="35"/>
      <c r="V284" s="63" t="str">
        <f>VLOOKUP(B284,SAOM!B280:N1008,13,0)</f>
        <v>00:20:0e:10:4a:4b</v>
      </c>
      <c r="W284" s="34">
        <v>41012</v>
      </c>
      <c r="X284" s="32" t="s">
        <v>1635</v>
      </c>
      <c r="Y284" s="36">
        <v>41012</v>
      </c>
      <c r="Z284" s="53"/>
      <c r="AA284" s="72"/>
      <c r="AB284" s="72" t="s">
        <v>4850</v>
      </c>
      <c r="AC284" s="72"/>
      <c r="AD284" s="32"/>
      <c r="AE284" s="37" t="s">
        <v>4850</v>
      </c>
    </row>
    <row r="285" spans="1:31" s="37" customFormat="1">
      <c r="A285" s="30">
        <v>3253</v>
      </c>
      <c r="B285" s="61" t="s">
        <v>2652</v>
      </c>
      <c r="C285" s="34">
        <v>41002</v>
      </c>
      <c r="D285" s="34">
        <v>41047</v>
      </c>
      <c r="E285" s="34">
        <f t="shared" si="4"/>
        <v>41062</v>
      </c>
      <c r="F285" s="34">
        <v>41015</v>
      </c>
      <c r="G285" s="31" t="s">
        <v>764</v>
      </c>
      <c r="H285" s="31" t="s">
        <v>499</v>
      </c>
      <c r="I285" s="31" t="s">
        <v>506</v>
      </c>
      <c r="J285" s="32" t="s">
        <v>118</v>
      </c>
      <c r="K285" s="32" t="s">
        <v>664</v>
      </c>
      <c r="L285" s="32" t="s">
        <v>665</v>
      </c>
      <c r="M285" s="63" t="str">
        <f>VLOOKUP(B285,SAOM!B$2:H1285,7,0)</f>
        <v>-</v>
      </c>
      <c r="N285" s="64">
        <v>4033</v>
      </c>
      <c r="O285" s="34" t="str">
        <f>VLOOKUP(B285,SAOM!B$2:I1285,8,0)</f>
        <v>-</v>
      </c>
      <c r="P285" s="34" t="str">
        <f>VLOOKUP(B285,AG_Lider!A$1:F1644,6,0)</f>
        <v>VODANET</v>
      </c>
      <c r="Q285" s="65" t="str">
        <f>VLOOKUP(B285,SAOM!B$2:J1285,9,0)</f>
        <v>Eliane Zeferino</v>
      </c>
      <c r="R285" s="34" t="str">
        <f>VLOOKUP(B285,SAOM!B$2:K1731,10,0)</f>
        <v>Av. Brasília, 3505</v>
      </c>
      <c r="S285" s="65" t="str">
        <f>VLOOKUP(B285,SAOM!B281:M1009,12,0)</f>
        <v>31 3637-4573</v>
      </c>
      <c r="T285" s="116" t="str">
        <f>VLOOKUP(B285,SAOM!B281:L1009,11,0)</f>
        <v>33110-580</v>
      </c>
      <c r="U285" s="35"/>
      <c r="V285" s="63" t="str">
        <f>VLOOKUP(B285,SAOM!B281:N1009,13,0)</f>
        <v>-</v>
      </c>
      <c r="W285" s="34"/>
      <c r="X285" s="32"/>
      <c r="Y285" s="36"/>
      <c r="Z285" s="53"/>
      <c r="AA285" s="72" t="s">
        <v>2806</v>
      </c>
      <c r="AB285" s="72" t="s">
        <v>4850</v>
      </c>
      <c r="AC285" s="72"/>
      <c r="AD285" s="32"/>
      <c r="AE285" s="37" t="s">
        <v>4850</v>
      </c>
    </row>
    <row r="286" spans="1:31" s="37" customFormat="1">
      <c r="A286" s="30">
        <v>3254</v>
      </c>
      <c r="B286" s="61" t="s">
        <v>2653</v>
      </c>
      <c r="C286" s="34">
        <v>41002</v>
      </c>
      <c r="D286" s="34">
        <v>41047</v>
      </c>
      <c r="E286" s="34">
        <f t="shared" si="4"/>
        <v>41062</v>
      </c>
      <c r="F286" s="34" t="s">
        <v>501</v>
      </c>
      <c r="G286" s="31" t="s">
        <v>517</v>
      </c>
      <c r="H286" s="31" t="s">
        <v>499</v>
      </c>
      <c r="I286" s="31" t="s">
        <v>501</v>
      </c>
      <c r="J286" s="32" t="s">
        <v>118</v>
      </c>
      <c r="K286" s="32" t="s">
        <v>664</v>
      </c>
      <c r="L286" s="32" t="s">
        <v>665</v>
      </c>
      <c r="M286" s="63" t="str">
        <f>VLOOKUP(B286,SAOM!B$2:H1286,7,0)</f>
        <v>SES-SAIA-3254</v>
      </c>
      <c r="N286" s="64">
        <v>4033</v>
      </c>
      <c r="O286" s="34">
        <f>VLOOKUP(B286,SAOM!B$2:I1286,8,0)</f>
        <v>41019</v>
      </c>
      <c r="P286" s="34" t="str">
        <f>VLOOKUP(B286,AG_Lider!A$1:F1645,6,0)</f>
        <v>CONCLUÍDO</v>
      </c>
      <c r="Q286" s="65" t="str">
        <f>VLOOKUP(B286,SAOM!B$2:J1286,9,0)</f>
        <v>Adriana Lelis</v>
      </c>
      <c r="R286" s="34" t="str">
        <f>VLOOKUP(B286,SAOM!B$2:K1732,10,0)</f>
        <v>Rua Maria do Carmo Castro, 50</v>
      </c>
      <c r="S286" s="65" t="str">
        <f>VLOOKUP(B286,SAOM!B282:M1010,12,0)</f>
        <v>31 3636-4522</v>
      </c>
      <c r="T286" s="116" t="str">
        <f>VLOOKUP(B286,SAOM!B282:L1010,11,0)</f>
        <v>33140-660</v>
      </c>
      <c r="U286" s="35"/>
      <c r="V286" s="63" t="str">
        <f>VLOOKUP(B286,SAOM!B282:N1010,13,0)</f>
        <v>00:20:0e:10:48:ac</v>
      </c>
      <c r="W286" s="34">
        <v>41025</v>
      </c>
      <c r="X286" s="32" t="s">
        <v>2314</v>
      </c>
      <c r="Y286" s="36">
        <v>41025</v>
      </c>
      <c r="Z286" s="53"/>
      <c r="AA286" s="72"/>
      <c r="AB286" s="72" t="s">
        <v>4850</v>
      </c>
      <c r="AC286" s="72"/>
      <c r="AD286" s="32"/>
      <c r="AE286" s="37" t="s">
        <v>4850</v>
      </c>
    </row>
    <row r="287" spans="1:31" s="37" customFormat="1">
      <c r="A287" s="30">
        <v>3251</v>
      </c>
      <c r="B287" s="61" t="s">
        <v>2654</v>
      </c>
      <c r="C287" s="34">
        <v>41002</v>
      </c>
      <c r="D287" s="34">
        <v>41047</v>
      </c>
      <c r="E287" s="34">
        <f t="shared" si="4"/>
        <v>41062</v>
      </c>
      <c r="F287" s="34">
        <v>41019</v>
      </c>
      <c r="G287" s="31" t="s">
        <v>764</v>
      </c>
      <c r="H287" s="31" t="s">
        <v>499</v>
      </c>
      <c r="I287" s="31" t="s">
        <v>506</v>
      </c>
      <c r="J287" s="32" t="s">
        <v>118</v>
      </c>
      <c r="K287" s="32" t="s">
        <v>664</v>
      </c>
      <c r="L287" s="32" t="s">
        <v>665</v>
      </c>
      <c r="M287" s="63" t="str">
        <f>VLOOKUP(B287,SAOM!B$2:H1287,7,0)</f>
        <v>-</v>
      </c>
      <c r="N287" s="64">
        <v>4033</v>
      </c>
      <c r="O287" s="34" t="str">
        <f>VLOOKUP(B287,SAOM!B$2:I1287,8,0)</f>
        <v>-</v>
      </c>
      <c r="P287" s="34" t="str">
        <f>VLOOKUP(B287,AG_Lider!A$1:F1646,6,0)</f>
        <v>VODANET</v>
      </c>
      <c r="Q287" s="65" t="str">
        <f>VLOOKUP(B287,SAOM!B$2:J1287,9,0)</f>
        <v>Kelly Soares</v>
      </c>
      <c r="R287" s="34" t="str">
        <f>VLOOKUP(B287,SAOM!B$2:K1733,10,0)</f>
        <v>Rua Mangarataia, 413</v>
      </c>
      <c r="S287" s="65" t="str">
        <f>VLOOKUP(B287,SAOM!B283:M1011,12,0)</f>
        <v>31 3634-5334</v>
      </c>
      <c r="T287" s="116" t="str">
        <f>VLOOKUP(B287,SAOM!B283:L1011,11,0)</f>
        <v>33130-080</v>
      </c>
      <c r="U287" s="35"/>
      <c r="V287" s="63" t="str">
        <f>VLOOKUP(B287,SAOM!B283:N1011,13,0)</f>
        <v>-</v>
      </c>
      <c r="W287" s="34"/>
      <c r="X287" s="32"/>
      <c r="Y287" s="36"/>
      <c r="Z287" s="53"/>
      <c r="AA287" s="72" t="s">
        <v>2899</v>
      </c>
      <c r="AB287" s="72" t="s">
        <v>4850</v>
      </c>
      <c r="AC287" s="72"/>
      <c r="AD287" s="32"/>
      <c r="AE287" s="37" t="s">
        <v>4850</v>
      </c>
    </row>
    <row r="288" spans="1:31" s="37" customFormat="1">
      <c r="A288" s="30">
        <v>3255</v>
      </c>
      <c r="B288" s="61" t="s">
        <v>2655</v>
      </c>
      <c r="C288" s="34">
        <v>41002</v>
      </c>
      <c r="D288" s="34">
        <v>41047</v>
      </c>
      <c r="E288" s="34">
        <f t="shared" si="4"/>
        <v>41062</v>
      </c>
      <c r="F288" s="34" t="s">
        <v>501</v>
      </c>
      <c r="G288" s="31" t="s">
        <v>517</v>
      </c>
      <c r="H288" s="31" t="s">
        <v>499</v>
      </c>
      <c r="I288" s="31" t="s">
        <v>501</v>
      </c>
      <c r="J288" s="32" t="s">
        <v>118</v>
      </c>
      <c r="K288" s="32" t="s">
        <v>664</v>
      </c>
      <c r="L288" s="32" t="s">
        <v>665</v>
      </c>
      <c r="M288" s="63" t="str">
        <f>VLOOKUP(B288,SAOM!B$2:H1288,7,0)</f>
        <v>SES-SAIA-3255</v>
      </c>
      <c r="N288" s="64">
        <v>4033</v>
      </c>
      <c r="O288" s="34">
        <f>VLOOKUP(B288,SAOM!B$2:I1288,8,0)</f>
        <v>41022</v>
      </c>
      <c r="P288" s="34" t="str">
        <f>VLOOKUP(B288,AG_Lider!A$1:F1647,6,0)</f>
        <v>CONCLUÍDO</v>
      </c>
      <c r="Q288" s="65" t="str">
        <f>VLOOKUP(B288,SAOM!B$2:J1288,9,0)</f>
        <v>Fernanda Teixeira</v>
      </c>
      <c r="R288" s="34" t="str">
        <f>VLOOKUP(B288,SAOM!B$2:K1734,10,0)</f>
        <v>Av. Nossa Senhora da Conceição, 70</v>
      </c>
      <c r="S288" s="65" t="str">
        <f>VLOOKUP(B288,SAOM!B284:M1012,12,0)</f>
        <v>31 3637-3393</v>
      </c>
      <c r="T288" s="116" t="str">
        <f>VLOOKUP(B288,SAOM!B284:L1012,11,0)</f>
        <v>33125-110</v>
      </c>
      <c r="U288" s="35"/>
      <c r="V288" s="63" t="str">
        <f>VLOOKUP(B288,SAOM!B284:N1012,13,0)</f>
        <v>00:20:0e:10:48:44</v>
      </c>
      <c r="W288" s="34">
        <v>41022</v>
      </c>
      <c r="X288" s="32" t="s">
        <v>1635</v>
      </c>
      <c r="Y288" s="36">
        <v>41023</v>
      </c>
      <c r="Z288" s="53"/>
      <c r="AA288" s="72"/>
      <c r="AB288" s="72" t="s">
        <v>4850</v>
      </c>
      <c r="AC288" s="72"/>
      <c r="AD288" s="32"/>
      <c r="AE288" s="37" t="s">
        <v>4850</v>
      </c>
    </row>
    <row r="289" spans="1:31" s="37" customFormat="1">
      <c r="A289" s="30">
        <v>3492</v>
      </c>
      <c r="B289" s="61">
        <v>3492</v>
      </c>
      <c r="C289" s="34">
        <v>41044</v>
      </c>
      <c r="D289" s="34">
        <v>41089</v>
      </c>
      <c r="E289" s="34">
        <f t="shared" si="4"/>
        <v>41104</v>
      </c>
      <c r="F289" s="34" t="s">
        <v>501</v>
      </c>
      <c r="G289" s="31" t="s">
        <v>517</v>
      </c>
      <c r="H289" s="31" t="s">
        <v>499</v>
      </c>
      <c r="I289" s="31" t="s">
        <v>501</v>
      </c>
      <c r="J289" s="32" t="s">
        <v>3379</v>
      </c>
      <c r="K289" s="32" t="s">
        <v>3423</v>
      </c>
      <c r="L289" s="32" t="s">
        <v>3424</v>
      </c>
      <c r="M289" s="63" t="str">
        <f>VLOOKUP(B289,SAOM!B$2:H1400,7,0)</f>
        <v>SES-BASO-3492</v>
      </c>
      <c r="N289" s="33">
        <v>4033</v>
      </c>
      <c r="O289" s="34">
        <f>VLOOKUP(B289,SAOM!B$2:I1400,8,0)</f>
        <v>41052</v>
      </c>
      <c r="P289" s="34" t="e">
        <f>VLOOKUP(B289,AG_Lider!A$1:F1759,6,0)</f>
        <v>#N/A</v>
      </c>
      <c r="Q289" s="65" t="str">
        <f>VLOOKUP(B289,SAOM!B$2:J1400,9,0)</f>
        <v>Vanessa Cristina Ferreira</v>
      </c>
      <c r="R289" s="34" t="str">
        <f>VLOOKUP(B289,SAOM!B$2:K1846,10,0)</f>
        <v>Av. Guanabara, 300</v>
      </c>
      <c r="S289" s="65" t="str">
        <f>VLOOKUP(B289,SAOM!B285:M1013,12,0)</f>
        <v>32 3351-1813</v>
      </c>
      <c r="T289" s="116" t="str">
        <f>VLOOKUP(B289,SAOM!B285:L1013,11,0)</f>
        <v>36212-000</v>
      </c>
      <c r="U289" s="35"/>
      <c r="V289" s="63" t="str">
        <f>VLOOKUP(B289,SAOM!B285:N1013,13,0)</f>
        <v>00:20:0e:10:49:a4</v>
      </c>
      <c r="W289" s="34">
        <v>41053</v>
      </c>
      <c r="X289" s="32" t="s">
        <v>2898</v>
      </c>
      <c r="Y289" s="36">
        <v>41054</v>
      </c>
      <c r="Z289" s="53"/>
      <c r="AA289" s="72" t="s">
        <v>3792</v>
      </c>
      <c r="AB289" s="72" t="s">
        <v>4850</v>
      </c>
      <c r="AC289" s="72"/>
      <c r="AD289" s="32" t="s">
        <v>3993</v>
      </c>
      <c r="AE289" s="37" t="s">
        <v>4850</v>
      </c>
    </row>
    <row r="290" spans="1:31" s="37" customFormat="1">
      <c r="A290" s="30">
        <v>3494</v>
      </c>
      <c r="B290" s="61">
        <v>3494</v>
      </c>
      <c r="C290" s="34">
        <v>41044</v>
      </c>
      <c r="D290" s="34">
        <v>41089</v>
      </c>
      <c r="E290" s="34">
        <f t="shared" si="4"/>
        <v>41104</v>
      </c>
      <c r="F290" s="34" t="s">
        <v>501</v>
      </c>
      <c r="G290" s="31" t="s">
        <v>517</v>
      </c>
      <c r="H290" s="31" t="s">
        <v>499</v>
      </c>
      <c r="I290" s="31" t="s">
        <v>501</v>
      </c>
      <c r="J290" s="32" t="s">
        <v>3379</v>
      </c>
      <c r="K290" s="32" t="s">
        <v>3423</v>
      </c>
      <c r="L290" s="32" t="s">
        <v>3424</v>
      </c>
      <c r="M290" s="63" t="str">
        <f>VLOOKUP(B290,SAOM!B$2:H1402,7,0)</f>
        <v>SES-BASO-3494</v>
      </c>
      <c r="N290" s="33">
        <v>4033</v>
      </c>
      <c r="O290" s="34">
        <f>VLOOKUP(B290,SAOM!B$2:I1402,8,0)</f>
        <v>41057</v>
      </c>
      <c r="P290" s="34" t="e">
        <f>VLOOKUP(B290,AG_Lider!A$1:F1761,6,0)</f>
        <v>#N/A</v>
      </c>
      <c r="Q290" s="65" t="str">
        <f>VLOOKUP(B290,SAOM!B$2:J1402,9,0)</f>
        <v>Joicymara de Fátima Rodrigues</v>
      </c>
      <c r="R290" s="34" t="str">
        <f>VLOOKUP(B290,SAOM!B$2:K1848,10,0)</f>
        <v>Rua Ritápolis, 12</v>
      </c>
      <c r="S290" s="65" t="str">
        <f>VLOOKUP(B290,SAOM!B286:M1014,12,0)</f>
        <v>32 3351-1789</v>
      </c>
      <c r="T290" s="116" t="str">
        <f>VLOOKUP(B290,SAOM!B286:L1014,11,0)</f>
        <v>36212-000</v>
      </c>
      <c r="U290" s="35"/>
      <c r="V290" s="63" t="str">
        <f>VLOOKUP(B290,SAOM!B286:N1014,13,0)</f>
        <v>00:20:0e:10:45:49</v>
      </c>
      <c r="W290" s="34">
        <v>41057</v>
      </c>
      <c r="X290" s="32" t="s">
        <v>2898</v>
      </c>
      <c r="Y290" s="36">
        <v>41057</v>
      </c>
      <c r="Z290" s="53"/>
      <c r="AA290" s="72"/>
      <c r="AB290" s="72" t="s">
        <v>4850</v>
      </c>
      <c r="AC290" s="72"/>
      <c r="AD290" s="32" t="s">
        <v>3994</v>
      </c>
      <c r="AE290" s="37" t="s">
        <v>4850</v>
      </c>
    </row>
    <row r="291" spans="1:31" s="37" customFormat="1">
      <c r="A291" s="30">
        <v>3266</v>
      </c>
      <c r="B291" s="61">
        <v>3266</v>
      </c>
      <c r="C291" s="34">
        <v>41003</v>
      </c>
      <c r="D291" s="34">
        <v>41048</v>
      </c>
      <c r="E291" s="34">
        <f t="shared" si="4"/>
        <v>41063</v>
      </c>
      <c r="F291" s="34" t="s">
        <v>501</v>
      </c>
      <c r="G291" s="31" t="s">
        <v>517</v>
      </c>
      <c r="H291" s="31" t="s">
        <v>499</v>
      </c>
      <c r="I291" s="31" t="s">
        <v>501</v>
      </c>
      <c r="J291" s="32" t="s">
        <v>2672</v>
      </c>
      <c r="K291" s="32" t="s">
        <v>2698</v>
      </c>
      <c r="L291" s="32" t="s">
        <v>2699</v>
      </c>
      <c r="M291" s="63" t="str">
        <f>VLOOKUP(B291,SAOM!B$2:H1291,7,0)</f>
        <v>SES-DOVO-3266</v>
      </c>
      <c r="N291" s="64">
        <v>4033</v>
      </c>
      <c r="O291" s="34">
        <f>VLOOKUP(B291,SAOM!B$2:I1291,8,0)</f>
        <v>41015</v>
      </c>
      <c r="P291" s="34" t="e">
        <f>VLOOKUP(B291,AG_Lider!A$1:F1650,6,0)</f>
        <v>#N/A</v>
      </c>
      <c r="Q291" s="65" t="str">
        <f>VLOOKUP(B291,SAOM!B$2:J1291,9,0)</f>
        <v>Aleida Fernandes Nogueira</v>
      </c>
      <c r="R291" s="34" t="str">
        <f>VLOOKUP(B291,SAOM!B$2:K1737,10,0)</f>
        <v xml:space="preserve">Rua Francisco Grossi, 0 </v>
      </c>
      <c r="S291" s="65" t="str">
        <f>VLOOKUP(B291,SAOM!B287:M1015,12,0)</f>
        <v>32 3576-1472</v>
      </c>
      <c r="T291" s="116" t="str">
        <f>VLOOKUP(B291,SAOM!B287:L1015,11,0)</f>
        <v>36513-000</v>
      </c>
      <c r="U291" s="35"/>
      <c r="V291" s="63" t="str">
        <f>VLOOKUP(B291,SAOM!B287:N1015,13,0)</f>
        <v>00:20:0E:10:4A:3E</v>
      </c>
      <c r="W291" s="34">
        <v>41015</v>
      </c>
      <c r="X291" s="32" t="s">
        <v>1967</v>
      </c>
      <c r="Y291" s="36">
        <v>41015</v>
      </c>
      <c r="Z291" s="53"/>
      <c r="AA291" s="72"/>
      <c r="AB291" s="72" t="s">
        <v>4850</v>
      </c>
      <c r="AC291" s="72"/>
      <c r="AD291" s="32"/>
      <c r="AE291" s="37" t="s">
        <v>4850</v>
      </c>
    </row>
    <row r="292" spans="1:31" s="37" customFormat="1" ht="16.5" customHeight="1">
      <c r="A292" s="30">
        <v>3267</v>
      </c>
      <c r="B292" s="61">
        <v>3267</v>
      </c>
      <c r="C292" s="34">
        <v>41003</v>
      </c>
      <c r="D292" s="34">
        <v>41111</v>
      </c>
      <c r="E292" s="34">
        <f t="shared" si="4"/>
        <v>41126</v>
      </c>
      <c r="F292" s="34">
        <v>41015</v>
      </c>
      <c r="G292" s="31" t="s">
        <v>682</v>
      </c>
      <c r="H292" s="31" t="s">
        <v>499</v>
      </c>
      <c r="I292" s="31" t="s">
        <v>501</v>
      </c>
      <c r="J292" s="32" t="s">
        <v>2676</v>
      </c>
      <c r="K292" s="32" t="s">
        <v>2700</v>
      </c>
      <c r="L292" s="32" t="s">
        <v>2701</v>
      </c>
      <c r="M292" s="63" t="str">
        <f>VLOOKUP(B292,SAOM!B$2:H1292,7,0)</f>
        <v>SES-ENAS-3267</v>
      </c>
      <c r="N292" s="64">
        <v>4035</v>
      </c>
      <c r="O292" s="34">
        <f>VLOOKUP(B292,SAOM!B$2:I1292,8,0)</f>
        <v>41121</v>
      </c>
      <c r="P292" s="34" t="str">
        <f>VLOOKUP(B292,AG_Lider!A$1:F1651,6,0)</f>
        <v>VODANET</v>
      </c>
      <c r="Q292" s="65" t="str">
        <f>VLOOKUP(B292,SAOM!B$2:J1292,9,0)</f>
        <v>Pamela Cardoso Ribeiro Dias</v>
      </c>
      <c r="R292" s="34" t="str">
        <f>VLOOKUP(B292,SAOM!B$2:K1738,10,0)</f>
        <v>Rua Manoel Martins, 101, Bairro: Vila Martins</v>
      </c>
      <c r="S292" s="65" t="str">
        <f>VLOOKUP(B292,SAOM!B288:M1016,12,0)</f>
        <v>33 3234-1444</v>
      </c>
      <c r="T292" s="116" t="str">
        <f>VLOOKUP(B292,SAOM!B288:L1016,11,0)</f>
        <v>35130-000</v>
      </c>
      <c r="U292" s="35"/>
      <c r="V292" s="63" t="str">
        <f>VLOOKUP(B292,SAOM!B288:N1016,13,0)</f>
        <v>-</v>
      </c>
      <c r="W292" s="34"/>
      <c r="X292" s="32"/>
      <c r="Y292" s="36"/>
      <c r="Z292" s="53"/>
      <c r="AA292" s="72" t="s">
        <v>4486</v>
      </c>
      <c r="AB292" s="72" t="s">
        <v>4850</v>
      </c>
      <c r="AC292" s="72"/>
      <c r="AD292" s="32"/>
      <c r="AE292" s="37" t="s">
        <v>4850</v>
      </c>
    </row>
    <row r="293" spans="1:31" s="37" customFormat="1" ht="16.5" customHeight="1">
      <c r="A293" s="30">
        <v>3268</v>
      </c>
      <c r="B293" s="61">
        <v>3268</v>
      </c>
      <c r="C293" s="34">
        <v>41003</v>
      </c>
      <c r="D293" s="34">
        <v>41110</v>
      </c>
      <c r="E293" s="34">
        <f t="shared" si="4"/>
        <v>41125</v>
      </c>
      <c r="F293" s="34">
        <v>41095</v>
      </c>
      <c r="G293" s="31" t="s">
        <v>752</v>
      </c>
      <c r="H293" s="31" t="s">
        <v>499</v>
      </c>
      <c r="I293" s="31" t="s">
        <v>501</v>
      </c>
      <c r="J293" s="32" t="s">
        <v>2680</v>
      </c>
      <c r="K293" s="32" t="s">
        <v>2702</v>
      </c>
      <c r="L293" s="32" t="s">
        <v>2703</v>
      </c>
      <c r="M293" s="63" t="str">
        <f>VLOOKUP(B293,SAOM!B$2:H1293,7,0)</f>
        <v>-</v>
      </c>
      <c r="N293" s="64">
        <v>4033</v>
      </c>
      <c r="O293" s="34" t="str">
        <f>VLOOKUP(B293,SAOM!B$2:I1293,8,0)</f>
        <v>-</v>
      </c>
      <c r="P293" s="34" t="str">
        <f>VLOOKUP(B293,AG_Lider!A$1:F1652,6,0)</f>
        <v>VODANET</v>
      </c>
      <c r="Q293" s="65" t="str">
        <f>VLOOKUP(B293,SAOM!B$2:J1293,9,0)</f>
        <v>Maria do Rosário Batista Frederico</v>
      </c>
      <c r="R293" s="34" t="str">
        <f>VLOOKUP(B293,SAOM!B$2:K1739,10,0)</f>
        <v>Rua Andrades Irmãos nº 32, centro</v>
      </c>
      <c r="S293" s="65" t="str">
        <f>VLOOKUP(B293,SAOM!B289:M1017,12,0)</f>
        <v>(32) 35541565</v>
      </c>
      <c r="T293" s="116" t="str">
        <f>VLOOKUP(B293,SAOM!B289:L1017,11,0)</f>
        <v>36555-000</v>
      </c>
      <c r="U293" s="35"/>
      <c r="V293" s="63" t="str">
        <f>VLOOKUP(B293,SAOM!B289:N1017,13,0)</f>
        <v>-</v>
      </c>
      <c r="W293" s="34"/>
      <c r="X293" s="32"/>
      <c r="Y293" s="36"/>
      <c r="Z293" s="53"/>
      <c r="AA293" s="104" t="s">
        <v>5564</v>
      </c>
      <c r="AB293" s="72" t="s">
        <v>4850</v>
      </c>
      <c r="AC293" s="104"/>
      <c r="AD293" s="32"/>
      <c r="AE293" s="37" t="s">
        <v>4850</v>
      </c>
    </row>
    <row r="294" spans="1:31" s="37" customFormat="1">
      <c r="A294" s="30">
        <v>3269</v>
      </c>
      <c r="B294" s="61">
        <v>3269</v>
      </c>
      <c r="C294" s="34">
        <v>41003</v>
      </c>
      <c r="D294" s="34">
        <v>41111</v>
      </c>
      <c r="E294" s="34">
        <f t="shared" si="4"/>
        <v>41126</v>
      </c>
      <c r="F294" s="34">
        <v>41015</v>
      </c>
      <c r="G294" s="31" t="s">
        <v>682</v>
      </c>
      <c r="H294" s="31" t="s">
        <v>499</v>
      </c>
      <c r="I294" s="31" t="s">
        <v>501</v>
      </c>
      <c r="J294" s="32" t="s">
        <v>2682</v>
      </c>
      <c r="K294" s="32" t="s">
        <v>2704</v>
      </c>
      <c r="L294" s="32" t="s">
        <v>2705</v>
      </c>
      <c r="M294" s="63" t="str">
        <f>VLOOKUP(B294,SAOM!B$2:H1294,7,0)</f>
        <v>SES-ESVA-3269</v>
      </c>
      <c r="N294" s="64">
        <v>4035</v>
      </c>
      <c r="O294" s="34">
        <f>VLOOKUP(B294,SAOM!B$2:I1294,8,0)</f>
        <v>41121</v>
      </c>
      <c r="P294" s="34" t="str">
        <f>VLOOKUP(B294,AG_Lider!A$1:F1653,6,0)</f>
        <v>VODANET</v>
      </c>
      <c r="Q294" s="65" t="str">
        <f>VLOOKUP(B294,SAOM!B$2:J1294,9,0)</f>
        <v>Meiriely Bitencourt Moreira</v>
      </c>
      <c r="R294" s="34" t="str">
        <f>VLOOKUP(B294,SAOM!B$2:K1740,10,0)</f>
        <v>Jose Pedro Simão Filho nº 50, centro</v>
      </c>
      <c r="S294" s="65" t="str">
        <f>VLOOKUP(B294,SAOM!B290:M1018,12,0)</f>
        <v>35 3462-1065</v>
      </c>
      <c r="T294" s="116" t="str">
        <f>VLOOKUP(B294,SAOM!B290:L1018,11,0)</f>
        <v>37542-000</v>
      </c>
      <c r="U294" s="35"/>
      <c r="V294" s="63" t="str">
        <f>VLOOKUP(B294,SAOM!B290:N1018,13,0)</f>
        <v>-</v>
      </c>
      <c r="W294" s="34"/>
      <c r="X294" s="32"/>
      <c r="Y294" s="36"/>
      <c r="Z294" s="53"/>
      <c r="AA294" s="72" t="s">
        <v>4546</v>
      </c>
      <c r="AB294" s="72" t="s">
        <v>4850</v>
      </c>
      <c r="AC294" s="72"/>
      <c r="AD294" s="32"/>
      <c r="AE294" s="37" t="s">
        <v>4850</v>
      </c>
    </row>
    <row r="295" spans="1:31" s="37" customFormat="1">
      <c r="A295" s="30">
        <v>3270</v>
      </c>
      <c r="B295" s="61">
        <v>3270</v>
      </c>
      <c r="C295" s="34">
        <v>41003</v>
      </c>
      <c r="D295" s="34">
        <v>41048</v>
      </c>
      <c r="E295" s="34">
        <f t="shared" si="4"/>
        <v>41063</v>
      </c>
      <c r="F295" s="34" t="s">
        <v>501</v>
      </c>
      <c r="G295" s="31" t="s">
        <v>517</v>
      </c>
      <c r="H295" s="31" t="s">
        <v>499</v>
      </c>
      <c r="I295" s="31" t="s">
        <v>501</v>
      </c>
      <c r="J295" s="32" t="s">
        <v>2685</v>
      </c>
      <c r="K295" s="32" t="s">
        <v>2706</v>
      </c>
      <c r="L295" s="32" t="s">
        <v>2707</v>
      </c>
      <c r="M295" s="63" t="str">
        <f>VLOOKUP(B295,SAOM!B$2:H1295,7,0)</f>
        <v>SES-ESIA-3270</v>
      </c>
      <c r="N295" s="64">
        <v>4033</v>
      </c>
      <c r="O295" s="34">
        <f>VLOOKUP(B295,SAOM!B$2:I1295,8,0)</f>
        <v>41026</v>
      </c>
      <c r="P295" s="34" t="e">
        <f>VLOOKUP(B295,AG_Lider!A$1:F1654,6,0)</f>
        <v>#N/A</v>
      </c>
      <c r="Q295" s="65" t="str">
        <f>VLOOKUP(B295,SAOM!B$2:J1295,9,0)</f>
        <v>José Edvard da Silva</v>
      </c>
      <c r="R295" s="34" t="str">
        <f>VLOOKUP(B295,SAOM!B$2:K1741,10,0)</f>
        <v>Rua Joaquim Alves Belo, 86, centro</v>
      </c>
      <c r="S295" s="65" t="str">
        <f>VLOOKUP(B295,SAOM!B291:M1019,12,0)</f>
        <v>37 3553-1220</v>
      </c>
      <c r="T295" s="116" t="str">
        <f>VLOOKUP(B295,SAOM!B291:L1019,11,0)</f>
        <v>35613-000</v>
      </c>
      <c r="U295" s="35"/>
      <c r="V295" s="63" t="str">
        <f>VLOOKUP(B295,SAOM!B291:N1019,13,0)</f>
        <v>00:20:0e:10:48:b1</v>
      </c>
      <c r="W295" s="34">
        <v>41026</v>
      </c>
      <c r="X295" s="32" t="s">
        <v>1635</v>
      </c>
      <c r="Y295" s="36">
        <v>41026</v>
      </c>
      <c r="Z295" s="53"/>
      <c r="AA295" s="72"/>
      <c r="AB295" s="72" t="s">
        <v>4850</v>
      </c>
      <c r="AC295" s="72"/>
      <c r="AD295" s="32"/>
      <c r="AE295" s="37" t="s">
        <v>4850</v>
      </c>
    </row>
    <row r="296" spans="1:31" s="37" customFormat="1">
      <c r="A296" s="30">
        <v>3271</v>
      </c>
      <c r="B296" s="61">
        <v>3271</v>
      </c>
      <c r="C296" s="34">
        <v>41003</v>
      </c>
      <c r="D296" s="34">
        <v>41048</v>
      </c>
      <c r="E296" s="34">
        <f t="shared" si="4"/>
        <v>41063</v>
      </c>
      <c r="F296" s="34" t="s">
        <v>501</v>
      </c>
      <c r="G296" s="31" t="s">
        <v>517</v>
      </c>
      <c r="H296" s="31" t="s">
        <v>499</v>
      </c>
      <c r="I296" s="31" t="s">
        <v>501</v>
      </c>
      <c r="J296" s="32" t="s">
        <v>2689</v>
      </c>
      <c r="K296" s="32" t="s">
        <v>2708</v>
      </c>
      <c r="L296" s="32" t="s">
        <v>2709</v>
      </c>
      <c r="M296" s="63" t="str">
        <f>VLOOKUP(B296,SAOM!B$2:H1296,7,0)</f>
        <v>SES-SARE-3271</v>
      </c>
      <c r="N296" s="64">
        <v>4033</v>
      </c>
      <c r="O296" s="34">
        <f>VLOOKUP(B296,SAOM!B$2:I1296,8,0)</f>
        <v>41018</v>
      </c>
      <c r="P296" s="34" t="e">
        <f>VLOOKUP(B296,AG_Lider!A$1:F1655,6,0)</f>
        <v>#N/A</v>
      </c>
      <c r="Q296" s="65" t="str">
        <f>VLOOKUP(B296,SAOM!B$2:J1296,9,0)</f>
        <v>Renato Pedrosa</v>
      </c>
      <c r="R296" s="34" t="str">
        <f>VLOOKUP(B296,SAOM!B$2:K1742,10,0)</f>
        <v>Rua João Pinto de Faria, 1323, centro.</v>
      </c>
      <c r="S296" s="65" t="str">
        <f>VLOOKUP(B296,SAOM!B292:M1020,12,0)</f>
        <v>32 3426-7127</v>
      </c>
      <c r="T296" s="116" t="str">
        <f>VLOOKUP(B296,SAOM!B292:L1020,11,0)</f>
        <v>36793-000</v>
      </c>
      <c r="U296" s="35"/>
      <c r="V296" s="63" t="str">
        <f>VLOOKUP(B296,SAOM!B292:N1020,13,0)</f>
        <v>00:20:0e:10:48:ed</v>
      </c>
      <c r="W296" s="34">
        <v>41018</v>
      </c>
      <c r="X296" s="32" t="s">
        <v>2898</v>
      </c>
      <c r="Y296" s="36">
        <v>41018</v>
      </c>
      <c r="Z296" s="53"/>
      <c r="AA296" s="72"/>
      <c r="AB296" s="72" t="s">
        <v>4850</v>
      </c>
      <c r="AC296" s="72"/>
      <c r="AD296" s="32"/>
      <c r="AE296" s="37" t="s">
        <v>4850</v>
      </c>
    </row>
    <row r="297" spans="1:31" s="37" customFormat="1">
      <c r="A297" s="30">
        <v>3272</v>
      </c>
      <c r="B297" s="61">
        <v>3272</v>
      </c>
      <c r="C297" s="34">
        <v>41003</v>
      </c>
      <c r="D297" s="34">
        <v>41048</v>
      </c>
      <c r="E297" s="34">
        <f t="shared" si="4"/>
        <v>41063</v>
      </c>
      <c r="F297" s="34" t="s">
        <v>501</v>
      </c>
      <c r="G297" s="31" t="s">
        <v>517</v>
      </c>
      <c r="H297" s="31" t="s">
        <v>499</v>
      </c>
      <c r="I297" s="31" t="s">
        <v>501</v>
      </c>
      <c r="J297" s="32" t="s">
        <v>2689</v>
      </c>
      <c r="K297" s="32" t="s">
        <v>2708</v>
      </c>
      <c r="L297" s="32" t="s">
        <v>2709</v>
      </c>
      <c r="M297" s="63" t="str">
        <f>VLOOKUP(B297,SAOM!B$2:H1297,7,0)</f>
        <v>SES-SARE-3272</v>
      </c>
      <c r="N297" s="64">
        <v>4033</v>
      </c>
      <c r="O297" s="34">
        <f>VLOOKUP(B297,SAOM!B$2:I1297,8,0)</f>
        <v>41017</v>
      </c>
      <c r="P297" s="34" t="e">
        <f>VLOOKUP(B297,AG_Lider!A$1:F1656,6,0)</f>
        <v>#N/A</v>
      </c>
      <c r="Q297" s="65" t="str">
        <f>VLOOKUP(B297,SAOM!B$2:J1297,9,0)</f>
        <v>Renato Pedrosa</v>
      </c>
      <c r="R297" s="34" t="str">
        <f>VLOOKUP(B297,SAOM!B$2:K1743,10,0)</f>
        <v>Rua Ilca Fonseca Alves Duarte, 0, centro</v>
      </c>
      <c r="S297" s="65" t="str">
        <f>VLOOKUP(B297,SAOM!B293:M1021,12,0)</f>
        <v>32 3426-7127</v>
      </c>
      <c r="T297" s="116" t="str">
        <f>VLOOKUP(B297,SAOM!B293:L1021,11,0)</f>
        <v>36793-000</v>
      </c>
      <c r="U297" s="35"/>
      <c r="V297" s="63" t="str">
        <f>VLOOKUP(B297,SAOM!B293:N1021,13,0)</f>
        <v>00:20:0e:10:4c:5f</v>
      </c>
      <c r="W297" s="34">
        <v>41017</v>
      </c>
      <c r="X297" s="32" t="s">
        <v>1967</v>
      </c>
      <c r="Y297" s="36">
        <v>41017</v>
      </c>
      <c r="Z297" s="53"/>
      <c r="AA297" s="72"/>
      <c r="AB297" s="72" t="s">
        <v>4850</v>
      </c>
      <c r="AC297" s="72"/>
      <c r="AD297" s="32"/>
      <c r="AE297" s="37" t="s">
        <v>4850</v>
      </c>
    </row>
    <row r="298" spans="1:31" s="37" customFormat="1">
      <c r="A298" s="30">
        <v>3265</v>
      </c>
      <c r="B298" s="61">
        <v>3265</v>
      </c>
      <c r="C298" s="34">
        <v>41003</v>
      </c>
      <c r="D298" s="34">
        <v>41048</v>
      </c>
      <c r="E298" s="34">
        <f t="shared" ref="E298:E361" si="5">D298+15</f>
        <v>41063</v>
      </c>
      <c r="F298" s="34" t="s">
        <v>501</v>
      </c>
      <c r="G298" s="31" t="s">
        <v>517</v>
      </c>
      <c r="H298" s="31" t="s">
        <v>499</v>
      </c>
      <c r="I298" s="31" t="s">
        <v>501</v>
      </c>
      <c r="J298" s="32" t="s">
        <v>2694</v>
      </c>
      <c r="K298" s="32" t="s">
        <v>2710</v>
      </c>
      <c r="L298" s="32" t="s">
        <v>2711</v>
      </c>
      <c r="M298" s="63" t="str">
        <f>VLOOKUP(B298,SAOM!B$2:H1298,7,0)</f>
        <v>SES-DOSO-3265</v>
      </c>
      <c r="N298" s="64">
        <v>4033</v>
      </c>
      <c r="O298" s="34">
        <f>VLOOKUP(B298,SAOM!B$2:I1298,8,0)</f>
        <v>41023</v>
      </c>
      <c r="P298" s="34" t="e">
        <f>VLOOKUP(B298,AG_Lider!A$1:F1657,6,0)</f>
        <v>#N/A</v>
      </c>
      <c r="Q298" s="65" t="str">
        <f>VLOOKUP(B298,SAOM!B$2:J1298,9,0)</f>
        <v>Ricardo Rodrigo Santos Pinto</v>
      </c>
      <c r="R298" s="34" t="str">
        <f>VLOOKUP(B298,SAOM!B$2:K1744,10,0)</f>
        <v>Rua Cônego José Divino, 631, centro</v>
      </c>
      <c r="S298" s="65" t="str">
        <f>VLOOKUP(B298,SAOM!B294:M1022,12,0)</f>
        <v>35 3375-1130</v>
      </c>
      <c r="T298" s="116" t="str">
        <f>VLOOKUP(B298,SAOM!B294:L1022,11,0)</f>
        <v>37474-000</v>
      </c>
      <c r="U298" s="35"/>
      <c r="V298" s="63" t="str">
        <f>VLOOKUP(B298,SAOM!B294:N1022,13,0)</f>
        <v>00:20:0e:10:48:8f</v>
      </c>
      <c r="W298" s="34">
        <v>41023</v>
      </c>
      <c r="X298" s="32" t="s">
        <v>1967</v>
      </c>
      <c r="Y298" s="36">
        <v>41023</v>
      </c>
      <c r="Z298" s="53"/>
      <c r="AA298" s="72"/>
      <c r="AB298" s="72" t="s">
        <v>4850</v>
      </c>
      <c r="AC298" s="72"/>
      <c r="AD298" s="32"/>
      <c r="AE298" s="37" t="s">
        <v>4850</v>
      </c>
    </row>
    <row r="299" spans="1:31" s="37" customFormat="1">
      <c r="A299" s="30">
        <v>3206</v>
      </c>
      <c r="B299" s="61">
        <v>3206</v>
      </c>
      <c r="C299" s="34">
        <v>40988</v>
      </c>
      <c r="D299" s="34">
        <v>41096</v>
      </c>
      <c r="E299" s="34">
        <f t="shared" si="5"/>
        <v>41111</v>
      </c>
      <c r="F299" s="34">
        <v>41015</v>
      </c>
      <c r="G299" s="31" t="s">
        <v>488</v>
      </c>
      <c r="H299" s="31" t="s">
        <v>499</v>
      </c>
      <c r="I299" s="31" t="s">
        <v>501</v>
      </c>
      <c r="J299" s="32" t="s">
        <v>2712</v>
      </c>
      <c r="K299" s="32" t="s">
        <v>2713</v>
      </c>
      <c r="L299" s="32" t="s">
        <v>2714</v>
      </c>
      <c r="M299" s="63" t="str">
        <f>VLOOKUP(B299,SAOM!B$2:H1299,7,0)</f>
        <v>SES-BEIS-3206</v>
      </c>
      <c r="N299" s="64">
        <v>4035</v>
      </c>
      <c r="O299" s="34">
        <f>VLOOKUP(B299,SAOM!B$2:I1299,8,0)</f>
        <v>41121</v>
      </c>
      <c r="P299" s="34" t="str">
        <f>VLOOKUP(B299,AG_Lider!A$1:F1658,6,0)</f>
        <v>VODANET</v>
      </c>
      <c r="Q299" s="65" t="str">
        <f>VLOOKUP(B299,SAOM!B$2:J1299,9,0)</f>
        <v>Fabrício Silva Fernandes</v>
      </c>
      <c r="R299" s="34" t="str">
        <f>VLOOKUP(B299,SAOM!B$2:K1745,10,0)</f>
        <v>RUA BERTO GONÇALVES, 207.</v>
      </c>
      <c r="S299" s="65" t="str">
        <f>VLOOKUP(B299,SAOM!B295:M1023,12,0)</f>
        <v>(33) 3626-1301</v>
      </c>
      <c r="T299" s="116" t="str">
        <f>VLOOKUP(B299,SAOM!B295:L1023,11,0)</f>
        <v>39875-000</v>
      </c>
      <c r="U299" s="35"/>
      <c r="V299" s="63" t="str">
        <f>VLOOKUP(B299,SAOM!B295:N1023,13,0)</f>
        <v>-</v>
      </c>
      <c r="W299" s="34">
        <v>41121</v>
      </c>
      <c r="X299" s="32"/>
      <c r="Y299" s="36"/>
      <c r="Z299" s="53"/>
      <c r="AA299" s="72" t="s">
        <v>4480</v>
      </c>
      <c r="AB299" s="72" t="s">
        <v>4850</v>
      </c>
      <c r="AC299" s="72"/>
      <c r="AD299" s="32"/>
      <c r="AE299" s="37" t="s">
        <v>4850</v>
      </c>
    </row>
    <row r="300" spans="1:31" s="37" customFormat="1">
      <c r="A300" s="30">
        <v>3378</v>
      </c>
      <c r="B300" s="61">
        <v>3378</v>
      </c>
      <c r="C300" s="34">
        <v>41024</v>
      </c>
      <c r="D300" s="34">
        <v>41069</v>
      </c>
      <c r="E300" s="34">
        <f t="shared" si="5"/>
        <v>41084</v>
      </c>
      <c r="F300" s="34" t="s">
        <v>501</v>
      </c>
      <c r="G300" s="31" t="s">
        <v>517</v>
      </c>
      <c r="H300" s="31" t="s">
        <v>499</v>
      </c>
      <c r="I300" s="31" t="s">
        <v>501</v>
      </c>
      <c r="J300" s="32" t="s">
        <v>188</v>
      </c>
      <c r="K300" s="32" t="s">
        <v>3155</v>
      </c>
      <c r="L300" s="32" t="s">
        <v>3156</v>
      </c>
      <c r="M300" s="63" t="str">
        <f>VLOOKUP(B300,SAOM!B$2:H1349,7,0)</f>
        <v>SES-CADA-3378</v>
      </c>
      <c r="N300" s="64">
        <v>4033</v>
      </c>
      <c r="O300" s="34">
        <f>VLOOKUP(B300,SAOM!B$2:I1349,8,0)</f>
        <v>41046</v>
      </c>
      <c r="P300" s="34" t="e">
        <f>VLOOKUP(B300,AG_Lider!A$1:F1708,6,0)</f>
        <v>#N/A</v>
      </c>
      <c r="Q300" s="65" t="str">
        <f>VLOOKUP(B300,SAOM!B$2:J1349,9,0)</f>
        <v>Verônica Santos Rodrigues</v>
      </c>
      <c r="R300" s="34" t="str">
        <f>VLOOKUP(B300,SAOM!B$2:K1795,10,0)</f>
        <v>Av. 5, 52</v>
      </c>
      <c r="S300" s="65" t="str">
        <f>VLOOKUP(B300,SAOM!B296:M1024,12,0)</f>
        <v>34 3265-1155</v>
      </c>
      <c r="T300" s="116" t="str">
        <f>VLOOKUP(B300,SAOM!B296:L1024,11,0)</f>
        <v>38370-000</v>
      </c>
      <c r="U300" s="35"/>
      <c r="V300" s="63" t="str">
        <f>VLOOKUP(B300,SAOM!B296:N1024,13,0)</f>
        <v>00:20:0e:10:52:12</v>
      </c>
      <c r="W300" s="34">
        <v>41046</v>
      </c>
      <c r="X300" s="32" t="s">
        <v>1635</v>
      </c>
      <c r="Y300" s="36">
        <v>41046</v>
      </c>
      <c r="Z300" s="53"/>
      <c r="AA300" s="72"/>
      <c r="AB300" s="72" t="s">
        <v>4850</v>
      </c>
      <c r="AC300" s="72"/>
      <c r="AD300" s="32" t="s">
        <v>3989</v>
      </c>
      <c r="AE300" s="37" t="s">
        <v>4850</v>
      </c>
    </row>
    <row r="301" spans="1:31" s="37" customFormat="1">
      <c r="A301" s="30">
        <v>3318</v>
      </c>
      <c r="B301" s="61">
        <v>3318</v>
      </c>
      <c r="C301" s="34">
        <v>41015</v>
      </c>
      <c r="D301" s="34">
        <v>41119</v>
      </c>
      <c r="E301" s="34">
        <f t="shared" si="5"/>
        <v>41134</v>
      </c>
      <c r="F301" s="34">
        <v>41019</v>
      </c>
      <c r="G301" s="31" t="s">
        <v>682</v>
      </c>
      <c r="H301" s="31" t="s">
        <v>499</v>
      </c>
      <c r="I301" s="31" t="s">
        <v>501</v>
      </c>
      <c r="J301" s="32" t="s">
        <v>2753</v>
      </c>
      <c r="K301" s="32" t="s">
        <v>2790</v>
      </c>
      <c r="L301" s="32" t="s">
        <v>2791</v>
      </c>
      <c r="M301" s="63" t="str">
        <f>VLOOKUP(B301,SAOM!B$2:H1301,7,0)</f>
        <v>-</v>
      </c>
      <c r="N301" s="64">
        <v>4033</v>
      </c>
      <c r="O301" s="34">
        <f>VLOOKUP(B301,SAOM!B$2:I1301,8,0)</f>
        <v>41121</v>
      </c>
      <c r="P301" s="34" t="e">
        <f>VLOOKUP(B301,AG_Lider!A$1:F1660,6,0)</f>
        <v>#N/A</v>
      </c>
      <c r="Q301" s="65" t="str">
        <f>VLOOKUP(B301,SAOM!B$2:J1301,9,0)</f>
        <v>Thelma Ferreira Valadão Ferraz</v>
      </c>
      <c r="R301" s="34" t="str">
        <f>VLOOKUP(B301,SAOM!B$2:K1747,10,0)</f>
        <v>RUA: JOSÉ DITTIZ, nº 320 - Centro</v>
      </c>
      <c r="S301" s="65" t="str">
        <f>VLOOKUP(B301,SAOM!B297:M1025,12,0)</f>
        <v>32 9932-5003</v>
      </c>
      <c r="T301" s="116" t="str">
        <f>VLOOKUP(B301,SAOM!B297:L1025,11,0)</f>
        <v>36840-000</v>
      </c>
      <c r="U301" s="35"/>
      <c r="V301" s="63" t="str">
        <f>VLOOKUP(B301,SAOM!B297:N1025,13,0)</f>
        <v>-</v>
      </c>
      <c r="W301" s="34"/>
      <c r="X301" s="32"/>
      <c r="Y301" s="36"/>
      <c r="Z301" s="53"/>
      <c r="AA301" s="72" t="s">
        <v>4494</v>
      </c>
      <c r="AB301" s="72" t="s">
        <v>4850</v>
      </c>
      <c r="AC301" s="72"/>
      <c r="AD301" s="32"/>
      <c r="AE301" s="37" t="s">
        <v>4850</v>
      </c>
    </row>
    <row r="302" spans="1:31" s="37" customFormat="1">
      <c r="A302" s="30">
        <v>3320</v>
      </c>
      <c r="B302" s="61">
        <v>3320</v>
      </c>
      <c r="C302" s="34">
        <v>41015</v>
      </c>
      <c r="D302" s="34">
        <v>41129</v>
      </c>
      <c r="E302" s="34">
        <f t="shared" si="5"/>
        <v>41144</v>
      </c>
      <c r="F302" s="34">
        <v>41019</v>
      </c>
      <c r="G302" s="31" t="s">
        <v>752</v>
      </c>
      <c r="H302" s="31" t="s">
        <v>499</v>
      </c>
      <c r="I302" s="31" t="s">
        <v>506</v>
      </c>
      <c r="J302" s="32" t="s">
        <v>1791</v>
      </c>
      <c r="K302" s="32" t="s">
        <v>2542</v>
      </c>
      <c r="L302" s="32" t="s">
        <v>2543</v>
      </c>
      <c r="M302" s="63" t="str">
        <f>VLOOKUP(B302,SAOM!B$2:H1302,7,0)</f>
        <v>-</v>
      </c>
      <c r="N302" s="64">
        <v>4033</v>
      </c>
      <c r="O302" s="34" t="str">
        <f>VLOOKUP(B302,SAOM!B$2:I1302,8,0)</f>
        <v>-</v>
      </c>
      <c r="P302" s="34" t="e">
        <f>VLOOKUP(B302,AG_Lider!A$1:F1661,6,0)</f>
        <v>#N/A</v>
      </c>
      <c r="Q302" s="65" t="str">
        <f>VLOOKUP(B302,SAOM!B$2:J1302,9,0)</f>
        <v>Jeferson Ribeiro Duarte</v>
      </c>
      <c r="R302" s="34" t="str">
        <f>VLOOKUP(B302,SAOM!B$2:K1748,10,0)</f>
        <v>Av. Odilon Lourdes, 375</v>
      </c>
      <c r="S302" s="65" t="str">
        <f>VLOOKUP(B302,SAOM!B298:M1026,12,0)</f>
        <v>31 3733-1112</v>
      </c>
      <c r="T302" s="116" t="str">
        <f>VLOOKUP(B302,SAOM!B298:L1026,11,0)</f>
        <v>39387-000</v>
      </c>
      <c r="U302" s="35"/>
      <c r="V302" s="63" t="str">
        <f>VLOOKUP(B302,SAOM!B298:N1026,13,0)</f>
        <v>-</v>
      </c>
      <c r="W302" s="34"/>
      <c r="X302" s="32"/>
      <c r="Y302" s="36"/>
      <c r="Z302" s="53"/>
      <c r="AA302" s="72" t="s">
        <v>4965</v>
      </c>
      <c r="AB302" s="72" t="s">
        <v>4850</v>
      </c>
      <c r="AC302" s="72"/>
      <c r="AD302" s="32"/>
      <c r="AE302" s="37" t="s">
        <v>4850</v>
      </c>
    </row>
    <row r="303" spans="1:31" s="37" customFormat="1">
      <c r="A303" s="30">
        <v>3323</v>
      </c>
      <c r="B303" s="61">
        <v>3323</v>
      </c>
      <c r="C303" s="34">
        <v>41015</v>
      </c>
      <c r="D303" s="34">
        <v>41119</v>
      </c>
      <c r="E303" s="34">
        <f t="shared" si="5"/>
        <v>41134</v>
      </c>
      <c r="F303" s="34">
        <v>41019</v>
      </c>
      <c r="G303" s="31" t="s">
        <v>752</v>
      </c>
      <c r="H303" s="31" t="s">
        <v>499</v>
      </c>
      <c r="I303" s="31" t="s">
        <v>501</v>
      </c>
      <c r="J303" s="32" t="s">
        <v>2760</v>
      </c>
      <c r="K303" s="32" t="s">
        <v>2792</v>
      </c>
      <c r="L303" s="32" t="s">
        <v>2793</v>
      </c>
      <c r="M303" s="63" t="str">
        <f>VLOOKUP(B303,SAOM!B$2:H1303,7,0)</f>
        <v>-</v>
      </c>
      <c r="N303" s="64">
        <v>4033</v>
      </c>
      <c r="O303" s="34" t="str">
        <f>VLOOKUP(B303,SAOM!B$2:I1303,8,0)</f>
        <v>-</v>
      </c>
      <c r="P303" s="34" t="e">
        <f>VLOOKUP(B303,AG_Lider!A$1:F1662,6,0)</f>
        <v>#N/A</v>
      </c>
      <c r="Q303" s="65" t="str">
        <f>VLOOKUP(B303,SAOM!B$2:J1303,9,0)</f>
        <v>Eder Carmo Verdeiro</v>
      </c>
      <c r="R303" s="34" t="str">
        <f>VLOOKUP(B303,SAOM!B$2:K1749,10,0)</f>
        <v>AV PRESIDENTE KENEDY, 73 - Centro</v>
      </c>
      <c r="S303" s="65" t="str">
        <f>VLOOKUP(B303,SAOM!B299:M1027,12,0)</f>
        <v>33 3415-1460</v>
      </c>
      <c r="T303" s="116" t="str">
        <f>VLOOKUP(B303,SAOM!B299:L1027,11,0)</f>
        <v>39720-000</v>
      </c>
      <c r="U303" s="35"/>
      <c r="V303" s="63" t="str">
        <f>VLOOKUP(B303,SAOM!B299:N1027,13,0)</f>
        <v>-</v>
      </c>
      <c r="W303" s="34"/>
      <c r="X303" s="32"/>
      <c r="Y303" s="36"/>
      <c r="Z303" s="53"/>
      <c r="AA303" s="72" t="s">
        <v>4495</v>
      </c>
      <c r="AB303" s="72" t="s">
        <v>4850</v>
      </c>
      <c r="AC303" s="72"/>
      <c r="AD303" s="32"/>
      <c r="AE303" s="37" t="s">
        <v>4850</v>
      </c>
    </row>
    <row r="304" spans="1:31" s="37" customFormat="1">
      <c r="A304" s="30">
        <v>3379</v>
      </c>
      <c r="B304" s="61">
        <v>3379</v>
      </c>
      <c r="C304" s="34">
        <v>41024</v>
      </c>
      <c r="D304" s="34">
        <v>41069</v>
      </c>
      <c r="E304" s="34">
        <f t="shared" si="5"/>
        <v>41084</v>
      </c>
      <c r="F304" s="34" t="s">
        <v>501</v>
      </c>
      <c r="G304" s="31" t="s">
        <v>517</v>
      </c>
      <c r="H304" s="31" t="s">
        <v>499</v>
      </c>
      <c r="I304" s="31" t="s">
        <v>501</v>
      </c>
      <c r="J304" s="32" t="s">
        <v>188</v>
      </c>
      <c r="K304" s="32" t="s">
        <v>3155</v>
      </c>
      <c r="L304" s="32" t="s">
        <v>3156</v>
      </c>
      <c r="M304" s="63" t="str">
        <f>VLOOKUP(B304,SAOM!B$2:H1348,7,0)</f>
        <v>SES-CADA-3379</v>
      </c>
      <c r="N304" s="64">
        <v>4033</v>
      </c>
      <c r="O304" s="34">
        <f>VLOOKUP(B304,SAOM!B$2:I1348,8,0)</f>
        <v>41045</v>
      </c>
      <c r="P304" s="34" t="e">
        <f>VLOOKUP(B304,AG_Lider!A$1:F1707,6,0)</f>
        <v>#N/A</v>
      </c>
      <c r="Q304" s="65" t="str">
        <f>VLOOKUP(B304,SAOM!B$2:J1348,9,0)</f>
        <v>Valdenice Matias Soares</v>
      </c>
      <c r="R304" s="34" t="str">
        <f>VLOOKUP(B304,SAOM!B$2:K1794,10,0)</f>
        <v>Av. das Nações, 6</v>
      </c>
      <c r="S304" s="65" t="str">
        <f>VLOOKUP(B304,SAOM!B300:M1028,12,0)</f>
        <v>34 3265-1436</v>
      </c>
      <c r="T304" s="116" t="str">
        <f>VLOOKUP(B304,SAOM!B300:L1028,11,0)</f>
        <v>38370-000</v>
      </c>
      <c r="U304" s="35"/>
      <c r="V304" s="63" t="str">
        <f>VLOOKUP(B304,SAOM!B300:N1028,13,0)</f>
        <v>00:20:0e:10:51:f0</v>
      </c>
      <c r="W304" s="34">
        <v>41046</v>
      </c>
      <c r="X304" s="32" t="s">
        <v>1635</v>
      </c>
      <c r="Y304" s="36">
        <v>41046</v>
      </c>
      <c r="Z304" s="53"/>
      <c r="AA304" s="72"/>
      <c r="AB304" s="72" t="s">
        <v>4850</v>
      </c>
      <c r="AC304" s="72"/>
      <c r="AD304" s="32" t="s">
        <v>3989</v>
      </c>
      <c r="AE304" s="37" t="s">
        <v>4850</v>
      </c>
    </row>
    <row r="305" spans="1:31" s="37" customFormat="1">
      <c r="A305" s="30">
        <v>3380</v>
      </c>
      <c r="B305" s="61">
        <v>3380</v>
      </c>
      <c r="C305" s="34">
        <v>41024</v>
      </c>
      <c r="D305" s="34">
        <v>41069</v>
      </c>
      <c r="E305" s="34">
        <f t="shared" si="5"/>
        <v>41084</v>
      </c>
      <c r="F305" s="34" t="s">
        <v>501</v>
      </c>
      <c r="G305" s="31" t="s">
        <v>517</v>
      </c>
      <c r="H305" s="31" t="s">
        <v>499</v>
      </c>
      <c r="I305" s="31" t="s">
        <v>501</v>
      </c>
      <c r="J305" s="32" t="s">
        <v>3071</v>
      </c>
      <c r="K305" s="32" t="s">
        <v>3149</v>
      </c>
      <c r="L305" s="32" t="s">
        <v>3150</v>
      </c>
      <c r="M305" s="63" t="str">
        <f>VLOOKUP(B305,SAOM!B$2:H1347,7,0)</f>
        <v>SES-CADE-3380</v>
      </c>
      <c r="N305" s="64">
        <v>4033</v>
      </c>
      <c r="O305" s="34">
        <f>VLOOKUP(B305,SAOM!B$2:I1347,8,0)</f>
        <v>41047</v>
      </c>
      <c r="P305" s="34" t="e">
        <f>VLOOKUP(B305,AG_Lider!A$1:F1706,6,0)</f>
        <v>#N/A</v>
      </c>
      <c r="Q305" s="65" t="str">
        <f>VLOOKUP(B305,SAOM!B$2:J1347,9,0)</f>
        <v>Lívia Regina de Assis Ferreira</v>
      </c>
      <c r="R305" s="34" t="str">
        <f>VLOOKUP(B305,SAOM!B$2:K1793,10,0)</f>
        <v>Av. Um, 544</v>
      </c>
      <c r="S305" s="65" t="str">
        <f>VLOOKUP(B305,SAOM!B301:M1029,12,0)</f>
        <v>34 3412-1153</v>
      </c>
      <c r="T305" s="116" t="str">
        <f>VLOOKUP(B305,SAOM!B301:L1029,11,0)</f>
        <v>38270-000</v>
      </c>
      <c r="U305" s="35"/>
      <c r="V305" s="63" t="str">
        <f>VLOOKUP(B305,SAOM!B301:N1029,13,0)</f>
        <v>00:20:0e:10:52:13</v>
      </c>
      <c r="W305" s="34">
        <v>41047</v>
      </c>
      <c r="X305" s="32" t="s">
        <v>1635</v>
      </c>
      <c r="Y305" s="36">
        <v>41051</v>
      </c>
      <c r="Z305" s="53"/>
      <c r="AA305" s="72"/>
      <c r="AB305" s="72" t="s">
        <v>4850</v>
      </c>
      <c r="AC305" s="72"/>
      <c r="AD305" s="32" t="s">
        <v>3991</v>
      </c>
      <c r="AE305" s="37" t="s">
        <v>4850</v>
      </c>
    </row>
    <row r="306" spans="1:31" s="37" customFormat="1">
      <c r="A306" s="30">
        <v>3381</v>
      </c>
      <c r="B306" s="61">
        <v>3381</v>
      </c>
      <c r="C306" s="34">
        <v>41024</v>
      </c>
      <c r="D306" s="34">
        <v>41069</v>
      </c>
      <c r="E306" s="34">
        <f t="shared" si="5"/>
        <v>41084</v>
      </c>
      <c r="F306" s="34" t="s">
        <v>501</v>
      </c>
      <c r="G306" s="31" t="s">
        <v>517</v>
      </c>
      <c r="H306" s="31" t="s">
        <v>499</v>
      </c>
      <c r="I306" s="31" t="s">
        <v>501</v>
      </c>
      <c r="J306" s="32" t="s">
        <v>3071</v>
      </c>
      <c r="K306" s="32" t="s">
        <v>3149</v>
      </c>
      <c r="L306" s="32" t="s">
        <v>3150</v>
      </c>
      <c r="M306" s="63" t="str">
        <f>VLOOKUP(B306,SAOM!B$2:H1346,7,0)</f>
        <v>SES-CADE-3381</v>
      </c>
      <c r="N306" s="64">
        <v>4033</v>
      </c>
      <c r="O306" s="34">
        <f>VLOOKUP(B306,SAOM!B$2:I1346,8,0)</f>
        <v>41040</v>
      </c>
      <c r="P306" s="34" t="e">
        <f>VLOOKUP(B306,AG_Lider!A$1:F1705,6,0)</f>
        <v>#N/A</v>
      </c>
      <c r="Q306" s="65" t="str">
        <f>VLOOKUP(B306,SAOM!B$2:J1346,9,0)</f>
        <v>Douglas Almeida Barbosa</v>
      </c>
      <c r="R306" s="34" t="str">
        <f>VLOOKUP(B306,SAOM!B$2:K1792,10,0)</f>
        <v>Rua 14, 1132</v>
      </c>
      <c r="S306" s="65" t="str">
        <f>VLOOKUP(B306,SAOM!B302:M1030,12,0)</f>
        <v>34 3412-2582</v>
      </c>
      <c r="T306" s="116" t="str">
        <f>VLOOKUP(B306,SAOM!B302:L1030,11,0)</f>
        <v>38270-000</v>
      </c>
      <c r="U306" s="35"/>
      <c r="V306" s="63" t="str">
        <f>VLOOKUP(B306,SAOM!B302:N1030,13,0)</f>
        <v>00:20:0e:10:4a:44</v>
      </c>
      <c r="W306" s="34">
        <v>41040</v>
      </c>
      <c r="X306" s="32" t="s">
        <v>1635</v>
      </c>
      <c r="Y306" s="36">
        <v>41040</v>
      </c>
      <c r="Z306" s="53"/>
      <c r="AA306" s="72"/>
      <c r="AB306" s="72" t="s">
        <v>4850</v>
      </c>
      <c r="AC306" s="72"/>
      <c r="AD306" s="32"/>
      <c r="AE306" s="37" t="s">
        <v>4850</v>
      </c>
    </row>
    <row r="307" spans="1:31" s="112" customFormat="1">
      <c r="A307" s="69">
        <v>3328</v>
      </c>
      <c r="B307" s="61">
        <v>3328</v>
      </c>
      <c r="C307" s="49">
        <v>41015</v>
      </c>
      <c r="D307" s="49">
        <v>41119</v>
      </c>
      <c r="E307" s="49">
        <f t="shared" si="5"/>
        <v>41134</v>
      </c>
      <c r="F307" s="49">
        <v>41019</v>
      </c>
      <c r="G307" s="99" t="s">
        <v>517</v>
      </c>
      <c r="H307" s="99" t="s">
        <v>499</v>
      </c>
      <c r="I307" s="99" t="s">
        <v>501</v>
      </c>
      <c r="J307" s="70" t="s">
        <v>2776</v>
      </c>
      <c r="K307" s="70" t="s">
        <v>2800</v>
      </c>
      <c r="L307" s="70" t="s">
        <v>2801</v>
      </c>
      <c r="M307" s="61" t="str">
        <f>VLOOKUP(B307,SAOM!B$2:H1307,7,0)</f>
        <v>SES-IBNA-3328</v>
      </c>
      <c r="N307" s="129">
        <v>4033</v>
      </c>
      <c r="O307" s="49">
        <f>VLOOKUP(B307,SAOM!B$2:I1307,8,0)</f>
        <v>41114</v>
      </c>
      <c r="P307" s="49" t="e">
        <f>VLOOKUP(B307,AG_Lider!A$1:F1666,6,0)</f>
        <v>#N/A</v>
      </c>
      <c r="Q307" s="108" t="str">
        <f>VLOOKUP(B307,SAOM!B$2:J1307,9,0)</f>
        <v>Elmara Junia Carvalho Diniz</v>
      </c>
      <c r="R307" s="49" t="str">
        <f>VLOOKUP(B307,SAOM!B$2:K1753,10,0)</f>
        <v>PRAÇA DOS BANDEIRANTES, 143 - Centro</v>
      </c>
      <c r="S307" s="108" t="str">
        <f>VLOOKUP(B307,SAOM!B303:M1031,12,0)</f>
        <v>35 3844-1233</v>
      </c>
      <c r="T307" s="130" t="str">
        <f>VLOOKUP(B307,SAOM!B303:L1031,11,0)</f>
        <v>37223-000</v>
      </c>
      <c r="U307" s="109"/>
      <c r="V307" s="61" t="str">
        <f>VLOOKUP(B307,SAOM!B303:N1031,13,0)</f>
        <v>00:20:0e:10:4c:f3</v>
      </c>
      <c r="W307" s="49">
        <v>41114</v>
      </c>
      <c r="X307" s="32" t="s">
        <v>1562</v>
      </c>
      <c r="Y307" s="110">
        <v>41114</v>
      </c>
      <c r="Z307" s="111"/>
      <c r="AA307" s="95" t="s">
        <v>6448</v>
      </c>
      <c r="AB307" s="95" t="s">
        <v>4850</v>
      </c>
      <c r="AC307" s="95"/>
      <c r="AD307" s="70"/>
      <c r="AE307" s="112" t="s">
        <v>4850</v>
      </c>
    </row>
    <row r="308" spans="1:31" s="37" customFormat="1">
      <c r="A308" s="30">
        <v>3382</v>
      </c>
      <c r="B308" s="61">
        <v>3382</v>
      </c>
      <c r="C308" s="34">
        <v>41024</v>
      </c>
      <c r="D308" s="34">
        <v>41069</v>
      </c>
      <c r="E308" s="34">
        <f t="shared" si="5"/>
        <v>41084</v>
      </c>
      <c r="F308" s="34" t="s">
        <v>501</v>
      </c>
      <c r="G308" s="31" t="s">
        <v>517</v>
      </c>
      <c r="H308" s="31" t="s">
        <v>499</v>
      </c>
      <c r="I308" s="31" t="s">
        <v>501</v>
      </c>
      <c r="J308" s="32" t="s">
        <v>3071</v>
      </c>
      <c r="K308" s="32" t="s">
        <v>3149</v>
      </c>
      <c r="L308" s="32" t="s">
        <v>3150</v>
      </c>
      <c r="M308" s="63" t="str">
        <f>VLOOKUP(B308,SAOM!B$2:H1341,7,0)</f>
        <v>SES-CADE-3382</v>
      </c>
      <c r="N308" s="64">
        <v>4033</v>
      </c>
      <c r="O308" s="34">
        <f>VLOOKUP(B308,SAOM!B$2:I1341,8,0)</f>
        <v>41039</v>
      </c>
      <c r="P308" s="34" t="e">
        <f>VLOOKUP(B308,AG_Lider!A$1:F1700,6,0)</f>
        <v>#N/A</v>
      </c>
      <c r="Q308" s="65" t="str">
        <f>VLOOKUP(B308,SAOM!B$2:J1341,9,0)</f>
        <v>Luiza freitas Morais Barcelos</v>
      </c>
      <c r="R308" s="34" t="str">
        <f>VLOOKUP(B308,SAOM!B$2:K1787,10,0)</f>
        <v>Av. 25, 794</v>
      </c>
      <c r="S308" s="65" t="str">
        <f>VLOOKUP(B308,SAOM!B304:M1032,12,0)</f>
        <v>34 3412-1548</v>
      </c>
      <c r="T308" s="116" t="str">
        <f>VLOOKUP(B308,SAOM!B304:L1032,11,0)</f>
        <v>38270-000</v>
      </c>
      <c r="U308" s="35"/>
      <c r="V308" s="63" t="str">
        <f>VLOOKUP(B308,SAOM!B304:N1032,13,0)</f>
        <v>00:20:0e:10:49:91</v>
      </c>
      <c r="W308" s="34">
        <v>41039</v>
      </c>
      <c r="X308" s="32" t="s">
        <v>1635</v>
      </c>
      <c r="Y308" s="36">
        <v>41039</v>
      </c>
      <c r="Z308" s="53"/>
      <c r="AA308" s="72"/>
      <c r="AB308" s="72" t="s">
        <v>4850</v>
      </c>
      <c r="AC308" s="72"/>
      <c r="AD308" s="32"/>
      <c r="AE308" s="37" t="s">
        <v>4850</v>
      </c>
    </row>
    <row r="309" spans="1:31" s="37" customFormat="1">
      <c r="A309" s="30">
        <v>3330</v>
      </c>
      <c r="B309" s="61">
        <v>3330</v>
      </c>
      <c r="C309" s="34">
        <v>41015</v>
      </c>
      <c r="D309" s="34">
        <v>41115</v>
      </c>
      <c r="E309" s="34">
        <f t="shared" si="5"/>
        <v>41130</v>
      </c>
      <c r="F309" s="34">
        <v>41023</v>
      </c>
      <c r="G309" s="31" t="s">
        <v>517</v>
      </c>
      <c r="H309" s="31" t="s">
        <v>499</v>
      </c>
      <c r="I309" s="31" t="s">
        <v>501</v>
      </c>
      <c r="J309" s="32" t="s">
        <v>2784</v>
      </c>
      <c r="K309" s="32" t="s">
        <v>2802</v>
      </c>
      <c r="L309" s="32" t="s">
        <v>2803</v>
      </c>
      <c r="M309" s="63" t="str">
        <f>VLOOKUP(B309,SAOM!B$2:H1309,7,0)</f>
        <v>SES-ILEA-3330</v>
      </c>
      <c r="N309" s="64">
        <v>4033</v>
      </c>
      <c r="O309" s="34">
        <f>VLOOKUP(B309,SAOM!B$2:I1309,8,0)</f>
        <v>41116</v>
      </c>
      <c r="P309" s="34" t="e">
        <f>VLOOKUP(B309,AG_Lider!A$1:F1668,6,0)</f>
        <v>#N/A</v>
      </c>
      <c r="Q309" s="65" t="str">
        <f>VLOOKUP(B309,SAOM!B$2:J1309,9,0)</f>
        <v>Renata Garcia Esteves</v>
      </c>
      <c r="R309" s="34" t="str">
        <f>VLOOKUP(B309,SAOM!B$2:K1755,10,0)</f>
        <v>RUA FRANCISCO DE OURO 40 - Centro</v>
      </c>
      <c r="S309" s="65" t="str">
        <f>VLOOKUP(B309,SAOM!B305:M1033,12,0)</f>
        <v>35 3854-1216</v>
      </c>
      <c r="T309" s="116" t="str">
        <f>VLOOKUP(B309,SAOM!B305:L1033,11,0)</f>
        <v>37175-000</v>
      </c>
      <c r="U309" s="35"/>
      <c r="V309" s="63" t="str">
        <f>VLOOKUP(B309,SAOM!B305:N1033,13,0)</f>
        <v>00:20:0e:10:49:96</v>
      </c>
      <c r="W309" s="34">
        <v>41116</v>
      </c>
      <c r="X309" s="32" t="s">
        <v>6272</v>
      </c>
      <c r="Y309" s="36">
        <v>41116</v>
      </c>
      <c r="Z309" s="53"/>
      <c r="AA309" s="72" t="s">
        <v>4503</v>
      </c>
      <c r="AB309" s="72" t="s">
        <v>4850</v>
      </c>
      <c r="AC309" s="72"/>
      <c r="AD309" s="32"/>
      <c r="AE309" s="37" t="s">
        <v>4850</v>
      </c>
    </row>
    <row r="310" spans="1:31" s="37" customFormat="1">
      <c r="A310" s="30">
        <v>3336</v>
      </c>
      <c r="B310" s="61">
        <v>3336</v>
      </c>
      <c r="C310" s="34">
        <v>41016</v>
      </c>
      <c r="D310" s="34">
        <v>41116</v>
      </c>
      <c r="E310" s="34">
        <f t="shared" si="5"/>
        <v>41131</v>
      </c>
      <c r="F310" s="34">
        <v>41023</v>
      </c>
      <c r="G310" s="31" t="s">
        <v>682</v>
      </c>
      <c r="H310" s="31" t="s">
        <v>499</v>
      </c>
      <c r="I310" s="31" t="s">
        <v>501</v>
      </c>
      <c r="J310" s="32" t="s">
        <v>2815</v>
      </c>
      <c r="K310" s="32" t="s">
        <v>2831</v>
      </c>
      <c r="L310" s="32" t="s">
        <v>2832</v>
      </c>
      <c r="M310" s="63" t="str">
        <f>VLOOKUP(B310,SAOM!B$2:H1310,7,0)</f>
        <v>SES-JATO-3336</v>
      </c>
      <c r="N310" s="64">
        <v>4035</v>
      </c>
      <c r="O310" s="34">
        <f>VLOOKUP(B310,SAOM!B$2:I1310,8,0)</f>
        <v>41148</v>
      </c>
      <c r="P310" s="34" t="e">
        <f>VLOOKUP(B310,AG_Lider!A$1:F1669,6,0)</f>
        <v>#N/A</v>
      </c>
      <c r="Q310" s="65" t="str">
        <f>VLOOKUP(B310,SAOM!B$2:J1310,9,0)</f>
        <v>Glauco Brito Mares</v>
      </c>
      <c r="R310" s="34" t="str">
        <f>VLOOKUP(B310,SAOM!B$2:K1756,10,0)</f>
        <v>RUA ERMELINA FERRAZ, 285 - Centro</v>
      </c>
      <c r="S310" s="65" t="str">
        <f>VLOOKUP(B310,SAOM!B306:M1034,12,0)</f>
        <v>33 3723-1514</v>
      </c>
      <c r="T310" s="116" t="str">
        <f>VLOOKUP(B310,SAOM!B306:L1034,11,0)</f>
        <v>39930-000</v>
      </c>
      <c r="U310" s="35"/>
      <c r="V310" s="63" t="str">
        <f>VLOOKUP(B310,SAOM!B306:N1034,13,0)</f>
        <v>-</v>
      </c>
      <c r="W310" s="34"/>
      <c r="X310" s="32"/>
      <c r="Y310" s="36"/>
      <c r="Z310" s="53"/>
      <c r="AA310" s="72" t="s">
        <v>4501</v>
      </c>
      <c r="AB310" s="72" t="s">
        <v>4850</v>
      </c>
      <c r="AC310" s="72"/>
      <c r="AD310" s="32"/>
      <c r="AE310" s="37" t="s">
        <v>4850</v>
      </c>
    </row>
    <row r="311" spans="1:31" s="37" customFormat="1">
      <c r="A311" s="30">
        <v>3383</v>
      </c>
      <c r="B311" s="61">
        <v>3383</v>
      </c>
      <c r="C311" s="34">
        <v>41024</v>
      </c>
      <c r="D311" s="34">
        <v>41069</v>
      </c>
      <c r="E311" s="34">
        <f t="shared" si="5"/>
        <v>41084</v>
      </c>
      <c r="F311" s="34" t="s">
        <v>501</v>
      </c>
      <c r="G311" s="31" t="s">
        <v>517</v>
      </c>
      <c r="H311" s="31" t="s">
        <v>499</v>
      </c>
      <c r="I311" s="31" t="s">
        <v>501</v>
      </c>
      <c r="J311" s="32" t="s">
        <v>3071</v>
      </c>
      <c r="K311" s="32" t="s">
        <v>3149</v>
      </c>
      <c r="L311" s="32" t="s">
        <v>3150</v>
      </c>
      <c r="M311" s="63" t="str">
        <f>VLOOKUP(B311,SAOM!B$2:H1340,7,0)</f>
        <v>SES-CADE-3383</v>
      </c>
      <c r="N311" s="64">
        <v>4033</v>
      </c>
      <c r="O311" s="34">
        <f>VLOOKUP(B311,SAOM!B$2:I1340,8,0)</f>
        <v>41038</v>
      </c>
      <c r="P311" s="34" t="e">
        <f>VLOOKUP(B311,AG_Lider!A$1:F1699,6,0)</f>
        <v>#N/A</v>
      </c>
      <c r="Q311" s="65" t="str">
        <f>VLOOKUP(B311,SAOM!B$2:J1340,9,0)</f>
        <v>Fernanda dos Santos Cassimiro</v>
      </c>
      <c r="R311" s="34" t="str">
        <f>VLOOKUP(B311,SAOM!B$2:K1786,10,0)</f>
        <v>Rua 8, 666</v>
      </c>
      <c r="S311" s="65" t="str">
        <f>VLOOKUP(B311,SAOM!B307:M1035,12,0)</f>
        <v>34 3412-1153</v>
      </c>
      <c r="T311" s="116" t="str">
        <f>VLOOKUP(B311,SAOM!B307:L1035,11,0)</f>
        <v>38270-000</v>
      </c>
      <c r="U311" s="35"/>
      <c r="V311" s="63" t="str">
        <f>VLOOKUP(B311,SAOM!B307:N1035,13,0)</f>
        <v>00:20:0e:10:49:a6</v>
      </c>
      <c r="W311" s="34">
        <v>41038</v>
      </c>
      <c r="X311" s="32" t="s">
        <v>1635</v>
      </c>
      <c r="Y311" s="36">
        <v>41038</v>
      </c>
      <c r="Z311" s="53"/>
      <c r="AA311" s="72" t="s">
        <v>3207</v>
      </c>
      <c r="AB311" s="72" t="s">
        <v>4850</v>
      </c>
      <c r="AC311" s="72"/>
      <c r="AD311" s="32"/>
      <c r="AE311" s="37" t="s">
        <v>4850</v>
      </c>
    </row>
    <row r="312" spans="1:31" s="37" customFormat="1">
      <c r="A312" s="30">
        <v>3385</v>
      </c>
      <c r="B312" s="61">
        <v>3385</v>
      </c>
      <c r="C312" s="34">
        <v>41024</v>
      </c>
      <c r="D312" s="34">
        <v>41069</v>
      </c>
      <c r="E312" s="34">
        <f t="shared" si="5"/>
        <v>41084</v>
      </c>
      <c r="F312" s="34" t="s">
        <v>501</v>
      </c>
      <c r="G312" s="31" t="s">
        <v>517</v>
      </c>
      <c r="H312" s="31" t="s">
        <v>499</v>
      </c>
      <c r="I312" s="31" t="s">
        <v>501</v>
      </c>
      <c r="J312" s="32" t="s">
        <v>3078</v>
      </c>
      <c r="K312" s="32" t="s">
        <v>3153</v>
      </c>
      <c r="L312" s="32" t="s">
        <v>3154</v>
      </c>
      <c r="M312" s="63" t="str">
        <f>VLOOKUP(B312,SAOM!B$2:H1342,7,0)</f>
        <v>SES-CAIS-3385</v>
      </c>
      <c r="N312" s="64">
        <v>4033</v>
      </c>
      <c r="O312" s="34">
        <f>VLOOKUP(B312,SAOM!B$2:I1342,8,0)</f>
        <v>41039</v>
      </c>
      <c r="P312" s="34" t="e">
        <f>VLOOKUP(B312,AG_Lider!A$1:F1701,6,0)</f>
        <v>#N/A</v>
      </c>
      <c r="Q312" s="65" t="str">
        <f>VLOOKUP(B312,SAOM!B$2:J1342,9,0)</f>
        <v>Dalila Silva Santos</v>
      </c>
      <c r="R312" s="34" t="str">
        <f>VLOOKUP(B312,SAOM!B$2:K1788,10,0)</f>
        <v>Rua Francisco Angelo Sobrinho, 200</v>
      </c>
      <c r="S312" s="65" t="str">
        <f>VLOOKUP(B312,SAOM!B308:M1036,12,0)</f>
        <v>34 3266-3541</v>
      </c>
      <c r="T312" s="116" t="str">
        <f>VLOOKUP(B312,SAOM!B308:L1036,11,0)</f>
        <v>38380-000</v>
      </c>
      <c r="U312" s="35"/>
      <c r="V312" s="63" t="str">
        <f>VLOOKUP(B312,SAOM!B308:N1036,13,0)</f>
        <v>00:20:0e:10:4a:18</v>
      </c>
      <c r="W312" s="34">
        <v>41040</v>
      </c>
      <c r="X312" s="32" t="s">
        <v>2446</v>
      </c>
      <c r="Y312" s="36">
        <v>41040</v>
      </c>
      <c r="Z312" s="53"/>
      <c r="AA312" s="72" t="s">
        <v>3285</v>
      </c>
      <c r="AB312" s="72" t="s">
        <v>4850</v>
      </c>
      <c r="AC312" s="72"/>
      <c r="AD312" s="32"/>
      <c r="AE312" s="37" t="s">
        <v>4850</v>
      </c>
    </row>
    <row r="313" spans="1:31" s="37" customFormat="1">
      <c r="A313" s="30">
        <v>3332</v>
      </c>
      <c r="B313" s="61">
        <v>3332</v>
      </c>
      <c r="C313" s="34">
        <v>41016</v>
      </c>
      <c r="D313" s="34">
        <v>41061</v>
      </c>
      <c r="E313" s="34">
        <f t="shared" si="5"/>
        <v>41076</v>
      </c>
      <c r="F313" s="34" t="s">
        <v>501</v>
      </c>
      <c r="G313" s="31" t="s">
        <v>517</v>
      </c>
      <c r="H313" s="31" t="s">
        <v>499</v>
      </c>
      <c r="I313" s="31" t="s">
        <v>501</v>
      </c>
      <c r="J313" s="32" t="s">
        <v>2827</v>
      </c>
      <c r="K313" s="32" t="s">
        <v>2837</v>
      </c>
      <c r="L313" s="32" t="s">
        <v>2838</v>
      </c>
      <c r="M313" s="63" t="str">
        <f>VLOOKUP(B313,SAOM!B$2:H1313,7,0)</f>
        <v>SES-ITRA-3332</v>
      </c>
      <c r="N313" s="64">
        <v>4033</v>
      </c>
      <c r="O313" s="34">
        <f>VLOOKUP(B313,SAOM!B$2:I1313,8,0)</f>
        <v>41023</v>
      </c>
      <c r="P313" s="34" t="e">
        <f>VLOOKUP(B313,AG_Lider!A$1:F1672,6,0)</f>
        <v>#N/A</v>
      </c>
      <c r="Q313" s="65" t="str">
        <f>VLOOKUP(B313,SAOM!B$2:J1313,9,0)</f>
        <v>Maria Aparecida Gonzaga Teixeira</v>
      </c>
      <c r="R313" s="34" t="str">
        <f>VLOOKUP(B313,SAOM!B$2:K1759,10,0)</f>
        <v>Rua Antônio Pacheco, 420 - Centro</v>
      </c>
      <c r="S313" s="65" t="str">
        <f>VLOOKUP(B313,SAOM!B309:M1037,12,0)</f>
        <v>37 3384-2445</v>
      </c>
      <c r="T313" s="116" t="str">
        <f>VLOOKUP(B313,SAOM!B309:L1037,11,0)</f>
        <v>35514-000</v>
      </c>
      <c r="U313" s="35"/>
      <c r="V313" s="63" t="str">
        <f>VLOOKUP(B313,SAOM!B309:N1037,13,0)</f>
        <v>00:20:0e:10:48:8b</v>
      </c>
      <c r="W313" s="34">
        <v>41023</v>
      </c>
      <c r="X313" s="32" t="s">
        <v>2446</v>
      </c>
      <c r="Y313" s="36">
        <v>41023</v>
      </c>
      <c r="Z313" s="53"/>
      <c r="AA313" s="72"/>
      <c r="AB313" s="72" t="s">
        <v>4850</v>
      </c>
      <c r="AC313" s="72"/>
      <c r="AD313" s="32"/>
      <c r="AE313" s="37" t="s">
        <v>4850</v>
      </c>
    </row>
    <row r="314" spans="1:31" s="37" customFormat="1">
      <c r="A314" s="30">
        <v>3386</v>
      </c>
      <c r="B314" s="61">
        <v>3386</v>
      </c>
      <c r="C314" s="34">
        <v>41024</v>
      </c>
      <c r="D314" s="34">
        <v>41069</v>
      </c>
      <c r="E314" s="34">
        <f t="shared" si="5"/>
        <v>41084</v>
      </c>
      <c r="F314" s="34" t="s">
        <v>501</v>
      </c>
      <c r="G314" s="31" t="s">
        <v>517</v>
      </c>
      <c r="H314" s="31" t="s">
        <v>499</v>
      </c>
      <c r="I314" s="31" t="s">
        <v>501</v>
      </c>
      <c r="J314" s="32" t="s">
        <v>3078</v>
      </c>
      <c r="K314" s="32" t="s">
        <v>3153</v>
      </c>
      <c r="L314" s="32" t="s">
        <v>3154</v>
      </c>
      <c r="M314" s="63" t="str">
        <f>VLOOKUP(B314,SAOM!B$2:H1343,7,0)</f>
        <v>SES-CAIS-3386</v>
      </c>
      <c r="N314" s="64">
        <v>4033</v>
      </c>
      <c r="O314" s="34">
        <f>VLOOKUP(B314,SAOM!B$2:I1343,8,0)</f>
        <v>41039</v>
      </c>
      <c r="P314" s="34" t="e">
        <f>VLOOKUP(B314,AG_Lider!A$1:F1702,6,0)</f>
        <v>#N/A</v>
      </c>
      <c r="Q314" s="65" t="str">
        <f>VLOOKUP(B314,SAOM!B$2:J1343,9,0)</f>
        <v>Francelize Aparecida Gimenes</v>
      </c>
      <c r="R314" s="34" t="str">
        <f>VLOOKUP(B314,SAOM!B$2:K1789,10,0)</f>
        <v>Rua 13, 355</v>
      </c>
      <c r="S314" s="65" t="str">
        <f>VLOOKUP(B314,SAOM!B310:M1038,12,0)</f>
        <v>34 3266-3525</v>
      </c>
      <c r="T314" s="116" t="str">
        <f>VLOOKUP(B314,SAOM!B310:L1038,11,0)</f>
        <v>38380-000</v>
      </c>
      <c r="U314" s="35"/>
      <c r="V314" s="63" t="str">
        <f>VLOOKUP(B314,SAOM!B310:N1038,13,0)</f>
        <v>00:20:0e:10:49:f8</v>
      </c>
      <c r="W314" s="34">
        <v>41040</v>
      </c>
      <c r="X314" s="32" t="s">
        <v>2446</v>
      </c>
      <c r="Y314" s="36">
        <v>41043</v>
      </c>
      <c r="Z314" s="53"/>
      <c r="AA314" s="72" t="s">
        <v>3285</v>
      </c>
      <c r="AB314" s="72" t="s">
        <v>4850</v>
      </c>
      <c r="AC314" s="72"/>
      <c r="AD314" s="32"/>
      <c r="AE314" s="37" t="s">
        <v>4850</v>
      </c>
    </row>
    <row r="315" spans="1:31" s="37" customFormat="1">
      <c r="A315" s="30">
        <v>3341</v>
      </c>
      <c r="B315" s="61">
        <v>3341</v>
      </c>
      <c r="C315" s="34">
        <v>41017</v>
      </c>
      <c r="D315" s="34">
        <v>41117</v>
      </c>
      <c r="E315" s="34">
        <f t="shared" si="5"/>
        <v>41132</v>
      </c>
      <c r="F315" s="34">
        <v>41023</v>
      </c>
      <c r="G315" s="31" t="s">
        <v>517</v>
      </c>
      <c r="H315" s="31" t="s">
        <v>499</v>
      </c>
      <c r="I315" s="31" t="s">
        <v>501</v>
      </c>
      <c r="J315" s="32" t="s">
        <v>2855</v>
      </c>
      <c r="K315" s="32" t="s">
        <v>2884</v>
      </c>
      <c r="L315" s="32" t="s">
        <v>2885</v>
      </c>
      <c r="M315" s="63" t="str">
        <f>VLOOKUP(B315,SAOM!B$2:H1315,7,0)</f>
        <v>SES-JUBA-3341</v>
      </c>
      <c r="N315" s="64">
        <v>4033</v>
      </c>
      <c r="O315" s="34">
        <f>VLOOKUP(B315,SAOM!B$2:I1315,8,0)</f>
        <v>41107</v>
      </c>
      <c r="P315" s="34" t="e">
        <f>VLOOKUP(B315,AG_Lider!A$1:F1674,6,0)</f>
        <v>#N/A</v>
      </c>
      <c r="Q315" s="65" t="str">
        <f>VLOOKUP(B315,SAOM!B$2:J1315,9,0)</f>
        <v>Caroline Viana Maia</v>
      </c>
      <c r="R315" s="34" t="str">
        <f>VLOOKUP(B315,SAOM!B$2:K1761,10,0)</f>
        <v xml:space="preserve">Rua Cleber Soares, 40 </v>
      </c>
      <c r="S315" s="65" t="str">
        <f>VLOOKUP(B315,SAOM!B311:M1039,12,0)</f>
        <v>31 3535-8404</v>
      </c>
      <c r="T315" s="116" t="str">
        <f>VLOOKUP(B315,SAOM!B311:L1039,11,0)</f>
        <v>35675-000</v>
      </c>
      <c r="U315" s="35"/>
      <c r="V315" s="63" t="str">
        <f>VLOOKUP(B315,SAOM!B311:N1039,13,0)</f>
        <v>00:20:0e:10:48:5c</v>
      </c>
      <c r="W315" s="34">
        <v>41107</v>
      </c>
      <c r="X315" s="32" t="s">
        <v>5943</v>
      </c>
      <c r="Y315" s="36">
        <v>41108</v>
      </c>
      <c r="Z315" s="53"/>
      <c r="AA315" s="72" t="s">
        <v>4498</v>
      </c>
      <c r="AB315" s="72" t="s">
        <v>4850</v>
      </c>
      <c r="AC315" s="72"/>
      <c r="AD315" s="127" t="s">
        <v>5942</v>
      </c>
      <c r="AE315" s="37" t="s">
        <v>4850</v>
      </c>
    </row>
    <row r="316" spans="1:31" s="37" customFormat="1">
      <c r="A316" s="30">
        <v>3342</v>
      </c>
      <c r="B316" s="61">
        <v>3342</v>
      </c>
      <c r="C316" s="34">
        <v>41017</v>
      </c>
      <c r="D316" s="34">
        <v>41117</v>
      </c>
      <c r="E316" s="34">
        <f t="shared" si="5"/>
        <v>41132</v>
      </c>
      <c r="F316" s="34">
        <v>41023</v>
      </c>
      <c r="G316" s="31" t="s">
        <v>517</v>
      </c>
      <c r="H316" s="31" t="s">
        <v>499</v>
      </c>
      <c r="I316" s="31" t="s">
        <v>501</v>
      </c>
      <c r="J316" s="32" t="s">
        <v>2859</v>
      </c>
      <c r="K316" s="32" t="s">
        <v>2886</v>
      </c>
      <c r="L316" s="32" t="s">
        <v>2887</v>
      </c>
      <c r="M316" s="63" t="str">
        <f>VLOOKUP(B316,SAOM!B$2:H1316,7,0)</f>
        <v>SES-LAHA-3342</v>
      </c>
      <c r="N316" s="64">
        <v>4035</v>
      </c>
      <c r="O316" s="34">
        <f>VLOOKUP(B316,SAOM!B$2:I1316,8,0)</f>
        <v>41115</v>
      </c>
      <c r="P316" s="34" t="e">
        <f>VLOOKUP(B316,AG_Lider!A$1:F1675,6,0)</f>
        <v>#N/A</v>
      </c>
      <c r="Q316" s="65" t="str">
        <f>VLOOKUP(B316,SAOM!B$2:J1316,9,0)</f>
        <v>Crislhaine Alves Prates</v>
      </c>
      <c r="R316" s="34" t="str">
        <f>VLOOKUP(B316,SAOM!B$2:K1762,10,0)</f>
        <v>Rua Costa e Silva, - s/n- Esplanada</v>
      </c>
      <c r="S316" s="65" t="str">
        <f>VLOOKUP(B316,SAOM!B312:M1040,12,0)</f>
        <v>33 3524-1139</v>
      </c>
      <c r="T316" s="116" t="str">
        <f>VLOOKUP(B316,SAOM!B312:L1040,11,0)</f>
        <v>39825-000</v>
      </c>
      <c r="U316" s="35"/>
      <c r="V316" s="63" t="str">
        <f>VLOOKUP(B316,SAOM!B312:N1040,13,0)</f>
        <v>00:20:0E:10:4A:FC</v>
      </c>
      <c r="W316" s="34">
        <v>41115</v>
      </c>
      <c r="X316" s="70" t="s">
        <v>2726</v>
      </c>
      <c r="Y316" s="36">
        <v>41115</v>
      </c>
      <c r="Z316" s="53"/>
      <c r="AA316" s="72" t="s">
        <v>4497</v>
      </c>
      <c r="AB316" s="72" t="s">
        <v>4850</v>
      </c>
      <c r="AC316" s="72"/>
      <c r="AD316" s="32" t="s">
        <v>6129</v>
      </c>
      <c r="AE316" s="37" t="s">
        <v>4850</v>
      </c>
    </row>
    <row r="317" spans="1:31" s="37" customFormat="1">
      <c r="A317" s="30">
        <v>3387</v>
      </c>
      <c r="B317" s="61">
        <v>3387</v>
      </c>
      <c r="C317" s="34">
        <v>41024</v>
      </c>
      <c r="D317" s="34">
        <v>41069</v>
      </c>
      <c r="E317" s="34">
        <f t="shared" si="5"/>
        <v>41084</v>
      </c>
      <c r="F317" s="34" t="s">
        <v>501</v>
      </c>
      <c r="G317" s="31" t="s">
        <v>517</v>
      </c>
      <c r="H317" s="31" t="s">
        <v>499</v>
      </c>
      <c r="I317" s="31" t="s">
        <v>501</v>
      </c>
      <c r="J317" s="32" t="s">
        <v>3085</v>
      </c>
      <c r="K317" s="32" t="s">
        <v>3151</v>
      </c>
      <c r="L317" s="32" t="s">
        <v>3152</v>
      </c>
      <c r="M317" s="63" t="str">
        <f>VLOOKUP(B317,SAOM!B$2:H1344,7,0)</f>
        <v>SES-CAIS-3387</v>
      </c>
      <c r="N317" s="64">
        <v>4033</v>
      </c>
      <c r="O317" s="34">
        <f>VLOOKUP(B317,SAOM!B$2:I1344,8,0)</f>
        <v>41043</v>
      </c>
      <c r="P317" s="34" t="e">
        <f>VLOOKUP(B317,AG_Lider!A$1:F1703,6,0)</f>
        <v>#N/A</v>
      </c>
      <c r="Q317" s="65" t="str">
        <f>VLOOKUP(B317,SAOM!B$2:J1344,9,0)</f>
        <v>Vanessa Guimarães Silva</v>
      </c>
      <c r="R317" s="34" t="str">
        <f>VLOOKUP(B317,SAOM!B$2:K1790,10,0)</f>
        <v>Rua Parreira, 1500</v>
      </c>
      <c r="S317" s="65" t="str">
        <f>VLOOKUP(B317,SAOM!B313:M1041,12,0)</f>
        <v>34 3263-0352</v>
      </c>
      <c r="T317" s="116" t="str">
        <f>VLOOKUP(B317,SAOM!B313:L1041,11,0)</f>
        <v>38360-000</v>
      </c>
      <c r="U317" s="35"/>
      <c r="V317" s="63" t="str">
        <f>VLOOKUP(B317,SAOM!B313:N1041,13,0)</f>
        <v>00:20:0e:10:48:83</v>
      </c>
      <c r="W317" s="34">
        <v>41043</v>
      </c>
      <c r="X317" s="32" t="s">
        <v>2446</v>
      </c>
      <c r="Y317" s="36">
        <v>41043</v>
      </c>
      <c r="Z317" s="53"/>
      <c r="AA317" s="72"/>
      <c r="AB317" s="72" t="s">
        <v>4850</v>
      </c>
      <c r="AC317" s="72"/>
      <c r="AD317" s="32"/>
      <c r="AE317" s="37" t="s">
        <v>4850</v>
      </c>
    </row>
    <row r="318" spans="1:31" s="37" customFormat="1">
      <c r="A318" s="30">
        <v>3339</v>
      </c>
      <c r="B318" s="61">
        <v>3339</v>
      </c>
      <c r="C318" s="34">
        <v>41017</v>
      </c>
      <c r="D318" s="34">
        <v>41104</v>
      </c>
      <c r="E318" s="34">
        <f t="shared" si="5"/>
        <v>41119</v>
      </c>
      <c r="F318" s="34">
        <v>41057</v>
      </c>
      <c r="G318" s="31" t="s">
        <v>682</v>
      </c>
      <c r="H318" s="31" t="s">
        <v>499</v>
      </c>
      <c r="I318" s="31" t="s">
        <v>501</v>
      </c>
      <c r="J318" s="32" t="s">
        <v>2867</v>
      </c>
      <c r="K318" s="32" t="s">
        <v>2890</v>
      </c>
      <c r="L318" s="32" t="s">
        <v>2891</v>
      </c>
      <c r="M318" s="63" t="str">
        <f>VLOOKUP(B318,SAOM!B$2:H1318,7,0)</f>
        <v>SES-JERI-3339</v>
      </c>
      <c r="N318" s="64">
        <v>4033</v>
      </c>
      <c r="O318" s="34">
        <f>VLOOKUP(B318,SAOM!B$2:I1318,8,0)</f>
        <v>41121</v>
      </c>
      <c r="P318" s="34" t="e">
        <f>VLOOKUP(B318,AG_Lider!A$1:F1677,6,0)</f>
        <v>#N/A</v>
      </c>
      <c r="Q318" s="65" t="str">
        <f>VLOOKUP(B318,SAOM!B$2:J1318,9,0)</f>
        <v>Sandra Leal Braga de Moura</v>
      </c>
      <c r="R318" s="34" t="str">
        <f>VLOOKUP(B318,SAOM!B$2:K1764,10,0)</f>
        <v xml:space="preserve">Praça Tenente Mol, 3 - centro </v>
      </c>
      <c r="S318" s="65" t="str">
        <f>VLOOKUP(B318,SAOM!B314:M1042,12,0)</f>
        <v>31 3877-1038</v>
      </c>
      <c r="T318" s="116" t="str">
        <f>VLOOKUP(B318,SAOM!B314:L1042,11,0)</f>
        <v>35390-000</v>
      </c>
      <c r="U318" s="35"/>
      <c r="V318" s="63" t="str">
        <f>VLOOKUP(B318,SAOM!B314:N1042,13,0)</f>
        <v>-</v>
      </c>
      <c r="W318" s="34"/>
      <c r="X318" s="32"/>
      <c r="Y318" s="36"/>
      <c r="Z318" s="53"/>
      <c r="AA318" s="105" t="s">
        <v>4499</v>
      </c>
      <c r="AB318" s="72" t="s">
        <v>4850</v>
      </c>
      <c r="AC318" s="105"/>
      <c r="AD318" s="32"/>
      <c r="AE318" s="37" t="s">
        <v>4850</v>
      </c>
    </row>
    <row r="319" spans="1:31" s="37" customFormat="1">
      <c r="A319" s="30">
        <v>944</v>
      </c>
      <c r="B319" s="61" t="s">
        <v>2350</v>
      </c>
      <c r="C319" s="34">
        <v>40989</v>
      </c>
      <c r="D319" s="34">
        <v>41034</v>
      </c>
      <c r="E319" s="34">
        <f t="shared" si="5"/>
        <v>41049</v>
      </c>
      <c r="F319" s="34" t="s">
        <v>501</v>
      </c>
      <c r="G319" s="31" t="s">
        <v>517</v>
      </c>
      <c r="H319" s="31" t="s">
        <v>499</v>
      </c>
      <c r="I319" s="31" t="s">
        <v>501</v>
      </c>
      <c r="J319" s="32" t="s">
        <v>2363</v>
      </c>
      <c r="K319" s="32" t="s">
        <v>2420</v>
      </c>
      <c r="L319" s="32" t="s">
        <v>2421</v>
      </c>
      <c r="M319" s="63" t="str">
        <f>VLOOKUP(B319,SAOM!B$2:H1249,7,0)</f>
        <v>SES-CAAS-0944</v>
      </c>
      <c r="N319" s="64">
        <v>4035</v>
      </c>
      <c r="O319" s="34">
        <f>VLOOKUP(B319,SAOM!B$2:I1249,8,0)</f>
        <v>41031</v>
      </c>
      <c r="P319" s="34" t="str">
        <f>VLOOKUP(B319,AG_Lider!A$1:F1608,6,0)</f>
        <v>CONCLUÍDO</v>
      </c>
      <c r="Q319" s="65" t="str">
        <f>VLOOKUP(B319,SAOM!B$2:J1249,9,0)</f>
        <v>Cinthia Beatriz Ferreira Ruas Silva</v>
      </c>
      <c r="R319" s="34" t="str">
        <f>VLOOKUP(B319,SAOM!B$2:K1695,10,0)</f>
        <v>Rua 26, 58 - Centro</v>
      </c>
      <c r="S319" s="65" t="e">
        <f>VLOOKUP(B319,SAOM!B315:M1043,12,0)</f>
        <v>#N/A</v>
      </c>
      <c r="T319" s="116" t="e">
        <f>VLOOKUP(B319,SAOM!B315:L1043,11,0)</f>
        <v>#N/A</v>
      </c>
      <c r="U319" s="35"/>
      <c r="V319" s="63" t="e">
        <f>VLOOKUP(B319,SAOM!B315:N1043,13,0)</f>
        <v>#N/A</v>
      </c>
      <c r="W319" s="34">
        <v>41031</v>
      </c>
      <c r="X319" s="32" t="s">
        <v>3163</v>
      </c>
      <c r="Y319" s="36">
        <v>41031</v>
      </c>
      <c r="Z319" s="53"/>
      <c r="AA319" s="72"/>
      <c r="AB319" s="72" t="s">
        <v>4850</v>
      </c>
      <c r="AC319" s="72"/>
      <c r="AD319" s="32"/>
      <c r="AE319" s="37" t="s">
        <v>4850</v>
      </c>
    </row>
    <row r="320" spans="1:31" s="37" customFormat="1">
      <c r="A320" s="30">
        <v>3496</v>
      </c>
      <c r="B320" s="61">
        <v>3496</v>
      </c>
      <c r="C320" s="34">
        <v>41044</v>
      </c>
      <c r="D320" s="34">
        <v>41089</v>
      </c>
      <c r="E320" s="34">
        <f t="shared" si="5"/>
        <v>41104</v>
      </c>
      <c r="F320" s="34" t="s">
        <v>501</v>
      </c>
      <c r="G320" s="31" t="s">
        <v>517</v>
      </c>
      <c r="H320" s="31" t="s">
        <v>499</v>
      </c>
      <c r="I320" s="31" t="s">
        <v>501</v>
      </c>
      <c r="J320" s="32" t="s">
        <v>2517</v>
      </c>
      <c r="K320" s="32" t="s">
        <v>3425</v>
      </c>
      <c r="L320" s="32" t="s">
        <v>3426</v>
      </c>
      <c r="M320" s="63" t="str">
        <f>VLOOKUP(B320,SAOM!B$2:H1404,7,0)</f>
        <v>SES-COAS-3496</v>
      </c>
      <c r="N320" s="33">
        <v>4033</v>
      </c>
      <c r="O320" s="34">
        <f>VLOOKUP(B320,SAOM!B$2:I1404,8,0)</f>
        <v>41057</v>
      </c>
      <c r="P320" s="34" t="e">
        <f>VLOOKUP(B320,AG_Lider!A$1:F1763,6,0)</f>
        <v>#N/A</v>
      </c>
      <c r="Q320" s="65" t="str">
        <f>VLOOKUP(B320,SAOM!B$2:J1404,9,0)</f>
        <v>Nadia Mara Barreto Souza</v>
      </c>
      <c r="R320" s="34" t="str">
        <f>VLOOKUP(B320,SAOM!B$2:K1850,10,0)</f>
        <v>Rua Maestro Mileto José Ambrósio, 173</v>
      </c>
      <c r="S320" s="65" t="str">
        <f>VLOOKUP(B320,SAOM!B316:M1044,12,0)</f>
        <v>32 3375-1345</v>
      </c>
      <c r="T320" s="116" t="str">
        <f>VLOOKUP(B320,SAOM!B316:L1044,11,0)</f>
        <v>36360-000</v>
      </c>
      <c r="U320" s="35"/>
      <c r="V320" s="63" t="str">
        <f>VLOOKUP(B320,SAOM!B316:N1044,13,0)</f>
        <v>00:20:0E:10:48:E4</v>
      </c>
      <c r="W320" s="34">
        <v>41054</v>
      </c>
      <c r="X320" s="32" t="s">
        <v>2446</v>
      </c>
      <c r="Y320" s="36">
        <v>41057</v>
      </c>
      <c r="Z320" s="53"/>
      <c r="AA320" s="72"/>
      <c r="AB320" s="72" t="s">
        <v>4850</v>
      </c>
      <c r="AC320" s="72"/>
      <c r="AD320" s="32" t="s">
        <v>3991</v>
      </c>
      <c r="AE320" s="37" t="s">
        <v>4850</v>
      </c>
    </row>
    <row r="321" spans="1:31" s="37" customFormat="1">
      <c r="A321" s="30">
        <v>3346</v>
      </c>
      <c r="B321" s="61">
        <v>3346</v>
      </c>
      <c r="C321" s="34">
        <v>41017</v>
      </c>
      <c r="D321" s="34">
        <v>41117</v>
      </c>
      <c r="E321" s="34">
        <f t="shared" si="5"/>
        <v>41132</v>
      </c>
      <c r="F321" s="34">
        <v>41023</v>
      </c>
      <c r="G321" s="31" t="s">
        <v>752</v>
      </c>
      <c r="H321" s="31" t="s">
        <v>499</v>
      </c>
      <c r="I321" s="31" t="s">
        <v>501</v>
      </c>
      <c r="J321" s="32" t="s">
        <v>2879</v>
      </c>
      <c r="K321" s="32" t="s">
        <v>2896</v>
      </c>
      <c r="L321" s="32" t="s">
        <v>2897</v>
      </c>
      <c r="M321" s="63" t="str">
        <f>VLOOKUP(B321,SAOM!B$2:H1321,7,0)</f>
        <v>-</v>
      </c>
      <c r="N321" s="64">
        <v>4035</v>
      </c>
      <c r="O321" s="34" t="str">
        <f>VLOOKUP(B321,SAOM!B$2:I1321,8,0)</f>
        <v>-</v>
      </c>
      <c r="P321" s="34" t="e">
        <f>VLOOKUP(B321,AG_Lider!A$1:F1680,6,0)</f>
        <v>#N/A</v>
      </c>
      <c r="Q321" s="65" t="str">
        <f>VLOOKUP(B321,SAOM!B$2:J1321,9,0)</f>
        <v>Tadzio Fernandes Barroso</v>
      </c>
      <c r="R321" s="34" t="str">
        <f>VLOOKUP(B321,SAOM!B$2:K1767,10,0)</f>
        <v>RUA SÃO VICENTE,198 - Centro</v>
      </c>
      <c r="S321" s="65" t="str">
        <f>VLOOKUP(B321,SAOM!B317:M1045,12,0)</f>
        <v xml:space="preserve">33 3764-8274 /   33 </v>
      </c>
      <c r="T321" s="116" t="str">
        <f>VLOOKUP(B321,SAOM!B317:L1045,11,0)</f>
        <v>39655-000</v>
      </c>
      <c r="U321" s="35"/>
      <c r="V321" s="63" t="str">
        <f>VLOOKUP(B321,SAOM!B317:N1045,13,0)</f>
        <v>-</v>
      </c>
      <c r="W321" s="34"/>
      <c r="X321" s="32"/>
      <c r="Y321" s="36"/>
      <c r="Z321" s="53"/>
      <c r="AA321" s="72" t="s">
        <v>4500</v>
      </c>
      <c r="AB321" s="72" t="s">
        <v>4850</v>
      </c>
      <c r="AC321" s="72"/>
      <c r="AD321" s="32"/>
      <c r="AE321" s="37" t="s">
        <v>4850</v>
      </c>
    </row>
    <row r="322" spans="1:31" s="154" customFormat="1">
      <c r="A322" s="142">
        <v>3350</v>
      </c>
      <c r="B322" s="143">
        <v>3350</v>
      </c>
      <c r="C322" s="144">
        <v>41019</v>
      </c>
      <c r="D322" s="144">
        <v>41119</v>
      </c>
      <c r="E322" s="144">
        <f t="shared" si="5"/>
        <v>41134</v>
      </c>
      <c r="F322" s="144">
        <v>41023</v>
      </c>
      <c r="G322" s="145" t="s">
        <v>2466</v>
      </c>
      <c r="H322" s="145" t="s">
        <v>499</v>
      </c>
      <c r="I322" s="145" t="s">
        <v>501</v>
      </c>
      <c r="J322" s="146" t="s">
        <v>2909</v>
      </c>
      <c r="K322" s="146" t="s">
        <v>3017</v>
      </c>
      <c r="L322" s="146" t="s">
        <v>3018</v>
      </c>
      <c r="M322" s="143" t="str">
        <f>VLOOKUP(B322,SAOM!B$2:H1322,7,0)</f>
        <v>SES-MAIA-3350</v>
      </c>
      <c r="N322" s="147">
        <v>4033</v>
      </c>
      <c r="O322" s="144">
        <f>VLOOKUP(B322,SAOM!B$2:I1322,8,0)</f>
        <v>41121</v>
      </c>
      <c r="P322" s="144" t="e">
        <f>VLOOKUP(B322,AG_Lider!A$1:F1681,6,0)</f>
        <v>#N/A</v>
      </c>
      <c r="Q322" s="148" t="str">
        <f>VLOOKUP(B322,SAOM!B$2:J1322,9,0)</f>
        <v>Juniel Sacrabelli (GRS)</v>
      </c>
      <c r="R322" s="144" t="str">
        <f>VLOOKUP(B322,SAOM!B$2:K1768,10,0)</f>
        <v>Rua Rafael Moreira da Silva, 90</v>
      </c>
      <c r="S322" s="148" t="str">
        <f>VLOOKUP(B322,SAOM!B318:M1046,12,0)</f>
        <v>31 3844-1190</v>
      </c>
      <c r="T322" s="149" t="str">
        <f>VLOOKUP(B322,SAOM!B318:L1046,11,0)</f>
        <v>35185-000</v>
      </c>
      <c r="U322" s="150"/>
      <c r="V322" s="143" t="str">
        <f>VLOOKUP(B322,SAOM!B318:N1046,13,0)</f>
        <v>-</v>
      </c>
      <c r="W322" s="144">
        <v>41121</v>
      </c>
      <c r="X322" s="146" t="s">
        <v>6577</v>
      </c>
      <c r="Y322" s="151"/>
      <c r="Z322" s="152"/>
      <c r="AA322" s="153" t="s">
        <v>4502</v>
      </c>
      <c r="AB322" s="153" t="s">
        <v>4850</v>
      </c>
      <c r="AC322" s="153"/>
      <c r="AD322" s="146"/>
      <c r="AE322" s="154" t="s">
        <v>4850</v>
      </c>
    </row>
    <row r="323" spans="1:31" s="112" customFormat="1">
      <c r="A323" s="69">
        <v>3351</v>
      </c>
      <c r="B323" s="61">
        <v>3351</v>
      </c>
      <c r="C323" s="49">
        <v>41019</v>
      </c>
      <c r="D323" s="49">
        <v>41126</v>
      </c>
      <c r="E323" s="49">
        <f t="shared" si="5"/>
        <v>41141</v>
      </c>
      <c r="F323" s="49">
        <v>41023</v>
      </c>
      <c r="G323" s="99" t="s">
        <v>517</v>
      </c>
      <c r="H323" s="99" t="s">
        <v>499</v>
      </c>
      <c r="I323" s="99" t="s">
        <v>501</v>
      </c>
      <c r="J323" s="70" t="s">
        <v>2913</v>
      </c>
      <c r="K323" s="70" t="s">
        <v>3019</v>
      </c>
      <c r="L323" s="70" t="s">
        <v>3020</v>
      </c>
      <c r="M323" s="61" t="str">
        <f>VLOOKUP(B323,SAOM!B$2:H1323,7,0)</f>
        <v>SES-MAOS-3351</v>
      </c>
      <c r="N323" s="129">
        <v>4033</v>
      </c>
      <c r="O323" s="49">
        <f>VLOOKUP(B323,SAOM!B$2:I1323,8,0)</f>
        <v>41102</v>
      </c>
      <c r="P323" s="49" t="e">
        <f>VLOOKUP(B323,AG_Lider!A$1:F1682,6,0)</f>
        <v>#N/A</v>
      </c>
      <c r="Q323" s="108" t="str">
        <f>VLOOKUP(B323,SAOM!B$2:J1323,9,0)</f>
        <v>Charles Cristian do Couto</v>
      </c>
      <c r="R323" s="49" t="str">
        <f>VLOOKUP(B323,SAOM!B$2:K1769,10,0)</f>
        <v>AVENIDA CORONEL PEDRO LINO , 645</v>
      </c>
      <c r="S323" s="108" t="str">
        <f>VLOOKUP(B323,SAOM!B319:M1047,12,0)</f>
        <v>37 3524-2681</v>
      </c>
      <c r="T323" s="130" t="str">
        <f>VLOOKUP(B323,SAOM!B319:L1047,11,0)</f>
        <v>35606-000</v>
      </c>
      <c r="U323" s="109"/>
      <c r="V323" s="61" t="str">
        <f>VLOOKUP(B323,SAOM!B319:N1047,13,0)</f>
        <v>00:20:0e:10:51:cb</v>
      </c>
      <c r="W323" s="49">
        <v>41102</v>
      </c>
      <c r="X323" s="70" t="s">
        <v>2726</v>
      </c>
      <c r="Y323" s="110">
        <v>41108</v>
      </c>
      <c r="Z323" s="111"/>
      <c r="AA323" s="95" t="s">
        <v>5769</v>
      </c>
      <c r="AB323" s="72" t="s">
        <v>4850</v>
      </c>
      <c r="AC323" s="95"/>
      <c r="AD323" s="70" t="s">
        <v>5946</v>
      </c>
      <c r="AE323" s="112" t="s">
        <v>4850</v>
      </c>
    </row>
    <row r="324" spans="1:31" s="37" customFormat="1">
      <c r="A324" s="30">
        <v>3348</v>
      </c>
      <c r="B324" s="61">
        <v>3348</v>
      </c>
      <c r="C324" s="34">
        <v>41019</v>
      </c>
      <c r="D324" s="34">
        <v>41126</v>
      </c>
      <c r="E324" s="34">
        <f t="shared" si="5"/>
        <v>41141</v>
      </c>
      <c r="F324" s="34">
        <v>41023</v>
      </c>
      <c r="G324" s="31" t="s">
        <v>682</v>
      </c>
      <c r="H324" s="31" t="s">
        <v>499</v>
      </c>
      <c r="I324" s="31" t="s">
        <v>501</v>
      </c>
      <c r="J324" s="32" t="s">
        <v>2917</v>
      </c>
      <c r="K324" s="32" t="s">
        <v>3021</v>
      </c>
      <c r="L324" s="32" t="s">
        <v>3022</v>
      </c>
      <c r="M324" s="63" t="str">
        <f>VLOOKUP(B324,SAOM!B$2:H1324,7,0)</f>
        <v>-</v>
      </c>
      <c r="N324" s="64">
        <v>4035</v>
      </c>
      <c r="O324" s="34">
        <f>VLOOKUP(B324,SAOM!B$2:I1324,8,0)</f>
        <v>41121</v>
      </c>
      <c r="P324" s="34" t="e">
        <f>VLOOKUP(B324,AG_Lider!A$1:F1683,6,0)</f>
        <v>#N/A</v>
      </c>
      <c r="Q324" s="65" t="str">
        <f>VLOOKUP(B324,SAOM!B$2:J1324,9,0)</f>
        <v>Clelia Azevedo de Oliveira</v>
      </c>
      <c r="R324" s="34" t="str">
        <f>VLOOKUP(B324,SAOM!B$2:K1770,10,0)</f>
        <v xml:space="preserve"> RUA BELO HORIZONTE 187- CENTRO/ATRAS DO POSTO DE SAÚDE</v>
      </c>
      <c r="S324" s="65" t="str">
        <f>VLOOKUP(B324,SAOM!B320:M1048,12,0)</f>
        <v>33 3627-1750</v>
      </c>
      <c r="T324" s="116" t="str">
        <f>VLOOKUP(B324,SAOM!B320:L1048,11,0)</f>
        <v>39873-000</v>
      </c>
      <c r="U324" s="35"/>
      <c r="V324" s="63" t="str">
        <f>VLOOKUP(B324,SAOM!B320:N1048,13,0)</f>
        <v>-</v>
      </c>
      <c r="W324" s="34"/>
      <c r="X324" s="32"/>
      <c r="Y324" s="36"/>
      <c r="Z324" s="53"/>
      <c r="AA324" s="72" t="s">
        <v>4793</v>
      </c>
      <c r="AB324" s="72" t="s">
        <v>4850</v>
      </c>
      <c r="AC324" s="72"/>
      <c r="AD324" s="32"/>
      <c r="AE324" s="37" t="s">
        <v>4850</v>
      </c>
    </row>
    <row r="325" spans="1:31" s="37" customFormat="1">
      <c r="A325" s="30">
        <v>3259</v>
      </c>
      <c r="B325" s="61" t="s">
        <v>2656</v>
      </c>
      <c r="C325" s="34">
        <v>41002</v>
      </c>
      <c r="D325" s="34">
        <v>41047</v>
      </c>
      <c r="E325" s="34">
        <f t="shared" si="5"/>
        <v>41062</v>
      </c>
      <c r="F325" s="34" t="s">
        <v>501</v>
      </c>
      <c r="G325" s="31" t="s">
        <v>517</v>
      </c>
      <c r="H325" s="31" t="s">
        <v>499</v>
      </c>
      <c r="I325" s="31" t="s">
        <v>501</v>
      </c>
      <c r="J325" s="32" t="s">
        <v>2629</v>
      </c>
      <c r="K325" s="32" t="s">
        <v>664</v>
      </c>
      <c r="L325" s="32" t="s">
        <v>665</v>
      </c>
      <c r="M325" s="63" t="str">
        <f>VLOOKUP(B325,SAOM!B$2:H1289,7,0)</f>
        <v>SES-DOCO-3259</v>
      </c>
      <c r="N325" s="64">
        <v>4033</v>
      </c>
      <c r="O325" s="34">
        <f>VLOOKUP(B325,SAOM!B$2:I1289,8,0)</f>
        <v>41039</v>
      </c>
      <c r="P325" s="34" t="str">
        <f>VLOOKUP(B325,AG_Lider!A$1:F1648,6,0)</f>
        <v>AGENDADO</v>
      </c>
      <c r="Q325" s="65" t="str">
        <f>VLOOKUP(B325,SAOM!B$2:J1289,9,0)</f>
        <v>Joildo Gomes Alves de Vasconcelos</v>
      </c>
      <c r="R325" s="34" t="str">
        <f>VLOOKUP(B325,SAOM!B$2:K1735,10,0)</f>
        <v>Rua Maria Alves, 416</v>
      </c>
      <c r="S325" s="65" t="e">
        <f>VLOOKUP(B325,SAOM!B321:M1049,12,0)</f>
        <v>#N/A</v>
      </c>
      <c r="T325" s="116" t="e">
        <f>VLOOKUP(B325,SAOM!B321:L1049,11,0)</f>
        <v>#N/A</v>
      </c>
      <c r="U325" s="35"/>
      <c r="V325" s="63" t="e">
        <f>VLOOKUP(B325,SAOM!B321:N1049,13,0)</f>
        <v>#N/A</v>
      </c>
      <c r="W325" s="34">
        <v>41039</v>
      </c>
      <c r="X325" s="32" t="s">
        <v>2314</v>
      </c>
      <c r="Y325" s="36">
        <v>41039</v>
      </c>
      <c r="Z325" s="53"/>
      <c r="AA325" s="72" t="s">
        <v>3204</v>
      </c>
      <c r="AB325" s="72" t="s">
        <v>4850</v>
      </c>
      <c r="AC325" s="72"/>
      <c r="AD325" s="32"/>
      <c r="AE325" s="37" t="s">
        <v>4850</v>
      </c>
    </row>
    <row r="326" spans="1:31" s="37" customFormat="1">
      <c r="A326" s="30">
        <v>3503</v>
      </c>
      <c r="B326" s="61">
        <v>3503</v>
      </c>
      <c r="C326" s="34">
        <v>41044</v>
      </c>
      <c r="D326" s="34">
        <v>41089</v>
      </c>
      <c r="E326" s="34">
        <f t="shared" si="5"/>
        <v>41104</v>
      </c>
      <c r="F326" s="34" t="s">
        <v>501</v>
      </c>
      <c r="G326" s="31" t="s">
        <v>517</v>
      </c>
      <c r="H326" s="31" t="s">
        <v>684</v>
      </c>
      <c r="I326" s="31" t="s">
        <v>501</v>
      </c>
      <c r="J326" s="32" t="s">
        <v>3344</v>
      </c>
      <c r="K326" s="32" t="s">
        <v>3415</v>
      </c>
      <c r="L326" s="32" t="s">
        <v>3416</v>
      </c>
      <c r="M326" s="63" t="str">
        <f>VLOOKUP(B326,SAOM!B$2:H1386,7,0)</f>
        <v>SES-ENAS-3503</v>
      </c>
      <c r="N326" s="33">
        <v>4033</v>
      </c>
      <c r="O326" s="34">
        <f>VLOOKUP(B326,SAOM!B$2:I1386,8,0)</f>
        <v>41053</v>
      </c>
      <c r="P326" s="34" t="e">
        <f>VLOOKUP(B326,AG_Lider!A$1:F1745,6,0)</f>
        <v>#N/A</v>
      </c>
      <c r="Q326" s="65" t="str">
        <f>VLOOKUP(B326,SAOM!B$2:J1386,9,0)</f>
        <v>Tatiana Ribeiro de Oliveira</v>
      </c>
      <c r="R326" s="34" t="str">
        <f>VLOOKUP(B326,SAOM!B$2:K1832,10,0)</f>
        <v>Rua Maestro Benedito Lisboa, 25</v>
      </c>
      <c r="S326" s="65" t="str">
        <f>VLOOKUP(B326,SAOM!B322:M1050,12,0)</f>
        <v>31 3751-1761</v>
      </c>
      <c r="T326" s="116" t="str">
        <f>VLOOKUP(B326,SAOM!B322:L1050,11,0)</f>
        <v>35490-000</v>
      </c>
      <c r="U326" s="35"/>
      <c r="V326" s="63" t="str">
        <f>VLOOKUP(B326,SAOM!B322:N1050,13,0)</f>
        <v>00:20:0e:10:4c:31</v>
      </c>
      <c r="W326" s="34">
        <v>41053</v>
      </c>
      <c r="X326" s="32" t="s">
        <v>3271</v>
      </c>
      <c r="Y326" s="36">
        <v>41053</v>
      </c>
      <c r="Z326" s="53"/>
      <c r="AA326" s="72"/>
      <c r="AB326" s="72" t="s">
        <v>4850</v>
      </c>
      <c r="AC326" s="72"/>
      <c r="AD326" s="32" t="s">
        <v>3995</v>
      </c>
      <c r="AE326" s="37" t="s">
        <v>4850</v>
      </c>
    </row>
    <row r="327" spans="1:31" s="37" customFormat="1">
      <c r="A327" s="30">
        <v>3319</v>
      </c>
      <c r="B327" s="61">
        <v>3319</v>
      </c>
      <c r="C327" s="34">
        <v>41015</v>
      </c>
      <c r="D327" s="34">
        <v>41060</v>
      </c>
      <c r="E327" s="34">
        <f t="shared" si="5"/>
        <v>41075</v>
      </c>
      <c r="F327" s="34" t="s">
        <v>501</v>
      </c>
      <c r="G327" s="31" t="s">
        <v>517</v>
      </c>
      <c r="H327" s="31" t="s">
        <v>499</v>
      </c>
      <c r="I327" s="31" t="s">
        <v>501</v>
      </c>
      <c r="J327" s="32" t="s">
        <v>2749</v>
      </c>
      <c r="K327" s="32" t="s">
        <v>2788</v>
      </c>
      <c r="L327" s="32" t="s">
        <v>2789</v>
      </c>
      <c r="M327" s="63" t="str">
        <f>VLOOKUP(B327,SAOM!B$2:H1300,7,0)</f>
        <v>SES-FEHO-3319</v>
      </c>
      <c r="N327" s="64">
        <v>4033</v>
      </c>
      <c r="O327" s="34">
        <f>VLOOKUP(B327,SAOM!B$2:I1300,8,0)</f>
        <v>41036</v>
      </c>
      <c r="P327" s="34" t="e">
        <f>VLOOKUP(B327,AG_Lider!A$1:F1659,6,0)</f>
        <v>#N/A</v>
      </c>
      <c r="Q327" s="65" t="str">
        <f>VLOOKUP(B327,SAOM!B$2:J1300,9,0)</f>
        <v>Valéria Roberta Ferreira</v>
      </c>
      <c r="R327" s="34" t="str">
        <f>VLOOKUP(B327,SAOM!B$2:K1746,10,0)</f>
        <v>Rua Francisco Pereira Leite, 113</v>
      </c>
      <c r="S327" s="65" t="e">
        <f>VLOOKUP(B327,SAOM!B323:M1051,12,0)</f>
        <v>#N/A</v>
      </c>
      <c r="T327" s="116" t="e">
        <f>VLOOKUP(B327,SAOM!B323:L1051,11,0)</f>
        <v>#N/A</v>
      </c>
      <c r="U327" s="35"/>
      <c r="V327" s="63" t="e">
        <f>VLOOKUP(B327,SAOM!B323:N1051,13,0)</f>
        <v>#N/A</v>
      </c>
      <c r="W327" s="34">
        <v>41036</v>
      </c>
      <c r="X327" s="32" t="s">
        <v>2241</v>
      </c>
      <c r="Y327" s="36">
        <v>41036</v>
      </c>
      <c r="Z327" s="53"/>
      <c r="AA327" s="72"/>
      <c r="AB327" s="72" t="s">
        <v>4850</v>
      </c>
      <c r="AC327" s="72"/>
      <c r="AD327" s="32"/>
      <c r="AE327" s="37" t="s">
        <v>4850</v>
      </c>
    </row>
    <row r="328" spans="1:31" s="37" customFormat="1">
      <c r="A328" s="30">
        <v>3354</v>
      </c>
      <c r="B328" s="61">
        <v>3354</v>
      </c>
      <c r="C328" s="34">
        <v>41019</v>
      </c>
      <c r="D328" s="34">
        <v>41126</v>
      </c>
      <c r="E328" s="34">
        <f t="shared" si="5"/>
        <v>41141</v>
      </c>
      <c r="F328" s="34">
        <v>41025</v>
      </c>
      <c r="G328" s="31" t="s">
        <v>682</v>
      </c>
      <c r="H328" s="31" t="s">
        <v>499</v>
      </c>
      <c r="I328" s="31" t="s">
        <v>501</v>
      </c>
      <c r="J328" s="32" t="s">
        <v>2925</v>
      </c>
      <c r="K328" s="32" t="s">
        <v>3025</v>
      </c>
      <c r="L328" s="32" t="s">
        <v>3026</v>
      </c>
      <c r="M328" s="63" t="str">
        <f>VLOOKUP(B328,SAOM!B$2:H1328,7,0)</f>
        <v>SES-ATIA-3354</v>
      </c>
      <c r="N328" s="64">
        <v>4035</v>
      </c>
      <c r="O328" s="34">
        <f>VLOOKUP(B328,SAOM!B$2:I1328,8,0)</f>
        <v>41030</v>
      </c>
      <c r="P328" s="34" t="e">
        <f>VLOOKUP(B328,AG_Lider!A$1:F1687,6,0)</f>
        <v>#N/A</v>
      </c>
      <c r="Q328" s="65" t="str">
        <f>VLOOKUP(B328,SAOM!B$2:J1328,9,0)</f>
        <v>Luciano Lino Magalhães</v>
      </c>
      <c r="R328" s="34" t="str">
        <f>VLOOKUP(B328,SAOM!B$2:K1774,10,0)</f>
        <v xml:space="preserve">Rua João José de Almeida,66 </v>
      </c>
      <c r="S328" s="65" t="str">
        <f>VLOOKUP(B328,SAOM!B324:M1052,12,0)</f>
        <v>33 3526-1155</v>
      </c>
      <c r="T328" s="116" t="str">
        <f>VLOOKUP(B328,SAOM!B324:L1052,11,0)</f>
        <v>39851-000</v>
      </c>
      <c r="U328" s="35"/>
      <c r="V328" s="63" t="str">
        <f>VLOOKUP(B328,SAOM!B324:N1052,13,0)</f>
        <v>-</v>
      </c>
      <c r="W328" s="34"/>
      <c r="X328" s="32"/>
      <c r="Y328" s="36"/>
      <c r="Z328" s="53"/>
      <c r="AA328" s="72" t="s">
        <v>4788</v>
      </c>
      <c r="AB328" s="72" t="s">
        <v>4850</v>
      </c>
      <c r="AC328" s="72"/>
      <c r="AD328" s="32"/>
      <c r="AE328" s="37" t="s">
        <v>4850</v>
      </c>
    </row>
    <row r="329" spans="1:31" s="37" customFormat="1">
      <c r="A329" s="30">
        <v>3371</v>
      </c>
      <c r="B329" s="61">
        <v>3371</v>
      </c>
      <c r="C329" s="34">
        <v>41022</v>
      </c>
      <c r="D329" s="34">
        <v>41067</v>
      </c>
      <c r="E329" s="34">
        <f t="shared" si="5"/>
        <v>41082</v>
      </c>
      <c r="F329" s="34" t="s">
        <v>501</v>
      </c>
      <c r="G329" s="31" t="s">
        <v>517</v>
      </c>
      <c r="H329" s="31" t="s">
        <v>499</v>
      </c>
      <c r="I329" s="31" t="s">
        <v>501</v>
      </c>
      <c r="J329" s="32" t="s">
        <v>3046</v>
      </c>
      <c r="K329" s="32" t="s">
        <v>3055</v>
      </c>
      <c r="L329" s="32" t="s">
        <v>3056</v>
      </c>
      <c r="M329" s="63" t="str">
        <f>VLOOKUP(B329,SAOM!B$2:H1339,7,0)</f>
        <v>SES-FRES-3371</v>
      </c>
      <c r="N329" s="64">
        <v>4035</v>
      </c>
      <c r="O329" s="34">
        <f>VLOOKUP(B329,SAOM!B$2:I1339,8,0)</f>
        <v>41046</v>
      </c>
      <c r="P329" s="34" t="e">
        <f>VLOOKUP(B329,AG_Lider!A$1:F1698,6,0)</f>
        <v>#N/A</v>
      </c>
      <c r="Q329" s="65" t="str">
        <f>VLOOKUP(B329,SAOM!B$2:J1339,9,0)</f>
        <v>Pablo Dias Viana</v>
      </c>
      <c r="R329" s="34" t="str">
        <f>VLOOKUP(B329,SAOM!B$2:K1785,10,0)</f>
        <v>A. Joaquim Pinheiro de Almeida, s/n</v>
      </c>
      <c r="S329" s="65" t="str">
        <f>VLOOKUP(B329,SAOM!B325:M1053,12,0)</f>
        <v>33 3623-2004</v>
      </c>
      <c r="T329" s="116" t="str">
        <f>VLOOKUP(B329,SAOM!B325:L1053,11,0)</f>
        <v>39870-000</v>
      </c>
      <c r="U329" s="35"/>
      <c r="V329" s="63" t="str">
        <f>VLOOKUP(B329,SAOM!B325:N1053,13,0)</f>
        <v>00:20:0e:10:4a:08</v>
      </c>
      <c r="W329" s="34">
        <v>41047</v>
      </c>
      <c r="X329" s="32" t="s">
        <v>1738</v>
      </c>
      <c r="Y329" s="36">
        <v>41054</v>
      </c>
      <c r="Z329" s="53"/>
      <c r="AA329" s="72" t="s">
        <v>3772</v>
      </c>
      <c r="AB329" s="72" t="s">
        <v>4850</v>
      </c>
      <c r="AC329" s="72"/>
      <c r="AD329" s="32" t="s">
        <v>3996</v>
      </c>
      <c r="AE329" s="37" t="s">
        <v>4850</v>
      </c>
    </row>
    <row r="330" spans="1:31" s="37" customFormat="1">
      <c r="A330" s="30">
        <v>3372</v>
      </c>
      <c r="B330" s="61">
        <v>3372</v>
      </c>
      <c r="C330" s="34">
        <v>41022</v>
      </c>
      <c r="D330" s="34">
        <v>41067</v>
      </c>
      <c r="E330" s="34">
        <f t="shared" si="5"/>
        <v>41082</v>
      </c>
      <c r="F330" s="34" t="s">
        <v>501</v>
      </c>
      <c r="G330" s="31" t="s">
        <v>517</v>
      </c>
      <c r="H330" s="31" t="s">
        <v>499</v>
      </c>
      <c r="I330" s="31" t="s">
        <v>501</v>
      </c>
      <c r="J330" s="32" t="s">
        <v>3046</v>
      </c>
      <c r="K330" s="32" t="s">
        <v>3055</v>
      </c>
      <c r="L330" s="32" t="s">
        <v>3056</v>
      </c>
      <c r="M330" s="63" t="str">
        <f>VLOOKUP(B330,SAOM!B$2:H1338,7,0)</f>
        <v>SES-FRES-3372</v>
      </c>
      <c r="N330" s="64">
        <v>4035</v>
      </c>
      <c r="O330" s="34">
        <f>VLOOKUP(B330,SAOM!B$2:I1338,8,0)</f>
        <v>41045</v>
      </c>
      <c r="P330" s="34" t="e">
        <f>VLOOKUP(B330,AG_Lider!A$1:F1697,6,0)</f>
        <v>#N/A</v>
      </c>
      <c r="Q330" s="65" t="str">
        <f>VLOOKUP(B330,SAOM!B$2:J1338,9,0)</f>
        <v>Priscilla Santos Menezes</v>
      </c>
      <c r="R330" s="34" t="str">
        <f>VLOOKUP(B330,SAOM!B$2:K1784,10,0)</f>
        <v>Av. Minas Gerais, 416</v>
      </c>
      <c r="S330" s="65" t="str">
        <f>VLOOKUP(B330,SAOM!B326:M1054,12,0)</f>
        <v>33 3623-1425</v>
      </c>
      <c r="T330" s="116" t="str">
        <f>VLOOKUP(B330,SAOM!B326:L1054,11,0)</f>
        <v>39870-000</v>
      </c>
      <c r="U330" s="35"/>
      <c r="V330" s="63" t="str">
        <f>VLOOKUP(B330,SAOM!B326:N1054,13,0)</f>
        <v>00:20:0e:10:48:f7</v>
      </c>
      <c r="W330" s="34">
        <v>41046</v>
      </c>
      <c r="X330" s="32" t="s">
        <v>1738</v>
      </c>
      <c r="Y330" s="36">
        <v>41046</v>
      </c>
      <c r="Z330" s="53"/>
      <c r="AA330" s="72"/>
      <c r="AB330" s="72" t="s">
        <v>4850</v>
      </c>
      <c r="AC330" s="72"/>
      <c r="AD330" s="32" t="s">
        <v>3989</v>
      </c>
      <c r="AE330" s="37" t="s">
        <v>4850</v>
      </c>
    </row>
    <row r="331" spans="1:31" s="37" customFormat="1">
      <c r="A331" s="30">
        <v>3358</v>
      </c>
      <c r="B331" s="61">
        <v>3358</v>
      </c>
      <c r="C331" s="34">
        <v>41019</v>
      </c>
      <c r="D331" s="34">
        <v>41073</v>
      </c>
      <c r="E331" s="34">
        <f t="shared" si="5"/>
        <v>41088</v>
      </c>
      <c r="F331" s="34" t="s">
        <v>501</v>
      </c>
      <c r="G331" s="31" t="s">
        <v>517</v>
      </c>
      <c r="H331" s="31" t="s">
        <v>499</v>
      </c>
      <c r="I331" s="31" t="s">
        <v>501</v>
      </c>
      <c r="J331" s="32" t="s">
        <v>2712</v>
      </c>
      <c r="K331" s="32" t="s">
        <v>3027</v>
      </c>
      <c r="L331" s="32" t="s">
        <v>3028</v>
      </c>
      <c r="M331" s="63" t="str">
        <f>VLOOKUP(B331,SAOM!B$2:H1331,7,0)</f>
        <v>SES-BEIS-3358</v>
      </c>
      <c r="N331" s="64">
        <v>4035</v>
      </c>
      <c r="O331" s="34">
        <f>VLOOKUP(B331,SAOM!B$2:I1331,8,0)</f>
        <v>41066</v>
      </c>
      <c r="P331" s="34" t="e">
        <f>VLOOKUP(B331,AG_Lider!A$1:F1690,6,0)</f>
        <v>#N/A</v>
      </c>
      <c r="Q331" s="65" t="str">
        <f>VLOOKUP(B331,SAOM!B$2:J1331,9,0)</f>
        <v>Jaciara Melo Gonçalves</v>
      </c>
      <c r="R331" s="34" t="str">
        <f>VLOOKUP(B331,SAOM!B$2:K1777,10,0)</f>
        <v>Rua Governador Valadares, s/n</v>
      </c>
      <c r="S331" s="65" t="str">
        <f>VLOOKUP(B331,SAOM!B327:M1055,12,0)</f>
        <v>33 3626-1230</v>
      </c>
      <c r="T331" s="116" t="str">
        <f>VLOOKUP(B331,SAOM!B327:L1055,11,0)</f>
        <v>39875-000</v>
      </c>
      <c r="U331" s="35"/>
      <c r="V331" s="63" t="str">
        <f>VLOOKUP(B331,SAOM!B327:N1055,13,0)</f>
        <v>00:20:0e:10:4c:2d</v>
      </c>
      <c r="W331" s="34">
        <v>41066</v>
      </c>
      <c r="X331" s="32" t="s">
        <v>2241</v>
      </c>
      <c r="Y331" s="36">
        <v>41066</v>
      </c>
      <c r="Z331" s="53"/>
      <c r="AA331" s="72"/>
      <c r="AB331" s="72" t="s">
        <v>4850</v>
      </c>
      <c r="AC331" s="72"/>
      <c r="AD331" s="32" t="s">
        <v>4034</v>
      </c>
      <c r="AE331" s="37" t="s">
        <v>4850</v>
      </c>
    </row>
    <row r="332" spans="1:31" s="37" customFormat="1">
      <c r="A332" s="30">
        <v>3359</v>
      </c>
      <c r="B332" s="61">
        <v>3359</v>
      </c>
      <c r="C332" s="34">
        <v>41019</v>
      </c>
      <c r="D332" s="34">
        <v>41064</v>
      </c>
      <c r="E332" s="34">
        <f t="shared" si="5"/>
        <v>41079</v>
      </c>
      <c r="F332" s="34" t="s">
        <v>501</v>
      </c>
      <c r="G332" s="31" t="s">
        <v>517</v>
      </c>
      <c r="H332" s="31" t="s">
        <v>499</v>
      </c>
      <c r="I332" s="31" t="s">
        <v>501</v>
      </c>
      <c r="J332" s="32" t="s">
        <v>2712</v>
      </c>
      <c r="K332" s="32" t="s">
        <v>3027</v>
      </c>
      <c r="L332" s="32" t="s">
        <v>3028</v>
      </c>
      <c r="M332" s="63" t="str">
        <f>VLOOKUP(B332,SAOM!B$2:H1332,7,0)</f>
        <v>SES-BEIS-3359</v>
      </c>
      <c r="N332" s="64">
        <v>4035</v>
      </c>
      <c r="O332" s="34">
        <f>VLOOKUP(B332,SAOM!B$2:I1332,8,0)</f>
        <v>41060</v>
      </c>
      <c r="P332" s="34" t="e">
        <f>VLOOKUP(B332,AG_Lider!A$1:F1691,6,0)</f>
        <v>#N/A</v>
      </c>
      <c r="Q332" s="65" t="str">
        <f>VLOOKUP(B332,SAOM!B$2:J1332,9,0)</f>
        <v>Larissa Quaresma Rosa</v>
      </c>
      <c r="R332" s="34" t="str">
        <f>VLOOKUP(B332,SAOM!B$2:K1778,10,0)</f>
        <v>Rua Aparecido Gomes, 407</v>
      </c>
      <c r="S332" s="65" t="str">
        <f>VLOOKUP(B332,SAOM!B328:M1056,12,0)</f>
        <v>33 3626-1201</v>
      </c>
      <c r="T332" s="116" t="str">
        <f>VLOOKUP(B332,SAOM!B328:L1056,11,0)</f>
        <v>39875-000</v>
      </c>
      <c r="U332" s="35"/>
      <c r="V332" s="63" t="str">
        <f>VLOOKUP(B332,SAOM!B328:N1056,13,0)</f>
        <v>00:20:0E:10:4C:8A</v>
      </c>
      <c r="W332" s="34">
        <v>41060</v>
      </c>
      <c r="X332" s="32" t="s">
        <v>1635</v>
      </c>
      <c r="Y332" s="36">
        <v>41060</v>
      </c>
      <c r="Z332" s="53"/>
      <c r="AA332" s="72"/>
      <c r="AB332" s="72" t="s">
        <v>4850</v>
      </c>
      <c r="AC332" s="72"/>
      <c r="AD332" s="32" t="s">
        <v>3991</v>
      </c>
      <c r="AE332" s="37" t="s">
        <v>4850</v>
      </c>
    </row>
    <row r="333" spans="1:31" s="37" customFormat="1">
      <c r="A333" s="30">
        <v>3361</v>
      </c>
      <c r="B333" s="61">
        <v>3361</v>
      </c>
      <c r="C333" s="34">
        <v>41019</v>
      </c>
      <c r="D333" s="34">
        <v>41073</v>
      </c>
      <c r="E333" s="34">
        <f t="shared" si="5"/>
        <v>41088</v>
      </c>
      <c r="F333" s="34" t="s">
        <v>501</v>
      </c>
      <c r="G333" s="31" t="s">
        <v>517</v>
      </c>
      <c r="H333" s="31" t="s">
        <v>499</v>
      </c>
      <c r="I333" s="31" t="s">
        <v>501</v>
      </c>
      <c r="J333" s="32" t="s">
        <v>2712</v>
      </c>
      <c r="K333" s="32" t="s">
        <v>3027</v>
      </c>
      <c r="L333" s="32" t="s">
        <v>3028</v>
      </c>
      <c r="M333" s="63" t="str">
        <f>VLOOKUP(B333,SAOM!B$2:H1333,7,0)</f>
        <v>SES-BEIS-3361</v>
      </c>
      <c r="N333" s="64">
        <v>4035</v>
      </c>
      <c r="O333" s="34">
        <f>VLOOKUP(B333,SAOM!B$2:I1333,8,0)</f>
        <v>41074</v>
      </c>
      <c r="P333" s="34" t="e">
        <f>VLOOKUP(B333,AG_Lider!A$1:F1692,6,0)</f>
        <v>#N/A</v>
      </c>
      <c r="Q333" s="65" t="str">
        <f>VLOOKUP(B333,SAOM!B$2:J1333,9,0)</f>
        <v>Elizabeth Santos Rocha</v>
      </c>
      <c r="R333" s="34" t="str">
        <f>VLOOKUP(B333,SAOM!B$2:K1779,10,0)</f>
        <v>Av. Belo Horizonte, 25</v>
      </c>
      <c r="S333" s="65" t="str">
        <f>VLOOKUP(B333,SAOM!B329:M1057,12,0)</f>
        <v>33 3626-2045</v>
      </c>
      <c r="T333" s="116" t="str">
        <f>VLOOKUP(B333,SAOM!B329:L1057,11,0)</f>
        <v>39875-000</v>
      </c>
      <c r="U333" s="35"/>
      <c r="V333" s="63" t="str">
        <f>VLOOKUP(B333,SAOM!B329:N1057,13,0)</f>
        <v>00:20:0e:10:4a:1d</v>
      </c>
      <c r="W333" s="34">
        <v>41074</v>
      </c>
      <c r="X333" s="32" t="s">
        <v>1738</v>
      </c>
      <c r="Y333" s="36">
        <v>41078</v>
      </c>
      <c r="Z333" s="53"/>
      <c r="AA333" s="72" t="s">
        <v>4190</v>
      </c>
      <c r="AB333" s="72" t="s">
        <v>4850</v>
      </c>
      <c r="AC333" s="72"/>
      <c r="AD333" s="32" t="s">
        <v>4061</v>
      </c>
      <c r="AE333" s="37" t="s">
        <v>4850</v>
      </c>
    </row>
    <row r="334" spans="1:31" s="37" customFormat="1">
      <c r="A334" s="30">
        <v>3362</v>
      </c>
      <c r="B334" s="61">
        <v>3362</v>
      </c>
      <c r="C334" s="34">
        <v>41019</v>
      </c>
      <c r="D334" s="34">
        <v>41073</v>
      </c>
      <c r="E334" s="34">
        <f t="shared" si="5"/>
        <v>41088</v>
      </c>
      <c r="F334" s="34" t="s">
        <v>501</v>
      </c>
      <c r="G334" s="31" t="s">
        <v>517</v>
      </c>
      <c r="H334" s="31" t="s">
        <v>499</v>
      </c>
      <c r="I334" s="31" t="s">
        <v>501</v>
      </c>
      <c r="J334" s="32" t="s">
        <v>190</v>
      </c>
      <c r="K334" s="32" t="s">
        <v>3029</v>
      </c>
      <c r="L334" s="32" t="s">
        <v>3030</v>
      </c>
      <c r="M334" s="63" t="str">
        <f>VLOOKUP(B334,SAOM!B$2:H1334,7,0)</f>
        <v>SES-CAIO-3362</v>
      </c>
      <c r="N334" s="64">
        <v>4035</v>
      </c>
      <c r="O334" s="34">
        <f>VLOOKUP(B334,SAOM!B$2:I1334,8,0)</f>
        <v>41066</v>
      </c>
      <c r="P334" s="34" t="e">
        <f>VLOOKUP(B334,AG_Lider!A$1:F1693,6,0)</f>
        <v>#N/A</v>
      </c>
      <c r="Q334" s="65" t="str">
        <f>VLOOKUP(B334,SAOM!B$2:J1334,9,0)</f>
        <v>José Fernandes Carlos Esteves</v>
      </c>
      <c r="R334" s="34" t="str">
        <f>VLOOKUP(B334,SAOM!B$2:K1780,10,0)</f>
        <v>Rua João Ferreira Coimbra, 40</v>
      </c>
      <c r="S334" s="65" t="str">
        <f>VLOOKUP(B334,SAOM!B330:M1058,12,0)</f>
        <v>33 3513-1103</v>
      </c>
      <c r="T334" s="116" t="str">
        <f>VLOOKUP(B334,SAOM!B330:L1058,11,0)</f>
        <v>39835-000</v>
      </c>
      <c r="U334" s="35"/>
      <c r="V334" s="63" t="str">
        <f>VLOOKUP(B334,SAOM!B330:N1058,13,0)</f>
        <v>00:20:0e:10:51:de</v>
      </c>
      <c r="W334" s="34">
        <v>41066</v>
      </c>
      <c r="X334" s="32" t="s">
        <v>1738</v>
      </c>
      <c r="Y334" s="36">
        <v>41066</v>
      </c>
      <c r="Z334" s="53"/>
      <c r="AA334" s="72" t="s">
        <v>4032</v>
      </c>
      <c r="AB334" s="72" t="s">
        <v>4850</v>
      </c>
      <c r="AC334" s="72"/>
      <c r="AD334" s="32" t="s">
        <v>4036</v>
      </c>
      <c r="AE334" s="37" t="s">
        <v>4850</v>
      </c>
    </row>
    <row r="335" spans="1:31" s="37" customFormat="1">
      <c r="A335" s="30">
        <v>3363</v>
      </c>
      <c r="B335" s="61">
        <v>3363</v>
      </c>
      <c r="C335" s="34">
        <v>41019</v>
      </c>
      <c r="D335" s="34">
        <v>41064</v>
      </c>
      <c r="E335" s="34">
        <f t="shared" si="5"/>
        <v>41079</v>
      </c>
      <c r="F335" s="34" t="s">
        <v>501</v>
      </c>
      <c r="G335" s="31" t="s">
        <v>517</v>
      </c>
      <c r="H335" s="31" t="s">
        <v>499</v>
      </c>
      <c r="I335" s="31" t="s">
        <v>501</v>
      </c>
      <c r="J335" s="32" t="s">
        <v>190</v>
      </c>
      <c r="K335" s="32" t="s">
        <v>3029</v>
      </c>
      <c r="L335" s="32" t="s">
        <v>3030</v>
      </c>
      <c r="M335" s="63" t="str">
        <f>VLOOKUP(B335,SAOM!B$2:H1335,7,0)</f>
        <v>SES-CAIO-3363</v>
      </c>
      <c r="N335" s="64">
        <v>4035</v>
      </c>
      <c r="O335" s="34">
        <f>VLOOKUP(B335,SAOM!B$2:I1335,8,0)</f>
        <v>41061</v>
      </c>
      <c r="P335" s="34" t="e">
        <f>VLOOKUP(B335,AG_Lider!A$1:F1694,6,0)</f>
        <v>#N/A</v>
      </c>
      <c r="Q335" s="65" t="str">
        <f>VLOOKUP(B335,SAOM!B$2:J1335,9,0)</f>
        <v>Ana Luisa Dupim</v>
      </c>
      <c r="R335" s="34" t="str">
        <f>VLOOKUP(B335,SAOM!B$2:K1781,10,0)</f>
        <v>Rua Hidebrando Cabral, 387</v>
      </c>
      <c r="S335" s="65" t="str">
        <f>VLOOKUP(B335,SAOM!B331:M1059,12,0)</f>
        <v>33 3513-1113</v>
      </c>
      <c r="T335" s="116" t="str">
        <f>VLOOKUP(B335,SAOM!B331:L1059,11,0)</f>
        <v>39835-000</v>
      </c>
      <c r="U335" s="35"/>
      <c r="V335" s="63" t="str">
        <f>VLOOKUP(B335,SAOM!B331:N1059,13,0)</f>
        <v>00:20:0E:10:4A:49</v>
      </c>
      <c r="W335" s="34">
        <v>41061</v>
      </c>
      <c r="X335" s="32" t="s">
        <v>1738</v>
      </c>
      <c r="Y335" s="36">
        <v>41064</v>
      </c>
      <c r="Z335" s="53"/>
      <c r="AA335" s="72" t="s">
        <v>4001</v>
      </c>
      <c r="AB335" s="72" t="s">
        <v>4850</v>
      </c>
      <c r="AC335" s="72"/>
      <c r="AD335" s="32" t="s">
        <v>4002</v>
      </c>
      <c r="AE335" s="37" t="s">
        <v>4850</v>
      </c>
    </row>
    <row r="336" spans="1:31" s="37" customFormat="1">
      <c r="A336" s="30">
        <v>3325</v>
      </c>
      <c r="B336" s="61">
        <v>3325</v>
      </c>
      <c r="C336" s="34">
        <v>41015</v>
      </c>
      <c r="D336" s="34">
        <v>41060</v>
      </c>
      <c r="E336" s="34">
        <f t="shared" si="5"/>
        <v>41075</v>
      </c>
      <c r="F336" s="34" t="s">
        <v>501</v>
      </c>
      <c r="G336" s="31" t="s">
        <v>517</v>
      </c>
      <c r="H336" s="31" t="s">
        <v>499</v>
      </c>
      <c r="I336" s="31" t="s">
        <v>501</v>
      </c>
      <c r="J336" s="32" t="s">
        <v>2764</v>
      </c>
      <c r="K336" s="32" t="s">
        <v>2794</v>
      </c>
      <c r="L336" s="32" t="s">
        <v>2795</v>
      </c>
      <c r="M336" s="63" t="str">
        <f>VLOOKUP(B336,SAOM!B$2:H1304,7,0)</f>
        <v>SES-GUOR-3325</v>
      </c>
      <c r="N336" s="64">
        <v>4033</v>
      </c>
      <c r="O336" s="34">
        <f>VLOOKUP(B336,SAOM!B$2:I1304,8,0)</f>
        <v>41033</v>
      </c>
      <c r="P336" s="34" t="e">
        <f>VLOOKUP(B336,AG_Lider!A$1:F1663,6,0)</f>
        <v>#N/A</v>
      </c>
      <c r="Q336" s="65" t="str">
        <f>VLOOKUP(B336,SAOM!B$2:J1304,9,0)</f>
        <v>Brenner Carvalho Pena</v>
      </c>
      <c r="R336" s="34" t="str">
        <f>VLOOKUP(B336,SAOM!B$2:K1750,10,0)</f>
        <v>Rua Frei Cecilio, 1375</v>
      </c>
      <c r="S336" s="65" t="e">
        <f>VLOOKUP(B336,SAOM!B332:M1060,12,0)</f>
        <v>#N/A</v>
      </c>
      <c r="T336" s="116" t="e">
        <f>VLOOKUP(B336,SAOM!B332:L1060,11,0)</f>
        <v>#N/A</v>
      </c>
      <c r="U336" s="35"/>
      <c r="V336" s="63" t="e">
        <f>VLOOKUP(B336,SAOM!B332:N1060,13,0)</f>
        <v>#N/A</v>
      </c>
      <c r="W336" s="34">
        <v>41033</v>
      </c>
      <c r="X336" s="32" t="s">
        <v>1635</v>
      </c>
      <c r="Y336" s="36">
        <v>41033</v>
      </c>
      <c r="Z336" s="53"/>
      <c r="AA336" s="72"/>
      <c r="AB336" s="72" t="s">
        <v>4850</v>
      </c>
      <c r="AC336" s="72"/>
      <c r="AD336" s="32"/>
      <c r="AE336" s="37" t="s">
        <v>4850</v>
      </c>
    </row>
    <row r="337" spans="1:31" s="37" customFormat="1">
      <c r="A337" s="30">
        <v>3326</v>
      </c>
      <c r="B337" s="61">
        <v>3326</v>
      </c>
      <c r="C337" s="34">
        <v>41015</v>
      </c>
      <c r="D337" s="34">
        <v>41060</v>
      </c>
      <c r="E337" s="34">
        <f t="shared" si="5"/>
        <v>41075</v>
      </c>
      <c r="F337" s="34" t="s">
        <v>501</v>
      </c>
      <c r="G337" s="31" t="s">
        <v>517</v>
      </c>
      <c r="H337" s="31" t="s">
        <v>499</v>
      </c>
      <c r="I337" s="31" t="s">
        <v>501</v>
      </c>
      <c r="J337" s="32" t="s">
        <v>2768</v>
      </c>
      <c r="K337" s="32" t="s">
        <v>2796</v>
      </c>
      <c r="L337" s="32" t="s">
        <v>2797</v>
      </c>
      <c r="M337" s="63" t="str">
        <f>VLOOKUP(B337,SAOM!B$2:H1305,7,0)</f>
        <v>SES-HERA-3326</v>
      </c>
      <c r="N337" s="64">
        <v>4033</v>
      </c>
      <c r="O337" s="34">
        <f>VLOOKUP(B337,SAOM!B$2:I1305,8,0)</f>
        <v>41031</v>
      </c>
      <c r="P337" s="34" t="e">
        <f>VLOOKUP(B337,AG_Lider!A$1:F1664,6,0)</f>
        <v>#N/A</v>
      </c>
      <c r="Q337" s="65" t="str">
        <f>VLOOKUP(B337,SAOM!B$2:J1305,9,0)</f>
        <v>Jonas Rodrigues</v>
      </c>
      <c r="R337" s="34" t="str">
        <f>VLOOKUP(B337,SAOM!B$2:K1751,10,0)</f>
        <v>Rua Fernando José Ribeiro, 67hr</v>
      </c>
      <c r="S337" s="65" t="e">
        <f>VLOOKUP(B337,SAOM!B333:M1061,12,0)</f>
        <v>#N/A</v>
      </c>
      <c r="T337" s="116" t="e">
        <f>VLOOKUP(B337,SAOM!B333:L1061,11,0)</f>
        <v>#N/A</v>
      </c>
      <c r="U337" s="35"/>
      <c r="V337" s="63" t="e">
        <f>VLOOKUP(B337,SAOM!B333:N1061,13,0)</f>
        <v>#N/A</v>
      </c>
      <c r="W337" s="34">
        <v>41031</v>
      </c>
      <c r="X337" s="32" t="s">
        <v>1967</v>
      </c>
      <c r="Y337" s="36">
        <v>41031</v>
      </c>
      <c r="Z337" s="53"/>
      <c r="AA337" s="72"/>
      <c r="AB337" s="72" t="s">
        <v>4850</v>
      </c>
      <c r="AC337" s="72"/>
      <c r="AD337" s="32"/>
      <c r="AE337" s="37" t="s">
        <v>4850</v>
      </c>
    </row>
    <row r="338" spans="1:31" s="37" customFormat="1">
      <c r="A338" s="30">
        <v>3327</v>
      </c>
      <c r="B338" s="61">
        <v>3327</v>
      </c>
      <c r="C338" s="34">
        <v>41015</v>
      </c>
      <c r="D338" s="34">
        <v>41060</v>
      </c>
      <c r="E338" s="34">
        <f t="shared" si="5"/>
        <v>41075</v>
      </c>
      <c r="F338" s="34" t="s">
        <v>501</v>
      </c>
      <c r="G338" s="31" t="s">
        <v>517</v>
      </c>
      <c r="H338" s="31" t="s">
        <v>499</v>
      </c>
      <c r="I338" s="31" t="s">
        <v>501</v>
      </c>
      <c r="J338" s="32" t="s">
        <v>2772</v>
      </c>
      <c r="K338" s="32" t="s">
        <v>2798</v>
      </c>
      <c r="L338" s="32" t="s">
        <v>2799</v>
      </c>
      <c r="M338" s="63" t="str">
        <f>VLOOKUP(B338,SAOM!B$2:H1306,7,0)</f>
        <v>SES-IAPU-3327</v>
      </c>
      <c r="N338" s="64">
        <v>4033</v>
      </c>
      <c r="O338" s="34">
        <f>VLOOKUP(B338,SAOM!B$2:I1306,8,0)</f>
        <v>41032</v>
      </c>
      <c r="P338" s="34" t="e">
        <f>VLOOKUP(B338,AG_Lider!A$1:F1665,6,0)</f>
        <v>#N/A</v>
      </c>
      <c r="Q338" s="65" t="str">
        <f>VLOOKUP(B338,SAOM!B$2:J1306,9,0)</f>
        <v>Natália Gomes de Araújo</v>
      </c>
      <c r="R338" s="34" t="str">
        <f>VLOOKUP(B338,SAOM!B$2:K1752,10,0)</f>
        <v>Rua Jaime Mafra, 117</v>
      </c>
      <c r="S338" s="65" t="e">
        <f>VLOOKUP(B338,SAOM!B334:M1062,12,0)</f>
        <v>#N/A</v>
      </c>
      <c r="T338" s="116" t="e">
        <f>VLOOKUP(B338,SAOM!B334:L1062,11,0)</f>
        <v>#N/A</v>
      </c>
      <c r="U338" s="35"/>
      <c r="V338" s="63" t="e">
        <f>VLOOKUP(B338,SAOM!B334:N1062,13,0)</f>
        <v>#N/A</v>
      </c>
      <c r="W338" s="34">
        <v>41032</v>
      </c>
      <c r="X338" s="32" t="s">
        <v>2241</v>
      </c>
      <c r="Y338" s="36">
        <v>41032</v>
      </c>
      <c r="Z338" s="53"/>
      <c r="AA338" s="72"/>
      <c r="AB338" s="72" t="s">
        <v>4850</v>
      </c>
      <c r="AC338" s="72"/>
      <c r="AD338" s="32"/>
      <c r="AE338" s="37" t="s">
        <v>4850</v>
      </c>
    </row>
    <row r="339" spans="1:31" s="37" customFormat="1">
      <c r="A339" s="30">
        <v>3329</v>
      </c>
      <c r="B339" s="61">
        <v>3329</v>
      </c>
      <c r="C339" s="34">
        <v>41015</v>
      </c>
      <c r="D339" s="34">
        <v>41060</v>
      </c>
      <c r="E339" s="34">
        <f t="shared" si="5"/>
        <v>41075</v>
      </c>
      <c r="F339" s="34">
        <v>41019</v>
      </c>
      <c r="G339" s="31" t="s">
        <v>517</v>
      </c>
      <c r="H339" s="31" t="s">
        <v>499</v>
      </c>
      <c r="I339" s="31" t="s">
        <v>501</v>
      </c>
      <c r="J339" s="32" t="s">
        <v>2780</v>
      </c>
      <c r="K339" s="32" t="s">
        <v>2800</v>
      </c>
      <c r="L339" s="32" t="s">
        <v>2801</v>
      </c>
      <c r="M339" s="63" t="str">
        <f>VLOOKUP(B339,SAOM!B$2:H1308,7,0)</f>
        <v>SES-IJCI-3329</v>
      </c>
      <c r="N339" s="64">
        <v>4033</v>
      </c>
      <c r="O339" s="34">
        <f>VLOOKUP(B339,SAOM!B$2:I1308,8,0)</f>
        <v>41054</v>
      </c>
      <c r="P339" s="34" t="e">
        <f>VLOOKUP(B339,AG_Lider!A$1:F1667,6,0)</f>
        <v>#N/A</v>
      </c>
      <c r="Q339" s="65" t="str">
        <f>VLOOKUP(B339,SAOM!B$2:J1308,9,0)</f>
        <v>Gustavo Garcia Cambraia</v>
      </c>
      <c r="R339" s="34" t="str">
        <f>VLOOKUP(B339,SAOM!B$2:K1754,10,0)</f>
        <v>Rua João Francisco Lopes, 430 ? Centro</v>
      </c>
      <c r="S339" s="65" t="e">
        <f>VLOOKUP(B339,SAOM!B335:M1063,12,0)</f>
        <v>#N/A</v>
      </c>
      <c r="T339" s="116" t="e">
        <f>VLOOKUP(B339,SAOM!B335:L1063,11,0)</f>
        <v>#N/A</v>
      </c>
      <c r="U339" s="35"/>
      <c r="V339" s="63" t="e">
        <f>VLOOKUP(B339,SAOM!B335:N1063,13,0)</f>
        <v>#N/A</v>
      </c>
      <c r="W339" s="34">
        <v>41054</v>
      </c>
      <c r="X339" s="32" t="s">
        <v>1635</v>
      </c>
      <c r="Y339" s="36">
        <v>41054</v>
      </c>
      <c r="Z339" s="53"/>
      <c r="AA339" s="72" t="s">
        <v>3791</v>
      </c>
      <c r="AB339" s="72" t="s">
        <v>4850</v>
      </c>
      <c r="AC339" s="72"/>
      <c r="AD339" s="32" t="s">
        <v>3991</v>
      </c>
      <c r="AE339" s="37" t="s">
        <v>4850</v>
      </c>
    </row>
    <row r="340" spans="1:31" s="37" customFormat="1">
      <c r="A340" s="30">
        <v>3333</v>
      </c>
      <c r="B340" s="61">
        <v>3333</v>
      </c>
      <c r="C340" s="34">
        <v>41016</v>
      </c>
      <c r="D340" s="34">
        <v>41061</v>
      </c>
      <c r="E340" s="34">
        <f t="shared" si="5"/>
        <v>41076</v>
      </c>
      <c r="F340" s="34" t="s">
        <v>501</v>
      </c>
      <c r="G340" s="31" t="s">
        <v>517</v>
      </c>
      <c r="H340" s="31" t="s">
        <v>499</v>
      </c>
      <c r="I340" s="31" t="s">
        <v>501</v>
      </c>
      <c r="J340" s="32" t="s">
        <v>2823</v>
      </c>
      <c r="K340" s="32" t="s">
        <v>2835</v>
      </c>
      <c r="L340" s="32" t="s">
        <v>2836</v>
      </c>
      <c r="M340" s="63" t="str">
        <f>VLOOKUP(B340,SAOM!B$2:H1312,7,0)</f>
        <v>SES-ITGI-3333</v>
      </c>
      <c r="N340" s="64">
        <v>4033</v>
      </c>
      <c r="O340" s="34">
        <f>VLOOKUP(B340,SAOM!B$2:I1312,8,0)</f>
        <v>41053</v>
      </c>
      <c r="P340" s="34" t="e">
        <f>VLOOKUP(B340,AG_Lider!A$1:F1671,6,0)</f>
        <v>#N/A</v>
      </c>
      <c r="Q340" s="65" t="str">
        <f>VLOOKUP(B340,SAOM!B$2:J1312,9,0)</f>
        <v xml:space="preserve">	Mônica Aparecida Silva de Pariz</v>
      </c>
      <c r="R340" s="34" t="str">
        <f>VLOOKUP(B340,SAOM!B$2:K1758,10,0)</f>
        <v>Rua Adolfo José de Paula, 418  - Centro</v>
      </c>
      <c r="S340" s="65" t="e">
        <f>VLOOKUP(B340,SAOM!B336:M1064,12,0)</f>
        <v>#N/A</v>
      </c>
      <c r="T340" s="116" t="e">
        <f>VLOOKUP(B340,SAOM!B336:L1064,11,0)</f>
        <v>#N/A</v>
      </c>
      <c r="U340" s="35"/>
      <c r="V340" s="63" t="e">
        <f>VLOOKUP(B340,SAOM!B336:N1064,13,0)</f>
        <v>#N/A</v>
      </c>
      <c r="W340" s="34">
        <v>41053</v>
      </c>
      <c r="X340" s="32" t="s">
        <v>1738</v>
      </c>
      <c r="Y340" s="36">
        <v>41053</v>
      </c>
      <c r="Z340" s="53"/>
      <c r="AA340" s="72"/>
      <c r="AB340" s="72" t="s">
        <v>4850</v>
      </c>
      <c r="AC340" s="72"/>
      <c r="AD340" s="32" t="s">
        <v>3991</v>
      </c>
      <c r="AE340" s="37" t="s">
        <v>4850</v>
      </c>
    </row>
    <row r="341" spans="1:31" s="37" customFormat="1">
      <c r="A341" s="30">
        <v>3335</v>
      </c>
      <c r="B341" s="61">
        <v>3335</v>
      </c>
      <c r="C341" s="34">
        <v>41016</v>
      </c>
      <c r="D341" s="34">
        <v>41061</v>
      </c>
      <c r="E341" s="34">
        <f t="shared" si="5"/>
        <v>41076</v>
      </c>
      <c r="F341" s="34" t="s">
        <v>501</v>
      </c>
      <c r="G341" s="31" t="s">
        <v>517</v>
      </c>
      <c r="H341" s="31" t="s">
        <v>499</v>
      </c>
      <c r="I341" s="31" t="s">
        <v>501</v>
      </c>
      <c r="J341" s="32" t="s">
        <v>2819</v>
      </c>
      <c r="K341" s="32" t="s">
        <v>2833</v>
      </c>
      <c r="L341" s="32" t="s">
        <v>2834</v>
      </c>
      <c r="M341" s="63" t="str">
        <f>VLOOKUP(B341,SAOM!B$2:H1311,7,0)</f>
        <v>SES-ITIM-3335</v>
      </c>
      <c r="N341" s="64">
        <v>4035</v>
      </c>
      <c r="O341" s="34">
        <f>VLOOKUP(B341,SAOM!B$2:I1311,8,0)</f>
        <v>41059</v>
      </c>
      <c r="P341" s="34" t="e">
        <f>VLOOKUP(B341,AG_Lider!A$1:F1670,6,0)</f>
        <v>#N/A</v>
      </c>
      <c r="Q341" s="65" t="str">
        <f>VLOOKUP(B341,SAOM!B$2:J1311,9,0)</f>
        <v>José de Alencar Andrade Júnior</v>
      </c>
      <c r="R341" s="34" t="str">
        <f>VLOOKUP(B341,SAOM!B$2:K1757,10,0)</f>
        <v>Rua da Bahia, 420 - Centro</v>
      </c>
      <c r="S341" s="65" t="e">
        <f>VLOOKUP(B341,SAOM!B337:M1065,12,0)</f>
        <v>#N/A</v>
      </c>
      <c r="T341" s="116" t="e">
        <f>VLOOKUP(B341,SAOM!B337:L1065,11,0)</f>
        <v>#N/A</v>
      </c>
      <c r="U341" s="35"/>
      <c r="V341" s="63" t="e">
        <f>VLOOKUP(B341,SAOM!B337:N1065,13,0)</f>
        <v>#N/A</v>
      </c>
      <c r="W341" s="34">
        <v>41059</v>
      </c>
      <c r="X341" s="32" t="s">
        <v>2241</v>
      </c>
      <c r="Y341" s="36">
        <v>41059</v>
      </c>
      <c r="Z341" s="53"/>
      <c r="AA341" s="72"/>
      <c r="AB341" s="72" t="s">
        <v>4850</v>
      </c>
      <c r="AC341" s="72"/>
      <c r="AD341" s="32" t="s">
        <v>3997</v>
      </c>
      <c r="AE341" s="37" t="s">
        <v>4850</v>
      </c>
    </row>
    <row r="342" spans="1:31" s="37" customFormat="1">
      <c r="A342" s="30">
        <v>3337</v>
      </c>
      <c r="B342" s="61">
        <v>3337</v>
      </c>
      <c r="C342" s="34">
        <v>41017</v>
      </c>
      <c r="D342" s="34">
        <v>41062</v>
      </c>
      <c r="E342" s="34">
        <f t="shared" si="5"/>
        <v>41077</v>
      </c>
      <c r="F342" s="34" t="s">
        <v>501</v>
      </c>
      <c r="G342" s="31" t="s">
        <v>517</v>
      </c>
      <c r="H342" s="31" t="s">
        <v>499</v>
      </c>
      <c r="I342" s="31" t="s">
        <v>501</v>
      </c>
      <c r="J342" s="32" t="s">
        <v>2863</v>
      </c>
      <c r="K342" s="32" t="s">
        <v>2888</v>
      </c>
      <c r="L342" s="32" t="s">
        <v>2889</v>
      </c>
      <c r="M342" s="63" t="str">
        <f>VLOOKUP(B342,SAOM!B$2:H1317,7,0)</f>
        <v>SES-JAAR-3337</v>
      </c>
      <c r="N342" s="64">
        <v>4035</v>
      </c>
      <c r="O342" s="34">
        <f>VLOOKUP(B342,SAOM!B$2:I1317,8,0)</f>
        <v>41032</v>
      </c>
      <c r="P342" s="34" t="e">
        <f>VLOOKUP(B342,AG_Lider!A$1:F1676,6,0)</f>
        <v>#N/A</v>
      </c>
      <c r="Q342" s="65" t="str">
        <f>VLOOKUP(B342,SAOM!B$2:J1317,9,0)</f>
        <v>Flávia Gomes Silva</v>
      </c>
      <c r="R342" s="34" t="str">
        <f>VLOOKUP(B342,SAOM!B$2:K1763,10,0)</f>
        <v>Rua Ulisses Guimarães, 135</v>
      </c>
      <c r="S342" s="65" t="e">
        <f>VLOOKUP(B342,SAOM!B338:M1066,12,0)</f>
        <v>#N/A</v>
      </c>
      <c r="T342" s="116" t="e">
        <f>VLOOKUP(B342,SAOM!B338:L1066,11,0)</f>
        <v>#N/A</v>
      </c>
      <c r="U342" s="35"/>
      <c r="V342" s="63" t="e">
        <f>VLOOKUP(B342,SAOM!B338:N1066,13,0)</f>
        <v>#N/A</v>
      </c>
      <c r="W342" s="34">
        <v>41032</v>
      </c>
      <c r="X342" s="32" t="s">
        <v>3163</v>
      </c>
      <c r="Y342" s="36">
        <v>41032</v>
      </c>
      <c r="Z342" s="53"/>
      <c r="AA342" s="72"/>
      <c r="AB342" s="72" t="s">
        <v>4850</v>
      </c>
      <c r="AC342" s="72"/>
      <c r="AD342" s="32"/>
      <c r="AE342" s="37" t="s">
        <v>4850</v>
      </c>
    </row>
    <row r="343" spans="1:31" s="37" customFormat="1">
      <c r="A343" s="30">
        <v>3340</v>
      </c>
      <c r="B343" s="61">
        <v>3340</v>
      </c>
      <c r="C343" s="34">
        <v>41017</v>
      </c>
      <c r="D343" s="34">
        <v>41062</v>
      </c>
      <c r="E343" s="34">
        <f t="shared" si="5"/>
        <v>41077</v>
      </c>
      <c r="F343" s="34" t="s">
        <v>501</v>
      </c>
      <c r="G343" s="31" t="s">
        <v>517</v>
      </c>
      <c r="H343" s="31" t="s">
        <v>499</v>
      </c>
      <c r="I343" s="31" t="s">
        <v>501</v>
      </c>
      <c r="J343" s="32" t="s">
        <v>2851</v>
      </c>
      <c r="K343" s="32" t="s">
        <v>2882</v>
      </c>
      <c r="L343" s="32" t="s">
        <v>2883</v>
      </c>
      <c r="M343" s="63" t="str">
        <f>VLOOKUP(B343,SAOM!B$2:H1314,7,0)</f>
        <v>SES-JEIA-3340</v>
      </c>
      <c r="N343" s="64">
        <v>4033</v>
      </c>
      <c r="O343" s="34">
        <f>VLOOKUP(B343,SAOM!B$2:I1314,8,0)</f>
        <v>41032</v>
      </c>
      <c r="P343" s="34" t="e">
        <f>VLOOKUP(B343,AG_Lider!A$1:F1673,6,0)</f>
        <v>#N/A</v>
      </c>
      <c r="Q343" s="65" t="str">
        <f>VLOOKUP(B343,SAOM!B$2:J1314,9,0)</f>
        <v>Luciana Fonseca de Melo</v>
      </c>
      <c r="R343" s="34" t="str">
        <f>VLOOKUP(B343,SAOM!B$2:K1760,10,0)</f>
        <v>Rua José Dias de Castro, 74</v>
      </c>
      <c r="S343" s="65" t="e">
        <f>VLOOKUP(B343,SAOM!B339:M1067,12,0)</f>
        <v>#N/A</v>
      </c>
      <c r="T343" s="116" t="e">
        <f>VLOOKUP(B343,SAOM!B339:L1067,11,0)</f>
        <v>#N/A</v>
      </c>
      <c r="U343" s="35"/>
      <c r="V343" s="63" t="e">
        <f>VLOOKUP(B343,SAOM!B339:N1067,13,0)</f>
        <v>#N/A</v>
      </c>
      <c r="W343" s="34">
        <v>41032</v>
      </c>
      <c r="X343" s="32" t="s">
        <v>2898</v>
      </c>
      <c r="Y343" s="36">
        <v>41032</v>
      </c>
      <c r="Z343" s="53"/>
      <c r="AA343" s="72"/>
      <c r="AB343" s="72" t="s">
        <v>4850</v>
      </c>
      <c r="AC343" s="72"/>
      <c r="AD343" s="32"/>
      <c r="AE343" s="37" t="s">
        <v>4850</v>
      </c>
    </row>
    <row r="344" spans="1:31" s="37" customFormat="1">
      <c r="A344" s="30">
        <v>3343</v>
      </c>
      <c r="B344" s="61">
        <v>3343</v>
      </c>
      <c r="C344" s="34">
        <v>41017</v>
      </c>
      <c r="D344" s="34">
        <v>41062</v>
      </c>
      <c r="E344" s="34">
        <f t="shared" si="5"/>
        <v>41077</v>
      </c>
      <c r="F344" s="34" t="s">
        <v>501</v>
      </c>
      <c r="G344" s="31" t="s">
        <v>517</v>
      </c>
      <c r="H344" s="31" t="s">
        <v>499</v>
      </c>
      <c r="I344" s="31" t="s">
        <v>501</v>
      </c>
      <c r="J344" s="32" t="s">
        <v>2871</v>
      </c>
      <c r="K344" s="32" t="s">
        <v>2892</v>
      </c>
      <c r="L344" s="32" t="s">
        <v>2893</v>
      </c>
      <c r="M344" s="63" t="str">
        <f>VLOOKUP(B344,SAOM!B$2:H1319,7,0)</f>
        <v>SES-LAAR-3343</v>
      </c>
      <c r="N344" s="64">
        <v>4033</v>
      </c>
      <c r="O344" s="34">
        <f>VLOOKUP(B344,SAOM!B$2:I1319,8,0)</f>
        <v>41032</v>
      </c>
      <c r="P344" s="34" t="e">
        <f>VLOOKUP(B344,AG_Lider!A$1:F1678,6,0)</f>
        <v>#N/A</v>
      </c>
      <c r="Q344" s="65" t="str">
        <f>VLOOKUP(B344,SAOM!B$2:J1319,9,0)</f>
        <v>Anália Fernandes de Matos Willemen</v>
      </c>
      <c r="R344" s="34" t="str">
        <f>VLOOKUP(B344,SAOM!B$2:K1765,10,0)</f>
        <v>Praça Magalhães Pinto, 68</v>
      </c>
      <c r="S344" s="65" t="e">
        <f>VLOOKUP(B344,SAOM!B340:M1068,12,0)</f>
        <v>#N/A</v>
      </c>
      <c r="T344" s="116" t="e">
        <f>VLOOKUP(B344,SAOM!B340:L1068,11,0)</f>
        <v>#N/A</v>
      </c>
      <c r="U344" s="35"/>
      <c r="V344" s="63" t="e">
        <f>VLOOKUP(B344,SAOM!B340:N1068,13,0)</f>
        <v>#N/A</v>
      </c>
      <c r="W344" s="34">
        <v>41032</v>
      </c>
      <c r="X344" s="32" t="s">
        <v>1635</v>
      </c>
      <c r="Y344" s="36">
        <v>41032</v>
      </c>
      <c r="Z344" s="53"/>
      <c r="AA344" s="72"/>
      <c r="AB344" s="72" t="s">
        <v>4850</v>
      </c>
      <c r="AC344" s="72"/>
      <c r="AD344" s="32"/>
      <c r="AE344" s="37" t="s">
        <v>4850</v>
      </c>
    </row>
    <row r="345" spans="1:31" s="37" customFormat="1">
      <c r="A345" s="30">
        <v>3388</v>
      </c>
      <c r="B345" s="61">
        <v>3388</v>
      </c>
      <c r="C345" s="34">
        <v>41024</v>
      </c>
      <c r="D345" s="34">
        <v>41069</v>
      </c>
      <c r="E345" s="34">
        <f t="shared" si="5"/>
        <v>41084</v>
      </c>
      <c r="F345" s="34" t="s">
        <v>501</v>
      </c>
      <c r="G345" s="31" t="s">
        <v>517</v>
      </c>
      <c r="H345" s="31" t="s">
        <v>499</v>
      </c>
      <c r="I345" s="31" t="s">
        <v>501</v>
      </c>
      <c r="J345" s="32" t="s">
        <v>3085</v>
      </c>
      <c r="K345" s="32" t="s">
        <v>3151</v>
      </c>
      <c r="L345" s="32" t="s">
        <v>3152</v>
      </c>
      <c r="M345" s="63" t="str">
        <f>VLOOKUP(B345,SAOM!B$2:H1345,7,0)</f>
        <v>SES-CAIS-3388</v>
      </c>
      <c r="N345" s="64">
        <v>4033</v>
      </c>
      <c r="O345" s="34">
        <f>VLOOKUP(B345,SAOM!B$2:I1345,8,0)</f>
        <v>41060</v>
      </c>
      <c r="P345" s="34" t="e">
        <f>VLOOKUP(B345,AG_Lider!A$1:F1704,6,0)</f>
        <v>#N/A</v>
      </c>
      <c r="Q345" s="65" t="str">
        <f>VLOOKUP(B345,SAOM!B$2:J1345,9,0)</f>
        <v>Lidieine Gonçalves Kataguiri</v>
      </c>
      <c r="R345" s="34" t="str">
        <f>VLOOKUP(B345,SAOM!B$2:K1791,10,0)</f>
        <v>Av. 117, 179</v>
      </c>
      <c r="S345" s="65" t="str">
        <f>VLOOKUP(B345,SAOM!B341:M1069,12,0)</f>
        <v>34 3263-0351</v>
      </c>
      <c r="T345" s="116" t="str">
        <f>VLOOKUP(B345,SAOM!B341:L1069,11,0)</f>
        <v>38360-000</v>
      </c>
      <c r="U345" s="35"/>
      <c r="V345" s="63" t="str">
        <f>VLOOKUP(B345,SAOM!B341:N1069,13,0)</f>
        <v>00:20:0e:10:52:b9</v>
      </c>
      <c r="W345" s="34">
        <v>41059</v>
      </c>
      <c r="X345" s="32" t="s">
        <v>2446</v>
      </c>
      <c r="Y345" s="36">
        <v>41060</v>
      </c>
      <c r="Z345" s="53"/>
      <c r="AA345" s="72" t="s">
        <v>3975</v>
      </c>
      <c r="AB345" s="72" t="s">
        <v>4850</v>
      </c>
      <c r="AC345" s="72"/>
      <c r="AD345" s="32" t="s">
        <v>3989</v>
      </c>
      <c r="AE345" s="37" t="s">
        <v>4850</v>
      </c>
    </row>
    <row r="346" spans="1:31" s="37" customFormat="1">
      <c r="A346" s="30">
        <v>3508</v>
      </c>
      <c r="B346" s="61">
        <v>3508</v>
      </c>
      <c r="C346" s="34">
        <v>41044</v>
      </c>
      <c r="D346" s="34">
        <v>41089</v>
      </c>
      <c r="E346" s="34">
        <f t="shared" si="5"/>
        <v>41104</v>
      </c>
      <c r="F346" s="34" t="s">
        <v>501</v>
      </c>
      <c r="G346" s="31" t="s">
        <v>517</v>
      </c>
      <c r="H346" s="31" t="s">
        <v>499</v>
      </c>
      <c r="I346" s="31" t="s">
        <v>501</v>
      </c>
      <c r="J346" s="32" t="s">
        <v>2050</v>
      </c>
      <c r="K346" s="32" t="s">
        <v>1071</v>
      </c>
      <c r="L346" s="32" t="s">
        <v>1072</v>
      </c>
      <c r="M346" s="63" t="str">
        <f>VLOOKUP(B346,SAOM!B$2:H1391,7,0)</f>
        <v>SES-LADA-3508</v>
      </c>
      <c r="N346" s="33">
        <v>4033</v>
      </c>
      <c r="O346" s="34">
        <f>VLOOKUP(B346,SAOM!B$2:I1391,8,0)</f>
        <v>41051</v>
      </c>
      <c r="P346" s="34" t="e">
        <f>VLOOKUP(B346,AG_Lider!A$1:F1750,6,0)</f>
        <v>#N/A</v>
      </c>
      <c r="Q346" s="65" t="str">
        <f>VLOOKUP(B346,SAOM!B$2:J1391,9,0)</f>
        <v>Marli Aparecida de Resende Campos</v>
      </c>
      <c r="R346" s="34" t="str">
        <f>VLOOKUP(B346,SAOM!B$2:K1837,10,0)</f>
        <v>Praça Conego Agostinho, 389</v>
      </c>
      <c r="S346" s="65" t="str">
        <f>VLOOKUP(B346,SAOM!B342:M1070,12,0)</f>
        <v>32 3363-2090</v>
      </c>
      <c r="T346" s="116" t="str">
        <f>VLOOKUP(B346,SAOM!B342:L1070,11,0)</f>
        <v>36345-000</v>
      </c>
      <c r="U346" s="35"/>
      <c r="V346" s="63" t="str">
        <f>VLOOKUP(B346,SAOM!B342:N1070,13,0)</f>
        <v>00:20:0e:10:4a:53</v>
      </c>
      <c r="W346" s="34">
        <v>41053</v>
      </c>
      <c r="X346" s="32" t="s">
        <v>2314</v>
      </c>
      <c r="Y346" s="36">
        <v>41053</v>
      </c>
      <c r="Z346" s="53"/>
      <c r="AA346" s="72"/>
      <c r="AB346" s="72" t="s">
        <v>4850</v>
      </c>
      <c r="AC346" s="72"/>
      <c r="AD346" s="32" t="s">
        <v>3991</v>
      </c>
      <c r="AE346" s="37" t="s">
        <v>4850</v>
      </c>
    </row>
    <row r="347" spans="1:31" s="37" customFormat="1">
      <c r="A347" s="30">
        <v>3344</v>
      </c>
      <c r="B347" s="61">
        <v>3344</v>
      </c>
      <c r="C347" s="34">
        <v>41017</v>
      </c>
      <c r="D347" s="34">
        <v>41062</v>
      </c>
      <c r="E347" s="34">
        <f t="shared" si="5"/>
        <v>41077</v>
      </c>
      <c r="F347" s="34" t="s">
        <v>501</v>
      </c>
      <c r="G347" s="31" t="s">
        <v>517</v>
      </c>
      <c r="H347" s="31" t="s">
        <v>499</v>
      </c>
      <c r="I347" s="31" t="s">
        <v>501</v>
      </c>
      <c r="J347" s="32" t="s">
        <v>2875</v>
      </c>
      <c r="K347" s="32" t="s">
        <v>2894</v>
      </c>
      <c r="L347" s="32" t="s">
        <v>2895</v>
      </c>
      <c r="M347" s="63" t="str">
        <f>VLOOKUP(B347,SAOM!B$2:H1320,7,0)</f>
        <v>SES-LERA-3344</v>
      </c>
      <c r="N347" s="64">
        <v>4033</v>
      </c>
      <c r="O347" s="34">
        <f>VLOOKUP(B347,SAOM!B$2:I1320,8,0)</f>
        <v>41031</v>
      </c>
      <c r="P347" s="34" t="e">
        <f>VLOOKUP(B347,AG_Lider!A$1:F1679,6,0)</f>
        <v>#N/A</v>
      </c>
      <c r="Q347" s="65" t="str">
        <f>VLOOKUP(B347,SAOM!B$2:J1320,9,0)</f>
        <v>Silvia Regina Prado de F. Barcelos</v>
      </c>
      <c r="R347" s="34" t="str">
        <f>VLOOKUP(B347,SAOM!B$2:K1766,10,0)</f>
        <v>Rua Ernesto Ferreira, 21</v>
      </c>
      <c r="S347" s="65" t="e">
        <f>VLOOKUP(B347,SAOM!B343:M1071,12,0)</f>
        <v>#N/A</v>
      </c>
      <c r="T347" s="116" t="e">
        <f>VLOOKUP(B347,SAOM!B343:L1071,11,0)</f>
        <v>#N/A</v>
      </c>
      <c r="U347" s="35"/>
      <c r="V347" s="63" t="e">
        <f>VLOOKUP(B347,SAOM!B343:N1071,13,0)</f>
        <v>#N/A</v>
      </c>
      <c r="W347" s="34">
        <v>41031</v>
      </c>
      <c r="X347" s="32" t="s">
        <v>2314</v>
      </c>
      <c r="Y347" s="36">
        <v>41031</v>
      </c>
      <c r="Z347" s="53"/>
      <c r="AA347" s="72"/>
      <c r="AB347" s="72" t="s">
        <v>4850</v>
      </c>
      <c r="AC347" s="72"/>
      <c r="AD347" s="32"/>
      <c r="AE347" s="37" t="s">
        <v>4850</v>
      </c>
    </row>
    <row r="348" spans="1:31" s="37" customFormat="1">
      <c r="A348" s="30">
        <v>3349</v>
      </c>
      <c r="B348" s="61">
        <v>3349</v>
      </c>
      <c r="C348" s="34">
        <v>41019</v>
      </c>
      <c r="D348" s="34">
        <v>41064</v>
      </c>
      <c r="E348" s="34">
        <f t="shared" si="5"/>
        <v>41079</v>
      </c>
      <c r="F348" s="34" t="s">
        <v>501</v>
      </c>
      <c r="G348" s="31" t="s">
        <v>517</v>
      </c>
      <c r="H348" s="31" t="s">
        <v>499</v>
      </c>
      <c r="I348" s="31" t="s">
        <v>501</v>
      </c>
      <c r="J348" s="32" t="s">
        <v>2921</v>
      </c>
      <c r="K348" s="32" t="s">
        <v>3023</v>
      </c>
      <c r="L348" s="32" t="s">
        <v>3024</v>
      </c>
      <c r="M348" s="63" t="str">
        <f>VLOOKUP(B348,SAOM!B$2:H1325,7,0)</f>
        <v>SES-MAGA-3349</v>
      </c>
      <c r="N348" s="64">
        <v>4035</v>
      </c>
      <c r="O348" s="34">
        <f>VLOOKUP(B348,SAOM!B$2:I1325,8,0)</f>
        <v>41033</v>
      </c>
      <c r="P348" s="34" t="e">
        <f>VLOOKUP(B348,AG_Lider!A$1:F1684,6,0)</f>
        <v>#N/A</v>
      </c>
      <c r="Q348" s="65" t="str">
        <f>VLOOKUP(B348,SAOM!B$2:J1325,9,0)</f>
        <v>Maria do Carmo Dourado Neta</v>
      </c>
      <c r="R348" s="34" t="str">
        <f>VLOOKUP(B348,SAOM!B$2:K1771,10,0)</f>
        <v>Rua Conselheiro Saraiva, 40</v>
      </c>
      <c r="S348" s="65" t="e">
        <f>VLOOKUP(B348,SAOM!B344:M1072,12,0)</f>
        <v>#N/A</v>
      </c>
      <c r="T348" s="116" t="e">
        <f>VLOOKUP(B348,SAOM!B344:L1072,11,0)</f>
        <v>#N/A</v>
      </c>
      <c r="U348" s="35"/>
      <c r="V348" s="63" t="e">
        <f>VLOOKUP(B348,SAOM!B344:N1072,13,0)</f>
        <v>#N/A</v>
      </c>
      <c r="W348" s="34">
        <v>41033</v>
      </c>
      <c r="X348" s="32" t="s">
        <v>2314</v>
      </c>
      <c r="Y348" s="36">
        <v>41036</v>
      </c>
      <c r="Z348" s="53"/>
      <c r="AA348" s="72" t="s">
        <v>3193</v>
      </c>
      <c r="AB348" s="72" t="s">
        <v>4850</v>
      </c>
      <c r="AC348" s="72"/>
      <c r="AD348" s="32"/>
      <c r="AE348" s="37" t="s">
        <v>4850</v>
      </c>
    </row>
    <row r="349" spans="1:31" s="37" customFormat="1">
      <c r="A349" s="30">
        <v>3373</v>
      </c>
      <c r="B349" s="61">
        <v>3373</v>
      </c>
      <c r="C349" s="34">
        <v>41022</v>
      </c>
      <c r="D349" s="34">
        <v>41067</v>
      </c>
      <c r="E349" s="34">
        <f t="shared" si="5"/>
        <v>41082</v>
      </c>
      <c r="F349" s="34" t="s">
        <v>501</v>
      </c>
      <c r="G349" s="31" t="s">
        <v>517</v>
      </c>
      <c r="H349" s="31" t="s">
        <v>499</v>
      </c>
      <c r="I349" s="31" t="s">
        <v>501</v>
      </c>
      <c r="J349" s="32" t="s">
        <v>3039</v>
      </c>
      <c r="K349" s="32" t="s">
        <v>3053</v>
      </c>
      <c r="L349" s="32" t="s">
        <v>3054</v>
      </c>
      <c r="M349" s="63" t="str">
        <f>VLOOKUP(B349,SAOM!B$2:H1336,7,0)</f>
        <v>SES-PAAO-3373</v>
      </c>
      <c r="N349" s="64">
        <v>4035</v>
      </c>
      <c r="O349" s="34">
        <f>VLOOKUP(B349,SAOM!B$2:I1336,8,0)</f>
        <v>41039</v>
      </c>
      <c r="P349" s="34" t="e">
        <f>VLOOKUP(B349,AG_Lider!A$1:F1695,6,0)</f>
        <v>#N/A</v>
      </c>
      <c r="Q349" s="65" t="str">
        <f>VLOOKUP(B349,SAOM!B$2:J1336,9,0)</f>
        <v>Heidi Cordeiro</v>
      </c>
      <c r="R349" s="34" t="str">
        <f>VLOOKUP(B349,SAOM!B$2:K1782,10,0)</f>
        <v>Av. Valdir Pinheiro Cangussu, 99</v>
      </c>
      <c r="S349" s="65" t="e">
        <f>VLOOKUP(B349,SAOM!B345:M1073,12,0)</f>
        <v>#N/A</v>
      </c>
      <c r="T349" s="116" t="e">
        <f>VLOOKUP(B349,SAOM!B345:L1073,11,0)</f>
        <v>#N/A</v>
      </c>
      <c r="U349" s="35"/>
      <c r="V349" s="63" t="e">
        <f>VLOOKUP(B349,SAOM!B345:N1073,13,0)</f>
        <v>#N/A</v>
      </c>
      <c r="W349" s="34">
        <v>41039</v>
      </c>
      <c r="X349" s="32" t="s">
        <v>1738</v>
      </c>
      <c r="Y349" s="36">
        <v>41040</v>
      </c>
      <c r="Z349" s="53"/>
      <c r="AA349" s="72" t="s">
        <v>3286</v>
      </c>
      <c r="AB349" s="72" t="s">
        <v>4850</v>
      </c>
      <c r="AC349" s="72"/>
      <c r="AD349" s="32"/>
      <c r="AE349" s="37" t="s">
        <v>4850</v>
      </c>
    </row>
    <row r="350" spans="1:31" s="37" customFormat="1">
      <c r="A350" s="30">
        <v>3374</v>
      </c>
      <c r="B350" s="61">
        <v>3374</v>
      </c>
      <c r="C350" s="34">
        <v>41022</v>
      </c>
      <c r="D350" s="34">
        <v>41067</v>
      </c>
      <c r="E350" s="34">
        <f t="shared" si="5"/>
        <v>41082</v>
      </c>
      <c r="F350" s="34" t="s">
        <v>501</v>
      </c>
      <c r="G350" s="31" t="s">
        <v>517</v>
      </c>
      <c r="H350" s="31" t="s">
        <v>499</v>
      </c>
      <c r="I350" s="31" t="s">
        <v>501</v>
      </c>
      <c r="J350" s="32" t="s">
        <v>3039</v>
      </c>
      <c r="K350" s="32" t="s">
        <v>3053</v>
      </c>
      <c r="L350" s="32" t="s">
        <v>3054</v>
      </c>
      <c r="M350" s="63" t="str">
        <f>VLOOKUP(B350,SAOM!B$2:H1337,7,0)</f>
        <v>SES-PAAO-3374</v>
      </c>
      <c r="N350" s="64">
        <v>4035</v>
      </c>
      <c r="O350" s="34">
        <f>VLOOKUP(B350,SAOM!B$2:I1337,8,0)</f>
        <v>41038</v>
      </c>
      <c r="P350" s="34" t="e">
        <f>VLOOKUP(B350,AG_Lider!A$1:F1696,6,0)</f>
        <v>#N/A</v>
      </c>
      <c r="Q350" s="65" t="str">
        <f>VLOOKUP(B350,SAOM!B$2:J1337,9,0)</f>
        <v>Neide Idalina</v>
      </c>
      <c r="R350" s="34" t="str">
        <f>VLOOKUP(B350,SAOM!B$2:K1783,10,0)</f>
        <v>Rua Alagoas, s/n</v>
      </c>
      <c r="S350" s="65" t="e">
        <f>VLOOKUP(B350,SAOM!B346:M1074,12,0)</f>
        <v>#N/A</v>
      </c>
      <c r="T350" s="116" t="e">
        <f>VLOOKUP(B350,SAOM!B346:L1074,11,0)</f>
        <v>#N/A</v>
      </c>
      <c r="U350" s="35"/>
      <c r="V350" s="63" t="e">
        <f>VLOOKUP(B350,SAOM!B346:N1074,13,0)</f>
        <v>#N/A</v>
      </c>
      <c r="W350" s="34">
        <v>41039</v>
      </c>
      <c r="X350" s="32" t="s">
        <v>1738</v>
      </c>
      <c r="Y350" s="36">
        <v>41039</v>
      </c>
      <c r="Z350" s="53"/>
      <c r="AA350" s="72"/>
      <c r="AB350" s="72" t="s">
        <v>4850</v>
      </c>
      <c r="AC350" s="72"/>
      <c r="AD350" s="32"/>
      <c r="AE350" s="37" t="s">
        <v>4850</v>
      </c>
    </row>
    <row r="351" spans="1:31" s="37" customFormat="1">
      <c r="A351" s="30">
        <v>3376</v>
      </c>
      <c r="B351" s="61">
        <v>3376</v>
      </c>
      <c r="C351" s="34">
        <v>41024</v>
      </c>
      <c r="D351" s="34">
        <v>41069</v>
      </c>
      <c r="E351" s="34">
        <f t="shared" si="5"/>
        <v>41084</v>
      </c>
      <c r="F351" s="34" t="s">
        <v>501</v>
      </c>
      <c r="G351" s="31" t="s">
        <v>517</v>
      </c>
      <c r="H351" s="31" t="s">
        <v>499</v>
      </c>
      <c r="I351" s="31" t="s">
        <v>501</v>
      </c>
      <c r="J351" s="32" t="s">
        <v>3142</v>
      </c>
      <c r="K351" s="32" t="s">
        <v>3159</v>
      </c>
      <c r="L351" s="32" t="s">
        <v>3160</v>
      </c>
      <c r="M351" s="63" t="str">
        <f>VLOOKUP(B351,SAOM!B$2:H1351,7,0)</f>
        <v>SES-SAAS-3376</v>
      </c>
      <c r="N351" s="106">
        <v>4035</v>
      </c>
      <c r="O351" s="34">
        <f>VLOOKUP(B351,SAOM!B$2:I1351,8,0)</f>
        <v>41060</v>
      </c>
      <c r="P351" s="34" t="e">
        <f>VLOOKUP(B351,AG_Lider!A$1:F1710,6,0)</f>
        <v>#N/A</v>
      </c>
      <c r="Q351" s="65" t="str">
        <f>VLOOKUP(B351,SAOM!B$2:J1351,9,0)</f>
        <v>Thatiany Soares Silva</v>
      </c>
      <c r="R351" s="34" t="str">
        <f>VLOOKUP(B351,SAOM!B$2:K1797,10,0)</f>
        <v>Rua Marechal Floriano Peixoto, s/n</v>
      </c>
      <c r="S351" s="65" t="str">
        <f>VLOOKUP(B351,SAOM!B347:M1075,12,0)</f>
        <v>33 3626-9002</v>
      </c>
      <c r="T351" s="116" t="str">
        <f>VLOOKUP(B351,SAOM!B347:L1075,11,0)</f>
        <v>39874-000</v>
      </c>
      <c r="U351" s="35"/>
      <c r="V351" s="63" t="str">
        <f>VLOOKUP(B351,SAOM!B347:N1075,13,0)</f>
        <v>00:20:0e:10:51:d1</v>
      </c>
      <c r="W351" s="34">
        <v>41060</v>
      </c>
      <c r="X351" s="32" t="s">
        <v>2241</v>
      </c>
      <c r="Y351" s="36">
        <v>41060</v>
      </c>
      <c r="Z351" s="53"/>
      <c r="AA351" s="72"/>
      <c r="AB351" s="72" t="s">
        <v>4850</v>
      </c>
      <c r="AC351" s="72"/>
      <c r="AD351" s="32" t="s">
        <v>3990</v>
      </c>
      <c r="AE351" s="37" t="s">
        <v>4850</v>
      </c>
    </row>
    <row r="352" spans="1:31" s="37" customFormat="1">
      <c r="A352" s="30">
        <v>3375</v>
      </c>
      <c r="B352" s="61">
        <v>3375</v>
      </c>
      <c r="C352" s="34">
        <v>41024</v>
      </c>
      <c r="D352" s="34">
        <v>41069</v>
      </c>
      <c r="E352" s="34">
        <f t="shared" si="5"/>
        <v>41084</v>
      </c>
      <c r="F352" s="34" t="s">
        <v>501</v>
      </c>
      <c r="G352" s="31" t="s">
        <v>517</v>
      </c>
      <c r="H352" s="31" t="s">
        <v>499</v>
      </c>
      <c r="I352" s="31" t="s">
        <v>501</v>
      </c>
      <c r="J352" s="32" t="s">
        <v>3142</v>
      </c>
      <c r="K352" s="32" t="s">
        <v>3159</v>
      </c>
      <c r="L352" s="32" t="s">
        <v>3160</v>
      </c>
      <c r="M352" s="63" t="str">
        <f>VLOOKUP(B352,SAOM!B$2:H1352,7,0)</f>
        <v>SES-SAAS-3375</v>
      </c>
      <c r="N352" s="106">
        <v>4035</v>
      </c>
      <c r="O352" s="34">
        <f>VLOOKUP(B352,SAOM!B$2:I1352,8,0)</f>
        <v>41060</v>
      </c>
      <c r="P352" s="34" t="e">
        <f>VLOOKUP(B352,AG_Lider!A$1:F1711,6,0)</f>
        <v>#N/A</v>
      </c>
      <c r="Q352" s="65" t="str">
        <f>VLOOKUP(B352,SAOM!B$2:J1352,9,0)</f>
        <v>Juliane Mota da Cruz</v>
      </c>
      <c r="R352" s="34" t="str">
        <f>VLOOKUP(B352,SAOM!B$2:K1798,10,0)</f>
        <v>Rua Princesa Isabel, s/n</v>
      </c>
      <c r="S352" s="65" t="str">
        <f>VLOOKUP(B352,SAOM!B348:M1076,12,0)</f>
        <v>33 3626-9002</v>
      </c>
      <c r="T352" s="116" t="str">
        <f>VLOOKUP(B352,SAOM!B348:L1076,11,0)</f>
        <v>39874-000</v>
      </c>
      <c r="U352" s="35"/>
      <c r="V352" s="63" t="str">
        <f>VLOOKUP(B352,SAOM!B348:N1076,13,0)</f>
        <v>00:20:0e:10:52:08</v>
      </c>
      <c r="W352" s="34">
        <v>41060</v>
      </c>
      <c r="X352" s="32" t="s">
        <v>2241</v>
      </c>
      <c r="Y352" s="36">
        <v>41061</v>
      </c>
      <c r="Z352" s="53"/>
      <c r="AA352" s="72"/>
      <c r="AB352" s="72" t="s">
        <v>4850</v>
      </c>
      <c r="AC352" s="72"/>
      <c r="AD352" s="32" t="s">
        <v>4000</v>
      </c>
      <c r="AE352" s="37" t="s">
        <v>4850</v>
      </c>
    </row>
    <row r="353" spans="1:31" s="37" customFormat="1">
      <c r="A353" s="30">
        <v>3453</v>
      </c>
      <c r="B353" s="61">
        <v>3453</v>
      </c>
      <c r="C353" s="34">
        <v>41037</v>
      </c>
      <c r="D353" s="34">
        <v>41082</v>
      </c>
      <c r="E353" s="34">
        <f t="shared" si="5"/>
        <v>41097</v>
      </c>
      <c r="F353" s="34" t="s">
        <v>501</v>
      </c>
      <c r="G353" s="31" t="s">
        <v>517</v>
      </c>
      <c r="H353" s="31" t="s">
        <v>499</v>
      </c>
      <c r="I353" s="31" t="s">
        <v>501</v>
      </c>
      <c r="J353" s="32" t="s">
        <v>3212</v>
      </c>
      <c r="K353" s="32" t="s">
        <v>3264</v>
      </c>
      <c r="L353" s="32" t="s">
        <v>3265</v>
      </c>
      <c r="M353" s="63" t="str">
        <f>VLOOKUP(B353,SAOM!B$2:H1353,7,0)</f>
        <v>SES-LACE-3453</v>
      </c>
      <c r="N353" s="63">
        <v>4035</v>
      </c>
      <c r="O353" s="34">
        <f>VLOOKUP(B353,SAOM!B$2:I1353,8,0)</f>
        <v>41085</v>
      </c>
      <c r="P353" s="34" t="e">
        <f>VLOOKUP(B353,AG_Lider!A$1:F1712,6,0)</f>
        <v>#N/A</v>
      </c>
      <c r="Q353" s="65" t="str">
        <f>VLOOKUP(B353,SAOM!B$2:J1353,9,0)</f>
        <v>Leidiane do Carmo Teixeira Cimini</v>
      </c>
      <c r="R353" s="34" t="str">
        <f>VLOOKUP(B353,SAOM!B$2:K1799,10,0)</f>
        <v>Rua I, 216</v>
      </c>
      <c r="S353" s="65" t="str">
        <f>VLOOKUP(B353,SAOM!B349:M1077,12,0)</f>
        <v>38 3759-1263</v>
      </c>
      <c r="T353" s="116" t="str">
        <f>VLOOKUP(B353,SAOM!B349:L1077,11,0)</f>
        <v>39250-000</v>
      </c>
      <c r="U353" s="35"/>
      <c r="V353" s="63" t="str">
        <f>VLOOKUP(B353,SAOM!B349:N1077,13,0)</f>
        <v>00:20:0e:10:52:4f</v>
      </c>
      <c r="W353" s="34">
        <v>41085</v>
      </c>
      <c r="X353" s="32" t="s">
        <v>4558</v>
      </c>
      <c r="Y353" s="36">
        <v>41085</v>
      </c>
      <c r="Z353" s="53"/>
      <c r="AA353" s="88"/>
      <c r="AB353" s="72" t="s">
        <v>4850</v>
      </c>
      <c r="AC353" s="88"/>
      <c r="AD353" s="32" t="s">
        <v>4557</v>
      </c>
      <c r="AE353" s="37" t="s">
        <v>4850</v>
      </c>
    </row>
    <row r="354" spans="1:31" s="37" customFormat="1">
      <c r="A354" s="30">
        <v>3450</v>
      </c>
      <c r="B354" s="61">
        <v>3450</v>
      </c>
      <c r="C354" s="34">
        <v>41037</v>
      </c>
      <c r="D354" s="34">
        <v>41082</v>
      </c>
      <c r="E354" s="34">
        <f t="shared" si="5"/>
        <v>41097</v>
      </c>
      <c r="F354" s="34" t="s">
        <v>501</v>
      </c>
      <c r="G354" s="31" t="s">
        <v>517</v>
      </c>
      <c r="H354" s="31" t="s">
        <v>499</v>
      </c>
      <c r="I354" s="31" t="s">
        <v>501</v>
      </c>
      <c r="J354" s="32" t="s">
        <v>2128</v>
      </c>
      <c r="K354" s="32" t="s">
        <v>3266</v>
      </c>
      <c r="L354" s="32" t="s">
        <v>3267</v>
      </c>
      <c r="M354" s="63" t="str">
        <f>VLOOKUP(B354,SAOM!B$2:H1354,7,0)</f>
        <v>SES-BURO-3450</v>
      </c>
      <c r="N354" s="63">
        <v>4035</v>
      </c>
      <c r="O354" s="34">
        <f>VLOOKUP(B354,SAOM!B$2:I1354,8,0)</f>
        <v>41082</v>
      </c>
      <c r="P354" s="34" t="e">
        <f>VLOOKUP(B354,AG_Lider!A$1:F1713,6,0)</f>
        <v>#N/A</v>
      </c>
      <c r="Q354" s="65" t="str">
        <f>VLOOKUP(B354,SAOM!B$2:J1354,9,0)</f>
        <v>Vinicius Silveira Dourado</v>
      </c>
      <c r="R354" s="34" t="str">
        <f>VLOOKUP(B354,SAOM!B$2:K1800,10,0)</f>
        <v>Av. Brasil, 108</v>
      </c>
      <c r="S354" s="65" t="str">
        <f>VLOOKUP(B354,SAOM!B350:M1078,12,0)</f>
        <v>38 3742-1116</v>
      </c>
      <c r="T354" s="116" t="str">
        <f>VLOOKUP(B354,SAOM!B350:L1078,11,0)</f>
        <v>39280-000</v>
      </c>
      <c r="U354" s="35"/>
      <c r="V354" s="63" t="str">
        <f>VLOOKUP(B354,SAOM!B350:N1078,13,0)</f>
        <v>00:20:0e:10:52:0a</v>
      </c>
      <c r="W354" s="34">
        <v>41082</v>
      </c>
      <c r="X354" s="32" t="s">
        <v>3064</v>
      </c>
      <c r="Y354" s="36">
        <v>41082</v>
      </c>
      <c r="Z354" s="53"/>
      <c r="AA354" s="72"/>
      <c r="AB354" s="72" t="s">
        <v>4850</v>
      </c>
      <c r="AC354" s="72"/>
      <c r="AD354" s="32" t="s">
        <v>4549</v>
      </c>
      <c r="AE354" s="37" t="s">
        <v>4850</v>
      </c>
    </row>
    <row r="355" spans="1:31" s="37" customFormat="1">
      <c r="A355" s="30">
        <v>3451</v>
      </c>
      <c r="B355" s="61">
        <v>3451</v>
      </c>
      <c r="C355" s="34">
        <v>41037</v>
      </c>
      <c r="D355" s="34">
        <v>41082</v>
      </c>
      <c r="E355" s="34">
        <f t="shared" si="5"/>
        <v>41097</v>
      </c>
      <c r="F355" s="34">
        <v>41043</v>
      </c>
      <c r="G355" s="31" t="s">
        <v>517</v>
      </c>
      <c r="H355" s="31" t="s">
        <v>499</v>
      </c>
      <c r="I355" s="31" t="s">
        <v>501</v>
      </c>
      <c r="J355" s="32" t="s">
        <v>3472</v>
      </c>
      <c r="K355" s="32" t="s">
        <v>1048</v>
      </c>
      <c r="L355" s="32" t="s">
        <v>1049</v>
      </c>
      <c r="M355" s="63" t="str">
        <f>VLOOKUP(B355,SAOM!B$2:H1355,7,0)</f>
        <v>SES-IBAI-3451</v>
      </c>
      <c r="N355" s="63">
        <v>4033</v>
      </c>
      <c r="O355" s="34">
        <f>VLOOKUP(B355,SAOM!B$2:I1355,8,0)</f>
        <v>41092</v>
      </c>
      <c r="P355" s="34" t="e">
        <f>VLOOKUP(B355,AG_Lider!A$1:F1714,6,0)</f>
        <v>#N/A</v>
      </c>
      <c r="Q355" s="65" t="str">
        <f>VLOOKUP(B355,SAOM!B$2:J1355,9,0)</f>
        <v>Gilson Moreira de Jesus</v>
      </c>
      <c r="R355" s="34" t="str">
        <f>VLOOKUP(B355,SAOM!B$2:K1801,10,0)</f>
        <v>Rua 8 de dezembro, 272</v>
      </c>
      <c r="S355" s="65" t="str">
        <f>VLOOKUP(B355,SAOM!B351:M1079,12,0)</f>
        <v>38 3746-1191</v>
      </c>
      <c r="T355" s="116" t="str">
        <f>VLOOKUP(B355,SAOM!B351:L1079,11,0)</f>
        <v>39350-000</v>
      </c>
      <c r="U355" s="35"/>
      <c r="V355" s="63" t="str">
        <f>VLOOKUP(B355,SAOM!B351:N1079,13,0)</f>
        <v>00:20:0e:10:52:11</v>
      </c>
      <c r="W355" s="34">
        <v>41092</v>
      </c>
      <c r="X355" s="32" t="s">
        <v>2747</v>
      </c>
      <c r="Y355" s="36">
        <v>41092</v>
      </c>
      <c r="Z355" s="53"/>
      <c r="AA355" s="88" t="s">
        <v>4955</v>
      </c>
      <c r="AB355" s="72" t="s">
        <v>4850</v>
      </c>
      <c r="AC355" s="88"/>
      <c r="AD355" s="32" t="s">
        <v>4956</v>
      </c>
      <c r="AE355" s="37" t="s">
        <v>4850</v>
      </c>
    </row>
    <row r="356" spans="1:31" s="37" customFormat="1">
      <c r="A356" s="30">
        <v>3452</v>
      </c>
      <c r="B356" s="61">
        <v>3452</v>
      </c>
      <c r="C356" s="34">
        <v>41037</v>
      </c>
      <c r="D356" s="34">
        <v>41082</v>
      </c>
      <c r="E356" s="34">
        <f t="shared" si="5"/>
        <v>41097</v>
      </c>
      <c r="F356" s="34" t="s">
        <v>501</v>
      </c>
      <c r="G356" s="31" t="s">
        <v>682</v>
      </c>
      <c r="H356" s="31" t="s">
        <v>499</v>
      </c>
      <c r="I356" s="31" t="s">
        <v>501</v>
      </c>
      <c r="J356" s="32" t="s">
        <v>3472</v>
      </c>
      <c r="K356" s="32" t="s">
        <v>1048</v>
      </c>
      <c r="L356" s="32" t="s">
        <v>1049</v>
      </c>
      <c r="M356" s="63" t="str">
        <f>VLOOKUP(B356,SAOM!B$2:H1356,7,0)</f>
        <v>SES-IBIA-3452</v>
      </c>
      <c r="N356" s="63">
        <v>4033</v>
      </c>
      <c r="O356" s="34">
        <f>VLOOKUP(B356,SAOM!B$2:I1356,8,0)</f>
        <v>41093</v>
      </c>
      <c r="P356" s="34" t="e">
        <f>VLOOKUP(B356,AG_Lider!A$1:F1715,6,0)</f>
        <v>#N/A</v>
      </c>
      <c r="Q356" s="65" t="str">
        <f>VLOOKUP(B356,SAOM!B$2:J1356,9,0)</f>
        <v>Célia Pereira Magalhães</v>
      </c>
      <c r="R356" s="34" t="str">
        <f>VLOOKUP(B356,SAOM!B$2:K1802,10,0)</f>
        <v>Rua A, s/n</v>
      </c>
      <c r="S356" s="65" t="str">
        <f>VLOOKUP(B356,SAOM!B352:M1080,12,0)</f>
        <v>38 3746-1191</v>
      </c>
      <c r="T356" s="116" t="str">
        <f>VLOOKUP(B356,SAOM!B352:L1080,11,0)</f>
        <v>39350-000</v>
      </c>
      <c r="U356" s="35"/>
      <c r="V356" s="63" t="str">
        <f>VLOOKUP(B356,SAOM!B352:N1080,13,0)</f>
        <v>00:20:0e:10:52:38</v>
      </c>
      <c r="W356" s="34"/>
      <c r="X356" s="32"/>
      <c r="Y356" s="36"/>
      <c r="Z356" s="53"/>
      <c r="AA356" s="72"/>
      <c r="AB356" s="72" t="s">
        <v>4850</v>
      </c>
      <c r="AC356" s="72"/>
      <c r="AD356" s="32"/>
      <c r="AE356" s="37" t="s">
        <v>4850</v>
      </c>
    </row>
    <row r="357" spans="1:31" s="37" customFormat="1">
      <c r="A357" s="30">
        <v>3448</v>
      </c>
      <c r="B357" s="61">
        <v>3448</v>
      </c>
      <c r="C357" s="34">
        <v>41037</v>
      </c>
      <c r="D357" s="34">
        <v>41082</v>
      </c>
      <c r="E357" s="34">
        <f t="shared" si="5"/>
        <v>41097</v>
      </c>
      <c r="F357" s="34" t="s">
        <v>501</v>
      </c>
      <c r="G357" s="31" t="s">
        <v>517</v>
      </c>
      <c r="H357" s="31" t="s">
        <v>499</v>
      </c>
      <c r="I357" s="31" t="s">
        <v>501</v>
      </c>
      <c r="J357" s="32" t="s">
        <v>2128</v>
      </c>
      <c r="K357" s="32" t="s">
        <v>1287</v>
      </c>
      <c r="L357" s="32" t="s">
        <v>1288</v>
      </c>
      <c r="M357" s="63" t="str">
        <f>VLOOKUP(B357,SAOM!B$2:H1358,7,0)</f>
        <v>SES-BURO-3448</v>
      </c>
      <c r="N357" s="63">
        <v>4035</v>
      </c>
      <c r="O357" s="34">
        <f>VLOOKUP(B357,SAOM!B$2:I1358,8,0)</f>
        <v>41085</v>
      </c>
      <c r="P357" s="34" t="e">
        <f>VLOOKUP(B357,AG_Lider!A$1:F1717,6,0)</f>
        <v>#N/A</v>
      </c>
      <c r="Q357" s="65" t="str">
        <f>VLOOKUP(B357,SAOM!B$2:J1358,9,0)</f>
        <v>Walquiria Elizar dos Santos</v>
      </c>
      <c r="R357" s="34" t="str">
        <f>VLOOKUP(B357,SAOM!B$2:K1804,10,0)</f>
        <v>Rua Extremidade, 480</v>
      </c>
      <c r="S357" s="65" t="str">
        <f>VLOOKUP(B357,SAOM!B353:M1081,12,0)</f>
        <v>38 3742-3032</v>
      </c>
      <c r="T357" s="116" t="str">
        <f>VLOOKUP(B357,SAOM!B353:L1081,11,0)</f>
        <v>39280-000</v>
      </c>
      <c r="U357" s="35"/>
      <c r="V357" s="63" t="str">
        <f>VLOOKUP(B357,SAOM!B353:N1081,13,0)</f>
        <v>00:20:0e:10:52:0d</v>
      </c>
      <c r="W357" s="34">
        <v>41085</v>
      </c>
      <c r="X357" s="32" t="s">
        <v>3064</v>
      </c>
      <c r="Y357" s="36">
        <v>41085</v>
      </c>
      <c r="Z357" s="53"/>
      <c r="AA357" s="72"/>
      <c r="AB357" s="72" t="s">
        <v>4850</v>
      </c>
      <c r="AC357" s="72"/>
      <c r="AD357" s="32" t="s">
        <v>4559</v>
      </c>
      <c r="AE357" s="37" t="s">
        <v>4850</v>
      </c>
    </row>
    <row r="358" spans="1:31" s="37" customFormat="1">
      <c r="A358" s="30">
        <v>3445</v>
      </c>
      <c r="B358" s="61">
        <v>3445</v>
      </c>
      <c r="C358" s="34">
        <v>41037</v>
      </c>
      <c r="D358" s="34">
        <v>41082</v>
      </c>
      <c r="E358" s="34">
        <f t="shared" si="5"/>
        <v>41097</v>
      </c>
      <c r="F358" s="34" t="s">
        <v>501</v>
      </c>
      <c r="G358" s="31" t="s">
        <v>517</v>
      </c>
      <c r="H358" s="31" t="s">
        <v>499</v>
      </c>
      <c r="I358" s="31" t="s">
        <v>501</v>
      </c>
      <c r="J358" s="32" t="s">
        <v>121</v>
      </c>
      <c r="K358" s="32" t="s">
        <v>526</v>
      </c>
      <c r="L358" s="32" t="s">
        <v>3268</v>
      </c>
      <c r="M358" s="63" t="str">
        <f>VLOOKUP(B358,SAOM!B$2:H1359,7,0)</f>
        <v>SES-PASO-3445</v>
      </c>
      <c r="N358" s="63">
        <v>4035</v>
      </c>
      <c r="O358" s="34">
        <f>VLOOKUP(B358,SAOM!B$2:I1359,8,0)</f>
        <v>41086</v>
      </c>
      <c r="P358" s="34" t="e">
        <f>VLOOKUP(B358,AG_Lider!A$1:F1718,6,0)</f>
        <v>#N/A</v>
      </c>
      <c r="Q358" s="65" t="str">
        <f>VLOOKUP(B358,SAOM!B$2:J1359,9,0)</f>
        <v>Estela Alves Pereira</v>
      </c>
      <c r="R358" s="34" t="str">
        <f>VLOOKUP(B358,SAOM!B$2:K1805,10,0)</f>
        <v>Rua Manoel Rocha, 84</v>
      </c>
      <c r="S358" s="65" t="str">
        <f>VLOOKUP(B358,SAOM!B354:M1082,12,0)</f>
        <v>33 3534-1217</v>
      </c>
      <c r="T358" s="116" t="str">
        <f>VLOOKUP(B358,SAOM!B354:L1082,11,0)</f>
        <v>39818-000</v>
      </c>
      <c r="U358" s="35"/>
      <c r="V358" s="63" t="str">
        <f>VLOOKUP(B358,SAOM!B354:N1082,13,0)</f>
        <v>00:20:0e:10:52:77</v>
      </c>
      <c r="W358" s="34">
        <v>41086</v>
      </c>
      <c r="X358" s="32" t="s">
        <v>2241</v>
      </c>
      <c r="Y358" s="36">
        <v>41086</v>
      </c>
      <c r="Z358" s="53"/>
      <c r="AA358" s="72"/>
      <c r="AB358" s="72" t="s">
        <v>4850</v>
      </c>
      <c r="AC358" s="72"/>
      <c r="AD358" s="32" t="s">
        <v>4736</v>
      </c>
      <c r="AE358" s="37" t="s">
        <v>4850</v>
      </c>
    </row>
    <row r="359" spans="1:31" s="37" customFormat="1">
      <c r="A359" s="30">
        <v>3444</v>
      </c>
      <c r="B359" s="61">
        <v>3444</v>
      </c>
      <c r="C359" s="34">
        <v>41037</v>
      </c>
      <c r="D359" s="34">
        <v>41082</v>
      </c>
      <c r="E359" s="34">
        <f t="shared" si="5"/>
        <v>41097</v>
      </c>
      <c r="F359" s="34" t="s">
        <v>501</v>
      </c>
      <c r="G359" s="31" t="s">
        <v>517</v>
      </c>
      <c r="H359" s="31" t="s">
        <v>499</v>
      </c>
      <c r="I359" s="31" t="s">
        <v>501</v>
      </c>
      <c r="J359" s="32" t="s">
        <v>2128</v>
      </c>
      <c r="K359" s="32" t="s">
        <v>1287</v>
      </c>
      <c r="L359" s="32" t="s">
        <v>1288</v>
      </c>
      <c r="M359" s="63" t="str">
        <f>VLOOKUP(B359,SAOM!B$2:H1360,7,0)</f>
        <v>SES-BURO-3444</v>
      </c>
      <c r="N359" s="63">
        <v>4035</v>
      </c>
      <c r="O359" s="34">
        <f>VLOOKUP(B359,SAOM!B$2:I1360,8,0)</f>
        <v>41094</v>
      </c>
      <c r="P359" s="34" t="e">
        <f>VLOOKUP(B359,AG_Lider!A$1:F1719,6,0)</f>
        <v>#N/A</v>
      </c>
      <c r="Q359" s="65" t="str">
        <f>VLOOKUP(B359,SAOM!B$2:J1360,9,0)</f>
        <v>Maria Josineide Rocha Nascimento</v>
      </c>
      <c r="R359" s="34" t="str">
        <f>VLOOKUP(B359,SAOM!B$2:K1806,10,0)</f>
        <v>Rua Goitacazes, 433</v>
      </c>
      <c r="S359" s="65" t="str">
        <f>VLOOKUP(B359,SAOM!B355:M1083,12,0)</f>
        <v>38 3742-3044</v>
      </c>
      <c r="T359" s="116" t="str">
        <f>VLOOKUP(B359,SAOM!B355:L1083,11,0)</f>
        <v>39280-000</v>
      </c>
      <c r="U359" s="35"/>
      <c r="V359" s="63" t="str">
        <f>VLOOKUP(B359,SAOM!B355:N1083,13,0)</f>
        <v>00:20:0e:10:52:64</v>
      </c>
      <c r="W359" s="34">
        <v>41094</v>
      </c>
      <c r="X359" s="32" t="s">
        <v>3064</v>
      </c>
      <c r="Y359" s="36">
        <v>41095</v>
      </c>
      <c r="Z359" s="53"/>
      <c r="AA359" s="72"/>
      <c r="AB359" s="72" t="s">
        <v>4850</v>
      </c>
      <c r="AC359" s="72"/>
      <c r="AD359" s="32" t="s">
        <v>5518</v>
      </c>
      <c r="AE359" s="37" t="s">
        <v>4850</v>
      </c>
    </row>
    <row r="360" spans="1:31" s="37" customFormat="1">
      <c r="A360" s="30">
        <v>3443</v>
      </c>
      <c r="B360" s="61">
        <v>3443</v>
      </c>
      <c r="C360" s="34">
        <v>41037</v>
      </c>
      <c r="D360" s="34">
        <v>41082</v>
      </c>
      <c r="E360" s="34">
        <f t="shared" si="5"/>
        <v>41097</v>
      </c>
      <c r="F360" s="34" t="s">
        <v>501</v>
      </c>
      <c r="G360" s="31" t="s">
        <v>517</v>
      </c>
      <c r="H360" s="31" t="s">
        <v>499</v>
      </c>
      <c r="I360" s="31" t="s">
        <v>501</v>
      </c>
      <c r="J360" s="32" t="s">
        <v>2128</v>
      </c>
      <c r="K360" s="32" t="s">
        <v>1287</v>
      </c>
      <c r="L360" s="32" t="s">
        <v>1288</v>
      </c>
      <c r="M360" s="63" t="str">
        <f>VLOOKUP(B360,SAOM!B$2:H1361,7,0)</f>
        <v>SES-BURO-3443</v>
      </c>
      <c r="N360" s="63">
        <v>4035</v>
      </c>
      <c r="O360" s="34">
        <f>VLOOKUP(B360,SAOM!B$2:I1361,8,0)</f>
        <v>41087</v>
      </c>
      <c r="P360" s="34" t="e">
        <f>VLOOKUP(B360,AG_Lider!A$1:F1720,6,0)</f>
        <v>#N/A</v>
      </c>
      <c r="Q360" s="65" t="str">
        <f>VLOOKUP(B360,SAOM!B$2:J1361,9,0)</f>
        <v>Vânia Maria Lopes Queiroz</v>
      </c>
      <c r="R360" s="34" t="str">
        <f>VLOOKUP(B360,SAOM!B$2:K1807,10,0)</f>
        <v>Rua Professora Maria Geralda, 161</v>
      </c>
      <c r="S360" s="65" t="str">
        <f>VLOOKUP(B360,SAOM!B356:M1084,12,0)</f>
        <v>38 3742-2703</v>
      </c>
      <c r="T360" s="116" t="str">
        <f>VLOOKUP(B360,SAOM!B356:L1084,11,0)</f>
        <v>39280-000</v>
      </c>
      <c r="U360" s="35"/>
      <c r="V360" s="63" t="str">
        <f>VLOOKUP(B360,SAOM!B356:N1084,13,0)</f>
        <v>00:20:0e:10:4a:b3</v>
      </c>
      <c r="W360" s="34">
        <v>41087</v>
      </c>
      <c r="X360" s="32" t="s">
        <v>3064</v>
      </c>
      <c r="Y360" s="36">
        <v>41087</v>
      </c>
      <c r="Z360" s="53"/>
      <c r="AA360" s="72"/>
      <c r="AB360" s="72" t="s">
        <v>4850</v>
      </c>
      <c r="AC360" s="72"/>
      <c r="AD360" s="32" t="s">
        <v>4790</v>
      </c>
      <c r="AE360" s="37" t="s">
        <v>4850</v>
      </c>
    </row>
    <row r="361" spans="1:31" s="37" customFormat="1">
      <c r="A361" s="30">
        <v>3442</v>
      </c>
      <c r="B361" s="61">
        <v>3442</v>
      </c>
      <c r="C361" s="34">
        <v>41037</v>
      </c>
      <c r="D361" s="34">
        <v>41082</v>
      </c>
      <c r="E361" s="34">
        <f t="shared" si="5"/>
        <v>41097</v>
      </c>
      <c r="F361" s="34" t="s">
        <v>501</v>
      </c>
      <c r="G361" s="31" t="s">
        <v>517</v>
      </c>
      <c r="H361" s="31" t="s">
        <v>499</v>
      </c>
      <c r="I361" s="31" t="s">
        <v>501</v>
      </c>
      <c r="J361" s="32" t="s">
        <v>2128</v>
      </c>
      <c r="K361" s="32" t="s">
        <v>1287</v>
      </c>
      <c r="L361" s="32" t="s">
        <v>1288</v>
      </c>
      <c r="M361" s="63" t="str">
        <f>VLOOKUP(B361,SAOM!B$2:H1362,7,0)</f>
        <v>SES-BURO-3442</v>
      </c>
      <c r="N361" s="63">
        <v>4035</v>
      </c>
      <c r="O361" s="34" t="str">
        <f>VLOOKUP(B361,SAOM!B$2:I1362,8,0)</f>
        <v>-</v>
      </c>
      <c r="P361" s="34" t="e">
        <f>VLOOKUP(B361,AG_Lider!A$1:F1721,6,0)</f>
        <v>#N/A</v>
      </c>
      <c r="Q361" s="65" t="str">
        <f>VLOOKUP(B361,SAOM!B$2:J1362,9,0)</f>
        <v>Valéria Dayane Soares Alves Moreira</v>
      </c>
      <c r="R361" s="34" t="str">
        <f>VLOOKUP(B361,SAOM!B$2:K1808,10,0)</f>
        <v>Rua Maria Benedita dos Santos, 702</v>
      </c>
      <c r="S361" s="65" t="str">
        <f>VLOOKUP(B361,SAOM!B357:M1085,12,0)</f>
        <v>38 3742-1853</v>
      </c>
      <c r="T361" s="116" t="str">
        <f>VLOOKUP(B361,SAOM!B357:L1085,11,0)</f>
        <v>39280-000</v>
      </c>
      <c r="U361" s="35"/>
      <c r="V361" s="63" t="str">
        <f>VLOOKUP(B361,SAOM!B357:N1085,13,0)</f>
        <v>00:20:0e:10:49:b1</v>
      </c>
      <c r="W361" s="34">
        <v>41087</v>
      </c>
      <c r="X361" s="32" t="s">
        <v>3064</v>
      </c>
      <c r="Y361" s="36">
        <v>41087</v>
      </c>
      <c r="Z361" s="53"/>
      <c r="AA361" s="72"/>
      <c r="AB361" s="72" t="s">
        <v>4850</v>
      </c>
      <c r="AC361" s="72"/>
      <c r="AD361" s="32" t="s">
        <v>4782</v>
      </c>
      <c r="AE361" s="37" t="s">
        <v>4850</v>
      </c>
    </row>
    <row r="362" spans="1:31" s="37" customFormat="1">
      <c r="A362" s="30">
        <v>3460</v>
      </c>
      <c r="B362" s="61">
        <v>3460</v>
      </c>
      <c r="C362" s="34">
        <v>41038</v>
      </c>
      <c r="D362" s="34">
        <f>C362+45</f>
        <v>41083</v>
      </c>
      <c r="E362" s="34">
        <f t="shared" ref="E362:E425" si="6">D362+15</f>
        <v>41098</v>
      </c>
      <c r="F362" s="34" t="s">
        <v>501</v>
      </c>
      <c r="G362" s="31" t="s">
        <v>517</v>
      </c>
      <c r="H362" s="31" t="s">
        <v>499</v>
      </c>
      <c r="I362" s="31" t="s">
        <v>501</v>
      </c>
      <c r="J362" s="32" t="s">
        <v>3245</v>
      </c>
      <c r="K362" s="32" t="s">
        <v>3269</v>
      </c>
      <c r="L362" s="32" t="s">
        <v>3270</v>
      </c>
      <c r="M362" s="63" t="str">
        <f>VLOOKUP(B362,SAOM!B$2:H1364,7,0)</f>
        <v>SES-SAAS-3460</v>
      </c>
      <c r="N362" s="63">
        <v>4035</v>
      </c>
      <c r="O362" s="34">
        <f>VLOOKUP(B362,SAOM!B$2:I1364,8,0)</f>
        <v>41100</v>
      </c>
      <c r="P362" s="34" t="e">
        <f>VLOOKUP(B362,AG_Lider!A$1:F1723,6,0)</f>
        <v>#N/A</v>
      </c>
      <c r="Q362" s="65" t="str">
        <f>VLOOKUP(B362,SAOM!B$2:J1364,9,0)</f>
        <v>Lucineia Aparecida Mesquita de Brito</v>
      </c>
      <c r="R362" s="34" t="str">
        <f>VLOOKUP(B362,SAOM!B$2:K1810,10,0)</f>
        <v>Rua Aristides Braga, 444</v>
      </c>
      <c r="S362" s="65" t="str">
        <f>VLOOKUP(B362,SAOM!B358:M1086,12,0)</f>
        <v>38 9921-8533</v>
      </c>
      <c r="T362" s="116" t="str">
        <f>VLOOKUP(B362,SAOM!B358:L1086,11,0)</f>
        <v>39295-000</v>
      </c>
      <c r="U362" s="35"/>
      <c r="V362" s="63" t="str">
        <f>VLOOKUP(B362,SAOM!B358:N1086,13,0)</f>
        <v>00:20:0e:10:49:9c</v>
      </c>
      <c r="W362" s="34">
        <v>41100</v>
      </c>
      <c r="X362" s="32" t="s">
        <v>2747</v>
      </c>
      <c r="Y362" s="36">
        <v>41101</v>
      </c>
      <c r="Z362" s="53"/>
      <c r="AA362" s="72"/>
      <c r="AB362" s="72" t="s">
        <v>4850</v>
      </c>
      <c r="AC362" s="72"/>
      <c r="AD362" t="s">
        <v>4985</v>
      </c>
      <c r="AE362" s="37" t="s">
        <v>4850</v>
      </c>
    </row>
    <row r="363" spans="1:31" s="37" customFormat="1">
      <c r="A363" s="30">
        <v>3459</v>
      </c>
      <c r="B363" s="61">
        <v>3459</v>
      </c>
      <c r="C363" s="34">
        <v>41038</v>
      </c>
      <c r="D363" s="34">
        <v>41083</v>
      </c>
      <c r="E363" s="34">
        <f t="shared" si="6"/>
        <v>41098</v>
      </c>
      <c r="F363" s="34" t="s">
        <v>501</v>
      </c>
      <c r="G363" s="31" t="s">
        <v>517</v>
      </c>
      <c r="H363" s="31" t="s">
        <v>499</v>
      </c>
      <c r="I363" s="31" t="s">
        <v>501</v>
      </c>
      <c r="J363" s="32" t="s">
        <v>1922</v>
      </c>
      <c r="K363" s="32" t="s">
        <v>855</v>
      </c>
      <c r="L363" s="32" t="s">
        <v>856</v>
      </c>
      <c r="M363" s="63" t="str">
        <f>VLOOKUP(B363,SAOM!B$2:H1365,7,0)</f>
        <v>SES-PIRA-3459</v>
      </c>
      <c r="N363" s="63">
        <v>4035</v>
      </c>
      <c r="O363" s="34">
        <f>VLOOKUP(B363,SAOM!B$2:I1365,8,0)</f>
        <v>41087</v>
      </c>
      <c r="P363" s="34" t="e">
        <f>VLOOKUP(B363,AG_Lider!A$1:F1724,6,0)</f>
        <v>#N/A</v>
      </c>
      <c r="Q363" s="65" t="str">
        <f>VLOOKUP(B363,SAOM!B$2:J1365,9,0)</f>
        <v>Fernanda Rodrigues de Oliveira</v>
      </c>
      <c r="R363" s="34" t="str">
        <f>VLOOKUP(B363,SAOM!B$2:K1811,10,0)</f>
        <v>Rua Professora Alzira Ferreira, 303</v>
      </c>
      <c r="S363" s="65" t="str">
        <f>VLOOKUP(B363,SAOM!B359:M1087,12,0)</f>
        <v>38 3743-9993</v>
      </c>
      <c r="T363" s="116" t="str">
        <f>VLOOKUP(B363,SAOM!B359:L1087,11,0)</f>
        <v>39270-000</v>
      </c>
      <c r="U363" s="35"/>
      <c r="V363" s="63" t="str">
        <f>VLOOKUP(B363,SAOM!B359:N1087,13,0)</f>
        <v>00:20:0e:10:52:d1</v>
      </c>
      <c r="W363" s="34">
        <v>41087</v>
      </c>
      <c r="X363" s="32" t="s">
        <v>1662</v>
      </c>
      <c r="Y363" s="36">
        <v>41087</v>
      </c>
      <c r="Z363" s="53"/>
      <c r="AA363" s="72"/>
      <c r="AB363" s="72" t="s">
        <v>4850</v>
      </c>
      <c r="AC363" s="72"/>
      <c r="AD363" s="32" t="s">
        <v>4812</v>
      </c>
      <c r="AE363" s="37" t="s">
        <v>4850</v>
      </c>
    </row>
    <row r="364" spans="1:31" s="37" customFormat="1">
      <c r="A364" s="30">
        <v>3456</v>
      </c>
      <c r="B364" s="61">
        <v>3456</v>
      </c>
      <c r="C364" s="34">
        <v>41038</v>
      </c>
      <c r="D364" s="34">
        <v>41083</v>
      </c>
      <c r="E364" s="34">
        <f t="shared" si="6"/>
        <v>41098</v>
      </c>
      <c r="F364" s="34" t="s">
        <v>501</v>
      </c>
      <c r="G364" s="31" t="s">
        <v>517</v>
      </c>
      <c r="H364" s="31" t="s">
        <v>499</v>
      </c>
      <c r="I364" s="31" t="s">
        <v>501</v>
      </c>
      <c r="J364" s="32" t="s">
        <v>3212</v>
      </c>
      <c r="K364" s="32" t="s">
        <v>3264</v>
      </c>
      <c r="L364" s="32" t="s">
        <v>3265</v>
      </c>
      <c r="M364" s="63" t="str">
        <f>VLOOKUP(B364,SAOM!B$2:H1366,7,0)</f>
        <v>SES-LACE-3456</v>
      </c>
      <c r="N364" s="63">
        <v>4035</v>
      </c>
      <c r="O364" s="34">
        <f>VLOOKUP(B364,SAOM!B$2:I1366,8,0)</f>
        <v>41082</v>
      </c>
      <c r="P364" s="34" t="e">
        <f>VLOOKUP(B364,AG_Lider!A$1:F1725,6,0)</f>
        <v>#N/A</v>
      </c>
      <c r="Q364" s="65" t="str">
        <f>VLOOKUP(B364,SAOM!B$2:J1366,9,0)</f>
        <v>Lucilene Soares da Silva</v>
      </c>
      <c r="R364" s="34" t="str">
        <f>VLOOKUP(B364,SAOM!B$2:K1812,10,0)</f>
        <v>Rua Jair de Sousa Pinto, 252</v>
      </c>
      <c r="S364" s="65" t="str">
        <f>VLOOKUP(B364,SAOM!B360:M1088,12,0)</f>
        <v>38 3759-1226</v>
      </c>
      <c r="T364" s="116" t="str">
        <f>VLOOKUP(B364,SAOM!B360:L1088,11,0)</f>
        <v>39250-000</v>
      </c>
      <c r="U364" s="35"/>
      <c r="V364" s="63" t="str">
        <f>VLOOKUP(B364,SAOM!B360:N1088,13,0)</f>
        <v>00:20:0e:10:52:34</v>
      </c>
      <c r="W364" s="34">
        <v>41082</v>
      </c>
      <c r="X364" s="32" t="s">
        <v>1635</v>
      </c>
      <c r="Y364" s="36">
        <v>41082</v>
      </c>
      <c r="Z364" s="53"/>
      <c r="AA364" s="72" t="s">
        <v>4551</v>
      </c>
      <c r="AB364" s="72" t="s">
        <v>4850</v>
      </c>
      <c r="AC364" s="72"/>
      <c r="AD364" s="32" t="s">
        <v>4550</v>
      </c>
      <c r="AE364" s="37" t="s">
        <v>4850</v>
      </c>
    </row>
    <row r="365" spans="1:31" s="37" customFormat="1">
      <c r="A365" s="30">
        <v>3457</v>
      </c>
      <c r="B365" s="61">
        <v>3457</v>
      </c>
      <c r="C365" s="34">
        <v>41038</v>
      </c>
      <c r="D365" s="34">
        <v>41083</v>
      </c>
      <c r="E365" s="34">
        <f t="shared" si="6"/>
        <v>41098</v>
      </c>
      <c r="F365" s="34" t="s">
        <v>501</v>
      </c>
      <c r="G365" s="31" t="s">
        <v>517</v>
      </c>
      <c r="H365" s="31" t="s">
        <v>499</v>
      </c>
      <c r="I365" s="31" t="s">
        <v>501</v>
      </c>
      <c r="J365" s="32" t="s">
        <v>3212</v>
      </c>
      <c r="K365" s="32" t="s">
        <v>3264</v>
      </c>
      <c r="L365" s="32" t="s">
        <v>3265</v>
      </c>
      <c r="M365" s="63" t="str">
        <f>VLOOKUP(B365,SAOM!B$2:H1367,7,0)</f>
        <v>SES-LACE-3457</v>
      </c>
      <c r="N365" s="63">
        <v>4035</v>
      </c>
      <c r="O365" s="34">
        <f>VLOOKUP(B365,SAOM!B$2:I1367,8,0)</f>
        <v>41082</v>
      </c>
      <c r="P365" s="34" t="e">
        <f>VLOOKUP(B365,AG_Lider!A$1:F1726,6,0)</f>
        <v>#N/A</v>
      </c>
      <c r="Q365" s="65" t="str">
        <f>VLOOKUP(B365,SAOM!B$2:J1367,9,0)</f>
        <v>Karine Mota Xavier</v>
      </c>
      <c r="R365" s="34" t="str">
        <f>VLOOKUP(B365,SAOM!B$2:K1813,10,0)</f>
        <v>Rua Nossa senhora do Carmo, 611</v>
      </c>
      <c r="S365" s="65" t="str">
        <f>VLOOKUP(B365,SAOM!B361:M1089,12,0)</f>
        <v>38 3759-1239</v>
      </c>
      <c r="T365" s="116" t="str">
        <f>VLOOKUP(B365,SAOM!B361:L1089,11,0)</f>
        <v>39250-000</v>
      </c>
      <c r="U365" s="35"/>
      <c r="V365" s="63" t="str">
        <f>VLOOKUP(B365,SAOM!B361:N1089,13,0)</f>
        <v>00:20:0E:10:52:BC</v>
      </c>
      <c r="W365" s="34">
        <v>41082</v>
      </c>
      <c r="X365" s="32" t="s">
        <v>1635</v>
      </c>
      <c r="Y365" s="36">
        <v>41082</v>
      </c>
      <c r="Z365" s="53"/>
      <c r="AA365" s="72"/>
      <c r="AB365" s="72" t="s">
        <v>4850</v>
      </c>
      <c r="AC365" s="72"/>
      <c r="AD365" s="32" t="s">
        <v>4521</v>
      </c>
      <c r="AE365" s="37" t="s">
        <v>4850</v>
      </c>
    </row>
    <row r="366" spans="1:31" s="37" customFormat="1">
      <c r="A366" s="30">
        <v>3458</v>
      </c>
      <c r="B366" s="61">
        <v>3458</v>
      </c>
      <c r="C366" s="34">
        <v>41038</v>
      </c>
      <c r="D366" s="34">
        <f>C366+45</f>
        <v>41083</v>
      </c>
      <c r="E366" s="34">
        <f t="shared" si="6"/>
        <v>41098</v>
      </c>
      <c r="F366" s="34" t="s">
        <v>501</v>
      </c>
      <c r="G366" s="31" t="s">
        <v>517</v>
      </c>
      <c r="H366" s="31" t="s">
        <v>499</v>
      </c>
      <c r="I366" s="31" t="s">
        <v>501</v>
      </c>
      <c r="J366" s="32" t="s">
        <v>1922</v>
      </c>
      <c r="K366" s="32" t="s">
        <v>855</v>
      </c>
      <c r="L366" s="32" t="s">
        <v>856</v>
      </c>
      <c r="M366" s="63" t="str">
        <f>VLOOKUP(B366,SAOM!B$2:H1368,7,0)</f>
        <v>SES-PIRA-3458</v>
      </c>
      <c r="N366" s="63">
        <v>4035</v>
      </c>
      <c r="O366" s="34">
        <f>VLOOKUP(B366,SAOM!B$2:I1368,8,0)</f>
        <v>41095</v>
      </c>
      <c r="P366" s="34" t="e">
        <f>VLOOKUP(B366,AG_Lider!A$1:F1727,6,0)</f>
        <v>#N/A</v>
      </c>
      <c r="Q366" s="65" t="str">
        <f>VLOOKUP(B366,SAOM!B$2:J1368,9,0)</f>
        <v>Maria das Graças</v>
      </c>
      <c r="R366" s="34" t="str">
        <f>VLOOKUP(B366,SAOM!B$2:K1814,10,0)</f>
        <v>Rua Valter Borges, 398</v>
      </c>
      <c r="S366" s="65" t="str">
        <f>VLOOKUP(B366,SAOM!B362:M1090,12,0)</f>
        <v>38 3743-9936</v>
      </c>
      <c r="T366" s="116" t="str">
        <f>VLOOKUP(B366,SAOM!B362:L1090,11,0)</f>
        <v>39270-000</v>
      </c>
      <c r="U366" s="35"/>
      <c r="V366" s="63" t="str">
        <f>VLOOKUP(B366,SAOM!B362:N1090,13,0)</f>
        <v>00:20:0E:10:52:57</v>
      </c>
      <c r="W366" s="34">
        <v>41095</v>
      </c>
      <c r="X366" s="32" t="s">
        <v>3064</v>
      </c>
      <c r="Y366" s="36">
        <v>41095</v>
      </c>
      <c r="Z366" s="53"/>
      <c r="AA366" s="72"/>
      <c r="AB366" s="72" t="s">
        <v>4850</v>
      </c>
      <c r="AC366" s="72"/>
      <c r="AD366" s="32" t="s">
        <v>5519</v>
      </c>
      <c r="AE366" s="37" t="s">
        <v>4850</v>
      </c>
    </row>
    <row r="367" spans="1:31" s="37" customFormat="1">
      <c r="A367" s="30">
        <v>3461</v>
      </c>
      <c r="B367" s="61">
        <v>3461</v>
      </c>
      <c r="C367" s="34">
        <v>41038</v>
      </c>
      <c r="D367" s="34">
        <f>C367+45</f>
        <v>41083</v>
      </c>
      <c r="E367" s="34">
        <f t="shared" si="6"/>
        <v>41098</v>
      </c>
      <c r="F367" s="34" t="s">
        <v>501</v>
      </c>
      <c r="G367" s="31" t="s">
        <v>517</v>
      </c>
      <c r="H367" s="31" t="s">
        <v>499</v>
      </c>
      <c r="I367" s="31" t="s">
        <v>501</v>
      </c>
      <c r="J367" s="32" t="s">
        <v>1922</v>
      </c>
      <c r="K367" s="32" t="s">
        <v>855</v>
      </c>
      <c r="L367" s="32" t="s">
        <v>856</v>
      </c>
      <c r="M367" s="63" t="str">
        <f>VLOOKUP(B367,SAOM!B$2:H1369,7,0)</f>
        <v>SES-PIRA-3461</v>
      </c>
      <c r="N367" s="63">
        <v>4035</v>
      </c>
      <c r="O367" s="34">
        <f>VLOOKUP(B367,SAOM!B$2:I1369,8,0)</f>
        <v>41095</v>
      </c>
      <c r="P367" s="34" t="e">
        <f>VLOOKUP(B367,AG_Lider!A$1:F1728,6,0)</f>
        <v>#N/A</v>
      </c>
      <c r="Q367" s="65" t="str">
        <f>VLOOKUP(B367,SAOM!B$2:J1369,9,0)</f>
        <v>Haroldo Brasil de Oliveira</v>
      </c>
      <c r="R367" s="34" t="str">
        <f>VLOOKUP(B367,SAOM!B$2:K1815,10,0)</f>
        <v>Av. São Francisco, 1378</v>
      </c>
      <c r="S367" s="65" t="str">
        <f>VLOOKUP(B367,SAOM!B363:M1091,12,0)</f>
        <v>38 3743-9909</v>
      </c>
      <c r="T367" s="116" t="str">
        <f>VLOOKUP(B367,SAOM!B363:L1091,11,0)</f>
        <v>39270-000</v>
      </c>
      <c r="U367" s="35"/>
      <c r="V367" s="63" t="str">
        <f>VLOOKUP(B367,SAOM!B363:N1091,13,0)</f>
        <v>00:20:0e:10:52:56</v>
      </c>
      <c r="W367" s="34">
        <v>41095</v>
      </c>
      <c r="X367" s="32" t="s">
        <v>3064</v>
      </c>
      <c r="Y367" s="36">
        <v>41095</v>
      </c>
      <c r="Z367" s="53"/>
      <c r="AA367" s="72"/>
      <c r="AB367" s="72" t="s">
        <v>4850</v>
      </c>
      <c r="AC367" s="72"/>
      <c r="AD367" s="32" t="s">
        <v>5520</v>
      </c>
      <c r="AE367" s="37" t="s">
        <v>4850</v>
      </c>
    </row>
    <row r="368" spans="1:31" s="37" customFormat="1">
      <c r="A368" s="30">
        <v>3462</v>
      </c>
      <c r="B368" s="61">
        <v>3462</v>
      </c>
      <c r="C368" s="34">
        <v>41038</v>
      </c>
      <c r="D368" s="34">
        <v>41083</v>
      </c>
      <c r="E368" s="34">
        <f t="shared" si="6"/>
        <v>41098</v>
      </c>
      <c r="F368" s="34">
        <v>41089</v>
      </c>
      <c r="G368" s="31" t="s">
        <v>764</v>
      </c>
      <c r="H368" s="31" t="s">
        <v>499</v>
      </c>
      <c r="I368" s="31" t="s">
        <v>506</v>
      </c>
      <c r="J368" s="32" t="s">
        <v>1922</v>
      </c>
      <c r="K368" s="32" t="s">
        <v>855</v>
      </c>
      <c r="L368" s="32" t="s">
        <v>856</v>
      </c>
      <c r="M368" s="63" t="str">
        <f>VLOOKUP(B368,SAOM!B$2:H1370,7,0)</f>
        <v>SES-PIRA-3462</v>
      </c>
      <c r="N368" s="63">
        <v>4035</v>
      </c>
      <c r="O368" s="34" t="str">
        <f>VLOOKUP(B368,SAOM!B$2:I1370,8,0)</f>
        <v>-</v>
      </c>
      <c r="P368" s="34" t="e">
        <f>VLOOKUP(B368,AG_Lider!A$1:F1729,6,0)</f>
        <v>#N/A</v>
      </c>
      <c r="Q368" s="65" t="str">
        <f>VLOOKUP(B368,SAOM!B$2:J1370,9,0)</f>
        <v>Rua José Diniz Ferreira, 183</v>
      </c>
      <c r="R368" s="34" t="str">
        <f>VLOOKUP(B368,SAOM!B$2:K1816,10,0)</f>
        <v>Rua José Diniz Ferreira, 183</v>
      </c>
      <c r="S368" s="65" t="str">
        <f>VLOOKUP(B368,SAOM!B364:M1092,12,0)</f>
        <v>38 3743-9936</v>
      </c>
      <c r="T368" s="116" t="str">
        <f>VLOOKUP(B368,SAOM!B364:L1092,11,0)</f>
        <v>39270-000</v>
      </c>
      <c r="U368" s="35"/>
      <c r="V368" s="63" t="str">
        <f>VLOOKUP(B368,SAOM!B364:N1092,13,0)</f>
        <v>-</v>
      </c>
      <c r="W368" s="34"/>
      <c r="X368" s="32"/>
      <c r="Y368" s="36"/>
      <c r="Z368" s="53"/>
      <c r="AA368" s="72" t="s">
        <v>4851</v>
      </c>
      <c r="AB368" s="72" t="s">
        <v>4850</v>
      </c>
      <c r="AC368" s="72"/>
      <c r="AD368" s="32"/>
      <c r="AE368" s="37" t="s">
        <v>4850</v>
      </c>
    </row>
    <row r="369" spans="1:31" s="37" customFormat="1">
      <c r="A369" s="30">
        <v>3470</v>
      </c>
      <c r="B369" s="61">
        <v>3470</v>
      </c>
      <c r="C369" s="34">
        <v>41040</v>
      </c>
      <c r="D369" s="34">
        <v>41085</v>
      </c>
      <c r="E369" s="34">
        <f t="shared" si="6"/>
        <v>41100</v>
      </c>
      <c r="F369" s="34" t="s">
        <v>501</v>
      </c>
      <c r="G369" s="31" t="s">
        <v>517</v>
      </c>
      <c r="H369" s="31" t="s">
        <v>499</v>
      </c>
      <c r="I369" s="31" t="s">
        <v>501</v>
      </c>
      <c r="J369" s="32" t="s">
        <v>1922</v>
      </c>
      <c r="K369" s="32" t="s">
        <v>855</v>
      </c>
      <c r="L369" s="32" t="s">
        <v>856</v>
      </c>
      <c r="M369" s="63" t="str">
        <f>VLOOKUP(B369,SAOM!B$2:H1371,7,0)</f>
        <v>SES-PIRA-3470</v>
      </c>
      <c r="N369" s="63">
        <v>4035</v>
      </c>
      <c r="O369" s="34">
        <f>VLOOKUP(B369,SAOM!B$2:I1371,8,0)</f>
        <v>41088</v>
      </c>
      <c r="P369" s="34" t="e">
        <f>VLOOKUP(B369,AG_Lider!A$1:F1730,6,0)</f>
        <v>#N/A</v>
      </c>
      <c r="Q369" s="65" t="str">
        <f>VLOOKUP(B369,SAOM!B$2:J1371,9,0)</f>
        <v>Andiara Luiza Xavier Freitas</v>
      </c>
      <c r="R369" s="34" t="str">
        <f>VLOOKUP(B369,SAOM!B$2:K1817,10,0)</f>
        <v>Rua Rosiria Amorim Guerra, 450</v>
      </c>
      <c r="S369" s="65" t="str">
        <f>VLOOKUP(B369,SAOM!B365:M1093,12,0)</f>
        <v>38 3743-9994</v>
      </c>
      <c r="T369" s="116" t="str">
        <f>VLOOKUP(B369,SAOM!B365:L1093,11,0)</f>
        <v>39270-000</v>
      </c>
      <c r="U369" s="35"/>
      <c r="V369" s="63" t="str">
        <f>VLOOKUP(B369,SAOM!B365:N1093,13,0)</f>
        <v>00:20:0e:10:52:80</v>
      </c>
      <c r="W369" s="34">
        <v>41088</v>
      </c>
      <c r="X369" s="32" t="s">
        <v>1977</v>
      </c>
      <c r="Y369" s="36">
        <v>41089</v>
      </c>
      <c r="Z369" s="53"/>
      <c r="AA369" s="72"/>
      <c r="AB369" s="72" t="s">
        <v>4850</v>
      </c>
      <c r="AC369" s="72"/>
      <c r="AD369" s="32" t="s">
        <v>4923</v>
      </c>
      <c r="AE369" s="37" t="s">
        <v>4850</v>
      </c>
    </row>
    <row r="370" spans="1:31" s="37" customFormat="1">
      <c r="A370" s="30">
        <v>3469</v>
      </c>
      <c r="B370" s="61">
        <v>3469</v>
      </c>
      <c r="C370" s="34">
        <v>41040</v>
      </c>
      <c r="D370" s="34">
        <v>41119</v>
      </c>
      <c r="E370" s="34">
        <f t="shared" si="6"/>
        <v>41134</v>
      </c>
      <c r="F370" s="34">
        <v>41095</v>
      </c>
      <c r="G370" s="31" t="s">
        <v>764</v>
      </c>
      <c r="H370" s="31" t="s">
        <v>499</v>
      </c>
      <c r="I370" s="31" t="s">
        <v>501</v>
      </c>
      <c r="J370" s="32" t="s">
        <v>1922</v>
      </c>
      <c r="K370" s="32" t="s">
        <v>855</v>
      </c>
      <c r="L370" s="32" t="s">
        <v>856</v>
      </c>
      <c r="M370" s="63" t="str">
        <f>VLOOKUP(B370,SAOM!B$2:H1372,7,0)</f>
        <v>-</v>
      </c>
      <c r="N370" s="63">
        <v>4035</v>
      </c>
      <c r="O370" s="34">
        <f>VLOOKUP(B370,SAOM!B$2:I1372,8,0)</f>
        <v>41056</v>
      </c>
      <c r="P370" s="34" t="e">
        <f>VLOOKUP(B370,AG_Lider!A$1:F1731,6,0)</f>
        <v>#N/A</v>
      </c>
      <c r="Q370" s="65" t="str">
        <f>VLOOKUP(B370,SAOM!B$2:J1372,9,0)</f>
        <v>Kelcilene Azevedo de Matos</v>
      </c>
      <c r="R370" s="34" t="str">
        <f>VLOOKUP(B370,SAOM!B$2:K1818,10,0)</f>
        <v>Rua Rio Grande do Sul, 1144</v>
      </c>
      <c r="S370" s="65" t="str">
        <f>VLOOKUP(B370,SAOM!B366:M1094,12,0)</f>
        <v>38 3743-9937</v>
      </c>
      <c r="T370" s="116" t="str">
        <f>VLOOKUP(B370,SAOM!B366:L1094,11,0)</f>
        <v>39270-000</v>
      </c>
      <c r="U370" s="35"/>
      <c r="V370" s="63" t="str">
        <f>VLOOKUP(B370,SAOM!B366:N1094,13,0)</f>
        <v>-</v>
      </c>
      <c r="W370" s="34"/>
      <c r="X370" s="32"/>
      <c r="Y370" s="36"/>
      <c r="Z370" s="53"/>
      <c r="AA370" s="88" t="s">
        <v>5513</v>
      </c>
      <c r="AB370" s="72" t="s">
        <v>4850</v>
      </c>
      <c r="AC370" s="88"/>
      <c r="AD370" s="32"/>
      <c r="AE370" s="37" t="s">
        <v>4850</v>
      </c>
    </row>
    <row r="371" spans="1:31" s="37" customFormat="1">
      <c r="A371" s="30">
        <v>3468</v>
      </c>
      <c r="B371" s="61">
        <v>3468</v>
      </c>
      <c r="C371" s="34">
        <v>41040</v>
      </c>
      <c r="D371" s="34">
        <v>41085</v>
      </c>
      <c r="E371" s="34">
        <f t="shared" si="6"/>
        <v>41100</v>
      </c>
      <c r="F371" s="34" t="s">
        <v>501</v>
      </c>
      <c r="G371" s="31" t="s">
        <v>517</v>
      </c>
      <c r="H371" s="31" t="s">
        <v>499</v>
      </c>
      <c r="I371" s="31" t="s">
        <v>501</v>
      </c>
      <c r="J371" s="32" t="s">
        <v>1922</v>
      </c>
      <c r="K371" s="32" t="s">
        <v>855</v>
      </c>
      <c r="L371" s="32" t="s">
        <v>856</v>
      </c>
      <c r="M371" s="63" t="str">
        <f>VLOOKUP(B371,SAOM!B$2:H1373,7,0)</f>
        <v>SES-PIRA-3468</v>
      </c>
      <c r="N371" s="63">
        <v>4035</v>
      </c>
      <c r="O371" s="34">
        <f>VLOOKUP(B371,SAOM!B$2:I1373,8,0)</f>
        <v>41087</v>
      </c>
      <c r="P371" s="34" t="e">
        <f>VLOOKUP(B371,AG_Lider!A$1:F1732,6,0)</f>
        <v>#N/A</v>
      </c>
      <c r="Q371" s="65" t="str">
        <f>VLOOKUP(B371,SAOM!B$2:J1373,9,0)</f>
        <v>Reginaldo Silva Cordeiro</v>
      </c>
      <c r="R371" s="34" t="str">
        <f>VLOOKUP(B371,SAOM!B$2:K1819,10,0)</f>
        <v>Rua Maestro Nery Teixeira, 555</v>
      </c>
      <c r="S371" s="65" t="str">
        <f>VLOOKUP(B371,SAOM!B367:M1095,12,0)</f>
        <v>38 3743-9935</v>
      </c>
      <c r="T371" s="116" t="str">
        <f>VLOOKUP(B371,SAOM!B367:L1095,11,0)</f>
        <v>39270-000</v>
      </c>
      <c r="U371" s="35"/>
      <c r="V371" s="63" t="str">
        <f>VLOOKUP(B371,SAOM!B367:N1095,13,0)</f>
        <v>00:20:0e:10:52:1a</v>
      </c>
      <c r="W371" s="34">
        <v>41087</v>
      </c>
      <c r="X371" s="32" t="s">
        <v>1662</v>
      </c>
      <c r="Y371" s="36">
        <v>41087</v>
      </c>
      <c r="Z371" s="53"/>
      <c r="AA371" s="72"/>
      <c r="AB371" s="72" t="s">
        <v>4850</v>
      </c>
      <c r="AC371" s="72"/>
      <c r="AD371" s="32" t="s">
        <v>4784</v>
      </c>
      <c r="AE371" s="37" t="s">
        <v>4850</v>
      </c>
    </row>
    <row r="372" spans="1:31" s="37" customFormat="1">
      <c r="A372" s="30">
        <v>3467</v>
      </c>
      <c r="B372" s="61">
        <v>3467</v>
      </c>
      <c r="C372" s="34">
        <v>41040</v>
      </c>
      <c r="D372" s="34">
        <v>41085</v>
      </c>
      <c r="E372" s="34">
        <f t="shared" si="6"/>
        <v>41100</v>
      </c>
      <c r="F372" s="34" t="s">
        <v>501</v>
      </c>
      <c r="G372" s="31" t="s">
        <v>517</v>
      </c>
      <c r="H372" s="31" t="s">
        <v>499</v>
      </c>
      <c r="I372" s="31" t="s">
        <v>501</v>
      </c>
      <c r="J372" s="32" t="s">
        <v>1922</v>
      </c>
      <c r="K372" s="32" t="s">
        <v>855</v>
      </c>
      <c r="L372" s="32" t="s">
        <v>856</v>
      </c>
      <c r="M372" s="63" t="str">
        <f>VLOOKUP(B372,SAOM!B$2:H1374,7,0)</f>
        <v>SES-PIRA-3467</v>
      </c>
      <c r="N372" s="63">
        <v>4035</v>
      </c>
      <c r="O372" s="34">
        <f>VLOOKUP(B372,SAOM!B$2:I1374,8,0)</f>
        <v>41081</v>
      </c>
      <c r="P372" s="34" t="e">
        <f>VLOOKUP(B372,AG_Lider!A$1:F1733,6,0)</f>
        <v>#N/A</v>
      </c>
      <c r="Q372" s="65" t="str">
        <f>VLOOKUP(B372,SAOM!B$2:J1374,9,0)</f>
        <v>Patrícia Silva Prado</v>
      </c>
      <c r="R372" s="34" t="str">
        <f>VLOOKUP(B372,SAOM!B$2:K1820,10,0)</f>
        <v>Rua Efigênia de Oliveira, 105</v>
      </c>
      <c r="S372" s="65" t="str">
        <f>VLOOKUP(B372,SAOM!B368:M1096,12,0)</f>
        <v>38 3743-9939</v>
      </c>
      <c r="T372" s="116" t="str">
        <f>VLOOKUP(B372,SAOM!B368:L1096,11,0)</f>
        <v>39270-000</v>
      </c>
      <c r="U372" s="35"/>
      <c r="V372" s="63" t="str">
        <f>VLOOKUP(B372,SAOM!B368:N1096,13,0)</f>
        <v>00:20:0e:10:52:bc</v>
      </c>
      <c r="W372" s="34">
        <v>41081</v>
      </c>
      <c r="X372" s="32" t="s">
        <v>1977</v>
      </c>
      <c r="Y372" s="36">
        <v>41082</v>
      </c>
      <c r="Z372" s="53"/>
      <c r="AA372" s="72"/>
      <c r="AB372" s="72" t="s">
        <v>4850</v>
      </c>
      <c r="AC372" s="72"/>
      <c r="AD372" s="32" t="s">
        <v>4519</v>
      </c>
      <c r="AE372" s="37" t="s">
        <v>4850</v>
      </c>
    </row>
    <row r="373" spans="1:31" s="37" customFormat="1">
      <c r="A373" s="30">
        <v>3464</v>
      </c>
      <c r="B373" s="61">
        <v>3464</v>
      </c>
      <c r="C373" s="34">
        <v>41040</v>
      </c>
      <c r="D373" s="34">
        <v>41085</v>
      </c>
      <c r="E373" s="34">
        <f t="shared" si="6"/>
        <v>41100</v>
      </c>
      <c r="F373" s="34" t="s">
        <v>501</v>
      </c>
      <c r="G373" s="31" t="s">
        <v>517</v>
      </c>
      <c r="H373" s="31" t="s">
        <v>499</v>
      </c>
      <c r="I373" s="31" t="s">
        <v>501</v>
      </c>
      <c r="J373" s="32" t="s">
        <v>1922</v>
      </c>
      <c r="K373" s="32" t="s">
        <v>855</v>
      </c>
      <c r="L373" s="32" t="s">
        <v>856</v>
      </c>
      <c r="M373" s="63" t="str">
        <f>VLOOKUP(B373,SAOM!B$2:H1375,7,0)</f>
        <v>SES-PIRA-3464</v>
      </c>
      <c r="N373" s="63">
        <v>4035</v>
      </c>
      <c r="O373" s="34">
        <f>VLOOKUP(B373,SAOM!B$2:I1375,8,0)</f>
        <v>41087</v>
      </c>
      <c r="P373" s="34" t="e">
        <f>VLOOKUP(B373,AG_Lider!A$1:F1734,6,0)</f>
        <v>#N/A</v>
      </c>
      <c r="Q373" s="65" t="str">
        <f>VLOOKUP(B373,SAOM!B$2:J1375,9,0)</f>
        <v>Aline Fagundes Rabelo</v>
      </c>
      <c r="R373" s="34" t="str">
        <f>VLOOKUP(B373,SAOM!B$2:K1821,10,0)</f>
        <v>Rua Treze de Maio, 821</v>
      </c>
      <c r="S373" s="65" t="str">
        <f>VLOOKUP(B373,SAOM!B369:M1097,12,0)</f>
        <v>38 3743-9987</v>
      </c>
      <c r="T373" s="116" t="str">
        <f>VLOOKUP(B373,SAOM!B369:L1097,11,0)</f>
        <v>39270-000</v>
      </c>
      <c r="U373" s="35"/>
      <c r="V373" s="63" t="str">
        <f>VLOOKUP(B373,SAOM!B369:N1097,13,0)</f>
        <v>00:20:0e:10:52:c9</v>
      </c>
      <c r="W373" s="34">
        <v>41087</v>
      </c>
      <c r="X373" s="32" t="s">
        <v>1635</v>
      </c>
      <c r="Y373" s="36">
        <v>41087</v>
      </c>
      <c r="Z373" s="53"/>
      <c r="AA373" s="72"/>
      <c r="AB373" s="72" t="s">
        <v>4850</v>
      </c>
      <c r="AC373" s="72"/>
      <c r="AD373" s="32" t="s">
        <v>4791</v>
      </c>
      <c r="AE373" s="37" t="s">
        <v>4850</v>
      </c>
    </row>
    <row r="374" spans="1:31" s="37" customFormat="1">
      <c r="A374" s="30">
        <v>3465</v>
      </c>
      <c r="B374" s="61">
        <v>3465</v>
      </c>
      <c r="C374" s="34">
        <v>41040</v>
      </c>
      <c r="D374" s="34">
        <v>41085</v>
      </c>
      <c r="E374" s="34">
        <f t="shared" si="6"/>
        <v>41100</v>
      </c>
      <c r="F374" s="34" t="s">
        <v>501</v>
      </c>
      <c r="G374" s="31" t="s">
        <v>517</v>
      </c>
      <c r="H374" s="31" t="s">
        <v>499</v>
      </c>
      <c r="I374" s="31" t="s">
        <v>501</v>
      </c>
      <c r="J374" s="32" t="s">
        <v>1922</v>
      </c>
      <c r="K374" s="32" t="s">
        <v>855</v>
      </c>
      <c r="L374" s="32" t="s">
        <v>856</v>
      </c>
      <c r="M374" s="63" t="str">
        <f>VLOOKUP(B374,SAOM!B$2:H1376,7,0)</f>
        <v>SES-PIRA-3465</v>
      </c>
      <c r="N374" s="63">
        <v>4035</v>
      </c>
      <c r="O374" s="34">
        <f>VLOOKUP(B374,SAOM!B$2:I1376,8,0)</f>
        <v>41089</v>
      </c>
      <c r="P374" s="34" t="e">
        <f>VLOOKUP(B374,AG_Lider!A$1:F1735,6,0)</f>
        <v>#N/A</v>
      </c>
      <c r="Q374" s="65" t="str">
        <f>VLOOKUP(B374,SAOM!B$2:J1376,9,0)</f>
        <v>Ana Cristina Coelho Rodrigues</v>
      </c>
      <c r="R374" s="34" t="str">
        <f>VLOOKUP(B374,SAOM!B$2:K1822,10,0)</f>
        <v>Rua Zizinha de Carvalho, 500</v>
      </c>
      <c r="S374" s="65" t="str">
        <f>VLOOKUP(B374,SAOM!B370:M1098,12,0)</f>
        <v>38 3743-9908</v>
      </c>
      <c r="T374" s="116" t="str">
        <f>VLOOKUP(B374,SAOM!B370:L1098,11,0)</f>
        <v>39270-000</v>
      </c>
      <c r="U374" s="35"/>
      <c r="V374" s="63" t="str">
        <f>VLOOKUP(B374,SAOM!B370:N1098,13,0)</f>
        <v>00:20:0e:10:48:bd</v>
      </c>
      <c r="W374" s="34">
        <v>41089</v>
      </c>
      <c r="X374" s="32" t="s">
        <v>1635</v>
      </c>
      <c r="Y374" s="36">
        <v>41089</v>
      </c>
      <c r="Z374" s="53"/>
      <c r="AA374" s="72"/>
      <c r="AB374" s="72" t="s">
        <v>4850</v>
      </c>
      <c r="AC374" s="72"/>
      <c r="AD374" s="32" t="s">
        <v>4922</v>
      </c>
      <c r="AE374" s="37" t="s">
        <v>4850</v>
      </c>
    </row>
    <row r="375" spans="1:31" s="37" customFormat="1">
      <c r="A375" s="30">
        <v>3466</v>
      </c>
      <c r="B375" s="61">
        <v>3466</v>
      </c>
      <c r="C375" s="34">
        <v>41040</v>
      </c>
      <c r="D375" s="34">
        <v>41085</v>
      </c>
      <c r="E375" s="34">
        <f t="shared" si="6"/>
        <v>41100</v>
      </c>
      <c r="F375" s="34">
        <v>41044</v>
      </c>
      <c r="G375" s="31" t="s">
        <v>517</v>
      </c>
      <c r="H375" s="31" t="s">
        <v>499</v>
      </c>
      <c r="I375" s="31" t="s">
        <v>501</v>
      </c>
      <c r="J375" s="32" t="s">
        <v>1922</v>
      </c>
      <c r="K375" s="32" t="s">
        <v>855</v>
      </c>
      <c r="L375" s="32" t="s">
        <v>856</v>
      </c>
      <c r="M375" s="63" t="str">
        <f>VLOOKUP(B375,SAOM!B$2:H1377,7,0)</f>
        <v>SES-PIRA-3466</v>
      </c>
      <c r="N375" s="63">
        <v>4035</v>
      </c>
      <c r="O375" s="34">
        <f>VLOOKUP(B375,SAOM!B$2:I1377,8,0)</f>
        <v>41089</v>
      </c>
      <c r="P375" s="34" t="e">
        <f>VLOOKUP(B375,AG_Lider!A$1:F1736,6,0)</f>
        <v>#N/A</v>
      </c>
      <c r="Q375" s="65" t="str">
        <f>VLOOKUP(B375,SAOM!B$2:J1377,9,0)</f>
        <v>Renata Di Pietro Carvalho</v>
      </c>
      <c r="R375" s="34" t="str">
        <f>VLOOKUP(B375,SAOM!B$2:K1823,10,0)</f>
        <v>Rua 22, 55</v>
      </c>
      <c r="S375" s="65" t="str">
        <f>VLOOKUP(B375,SAOM!B371:M1099,12,0)</f>
        <v>38 3743-9940</v>
      </c>
      <c r="T375" s="116" t="str">
        <f>VLOOKUP(B375,SAOM!B371:L1099,11,0)</f>
        <v>39270-000</v>
      </c>
      <c r="U375" s="35"/>
      <c r="V375" s="63" t="str">
        <f>VLOOKUP(B375,SAOM!B371:N1099,13,0)</f>
        <v>00:20:0e:10:52:0c</v>
      </c>
      <c r="W375" s="34">
        <v>41089</v>
      </c>
      <c r="X375" s="32" t="s">
        <v>1635</v>
      </c>
      <c r="Y375" s="36">
        <v>41089</v>
      </c>
      <c r="Z375" s="53"/>
      <c r="AA375" s="72" t="s">
        <v>3323</v>
      </c>
      <c r="AB375" s="72" t="s">
        <v>4850</v>
      </c>
      <c r="AC375" s="72"/>
      <c r="AD375" s="32" t="s">
        <v>3991</v>
      </c>
      <c r="AE375" s="37" t="s">
        <v>4850</v>
      </c>
    </row>
    <row r="376" spans="1:31" s="37" customFormat="1">
      <c r="A376" s="30">
        <v>3463</v>
      </c>
      <c r="B376" s="61">
        <v>3463</v>
      </c>
      <c r="C376" s="34">
        <v>41040</v>
      </c>
      <c r="D376" s="34">
        <v>41085</v>
      </c>
      <c r="E376" s="34">
        <f t="shared" si="6"/>
        <v>41100</v>
      </c>
      <c r="F376" s="34" t="s">
        <v>501</v>
      </c>
      <c r="G376" s="31" t="s">
        <v>517</v>
      </c>
      <c r="H376" s="31" t="s">
        <v>499</v>
      </c>
      <c r="I376" s="31" t="s">
        <v>501</v>
      </c>
      <c r="J376" s="32" t="s">
        <v>1922</v>
      </c>
      <c r="K376" s="32" t="s">
        <v>855</v>
      </c>
      <c r="L376" s="32" t="s">
        <v>856</v>
      </c>
      <c r="M376" s="63" t="str">
        <f>VLOOKUP(B376,SAOM!B$2:H1378,7,0)</f>
        <v>SES-PIRA-3463</v>
      </c>
      <c r="N376" s="63">
        <v>4035</v>
      </c>
      <c r="O376" s="34">
        <f>VLOOKUP(B376,SAOM!B$2:I1378,8,0)</f>
        <v>41093</v>
      </c>
      <c r="P376" s="34" t="e">
        <f>VLOOKUP(B376,AG_Lider!A$1:F1737,6,0)</f>
        <v>#N/A</v>
      </c>
      <c r="Q376" s="65" t="str">
        <f>VLOOKUP(B376,SAOM!B$2:J1378,9,0)</f>
        <v>Leandro de Jesus Santos Bandeira</v>
      </c>
      <c r="R376" s="34" t="str">
        <f>VLOOKUP(B376,SAOM!B$2:K1824,10,0)</f>
        <v>Rua Oscar Paraguassu, 328</v>
      </c>
      <c r="S376" s="65" t="str">
        <f>VLOOKUP(B376,SAOM!B372:M1100,12,0)</f>
        <v>38 3743-9996</v>
      </c>
      <c r="T376" s="116" t="str">
        <f>VLOOKUP(B376,SAOM!B372:L1100,11,0)</f>
        <v>39270-000</v>
      </c>
      <c r="U376" s="35"/>
      <c r="V376" s="63" t="str">
        <f>VLOOKUP(B376,SAOM!B372:N1100,13,0)</f>
        <v>00:20:0e:10:52:af</v>
      </c>
      <c r="W376" s="34">
        <v>41093</v>
      </c>
      <c r="X376" s="32" t="s">
        <v>1562</v>
      </c>
      <c r="Y376" s="36">
        <v>41096</v>
      </c>
      <c r="Z376" s="53"/>
      <c r="AA376" s="72" t="s">
        <v>5550</v>
      </c>
      <c r="AB376" s="72" t="s">
        <v>4850</v>
      </c>
      <c r="AC376" s="72"/>
      <c r="AD376" s="32" t="s">
        <v>5551</v>
      </c>
      <c r="AE376" s="37" t="s">
        <v>4850</v>
      </c>
    </row>
    <row r="377" spans="1:31" s="37" customFormat="1">
      <c r="A377" s="30">
        <v>3476</v>
      </c>
      <c r="B377" s="61">
        <v>3476</v>
      </c>
      <c r="C377" s="34">
        <v>41044</v>
      </c>
      <c r="D377" s="34">
        <f>C377+45</f>
        <v>41089</v>
      </c>
      <c r="E377" s="34">
        <f t="shared" si="6"/>
        <v>41104</v>
      </c>
      <c r="F377" s="34" t="s">
        <v>501</v>
      </c>
      <c r="G377" s="31" t="s">
        <v>517</v>
      </c>
      <c r="H377" s="31" t="s">
        <v>499</v>
      </c>
      <c r="I377" s="31" t="s">
        <v>501</v>
      </c>
      <c r="J377" s="32" t="s">
        <v>1922</v>
      </c>
      <c r="K377" s="32" t="s">
        <v>855</v>
      </c>
      <c r="L377" s="32" t="s">
        <v>856</v>
      </c>
      <c r="M377" s="63" t="str">
        <f>VLOOKUP(B377,SAOM!B$2:H1409,7,0)</f>
        <v>SES-PIRA-3476</v>
      </c>
      <c r="N377" s="63">
        <v>4033</v>
      </c>
      <c r="O377" s="34">
        <f>VLOOKUP(B377,SAOM!B$2:I1409,8,0)</f>
        <v>41094</v>
      </c>
      <c r="P377" s="34" t="e">
        <f>VLOOKUP(B377,AG_Lider!A$1:F1768,6,0)</f>
        <v>#N/A</v>
      </c>
      <c r="Q377" s="65" t="str">
        <f>VLOOKUP(B377,SAOM!B$2:J1409,9,0)</f>
        <v>Jeane Almeida de Araújo</v>
      </c>
      <c r="R377" s="34" t="str">
        <f>VLOOKUP(B377,SAOM!B$2:K1855,10,0)</f>
        <v>Rua Clovis Peixoto, 78</v>
      </c>
      <c r="S377" s="65" t="str">
        <f>VLOOKUP(B377,SAOM!B373:M1101,12,0)</f>
        <v>38 3743-9997</v>
      </c>
      <c r="T377" s="116" t="str">
        <f>VLOOKUP(B377,SAOM!B373:L1101,11,0)</f>
        <v>39270-000</v>
      </c>
      <c r="U377" s="35"/>
      <c r="V377" s="63" t="str">
        <f>VLOOKUP(B377,SAOM!B373:N1101,13,0)</f>
        <v>00:20:0e:10:52:a9</v>
      </c>
      <c r="W377" s="34">
        <v>41094</v>
      </c>
      <c r="X377" s="32" t="s">
        <v>1562</v>
      </c>
      <c r="Y377" s="36">
        <v>41094</v>
      </c>
      <c r="Z377" s="53"/>
      <c r="AA377" s="72"/>
      <c r="AB377" s="72" t="s">
        <v>4850</v>
      </c>
      <c r="AC377" s="72"/>
      <c r="AD377" s="107" t="s">
        <v>3991</v>
      </c>
      <c r="AE377" s="37" t="s">
        <v>4850</v>
      </c>
    </row>
    <row r="378" spans="1:31" s="37" customFormat="1">
      <c r="A378" s="30">
        <v>3477</v>
      </c>
      <c r="B378" s="61">
        <v>3477</v>
      </c>
      <c r="C378" s="34">
        <v>41044</v>
      </c>
      <c r="D378" s="34">
        <f>C378+45</f>
        <v>41089</v>
      </c>
      <c r="E378" s="34">
        <f t="shared" si="6"/>
        <v>41104</v>
      </c>
      <c r="F378" s="34" t="s">
        <v>501</v>
      </c>
      <c r="G378" s="31" t="s">
        <v>517</v>
      </c>
      <c r="H378" s="31" t="s">
        <v>499</v>
      </c>
      <c r="I378" s="31" t="s">
        <v>501</v>
      </c>
      <c r="J378" s="32" t="s">
        <v>3431</v>
      </c>
      <c r="K378" s="32" t="s">
        <v>3460</v>
      </c>
      <c r="L378" s="32" t="s">
        <v>3461</v>
      </c>
      <c r="M378" s="63" t="str">
        <f>VLOOKUP(B378,SAOM!B$2:H1410,7,0)</f>
        <v>SES-POUE-3477</v>
      </c>
      <c r="N378" s="63">
        <v>4033</v>
      </c>
      <c r="O378" s="34">
        <f>VLOOKUP(B378,SAOM!B$2:I1410,8,0)</f>
        <v>41095</v>
      </c>
      <c r="P378" s="34" t="e">
        <f>VLOOKUP(B378,AG_Lider!A$1:F1769,6,0)</f>
        <v>#N/A</v>
      </c>
      <c r="Q378" s="65" t="str">
        <f>VLOOKUP(B378,SAOM!B$2:J1410,9,0)</f>
        <v>Maria Elizabete Durães Fonseca</v>
      </c>
      <c r="R378" s="34" t="str">
        <f>VLOOKUP(B378,SAOM!B$2:K1856,10,0)</f>
        <v>Rua Du Reizão, s/n</v>
      </c>
      <c r="S378" s="65" t="str">
        <f>VLOOKUP(B378,SAOM!B374:M1102,12,0)</f>
        <v>38 3624-9136</v>
      </c>
      <c r="T378" s="116" t="str">
        <f>VLOOKUP(B378,SAOM!B374:L1102,11,0)</f>
        <v>39328-000</v>
      </c>
      <c r="U378" s="35"/>
      <c r="V378" s="63" t="str">
        <f>VLOOKUP(B378,SAOM!B374:N1102,13,0)</f>
        <v>00:20:0e:10:51:cc</v>
      </c>
      <c r="W378" s="34">
        <v>41095</v>
      </c>
      <c r="X378" s="32" t="s">
        <v>2747</v>
      </c>
      <c r="Y378" s="36">
        <v>41095</v>
      </c>
      <c r="Z378" s="53"/>
      <c r="AA378" s="72"/>
      <c r="AB378" s="72" t="s">
        <v>4850</v>
      </c>
      <c r="AC378" s="72"/>
      <c r="AD378" s="32" t="s">
        <v>5521</v>
      </c>
      <c r="AE378" s="37" t="s">
        <v>4850</v>
      </c>
    </row>
    <row r="379" spans="1:31" s="37" customFormat="1">
      <c r="A379" s="30">
        <v>3478</v>
      </c>
      <c r="B379" s="61">
        <v>3478</v>
      </c>
      <c r="C379" s="34">
        <v>41044</v>
      </c>
      <c r="D379" s="34">
        <v>41089</v>
      </c>
      <c r="E379" s="34">
        <f t="shared" si="6"/>
        <v>41104</v>
      </c>
      <c r="F379" s="34">
        <v>41050</v>
      </c>
      <c r="G379" s="31" t="s">
        <v>764</v>
      </c>
      <c r="H379" s="31" t="s">
        <v>499</v>
      </c>
      <c r="I379" s="31" t="s">
        <v>506</v>
      </c>
      <c r="J379" s="32" t="s">
        <v>3245</v>
      </c>
      <c r="K379" s="32" t="s">
        <v>3464</v>
      </c>
      <c r="L379" s="32" t="s">
        <v>3465</v>
      </c>
      <c r="M379" s="63" t="str">
        <f>VLOOKUP(B379,SAOM!B$2:H1412,7,0)</f>
        <v>-</v>
      </c>
      <c r="N379" s="63">
        <v>4033</v>
      </c>
      <c r="O379" s="34" t="str">
        <f>VLOOKUP(B379,SAOM!B$2:I1412,8,0)</f>
        <v>-</v>
      </c>
      <c r="P379" s="34" t="e">
        <f>VLOOKUP(B379,AG_Lider!A$1:F1771,6,0)</f>
        <v>#N/A</v>
      </c>
      <c r="Q379" s="65" t="str">
        <f>VLOOKUP(B379,SAOM!B$2:J1412,9,0)</f>
        <v>Erica Moreira Ramos</v>
      </c>
      <c r="R379" s="34" t="str">
        <f>VLOOKUP(B379,SAOM!B$2:K1858,10,0)</f>
        <v>Av Belo Horizonte, 12 - Centro</v>
      </c>
      <c r="S379" s="65" t="str">
        <f>VLOOKUP(B379,SAOM!B375:M1103,12,0)</f>
        <v>38 9938-9304</v>
      </c>
      <c r="T379" s="116" t="str">
        <f>VLOOKUP(B379,SAOM!B375:L1103,11,0)</f>
        <v>39295-000</v>
      </c>
      <c r="U379" s="35"/>
      <c r="V379" s="63" t="str">
        <f>VLOOKUP(B379,SAOM!B375:N1103,13,0)</f>
        <v>-</v>
      </c>
      <c r="W379" s="34"/>
      <c r="X379" s="32"/>
      <c r="Y379" s="36"/>
      <c r="Z379" s="53"/>
      <c r="AA379" s="72" t="s">
        <v>1525</v>
      </c>
      <c r="AB379" s="72" t="s">
        <v>4850</v>
      </c>
      <c r="AC379" s="72"/>
      <c r="AD379" s="32"/>
      <c r="AE379" s="37" t="s">
        <v>4850</v>
      </c>
    </row>
    <row r="380" spans="1:31" s="37" customFormat="1">
      <c r="A380" s="30">
        <v>3479</v>
      </c>
      <c r="B380" s="61">
        <v>3479</v>
      </c>
      <c r="C380" s="34">
        <v>41044</v>
      </c>
      <c r="D380" s="34">
        <f>C380+45</f>
        <v>41089</v>
      </c>
      <c r="E380" s="34">
        <f t="shared" si="6"/>
        <v>41104</v>
      </c>
      <c r="F380" s="34" t="s">
        <v>501</v>
      </c>
      <c r="G380" s="31" t="s">
        <v>517</v>
      </c>
      <c r="H380" s="31" t="s">
        <v>499</v>
      </c>
      <c r="I380" s="31" t="s">
        <v>501</v>
      </c>
      <c r="J380" s="32" t="s">
        <v>3442</v>
      </c>
      <c r="K380" s="32" t="s">
        <v>3466</v>
      </c>
      <c r="L380" s="32" t="s">
        <v>3467</v>
      </c>
      <c r="M380" s="63" t="str">
        <f>VLOOKUP(B380,SAOM!B$2:H1414,7,0)</f>
        <v>SES-VAMA-3479</v>
      </c>
      <c r="N380" s="63">
        <v>4033</v>
      </c>
      <c r="O380" s="34">
        <f>VLOOKUP(B380,SAOM!B$2:I1414,8,0)</f>
        <v>41095</v>
      </c>
      <c r="P380" s="34" t="e">
        <f>VLOOKUP(B380,AG_Lider!A$1:F1773,6,0)</f>
        <v>#N/A</v>
      </c>
      <c r="Q380" s="65" t="str">
        <f>VLOOKUP(B380,SAOM!B$2:J1414,9,0)</f>
        <v>Cristiano de Stefani Marquez</v>
      </c>
      <c r="R380" s="34" t="str">
        <f>VLOOKUP(B380,SAOM!B$2:K1860,10,0)</f>
        <v xml:space="preserve">Rua Pedro Sampaio, 1225 </v>
      </c>
      <c r="S380" s="65" t="str">
        <f>VLOOKUP(B380,SAOM!B376:M1104,12,0)</f>
        <v>38 3731-4767</v>
      </c>
      <c r="T380" s="116" t="str">
        <f>VLOOKUP(B380,SAOM!B376:L1104,11,0)</f>
        <v>39260-000</v>
      </c>
      <c r="U380" s="35"/>
      <c r="V380" s="63" t="str">
        <f>VLOOKUP(B380,SAOM!B376:N1104,13,0)</f>
        <v>00:20:0e:10:52:15</v>
      </c>
      <c r="W380" s="34">
        <v>41095</v>
      </c>
      <c r="X380" s="32" t="s">
        <v>1562</v>
      </c>
      <c r="Y380" s="36">
        <v>41095</v>
      </c>
      <c r="Z380" s="53"/>
      <c r="AA380" s="72"/>
      <c r="AB380" s="72" t="s">
        <v>4850</v>
      </c>
      <c r="AC380" s="72"/>
      <c r="AD380" s="32" t="s">
        <v>5522</v>
      </c>
      <c r="AE380" s="37" t="s">
        <v>4850</v>
      </c>
    </row>
    <row r="381" spans="1:31" s="37" customFormat="1">
      <c r="A381" s="30">
        <v>3480</v>
      </c>
      <c r="B381" s="61">
        <v>3480</v>
      </c>
      <c r="C381" s="34">
        <v>41044</v>
      </c>
      <c r="D381" s="34">
        <v>41089</v>
      </c>
      <c r="E381" s="34">
        <f t="shared" si="6"/>
        <v>41104</v>
      </c>
      <c r="F381" s="34">
        <v>41050</v>
      </c>
      <c r="G381" s="31" t="s">
        <v>764</v>
      </c>
      <c r="H381" s="31" t="s">
        <v>499</v>
      </c>
      <c r="I381" s="31" t="s">
        <v>506</v>
      </c>
      <c r="J381" s="32" t="s">
        <v>121</v>
      </c>
      <c r="K381" s="32" t="s">
        <v>3468</v>
      </c>
      <c r="L381" s="32" t="s">
        <v>3469</v>
      </c>
      <c r="M381" s="63" t="str">
        <f>VLOOKUP(B381,SAOM!B$2:H1415,7,0)</f>
        <v>-</v>
      </c>
      <c r="N381" s="63">
        <v>4033</v>
      </c>
      <c r="O381" s="34" t="str">
        <f>VLOOKUP(B381,SAOM!B$2:I1415,8,0)</f>
        <v>-</v>
      </c>
      <c r="P381" s="34" t="e">
        <f>VLOOKUP(B381,AG_Lider!A$1:F1774,6,0)</f>
        <v>#N/A</v>
      </c>
      <c r="Q381" s="65" t="str">
        <f>VLOOKUP(B381,SAOM!B$2:J1415,9,0)</f>
        <v>Cristine Medeiros Marcelos</v>
      </c>
      <c r="R381" s="34" t="str">
        <f>VLOOKUP(B381,SAOM!B$2:K1861,10,0)</f>
        <v>Rua Lopes Dias, 518 - Vila Vieira</v>
      </c>
      <c r="S381" s="65" t="str">
        <f>VLOOKUP(B381,SAOM!B377:M1105,12,0)</f>
        <v>33 3534-1288</v>
      </c>
      <c r="T381" s="116" t="str">
        <f>VLOOKUP(B381,SAOM!B377:L1105,11,0)</f>
        <v>39818-000</v>
      </c>
      <c r="U381" s="35"/>
      <c r="V381" s="63" t="str">
        <f>VLOOKUP(B381,SAOM!B377:N1105,13,0)</f>
        <v>-</v>
      </c>
      <c r="W381" s="34"/>
      <c r="X381" s="32"/>
      <c r="Y381" s="36"/>
      <c r="Z381" s="53"/>
      <c r="AA381" s="72" t="s">
        <v>1525</v>
      </c>
      <c r="AB381" s="72" t="s">
        <v>4850</v>
      </c>
      <c r="AC381" s="72"/>
      <c r="AD381" s="32"/>
      <c r="AE381" s="37" t="s">
        <v>4850</v>
      </c>
    </row>
    <row r="382" spans="1:31" s="37" customFormat="1">
      <c r="A382" s="30">
        <v>3481</v>
      </c>
      <c r="B382" s="61">
        <v>3481</v>
      </c>
      <c r="C382" s="34">
        <v>41044</v>
      </c>
      <c r="D382" s="34">
        <v>41089</v>
      </c>
      <c r="E382" s="34">
        <f t="shared" si="6"/>
        <v>41104</v>
      </c>
      <c r="F382" s="34">
        <v>41050</v>
      </c>
      <c r="G382" s="31" t="s">
        <v>764</v>
      </c>
      <c r="H382" s="31" t="s">
        <v>499</v>
      </c>
      <c r="I382" s="31" t="s">
        <v>506</v>
      </c>
      <c r="J382" s="32" t="s">
        <v>121</v>
      </c>
      <c r="K382" s="32" t="s">
        <v>3468</v>
      </c>
      <c r="L382" s="32" t="s">
        <v>3469</v>
      </c>
      <c r="M382" s="63" t="str">
        <f>VLOOKUP(B382,SAOM!B$2:H1416,7,0)</f>
        <v>-</v>
      </c>
      <c r="N382" s="63">
        <v>4033</v>
      </c>
      <c r="O382" s="34" t="str">
        <f>VLOOKUP(B382,SAOM!B$2:I1416,8,0)</f>
        <v>-</v>
      </c>
      <c r="P382" s="34" t="e">
        <f>VLOOKUP(B382,AG_Lider!A$1:F1775,6,0)</f>
        <v>#N/A</v>
      </c>
      <c r="Q382" s="65" t="str">
        <f>VLOOKUP(B382,SAOM!B$2:J1416,9,0)</f>
        <v>Danielle Gomes Neiva</v>
      </c>
      <c r="R382" s="34" t="str">
        <f>VLOOKUP(B382,SAOM!B$2:K1862,10,0)</f>
        <v>Rua Ceci Vieira Lopes, s/n - Coronel Olinto Vieira</v>
      </c>
      <c r="S382" s="65" t="str">
        <f>VLOOKUP(B382,SAOM!B378:M1106,12,0)</f>
        <v>33 3534-2039</v>
      </c>
      <c r="T382" s="116" t="str">
        <f>VLOOKUP(B382,SAOM!B378:L1106,11,0)</f>
        <v>39818-000</v>
      </c>
      <c r="U382" s="35"/>
      <c r="V382" s="63" t="str">
        <f>VLOOKUP(B382,SAOM!B378:N1106,13,0)</f>
        <v>-</v>
      </c>
      <c r="W382" s="34"/>
      <c r="X382" s="32"/>
      <c r="Y382" s="36"/>
      <c r="Z382" s="53"/>
      <c r="AA382" s="72" t="s">
        <v>3621</v>
      </c>
      <c r="AB382" s="72" t="s">
        <v>4850</v>
      </c>
      <c r="AC382" s="72"/>
      <c r="AD382" s="32"/>
      <c r="AE382" s="37" t="s">
        <v>4850</v>
      </c>
    </row>
    <row r="383" spans="1:31" s="37" customFormat="1">
      <c r="A383" s="30">
        <v>3482</v>
      </c>
      <c r="B383" s="61">
        <v>3482</v>
      </c>
      <c r="C383" s="34">
        <v>41044</v>
      </c>
      <c r="D383" s="34">
        <v>41089</v>
      </c>
      <c r="E383" s="34">
        <f t="shared" si="6"/>
        <v>41104</v>
      </c>
      <c r="F383" s="34">
        <v>41050</v>
      </c>
      <c r="G383" s="31" t="s">
        <v>764</v>
      </c>
      <c r="H383" s="31" t="s">
        <v>499</v>
      </c>
      <c r="I383" s="31" t="s">
        <v>506</v>
      </c>
      <c r="J383" s="32" t="s">
        <v>121</v>
      </c>
      <c r="K383" s="32" t="s">
        <v>3468</v>
      </c>
      <c r="L383" s="32" t="s">
        <v>3469</v>
      </c>
      <c r="M383" s="63" t="str">
        <f>VLOOKUP(B383,SAOM!B$2:H1417,7,0)</f>
        <v>-</v>
      </c>
      <c r="N383" s="63">
        <v>4033</v>
      </c>
      <c r="O383" s="34" t="str">
        <f>VLOOKUP(B383,SAOM!B$2:I1417,8,0)</f>
        <v>-</v>
      </c>
      <c r="P383" s="34" t="e">
        <f>VLOOKUP(B383,AG_Lider!A$1:F1776,6,0)</f>
        <v>#N/A</v>
      </c>
      <c r="Q383" s="65" t="str">
        <f>VLOOKUP(B383,SAOM!B$2:J1417,9,0)</f>
        <v>Rejane Almeida Borges</v>
      </c>
      <c r="R383" s="34" t="str">
        <f>VLOOKUP(B383,SAOM!B$2:K1863,10,0)</f>
        <v>Rua Juiz de Fora, s/n - Bom Jeus</v>
      </c>
      <c r="S383" s="65" t="str">
        <f>VLOOKUP(B383,SAOM!B379:M1107,12,0)</f>
        <v>33 3534-2040</v>
      </c>
      <c r="T383" s="116" t="str">
        <f>VLOOKUP(B383,SAOM!B379:L1107,11,0)</f>
        <v>39818-000</v>
      </c>
      <c r="U383" s="35"/>
      <c r="V383" s="63" t="str">
        <f>VLOOKUP(B383,SAOM!B379:N1107,13,0)</f>
        <v>-</v>
      </c>
      <c r="W383" s="34"/>
      <c r="X383" s="32"/>
      <c r="Y383" s="36"/>
      <c r="Z383" s="53"/>
      <c r="AA383" s="72" t="s">
        <v>3622</v>
      </c>
      <c r="AB383" s="72" t="s">
        <v>4850</v>
      </c>
      <c r="AC383" s="72"/>
      <c r="AD383" s="32"/>
      <c r="AE383" s="37" t="s">
        <v>4850</v>
      </c>
    </row>
    <row r="384" spans="1:31" s="37" customFormat="1">
      <c r="A384" s="30">
        <v>3483</v>
      </c>
      <c r="B384" s="61">
        <v>3483</v>
      </c>
      <c r="C384" s="34">
        <v>41044</v>
      </c>
      <c r="D384" s="34">
        <v>41089</v>
      </c>
      <c r="E384" s="34">
        <f t="shared" si="6"/>
        <v>41104</v>
      </c>
      <c r="F384" s="34">
        <v>41050</v>
      </c>
      <c r="G384" s="31" t="s">
        <v>764</v>
      </c>
      <c r="H384" s="31" t="s">
        <v>499</v>
      </c>
      <c r="I384" s="31" t="s">
        <v>506</v>
      </c>
      <c r="J384" s="32" t="s">
        <v>121</v>
      </c>
      <c r="K384" s="32" t="s">
        <v>3468</v>
      </c>
      <c r="L384" s="32" t="s">
        <v>3469</v>
      </c>
      <c r="M384" s="63" t="str">
        <f>VLOOKUP(B384,SAOM!B$2:H1418,7,0)</f>
        <v>-</v>
      </c>
      <c r="N384" s="63">
        <v>4033</v>
      </c>
      <c r="O384" s="34" t="str">
        <f>VLOOKUP(B384,SAOM!B$2:I1418,8,0)</f>
        <v>-</v>
      </c>
      <c r="P384" s="34" t="e">
        <f>VLOOKUP(B384,AG_Lider!A$1:F1777,6,0)</f>
        <v>#N/A</v>
      </c>
      <c r="Q384" s="65" t="str">
        <f>VLOOKUP(B384,SAOM!B$2:J1418,9,0)</f>
        <v>Fabrícia Pinheiro dos Santos</v>
      </c>
      <c r="R384" s="34" t="str">
        <f>VLOOKUP(B384,SAOM!B$2:K1864,10,0)</f>
        <v>Rua Principal, s/n - Zona Rural</v>
      </c>
      <c r="S384" s="65" t="str">
        <f>VLOOKUP(B384,SAOM!B380:M1108,12,0)</f>
        <v>33 8428-0980</v>
      </c>
      <c r="T384" s="116" t="str">
        <f>VLOOKUP(B384,SAOM!B380:L1108,11,0)</f>
        <v>39818-000</v>
      </c>
      <c r="U384" s="35"/>
      <c r="V384" s="63" t="str">
        <f>VLOOKUP(B384,SAOM!B380:N1108,13,0)</f>
        <v>-</v>
      </c>
      <c r="W384" s="34"/>
      <c r="X384" s="32"/>
      <c r="Y384" s="36"/>
      <c r="Z384" s="53"/>
      <c r="AA384" s="72" t="s">
        <v>1525</v>
      </c>
      <c r="AB384" s="72" t="s">
        <v>4850</v>
      </c>
      <c r="AC384" s="72"/>
      <c r="AD384" s="32"/>
      <c r="AE384" s="37" t="s">
        <v>4850</v>
      </c>
    </row>
    <row r="385" spans="1:31" s="37" customFormat="1">
      <c r="A385" s="30">
        <v>3484</v>
      </c>
      <c r="B385" s="61">
        <v>3484</v>
      </c>
      <c r="C385" s="34">
        <v>41044</v>
      </c>
      <c r="D385" s="34">
        <v>41089</v>
      </c>
      <c r="E385" s="34">
        <f t="shared" si="6"/>
        <v>41104</v>
      </c>
      <c r="F385" s="34" t="s">
        <v>501</v>
      </c>
      <c r="G385" s="31" t="s">
        <v>517</v>
      </c>
      <c r="H385" s="31" t="s">
        <v>499</v>
      </c>
      <c r="I385" s="31" t="s">
        <v>501</v>
      </c>
      <c r="J385" s="32" t="s">
        <v>121</v>
      </c>
      <c r="K385" s="32" t="s">
        <v>3468</v>
      </c>
      <c r="L385" s="32" t="s">
        <v>3469</v>
      </c>
      <c r="M385" s="63" t="str">
        <f>VLOOKUP(B385,SAOM!B$2:H1419,7,0)</f>
        <v>SES-PASO-3484</v>
      </c>
      <c r="N385" s="63">
        <v>4033</v>
      </c>
      <c r="O385" s="34">
        <f>VLOOKUP(B385,SAOM!B$2:I1419,8,0)</f>
        <v>41087</v>
      </c>
      <c r="P385" s="34" t="e">
        <f>VLOOKUP(B385,AG_Lider!A$1:F1778,6,0)</f>
        <v>#N/A</v>
      </c>
      <c r="Q385" s="65" t="str">
        <f>VLOOKUP(B385,SAOM!B$2:J1419,9,0)</f>
        <v>Marcelo Batista dos Santos</v>
      </c>
      <c r="R385" s="34" t="str">
        <f>VLOOKUP(B385,SAOM!B$2:K1865,10,0)</f>
        <v>Rua Juca de Matos, 210 - João de Lino</v>
      </c>
      <c r="S385" s="65" t="str">
        <f>VLOOKUP(B385,SAOM!B381:M1109,12,0)</f>
        <v>33 3534-1217</v>
      </c>
      <c r="T385" s="116" t="str">
        <f>VLOOKUP(B385,SAOM!B381:L1109,11,0)</f>
        <v>39818-000</v>
      </c>
      <c r="U385" s="35"/>
      <c r="V385" s="63" t="str">
        <f>VLOOKUP(B385,SAOM!B381:N1109,13,0)</f>
        <v>00:20:0e:10:52:75</v>
      </c>
      <c r="W385" s="34">
        <v>41087</v>
      </c>
      <c r="X385" s="32" t="s">
        <v>2241</v>
      </c>
      <c r="Y385" s="36">
        <v>41087</v>
      </c>
      <c r="Z385" s="53"/>
      <c r="AA385" s="72"/>
      <c r="AB385" s="72" t="s">
        <v>4850</v>
      </c>
      <c r="AC385" s="72"/>
      <c r="AD385" s="32" t="s">
        <v>4785</v>
      </c>
      <c r="AE385" s="37" t="s">
        <v>4850</v>
      </c>
    </row>
    <row r="386" spans="1:31" s="37" customFormat="1">
      <c r="A386" s="30">
        <v>3485</v>
      </c>
      <c r="B386" s="61">
        <v>3485</v>
      </c>
      <c r="C386" s="34">
        <v>41044</v>
      </c>
      <c r="D386" s="34">
        <v>41089</v>
      </c>
      <c r="E386" s="34">
        <f t="shared" si="6"/>
        <v>41104</v>
      </c>
      <c r="F386" s="34" t="s">
        <v>501</v>
      </c>
      <c r="G386" s="31" t="s">
        <v>517</v>
      </c>
      <c r="H386" s="31" t="s">
        <v>499</v>
      </c>
      <c r="I386" s="31" t="s">
        <v>501</v>
      </c>
      <c r="J386" s="32" t="s">
        <v>1382</v>
      </c>
      <c r="K386" s="32" t="s">
        <v>3411</v>
      </c>
      <c r="L386" s="32" t="s">
        <v>3412</v>
      </c>
      <c r="M386" s="63" t="str">
        <f>VLOOKUP(B386,SAOM!B$2:H1413,7,0)</f>
        <v>SES-MATA-3485</v>
      </c>
      <c r="N386" s="63">
        <v>4033</v>
      </c>
      <c r="O386" s="34">
        <f>VLOOKUP(B386,SAOM!B$2:I1413,8,0)</f>
        <v>41089</v>
      </c>
      <c r="P386" s="34" t="e">
        <f>VLOOKUP(B386,AG_Lider!A$1:F1772,6,0)</f>
        <v>#N/A</v>
      </c>
      <c r="Q386" s="65" t="str">
        <f>VLOOKUP(B386,SAOM!B$2:J1413,9,0)</f>
        <v>Kyssila Arilayne Chaves</v>
      </c>
      <c r="R386" s="34" t="str">
        <f>VLOOKUP(B386,SAOM!B$2:K1859,10,0)</f>
        <v>Praça Pio XII, 137 - Centro</v>
      </c>
      <c r="S386" s="65" t="str">
        <f>VLOOKUP(B386,SAOM!B382:M1110,12,0)</f>
        <v>33 3514-2491</v>
      </c>
      <c r="T386" s="116" t="str">
        <f>VLOOKUP(B386,SAOM!B382:L1110,11,0)</f>
        <v>39690-000</v>
      </c>
      <c r="U386" s="35"/>
      <c r="V386" s="63" t="str">
        <f>VLOOKUP(B386,SAOM!B382:N1110,13,0)</f>
        <v>00:20:0e:10:51:fb</v>
      </c>
      <c r="W386" s="34">
        <v>41088</v>
      </c>
      <c r="X386" s="32" t="s">
        <v>2241</v>
      </c>
      <c r="Y386" s="36">
        <v>41089</v>
      </c>
      <c r="Z386" s="53"/>
      <c r="AA386" s="72"/>
      <c r="AB386" s="72" t="s">
        <v>4850</v>
      </c>
      <c r="AC386" s="72"/>
      <c r="AD386" s="32" t="s">
        <v>3991</v>
      </c>
      <c r="AE386" s="37" t="s">
        <v>4850</v>
      </c>
    </row>
    <row r="387" spans="1:31" s="37" customFormat="1">
      <c r="A387" s="30">
        <v>3486</v>
      </c>
      <c r="B387" s="61">
        <v>3486</v>
      </c>
      <c r="C387" s="34">
        <v>41044</v>
      </c>
      <c r="D387" s="34">
        <v>41089</v>
      </c>
      <c r="E387" s="34">
        <f t="shared" si="6"/>
        <v>41104</v>
      </c>
      <c r="F387" s="34">
        <v>41050</v>
      </c>
      <c r="G387" s="31" t="s">
        <v>764</v>
      </c>
      <c r="H387" s="31" t="s">
        <v>499</v>
      </c>
      <c r="I387" s="31" t="s">
        <v>506</v>
      </c>
      <c r="J387" s="32" t="s">
        <v>1382</v>
      </c>
      <c r="K387" s="32" t="s">
        <v>3462</v>
      </c>
      <c r="L387" s="32" t="s">
        <v>3463</v>
      </c>
      <c r="M387" s="63" t="str">
        <f>VLOOKUP(B387,SAOM!B$2:H1411,7,0)</f>
        <v>-</v>
      </c>
      <c r="N387" s="63">
        <v>4033</v>
      </c>
      <c r="O387" s="34" t="str">
        <f>VLOOKUP(B387,SAOM!B$2:I1411,8,0)</f>
        <v>-</v>
      </c>
      <c r="P387" s="34" t="e">
        <f>VLOOKUP(B387,AG_Lider!A$1:F1770,6,0)</f>
        <v>#N/A</v>
      </c>
      <c r="Q387" s="65" t="str">
        <f>VLOOKUP(B387,SAOM!B$2:J1411,9,0)</f>
        <v>Beyliane Camargos Meira</v>
      </c>
      <c r="R387" s="34" t="str">
        <f>VLOOKUP(B387,SAOM!B$2:K1857,10,0)</f>
        <v>Rua Cassiano Terra, 161 - Centro</v>
      </c>
      <c r="S387" s="65" t="str">
        <f>VLOOKUP(B387,SAOM!B383:M1111,12,0)</f>
        <v>33 3514-2491</v>
      </c>
      <c r="T387" s="116" t="str">
        <f>VLOOKUP(B387,SAOM!B383:L1111,11,0)</f>
        <v>39690-000</v>
      </c>
      <c r="U387" s="35"/>
      <c r="V387" s="63" t="str">
        <f>VLOOKUP(B387,SAOM!B383:N1111,13,0)</f>
        <v>-</v>
      </c>
      <c r="W387" s="34"/>
      <c r="X387" s="32"/>
      <c r="Y387" s="36"/>
      <c r="Z387" s="53"/>
      <c r="AA387" s="72" t="s">
        <v>3623</v>
      </c>
      <c r="AB387" s="72" t="s">
        <v>4850</v>
      </c>
      <c r="AC387" s="72"/>
      <c r="AD387" s="32"/>
      <c r="AE387" s="37" t="s">
        <v>4850</v>
      </c>
    </row>
    <row r="388" spans="1:31" s="37" customFormat="1">
      <c r="A388" s="30">
        <v>3487</v>
      </c>
      <c r="B388" s="61">
        <v>3487</v>
      </c>
      <c r="C388" s="34">
        <v>41044</v>
      </c>
      <c r="D388" s="34">
        <v>41089</v>
      </c>
      <c r="E388" s="34">
        <f t="shared" si="6"/>
        <v>41104</v>
      </c>
      <c r="F388" s="34">
        <v>41050</v>
      </c>
      <c r="G388" s="31" t="s">
        <v>764</v>
      </c>
      <c r="H388" s="31" t="s">
        <v>499</v>
      </c>
      <c r="I388" s="31" t="s">
        <v>506</v>
      </c>
      <c r="J388" s="32" t="s">
        <v>1382</v>
      </c>
      <c r="K388" s="32" t="s">
        <v>3411</v>
      </c>
      <c r="L388" s="32" t="s">
        <v>3412</v>
      </c>
      <c r="M388" s="63" t="str">
        <f>VLOOKUP(B388,SAOM!B$2:H1380,7,0)</f>
        <v>-</v>
      </c>
      <c r="N388" s="63">
        <v>4033</v>
      </c>
      <c r="O388" s="34" t="str">
        <f>VLOOKUP(B388,SAOM!B$2:I1380,8,0)</f>
        <v>-</v>
      </c>
      <c r="P388" s="34" t="e">
        <f>VLOOKUP(B388,AG_Lider!A$1:F1739,6,0)</f>
        <v>#N/A</v>
      </c>
      <c r="Q388" s="65" t="str">
        <f>VLOOKUP(B388,SAOM!B$2:J1380,9,0)</f>
        <v>Andreza Hirle da Silva</v>
      </c>
      <c r="R388" s="34" t="str">
        <f>VLOOKUP(B388,SAOM!B$2:K1826,10,0)</f>
        <v>Rua Eva Ribeiro Mendes, 20</v>
      </c>
      <c r="S388" s="65" t="str">
        <f>VLOOKUP(B388,SAOM!B384:M1112,12,0)</f>
        <v>33 3514-2491</v>
      </c>
      <c r="T388" s="116" t="str">
        <f>VLOOKUP(B388,SAOM!B384:L1112,11,0)</f>
        <v>39690-000</v>
      </c>
      <c r="U388" s="35"/>
      <c r="V388" s="63" t="str">
        <f>VLOOKUP(B388,SAOM!B384:N1112,13,0)</f>
        <v>-</v>
      </c>
      <c r="W388" s="34"/>
      <c r="X388" s="32"/>
      <c r="Y388" s="36"/>
      <c r="Z388" s="53"/>
      <c r="AA388" s="72" t="s">
        <v>3624</v>
      </c>
      <c r="AB388" s="72" t="s">
        <v>4850</v>
      </c>
      <c r="AC388" s="72"/>
      <c r="AD388" s="32"/>
      <c r="AE388" s="37" t="s">
        <v>4850</v>
      </c>
    </row>
    <row r="389" spans="1:31" s="37" customFormat="1">
      <c r="A389" s="30">
        <v>3488</v>
      </c>
      <c r="B389" s="61">
        <v>3488</v>
      </c>
      <c r="C389" s="34">
        <v>41044</v>
      </c>
      <c r="D389" s="34">
        <v>41089</v>
      </c>
      <c r="E389" s="34">
        <f t="shared" si="6"/>
        <v>41104</v>
      </c>
      <c r="F389" s="34">
        <v>41050</v>
      </c>
      <c r="G389" s="31" t="s">
        <v>764</v>
      </c>
      <c r="H389" s="31" t="s">
        <v>499</v>
      </c>
      <c r="I389" s="31" t="s">
        <v>506</v>
      </c>
      <c r="J389" s="32" t="s">
        <v>1382</v>
      </c>
      <c r="K389" s="32" t="s">
        <v>3411</v>
      </c>
      <c r="L389" s="32" t="s">
        <v>3412</v>
      </c>
      <c r="M389" s="63" t="str">
        <f>VLOOKUP(B389,SAOM!B$2:H1381,7,0)</f>
        <v>-</v>
      </c>
      <c r="N389" s="63">
        <v>4033</v>
      </c>
      <c r="O389" s="34" t="str">
        <f>VLOOKUP(B389,SAOM!B$2:I1381,8,0)</f>
        <v>-</v>
      </c>
      <c r="P389" s="34" t="e">
        <f>VLOOKUP(B389,AG_Lider!A$1:F1740,6,0)</f>
        <v>#N/A</v>
      </c>
      <c r="Q389" s="65" t="str">
        <f>VLOOKUP(B389,SAOM!B$2:J1381,9,0)</f>
        <v>Patricia Abrantes Reis</v>
      </c>
      <c r="R389" s="34" t="str">
        <f>VLOOKUP(B389,SAOM!B$2:K1827,10,0)</f>
        <v>Rua Nossa Senhora do Carmo, s/n</v>
      </c>
      <c r="S389" s="65" t="str">
        <f>VLOOKUP(B389,SAOM!B385:M1113,12,0)</f>
        <v>33 3514-2491</v>
      </c>
      <c r="T389" s="116" t="str">
        <f>VLOOKUP(B389,SAOM!B385:L1113,11,0)</f>
        <v>39690-000</v>
      </c>
      <c r="U389" s="35"/>
      <c r="V389" s="63" t="str">
        <f>VLOOKUP(B389,SAOM!B385:N1113,13,0)</f>
        <v>-</v>
      </c>
      <c r="W389" s="34"/>
      <c r="X389" s="32"/>
      <c r="Y389" s="36"/>
      <c r="Z389" s="53"/>
      <c r="AA389" s="72" t="s">
        <v>3622</v>
      </c>
      <c r="AB389" s="72" t="s">
        <v>4850</v>
      </c>
      <c r="AC389" s="72"/>
      <c r="AD389" s="32"/>
      <c r="AE389" s="37" t="s">
        <v>4850</v>
      </c>
    </row>
    <row r="390" spans="1:31" s="37" customFormat="1">
      <c r="A390" s="30">
        <v>3489</v>
      </c>
      <c r="B390" s="61">
        <v>3489</v>
      </c>
      <c r="C390" s="34">
        <v>41044</v>
      </c>
      <c r="D390" s="34">
        <v>41089</v>
      </c>
      <c r="E390" s="34">
        <f t="shared" si="6"/>
        <v>41104</v>
      </c>
      <c r="F390" s="34">
        <v>41050</v>
      </c>
      <c r="G390" s="31" t="s">
        <v>764</v>
      </c>
      <c r="H390" s="31" t="s">
        <v>499</v>
      </c>
      <c r="I390" s="31" t="s">
        <v>506</v>
      </c>
      <c r="J390" s="32" t="s">
        <v>1382</v>
      </c>
      <c r="K390" s="32" t="s">
        <v>3411</v>
      </c>
      <c r="L390" s="32" t="s">
        <v>3412</v>
      </c>
      <c r="M390" s="63" t="str">
        <f>VLOOKUP(B390,SAOM!B$2:H1382,7,0)</f>
        <v>-</v>
      </c>
      <c r="N390" s="63">
        <v>4033</v>
      </c>
      <c r="O390" s="34" t="str">
        <f>VLOOKUP(B390,SAOM!B$2:I1382,8,0)</f>
        <v>-</v>
      </c>
      <c r="P390" s="34" t="e">
        <f>VLOOKUP(B390,AG_Lider!A$1:F1741,6,0)</f>
        <v>#N/A</v>
      </c>
      <c r="Q390" s="65" t="str">
        <f>VLOOKUP(B390,SAOM!B$2:J1382,9,0)</f>
        <v>Thais Silva Ramalho</v>
      </c>
      <c r="R390" s="34" t="str">
        <f>VLOOKUP(B390,SAOM!B$2:K1828,10,0)</f>
        <v>Rua Santo Antônio do Mucuri, s/n</v>
      </c>
      <c r="S390" s="65" t="str">
        <f>VLOOKUP(B390,SAOM!B386:M1114,12,0)</f>
        <v>33 3514-2491</v>
      </c>
      <c r="T390" s="116" t="str">
        <f>VLOOKUP(B390,SAOM!B386:L1114,11,0)</f>
        <v>39690-000</v>
      </c>
      <c r="U390" s="35"/>
      <c r="V390" s="63" t="str">
        <f>VLOOKUP(B390,SAOM!B386:N1114,13,0)</f>
        <v>-</v>
      </c>
      <c r="W390" s="34"/>
      <c r="X390" s="32"/>
      <c r="Y390" s="36"/>
      <c r="Z390" s="53"/>
      <c r="AA390" s="72" t="s">
        <v>3625</v>
      </c>
      <c r="AB390" s="72" t="s">
        <v>4850</v>
      </c>
      <c r="AC390" s="72"/>
      <c r="AD390" s="32"/>
      <c r="AE390" s="37" t="s">
        <v>4850</v>
      </c>
    </row>
    <row r="391" spans="1:31" s="37" customFormat="1">
      <c r="A391" s="30">
        <v>3490</v>
      </c>
      <c r="B391" s="61">
        <v>3490</v>
      </c>
      <c r="C391" s="34">
        <v>41044</v>
      </c>
      <c r="D391" s="34">
        <v>41089</v>
      </c>
      <c r="E391" s="34">
        <f t="shared" si="6"/>
        <v>41104</v>
      </c>
      <c r="F391" s="34">
        <v>41050</v>
      </c>
      <c r="G391" s="31" t="s">
        <v>764</v>
      </c>
      <c r="H391" s="31" t="s">
        <v>499</v>
      </c>
      <c r="I391" s="31" t="s">
        <v>506</v>
      </c>
      <c r="J391" s="32" t="s">
        <v>1382</v>
      </c>
      <c r="K391" s="32" t="s">
        <v>3411</v>
      </c>
      <c r="L391" s="32" t="s">
        <v>3412</v>
      </c>
      <c r="M391" s="63" t="str">
        <f>VLOOKUP(B391,SAOM!B$2:H1398,7,0)</f>
        <v>-</v>
      </c>
      <c r="N391" s="63">
        <v>4033</v>
      </c>
      <c r="O391" s="34" t="str">
        <f>VLOOKUP(B391,SAOM!B$2:I1398,8,0)</f>
        <v>-</v>
      </c>
      <c r="P391" s="34" t="e">
        <f>VLOOKUP(B391,AG_Lider!A$1:F1757,6,0)</f>
        <v>#N/A</v>
      </c>
      <c r="Q391" s="65" t="str">
        <f>VLOOKUP(B391,SAOM!B$2:J1398,9,0)</f>
        <v>Mauriene H. de Souza</v>
      </c>
      <c r="R391" s="34" t="str">
        <f>VLOOKUP(B391,SAOM!B$2:K1844,10,0)</f>
        <v>Praça José Gomes Amaral, s/n</v>
      </c>
      <c r="S391" s="65" t="str">
        <f>VLOOKUP(B391,SAOM!B387:M1115,12,0)</f>
        <v>33 3514-2491</v>
      </c>
      <c r="T391" s="116" t="str">
        <f>VLOOKUP(B391,SAOM!B387:L1115,11,0)</f>
        <v>39690-000</v>
      </c>
      <c r="U391" s="35"/>
      <c r="V391" s="63" t="str">
        <f>VLOOKUP(B391,SAOM!B387:N1115,13,0)</f>
        <v>-</v>
      </c>
      <c r="W391" s="34"/>
      <c r="X391" s="32"/>
      <c r="Y391" s="36"/>
      <c r="Z391" s="53"/>
      <c r="AA391" s="72" t="s">
        <v>3626</v>
      </c>
      <c r="AB391" s="72" t="s">
        <v>4850</v>
      </c>
      <c r="AC391" s="72"/>
      <c r="AD391" s="32"/>
      <c r="AE391" s="37" t="s">
        <v>4850</v>
      </c>
    </row>
    <row r="392" spans="1:31" s="37" customFormat="1">
      <c r="A392" s="30">
        <v>3491</v>
      </c>
      <c r="B392" s="61">
        <v>3491</v>
      </c>
      <c r="C392" s="34">
        <v>41044</v>
      </c>
      <c r="D392" s="34">
        <v>41133</v>
      </c>
      <c r="E392" s="34">
        <f t="shared" si="6"/>
        <v>41148</v>
      </c>
      <c r="F392" s="34">
        <v>41050</v>
      </c>
      <c r="G392" s="31" t="s">
        <v>752</v>
      </c>
      <c r="H392" s="31" t="s">
        <v>499</v>
      </c>
      <c r="I392" s="31" t="s">
        <v>506</v>
      </c>
      <c r="J392" s="32" t="s">
        <v>3379</v>
      </c>
      <c r="K392" s="32" t="s">
        <v>3423</v>
      </c>
      <c r="L392" s="32" t="s">
        <v>3424</v>
      </c>
      <c r="M392" s="63" t="str">
        <f>VLOOKUP(B392,SAOM!B$2:H1399,7,0)</f>
        <v>-</v>
      </c>
      <c r="N392" s="63">
        <v>4033</v>
      </c>
      <c r="O392" s="34" t="str">
        <f>VLOOKUP(B392,SAOM!B$2:I1399,8,0)</f>
        <v>-</v>
      </c>
      <c r="P392" s="34" t="e">
        <f>VLOOKUP(B392,AG_Lider!A$1:F1758,6,0)</f>
        <v>#N/A</v>
      </c>
      <c r="Q392" s="65" t="str">
        <f>VLOOKUP(B392,SAOM!B$2:J1399,9,0)</f>
        <v>Elisa Mara Medeiros Cunha</v>
      </c>
      <c r="R392" s="34" t="str">
        <f>VLOOKUP(B392,SAOM!B$2:K1845,10,0)</f>
        <v>Rua Bias Fortes, 206</v>
      </c>
      <c r="S392" s="65" t="str">
        <f>VLOOKUP(B392,SAOM!B388:M1116,12,0)</f>
        <v>32 3351-1302</v>
      </c>
      <c r="T392" s="116" t="str">
        <f>VLOOKUP(B392,SAOM!B388:L1116,11,0)</f>
        <v>36212-000</v>
      </c>
      <c r="U392" s="35"/>
      <c r="V392" s="63" t="str">
        <f>VLOOKUP(B392,SAOM!B388:N1116,13,0)</f>
        <v>-</v>
      </c>
      <c r="W392" s="34"/>
      <c r="X392" s="32"/>
      <c r="Y392" s="36"/>
      <c r="Z392" s="53"/>
      <c r="AA392" s="72" t="s">
        <v>5565</v>
      </c>
      <c r="AB392" s="72" t="s">
        <v>4850</v>
      </c>
      <c r="AC392" s="72"/>
      <c r="AD392" s="32"/>
      <c r="AE392" s="37" t="s">
        <v>4850</v>
      </c>
    </row>
    <row r="393" spans="1:31" s="37" customFormat="1">
      <c r="A393" s="30">
        <v>818</v>
      </c>
      <c r="B393" s="70" t="s">
        <v>1519</v>
      </c>
      <c r="C393" s="34">
        <v>40975</v>
      </c>
      <c r="D393" s="34">
        <v>41020</v>
      </c>
      <c r="E393" s="34">
        <f t="shared" si="6"/>
        <v>41035</v>
      </c>
      <c r="F393" s="34">
        <v>40991</v>
      </c>
      <c r="G393" s="31" t="s">
        <v>517</v>
      </c>
      <c r="H393" s="31" t="s">
        <v>684</v>
      </c>
      <c r="I393" s="31" t="s">
        <v>501</v>
      </c>
      <c r="J393" s="32" t="s">
        <v>1064</v>
      </c>
      <c r="K393" s="32" t="s">
        <v>1073</v>
      </c>
      <c r="L393" s="32" t="s">
        <v>1074</v>
      </c>
      <c r="M393" s="63" t="str">
        <f>VLOOKUP(B393,SAOM!B$2:H1234,7,0)</f>
        <v>SES-RIES-0818</v>
      </c>
      <c r="N393" s="106">
        <v>4033</v>
      </c>
      <c r="O393" s="34">
        <f>VLOOKUP(B393,SAOM!B$2:I1234,8,0)</f>
        <v>41026</v>
      </c>
      <c r="P393" s="34" t="e">
        <f>VLOOKUP(B393,AG_Lider!A$1:F1594,6,0)</f>
        <v>#N/A</v>
      </c>
      <c r="Q393" s="65" t="str">
        <f>VLOOKUP(B393,SAOM!B$2:J1234,9,0)</f>
        <v>Débora Resende</v>
      </c>
      <c r="R393" s="34" t="str">
        <f>VLOOKUP(B393,SAOM!B$2:K1680,10,0)</f>
        <v>Rua Geraldino Rocha, 180 - Felixlândia.</v>
      </c>
      <c r="S393" s="65" t="e">
        <f>VLOOKUP(B393,SAOM!B389:M1117,12,0)</f>
        <v>#N/A</v>
      </c>
      <c r="T393" s="116" t="e">
        <f>VLOOKUP(B393,SAOM!B389:L1117,11,0)</f>
        <v>#N/A</v>
      </c>
      <c r="U393" s="35"/>
      <c r="V393" s="63" t="e">
        <f>VLOOKUP(B393,SAOM!B389:N1117,13,0)</f>
        <v>#N/A</v>
      </c>
      <c r="W393" s="34">
        <v>41031</v>
      </c>
      <c r="X393" s="32" t="s">
        <v>4422</v>
      </c>
      <c r="Y393" s="36">
        <v>41031</v>
      </c>
      <c r="Z393" s="53"/>
      <c r="AA393" s="72" t="s">
        <v>3161</v>
      </c>
      <c r="AB393" s="72" t="s">
        <v>4850</v>
      </c>
      <c r="AC393" s="72"/>
      <c r="AD393" s="54"/>
      <c r="AE393" s="37" t="s">
        <v>4850</v>
      </c>
    </row>
    <row r="394" spans="1:31" s="37" customFormat="1">
      <c r="A394" s="30">
        <v>3493</v>
      </c>
      <c r="B394" s="61">
        <v>3493</v>
      </c>
      <c r="C394" s="34">
        <v>41044</v>
      </c>
      <c r="D394" s="34">
        <v>41133</v>
      </c>
      <c r="E394" s="34">
        <f t="shared" si="6"/>
        <v>41148</v>
      </c>
      <c r="F394" s="34">
        <v>41050</v>
      </c>
      <c r="G394" s="31" t="s">
        <v>752</v>
      </c>
      <c r="H394" s="31" t="s">
        <v>499</v>
      </c>
      <c r="I394" s="31" t="s">
        <v>506</v>
      </c>
      <c r="J394" s="32" t="s">
        <v>3379</v>
      </c>
      <c r="K394" s="32" t="s">
        <v>3423</v>
      </c>
      <c r="L394" s="32" t="s">
        <v>3424</v>
      </c>
      <c r="M394" s="63" t="str">
        <f>VLOOKUP(B394,SAOM!B$2:H1401,7,0)</f>
        <v>-</v>
      </c>
      <c r="N394" s="63">
        <v>4033</v>
      </c>
      <c r="O394" s="34" t="str">
        <f>VLOOKUP(B394,SAOM!B$2:I1401,8,0)</f>
        <v>-</v>
      </c>
      <c r="P394" s="34" t="e">
        <f>VLOOKUP(B394,AG_Lider!A$1:F1760,6,0)</f>
        <v>#N/A</v>
      </c>
      <c r="Q394" s="65" t="str">
        <f>VLOOKUP(B394,SAOM!B$2:J1401,9,0)</f>
        <v>Lilian Leticia de Moura Malta</v>
      </c>
      <c r="R394" s="34" t="str">
        <f>VLOOKUP(B394,SAOM!B$2:K1847,10,0)</f>
        <v>Praça Primeiro de Janeiro, 30</v>
      </c>
      <c r="S394" s="65" t="str">
        <f>VLOOKUP(B394,SAOM!B390:M1118,12,0)</f>
        <v>32 3351-1288</v>
      </c>
      <c r="T394" s="116" t="str">
        <f>VLOOKUP(B394,SAOM!B390:L1118,11,0)</f>
        <v>36212-000</v>
      </c>
      <c r="U394" s="35"/>
      <c r="V394" s="63" t="str">
        <f>VLOOKUP(B394,SAOM!B390:N1118,13,0)</f>
        <v>-</v>
      </c>
      <c r="W394" s="34"/>
      <c r="X394" s="32"/>
      <c r="Y394" s="36"/>
      <c r="Z394" s="53"/>
      <c r="AA394" s="72" t="s">
        <v>5566</v>
      </c>
      <c r="AB394" s="72" t="s">
        <v>4850</v>
      </c>
      <c r="AC394" s="72"/>
      <c r="AD394" s="32"/>
      <c r="AE394" s="37" t="s">
        <v>4850</v>
      </c>
    </row>
    <row r="395" spans="1:31" s="37" customFormat="1">
      <c r="A395" s="30">
        <v>3245</v>
      </c>
      <c r="B395" s="61">
        <v>3245</v>
      </c>
      <c r="C395" s="34">
        <v>41002</v>
      </c>
      <c r="D395" s="34">
        <v>41047</v>
      </c>
      <c r="E395" s="34">
        <f t="shared" si="6"/>
        <v>41062</v>
      </c>
      <c r="F395" s="34" t="s">
        <v>501</v>
      </c>
      <c r="G395" s="31" t="s">
        <v>517</v>
      </c>
      <c r="H395" s="31" t="s">
        <v>684</v>
      </c>
      <c r="I395" s="31" t="s">
        <v>501</v>
      </c>
      <c r="J395" s="32" t="s">
        <v>118</v>
      </c>
      <c r="K395" s="32" t="s">
        <v>664</v>
      </c>
      <c r="L395" s="32" t="s">
        <v>665</v>
      </c>
      <c r="M395" s="63" t="str">
        <f>VLOOKUP(B395,SAOM!B$2:H1278,7,0)</f>
        <v>SES-SAIA-3245</v>
      </c>
      <c r="N395" s="106">
        <v>4033</v>
      </c>
      <c r="O395" s="34">
        <v>41036</v>
      </c>
      <c r="P395" s="34" t="e">
        <f>VLOOKUP(B395,AG_Lider!A$1:F1637,6,0)</f>
        <v>#N/A</v>
      </c>
      <c r="Q395" s="65" t="str">
        <f>VLOOKUP(B395,SAOM!B$2:J1278,9,0)</f>
        <v>Francisco Elias</v>
      </c>
      <c r="R395" s="34" t="str">
        <f>VLOOKUP(B395,SAOM!B$2:K1724,10,0)</f>
        <v>Rua Baldim, 891</v>
      </c>
      <c r="S395" s="65" t="e">
        <f>VLOOKUP(B395,SAOM!B391:M1119,12,0)</f>
        <v>#N/A</v>
      </c>
      <c r="T395" s="116" t="e">
        <f>VLOOKUP(B395,SAOM!B391:L1119,11,0)</f>
        <v>#N/A</v>
      </c>
      <c r="U395" s="35"/>
      <c r="V395" s="63" t="e">
        <f>VLOOKUP(B395,SAOM!B391:N1119,13,0)</f>
        <v>#N/A</v>
      </c>
      <c r="W395" s="34">
        <v>41038</v>
      </c>
      <c r="X395" s="32" t="s">
        <v>3271</v>
      </c>
      <c r="Y395" s="36">
        <v>41038</v>
      </c>
      <c r="Z395" s="53"/>
      <c r="AA395" s="72"/>
      <c r="AB395" s="72" t="s">
        <v>4850</v>
      </c>
      <c r="AC395" s="72"/>
      <c r="AD395" s="32"/>
      <c r="AE395" s="37" t="s">
        <v>4850</v>
      </c>
    </row>
    <row r="396" spans="1:31" s="37" customFormat="1">
      <c r="A396" s="30">
        <v>3495</v>
      </c>
      <c r="B396" s="61">
        <v>3495</v>
      </c>
      <c r="C396" s="34">
        <v>41044</v>
      </c>
      <c r="D396" s="34">
        <v>41089</v>
      </c>
      <c r="E396" s="34">
        <f t="shared" si="6"/>
        <v>41104</v>
      </c>
      <c r="F396" s="34" t="s">
        <v>501</v>
      </c>
      <c r="G396" s="31" t="s">
        <v>517</v>
      </c>
      <c r="H396" s="31" t="s">
        <v>499</v>
      </c>
      <c r="I396" s="31" t="s">
        <v>501</v>
      </c>
      <c r="J396" s="32" t="s">
        <v>3379</v>
      </c>
      <c r="K396" s="32" t="s">
        <v>3423</v>
      </c>
      <c r="L396" s="32" t="s">
        <v>3424</v>
      </c>
      <c r="M396" s="63" t="str">
        <f>VLOOKUP(B396,SAOM!B$2:H1403,7,0)</f>
        <v>SES-BASO-3495</v>
      </c>
      <c r="N396" s="63">
        <v>4033</v>
      </c>
      <c r="O396" s="34">
        <f>VLOOKUP(B396,SAOM!B$2:I1403,8,0)</f>
        <v>41059</v>
      </c>
      <c r="P396" s="34" t="e">
        <f>VLOOKUP(B396,AG_Lider!A$1:F1762,6,0)</f>
        <v>#N/A</v>
      </c>
      <c r="Q396" s="65" t="str">
        <f>VLOOKUP(B396,SAOM!B$2:J1403,9,0)</f>
        <v>Wander Ferreira Junior</v>
      </c>
      <c r="R396" s="34" t="str">
        <f>VLOOKUP(B396,SAOM!B$2:K1849,10,0)</f>
        <v>Rua Berlim, 57</v>
      </c>
      <c r="S396" s="65" t="str">
        <f>VLOOKUP(B396,SAOM!B392:M1120,12,0)</f>
        <v>32 3351-1902</v>
      </c>
      <c r="T396" s="116" t="str">
        <f>VLOOKUP(B396,SAOM!B392:L1120,11,0)</f>
        <v>36212-000</v>
      </c>
      <c r="U396" s="35"/>
      <c r="V396" s="63" t="str">
        <f>VLOOKUP(B396,SAOM!B392:N1120,13,0)</f>
        <v>00:20:0e:10:48:c3</v>
      </c>
      <c r="W396" s="34">
        <v>41060</v>
      </c>
      <c r="X396" s="32" t="s">
        <v>2898</v>
      </c>
      <c r="Y396" s="36">
        <v>41060</v>
      </c>
      <c r="Z396" s="53"/>
      <c r="AA396" s="72"/>
      <c r="AB396" s="72" t="s">
        <v>4850</v>
      </c>
      <c r="AC396" s="72"/>
      <c r="AD396" s="32" t="s">
        <v>4002</v>
      </c>
      <c r="AE396" s="37" t="s">
        <v>4850</v>
      </c>
    </row>
    <row r="397" spans="1:31" s="37" customFormat="1">
      <c r="A397" s="30">
        <v>3232</v>
      </c>
      <c r="B397" s="61" t="s">
        <v>2637</v>
      </c>
      <c r="C397" s="34">
        <v>41001</v>
      </c>
      <c r="D397" s="34">
        <v>41046</v>
      </c>
      <c r="E397" s="34">
        <f t="shared" si="6"/>
        <v>41061</v>
      </c>
      <c r="F397" s="34" t="s">
        <v>501</v>
      </c>
      <c r="G397" s="31" t="s">
        <v>517</v>
      </c>
      <c r="H397" s="31" t="s">
        <v>499</v>
      </c>
      <c r="I397" s="31" t="s">
        <v>501</v>
      </c>
      <c r="J397" s="32" t="s">
        <v>118</v>
      </c>
      <c r="K397" s="32" t="s">
        <v>664</v>
      </c>
      <c r="L397" s="32" t="s">
        <v>665</v>
      </c>
      <c r="M397" s="63" t="str">
        <f>VLOOKUP(B397,SAOM!B$2:H1266,7,0)</f>
        <v>SES-SAIA-3232</v>
      </c>
      <c r="N397" s="106">
        <v>4033</v>
      </c>
      <c r="O397" s="34">
        <f>VLOOKUP(B397,SAOM!B$2:I1266,8,0)</f>
        <v>41010</v>
      </c>
      <c r="P397" s="34" t="str">
        <f>VLOOKUP(B397,AG_Lider!A$1:F1625,6,0)</f>
        <v>CONCLUÍDO</v>
      </c>
      <c r="Q397" s="65" t="str">
        <f>VLOOKUP(B397,SAOM!B$2:J1266,9,0)</f>
        <v>Betânia Claudiano</v>
      </c>
      <c r="R397" s="34" t="str">
        <f>VLOOKUP(B397,SAOM!B$2:K1712,10,0)</f>
        <v>Rua Poti, 403</v>
      </c>
      <c r="S397" s="65" t="e">
        <f>VLOOKUP(B397,SAOM!B393:M1121,12,0)</f>
        <v>#N/A</v>
      </c>
      <c r="T397" s="116" t="e">
        <f>VLOOKUP(B397,SAOM!B393:L1121,11,0)</f>
        <v>#N/A</v>
      </c>
      <c r="U397" s="35"/>
      <c r="V397" s="63" t="e">
        <f>VLOOKUP(B397,SAOM!B393:N1121,13,0)</f>
        <v>#N/A</v>
      </c>
      <c r="W397" s="34">
        <v>41032</v>
      </c>
      <c r="X397" s="32" t="s">
        <v>2446</v>
      </c>
      <c r="Y397" s="36">
        <v>41032</v>
      </c>
      <c r="Z397" s="53"/>
      <c r="AA397" s="72"/>
      <c r="AB397" s="72" t="s">
        <v>4850</v>
      </c>
      <c r="AC397" s="72"/>
      <c r="AD397" s="32"/>
      <c r="AE397" s="37" t="s">
        <v>4850</v>
      </c>
    </row>
    <row r="398" spans="1:31" s="37" customFormat="1">
      <c r="A398" s="30">
        <v>3497</v>
      </c>
      <c r="B398" s="61">
        <v>3497</v>
      </c>
      <c r="C398" s="34">
        <v>41044</v>
      </c>
      <c r="D398" s="34">
        <v>41089</v>
      </c>
      <c r="E398" s="34">
        <f t="shared" si="6"/>
        <v>41104</v>
      </c>
      <c r="F398" s="34" t="s">
        <v>501</v>
      </c>
      <c r="G398" s="31" t="s">
        <v>517</v>
      </c>
      <c r="H398" s="31" t="s">
        <v>684</v>
      </c>
      <c r="I398" s="31" t="s">
        <v>501</v>
      </c>
      <c r="J398" s="32" t="s">
        <v>3398</v>
      </c>
      <c r="K398" s="32" t="s">
        <v>3427</v>
      </c>
      <c r="L398" s="32" t="s">
        <v>3428</v>
      </c>
      <c r="M398" s="63" t="str">
        <f>VLOOKUP(B398,SAOM!B$2:H1405,7,0)</f>
        <v>SES-COES-3497</v>
      </c>
      <c r="N398" s="63">
        <v>4033</v>
      </c>
      <c r="O398" s="34">
        <f>VLOOKUP(B398,SAOM!B$2:I1405,8,0)</f>
        <v>41086</v>
      </c>
      <c r="P398" s="34" t="e">
        <f>VLOOKUP(B398,AG_Lider!A$1:F1764,6,0)</f>
        <v>#N/A</v>
      </c>
      <c r="Q398" s="65" t="str">
        <f>VLOOKUP(B398,SAOM!B$2:J1405,9,0)</f>
        <v>Luiara Bartira Vanzelotti Vieira Baeta</v>
      </c>
      <c r="R398" s="34" t="str">
        <f>VLOOKUP(B398,SAOM!B$2:K1851,10,0)</f>
        <v>Rua Joana Mendonça, s/n</v>
      </c>
      <c r="S398" s="65" t="str">
        <f>VLOOKUP(B398,SAOM!B394:M1122,12,0)</f>
        <v>32 3357-1255</v>
      </c>
      <c r="T398" s="116" t="str">
        <f>VLOOKUP(B398,SAOM!B394:L1122,11,0)</f>
        <v>36330-000</v>
      </c>
      <c r="U398" s="35"/>
      <c r="V398" s="63" t="str">
        <f>VLOOKUP(B398,SAOM!B394:N1122,13,0)</f>
        <v>00:20:0e:10:52:66</v>
      </c>
      <c r="W398" s="34">
        <v>41086</v>
      </c>
      <c r="X398" s="32" t="s">
        <v>4422</v>
      </c>
      <c r="Y398" s="36">
        <v>41087</v>
      </c>
      <c r="Z398" s="53"/>
      <c r="AA398" s="72"/>
      <c r="AB398" s="72" t="s">
        <v>4850</v>
      </c>
      <c r="AC398" s="72"/>
      <c r="AD398" s="32" t="s">
        <v>4737</v>
      </c>
      <c r="AE398" s="37" t="s">
        <v>4850</v>
      </c>
    </row>
    <row r="399" spans="1:31" s="37" customFormat="1">
      <c r="A399" s="30">
        <v>3498</v>
      </c>
      <c r="B399" s="61">
        <v>3498</v>
      </c>
      <c r="C399" s="34">
        <v>41044</v>
      </c>
      <c r="D399" s="34">
        <v>41089</v>
      </c>
      <c r="E399" s="34">
        <f t="shared" si="6"/>
        <v>41104</v>
      </c>
      <c r="F399" s="34" t="s">
        <v>501</v>
      </c>
      <c r="G399" s="31" t="s">
        <v>517</v>
      </c>
      <c r="H399" s="31" t="s">
        <v>684</v>
      </c>
      <c r="I399" s="31" t="s">
        <v>501</v>
      </c>
      <c r="J399" s="32" t="s">
        <v>3398</v>
      </c>
      <c r="K399" s="32" t="s">
        <v>3427</v>
      </c>
      <c r="L399" s="32" t="s">
        <v>3428</v>
      </c>
      <c r="M399" s="63" t="str">
        <f>VLOOKUP(B399,SAOM!B$2:H1406,7,0)</f>
        <v>SES-COES-3498</v>
      </c>
      <c r="N399" s="63">
        <v>4033</v>
      </c>
      <c r="O399" s="34">
        <f>VLOOKUP(B399,SAOM!B$2:I1406,8,0)</f>
        <v>41086</v>
      </c>
      <c r="P399" s="34" t="e">
        <f>VLOOKUP(B399,AG_Lider!A$1:F1765,6,0)</f>
        <v>#N/A</v>
      </c>
      <c r="Q399" s="65" t="str">
        <f>VLOOKUP(B399,SAOM!B$2:J1406,9,0)</f>
        <v>Kelly Aparecida Maximiano Couto</v>
      </c>
      <c r="R399" s="34" t="str">
        <f>VLOOKUP(B399,SAOM!B$2:K1852,10,0)</f>
        <v>Largo Gonçalves Lara, 17</v>
      </c>
      <c r="S399" s="65" t="str">
        <f>VLOOKUP(B399,SAOM!B395:M1123,12,0)</f>
        <v>32 3357-1255</v>
      </c>
      <c r="T399" s="116" t="str">
        <f>VLOOKUP(B399,SAOM!B395:L1123,11,0)</f>
        <v>36330-000</v>
      </c>
      <c r="U399" s="35"/>
      <c r="V399" s="63" t="str">
        <f>VLOOKUP(B399,SAOM!B395:N1123,13,0)</f>
        <v>00:20:0e:10:52:67</v>
      </c>
      <c r="W399" s="34">
        <v>41087</v>
      </c>
      <c r="X399" s="32" t="s">
        <v>4420</v>
      </c>
      <c r="Y399" s="36">
        <v>41087</v>
      </c>
      <c r="Z399" s="53"/>
      <c r="AA399" s="72"/>
      <c r="AB399" s="72" t="s">
        <v>4850</v>
      </c>
      <c r="AC399" s="72"/>
      <c r="AD399" s="32"/>
      <c r="AE399" s="37" t="s">
        <v>4850</v>
      </c>
    </row>
    <row r="400" spans="1:31" s="37" customFormat="1">
      <c r="A400" s="30">
        <v>3499</v>
      </c>
      <c r="B400" s="61">
        <v>3499</v>
      </c>
      <c r="C400" s="34">
        <v>41044</v>
      </c>
      <c r="D400" s="34">
        <v>41091</v>
      </c>
      <c r="E400" s="34">
        <f t="shared" si="6"/>
        <v>41106</v>
      </c>
      <c r="F400" s="34">
        <v>41085</v>
      </c>
      <c r="G400" s="31" t="s">
        <v>517</v>
      </c>
      <c r="H400" s="31" t="s">
        <v>684</v>
      </c>
      <c r="I400" s="31" t="s">
        <v>501</v>
      </c>
      <c r="J400" s="32" t="s">
        <v>1015</v>
      </c>
      <c r="K400" s="32" t="s">
        <v>3429</v>
      </c>
      <c r="L400" s="32" t="s">
        <v>3430</v>
      </c>
      <c r="M400" s="63" t="str">
        <f>VLOOKUP(B400,SAOM!B$2:H1407,7,0)</f>
        <v>SES-DEOS-3499</v>
      </c>
      <c r="N400" s="63">
        <v>4033</v>
      </c>
      <c r="O400" s="34">
        <f>VLOOKUP(B400,SAOM!B$2:I1407,8,0)</f>
        <v>41094</v>
      </c>
      <c r="P400" s="34" t="e">
        <f>VLOOKUP(B400,AG_Lider!A$1:F1766,6,0)</f>
        <v>#N/A</v>
      </c>
      <c r="Q400" s="65" t="str">
        <f>VLOOKUP(B400,SAOM!B$2:J1407,9,0)</f>
        <v>Natália</v>
      </c>
      <c r="R400" s="34" t="str">
        <f>VLOOKUP(B400,SAOM!B$2:K1853,10,0)</f>
        <v>Rua José Brasilino de Andrade, 65</v>
      </c>
      <c r="S400" s="65" t="str">
        <f>VLOOKUP(B400,SAOM!B396:M1124,12,0)</f>
        <v>31 3763-1592</v>
      </c>
      <c r="T400" s="116" t="str">
        <f>VLOOKUP(B400,SAOM!B396:L1124,11,0)</f>
        <v>35494-000</v>
      </c>
      <c r="U400" s="35"/>
      <c r="V400" s="63" t="str">
        <f>VLOOKUP(B400,SAOM!B396:N1124,13,0)</f>
        <v>00:20:0e:10:48:e8</v>
      </c>
      <c r="W400" s="34">
        <v>41096</v>
      </c>
      <c r="X400" s="32" t="s">
        <v>4420</v>
      </c>
      <c r="Y400" s="36">
        <v>41096</v>
      </c>
      <c r="Z400" s="53"/>
      <c r="AA400" s="72" t="s">
        <v>4556</v>
      </c>
      <c r="AB400" s="72" t="s">
        <v>4850</v>
      </c>
      <c r="AC400" s="72"/>
      <c r="AD400" s="32" t="s">
        <v>5568</v>
      </c>
      <c r="AE400" s="37" t="s">
        <v>4850</v>
      </c>
    </row>
    <row r="401" spans="1:31" s="37" customFormat="1">
      <c r="A401" s="30">
        <v>3500</v>
      </c>
      <c r="B401" s="61">
        <v>3500</v>
      </c>
      <c r="C401" s="34">
        <v>41044</v>
      </c>
      <c r="D401" s="34">
        <v>41089</v>
      </c>
      <c r="E401" s="34">
        <f t="shared" si="6"/>
        <v>41104</v>
      </c>
      <c r="F401" s="34" t="s">
        <v>501</v>
      </c>
      <c r="G401" s="31" t="s">
        <v>517</v>
      </c>
      <c r="H401" s="31" t="s">
        <v>684</v>
      </c>
      <c r="I401" s="31" t="s">
        <v>501</v>
      </c>
      <c r="J401" s="32" t="s">
        <v>206</v>
      </c>
      <c r="K401" s="32" t="s">
        <v>3409</v>
      </c>
      <c r="L401" s="32" t="s">
        <v>3410</v>
      </c>
      <c r="M401" s="63" t="str">
        <f>VLOOKUP(B401,SAOM!B$2:H1408,7,0)</f>
        <v>SES-DOOS-3500</v>
      </c>
      <c r="N401" s="63">
        <v>4033</v>
      </c>
      <c r="O401" s="34">
        <f>VLOOKUP(B401,SAOM!B$2:I1408,8,0)</f>
        <v>41087</v>
      </c>
      <c r="P401" s="34" t="e">
        <f>VLOOKUP(B401,AG_Lider!A$1:F1767,6,0)</f>
        <v>#N/A</v>
      </c>
      <c r="Q401" s="65" t="str">
        <f>VLOOKUP(B401,SAOM!B$2:J1408,9,0)</f>
        <v>Talita / Tássia</v>
      </c>
      <c r="R401" s="34" t="str">
        <f>VLOOKUP(B401,SAOM!B$2:K1854,10,0)</f>
        <v>Rua Francisco Bernardes, 484</v>
      </c>
      <c r="S401" s="65" t="str">
        <f>VLOOKUP(B401,SAOM!B397:M1125,12,0)</f>
        <v>32 3353-1374</v>
      </c>
      <c r="T401" s="116" t="str">
        <f>VLOOKUP(B401,SAOM!B397:L1125,11,0)</f>
        <v>36213-000</v>
      </c>
      <c r="U401" s="35"/>
      <c r="V401" s="63" t="str">
        <f>VLOOKUP(B401,SAOM!B397:N1125,13,0)</f>
        <v>00:20:0e:10:52:a6</v>
      </c>
      <c r="W401" s="34">
        <v>41087</v>
      </c>
      <c r="X401" s="37" t="s">
        <v>4422</v>
      </c>
      <c r="Y401" s="36">
        <v>41087</v>
      </c>
      <c r="Z401" s="53"/>
      <c r="AA401" s="72"/>
      <c r="AB401" s="72" t="s">
        <v>4850</v>
      </c>
      <c r="AC401" s="72"/>
      <c r="AD401" s="107" t="s">
        <v>4780</v>
      </c>
      <c r="AE401" s="37" t="s">
        <v>4850</v>
      </c>
    </row>
    <row r="402" spans="1:31" s="37" customFormat="1">
      <c r="A402" s="30">
        <v>3501</v>
      </c>
      <c r="B402" s="61">
        <v>3501</v>
      </c>
      <c r="C402" s="34">
        <v>41044</v>
      </c>
      <c r="D402" s="34">
        <v>41089</v>
      </c>
      <c r="E402" s="34">
        <f t="shared" si="6"/>
        <v>41104</v>
      </c>
      <c r="F402" s="34" t="s">
        <v>501</v>
      </c>
      <c r="G402" s="31" t="s">
        <v>517</v>
      </c>
      <c r="H402" s="31" t="s">
        <v>684</v>
      </c>
      <c r="I402" s="31" t="s">
        <v>501</v>
      </c>
      <c r="J402" s="32" t="s">
        <v>206</v>
      </c>
      <c r="K402" s="32" t="s">
        <v>3409</v>
      </c>
      <c r="L402" s="32" t="s">
        <v>3410</v>
      </c>
      <c r="M402" s="63" t="str">
        <f>VLOOKUP(B402,SAOM!B$2:H1379,7,0)</f>
        <v>SES-DOOS-3501</v>
      </c>
      <c r="N402" s="63">
        <v>4033</v>
      </c>
      <c r="O402" s="34">
        <f>VLOOKUP(B402,SAOM!B$2:I1379,8,0)</f>
        <v>41087</v>
      </c>
      <c r="P402" s="34" t="e">
        <f>VLOOKUP(B402,AG_Lider!A$1:F1738,6,0)</f>
        <v>#N/A</v>
      </c>
      <c r="Q402" s="65" t="str">
        <f>VLOOKUP(B402,SAOM!B$2:J1379,9,0)</f>
        <v>Teresa Cristina de Resende Chaves Cesário</v>
      </c>
      <c r="R402" s="34" t="str">
        <f>VLOOKUP(B402,SAOM!B$2:K1825,10,0)</f>
        <v>Av. Getúlio Vargas, 540</v>
      </c>
      <c r="S402" s="65" t="e">
        <f>VLOOKUP(B402,SAOM!B398:M1126,12,0)</f>
        <v>#N/A</v>
      </c>
      <c r="T402" s="116" t="e">
        <f>VLOOKUP(B402,SAOM!B398:L1126,11,0)</f>
        <v>#N/A</v>
      </c>
      <c r="U402" s="35"/>
      <c r="V402" s="63" t="e">
        <f>VLOOKUP(B402,SAOM!B398:N1126,13,0)</f>
        <v>#N/A</v>
      </c>
      <c r="W402" s="34">
        <v>41087</v>
      </c>
      <c r="X402" s="32" t="s">
        <v>4420</v>
      </c>
      <c r="Y402" s="36">
        <v>41087</v>
      </c>
      <c r="Z402" s="53"/>
      <c r="AA402" s="72"/>
      <c r="AB402" s="72" t="s">
        <v>4850</v>
      </c>
      <c r="AC402" s="72"/>
      <c r="AD402" s="32" t="s">
        <v>4779</v>
      </c>
      <c r="AE402" s="37" t="s">
        <v>4850</v>
      </c>
    </row>
    <row r="403" spans="1:31" s="37" customFormat="1">
      <c r="A403" s="30">
        <v>3502</v>
      </c>
      <c r="B403" s="61">
        <v>3502</v>
      </c>
      <c r="C403" s="34">
        <v>41044</v>
      </c>
      <c r="D403" s="34">
        <v>41089</v>
      </c>
      <c r="E403" s="34">
        <f t="shared" si="6"/>
        <v>41104</v>
      </c>
      <c r="F403" s="34" t="s">
        <v>501</v>
      </c>
      <c r="G403" s="31" t="s">
        <v>517</v>
      </c>
      <c r="H403" s="31" t="s">
        <v>684</v>
      </c>
      <c r="I403" s="31" t="s">
        <v>501</v>
      </c>
      <c r="J403" s="32" t="s">
        <v>206</v>
      </c>
      <c r="K403" s="32" t="s">
        <v>3409</v>
      </c>
      <c r="L403" s="32" t="s">
        <v>3410</v>
      </c>
      <c r="M403" s="63" t="str">
        <f>VLOOKUP(B403,SAOM!B$2:H1385,7,0)</f>
        <v>SES-DOOS-3502</v>
      </c>
      <c r="N403" s="63">
        <v>4033</v>
      </c>
      <c r="O403" s="34">
        <f>VLOOKUP(B403,SAOM!B$2:I1385,8,0)</f>
        <v>41089</v>
      </c>
      <c r="P403" s="34" t="e">
        <f>VLOOKUP(B403,AG_Lider!A$1:F1744,6,0)</f>
        <v>#N/A</v>
      </c>
      <c r="Q403" s="65" t="str">
        <f>VLOOKUP(B403,SAOM!B$2:J1385,9,0)</f>
        <v>Stefânia Carine Brandão Malta</v>
      </c>
      <c r="R403" s="34" t="str">
        <f>VLOOKUP(B403,SAOM!B$2:K1831,10,0)</f>
        <v>Rua Sebastião Rezende, 725</v>
      </c>
      <c r="S403" s="65" t="e">
        <f>VLOOKUP(B403,SAOM!B399:M1127,12,0)</f>
        <v>#N/A</v>
      </c>
      <c r="T403" s="116" t="e">
        <f>VLOOKUP(B403,SAOM!B399:L1127,11,0)</f>
        <v>#N/A</v>
      </c>
      <c r="U403" s="35"/>
      <c r="V403" s="63" t="e">
        <f>VLOOKUP(B403,SAOM!B399:N1127,13,0)</f>
        <v>#N/A</v>
      </c>
      <c r="W403" s="34">
        <v>41088</v>
      </c>
      <c r="X403" s="32" t="s">
        <v>4422</v>
      </c>
      <c r="Y403" s="36">
        <v>41089</v>
      </c>
      <c r="Z403" s="53"/>
      <c r="AA403" s="72"/>
      <c r="AB403" s="72" t="s">
        <v>4850</v>
      </c>
      <c r="AC403" s="72"/>
      <c r="AD403" s="32" t="s">
        <v>3991</v>
      </c>
      <c r="AE403" s="37" t="s">
        <v>4850</v>
      </c>
    </row>
    <row r="404" spans="1:31" s="37" customFormat="1">
      <c r="A404" s="30">
        <v>3235</v>
      </c>
      <c r="B404" s="61" t="s">
        <v>2657</v>
      </c>
      <c r="C404" s="34">
        <v>41002</v>
      </c>
      <c r="D404" s="34">
        <v>41047</v>
      </c>
      <c r="E404" s="34">
        <f t="shared" si="6"/>
        <v>41062</v>
      </c>
      <c r="F404" s="34" t="s">
        <v>501</v>
      </c>
      <c r="G404" s="31" t="s">
        <v>517</v>
      </c>
      <c r="H404" s="31" t="s">
        <v>499</v>
      </c>
      <c r="I404" s="31" t="s">
        <v>501</v>
      </c>
      <c r="J404" s="32" t="s">
        <v>118</v>
      </c>
      <c r="K404" s="32" t="s">
        <v>664</v>
      </c>
      <c r="L404" s="32" t="s">
        <v>665</v>
      </c>
      <c r="M404" s="63" t="str">
        <f>VLOOKUP(B404,SAOM!B$2:H1290,7,0)</f>
        <v>SES-SAIA-3235</v>
      </c>
      <c r="N404" s="106">
        <v>4033</v>
      </c>
      <c r="O404" s="34">
        <f>VLOOKUP(B404,SAOM!B$2:I1290,8,0)</f>
        <v>41019</v>
      </c>
      <c r="P404" s="34" t="str">
        <f>VLOOKUP(B404,AG_Lider!A$1:F1649,6,0)</f>
        <v>CONCLUÍDO</v>
      </c>
      <c r="Q404" s="65" t="str">
        <f>VLOOKUP(B404,SAOM!B$2:J1290,9,0)</f>
        <v>Cristina Amoroso</v>
      </c>
      <c r="R404" s="34" t="str">
        <f>VLOOKUP(B404,SAOM!B$2:K1736,10,0)</f>
        <v>Rua Francisco Jerônimo da Silva, 25</v>
      </c>
      <c r="S404" s="65" t="e">
        <f>VLOOKUP(B404,SAOM!B400:M1128,12,0)</f>
        <v>#N/A</v>
      </c>
      <c r="T404" s="116" t="e">
        <f>VLOOKUP(B404,SAOM!B400:L1128,11,0)</f>
        <v>#N/A</v>
      </c>
      <c r="U404" s="35"/>
      <c r="V404" s="63" t="e">
        <f>VLOOKUP(B404,SAOM!B400:N1128,13,0)</f>
        <v>#N/A</v>
      </c>
      <c r="W404" s="34">
        <v>41032</v>
      </c>
      <c r="X404" s="32" t="s">
        <v>1635</v>
      </c>
      <c r="Y404" s="36">
        <v>41032</v>
      </c>
      <c r="Z404" s="53"/>
      <c r="AA404" s="72"/>
      <c r="AB404" s="72" t="s">
        <v>4850</v>
      </c>
      <c r="AC404" s="72"/>
      <c r="AD404" s="32"/>
      <c r="AE404" s="37" t="s">
        <v>4850</v>
      </c>
    </row>
    <row r="405" spans="1:31" s="37" customFormat="1">
      <c r="A405" s="30">
        <v>3504</v>
      </c>
      <c r="B405" s="61">
        <v>3504</v>
      </c>
      <c r="C405" s="34">
        <v>41044</v>
      </c>
      <c r="D405" s="34">
        <v>41089</v>
      </c>
      <c r="E405" s="34">
        <f t="shared" si="6"/>
        <v>41104</v>
      </c>
      <c r="F405" s="34" t="s">
        <v>501</v>
      </c>
      <c r="G405" s="31" t="s">
        <v>517</v>
      </c>
      <c r="H405" s="31" t="s">
        <v>684</v>
      </c>
      <c r="I405" s="31" t="s">
        <v>501</v>
      </c>
      <c r="J405" s="32" t="s">
        <v>3344</v>
      </c>
      <c r="K405" s="32" t="s">
        <v>3415</v>
      </c>
      <c r="L405" s="32" t="s">
        <v>3416</v>
      </c>
      <c r="M405" s="63" t="str">
        <f>VLOOKUP(B405,SAOM!B$2:H1387,7,0)</f>
        <v>SES-ENAS-3504</v>
      </c>
      <c r="N405" s="63">
        <v>4033</v>
      </c>
      <c r="O405" s="34">
        <f>VLOOKUP(B405,SAOM!B$2:I1387,8,0)</f>
        <v>41078</v>
      </c>
      <c r="P405" s="34" t="e">
        <f>VLOOKUP(B405,AG_Lider!A$1:F1746,6,0)</f>
        <v>#N/A</v>
      </c>
      <c r="Q405" s="65" t="str">
        <f>VLOOKUP(B405,SAOM!B$2:J1387,9,0)</f>
        <v>Ana Paula Maia Facury</v>
      </c>
      <c r="R405" s="34" t="str">
        <f>VLOOKUP(B405,SAOM!B$2:K1833,10,0)</f>
        <v>Praça Cassiano Campolina, 17</v>
      </c>
      <c r="S405" s="65" t="e">
        <f>VLOOKUP(B405,SAOM!B401:M1129,12,0)</f>
        <v>#N/A</v>
      </c>
      <c r="T405" s="116" t="e">
        <f>VLOOKUP(B405,SAOM!B401:L1129,11,0)</f>
        <v>#N/A</v>
      </c>
      <c r="U405" s="35"/>
      <c r="V405" s="63" t="e">
        <f>VLOOKUP(B405,SAOM!B401:N1129,13,0)</f>
        <v>#N/A</v>
      </c>
      <c r="W405" s="34">
        <v>41079</v>
      </c>
      <c r="X405" s="32" t="s">
        <v>4420</v>
      </c>
      <c r="Y405" s="36">
        <v>41079</v>
      </c>
      <c r="Z405" s="53"/>
      <c r="AA405" s="72" t="s">
        <v>4193</v>
      </c>
      <c r="AB405" s="72" t="s">
        <v>4850</v>
      </c>
      <c r="AC405" s="72"/>
      <c r="AD405" s="88" t="s">
        <v>4421</v>
      </c>
      <c r="AE405" s="37" t="s">
        <v>4850</v>
      </c>
    </row>
    <row r="406" spans="1:31" s="37" customFormat="1">
      <c r="A406" s="30">
        <v>3505</v>
      </c>
      <c r="B406" s="61">
        <v>3505</v>
      </c>
      <c r="C406" s="34">
        <v>41044</v>
      </c>
      <c r="D406" s="34">
        <v>41089</v>
      </c>
      <c r="E406" s="34">
        <f t="shared" si="6"/>
        <v>41104</v>
      </c>
      <c r="F406" s="34" t="s">
        <v>501</v>
      </c>
      <c r="G406" s="31" t="s">
        <v>517</v>
      </c>
      <c r="H406" s="31" t="s">
        <v>684</v>
      </c>
      <c r="I406" s="31" t="s">
        <v>501</v>
      </c>
      <c r="J406" s="32" t="s">
        <v>3344</v>
      </c>
      <c r="K406" s="32" t="s">
        <v>3415</v>
      </c>
      <c r="L406" s="32" t="s">
        <v>3416</v>
      </c>
      <c r="M406" s="63" t="str">
        <f>VLOOKUP(B406,SAOM!B$2:H1388,7,0)</f>
        <v>SES-ENAS-3505</v>
      </c>
      <c r="N406" s="63">
        <v>4033</v>
      </c>
      <c r="O406" s="34">
        <f>VLOOKUP(B406,SAOM!B$2:I1388,8,0)</f>
        <v>41078</v>
      </c>
      <c r="P406" s="34" t="e">
        <f>VLOOKUP(B406,AG_Lider!A$1:F1747,6,0)</f>
        <v>#N/A</v>
      </c>
      <c r="Q406" s="65" t="str">
        <f>VLOOKUP(B406,SAOM!B$2:J1388,9,0)</f>
        <v>Daniela Nascimento Machado</v>
      </c>
      <c r="R406" s="34" t="str">
        <f>VLOOKUP(B406,SAOM!B$2:K1834,10,0)</f>
        <v>Av. Sagrados Corações, 1129</v>
      </c>
      <c r="S406" s="65" t="e">
        <f>VLOOKUP(B406,SAOM!B402:M1130,12,0)</f>
        <v>#N/A</v>
      </c>
      <c r="T406" s="116" t="e">
        <f>VLOOKUP(B406,SAOM!B402:L1130,11,0)</f>
        <v>#N/A</v>
      </c>
      <c r="U406" s="35"/>
      <c r="V406" s="63" t="e">
        <f>VLOOKUP(B406,SAOM!B402:N1130,13,0)</f>
        <v>#N/A</v>
      </c>
      <c r="W406" s="34">
        <v>41078</v>
      </c>
      <c r="X406" s="32" t="s">
        <v>4422</v>
      </c>
      <c r="Y406" s="36">
        <v>41079</v>
      </c>
      <c r="Z406" s="53"/>
      <c r="AA406" s="72" t="s">
        <v>4193</v>
      </c>
      <c r="AB406" s="72" t="s">
        <v>4850</v>
      </c>
      <c r="AC406" s="72"/>
      <c r="AD406" s="88" t="s">
        <v>4421</v>
      </c>
      <c r="AE406" s="37" t="s">
        <v>4850</v>
      </c>
    </row>
    <row r="407" spans="1:31" s="37" customFormat="1">
      <c r="A407" s="30">
        <v>3506</v>
      </c>
      <c r="B407" s="61">
        <v>3506</v>
      </c>
      <c r="C407" s="34">
        <v>41044</v>
      </c>
      <c r="D407" s="34">
        <v>41089</v>
      </c>
      <c r="E407" s="34">
        <f t="shared" si="6"/>
        <v>41104</v>
      </c>
      <c r="F407" s="34">
        <v>41050</v>
      </c>
      <c r="G407" s="31" t="s">
        <v>764</v>
      </c>
      <c r="H407" s="31" t="s">
        <v>499</v>
      </c>
      <c r="I407" s="31" t="s">
        <v>506</v>
      </c>
      <c r="J407" s="32" t="s">
        <v>3354</v>
      </c>
      <c r="K407" s="32" t="s">
        <v>3417</v>
      </c>
      <c r="L407" s="32" t="s">
        <v>3418</v>
      </c>
      <c r="M407" s="63" t="str">
        <f>VLOOKUP(B407,SAOM!B$2:H1389,7,0)</f>
        <v>-</v>
      </c>
      <c r="N407" s="63">
        <v>4033</v>
      </c>
      <c r="O407" s="34" t="str">
        <f>VLOOKUP(B407,SAOM!B$2:I1389,8,0)</f>
        <v>-</v>
      </c>
      <c r="P407" s="34" t="e">
        <f>VLOOKUP(B407,AG_Lider!A$1:F1748,6,0)</f>
        <v>#N/A</v>
      </c>
      <c r="Q407" s="65" t="str">
        <f>VLOOKUP(B407,SAOM!B$2:J1389,9,0)</f>
        <v>Claudiana Ferreira de Sousa</v>
      </c>
      <c r="R407" s="34" t="str">
        <f>VLOOKUP(B407,SAOM!B$2:K1835,10,0)</f>
        <v>Rua Jorge Jacob Yunes, 605</v>
      </c>
      <c r="S407" s="65" t="e">
        <f>VLOOKUP(B407,SAOM!B403:M1131,12,0)</f>
        <v>#N/A</v>
      </c>
      <c r="T407" s="116" t="e">
        <f>VLOOKUP(B407,SAOM!B403:L1131,11,0)</f>
        <v>#N/A</v>
      </c>
      <c r="U407" s="35"/>
      <c r="V407" s="63" t="e">
        <f>VLOOKUP(B407,SAOM!B403:N1131,13,0)</f>
        <v>#N/A</v>
      </c>
      <c r="W407" s="34"/>
      <c r="X407" s="32"/>
      <c r="Y407" s="36"/>
      <c r="Z407" s="53"/>
      <c r="AA407" s="72" t="s">
        <v>1525</v>
      </c>
      <c r="AB407" s="72" t="s">
        <v>4850</v>
      </c>
      <c r="AC407" s="72"/>
      <c r="AD407" s="32"/>
      <c r="AE407" s="37" t="s">
        <v>4850</v>
      </c>
    </row>
    <row r="408" spans="1:31" s="37" customFormat="1">
      <c r="A408" s="30">
        <v>3507</v>
      </c>
      <c r="B408" s="61">
        <v>3507</v>
      </c>
      <c r="C408" s="34">
        <v>41044</v>
      </c>
      <c r="D408" s="34">
        <v>41124</v>
      </c>
      <c r="E408" s="34">
        <f t="shared" si="6"/>
        <v>41139</v>
      </c>
      <c r="F408" s="34">
        <v>41050</v>
      </c>
      <c r="G408" s="31" t="s">
        <v>752</v>
      </c>
      <c r="H408" s="31" t="s">
        <v>499</v>
      </c>
      <c r="I408" s="31" t="s">
        <v>506</v>
      </c>
      <c r="J408" s="32" t="s">
        <v>2776</v>
      </c>
      <c r="K408" s="32" t="s">
        <v>3419</v>
      </c>
      <c r="L408" s="32" t="s">
        <v>3420</v>
      </c>
      <c r="M408" s="63" t="str">
        <f>VLOOKUP(B408,SAOM!B$2:H1390,7,0)</f>
        <v>-</v>
      </c>
      <c r="N408" s="63">
        <v>4033</v>
      </c>
      <c r="O408" s="34" t="str">
        <f>VLOOKUP(B408,SAOM!B$2:I1390,8,0)</f>
        <v>-</v>
      </c>
      <c r="P408" s="34" t="e">
        <f>VLOOKUP(B408,AG_Lider!A$1:F1749,6,0)</f>
        <v>#N/A</v>
      </c>
      <c r="Q408" s="65" t="str">
        <f>VLOOKUP(B408,SAOM!B$2:J1390,9,0)</f>
        <v>Elaine Carla Eduardo Figueiredo</v>
      </c>
      <c r="R408" s="34" t="str">
        <f>VLOOKUP(B408,SAOM!B$2:K1836,10,0)</f>
        <v>Rua Silvestre Machado, 21</v>
      </c>
      <c r="S408" s="65" t="e">
        <f>VLOOKUP(B408,SAOM!B404:M1132,12,0)</f>
        <v>#N/A</v>
      </c>
      <c r="T408" s="116" t="e">
        <f>VLOOKUP(B408,SAOM!B404:L1132,11,0)</f>
        <v>#N/A</v>
      </c>
      <c r="U408" s="35"/>
      <c r="V408" s="63" t="e">
        <f>VLOOKUP(B408,SAOM!B404:N1132,13,0)</f>
        <v>#N/A</v>
      </c>
      <c r="W408" s="34"/>
      <c r="X408" s="32"/>
      <c r="Y408" s="36"/>
      <c r="Z408" s="53"/>
      <c r="AA408" s="72" t="s">
        <v>4959</v>
      </c>
      <c r="AB408" s="72" t="s">
        <v>4850</v>
      </c>
      <c r="AC408" s="72"/>
      <c r="AD408" s="32"/>
      <c r="AE408" s="37" t="s">
        <v>4850</v>
      </c>
    </row>
    <row r="409" spans="1:31" s="37" customFormat="1">
      <c r="A409" s="30">
        <v>3377</v>
      </c>
      <c r="B409" s="61">
        <v>3377</v>
      </c>
      <c r="C409" s="34">
        <v>41024</v>
      </c>
      <c r="D409" s="34">
        <v>41069</v>
      </c>
      <c r="E409" s="34">
        <f t="shared" si="6"/>
        <v>41084</v>
      </c>
      <c r="F409" s="34" t="s">
        <v>501</v>
      </c>
      <c r="G409" s="31" t="s">
        <v>517</v>
      </c>
      <c r="H409" s="31" t="s">
        <v>499</v>
      </c>
      <c r="I409" s="31" t="s">
        <v>501</v>
      </c>
      <c r="J409" s="32" t="s">
        <v>1873</v>
      </c>
      <c r="K409" s="32" t="s">
        <v>3157</v>
      </c>
      <c r="L409" s="32" t="s">
        <v>3158</v>
      </c>
      <c r="M409" s="63" t="str">
        <f>VLOOKUP(B409,SAOM!B$2:H1350,7,0)</f>
        <v>SES-SANO-3377</v>
      </c>
      <c r="N409" s="106">
        <v>4035</v>
      </c>
      <c r="O409" s="34">
        <f>VLOOKUP(B409,SAOM!B$2:I1350,8,0)</f>
        <v>41057</v>
      </c>
      <c r="P409" s="34" t="e">
        <f>VLOOKUP(B409,AG_Lider!A$1:F1709,6,0)</f>
        <v>#N/A</v>
      </c>
      <c r="Q409" s="65" t="str">
        <f>VLOOKUP(B409,SAOM!B$2:J1350,9,0)</f>
        <v>Josiane Gonçalves Soares dos Santos</v>
      </c>
      <c r="R409" s="34" t="str">
        <f>VLOOKUP(B409,SAOM!B$2:K1796,10,0)</f>
        <v>Rua Professor Antônio Bastos Braga, 99</v>
      </c>
      <c r="S409" s="65" t="e">
        <f>VLOOKUP(B409,SAOM!B405:M1133,12,0)</f>
        <v>#N/A</v>
      </c>
      <c r="T409" s="116" t="e">
        <f>VLOOKUP(B409,SAOM!B405:L1133,11,0)</f>
        <v>#N/A</v>
      </c>
      <c r="U409" s="35"/>
      <c r="V409" s="63" t="e">
        <f>VLOOKUP(B409,SAOM!B405:N1133,13,0)</f>
        <v>#N/A</v>
      </c>
      <c r="W409" s="34">
        <v>41057</v>
      </c>
      <c r="X409" s="32" t="s">
        <v>2241</v>
      </c>
      <c r="Y409" s="36">
        <v>41058</v>
      </c>
      <c r="Z409" s="53"/>
      <c r="AA409" s="72"/>
      <c r="AB409" s="72" t="s">
        <v>4850</v>
      </c>
      <c r="AC409" s="72"/>
      <c r="AD409" s="32" t="s">
        <v>4002</v>
      </c>
      <c r="AE409" s="37" t="s">
        <v>4850</v>
      </c>
    </row>
    <row r="410" spans="1:31" s="125" customFormat="1">
      <c r="A410" s="117">
        <v>3588</v>
      </c>
      <c r="B410" s="118">
        <v>3588</v>
      </c>
      <c r="C410" s="119">
        <v>41056</v>
      </c>
      <c r="D410" s="119">
        <v>41103</v>
      </c>
      <c r="E410" s="119">
        <f t="shared" si="6"/>
        <v>41118</v>
      </c>
      <c r="F410" s="119">
        <v>41073</v>
      </c>
      <c r="G410" s="120" t="s">
        <v>2466</v>
      </c>
      <c r="H410" s="120" t="s">
        <v>499</v>
      </c>
      <c r="I410" s="120" t="s">
        <v>501</v>
      </c>
      <c r="J410" s="121" t="s">
        <v>3925</v>
      </c>
      <c r="K410" s="121" t="s">
        <v>3952</v>
      </c>
      <c r="L410" s="121" t="s">
        <v>3974</v>
      </c>
      <c r="M410" s="118" t="str">
        <f>VLOOKUP(B410,SAOM!B$2:H1461,7,0)</f>
        <v>SES-SADA-3588</v>
      </c>
      <c r="N410" s="118">
        <v>4033</v>
      </c>
      <c r="O410" s="119">
        <f>VLOOKUP(B410,SAOM!B$2:I1461,8,0)</f>
        <v>41109</v>
      </c>
      <c r="P410" s="119" t="e">
        <f>VLOOKUP(B410,AG_Lider!A$1:F1820,6,0)</f>
        <v>#N/A</v>
      </c>
      <c r="Q410" s="122" t="str">
        <f>VLOOKUP(B410,SAOM!B$2:J1461,9,0)</f>
        <v>Eliziane Romeiro Dias</v>
      </c>
      <c r="R410" s="119" t="str">
        <f>VLOOKUP(B410,SAOM!B$2:K1907,10,0)</f>
        <v>AV. OTACÍLIO VIEIRA CAMPOS, Nº 22 - CENTRO</v>
      </c>
      <c r="S410" s="122" t="str">
        <f>VLOOKUP(B410,SAOM!B506:M1234,12,0)</f>
        <v>31 3875-1387</v>
      </c>
      <c r="T410" s="128" t="str">
        <f>VLOOKUP(B410,SAOM!B506:L1234,11,0)</f>
        <v>36910-000</v>
      </c>
      <c r="U410" s="123"/>
      <c r="V410" s="118" t="str">
        <f>VLOOKUP(B410,SAOM!B506:N1234,13,0)</f>
        <v>00:20:0E:10:4D:10</v>
      </c>
      <c r="W410" s="119">
        <v>41109</v>
      </c>
      <c r="X410" s="121" t="s">
        <v>2314</v>
      </c>
      <c r="Y410" s="124"/>
      <c r="Z410" s="98"/>
      <c r="AA410" s="96" t="s">
        <v>5948</v>
      </c>
      <c r="AB410" s="72" t="s">
        <v>4850</v>
      </c>
      <c r="AC410" s="96"/>
      <c r="AD410" s="121" t="s">
        <v>6009</v>
      </c>
      <c r="AE410" s="125" t="s">
        <v>4850</v>
      </c>
    </row>
    <row r="411" spans="1:31" s="37" customFormat="1">
      <c r="A411" s="30">
        <v>3510</v>
      </c>
      <c r="B411" s="61">
        <v>3510</v>
      </c>
      <c r="C411" s="34">
        <v>41044</v>
      </c>
      <c r="D411" s="34">
        <v>41089</v>
      </c>
      <c r="E411" s="34">
        <f t="shared" si="6"/>
        <v>41104</v>
      </c>
      <c r="F411" s="34">
        <v>41050</v>
      </c>
      <c r="G411" s="31" t="s">
        <v>764</v>
      </c>
      <c r="H411" s="31" t="s">
        <v>499</v>
      </c>
      <c r="I411" s="31" t="s">
        <v>506</v>
      </c>
      <c r="J411" s="32" t="s">
        <v>3354</v>
      </c>
      <c r="K411" s="32" t="s">
        <v>3417</v>
      </c>
      <c r="L411" s="32" t="s">
        <v>3418</v>
      </c>
      <c r="M411" s="63" t="str">
        <f>VLOOKUP(B411,SAOM!B$2:H1393,7,0)</f>
        <v>-</v>
      </c>
      <c r="N411" s="63">
        <v>4033</v>
      </c>
      <c r="O411" s="34" t="str">
        <f>VLOOKUP(B411,SAOM!B$2:I1393,8,0)</f>
        <v>-</v>
      </c>
      <c r="P411" s="34" t="e">
        <f>VLOOKUP(B411,AG_Lider!A$1:F1752,6,0)</f>
        <v>#N/A</v>
      </c>
      <c r="Q411" s="65" t="str">
        <f>VLOOKUP(B411,SAOM!B$2:J1393,9,0)</f>
        <v>Dilvanir Daniel Urzedo</v>
      </c>
      <c r="R411" s="34" t="str">
        <f>VLOOKUP(B411,SAOM!B$2:K1839,10,0)</f>
        <v xml:space="preserve">Rua </v>
      </c>
      <c r="S411" s="65" t="e">
        <f>VLOOKUP(B411,SAOM!B407:M1135,12,0)</f>
        <v>#N/A</v>
      </c>
      <c r="T411" s="116" t="e">
        <f>VLOOKUP(B411,SAOM!B407:L1135,11,0)</f>
        <v>#N/A</v>
      </c>
      <c r="U411" s="35"/>
      <c r="V411" s="63" t="e">
        <f>VLOOKUP(B411,SAOM!B407:N1135,13,0)</f>
        <v>#N/A</v>
      </c>
      <c r="W411" s="34"/>
      <c r="X411" s="32"/>
      <c r="Y411" s="36"/>
      <c r="Z411" s="53"/>
      <c r="AA411" s="72" t="s">
        <v>1525</v>
      </c>
      <c r="AB411" s="72" t="s">
        <v>4850</v>
      </c>
      <c r="AC411" s="72"/>
      <c r="AD411" s="32"/>
      <c r="AE411" s="37" t="s">
        <v>4850</v>
      </c>
    </row>
    <row r="412" spans="1:31" s="37" customFormat="1">
      <c r="A412" s="30">
        <v>3511</v>
      </c>
      <c r="B412" s="61">
        <v>3511</v>
      </c>
      <c r="C412" s="34">
        <v>41044</v>
      </c>
      <c r="D412" s="34">
        <v>41089</v>
      </c>
      <c r="E412" s="34">
        <f t="shared" si="6"/>
        <v>41104</v>
      </c>
      <c r="F412" s="34">
        <v>41050</v>
      </c>
      <c r="G412" s="31" t="s">
        <v>764</v>
      </c>
      <c r="H412" s="31" t="s">
        <v>499</v>
      </c>
      <c r="I412" s="31" t="s">
        <v>506</v>
      </c>
      <c r="J412" s="32" t="s">
        <v>3354</v>
      </c>
      <c r="K412" s="32" t="s">
        <v>3417</v>
      </c>
      <c r="L412" s="32" t="s">
        <v>3418</v>
      </c>
      <c r="M412" s="63" t="str">
        <f>VLOOKUP(B412,SAOM!B$2:H1394,7,0)</f>
        <v>-</v>
      </c>
      <c r="N412" s="63">
        <v>4033</v>
      </c>
      <c r="O412" s="34" t="str">
        <f>VLOOKUP(B412,SAOM!B$2:I1394,8,0)</f>
        <v>-</v>
      </c>
      <c r="P412" s="34" t="e">
        <f>VLOOKUP(B412,AG_Lider!A$1:F1753,6,0)</f>
        <v>#N/A</v>
      </c>
      <c r="Q412" s="65" t="str">
        <f>VLOOKUP(B412,SAOM!B$2:J1394,9,0)</f>
        <v>Karina de Paula Pereira</v>
      </c>
      <c r="R412" s="34" t="str">
        <f>VLOOKUP(B412,SAOM!B$2:K1840,10,0)</f>
        <v>Rua Maria Conceição Goulart, 726</v>
      </c>
      <c r="S412" s="65" t="e">
        <f>VLOOKUP(B412,SAOM!B408:M1136,12,0)</f>
        <v>#N/A</v>
      </c>
      <c r="T412" s="116" t="e">
        <f>VLOOKUP(B412,SAOM!B408:L1136,11,0)</f>
        <v>#N/A</v>
      </c>
      <c r="U412" s="35"/>
      <c r="V412" s="63" t="e">
        <f>VLOOKUP(B412,SAOM!B408:N1136,13,0)</f>
        <v>#N/A</v>
      </c>
      <c r="W412" s="34"/>
      <c r="X412" s="32"/>
      <c r="Y412" s="36"/>
      <c r="Z412" s="53"/>
      <c r="AA412" s="72" t="s">
        <v>3627</v>
      </c>
      <c r="AB412" s="72" t="s">
        <v>4850</v>
      </c>
      <c r="AC412" s="72"/>
      <c r="AD412" s="32"/>
      <c r="AE412" s="37" t="s">
        <v>4850</v>
      </c>
    </row>
    <row r="413" spans="1:31" s="37" customFormat="1">
      <c r="A413" s="30">
        <v>3512</v>
      </c>
      <c r="B413" s="61">
        <v>3512</v>
      </c>
      <c r="C413" s="34">
        <v>41044</v>
      </c>
      <c r="D413" s="34">
        <v>41089</v>
      </c>
      <c r="E413" s="34">
        <f t="shared" si="6"/>
        <v>41104</v>
      </c>
      <c r="F413" s="34" t="s">
        <v>501</v>
      </c>
      <c r="G413" s="31" t="s">
        <v>517</v>
      </c>
      <c r="H413" s="31" t="s">
        <v>684</v>
      </c>
      <c r="I413" s="31" t="s">
        <v>501</v>
      </c>
      <c r="J413" s="32" t="s">
        <v>2050</v>
      </c>
      <c r="K413" s="32" t="s">
        <v>1071</v>
      </c>
      <c r="L413" s="32" t="s">
        <v>1072</v>
      </c>
      <c r="M413" s="63" t="str">
        <f>VLOOKUP(B413,SAOM!B$2:H1384,7,0)</f>
        <v>SES-LADA-3512</v>
      </c>
      <c r="N413" s="63">
        <v>4033</v>
      </c>
      <c r="O413" s="34">
        <f>VLOOKUP(B413,SAOM!B$2:I1384,8,0)</f>
        <v>41089</v>
      </c>
      <c r="P413" s="34" t="e">
        <f>VLOOKUP(B413,AG_Lider!A$1:F1743,6,0)</f>
        <v>#N/A</v>
      </c>
      <c r="Q413" s="65" t="str">
        <f>VLOOKUP(B413,SAOM!B$2:J1384,9,0)</f>
        <v>Christiane Cleria de Sousa Coelho</v>
      </c>
      <c r="R413" s="34" t="str">
        <f>VLOOKUP(B413,SAOM!B$2:K1830,10,0)</f>
        <v>Praça João Paulo II, 101</v>
      </c>
      <c r="S413" s="65" t="e">
        <f>VLOOKUP(B413,SAOM!B409:M1137,12,0)</f>
        <v>#N/A</v>
      </c>
      <c r="T413" s="116" t="e">
        <f>VLOOKUP(B413,SAOM!B409:L1137,11,0)</f>
        <v>#N/A</v>
      </c>
      <c r="U413" s="35"/>
      <c r="V413" s="63" t="e">
        <f>VLOOKUP(B413,SAOM!B409:N1137,13,0)</f>
        <v>#N/A</v>
      </c>
      <c r="W413" s="34">
        <v>41089</v>
      </c>
      <c r="X413" s="32" t="s">
        <v>4420</v>
      </c>
      <c r="Y413" s="36">
        <v>41089</v>
      </c>
      <c r="Z413" s="53"/>
      <c r="AA413" s="72"/>
      <c r="AB413" s="72" t="s">
        <v>4850</v>
      </c>
      <c r="AC413" s="72"/>
      <c r="AD413" s="32" t="s">
        <v>4424</v>
      </c>
      <c r="AE413" s="37" t="s">
        <v>4850</v>
      </c>
    </row>
    <row r="414" spans="1:31" s="37" customFormat="1">
      <c r="A414" s="30">
        <v>3513</v>
      </c>
      <c r="B414" s="61">
        <v>3513</v>
      </c>
      <c r="C414" s="34">
        <v>41044</v>
      </c>
      <c r="D414" s="34">
        <v>41126</v>
      </c>
      <c r="E414" s="34">
        <f t="shared" si="6"/>
        <v>41141</v>
      </c>
      <c r="F414" s="34">
        <v>41050</v>
      </c>
      <c r="G414" s="31" t="s">
        <v>752</v>
      </c>
      <c r="H414" s="31" t="s">
        <v>499</v>
      </c>
      <c r="I414" s="31" t="s">
        <v>506</v>
      </c>
      <c r="J414" s="32" t="s">
        <v>3334</v>
      </c>
      <c r="K414" s="32" t="s">
        <v>3413</v>
      </c>
      <c r="L414" s="32" t="s">
        <v>3414</v>
      </c>
      <c r="M414" s="63" t="str">
        <f>VLOOKUP(B414,SAOM!B$2:H1383,7,0)</f>
        <v>-</v>
      </c>
      <c r="N414" s="63">
        <v>4033</v>
      </c>
      <c r="O414" s="34" t="str">
        <f>VLOOKUP(B414,SAOM!B$2:I1383,8,0)</f>
        <v>-</v>
      </c>
      <c r="P414" s="34" t="e">
        <f>VLOOKUP(B414,AG_Lider!A$1:F1742,6,0)</f>
        <v>#N/A</v>
      </c>
      <c r="Q414" s="65" t="str">
        <f>VLOOKUP(B414,SAOM!B$2:J1383,9,0)</f>
        <v>Mara de Carvalho Silva</v>
      </c>
      <c r="R414" s="34" t="str">
        <f>VLOOKUP(B414,SAOM!B$2:K1829,10,0)</f>
        <v>Rua Cel Antônio Bernardino, 1</v>
      </c>
      <c r="S414" s="65" t="e">
        <f>VLOOKUP(B414,SAOM!B410:M1138,12,0)</f>
        <v>#N/A</v>
      </c>
      <c r="T414" s="116" t="e">
        <f>VLOOKUP(B414,SAOM!B410:L1138,11,0)</f>
        <v>#N/A</v>
      </c>
      <c r="U414" s="35"/>
      <c r="V414" s="63" t="e">
        <f>VLOOKUP(B414,SAOM!B410:N1138,13,0)</f>
        <v>#N/A</v>
      </c>
      <c r="W414" s="34"/>
      <c r="X414" s="32"/>
      <c r="Y414" s="36"/>
      <c r="Z414" s="53"/>
      <c r="AA414" s="72" t="s">
        <v>4963</v>
      </c>
      <c r="AB414" s="72" t="s">
        <v>4850</v>
      </c>
      <c r="AC414" s="72"/>
      <c r="AD414" s="32"/>
      <c r="AE414" s="37" t="s">
        <v>4850</v>
      </c>
    </row>
    <row r="415" spans="1:31" s="37" customFormat="1">
      <c r="A415" s="30">
        <v>3514</v>
      </c>
      <c r="B415" s="61">
        <v>3514</v>
      </c>
      <c r="C415" s="34">
        <v>41044</v>
      </c>
      <c r="D415" s="34">
        <v>41126</v>
      </c>
      <c r="E415" s="34">
        <f t="shared" si="6"/>
        <v>41141</v>
      </c>
      <c r="F415" s="34">
        <v>41050</v>
      </c>
      <c r="G415" s="31" t="s">
        <v>752</v>
      </c>
      <c r="H415" s="31" t="s">
        <v>499</v>
      </c>
      <c r="I415" s="31" t="s">
        <v>506</v>
      </c>
      <c r="J415" s="32" t="s">
        <v>3334</v>
      </c>
      <c r="K415" s="32" t="s">
        <v>3413</v>
      </c>
      <c r="L415" s="32" t="s">
        <v>3414</v>
      </c>
      <c r="M415" s="63" t="str">
        <f>VLOOKUP(B415,SAOM!B$2:H1397,7,0)</f>
        <v>-</v>
      </c>
      <c r="N415" s="63">
        <v>4033</v>
      </c>
      <c r="O415" s="34" t="str">
        <f>VLOOKUP(B415,SAOM!B$2:I1397,8,0)</f>
        <v>-</v>
      </c>
      <c r="P415" s="34" t="e">
        <f>VLOOKUP(B415,AG_Lider!A$1:F1756,6,0)</f>
        <v>#N/A</v>
      </c>
      <c r="Q415" s="65" t="str">
        <f>VLOOKUP(B415,SAOM!B$2:J1397,9,0)</f>
        <v>Aelton de Almeida</v>
      </c>
      <c r="R415" s="34" t="str">
        <f>VLOOKUP(B415,SAOM!B$2:K1843,10,0)</f>
        <v>Praça do Cruzeiro, s/n</v>
      </c>
      <c r="S415" s="65" t="e">
        <f>VLOOKUP(B415,SAOM!B411:M1139,12,0)</f>
        <v>#N/A</v>
      </c>
      <c r="T415" s="116" t="e">
        <f>VLOOKUP(B415,SAOM!B411:L1139,11,0)</f>
        <v>#N/A</v>
      </c>
      <c r="U415" s="35"/>
      <c r="V415" s="63" t="e">
        <f>VLOOKUP(B415,SAOM!B411:N1139,13,0)</f>
        <v>#N/A</v>
      </c>
      <c r="W415" s="34"/>
      <c r="X415" s="32"/>
      <c r="Y415" s="36"/>
      <c r="Z415" s="53"/>
      <c r="AA415" s="72" t="s">
        <v>4964</v>
      </c>
      <c r="AB415" s="72" t="s">
        <v>4850</v>
      </c>
      <c r="AC415" s="72"/>
      <c r="AD415" s="32"/>
      <c r="AE415" s="37" t="s">
        <v>4850</v>
      </c>
    </row>
    <row r="416" spans="1:31" s="37" customFormat="1">
      <c r="A416" s="30">
        <v>3515</v>
      </c>
      <c r="B416" s="61">
        <v>3515</v>
      </c>
      <c r="C416" s="34">
        <v>41044</v>
      </c>
      <c r="D416" s="34">
        <v>41094</v>
      </c>
      <c r="E416" s="34">
        <f t="shared" si="6"/>
        <v>41109</v>
      </c>
      <c r="F416" s="34">
        <v>41080</v>
      </c>
      <c r="G416" s="31" t="s">
        <v>752</v>
      </c>
      <c r="H416" s="31" t="s">
        <v>499</v>
      </c>
      <c r="I416" s="31" t="s">
        <v>506</v>
      </c>
      <c r="J416" s="32" t="s">
        <v>3085</v>
      </c>
      <c r="K416" s="32" t="s">
        <v>3421</v>
      </c>
      <c r="L416" s="32" t="s">
        <v>3422</v>
      </c>
      <c r="M416" s="63" t="str">
        <f>VLOOKUP(B416,SAOM!B$2:H1396,7,0)</f>
        <v>-</v>
      </c>
      <c r="N416" s="63">
        <v>4033</v>
      </c>
      <c r="O416" s="34" t="str">
        <f>VLOOKUP(B416,SAOM!B$2:I1396,8,0)</f>
        <v>-</v>
      </c>
      <c r="P416" s="34" t="e">
        <f>VLOOKUP(B416,AG_Lider!A$1:F1755,6,0)</f>
        <v>#N/A</v>
      </c>
      <c r="Q416" s="65" t="str">
        <f>VLOOKUP(B416,SAOM!B$2:J1396,9,0)</f>
        <v>Denise de Almeida Flabis Cinquini</v>
      </c>
      <c r="R416" s="34" t="str">
        <f>VLOOKUP(B416,SAOM!B$2:K1842,10,0)</f>
        <v>Av. 115A, 100</v>
      </c>
      <c r="S416" s="65" t="e">
        <f>VLOOKUP(B416,SAOM!B412:M1140,12,0)</f>
        <v>#N/A</v>
      </c>
      <c r="T416" s="116" t="e">
        <f>VLOOKUP(B416,SAOM!B412:L1140,11,0)</f>
        <v>#N/A</v>
      </c>
      <c r="U416" s="35"/>
      <c r="V416" s="63" t="e">
        <f>VLOOKUP(B416,SAOM!B412:N1140,13,0)</f>
        <v>#N/A</v>
      </c>
      <c r="W416" s="34"/>
      <c r="X416" s="32"/>
      <c r="Y416" s="36"/>
      <c r="Z416" s="53"/>
      <c r="AA416" s="72" t="s">
        <v>4958</v>
      </c>
      <c r="AB416" s="72" t="s">
        <v>4850</v>
      </c>
      <c r="AC416" s="72"/>
      <c r="AD416" s="32"/>
      <c r="AE416" s="37" t="s">
        <v>4850</v>
      </c>
    </row>
    <row r="417" spans="1:31" s="37" customFormat="1">
      <c r="A417" s="30">
        <v>3516</v>
      </c>
      <c r="B417" s="61">
        <v>3516</v>
      </c>
      <c r="C417" s="34">
        <v>41044</v>
      </c>
      <c r="D417" s="34">
        <v>41099</v>
      </c>
      <c r="E417" s="34">
        <f t="shared" si="6"/>
        <v>41114</v>
      </c>
      <c r="F417" s="34">
        <v>41050</v>
      </c>
      <c r="G417" s="31" t="s">
        <v>517</v>
      </c>
      <c r="H417" s="31" t="s">
        <v>499</v>
      </c>
      <c r="I417" s="31" t="s">
        <v>501</v>
      </c>
      <c r="J417" s="32" t="s">
        <v>3085</v>
      </c>
      <c r="K417" s="32" t="s">
        <v>3421</v>
      </c>
      <c r="L417" s="32" t="s">
        <v>3422</v>
      </c>
      <c r="M417" s="63" t="str">
        <f>VLOOKUP(B417,SAOM!B$2:H1395,7,0)</f>
        <v>SES-CAIS-3516</v>
      </c>
      <c r="N417" s="63">
        <v>4033</v>
      </c>
      <c r="O417" s="34">
        <f>VLOOKUP(B417,SAOM!B$2:I1395,8,0)</f>
        <v>41059</v>
      </c>
      <c r="P417" s="34" t="e">
        <f>VLOOKUP(B417,AG_Lider!A$1:F1754,6,0)</f>
        <v>#N/A</v>
      </c>
      <c r="Q417" s="65" t="str">
        <f>VLOOKUP(B417,SAOM!B$2:J1395,9,0)</f>
        <v>Sabrina Garcia Pricinotti</v>
      </c>
      <c r="R417" s="34" t="str">
        <f>VLOOKUP(B417,SAOM!B$2:K1841,10,0)</f>
        <v>Av. Amazonas, 138</v>
      </c>
      <c r="S417" s="65" t="e">
        <f>VLOOKUP(B417,SAOM!B413:M1141,12,0)</f>
        <v>#N/A</v>
      </c>
      <c r="T417" s="116" t="e">
        <f>VLOOKUP(B417,SAOM!B413:L1141,11,0)</f>
        <v>#N/A</v>
      </c>
      <c r="U417" s="35"/>
      <c r="V417" s="63" t="e">
        <f>VLOOKUP(B417,SAOM!B413:N1141,13,0)</f>
        <v>#N/A</v>
      </c>
      <c r="W417" s="34">
        <v>41060</v>
      </c>
      <c r="X417" s="32" t="s">
        <v>2446</v>
      </c>
      <c r="Y417" s="36">
        <v>41060</v>
      </c>
      <c r="Z417" s="53"/>
      <c r="AA417" s="72"/>
      <c r="AB417" s="72" t="s">
        <v>4850</v>
      </c>
      <c r="AC417" s="72"/>
      <c r="AD417" s="32" t="s">
        <v>3992</v>
      </c>
      <c r="AE417" s="37" t="s">
        <v>4850</v>
      </c>
    </row>
    <row r="418" spans="1:31" s="37" customFormat="1">
      <c r="A418" s="30">
        <v>3520</v>
      </c>
      <c r="B418" s="61">
        <v>3520</v>
      </c>
      <c r="C418" s="34">
        <v>41047</v>
      </c>
      <c r="D418" s="34">
        <v>41092</v>
      </c>
      <c r="E418" s="34">
        <f t="shared" si="6"/>
        <v>41107</v>
      </c>
      <c r="F418" s="34">
        <v>41054</v>
      </c>
      <c r="G418" s="31" t="s">
        <v>764</v>
      </c>
      <c r="H418" s="31" t="s">
        <v>499</v>
      </c>
      <c r="I418" s="31" t="s">
        <v>506</v>
      </c>
      <c r="J418" s="32" t="s">
        <v>3354</v>
      </c>
      <c r="K418" s="32" t="s">
        <v>3603</v>
      </c>
      <c r="L418" s="32" t="s">
        <v>3604</v>
      </c>
      <c r="M418" s="63" t="str">
        <f>VLOOKUP(B418,SAOM!B$2:H1414,7,0)</f>
        <v>-</v>
      </c>
      <c r="N418" s="63">
        <v>4033</v>
      </c>
      <c r="O418" s="34" t="str">
        <f>VLOOKUP(B418,SAOM!B$2:I1414,8,0)</f>
        <v>-</v>
      </c>
      <c r="P418" s="34" t="e">
        <f>VLOOKUP(B418,AG_Lider!A$1:F1773,6,0)</f>
        <v>#N/A</v>
      </c>
      <c r="Q418" s="65" t="str">
        <f>VLOOKUP(B418,SAOM!B$2:J1414,9,0)</f>
        <v>Carlos José Pereira</v>
      </c>
      <c r="R418" s="34" t="str">
        <f>VLOOKUP(B418,SAOM!B$2:K1860,10,0)</f>
        <v>Rua Diva Paranaíba de Andrade, 344</v>
      </c>
      <c r="S418" s="65" t="str">
        <f>VLOOKUP(B418,SAOM!B414:M1142,12,0)</f>
        <v>34 3268-0306</v>
      </c>
      <c r="T418" s="116" t="str">
        <f>VLOOKUP(B418,SAOM!B414:L1142,11,0)</f>
        <v>38307-386</v>
      </c>
      <c r="U418" s="35"/>
      <c r="V418" s="63" t="str">
        <f>VLOOKUP(B418,SAOM!B414:N1142,13,0)</f>
        <v>-</v>
      </c>
      <c r="W418" s="34"/>
      <c r="X418" s="32"/>
      <c r="Y418" s="36"/>
      <c r="Z418" s="53"/>
      <c r="AA418" s="72" t="s">
        <v>3773</v>
      </c>
      <c r="AB418" s="72" t="s">
        <v>4850</v>
      </c>
      <c r="AC418" s="72"/>
      <c r="AD418" s="32"/>
      <c r="AE418" s="37" t="s">
        <v>4850</v>
      </c>
    </row>
    <row r="419" spans="1:31" s="37" customFormat="1">
      <c r="A419" s="30">
        <v>3522</v>
      </c>
      <c r="B419" s="61">
        <v>3522</v>
      </c>
      <c r="C419" s="34">
        <v>41047</v>
      </c>
      <c r="D419" s="34">
        <v>41092</v>
      </c>
      <c r="E419" s="34">
        <f t="shared" si="6"/>
        <v>41107</v>
      </c>
      <c r="F419" s="34">
        <v>41054</v>
      </c>
      <c r="G419" s="31" t="s">
        <v>764</v>
      </c>
      <c r="H419" s="31" t="s">
        <v>499</v>
      </c>
      <c r="I419" s="31" t="s">
        <v>506</v>
      </c>
      <c r="J419" s="32" t="s">
        <v>3354</v>
      </c>
      <c r="K419" s="32" t="s">
        <v>3603</v>
      </c>
      <c r="L419" s="32" t="s">
        <v>3604</v>
      </c>
      <c r="M419" s="63" t="str">
        <f>VLOOKUP(B419,SAOM!B$2:H1416,7,0)</f>
        <v>-</v>
      </c>
      <c r="N419" s="63">
        <v>4033</v>
      </c>
      <c r="O419" s="34" t="str">
        <f>VLOOKUP(B419,SAOM!B$2:I1416,8,0)</f>
        <v>-</v>
      </c>
      <c r="P419" s="34" t="e">
        <f>VLOOKUP(B419,AG_Lider!A$1:F1775,6,0)</f>
        <v>#N/A</v>
      </c>
      <c r="Q419" s="65" t="str">
        <f>VLOOKUP(B419,SAOM!B$2:J1416,9,0)</f>
        <v>Thárcis William Assis Bueno</v>
      </c>
      <c r="R419" s="34" t="str">
        <f>VLOOKUP(B419,SAOM!B$2:K1862,10,0)</f>
        <v>Av 23, 193</v>
      </c>
      <c r="S419" s="65" t="str">
        <f>VLOOKUP(B419,SAOM!B415:M1143,12,0)</f>
        <v>34 3268--0306</v>
      </c>
      <c r="T419" s="116" t="str">
        <f>VLOOKUP(B419,SAOM!B415:L1143,11,0)</f>
        <v>38302-236</v>
      </c>
      <c r="U419" s="35"/>
      <c r="V419" s="63" t="str">
        <f>VLOOKUP(B419,SAOM!B415:N1143,13,0)</f>
        <v>-</v>
      </c>
      <c r="W419" s="34"/>
      <c r="X419" s="32"/>
      <c r="Y419" s="36"/>
      <c r="Z419" s="53"/>
      <c r="AA419" s="72" t="s">
        <v>3773</v>
      </c>
      <c r="AB419" s="72" t="s">
        <v>4850</v>
      </c>
      <c r="AC419" s="72"/>
      <c r="AD419" s="32"/>
      <c r="AE419" s="37" t="s">
        <v>4850</v>
      </c>
    </row>
    <row r="420" spans="1:31" s="37" customFormat="1">
      <c r="A420" s="30">
        <v>3523</v>
      </c>
      <c r="B420" s="61">
        <v>3523</v>
      </c>
      <c r="C420" s="34">
        <v>41047</v>
      </c>
      <c r="D420" s="34">
        <v>41092</v>
      </c>
      <c r="E420" s="34">
        <f t="shared" si="6"/>
        <v>41107</v>
      </c>
      <c r="F420" s="34">
        <v>41054</v>
      </c>
      <c r="G420" s="31" t="s">
        <v>764</v>
      </c>
      <c r="H420" s="31" t="s">
        <v>499</v>
      </c>
      <c r="I420" s="31" t="s">
        <v>506</v>
      </c>
      <c r="J420" s="32" t="s">
        <v>3354</v>
      </c>
      <c r="K420" s="32" t="s">
        <v>3603</v>
      </c>
      <c r="L420" s="32" t="s">
        <v>3604</v>
      </c>
      <c r="M420" s="63" t="str">
        <f>VLOOKUP(B420,SAOM!B$2:H1415,7,0)</f>
        <v>-</v>
      </c>
      <c r="N420" s="63">
        <v>4033</v>
      </c>
      <c r="O420" s="34" t="str">
        <f>VLOOKUP(B420,SAOM!B$2:I1415,8,0)</f>
        <v>-</v>
      </c>
      <c r="P420" s="34" t="e">
        <f>VLOOKUP(B420,AG_Lider!A$1:F1774,6,0)</f>
        <v>#N/A</v>
      </c>
      <c r="Q420" s="65" t="str">
        <f>VLOOKUP(B420,SAOM!B$2:J1415,9,0)</f>
        <v>Francisco Alves Ferreira Fernandes</v>
      </c>
      <c r="R420" s="34" t="str">
        <f>VLOOKUP(B420,SAOM!B$2:K1861,10,0)</f>
        <v>Rua Maria Conceição Goulart Furtado, 726</v>
      </c>
      <c r="S420" s="65" t="str">
        <f>VLOOKUP(B420,SAOM!B416:M1144,12,0)</f>
        <v>34 3268-0300</v>
      </c>
      <c r="T420" s="116" t="str">
        <f>VLOOKUP(B420,SAOM!B416:L1144,11,0)</f>
        <v>38304-036</v>
      </c>
      <c r="U420" s="35"/>
      <c r="V420" s="63" t="str">
        <f>VLOOKUP(B420,SAOM!B416:N1144,13,0)</f>
        <v>-</v>
      </c>
      <c r="W420" s="34"/>
      <c r="X420" s="32"/>
      <c r="Y420" s="36"/>
      <c r="Z420" s="53"/>
      <c r="AA420" s="72" t="s">
        <v>3774</v>
      </c>
      <c r="AB420" s="72" t="s">
        <v>4850</v>
      </c>
      <c r="AC420" s="72"/>
      <c r="AD420" s="32"/>
      <c r="AE420" s="37" t="s">
        <v>4850</v>
      </c>
    </row>
    <row r="421" spans="1:31" s="37" customFormat="1">
      <c r="A421" s="30">
        <v>3524</v>
      </c>
      <c r="B421" s="61">
        <v>3524</v>
      </c>
      <c r="C421" s="34">
        <v>41047</v>
      </c>
      <c r="D421" s="34">
        <v>41092</v>
      </c>
      <c r="E421" s="34">
        <f t="shared" si="6"/>
        <v>41107</v>
      </c>
      <c r="F421" s="34">
        <v>41054</v>
      </c>
      <c r="G421" s="31" t="s">
        <v>764</v>
      </c>
      <c r="H421" s="31" t="s">
        <v>499</v>
      </c>
      <c r="I421" s="31" t="s">
        <v>506</v>
      </c>
      <c r="J421" s="32" t="s">
        <v>3354</v>
      </c>
      <c r="K421" s="32" t="s">
        <v>3603</v>
      </c>
      <c r="L421" s="32" t="s">
        <v>3604</v>
      </c>
      <c r="M421" s="63" t="str">
        <f>VLOOKUP(B421,SAOM!B$2:H1417,7,0)</f>
        <v>-</v>
      </c>
      <c r="N421" s="63">
        <v>4033</v>
      </c>
      <c r="O421" s="34" t="str">
        <f>VLOOKUP(B421,SAOM!B$2:I1417,8,0)</f>
        <v>-</v>
      </c>
      <c r="P421" s="34" t="e">
        <f>VLOOKUP(B421,AG_Lider!A$1:F1776,6,0)</f>
        <v>#N/A</v>
      </c>
      <c r="Q421" s="65" t="str">
        <f>VLOOKUP(B421,SAOM!B$2:J1417,9,0)</f>
        <v>Cibele Ferreira Guimarães</v>
      </c>
      <c r="R421" s="34" t="str">
        <f>VLOOKUP(B421,SAOM!B$2:K1863,10,0)</f>
        <v>Rua Izaias Candido de Freitas, 539</v>
      </c>
      <c r="S421" s="65" t="str">
        <f>VLOOKUP(B421,SAOM!B417:M1145,12,0)</f>
        <v>34 3268-0300</v>
      </c>
      <c r="T421" s="116" t="str">
        <f>VLOOKUP(B421,SAOM!B417:L1145,11,0)</f>
        <v>38304-202</v>
      </c>
      <c r="U421" s="35"/>
      <c r="V421" s="63" t="str">
        <f>VLOOKUP(B421,SAOM!B417:N1145,13,0)</f>
        <v>-</v>
      </c>
      <c r="W421" s="34"/>
      <c r="X421" s="32"/>
      <c r="Y421" s="36"/>
      <c r="Z421" s="53"/>
      <c r="AA421" s="72" t="s">
        <v>3774</v>
      </c>
      <c r="AB421" s="72" t="s">
        <v>4850</v>
      </c>
      <c r="AC421" s="72"/>
      <c r="AD421" s="32"/>
      <c r="AE421" s="37" t="s">
        <v>4850</v>
      </c>
    </row>
    <row r="422" spans="1:31" s="37" customFormat="1">
      <c r="A422" s="30">
        <v>3525</v>
      </c>
      <c r="B422" s="61">
        <v>3525</v>
      </c>
      <c r="C422" s="34">
        <v>41047</v>
      </c>
      <c r="D422" s="34">
        <v>41092</v>
      </c>
      <c r="E422" s="34">
        <f t="shared" si="6"/>
        <v>41107</v>
      </c>
      <c r="F422" s="34">
        <v>41054</v>
      </c>
      <c r="G422" s="31" t="s">
        <v>764</v>
      </c>
      <c r="H422" s="31" t="s">
        <v>499</v>
      </c>
      <c r="I422" s="31" t="s">
        <v>506</v>
      </c>
      <c r="J422" s="32" t="s">
        <v>3354</v>
      </c>
      <c r="K422" s="32" t="s">
        <v>3603</v>
      </c>
      <c r="L422" s="32" t="s">
        <v>3604</v>
      </c>
      <c r="M422" s="63" t="str">
        <f>VLOOKUP(B422,SAOM!B$2:H1418,7,0)</f>
        <v>-</v>
      </c>
      <c r="N422" s="63">
        <v>4033</v>
      </c>
      <c r="O422" s="34" t="str">
        <f>VLOOKUP(B422,SAOM!B$2:I1418,8,0)</f>
        <v>-</v>
      </c>
      <c r="P422" s="34" t="e">
        <f>VLOOKUP(B422,AG_Lider!A$1:F1777,6,0)</f>
        <v>#N/A</v>
      </c>
      <c r="Q422" s="65" t="str">
        <f>VLOOKUP(B422,SAOM!B$2:J1418,9,0)</f>
        <v>Sônia de Andrade Lima</v>
      </c>
      <c r="R422" s="34" t="str">
        <f>VLOOKUP(B422,SAOM!B$2:K1864,10,0)</f>
        <v>Rua Áurea Muniz de Oliveira, 175</v>
      </c>
      <c r="S422" s="65" t="str">
        <f>VLOOKUP(B422,SAOM!B418:M1146,12,0)</f>
        <v>34 3268-0306</v>
      </c>
      <c r="T422" s="116" t="str">
        <f>VLOOKUP(B422,SAOM!B418:L1146,11,0)</f>
        <v>38305-226</v>
      </c>
      <c r="U422" s="35"/>
      <c r="V422" s="63" t="str">
        <f>VLOOKUP(B422,SAOM!B418:N1146,13,0)</f>
        <v>-</v>
      </c>
      <c r="W422" s="34"/>
      <c r="X422" s="32"/>
      <c r="Y422" s="36"/>
      <c r="Z422" s="53"/>
      <c r="AA422" s="72" t="s">
        <v>3773</v>
      </c>
      <c r="AB422" s="72" t="s">
        <v>4850</v>
      </c>
      <c r="AC422" s="72"/>
      <c r="AD422" s="32"/>
      <c r="AE422" s="37" t="s">
        <v>4850</v>
      </c>
    </row>
    <row r="423" spans="1:31" s="37" customFormat="1">
      <c r="A423" s="30">
        <v>3526</v>
      </c>
      <c r="B423" s="61">
        <v>3526</v>
      </c>
      <c r="C423" s="34">
        <v>41047</v>
      </c>
      <c r="D423" s="34">
        <v>41092</v>
      </c>
      <c r="E423" s="34">
        <f t="shared" si="6"/>
        <v>41107</v>
      </c>
      <c r="F423" s="34">
        <v>41054</v>
      </c>
      <c r="G423" s="31" t="s">
        <v>764</v>
      </c>
      <c r="H423" s="31" t="s">
        <v>499</v>
      </c>
      <c r="I423" s="31" t="s">
        <v>506</v>
      </c>
      <c r="J423" s="32" t="s">
        <v>3354</v>
      </c>
      <c r="K423" s="32" t="s">
        <v>3603</v>
      </c>
      <c r="L423" s="32" t="s">
        <v>3604</v>
      </c>
      <c r="M423" s="63" t="str">
        <f>VLOOKUP(B423,SAOM!B$2:H1419,7,0)</f>
        <v>-</v>
      </c>
      <c r="N423" s="63">
        <v>4033</v>
      </c>
      <c r="O423" s="34" t="str">
        <f>VLOOKUP(B423,SAOM!B$2:I1419,8,0)</f>
        <v>-</v>
      </c>
      <c r="P423" s="34" t="e">
        <f>VLOOKUP(B423,AG_Lider!A$1:F1778,6,0)</f>
        <v>#N/A</v>
      </c>
      <c r="Q423" s="65" t="str">
        <f>VLOOKUP(B423,SAOM!B$2:J1419,9,0)</f>
        <v>Milner Bernardes de Oliveira</v>
      </c>
      <c r="R423" s="34" t="str">
        <f>VLOOKUP(B423,SAOM!B$2:K1865,10,0)</f>
        <v>Rua 24, 3944</v>
      </c>
      <c r="S423" s="65" t="str">
        <f>VLOOKUP(B423,SAOM!B419:M1147,12,0)</f>
        <v>34 3268-0300</v>
      </c>
      <c r="T423" s="116" t="str">
        <f>VLOOKUP(B423,SAOM!B419:L1147,11,0)</f>
        <v>38304-406</v>
      </c>
      <c r="U423" s="35"/>
      <c r="V423" s="63" t="str">
        <f>VLOOKUP(B423,SAOM!B419:N1147,13,0)</f>
        <v>-</v>
      </c>
      <c r="W423" s="34"/>
      <c r="X423" s="32"/>
      <c r="Y423" s="36"/>
      <c r="Z423" s="53"/>
      <c r="AA423" s="72" t="s">
        <v>3774</v>
      </c>
      <c r="AB423" s="72" t="s">
        <v>4850</v>
      </c>
      <c r="AC423" s="72"/>
      <c r="AD423" s="32"/>
      <c r="AE423" s="37" t="s">
        <v>4850</v>
      </c>
    </row>
    <row r="424" spans="1:31" s="37" customFormat="1">
      <c r="A424" s="30">
        <v>3527</v>
      </c>
      <c r="B424" s="61">
        <v>3527</v>
      </c>
      <c r="C424" s="34">
        <v>41047</v>
      </c>
      <c r="D424" s="34">
        <v>41125</v>
      </c>
      <c r="E424" s="34">
        <f t="shared" si="6"/>
        <v>41140</v>
      </c>
      <c r="F424" s="34">
        <v>41054</v>
      </c>
      <c r="G424" s="31" t="s">
        <v>752</v>
      </c>
      <c r="H424" s="31" t="s">
        <v>499</v>
      </c>
      <c r="I424" s="31" t="s">
        <v>501</v>
      </c>
      <c r="J424" s="32" t="s">
        <v>3566</v>
      </c>
      <c r="K424" s="32" t="s">
        <v>3605</v>
      </c>
      <c r="L424" s="32" t="s">
        <v>3606</v>
      </c>
      <c r="M424" s="63" t="str">
        <f>VLOOKUP(B424,SAOM!B$2:H1420,7,0)</f>
        <v>-</v>
      </c>
      <c r="N424" s="63">
        <v>4033</v>
      </c>
      <c r="O424" s="34" t="str">
        <f>VLOOKUP(B424,SAOM!B$2:I1420,8,0)</f>
        <v>-</v>
      </c>
      <c r="P424" s="34" t="e">
        <f>VLOOKUP(B424,AG_Lider!A$1:F1779,6,0)</f>
        <v>#N/A</v>
      </c>
      <c r="Q424" s="65" t="str">
        <f>VLOOKUP(B424,SAOM!B$2:J1420,9,0)</f>
        <v>Silvana Ribeiro da Silveira</v>
      </c>
      <c r="R424" s="34" t="str">
        <f>VLOOKUP(B424,SAOM!B$2:K1866,10,0)</f>
        <v>Rua Quintiliano Pereira Rosa, 137</v>
      </c>
      <c r="S424" s="65" t="str">
        <f>VLOOKUP(B424,SAOM!B420:M1148,12,0)</f>
        <v>34 3264-8133</v>
      </c>
      <c r="T424" s="116" t="str">
        <f>VLOOKUP(B424,SAOM!B420:L1148,11,0)</f>
        <v>38310-000</v>
      </c>
      <c r="U424" s="35"/>
      <c r="V424" s="63" t="str">
        <f>VLOOKUP(B424,SAOM!B420:N1148,13,0)</f>
        <v>-</v>
      </c>
      <c r="W424" s="34"/>
      <c r="X424" s="32"/>
      <c r="Y424" s="36"/>
      <c r="Z424" s="53"/>
      <c r="AA424" s="72" t="s">
        <v>4962</v>
      </c>
      <c r="AB424" s="72" t="s">
        <v>4850</v>
      </c>
      <c r="AC424" s="72"/>
      <c r="AD424" s="32"/>
      <c r="AE424" s="37" t="s">
        <v>4850</v>
      </c>
    </row>
    <row r="425" spans="1:31" s="37" customFormat="1">
      <c r="A425" s="30">
        <v>3528</v>
      </c>
      <c r="B425" s="61">
        <v>3528</v>
      </c>
      <c r="C425" s="34">
        <v>41047</v>
      </c>
      <c r="D425" s="34">
        <v>41092</v>
      </c>
      <c r="E425" s="34">
        <f t="shared" si="6"/>
        <v>41107</v>
      </c>
      <c r="F425" s="34">
        <v>41054</v>
      </c>
      <c r="G425" s="31" t="s">
        <v>764</v>
      </c>
      <c r="H425" s="31" t="s">
        <v>499</v>
      </c>
      <c r="I425" s="31" t="s">
        <v>506</v>
      </c>
      <c r="J425" s="32" t="s">
        <v>3566</v>
      </c>
      <c r="K425" s="32" t="s">
        <v>3605</v>
      </c>
      <c r="L425" s="32" t="s">
        <v>3606</v>
      </c>
      <c r="M425" s="63" t="str">
        <f>VLOOKUP(B425,SAOM!B$2:H1421,7,0)</f>
        <v>-</v>
      </c>
      <c r="N425" s="63">
        <v>4033</v>
      </c>
      <c r="O425" s="34" t="str">
        <f>VLOOKUP(B425,SAOM!B$2:I1421,8,0)</f>
        <v>-</v>
      </c>
      <c r="P425" s="34" t="e">
        <f>VLOOKUP(B425,AG_Lider!A$1:F1780,6,0)</f>
        <v>#N/A</v>
      </c>
      <c r="Q425" s="65" t="str">
        <f>VLOOKUP(B425,SAOM!B$2:J1421,9,0)</f>
        <v>Renata Claudia Gondim Freitas</v>
      </c>
      <c r="R425" s="34" t="str">
        <f>VLOOKUP(B425,SAOM!B$2:K1867,10,0)</f>
        <v>Rua José Florindo de Oliveira, 15</v>
      </c>
      <c r="S425" s="65" t="str">
        <f>VLOOKUP(B425,SAOM!B421:M1149,12,0)</f>
        <v>34 3264-1010</v>
      </c>
      <c r="T425" s="116" t="str">
        <f>VLOOKUP(B425,SAOM!B421:L1149,11,0)</f>
        <v>38310-000</v>
      </c>
      <c r="U425" s="35"/>
      <c r="V425" s="63" t="str">
        <f>VLOOKUP(B425,SAOM!B421:N1149,13,0)</f>
        <v>-</v>
      </c>
      <c r="W425" s="34"/>
      <c r="X425" s="32"/>
      <c r="Y425" s="36"/>
      <c r="Z425" s="53"/>
      <c r="AA425" s="72" t="s">
        <v>3775</v>
      </c>
      <c r="AB425" s="72" t="s">
        <v>4850</v>
      </c>
      <c r="AC425" s="72"/>
      <c r="AD425" s="32"/>
      <c r="AE425" s="37" t="s">
        <v>4850</v>
      </c>
    </row>
    <row r="426" spans="1:31" s="37" customFormat="1">
      <c r="A426" s="30">
        <v>3529</v>
      </c>
      <c r="B426" s="61">
        <v>3529</v>
      </c>
      <c r="C426" s="34">
        <v>41047</v>
      </c>
      <c r="D426" s="34">
        <v>41092</v>
      </c>
      <c r="E426" s="34">
        <f t="shared" ref="E426:E489" si="7">D426+15</f>
        <v>41107</v>
      </c>
      <c r="F426" s="34">
        <v>41054</v>
      </c>
      <c r="G426" s="31" t="s">
        <v>764</v>
      </c>
      <c r="H426" s="31" t="s">
        <v>499</v>
      </c>
      <c r="I426" s="31" t="s">
        <v>506</v>
      </c>
      <c r="J426" s="32" t="s">
        <v>124</v>
      </c>
      <c r="K426" s="32" t="s">
        <v>532</v>
      </c>
      <c r="L426" s="32" t="s">
        <v>533</v>
      </c>
      <c r="M426" s="63" t="str">
        <f>VLOOKUP(B426,SAOM!B$2:H1422,7,0)</f>
        <v>-</v>
      </c>
      <c r="N426" s="63">
        <v>4033</v>
      </c>
      <c r="O426" s="34" t="str">
        <f>VLOOKUP(B426,SAOM!B$2:I1422,8,0)</f>
        <v>-</v>
      </c>
      <c r="P426" s="34" t="e">
        <f>VLOOKUP(B426,AG_Lider!A$1:F1781,6,0)</f>
        <v>#N/A</v>
      </c>
      <c r="Q426" s="65" t="str">
        <f>VLOOKUP(B426,SAOM!B$2:J1422,9,0)</f>
        <v>Joseane Lilia Carvalho</v>
      </c>
      <c r="R426" s="34" t="str">
        <f>VLOOKUP(B426,SAOM!B$2:K1868,10,0)</f>
        <v>Rua Padre Antônio dos santos, 131</v>
      </c>
      <c r="S426" s="65" t="str">
        <f>VLOOKUP(B426,SAOM!B422:M1150,12,0)</f>
        <v>35 3842-1296</v>
      </c>
      <c r="T426" s="116" t="str">
        <f>VLOOKUP(B426,SAOM!B422:L1150,11,0)</f>
        <v>36370-000</v>
      </c>
      <c r="U426" s="35"/>
      <c r="V426" s="63" t="str">
        <f>VLOOKUP(B426,SAOM!B422:N1150,13,0)</f>
        <v>-</v>
      </c>
      <c r="W426" s="34"/>
      <c r="X426" s="32"/>
      <c r="Y426" s="36"/>
      <c r="Z426" s="53"/>
      <c r="AA426" s="72" t="s">
        <v>3776</v>
      </c>
      <c r="AB426" s="72" t="s">
        <v>4850</v>
      </c>
      <c r="AC426" s="72"/>
      <c r="AD426" s="32"/>
      <c r="AE426" s="37" t="s">
        <v>4850</v>
      </c>
    </row>
    <row r="427" spans="1:31" s="37" customFormat="1">
      <c r="A427" s="30">
        <v>3530</v>
      </c>
      <c r="B427" s="61">
        <v>3530</v>
      </c>
      <c r="C427" s="34">
        <v>41047</v>
      </c>
      <c r="D427" s="34">
        <v>41092</v>
      </c>
      <c r="E427" s="34">
        <f t="shared" si="7"/>
        <v>41107</v>
      </c>
      <c r="F427" s="34">
        <v>41054</v>
      </c>
      <c r="G427" s="31" t="s">
        <v>764</v>
      </c>
      <c r="H427" s="31" t="s">
        <v>499</v>
      </c>
      <c r="I427" s="31" t="s">
        <v>506</v>
      </c>
      <c r="J427" s="32" t="s">
        <v>124</v>
      </c>
      <c r="K427" s="32" t="s">
        <v>532</v>
      </c>
      <c r="L427" s="32" t="s">
        <v>533</v>
      </c>
      <c r="M427" s="63" t="str">
        <f>VLOOKUP(B427,SAOM!B$2:H1400,7,0)</f>
        <v>-</v>
      </c>
      <c r="N427" s="63">
        <v>4033</v>
      </c>
      <c r="O427" s="34" t="str">
        <f>VLOOKUP(B427,SAOM!B$2:I1400,8,0)</f>
        <v>-</v>
      </c>
      <c r="P427" s="34" t="e">
        <f>VLOOKUP(B427,AG_Lider!A$1:F1759,6,0)</f>
        <v>#N/A</v>
      </c>
      <c r="Q427" s="65" t="str">
        <f>VLOOKUP(B427,SAOM!B$2:J1400,9,0)</f>
        <v>Rita de Cassia Aguiar Sousa</v>
      </c>
      <c r="R427" s="34" t="str">
        <f>VLOOKUP(B427,SAOM!B$2:K1846,10,0)</f>
        <v>Rua Luis José da Silva, 135</v>
      </c>
      <c r="S427" s="65" t="str">
        <f>VLOOKUP(B427,SAOM!B423:M1151,12,0)</f>
        <v>35 3842-1916</v>
      </c>
      <c r="T427" s="116" t="str">
        <f>VLOOKUP(B427,SAOM!B423:L1151,11,0)</f>
        <v>36370-000</v>
      </c>
      <c r="U427" s="35"/>
      <c r="V427" s="63" t="str">
        <f>VLOOKUP(B427,SAOM!B423:N1151,13,0)</f>
        <v>-</v>
      </c>
      <c r="W427" s="34"/>
      <c r="X427" s="32"/>
      <c r="Y427" s="36"/>
      <c r="Z427" s="53"/>
      <c r="AA427" s="72" t="s">
        <v>3777</v>
      </c>
      <c r="AB427" s="72" t="s">
        <v>4850</v>
      </c>
      <c r="AC427" s="72"/>
      <c r="AD427" s="32"/>
      <c r="AE427" s="37" t="s">
        <v>4850</v>
      </c>
    </row>
    <row r="428" spans="1:31" s="37" customFormat="1">
      <c r="A428" s="30">
        <v>3531</v>
      </c>
      <c r="B428" s="61">
        <v>3531</v>
      </c>
      <c r="C428" s="34">
        <v>41047</v>
      </c>
      <c r="D428" s="34">
        <v>41092</v>
      </c>
      <c r="E428" s="34">
        <f t="shared" si="7"/>
        <v>41107</v>
      </c>
      <c r="F428" s="34" t="s">
        <v>501</v>
      </c>
      <c r="G428" s="31" t="s">
        <v>517</v>
      </c>
      <c r="H428" s="31" t="s">
        <v>499</v>
      </c>
      <c r="I428" s="31" t="s">
        <v>501</v>
      </c>
      <c r="J428" s="32" t="s">
        <v>3509</v>
      </c>
      <c r="K428" s="32" t="s">
        <v>3607</v>
      </c>
      <c r="L428" s="32" t="s">
        <v>3608</v>
      </c>
      <c r="M428" s="63" t="str">
        <f>VLOOKUP(B428,SAOM!B$2:H1401,7,0)</f>
        <v>SES-PIDE-3531</v>
      </c>
      <c r="N428" s="63">
        <v>4033</v>
      </c>
      <c r="O428" s="34">
        <f>VLOOKUP(B428,SAOM!B$2:I1401,8,0)</f>
        <v>41073</v>
      </c>
      <c r="P428" s="34" t="e">
        <f>VLOOKUP(B428,AG_Lider!A$1:F1760,6,0)</f>
        <v>#N/A</v>
      </c>
      <c r="Q428" s="65" t="str">
        <f>VLOOKUP(B428,SAOM!B$2:J1401,9,0)</f>
        <v>Jociane Aparecida Teixeira</v>
      </c>
      <c r="R428" s="34" t="str">
        <f>VLOOKUP(B428,SAOM!B$2:K1847,10,0)</f>
        <v>Rua Isaac Teixeira de Andrade, 59</v>
      </c>
      <c r="S428" s="65" t="str">
        <f>VLOOKUP(B428,SAOM!B424:M1152,12,0)</f>
        <v>32 3335-1233</v>
      </c>
      <c r="T428" s="116" t="str">
        <f>VLOOKUP(B428,SAOM!B424:L1152,11,0)</f>
        <v>36227-000</v>
      </c>
      <c r="U428" s="35"/>
      <c r="V428" s="63" t="str">
        <f>VLOOKUP(B428,SAOM!B424:N1152,13,0)</f>
        <v>00:20:0e:10:49:a3</v>
      </c>
      <c r="W428" s="34">
        <v>41073</v>
      </c>
      <c r="X428" s="32" t="s">
        <v>1967</v>
      </c>
      <c r="Y428" s="36">
        <v>41074</v>
      </c>
      <c r="Z428" s="53"/>
      <c r="AA428" s="72" t="s">
        <v>4049</v>
      </c>
      <c r="AB428" s="72" t="s">
        <v>4850</v>
      </c>
      <c r="AC428" s="72"/>
      <c r="AD428" s="32" t="s">
        <v>4050</v>
      </c>
      <c r="AE428" s="37" t="s">
        <v>4850</v>
      </c>
    </row>
    <row r="429" spans="1:31" s="37" customFormat="1">
      <c r="A429" s="30">
        <v>3532</v>
      </c>
      <c r="B429" s="61">
        <v>3532</v>
      </c>
      <c r="C429" s="34">
        <v>41047</v>
      </c>
      <c r="D429" s="34">
        <v>41092</v>
      </c>
      <c r="E429" s="34">
        <f t="shared" si="7"/>
        <v>41107</v>
      </c>
      <c r="F429" s="34" t="s">
        <v>501</v>
      </c>
      <c r="G429" s="31" t="s">
        <v>517</v>
      </c>
      <c r="H429" s="31" t="s">
        <v>499</v>
      </c>
      <c r="I429" s="31" t="s">
        <v>501</v>
      </c>
      <c r="J429" s="32" t="s">
        <v>3509</v>
      </c>
      <c r="K429" s="32" t="s">
        <v>3607</v>
      </c>
      <c r="L429" s="32" t="s">
        <v>3608</v>
      </c>
      <c r="M429" s="63" t="str">
        <f>VLOOKUP(B429,SAOM!B$2:H1402,7,0)</f>
        <v>SES-PIDE-3532</v>
      </c>
      <c r="N429" s="63">
        <v>4033</v>
      </c>
      <c r="O429" s="34">
        <f>VLOOKUP(B429,SAOM!B$2:I1402,8,0)</f>
        <v>41073</v>
      </c>
      <c r="P429" s="34" t="e">
        <f>VLOOKUP(B429,AG_Lider!A$1:F1761,6,0)</f>
        <v>#N/A</v>
      </c>
      <c r="Q429" s="65" t="str">
        <f>VLOOKUP(B429,SAOM!B$2:J1402,9,0)</f>
        <v>Mara da Conceição Gomes</v>
      </c>
      <c r="R429" s="34" t="str">
        <f>VLOOKUP(B429,SAOM!B$2:K1848,10,0)</f>
        <v>Rua João Eleotério, s/n</v>
      </c>
      <c r="S429" s="65" t="str">
        <f>VLOOKUP(B429,SAOM!B425:M1153,12,0)</f>
        <v>32 3335-1656</v>
      </c>
      <c r="T429" s="116" t="str">
        <f>VLOOKUP(B429,SAOM!B425:L1153,11,0)</f>
        <v>36227-000</v>
      </c>
      <c r="U429" s="35"/>
      <c r="V429" s="63" t="str">
        <f>VLOOKUP(B429,SAOM!B425:N1153,13,0)</f>
        <v>00:20:0e:10:48:71</v>
      </c>
      <c r="W429" s="34">
        <v>41073</v>
      </c>
      <c r="X429" s="32" t="s">
        <v>1967</v>
      </c>
      <c r="Y429" s="36">
        <v>41074</v>
      </c>
      <c r="Z429" s="53"/>
      <c r="AA429" s="72" t="s">
        <v>4049</v>
      </c>
      <c r="AB429" s="72" t="s">
        <v>4850</v>
      </c>
      <c r="AC429" s="72"/>
      <c r="AD429" s="32" t="s">
        <v>4047</v>
      </c>
      <c r="AE429" s="37" t="s">
        <v>4850</v>
      </c>
    </row>
    <row r="430" spans="1:31" s="37" customFormat="1">
      <c r="A430" s="30">
        <v>3533</v>
      </c>
      <c r="B430" s="61">
        <v>3533</v>
      </c>
      <c r="C430" s="34">
        <v>41047</v>
      </c>
      <c r="D430" s="34">
        <v>41092</v>
      </c>
      <c r="E430" s="34">
        <f t="shared" si="7"/>
        <v>41107</v>
      </c>
      <c r="F430" s="34" t="s">
        <v>501</v>
      </c>
      <c r="G430" s="31" t="s">
        <v>517</v>
      </c>
      <c r="H430" s="31" t="s">
        <v>499</v>
      </c>
      <c r="I430" s="31" t="s">
        <v>501</v>
      </c>
      <c r="J430" s="32" t="s">
        <v>3509</v>
      </c>
      <c r="K430" s="32" t="s">
        <v>3607</v>
      </c>
      <c r="L430" s="32" t="s">
        <v>3608</v>
      </c>
      <c r="M430" s="63" t="str">
        <f>VLOOKUP(B430,SAOM!B$2:H1409,7,0)</f>
        <v>SES-PIDE-3533</v>
      </c>
      <c r="N430" s="63">
        <v>4033</v>
      </c>
      <c r="O430" s="34">
        <f>VLOOKUP(B430,SAOM!B$2:I1409,8,0)</f>
        <v>41073</v>
      </c>
      <c r="P430" s="34" t="e">
        <f>VLOOKUP(B430,AG_Lider!A$1:F1768,6,0)</f>
        <v>#N/A</v>
      </c>
      <c r="Q430" s="65" t="str">
        <f>VLOOKUP(B430,SAOM!B$2:J1409,9,0)</f>
        <v>Rosélia Grazielle Coelho e Silva</v>
      </c>
      <c r="R430" s="34" t="str">
        <f>VLOOKUP(B430,SAOM!B$2:K1855,10,0)</f>
        <v>Rua Francisco Monteiro, 1</v>
      </c>
      <c r="S430" s="65" t="str">
        <f>VLOOKUP(B430,SAOM!B426:M1154,12,0)</f>
        <v>32 3335-1395</v>
      </c>
      <c r="T430" s="116" t="str">
        <f>VLOOKUP(B430,SAOM!B426:L1154,11,0)</f>
        <v>36227-000</v>
      </c>
      <c r="U430" s="35"/>
      <c r="V430" s="63" t="str">
        <f>VLOOKUP(B430,SAOM!B426:N1154,13,0)</f>
        <v>00:20:0e:10:48:89</v>
      </c>
      <c r="W430" s="34">
        <v>41073</v>
      </c>
      <c r="X430" s="32" t="s">
        <v>2898</v>
      </c>
      <c r="Y430" s="36">
        <v>41074</v>
      </c>
      <c r="Z430" s="53"/>
      <c r="AA430" s="72" t="s">
        <v>4049</v>
      </c>
      <c r="AB430" s="72" t="s">
        <v>4850</v>
      </c>
      <c r="AC430" s="72"/>
      <c r="AD430" s="32" t="s">
        <v>4051</v>
      </c>
      <c r="AE430" s="37" t="s">
        <v>4850</v>
      </c>
    </row>
    <row r="431" spans="1:31" s="37" customFormat="1">
      <c r="A431" s="30">
        <v>3534</v>
      </c>
      <c r="B431" s="61">
        <v>3534</v>
      </c>
      <c r="C431" s="34">
        <v>41047</v>
      </c>
      <c r="D431" s="34">
        <v>41092</v>
      </c>
      <c r="E431" s="34">
        <f t="shared" si="7"/>
        <v>41107</v>
      </c>
      <c r="F431" s="34" t="s">
        <v>501</v>
      </c>
      <c r="G431" s="31" t="s">
        <v>517</v>
      </c>
      <c r="H431" s="31" t="s">
        <v>499</v>
      </c>
      <c r="I431" s="31" t="s">
        <v>501</v>
      </c>
      <c r="J431" s="32" t="s">
        <v>2196</v>
      </c>
      <c r="K431" s="32" t="s">
        <v>3609</v>
      </c>
      <c r="L431" s="32" t="s">
        <v>3610</v>
      </c>
      <c r="M431" s="63" t="str">
        <f>VLOOKUP(B431,SAOM!B$2:H1408,7,0)</f>
        <v>SES-PROS-3534</v>
      </c>
      <c r="N431" s="63">
        <v>4033</v>
      </c>
      <c r="O431" s="34">
        <f>VLOOKUP(B431,SAOM!B$2:I1408,8,0)</f>
        <v>41087</v>
      </c>
      <c r="P431" s="34" t="e">
        <f>VLOOKUP(B431,AG_Lider!A$1:F1767,6,0)</f>
        <v>#N/A</v>
      </c>
      <c r="Q431" s="65" t="str">
        <f>VLOOKUP(B431,SAOM!B$2:J1408,9,0)</f>
        <v>Irai Silva de Carvalho</v>
      </c>
      <c r="R431" s="34" t="str">
        <f>VLOOKUP(B431,SAOM!B$2:K1854,10,0)</f>
        <v>Rua Cel João Luiz, 61</v>
      </c>
      <c r="S431" s="65" t="str">
        <f>VLOOKUP(B431,SAOM!B427:M1155,12,0)</f>
        <v>32 3353-6399</v>
      </c>
      <c r="T431" s="116" t="str">
        <f>VLOOKUP(B431,SAOM!B427:L1155,11,0)</f>
        <v>36320-000</v>
      </c>
      <c r="U431" s="35"/>
      <c r="V431" s="63" t="str">
        <f>VLOOKUP(B431,SAOM!B427:N1155,13,0)</f>
        <v>00:20:0e:10:52:63</v>
      </c>
      <c r="W431" s="34">
        <v>41087</v>
      </c>
      <c r="X431" s="32" t="s">
        <v>2314</v>
      </c>
      <c r="Y431" s="36">
        <v>41087</v>
      </c>
      <c r="Z431" s="53"/>
      <c r="AA431" s="72"/>
      <c r="AB431" s="72" t="s">
        <v>4850</v>
      </c>
      <c r="AC431" s="72"/>
      <c r="AD431" s="32" t="s">
        <v>4792</v>
      </c>
      <c r="AE431" s="37" t="s">
        <v>4850</v>
      </c>
    </row>
    <row r="432" spans="1:31" s="37" customFormat="1">
      <c r="A432" s="30">
        <v>3535</v>
      </c>
      <c r="B432" s="61">
        <v>3535</v>
      </c>
      <c r="C432" s="34">
        <v>41047</v>
      </c>
      <c r="D432" s="34">
        <v>41092</v>
      </c>
      <c r="E432" s="34">
        <f t="shared" si="7"/>
        <v>41107</v>
      </c>
      <c r="F432" s="34" t="s">
        <v>501</v>
      </c>
      <c r="G432" s="31" t="s">
        <v>517</v>
      </c>
      <c r="H432" s="31" t="s">
        <v>499</v>
      </c>
      <c r="I432" s="31" t="s">
        <v>501</v>
      </c>
      <c r="J432" s="32" t="s">
        <v>2196</v>
      </c>
      <c r="K432" s="32" t="s">
        <v>3609</v>
      </c>
      <c r="L432" s="32" t="s">
        <v>3610</v>
      </c>
      <c r="M432" s="63" t="str">
        <f>VLOOKUP(B432,SAOM!B$2:H1407,7,0)</f>
        <v>SES-PROS-3535</v>
      </c>
      <c r="N432" s="63">
        <v>4033</v>
      </c>
      <c r="O432" s="34">
        <f>VLOOKUP(B432,SAOM!B$2:I1407,8,0)</f>
        <v>41100</v>
      </c>
      <c r="P432" s="34" t="e">
        <f>VLOOKUP(B432,AG_Lider!A$1:F1766,6,0)</f>
        <v>#N/A</v>
      </c>
      <c r="Q432" s="65" t="str">
        <f>VLOOKUP(B432,SAOM!B$2:J1407,9,0)</f>
        <v>Gabriela de Melo Reis</v>
      </c>
      <c r="R432" s="34" t="str">
        <f>VLOOKUP(B432,SAOM!B$2:K1853,10,0)</f>
        <v>Rua Vereador José Pedro de Moura, 734</v>
      </c>
      <c r="S432" s="65" t="str">
        <f>VLOOKUP(B432,SAOM!B428:M1156,12,0)</f>
        <v>32 3353-6280</v>
      </c>
      <c r="T432" s="116" t="str">
        <f>VLOOKUP(B432,SAOM!B428:L1156,11,0)</f>
        <v>36320-000</v>
      </c>
      <c r="U432" s="35"/>
      <c r="V432" s="63" t="str">
        <f>VLOOKUP(B432,SAOM!B428:N1156,13,0)</f>
        <v>00:20:0e:10:52:cd</v>
      </c>
      <c r="W432" s="34">
        <v>41101</v>
      </c>
      <c r="X432" s="32" t="s">
        <v>6272</v>
      </c>
      <c r="Y432" s="36">
        <v>41101</v>
      </c>
      <c r="Z432" s="53"/>
      <c r="AA432" s="72"/>
      <c r="AB432" s="72" t="s">
        <v>4850</v>
      </c>
      <c r="AC432" s="72"/>
      <c r="AD432" s="32" t="s">
        <v>5514</v>
      </c>
      <c r="AE432" s="37" t="s">
        <v>4850</v>
      </c>
    </row>
    <row r="433" spans="1:31" s="112" customFormat="1">
      <c r="A433" s="69">
        <v>3536</v>
      </c>
      <c r="B433" s="61">
        <v>3536</v>
      </c>
      <c r="C433" s="49">
        <v>41047</v>
      </c>
      <c r="D433" s="49">
        <v>41092</v>
      </c>
      <c r="E433" s="34">
        <f t="shared" si="7"/>
        <v>41107</v>
      </c>
      <c r="F433" s="49" t="s">
        <v>501</v>
      </c>
      <c r="G433" s="31" t="s">
        <v>517</v>
      </c>
      <c r="H433" s="99" t="s">
        <v>499</v>
      </c>
      <c r="I433" s="31" t="s">
        <v>501</v>
      </c>
      <c r="J433" s="70" t="s">
        <v>2196</v>
      </c>
      <c r="K433" s="70" t="s">
        <v>3609</v>
      </c>
      <c r="L433" s="70" t="s">
        <v>3610</v>
      </c>
      <c r="M433" s="61" t="str">
        <f>VLOOKUP(B433,SAOM!B$2:H1406,7,0)</f>
        <v>SES-PROS-3536</v>
      </c>
      <c r="N433" s="61">
        <v>4033</v>
      </c>
      <c r="O433" s="49">
        <f>VLOOKUP(B433,SAOM!B$2:I1406,8,0)</f>
        <v>41107</v>
      </c>
      <c r="P433" s="49" t="e">
        <f>VLOOKUP(B433,AG_Lider!A$1:F1765,6,0)</f>
        <v>#N/A</v>
      </c>
      <c r="Q433" s="108" t="str">
        <f>VLOOKUP(B433,SAOM!B$2:J1406,9,0)</f>
        <v>Aline de Sousa Marques</v>
      </c>
      <c r="R433" s="49" t="str">
        <f>VLOOKUP(B433,SAOM!B$2:K1852,10,0)</f>
        <v>Praça Getulio Silva, 56</v>
      </c>
      <c r="S433" s="65" t="str">
        <f>VLOOKUP(B433,SAOM!B429:M1157,12,0)</f>
        <v>32 3353-6460</v>
      </c>
      <c r="T433" s="116" t="str">
        <f>VLOOKUP(B433,SAOM!B429:L1157,11,0)</f>
        <v>36320-000</v>
      </c>
      <c r="U433" s="109"/>
      <c r="V433" s="63" t="str">
        <f>VLOOKUP(B433,SAOM!B429:N1157,13,0)</f>
        <v>00:20:0E:10:51:E5</v>
      </c>
      <c r="W433" s="49">
        <v>41107</v>
      </c>
      <c r="X433" s="70" t="s">
        <v>5938</v>
      </c>
      <c r="Y433" s="110">
        <v>41108</v>
      </c>
      <c r="Z433" s="111"/>
      <c r="AA433" s="95" t="s">
        <v>5947</v>
      </c>
      <c r="AB433" s="72" t="s">
        <v>4850</v>
      </c>
      <c r="AC433" s="95"/>
      <c r="AD433" s="70" t="s">
        <v>5939</v>
      </c>
      <c r="AE433" s="37" t="s">
        <v>4850</v>
      </c>
    </row>
    <row r="434" spans="1:31" s="37" customFormat="1">
      <c r="A434" s="30">
        <v>3537</v>
      </c>
      <c r="B434" s="61">
        <v>3537</v>
      </c>
      <c r="C434" s="34">
        <v>41047</v>
      </c>
      <c r="D434" s="34">
        <v>41092</v>
      </c>
      <c r="E434" s="34">
        <f t="shared" si="7"/>
        <v>41107</v>
      </c>
      <c r="F434" s="34" t="s">
        <v>501</v>
      </c>
      <c r="G434" s="31" t="s">
        <v>682</v>
      </c>
      <c r="H434" s="31" t="s">
        <v>499</v>
      </c>
      <c r="I434" s="31" t="s">
        <v>499</v>
      </c>
      <c r="J434" s="32" t="s">
        <v>3520</v>
      </c>
      <c r="K434" s="32" t="s">
        <v>3611</v>
      </c>
      <c r="L434" s="32" t="s">
        <v>3612</v>
      </c>
      <c r="M434" s="63" t="str">
        <f>VLOOKUP(B434,SAOM!B$2:H1405,7,0)</f>
        <v>SES-RETA-3537</v>
      </c>
      <c r="N434" s="63">
        <v>4033</v>
      </c>
      <c r="O434" s="34">
        <f>VLOOKUP(B434,SAOM!B$2:I1405,8,0)</f>
        <v>41121</v>
      </c>
      <c r="P434" s="34" t="e">
        <f>VLOOKUP(B434,AG_Lider!A$1:F1764,6,0)</f>
        <v>#N/A</v>
      </c>
      <c r="Q434" s="65" t="str">
        <f>VLOOKUP(B434,SAOM!B$2:J1405,9,0)</f>
        <v>Maria Goretti Sousa Resende</v>
      </c>
      <c r="R434" s="34" t="str">
        <f>VLOOKUP(B434,SAOM!B$2:K1851,10,0)</f>
        <v>Praça Marco Reis, 60</v>
      </c>
      <c r="S434" s="65" t="str">
        <f>VLOOKUP(B434,SAOM!B430:M1158,12,0)</f>
        <v>32 3354-1657</v>
      </c>
      <c r="T434" s="116" t="str">
        <f>VLOOKUP(B434,SAOM!B430:L1158,11,0)</f>
        <v>36340-000</v>
      </c>
      <c r="U434" s="35"/>
      <c r="V434" s="63" t="str">
        <f>VLOOKUP(B434,SAOM!B430:N1158,13,0)</f>
        <v>-</v>
      </c>
      <c r="W434" s="34"/>
      <c r="X434" s="32"/>
      <c r="Y434" s="36"/>
      <c r="Z434" s="53"/>
      <c r="AA434" s="72"/>
      <c r="AB434" s="72" t="s">
        <v>4850</v>
      </c>
      <c r="AC434" s="72"/>
      <c r="AD434" s="32"/>
      <c r="AE434" s="37" t="s">
        <v>4850</v>
      </c>
    </row>
    <row r="435" spans="1:31" s="37" customFormat="1">
      <c r="A435" s="30">
        <v>3538</v>
      </c>
      <c r="B435" s="61">
        <v>3538</v>
      </c>
      <c r="C435" s="34">
        <v>41047</v>
      </c>
      <c r="D435" s="34">
        <v>41092</v>
      </c>
      <c r="E435" s="34">
        <f t="shared" si="7"/>
        <v>41107</v>
      </c>
      <c r="F435" s="34" t="s">
        <v>501</v>
      </c>
      <c r="G435" s="31" t="s">
        <v>517</v>
      </c>
      <c r="H435" s="31" t="s">
        <v>499</v>
      </c>
      <c r="I435" s="31" t="s">
        <v>501</v>
      </c>
      <c r="J435" s="32" t="s">
        <v>3520</v>
      </c>
      <c r="K435" s="32" t="s">
        <v>3613</v>
      </c>
      <c r="L435" s="32" t="s">
        <v>3614</v>
      </c>
      <c r="M435" s="63" t="str">
        <f>VLOOKUP(B435,SAOM!B$2:H1404,7,0)</f>
        <v>SES-RETA-3538</v>
      </c>
      <c r="N435" s="63">
        <v>4033</v>
      </c>
      <c r="O435" s="34">
        <f>VLOOKUP(B435,SAOM!B$2:I1404,8,0)</f>
        <v>41075</v>
      </c>
      <c r="P435" s="34" t="e">
        <f>VLOOKUP(B435,AG_Lider!A$1:F1763,6,0)</f>
        <v>#N/A</v>
      </c>
      <c r="Q435" s="65" t="str">
        <f>VLOOKUP(B435,SAOM!B$2:J1404,9,0)</f>
        <v>Silvia Celia de Oliveira</v>
      </c>
      <c r="R435" s="34" t="str">
        <f>VLOOKUP(B435,SAOM!B$2:K1850,10,0)</f>
        <v>Rua das Rosas, 55</v>
      </c>
      <c r="S435" s="65" t="str">
        <f>VLOOKUP(B435,SAOM!B431:M1159,12,0)</f>
        <v>32 3354-1757</v>
      </c>
      <c r="T435" s="116" t="str">
        <f>VLOOKUP(B435,SAOM!B431:L1159,11,0)</f>
        <v>36340-000</v>
      </c>
      <c r="U435" s="35"/>
      <c r="V435" s="63" t="str">
        <f>VLOOKUP(B435,SAOM!B431:N1159,13,0)</f>
        <v>00:20:0e:10:52:bf</v>
      </c>
      <c r="W435" s="34">
        <v>41075</v>
      </c>
      <c r="X435" s="32" t="s">
        <v>1635</v>
      </c>
      <c r="Y435" s="36">
        <v>41075</v>
      </c>
      <c r="Z435" s="53"/>
      <c r="AA435" s="72" t="s">
        <v>4048</v>
      </c>
      <c r="AB435" s="72" t="s">
        <v>4850</v>
      </c>
      <c r="AC435" s="72"/>
      <c r="AD435" s="32" t="s">
        <v>4191</v>
      </c>
      <c r="AE435" s="37" t="s">
        <v>4850</v>
      </c>
    </row>
    <row r="436" spans="1:31" s="37" customFormat="1">
      <c r="A436" s="30">
        <v>3539</v>
      </c>
      <c r="B436" s="61">
        <v>3539</v>
      </c>
      <c r="C436" s="34">
        <v>41047</v>
      </c>
      <c r="D436" s="34">
        <v>41092</v>
      </c>
      <c r="E436" s="34">
        <f t="shared" si="7"/>
        <v>41107</v>
      </c>
      <c r="F436" s="34" t="s">
        <v>501</v>
      </c>
      <c r="G436" s="31" t="s">
        <v>517</v>
      </c>
      <c r="H436" s="31" t="s">
        <v>499</v>
      </c>
      <c r="I436" s="31" t="s">
        <v>501</v>
      </c>
      <c r="J436" s="32" t="s">
        <v>3516</v>
      </c>
      <c r="K436" s="32" t="s">
        <v>3615</v>
      </c>
      <c r="L436" s="32" t="s">
        <v>3616</v>
      </c>
      <c r="M436" s="63" t="str">
        <f>VLOOKUP(B436,SAOM!B$2:H1403,7,0)</f>
        <v>SES-RIIS-3539</v>
      </c>
      <c r="N436" s="63">
        <v>4033</v>
      </c>
      <c r="O436" s="34">
        <f>VLOOKUP(B436,SAOM!B$2:I1403,8,0)</f>
        <v>41082</v>
      </c>
      <c r="P436" s="34" t="e">
        <f>VLOOKUP(B436,AG_Lider!A$1:F1762,6,0)</f>
        <v>#N/A</v>
      </c>
      <c r="Q436" s="65" t="str">
        <f>VLOOKUP(B436,SAOM!B$2:J1403,9,0)</f>
        <v>Ana Carolina Amaral Santos</v>
      </c>
      <c r="R436" s="34" t="str">
        <f>VLOOKUP(B436,SAOM!B$2:K1849,10,0)</f>
        <v>Rua Dr, João Ribeiro de Sousa, 90</v>
      </c>
      <c r="S436" s="65" t="str">
        <f>VLOOKUP(B436,SAOM!B432:M1160,12,0)</f>
        <v>32 3356-1172</v>
      </c>
      <c r="T436" s="116" t="str">
        <f>VLOOKUP(B436,SAOM!B432:L1160,11,0)</f>
        <v>36335-000</v>
      </c>
      <c r="U436" s="35"/>
      <c r="V436" s="63" t="str">
        <f>VLOOKUP(B436,SAOM!B432:N1160,13,0)</f>
        <v>00:20:0e:10:52:61</v>
      </c>
      <c r="W436" s="34">
        <v>41089</v>
      </c>
      <c r="X436" s="32" t="s">
        <v>2314</v>
      </c>
      <c r="Y436" s="36">
        <v>41089</v>
      </c>
      <c r="Z436" s="53"/>
      <c r="AA436" s="72"/>
      <c r="AB436" s="72" t="s">
        <v>4850</v>
      </c>
      <c r="AC436" s="72"/>
      <c r="AD436" s="32" t="s">
        <v>4554</v>
      </c>
      <c r="AE436" s="37" t="s">
        <v>4850</v>
      </c>
    </row>
    <row r="437" spans="1:31" s="37" customFormat="1">
      <c r="A437" s="30">
        <v>3540</v>
      </c>
      <c r="B437" s="61">
        <v>3540</v>
      </c>
      <c r="C437" s="34">
        <v>41047</v>
      </c>
      <c r="D437" s="34">
        <v>41116</v>
      </c>
      <c r="E437" s="34">
        <f t="shared" si="7"/>
        <v>41131</v>
      </c>
      <c r="F437" s="34">
        <v>41054</v>
      </c>
      <c r="G437" s="31" t="s">
        <v>752</v>
      </c>
      <c r="H437" s="31" t="s">
        <v>499</v>
      </c>
      <c r="I437" s="31" t="s">
        <v>501</v>
      </c>
      <c r="J437" s="32" t="s">
        <v>3516</v>
      </c>
      <c r="K437" s="32" t="s">
        <v>3615</v>
      </c>
      <c r="L437" s="32" t="s">
        <v>3616</v>
      </c>
      <c r="M437" s="63" t="str">
        <f>VLOOKUP(B437,SAOM!B$2:H1410,7,0)</f>
        <v>-</v>
      </c>
      <c r="N437" s="63">
        <v>4033</v>
      </c>
      <c r="O437" s="34" t="str">
        <f>VLOOKUP(B437,SAOM!B$2:I1410,8,0)</f>
        <v>-</v>
      </c>
      <c r="P437" s="34" t="e">
        <f>VLOOKUP(B437,AG_Lider!A$1:F1769,6,0)</f>
        <v>#N/A</v>
      </c>
      <c r="Q437" s="65" t="str">
        <f>VLOOKUP(B437,SAOM!B$2:J1410,9,0)</f>
        <v>Weni de Paulo Lima</v>
      </c>
      <c r="R437" s="34" t="str">
        <f>VLOOKUP(B437,SAOM!B$2:K1856,10,0)</f>
        <v>Rua Frei Gotardo Boon, 151</v>
      </c>
      <c r="S437" s="65" t="str">
        <f>VLOOKUP(B437,SAOM!B433:M1161,12,0)</f>
        <v>32 3356-1177</v>
      </c>
      <c r="T437" s="116" t="str">
        <f>VLOOKUP(B437,SAOM!B433:L1161,11,0)</f>
        <v>36335-000</v>
      </c>
      <c r="U437" s="35"/>
      <c r="V437" s="63" t="str">
        <f>VLOOKUP(B437,SAOM!B433:N1161,13,0)</f>
        <v>-</v>
      </c>
      <c r="W437" s="34"/>
      <c r="X437" s="32"/>
      <c r="Y437" s="36"/>
      <c r="Z437" s="53"/>
      <c r="AA437" s="72" t="s">
        <v>4517</v>
      </c>
      <c r="AB437" s="72" t="s">
        <v>4850</v>
      </c>
      <c r="AC437" s="72"/>
      <c r="AD437" s="107"/>
      <c r="AE437" s="37" t="s">
        <v>4850</v>
      </c>
    </row>
    <row r="438" spans="1:31" s="37" customFormat="1">
      <c r="A438" s="30">
        <v>3541</v>
      </c>
      <c r="B438" s="61">
        <v>3541</v>
      </c>
      <c r="C438" s="34">
        <v>41047</v>
      </c>
      <c r="D438" s="34">
        <v>41092</v>
      </c>
      <c r="E438" s="34">
        <f t="shared" si="7"/>
        <v>41107</v>
      </c>
      <c r="F438" s="34">
        <v>41054</v>
      </c>
      <c r="G438" s="31" t="s">
        <v>764</v>
      </c>
      <c r="H438" s="31" t="s">
        <v>499</v>
      </c>
      <c r="I438" s="31" t="s">
        <v>506</v>
      </c>
      <c r="J438" s="32" t="s">
        <v>3542</v>
      </c>
      <c r="K438" s="32" t="s">
        <v>3617</v>
      </c>
      <c r="L438" s="32" t="s">
        <v>3618</v>
      </c>
      <c r="M438" s="63" t="str">
        <f>VLOOKUP(B438,SAOM!B$2:H1411,7,0)</f>
        <v>-</v>
      </c>
      <c r="N438" s="63">
        <v>4033</v>
      </c>
      <c r="O438" s="34" t="str">
        <f>VLOOKUP(B438,SAOM!B$2:I1411,8,0)</f>
        <v>-</v>
      </c>
      <c r="P438" s="34" t="e">
        <f>VLOOKUP(B438,AG_Lider!A$1:F1770,6,0)</f>
        <v>#N/A</v>
      </c>
      <c r="Q438" s="65" t="str">
        <f>VLOOKUP(B438,SAOM!B$2:J1411,9,0)</f>
        <v>Marcos Gonzaga Milagres</v>
      </c>
      <c r="R438" s="34" t="str">
        <f>VLOOKUP(B438,SAOM!B$2:K1857,10,0)</f>
        <v>Rua Ouro Preto, 271</v>
      </c>
      <c r="S438" s="65" t="str">
        <f>VLOOKUP(B438,SAOM!B434:M1162,12,0)</f>
        <v>32 3373-5837</v>
      </c>
      <c r="T438" s="116" t="str">
        <f>VLOOKUP(B438,SAOM!B434:L1162,11,0)</f>
        <v>36328-000</v>
      </c>
      <c r="U438" s="35"/>
      <c r="V438" s="63" t="str">
        <f>VLOOKUP(B438,SAOM!B434:N1162,13,0)</f>
        <v>-</v>
      </c>
      <c r="W438" s="34"/>
      <c r="X438" s="32"/>
      <c r="Y438" s="36"/>
      <c r="Z438" s="53"/>
      <c r="AA438" s="72" t="s">
        <v>3778</v>
      </c>
      <c r="AB438" s="72" t="s">
        <v>4850</v>
      </c>
      <c r="AC438" s="72"/>
      <c r="AD438" s="32"/>
      <c r="AE438" s="37" t="s">
        <v>4850</v>
      </c>
    </row>
    <row r="439" spans="1:31" s="37" customFormat="1">
      <c r="A439" s="30">
        <v>3542</v>
      </c>
      <c r="B439" s="61">
        <v>3542</v>
      </c>
      <c r="C439" s="34">
        <v>41047</v>
      </c>
      <c r="D439" s="34">
        <v>41092</v>
      </c>
      <c r="E439" s="34">
        <f t="shared" si="7"/>
        <v>41107</v>
      </c>
      <c r="F439" s="34" t="s">
        <v>501</v>
      </c>
      <c r="G439" s="31" t="s">
        <v>517</v>
      </c>
      <c r="H439" s="31" t="s">
        <v>499</v>
      </c>
      <c r="I439" s="31" t="s">
        <v>501</v>
      </c>
      <c r="J439" s="32" t="s">
        <v>1962</v>
      </c>
      <c r="K439" s="32" t="s">
        <v>3619</v>
      </c>
      <c r="L439" s="32" t="s">
        <v>3620</v>
      </c>
      <c r="M439" s="63" t="str">
        <f>VLOOKUP(B439,SAOM!B$2:H1412,7,0)</f>
        <v>SES-SAEI-3542</v>
      </c>
      <c r="N439" s="63">
        <v>4033</v>
      </c>
      <c r="O439" s="34">
        <f>VLOOKUP(B439,SAOM!B$2:I1412,8,0)</f>
        <v>41079</v>
      </c>
      <c r="P439" s="34" t="e">
        <f>VLOOKUP(B439,AG_Lider!A$1:F1771,6,0)</f>
        <v>#N/A</v>
      </c>
      <c r="Q439" s="65" t="str">
        <f>VLOOKUP(B439,SAOM!B$2:J1412,9,0)</f>
        <v>Denilce Alves // Tatiana Grace</v>
      </c>
      <c r="R439" s="34" t="str">
        <f>VLOOKUP(B439,SAOM!B$2:K1858,10,0)</f>
        <v>Praça Carmelo Cardoso, 61</v>
      </c>
      <c r="S439" s="65" t="str">
        <f>VLOOKUP(B439,SAOM!B435:M1163,12,0)</f>
        <v>32 3379-2716</v>
      </c>
      <c r="T439" s="116" t="str">
        <f>VLOOKUP(B439,SAOM!B435:L1163,11,0)</f>
        <v>36300-382</v>
      </c>
      <c r="U439" s="35"/>
      <c r="V439" s="63" t="str">
        <f>VLOOKUP(B439,SAOM!B435:N1163,13,0)</f>
        <v>00:20:0e:10:4a:2a</v>
      </c>
      <c r="W439" s="34">
        <v>41079</v>
      </c>
      <c r="X439" s="32" t="s">
        <v>1967</v>
      </c>
      <c r="Y439" s="36">
        <v>41079</v>
      </c>
      <c r="Z439" s="53"/>
      <c r="AA439" s="72"/>
      <c r="AB439" s="72" t="s">
        <v>4850</v>
      </c>
      <c r="AC439" s="72"/>
      <c r="AD439" s="32" t="s">
        <v>4424</v>
      </c>
      <c r="AE439" s="37" t="s">
        <v>4850</v>
      </c>
    </row>
    <row r="440" spans="1:31" s="37" customFormat="1">
      <c r="A440" s="30">
        <v>3543</v>
      </c>
      <c r="B440" s="61">
        <v>3543</v>
      </c>
      <c r="C440" s="34">
        <v>41047</v>
      </c>
      <c r="D440" s="34">
        <v>41092</v>
      </c>
      <c r="E440" s="34">
        <f t="shared" si="7"/>
        <v>41107</v>
      </c>
      <c r="F440" s="34">
        <v>41115</v>
      </c>
      <c r="G440" s="31" t="s">
        <v>6467</v>
      </c>
      <c r="H440" s="31" t="s">
        <v>684</v>
      </c>
      <c r="I440" s="31" t="s">
        <v>501</v>
      </c>
      <c r="J440" s="32" t="s">
        <v>1962</v>
      </c>
      <c r="K440" s="32" t="s">
        <v>3619</v>
      </c>
      <c r="L440" s="32" t="s">
        <v>3620</v>
      </c>
      <c r="M440" s="63" t="str">
        <f>VLOOKUP(B440,SAOM!B$2:H1413,7,0)</f>
        <v>SES-SAEI-3543</v>
      </c>
      <c r="N440" s="63">
        <v>4033</v>
      </c>
      <c r="O440" s="34" t="str">
        <f>VLOOKUP(B440,SAOM!B$2:I1413,8,0)</f>
        <v>-</v>
      </c>
      <c r="P440" s="34" t="e">
        <f>VLOOKUP(B440,AG_Lider!A$1:F1772,6,0)</f>
        <v>#N/A</v>
      </c>
      <c r="Q440" s="65" t="str">
        <f>VLOOKUP(B440,SAOM!B$2:J1413,9,0)</f>
        <v>Sidney Portela</v>
      </c>
      <c r="R440" s="34" t="str">
        <f>VLOOKUP(B440,SAOM!B$2:K1859,10,0)</f>
        <v>Rua José Pedro Azevedo, s/n</v>
      </c>
      <c r="S440" s="65" t="str">
        <f>VLOOKUP(B440,SAOM!B436:M1164,12,0)</f>
        <v>32 3373-2543</v>
      </c>
      <c r="T440" s="116" t="str">
        <f>VLOOKUP(B440,SAOM!B436:L1164,11,0)</f>
        <v>36300-258</v>
      </c>
      <c r="U440" s="35"/>
      <c r="V440" s="63" t="str">
        <f>VLOOKUP(B440,SAOM!B436:N1164,13,0)</f>
        <v>-</v>
      </c>
      <c r="W440" s="34"/>
      <c r="X440" s="32" t="s">
        <v>4422</v>
      </c>
      <c r="Y440" s="36"/>
      <c r="Z440" s="53"/>
      <c r="AA440" s="72" t="s">
        <v>6131</v>
      </c>
      <c r="AB440" s="72" t="s">
        <v>4850</v>
      </c>
      <c r="AC440" s="72"/>
      <c r="AD440" s="32"/>
      <c r="AE440" s="37" t="s">
        <v>4850</v>
      </c>
    </row>
    <row r="441" spans="1:31" s="37" customFormat="1">
      <c r="A441" s="30">
        <v>3545</v>
      </c>
      <c r="B441" s="61">
        <v>3545</v>
      </c>
      <c r="C441" s="34">
        <v>41047</v>
      </c>
      <c r="D441" s="34">
        <v>41092</v>
      </c>
      <c r="E441" s="34">
        <f t="shared" si="7"/>
        <v>41107</v>
      </c>
      <c r="F441" s="34" t="s">
        <v>501</v>
      </c>
      <c r="G441" s="31" t="s">
        <v>517</v>
      </c>
      <c r="H441" s="31" t="s">
        <v>499</v>
      </c>
      <c r="I441" s="31" t="s">
        <v>501</v>
      </c>
      <c r="J441" s="32" t="s">
        <v>1962</v>
      </c>
      <c r="K441" s="32" t="s">
        <v>3619</v>
      </c>
      <c r="L441" s="32" t="s">
        <v>3620</v>
      </c>
      <c r="M441" s="63" t="str">
        <f>VLOOKUP(B441,SAOM!B$2:H1423,7,0)</f>
        <v>SES-SAEI-3545</v>
      </c>
      <c r="N441" s="63">
        <v>4033</v>
      </c>
      <c r="O441" s="34">
        <f>VLOOKUP(B441,SAOM!B$2:I1423,8,0)</f>
        <v>41080</v>
      </c>
      <c r="P441" s="34" t="e">
        <f>VLOOKUP(B441,AG_Lider!A$1:F1782,6,0)</f>
        <v>#N/A</v>
      </c>
      <c r="Q441" s="65" t="str">
        <f>VLOOKUP(B441,SAOM!B$2:J1423,9,0)</f>
        <v>Alini Trindade // Juliana Antunes</v>
      </c>
      <c r="R441" s="34" t="str">
        <f>VLOOKUP(B441,SAOM!B$2:K1869,10,0)</f>
        <v>Rua Leticia Dangelo, s/n</v>
      </c>
      <c r="S441" s="65" t="str">
        <f>VLOOKUP(B441,SAOM!B437:M1165,12,0)</f>
        <v>32 3372-7420</v>
      </c>
      <c r="T441" s="116" t="str">
        <f>VLOOKUP(B441,SAOM!B437:L1165,11,0)</f>
        <v>36305-186</v>
      </c>
      <c r="U441" s="35"/>
      <c r="V441" s="63" t="str">
        <f>VLOOKUP(B441,SAOM!B437:N1165,13,0)</f>
        <v>00:20:0e:10:49:98</v>
      </c>
      <c r="W441" s="34">
        <v>41080</v>
      </c>
      <c r="X441" s="32" t="s">
        <v>1569</v>
      </c>
      <c r="Y441" s="36">
        <v>41080</v>
      </c>
      <c r="Z441" s="53"/>
      <c r="AA441" s="72"/>
      <c r="AB441" s="72" t="s">
        <v>4850</v>
      </c>
      <c r="AC441" s="72"/>
      <c r="AD441" s="32" t="s">
        <v>4479</v>
      </c>
      <c r="AE441" s="37" t="s">
        <v>4850</v>
      </c>
    </row>
    <row r="442" spans="1:31" s="37" customFormat="1">
      <c r="A442" s="30">
        <v>3546</v>
      </c>
      <c r="B442" s="61">
        <v>3546</v>
      </c>
      <c r="C442" s="34">
        <v>41047</v>
      </c>
      <c r="D442" s="34">
        <v>41092</v>
      </c>
      <c r="E442" s="34">
        <f t="shared" si="7"/>
        <v>41107</v>
      </c>
      <c r="F442" s="34" t="s">
        <v>501</v>
      </c>
      <c r="G442" s="31" t="s">
        <v>517</v>
      </c>
      <c r="H442" s="31" t="s">
        <v>499</v>
      </c>
      <c r="I442" s="31" t="s">
        <v>501</v>
      </c>
      <c r="J442" s="32" t="s">
        <v>1962</v>
      </c>
      <c r="K442" s="32" t="s">
        <v>3619</v>
      </c>
      <c r="L442" s="32" t="s">
        <v>3620</v>
      </c>
      <c r="M442" s="63" t="str">
        <f>VLOOKUP(B442,SAOM!B$2:H1399,7,0)</f>
        <v>SES-SAEI-3546</v>
      </c>
      <c r="N442" s="63">
        <v>4033</v>
      </c>
      <c r="O442" s="34">
        <f>VLOOKUP(B442,SAOM!B$2:I1399,8,0)</f>
        <v>41075</v>
      </c>
      <c r="P442" s="34" t="e">
        <f>VLOOKUP(B442,AG_Lider!A$1:F1758,6,0)</f>
        <v>#N/A</v>
      </c>
      <c r="Q442" s="65" t="str">
        <f>VLOOKUP(B442,SAOM!B$2:J1399,9,0)</f>
        <v>Maria Joziane // Ana Paula Detomi</v>
      </c>
      <c r="R442" s="34" t="str">
        <f>VLOOKUP(B442,SAOM!B$2:K1845,10,0)</f>
        <v>Rua Tenente Mario Cesar Lopes, 240</v>
      </c>
      <c r="S442" s="65" t="e">
        <f>VLOOKUP(B442,SAOM!B438:M1166,12,0)</f>
        <v>#N/A</v>
      </c>
      <c r="T442" s="116" t="e">
        <f>VLOOKUP(B442,SAOM!B438:L1166,11,0)</f>
        <v>#N/A</v>
      </c>
      <c r="U442" s="35"/>
      <c r="V442" s="63" t="e">
        <f>VLOOKUP(B442,SAOM!B438:N1166,13,0)</f>
        <v>#N/A</v>
      </c>
      <c r="W442" s="34">
        <v>41075</v>
      </c>
      <c r="X442" s="32" t="s">
        <v>1967</v>
      </c>
      <c r="Y442" s="36">
        <v>41078</v>
      </c>
      <c r="Z442" s="53"/>
      <c r="AA442" s="72"/>
      <c r="AB442" s="72" t="s">
        <v>4850</v>
      </c>
      <c r="AC442" s="72"/>
      <c r="AD442" s="32" t="s">
        <v>4194</v>
      </c>
      <c r="AE442" s="37" t="s">
        <v>4850</v>
      </c>
    </row>
    <row r="443" spans="1:31" s="37" customFormat="1">
      <c r="A443" s="30">
        <v>3548</v>
      </c>
      <c r="B443" s="61">
        <v>3548</v>
      </c>
      <c r="C443" s="34">
        <v>41047</v>
      </c>
      <c r="D443" s="34">
        <v>41092</v>
      </c>
      <c r="E443" s="34">
        <f t="shared" si="7"/>
        <v>41107</v>
      </c>
      <c r="F443" s="34" t="s">
        <v>501</v>
      </c>
      <c r="G443" s="31" t="s">
        <v>517</v>
      </c>
      <c r="H443" s="31" t="s">
        <v>499</v>
      </c>
      <c r="I443" s="31" t="s">
        <v>501</v>
      </c>
      <c r="J443" s="32" t="s">
        <v>1962</v>
      </c>
      <c r="K443" s="32" t="s">
        <v>3619</v>
      </c>
      <c r="L443" s="32" t="s">
        <v>3620</v>
      </c>
      <c r="M443" s="63" t="str">
        <f>VLOOKUP(B443,SAOM!B$2:H1398,7,0)</f>
        <v>SES-SAEI-3548</v>
      </c>
      <c r="N443" s="63">
        <v>4033</v>
      </c>
      <c r="O443" s="34">
        <f>VLOOKUP(B443,SAOM!B$2:I1398,8,0)</f>
        <v>41075</v>
      </c>
      <c r="P443" s="34" t="e">
        <f>VLOOKUP(B443,AG_Lider!A$1:F1757,6,0)</f>
        <v>#N/A</v>
      </c>
      <c r="Q443" s="65" t="str">
        <f>VLOOKUP(B443,SAOM!B$2:J1398,9,0)</f>
        <v>Renato Cândido</v>
      </c>
      <c r="R443" s="34" t="str">
        <f>VLOOKUP(B443,SAOM!B$2:K1844,10,0)</f>
        <v>Rua José Candido de Gouveia, 72</v>
      </c>
      <c r="S443" s="65" t="e">
        <f>VLOOKUP(B443,SAOM!B439:M1167,12,0)</f>
        <v>#N/A</v>
      </c>
      <c r="T443" s="116" t="e">
        <f>VLOOKUP(B443,SAOM!B439:L1167,11,0)</f>
        <v>#N/A</v>
      </c>
      <c r="U443" s="35"/>
      <c r="V443" s="63" t="e">
        <f>VLOOKUP(B443,SAOM!B439:N1167,13,0)</f>
        <v>#N/A</v>
      </c>
      <c r="W443" s="34">
        <v>41075</v>
      </c>
      <c r="X443" s="32" t="s">
        <v>4192</v>
      </c>
      <c r="Y443" s="36">
        <v>41078</v>
      </c>
      <c r="Z443" s="53"/>
      <c r="AA443" s="72"/>
      <c r="AB443" s="72" t="s">
        <v>4850</v>
      </c>
      <c r="AC443" s="72"/>
      <c r="AD443" s="32" t="s">
        <v>4195</v>
      </c>
      <c r="AE443" s="37" t="s">
        <v>4850</v>
      </c>
    </row>
    <row r="444" spans="1:31" s="37" customFormat="1">
      <c r="A444" s="30">
        <v>3549</v>
      </c>
      <c r="B444" s="61">
        <v>3549</v>
      </c>
      <c r="C444" s="34">
        <v>41047</v>
      </c>
      <c r="D444" s="34">
        <v>41092</v>
      </c>
      <c r="E444" s="34">
        <f t="shared" si="7"/>
        <v>41107</v>
      </c>
      <c r="F444" s="34">
        <v>41054</v>
      </c>
      <c r="G444" s="31" t="s">
        <v>764</v>
      </c>
      <c r="H444" s="31" t="s">
        <v>499</v>
      </c>
      <c r="I444" s="31" t="s">
        <v>506</v>
      </c>
      <c r="J444" s="32" t="s">
        <v>1962</v>
      </c>
      <c r="K444" s="32" t="s">
        <v>3619</v>
      </c>
      <c r="L444" s="32" t="s">
        <v>3620</v>
      </c>
      <c r="M444" s="63" t="str">
        <f>VLOOKUP(B444,SAOM!B$2:H1397,7,0)</f>
        <v>-</v>
      </c>
      <c r="N444" s="63">
        <v>4033</v>
      </c>
      <c r="O444" s="34" t="str">
        <f>VLOOKUP(B444,SAOM!B$2:I1397,8,0)</f>
        <v>-</v>
      </c>
      <c r="P444" s="34" t="e">
        <f>VLOOKUP(B444,AG_Lider!A$1:F1756,6,0)</f>
        <v>#N/A</v>
      </c>
      <c r="Q444" s="65" t="str">
        <f>VLOOKUP(B444,SAOM!B$2:J1397,9,0)</f>
        <v>Miriam Canttaruti // Leticia Reis</v>
      </c>
      <c r="R444" s="34" t="str">
        <f>VLOOKUP(B444,SAOM!B$2:K1843,10,0)</f>
        <v>Rua Dom Delfim Ribeiro Guedes, s/n</v>
      </c>
      <c r="S444" s="65" t="e">
        <f>VLOOKUP(B444,SAOM!B440:M1168,12,0)</f>
        <v>#N/A</v>
      </c>
      <c r="T444" s="116" t="e">
        <f>VLOOKUP(B444,SAOM!B440:L1168,11,0)</f>
        <v>#N/A</v>
      </c>
      <c r="U444" s="35"/>
      <c r="V444" s="63" t="e">
        <f>VLOOKUP(B444,SAOM!B440:N1168,13,0)</f>
        <v>#N/A</v>
      </c>
      <c r="W444" s="34"/>
      <c r="X444" s="32"/>
      <c r="Y444" s="36"/>
      <c r="Z444" s="53"/>
      <c r="AA444" s="72" t="s">
        <v>3773</v>
      </c>
      <c r="AB444" s="72" t="s">
        <v>4850</v>
      </c>
      <c r="AC444" s="72"/>
      <c r="AD444" s="32"/>
      <c r="AE444" s="37" t="s">
        <v>4850</v>
      </c>
    </row>
    <row r="445" spans="1:31" s="37" customFormat="1">
      <c r="A445" s="30">
        <v>3552</v>
      </c>
      <c r="B445" s="61">
        <v>3552</v>
      </c>
      <c r="C445" s="34">
        <v>41047</v>
      </c>
      <c r="D445" s="34">
        <v>41092</v>
      </c>
      <c r="E445" s="34">
        <f t="shared" si="7"/>
        <v>41107</v>
      </c>
      <c r="F445" s="34">
        <v>41054</v>
      </c>
      <c r="G445" s="31" t="s">
        <v>764</v>
      </c>
      <c r="H445" s="31" t="s">
        <v>499</v>
      </c>
      <c r="I445" s="31" t="s">
        <v>506</v>
      </c>
      <c r="J445" s="32" t="s">
        <v>1962</v>
      </c>
      <c r="K445" s="32" t="s">
        <v>3619</v>
      </c>
      <c r="L445" s="32" t="s">
        <v>3620</v>
      </c>
      <c r="M445" s="63" t="str">
        <f>VLOOKUP(B445,SAOM!B$2:H1396,7,0)</f>
        <v>-</v>
      </c>
      <c r="N445" s="63">
        <v>4033</v>
      </c>
      <c r="O445" s="34" t="str">
        <f>VLOOKUP(B445,SAOM!B$2:I1396,8,0)</f>
        <v>-</v>
      </c>
      <c r="P445" s="34" t="e">
        <f>VLOOKUP(B445,AG_Lider!A$1:F1755,6,0)</f>
        <v>#N/A</v>
      </c>
      <c r="Q445" s="65" t="str">
        <f>VLOOKUP(B445,SAOM!B$2:J1396,9,0)</f>
        <v>Tatiana Maria</v>
      </c>
      <c r="R445" s="34" t="str">
        <f>VLOOKUP(B445,SAOM!B$2:K1842,10,0)</f>
        <v>Rua Vereador Vicente Cantelmo, 207</v>
      </c>
      <c r="S445" s="65" t="e">
        <f>VLOOKUP(B445,SAOM!B441:M1169,12,0)</f>
        <v>#N/A</v>
      </c>
      <c r="T445" s="116" t="e">
        <f>VLOOKUP(B445,SAOM!B441:L1169,11,0)</f>
        <v>#N/A</v>
      </c>
      <c r="U445" s="35"/>
      <c r="V445" s="63" t="e">
        <f>VLOOKUP(B445,SAOM!B441:N1169,13,0)</f>
        <v>#N/A</v>
      </c>
      <c r="W445" s="34"/>
      <c r="X445" s="32"/>
      <c r="Y445" s="36"/>
      <c r="Z445" s="53"/>
      <c r="AA445" s="72" t="s">
        <v>3779</v>
      </c>
      <c r="AB445" s="72" t="s">
        <v>4850</v>
      </c>
      <c r="AC445" s="72"/>
      <c r="AD445" s="32"/>
      <c r="AE445" s="37" t="s">
        <v>4850</v>
      </c>
    </row>
    <row r="446" spans="1:31" s="37" customFormat="1">
      <c r="A446" s="30">
        <v>3565</v>
      </c>
      <c r="B446" s="61">
        <v>3565</v>
      </c>
      <c r="C446" s="34">
        <v>41051</v>
      </c>
      <c r="D446" s="34">
        <v>41096</v>
      </c>
      <c r="E446" s="34">
        <f t="shared" si="7"/>
        <v>41111</v>
      </c>
      <c r="F446" s="34" t="s">
        <v>501</v>
      </c>
      <c r="G446" s="31" t="s">
        <v>517</v>
      </c>
      <c r="H446" s="31" t="s">
        <v>499</v>
      </c>
      <c r="I446" s="31" t="s">
        <v>501</v>
      </c>
      <c r="J446" s="32" t="s">
        <v>3654</v>
      </c>
      <c r="K446" s="32" t="s">
        <v>3688</v>
      </c>
      <c r="L446" s="32" t="s">
        <v>3689</v>
      </c>
      <c r="M446" s="63" t="str">
        <f>VLOOKUP(B446,SAOM!B$2:H1397,7,0)</f>
        <v>SES-PATE-3565</v>
      </c>
      <c r="N446" s="63">
        <v>4033</v>
      </c>
      <c r="O446" s="34">
        <f>VLOOKUP(B446,SAOM!B$2:I1397,8,0)</f>
        <v>41095</v>
      </c>
      <c r="P446" s="34" t="e">
        <f>VLOOKUP(B446,AG_Lider!A$1:F1756,6,0)</f>
        <v>#N/A</v>
      </c>
      <c r="Q446" s="65" t="str">
        <f>VLOOKUP(B446,SAOM!B$2:J1397,9,0)</f>
        <v>Luana de Carvalho Aguiar</v>
      </c>
      <c r="R446" s="34" t="str">
        <f>VLOOKUP(B446,SAOM!B$2:K1843,10,0)</f>
        <v>Rua Antônio Quintiliano, 241</v>
      </c>
      <c r="S446" s="65" t="str">
        <f>VLOOKUP(B446,SAOM!B442:M1170,12,0)</f>
        <v>32 3295-1118</v>
      </c>
      <c r="T446" s="116">
        <f>VLOOKUP(B446,SAOM!B442:L1170,11,0)</f>
        <v>37330000</v>
      </c>
      <c r="U446" s="35"/>
      <c r="V446" s="63" t="str">
        <f>VLOOKUP(B446,SAOM!B442:N1170,13,0)</f>
        <v>00:20:0e:10:51:fd</v>
      </c>
      <c r="W446" s="34">
        <v>41095</v>
      </c>
      <c r="X446" s="32" t="s">
        <v>1967</v>
      </c>
      <c r="Y446" s="36">
        <v>41095</v>
      </c>
      <c r="Z446" s="53"/>
      <c r="AA446" s="72"/>
      <c r="AB446" s="72" t="s">
        <v>4850</v>
      </c>
      <c r="AC446" s="72"/>
      <c r="AD446" s="32" t="s">
        <v>5517</v>
      </c>
      <c r="AE446" s="37" t="s">
        <v>4850</v>
      </c>
    </row>
    <row r="447" spans="1:31" s="37" customFormat="1" ht="15" customHeight="1">
      <c r="A447" s="30">
        <v>3564</v>
      </c>
      <c r="B447" s="61">
        <v>3564</v>
      </c>
      <c r="C447" s="34">
        <v>41051</v>
      </c>
      <c r="D447" s="34">
        <v>41096</v>
      </c>
      <c r="E447" s="34">
        <f t="shared" si="7"/>
        <v>41111</v>
      </c>
      <c r="F447" s="34" t="s">
        <v>501</v>
      </c>
      <c r="G447" s="31" t="s">
        <v>517</v>
      </c>
      <c r="H447" s="31" t="s">
        <v>499</v>
      </c>
      <c r="I447" s="31" t="s">
        <v>501</v>
      </c>
      <c r="J447" s="32" t="s">
        <v>3658</v>
      </c>
      <c r="K447" s="32" t="s">
        <v>3690</v>
      </c>
      <c r="L447" s="32" t="s">
        <v>3691</v>
      </c>
      <c r="M447" s="63" t="str">
        <f>VLOOKUP(B447,SAOM!B$2:H1398,7,0)</f>
        <v>SES-PAOS-3564</v>
      </c>
      <c r="N447" s="63">
        <v>4033</v>
      </c>
      <c r="O447" s="34">
        <f>VLOOKUP(B447,SAOM!B$2:I1398,8,0)</f>
        <v>41065</v>
      </c>
      <c r="P447" s="34" t="e">
        <f>VLOOKUP(B447,AG_Lider!A$1:F1757,6,0)</f>
        <v>#N/A</v>
      </c>
      <c r="Q447" s="65" t="str">
        <f>VLOOKUP(B447,SAOM!B$2:J1398,9,0)</f>
        <v>Mariana Rodrigues Venuto</v>
      </c>
      <c r="R447" s="34" t="str">
        <f>VLOOKUP(B447,SAOM!B$2:K1844,10,0)</f>
        <v>Avenida Arthur Bernardes, 203</v>
      </c>
      <c r="S447" s="65" t="str">
        <f>VLOOKUP(B447,SAOM!B443:M1171,12,0)</f>
        <v>37 3274-1203</v>
      </c>
      <c r="T447" s="116" t="str">
        <f>VLOOKUP(B447,SAOM!B443:L1171,11,0)</f>
        <v>35669-000</v>
      </c>
      <c r="U447" s="35"/>
      <c r="V447" s="63" t="str">
        <f>VLOOKUP(B447,SAOM!B443:N1171,13,0)</f>
        <v>00:20:0e:10:52:ac</v>
      </c>
      <c r="W447" s="34">
        <v>41065</v>
      </c>
      <c r="X447" s="32" t="s">
        <v>2314</v>
      </c>
      <c r="Y447" s="36">
        <v>41071</v>
      </c>
      <c r="Z447" s="53"/>
      <c r="AA447" s="72" t="s">
        <v>4033</v>
      </c>
      <c r="AB447" s="72" t="s">
        <v>4850</v>
      </c>
      <c r="AC447" s="72"/>
      <c r="AD447" s="37" t="s">
        <v>5515</v>
      </c>
      <c r="AE447" s="37" t="s">
        <v>4850</v>
      </c>
    </row>
    <row r="448" spans="1:31" s="37" customFormat="1" ht="15" customHeight="1">
      <c r="A448" s="30">
        <v>3563</v>
      </c>
      <c r="B448" s="61">
        <v>3563</v>
      </c>
      <c r="C448" s="34">
        <v>41051</v>
      </c>
      <c r="D448" s="34">
        <v>41120</v>
      </c>
      <c r="E448" s="34">
        <f t="shared" si="7"/>
        <v>41135</v>
      </c>
      <c r="F448" s="34">
        <v>41095</v>
      </c>
      <c r="G448" s="31" t="s">
        <v>752</v>
      </c>
      <c r="H448" s="31" t="s">
        <v>499</v>
      </c>
      <c r="I448" s="31" t="s">
        <v>501</v>
      </c>
      <c r="J448" s="32" t="s">
        <v>3662</v>
      </c>
      <c r="K448" s="32" t="s">
        <v>3692</v>
      </c>
      <c r="L448" s="32" t="s">
        <v>3693</v>
      </c>
      <c r="M448" s="63" t="str">
        <f>VLOOKUP(B448,SAOM!B$2:H1399,7,0)</f>
        <v>-</v>
      </c>
      <c r="N448" s="63">
        <v>4033</v>
      </c>
      <c r="O448" s="34" t="str">
        <f>VLOOKUP(B448,SAOM!B$2:I1399,8,0)</f>
        <v>-</v>
      </c>
      <c r="P448" s="34" t="e">
        <f>VLOOKUP(B448,AG_Lider!A$1:F1758,6,0)</f>
        <v>#N/A</v>
      </c>
      <c r="Q448" s="65" t="str">
        <f>VLOOKUP(B448,SAOM!B$2:J1399,9,0)</f>
        <v>Vinícius Almeida Assis</v>
      </c>
      <c r="R448" s="34" t="str">
        <f>VLOOKUP(B448,SAOM!B$2:K1845,10,0)</f>
        <v>Rua José Ferreira de Almeida, s/num</v>
      </c>
      <c r="S448" s="65" t="str">
        <f>VLOOKUP(B448,SAOM!B444:M1172,12,0)</f>
        <v>(33)3744-9444</v>
      </c>
      <c r="T448" s="116" t="str">
        <f>VLOOKUP(B448,SAOM!B444:L1172,11,0)</f>
        <v>39945-000</v>
      </c>
      <c r="U448" s="35"/>
      <c r="V448" s="63" t="str">
        <f>VLOOKUP(B448,SAOM!B444:N1172,13,0)</f>
        <v>-</v>
      </c>
      <c r="W448" s="34"/>
      <c r="X448" s="32"/>
      <c r="Y448" s="36"/>
      <c r="Z448" s="53"/>
      <c r="AA448" s="72" t="s">
        <v>5740</v>
      </c>
      <c r="AB448" s="72" t="s">
        <v>4850</v>
      </c>
      <c r="AC448" s="72"/>
      <c r="AD448" s="37" t="s">
        <v>5516</v>
      </c>
      <c r="AE448" s="37" t="s">
        <v>4850</v>
      </c>
    </row>
    <row r="449" spans="1:31" s="37" customFormat="1">
      <c r="A449" s="30">
        <v>3562</v>
      </c>
      <c r="B449" s="61">
        <v>3562</v>
      </c>
      <c r="C449" s="34">
        <v>41051</v>
      </c>
      <c r="D449" s="34">
        <v>41120</v>
      </c>
      <c r="E449" s="34">
        <f t="shared" si="7"/>
        <v>41135</v>
      </c>
      <c r="F449" s="34">
        <v>41054</v>
      </c>
      <c r="G449" s="31" t="s">
        <v>752</v>
      </c>
      <c r="H449" s="31" t="s">
        <v>499</v>
      </c>
      <c r="I449" s="31" t="s">
        <v>501</v>
      </c>
      <c r="J449" s="32" t="s">
        <v>3665</v>
      </c>
      <c r="K449" s="32" t="s">
        <v>3694</v>
      </c>
      <c r="L449" s="32" t="s">
        <v>3695</v>
      </c>
      <c r="M449" s="63" t="str">
        <f>VLOOKUP(B449,SAOM!B$2:H1400,7,0)</f>
        <v>-</v>
      </c>
      <c r="N449" s="63">
        <v>4033</v>
      </c>
      <c r="O449" s="34" t="str">
        <f>VLOOKUP(B449,SAOM!B$2:I1400,8,0)</f>
        <v>-</v>
      </c>
      <c r="P449" s="34" t="e">
        <f>VLOOKUP(B449,AG_Lider!A$1:F1759,6,0)</f>
        <v>#N/A</v>
      </c>
      <c r="Q449" s="65" t="str">
        <f>VLOOKUP(B449,SAOM!B$2:J1400,9,0)</f>
        <v>André José de Arãao</v>
      </c>
      <c r="R449" s="34" t="str">
        <f>VLOOKUP(B449,SAOM!B$2:K1846,10,0)</f>
        <v>Rua Astolfo Amaro Malta 54 - Centro</v>
      </c>
      <c r="S449" s="65" t="str">
        <f>VLOOKUP(B449,SAOM!B445:M1173,12,0)</f>
        <v>32 3364-1209</v>
      </c>
      <c r="T449" s="116" t="str">
        <f>VLOOKUP(B449,SAOM!B445:L1173,11,0)</f>
        <v>36195-000</v>
      </c>
      <c r="U449" s="35"/>
      <c r="V449" s="63" t="str">
        <f>VLOOKUP(B449,SAOM!B445:N1173,13,0)</f>
        <v>-</v>
      </c>
      <c r="W449" s="34"/>
      <c r="X449" s="32"/>
      <c r="Y449" s="36"/>
      <c r="Z449" s="53"/>
      <c r="AA449" s="72" t="s">
        <v>4510</v>
      </c>
      <c r="AB449" s="72" t="s">
        <v>4850</v>
      </c>
      <c r="AC449" s="72"/>
      <c r="AD449" s="32"/>
      <c r="AE449" s="37" t="s">
        <v>4850</v>
      </c>
    </row>
    <row r="450" spans="1:31" s="37" customFormat="1">
      <c r="A450" s="30">
        <v>3561</v>
      </c>
      <c r="B450" s="61">
        <v>3561</v>
      </c>
      <c r="C450" s="34">
        <v>41051</v>
      </c>
      <c r="D450" s="34">
        <v>41120</v>
      </c>
      <c r="E450" s="34">
        <f t="shared" si="7"/>
        <v>41135</v>
      </c>
      <c r="F450" s="34">
        <v>41054</v>
      </c>
      <c r="G450" s="31" t="s">
        <v>752</v>
      </c>
      <c r="H450" s="31" t="s">
        <v>499</v>
      </c>
      <c r="I450" s="31" t="s">
        <v>501</v>
      </c>
      <c r="J450" s="32" t="s">
        <v>3668</v>
      </c>
      <c r="K450" s="32" t="s">
        <v>3696</v>
      </c>
      <c r="L450" s="32" t="s">
        <v>3697</v>
      </c>
      <c r="M450" s="63" t="str">
        <f>VLOOKUP(B450,SAOM!B$2:H1401,7,0)</f>
        <v>-</v>
      </c>
      <c r="N450" s="63">
        <v>4033</v>
      </c>
      <c r="O450" s="34" t="str">
        <f>VLOOKUP(B450,SAOM!B$2:I1401,8,0)</f>
        <v>-</v>
      </c>
      <c r="P450" s="34" t="e">
        <f>VLOOKUP(B450,AG_Lider!A$1:F1760,6,0)</f>
        <v>#N/A</v>
      </c>
      <c r="Q450" s="65" t="str">
        <f>VLOOKUP(B450,SAOM!B$2:J1401,9,0)</f>
        <v>André Souza Silva</v>
      </c>
      <c r="R450" s="34" t="str">
        <f>VLOOKUP(B450,SAOM!B$2:K1847,10,0)</f>
        <v xml:space="preserve">  Rua João Raimundo de Carvalho, nº 253. - Centro</v>
      </c>
      <c r="S450" s="65" t="str">
        <f>VLOOKUP(B450,SAOM!B446:M1174,12,0)</f>
        <v>38 3831 8101</v>
      </c>
      <c r="T450" s="116" t="str">
        <f>VLOOKUP(B450,SAOM!B446:L1174,11,0)</f>
        <v>39517-000</v>
      </c>
      <c r="U450" s="35"/>
      <c r="V450" s="63" t="str">
        <f>VLOOKUP(B450,SAOM!B446:N1174,13,0)</f>
        <v>-</v>
      </c>
      <c r="W450" s="34"/>
      <c r="X450" s="32"/>
      <c r="Y450" s="36"/>
      <c r="Z450" s="53"/>
      <c r="AA450" s="72" t="s">
        <v>4509</v>
      </c>
      <c r="AB450" s="72" t="s">
        <v>4850</v>
      </c>
      <c r="AC450" s="72"/>
      <c r="AD450" s="32"/>
      <c r="AE450" s="37" t="s">
        <v>4850</v>
      </c>
    </row>
    <row r="451" spans="1:31" s="37" customFormat="1">
      <c r="A451" s="30">
        <v>3559</v>
      </c>
      <c r="B451" s="61">
        <v>3559</v>
      </c>
      <c r="C451" s="34">
        <v>41051</v>
      </c>
      <c r="D451" s="34">
        <v>41120</v>
      </c>
      <c r="E451" s="34">
        <f t="shared" si="7"/>
        <v>41135</v>
      </c>
      <c r="F451" s="34">
        <v>41054</v>
      </c>
      <c r="G451" s="31" t="s">
        <v>752</v>
      </c>
      <c r="H451" s="31" t="s">
        <v>499</v>
      </c>
      <c r="I451" s="31" t="s">
        <v>501</v>
      </c>
      <c r="J451" s="32" t="s">
        <v>3671</v>
      </c>
      <c r="K451" s="32" t="s">
        <v>3698</v>
      </c>
      <c r="L451" s="32" t="s">
        <v>3699</v>
      </c>
      <c r="M451" s="63" t="str">
        <f>VLOOKUP(B451,SAOM!B$2:H1402,7,0)</f>
        <v>-</v>
      </c>
      <c r="N451" s="63">
        <v>4033</v>
      </c>
      <c r="O451" s="34" t="str">
        <f>VLOOKUP(B451,SAOM!B$2:I1402,8,0)</f>
        <v>-</v>
      </c>
      <c r="P451" s="34" t="e">
        <f>VLOOKUP(B451,AG_Lider!A$1:F1761,6,0)</f>
        <v>#N/A</v>
      </c>
      <c r="Q451" s="65" t="str">
        <f>VLOOKUP(B451,SAOM!B$2:J1402,9,0)</f>
        <v>Sandro Arnaud Dias</v>
      </c>
      <c r="R451" s="34" t="str">
        <f>VLOOKUP(B451,SAOM!B$2:K1848,10,0)</f>
        <v>Rua Diamantina, n° 600 - Centro</v>
      </c>
      <c r="S451" s="65" t="str">
        <f>VLOOKUP(B451,SAOM!B447:M1175,12,0)</f>
        <v>(38) 32517131</v>
      </c>
      <c r="T451" s="116">
        <f>VLOOKUP(B451,SAOM!B447:L1175,11,0)</f>
        <v>39398000</v>
      </c>
      <c r="U451" s="35"/>
      <c r="V451" s="63" t="str">
        <f>VLOOKUP(B451,SAOM!B447:N1175,13,0)</f>
        <v>-</v>
      </c>
      <c r="W451" s="34"/>
      <c r="X451" s="32"/>
      <c r="Y451" s="36"/>
      <c r="Z451" s="53"/>
      <c r="AA451" s="72" t="s">
        <v>4506</v>
      </c>
      <c r="AB451" s="72" t="s">
        <v>4850</v>
      </c>
      <c r="AC451" s="72"/>
      <c r="AD451" s="32"/>
      <c r="AE451" s="37" t="s">
        <v>4850</v>
      </c>
    </row>
    <row r="452" spans="1:31" s="37" customFormat="1">
      <c r="A452" s="30">
        <v>3558</v>
      </c>
      <c r="B452" s="61">
        <v>3558</v>
      </c>
      <c r="C452" s="34">
        <v>41051</v>
      </c>
      <c r="D452" s="34">
        <v>41120</v>
      </c>
      <c r="E452" s="34">
        <f t="shared" si="7"/>
        <v>41135</v>
      </c>
      <c r="F452" s="34">
        <v>41054</v>
      </c>
      <c r="G452" s="31" t="s">
        <v>752</v>
      </c>
      <c r="H452" s="31" t="s">
        <v>499</v>
      </c>
      <c r="I452" s="31" t="s">
        <v>501</v>
      </c>
      <c r="J452" s="32" t="s">
        <v>3673</v>
      </c>
      <c r="K452" s="32" t="s">
        <v>3700</v>
      </c>
      <c r="L452" s="32" t="s">
        <v>3701</v>
      </c>
      <c r="M452" s="63" t="str">
        <f>VLOOKUP(B452,SAOM!B$2:H1403,7,0)</f>
        <v>-</v>
      </c>
      <c r="N452" s="63">
        <v>4033</v>
      </c>
      <c r="O452" s="34" t="str">
        <f>VLOOKUP(B452,SAOM!B$2:I1403,8,0)</f>
        <v>-</v>
      </c>
      <c r="P452" s="34" t="e">
        <f>VLOOKUP(B452,AG_Lider!A$1:F1762,6,0)</f>
        <v>#N/A</v>
      </c>
      <c r="Q452" s="65" t="str">
        <f>VLOOKUP(B452,SAOM!B$2:J1403,9,0)</f>
        <v>Leonardo Albuquerque Tavares</v>
      </c>
      <c r="R452" s="34" t="str">
        <f>VLOOKUP(B452,SAOM!B$2:K1849,10,0)</f>
        <v>Avenida Doutor Antônio da Cunha, 478</v>
      </c>
      <c r="S452" s="65" t="str">
        <f>VLOOKUP(B452,SAOM!B448:M1176,12,0)</f>
        <v>(33)3294-1353</v>
      </c>
      <c r="T452" s="116">
        <f>VLOOKUP(B452,SAOM!B448:L1176,11,0)</f>
        <v>39718000</v>
      </c>
      <c r="U452" s="35"/>
      <c r="V452" s="63" t="str">
        <f>VLOOKUP(B452,SAOM!B448:N1176,13,0)</f>
        <v>-</v>
      </c>
      <c r="W452" s="34"/>
      <c r="X452" s="32"/>
      <c r="Y452" s="36"/>
      <c r="Z452" s="53"/>
      <c r="AA452" s="72" t="s">
        <v>4505</v>
      </c>
      <c r="AB452" s="72" t="s">
        <v>4850</v>
      </c>
      <c r="AC452" s="72"/>
      <c r="AD452" s="32"/>
      <c r="AE452" s="37" t="s">
        <v>4850</v>
      </c>
    </row>
    <row r="453" spans="1:31" s="37" customFormat="1">
      <c r="A453" s="30">
        <v>3557</v>
      </c>
      <c r="B453" s="61">
        <v>3557</v>
      </c>
      <c r="C453" s="34">
        <v>41051</v>
      </c>
      <c r="D453" s="34">
        <v>41096</v>
      </c>
      <c r="E453" s="34">
        <f t="shared" si="7"/>
        <v>41111</v>
      </c>
      <c r="F453" s="34" t="s">
        <v>501</v>
      </c>
      <c r="G453" s="31" t="s">
        <v>517</v>
      </c>
      <c r="H453" s="31" t="s">
        <v>499</v>
      </c>
      <c r="I453" s="31" t="s">
        <v>501</v>
      </c>
      <c r="J453" s="32" t="s">
        <v>3676</v>
      </c>
      <c r="K453" s="32" t="s">
        <v>3702</v>
      </c>
      <c r="L453" s="32" t="s">
        <v>3703</v>
      </c>
      <c r="M453" s="63" t="str">
        <f>VLOOKUP(B453,SAOM!B$2:H1404,7,0)</f>
        <v>SES-MOMA-3557</v>
      </c>
      <c r="N453" s="63">
        <v>4033</v>
      </c>
      <c r="O453" s="34">
        <f>VLOOKUP(B453,SAOM!B$2:I1404,8,0)</f>
        <v>41088</v>
      </c>
      <c r="P453" s="34" t="e">
        <f>VLOOKUP(B453,AG_Lider!A$1:F1763,6,0)</f>
        <v>#N/A</v>
      </c>
      <c r="Q453" s="65" t="str">
        <f>VLOOKUP(B453,SAOM!B$2:J1404,9,0)</f>
        <v>Lucélia Vieira de Pinho</v>
      </c>
      <c r="R453" s="34" t="str">
        <f>VLOOKUP(B453,SAOM!B$2:K1850,10,0)</f>
        <v>Avenida Augusto Sá, 459</v>
      </c>
      <c r="S453" s="65" t="str">
        <f>VLOOKUP(B453,SAOM!B449:M1177,12,0)</f>
        <v>38 3825-1241</v>
      </c>
      <c r="T453" s="116">
        <f>VLOOKUP(B453,SAOM!B449:L1177,11,0)</f>
        <v>39547000</v>
      </c>
      <c r="U453" s="35"/>
      <c r="V453" s="63" t="str">
        <f>VLOOKUP(B453,SAOM!B449:N1177,13,0)</f>
        <v>00:20:0e:10:52:4b</v>
      </c>
      <c r="W453" s="34">
        <v>41088</v>
      </c>
      <c r="X453" s="32" t="s">
        <v>4561</v>
      </c>
      <c r="Y453" s="36">
        <v>41088</v>
      </c>
      <c r="Z453" s="53"/>
      <c r="AA453" s="72"/>
      <c r="AB453" s="72" t="s">
        <v>4850</v>
      </c>
      <c r="AC453" s="72"/>
      <c r="AD453" s="32" t="s">
        <v>4817</v>
      </c>
      <c r="AE453" s="37" t="s">
        <v>4850</v>
      </c>
    </row>
    <row r="454" spans="1:31" s="37" customFormat="1">
      <c r="A454" s="30">
        <v>3555</v>
      </c>
      <c r="B454" s="61">
        <v>3555</v>
      </c>
      <c r="C454" s="34">
        <v>41051</v>
      </c>
      <c r="D454" s="34">
        <v>41096</v>
      </c>
      <c r="E454" s="34">
        <f t="shared" si="7"/>
        <v>41111</v>
      </c>
      <c r="F454" s="34" t="s">
        <v>501</v>
      </c>
      <c r="G454" s="31" t="s">
        <v>517</v>
      </c>
      <c r="H454" s="31" t="s">
        <v>499</v>
      </c>
      <c r="I454" s="31" t="s">
        <v>501</v>
      </c>
      <c r="J454" s="32" t="s">
        <v>3680</v>
      </c>
      <c r="K454" s="32" t="s">
        <v>3704</v>
      </c>
      <c r="L454" s="32" t="s">
        <v>3705</v>
      </c>
      <c r="M454" s="63" t="str">
        <f>VLOOKUP(B454,SAOM!B$2:H1405,7,0)</f>
        <v>SES-MADE-3555</v>
      </c>
      <c r="N454" s="63">
        <v>4033</v>
      </c>
      <c r="O454" s="34">
        <f>VLOOKUP(B454,SAOM!B$2:I1405,8,0)</f>
        <v>41085</v>
      </c>
      <c r="P454" s="34" t="e">
        <f>VLOOKUP(B454,AG_Lider!A$1:F1764,6,0)</f>
        <v>#N/A</v>
      </c>
      <c r="Q454" s="65" t="str">
        <f>VLOOKUP(B454,SAOM!B$2:J1405,9,0)</f>
        <v>Nilma Juliana Costa Freitas</v>
      </c>
      <c r="R454" s="34" t="str">
        <f>VLOOKUP(B454,SAOM!B$2:K1851,10,0)</f>
        <v>Avenida José Alves Miranda, 525</v>
      </c>
      <c r="S454" s="65" t="str">
        <f>VLOOKUP(B454,SAOM!B450:M1178,12,0)</f>
        <v>38 3813-1249</v>
      </c>
      <c r="T454" s="116" t="str">
        <f>VLOOKUP(B454,SAOM!B450:L1178,11,0)</f>
        <v>39527-000</v>
      </c>
      <c r="U454" s="35"/>
      <c r="V454" s="63" t="str">
        <f>VLOOKUP(B454,SAOM!B450:N1178,13,0)</f>
        <v>00:20:0e:10:52:aa</v>
      </c>
      <c r="W454" s="34">
        <v>41086</v>
      </c>
      <c r="X454" s="32" t="s">
        <v>4561</v>
      </c>
      <c r="Y454" s="36">
        <v>41086</v>
      </c>
      <c r="Z454" s="53"/>
      <c r="AA454" s="72"/>
      <c r="AB454" s="72" t="s">
        <v>4850</v>
      </c>
      <c r="AC454" s="72"/>
      <c r="AD454" s="32" t="s">
        <v>4560</v>
      </c>
      <c r="AE454" s="37" t="s">
        <v>4850</v>
      </c>
    </row>
    <row r="455" spans="1:31" s="37" customFormat="1">
      <c r="A455" s="30">
        <v>3554</v>
      </c>
      <c r="B455" s="61">
        <v>3554</v>
      </c>
      <c r="C455" s="34">
        <v>41051</v>
      </c>
      <c r="D455" s="34">
        <v>41096</v>
      </c>
      <c r="E455" s="34">
        <f t="shared" si="7"/>
        <v>41111</v>
      </c>
      <c r="F455" s="34" t="s">
        <v>501</v>
      </c>
      <c r="G455" s="31" t="s">
        <v>517</v>
      </c>
      <c r="H455" s="31" t="s">
        <v>499</v>
      </c>
      <c r="I455" s="31" t="s">
        <v>501</v>
      </c>
      <c r="J455" s="32" t="s">
        <v>3684</v>
      </c>
      <c r="K455" s="32" t="s">
        <v>3706</v>
      </c>
      <c r="L455" s="32" t="s">
        <v>3707</v>
      </c>
      <c r="M455" s="63" t="str">
        <f>VLOOKUP(B455,SAOM!B$2:H1406,7,0)</f>
        <v>SES-MATO-3554</v>
      </c>
      <c r="N455" s="63">
        <v>4033</v>
      </c>
      <c r="O455" s="34">
        <f>VLOOKUP(B455,SAOM!B$2:I1406,8,0)</f>
        <v>41099</v>
      </c>
      <c r="P455" s="34" t="e">
        <f>VLOOKUP(B455,AG_Lider!A$1:F1765,6,0)</f>
        <v>#N/A</v>
      </c>
      <c r="Q455" s="65" t="str">
        <f>VLOOKUP(B455,SAOM!B$2:J1406,9,0)</f>
        <v>Júnia Carla de Oliveira Alves</v>
      </c>
      <c r="R455" s="34" t="str">
        <f>VLOOKUP(B455,SAOM!B$2:K1852,10,0)</f>
        <v>Rua Joaquim Cecílio, 36</v>
      </c>
      <c r="S455" s="65" t="str">
        <f>VLOOKUP(B455,SAOM!B451:M1179,12,0)</f>
        <v>33 3284-1488</v>
      </c>
      <c r="T455" s="116" t="str">
        <f>VLOOKUP(B455,SAOM!B451:L1179,11,0)</f>
        <v>35110-000</v>
      </c>
      <c r="U455" s="35"/>
      <c r="V455" s="63" t="str">
        <f>VLOOKUP(B455,SAOM!B451:N1179,13,0)</f>
        <v>00:20:0e:10:52:32</v>
      </c>
      <c r="W455" s="34">
        <v>41099</v>
      </c>
      <c r="X455" s="32" t="s">
        <v>6130</v>
      </c>
      <c r="Y455" s="36">
        <v>41101</v>
      </c>
      <c r="Z455" s="53"/>
      <c r="AA455" s="72" t="s">
        <v>5552</v>
      </c>
      <c r="AB455" s="72" t="s">
        <v>4850</v>
      </c>
      <c r="AC455" s="72"/>
      <c r="AD455" s="37" t="s">
        <v>5745</v>
      </c>
      <c r="AE455" s="37" t="s">
        <v>4850</v>
      </c>
    </row>
    <row r="456" spans="1:31" s="37" customFormat="1">
      <c r="A456" s="30">
        <v>3580</v>
      </c>
      <c r="B456" s="61">
        <v>3580</v>
      </c>
      <c r="C456" s="34">
        <v>41052</v>
      </c>
      <c r="D456" s="34">
        <v>41097</v>
      </c>
      <c r="E456" s="34">
        <f t="shared" si="7"/>
        <v>41112</v>
      </c>
      <c r="F456" s="34">
        <v>41096</v>
      </c>
      <c r="G456" s="31" t="s">
        <v>517</v>
      </c>
      <c r="H456" s="31" t="s">
        <v>499</v>
      </c>
      <c r="I456" s="31" t="s">
        <v>501</v>
      </c>
      <c r="J456" s="32" t="s">
        <v>3709</v>
      </c>
      <c r="K456" s="32" t="s">
        <v>3748</v>
      </c>
      <c r="L456" s="32" t="s">
        <v>3749</v>
      </c>
      <c r="M456" s="63" t="str">
        <f>VLOOKUP(B456,SAOM!B$2:H1407,7,0)</f>
        <v>SES-POTE-3580</v>
      </c>
      <c r="N456" s="63">
        <v>4033</v>
      </c>
      <c r="O456" s="34" t="str">
        <f>VLOOKUP(B456,SAOM!B$2:I1407,8,0)</f>
        <v>-</v>
      </c>
      <c r="P456" s="34" t="e">
        <f>VLOOKUP(B456,AG_Lider!A$1:F1766,6,0)</f>
        <v>#N/A</v>
      </c>
      <c r="Q456" s="65" t="str">
        <f>VLOOKUP(B456,SAOM!B$2:J1407,9,0)</f>
        <v>Luciano Pereira Nascimento</v>
      </c>
      <c r="R456" s="34" t="str">
        <f>VLOOKUP(B456,SAOM!B$2:K1853,10,0)</f>
        <v xml:space="preserve">	RUA SETE DE DETEMBRO, 192, BAIRRO MARISTELA </v>
      </c>
      <c r="S456" s="65" t="str">
        <f>VLOOKUP(B456,SAOM!B452:M1180,12,0)</f>
        <v>33 3525-1287</v>
      </c>
      <c r="T456" s="116" t="str">
        <f>VLOOKUP(B456,SAOM!B452:L1180,11,0)</f>
        <v>39827-000</v>
      </c>
      <c r="U456" s="35"/>
      <c r="V456" s="63" t="str">
        <f>VLOOKUP(B456,SAOM!B452:N1180,13,0)</f>
        <v>-</v>
      </c>
      <c r="W456" s="34">
        <v>41122</v>
      </c>
      <c r="X456" s="32" t="s">
        <v>6589</v>
      </c>
      <c r="Y456" s="36">
        <v>41122</v>
      </c>
      <c r="Z456" s="53"/>
      <c r="AA456" s="72" t="s">
        <v>5741</v>
      </c>
      <c r="AB456" s="72" t="s">
        <v>4850</v>
      </c>
      <c r="AC456" s="72"/>
      <c r="AD456" s="32"/>
      <c r="AE456" s="37" t="s">
        <v>4850</v>
      </c>
    </row>
    <row r="457" spans="1:31" s="37" customFormat="1">
      <c r="A457" s="30">
        <v>3579</v>
      </c>
      <c r="B457" s="61">
        <v>3579</v>
      </c>
      <c r="C457" s="34">
        <v>41052</v>
      </c>
      <c r="D457" s="34">
        <v>41097</v>
      </c>
      <c r="E457" s="34">
        <f t="shared" si="7"/>
        <v>41112</v>
      </c>
      <c r="F457" s="34" t="s">
        <v>501</v>
      </c>
      <c r="G457" s="31" t="s">
        <v>2466</v>
      </c>
      <c r="H457" s="31" t="s">
        <v>499</v>
      </c>
      <c r="I457" s="31" t="s">
        <v>501</v>
      </c>
      <c r="J457" s="32" t="s">
        <v>3712</v>
      </c>
      <c r="K457" s="32" t="s">
        <v>3750</v>
      </c>
      <c r="L457" s="32" t="s">
        <v>3751</v>
      </c>
      <c r="M457" s="63" t="str">
        <f>VLOOKUP(B457,SAOM!B$2:H1408,7,0)</f>
        <v>SES-PLRA-3579</v>
      </c>
      <c r="N457" s="63">
        <v>4033</v>
      </c>
      <c r="O457" s="34">
        <f>VLOOKUP(B457,SAOM!B$2:I1408,8,0)</f>
        <v>41121</v>
      </c>
      <c r="P457" s="34" t="e">
        <f>VLOOKUP(B457,AG_Lider!A$1:F1767,6,0)</f>
        <v>#N/A</v>
      </c>
      <c r="Q457" s="65" t="str">
        <f>VLOOKUP(B457,SAOM!B$2:J1408,9,0)</f>
        <v>Mariana Cristina Bridi</v>
      </c>
      <c r="R457" s="34" t="str">
        <f>VLOOKUP(B457,SAOM!B$2:K1854,10,0)</f>
        <v>Rua João Januário, n 803</v>
      </c>
      <c r="S457" s="65" t="str">
        <f>VLOOKUP(B457,SAOM!B453:M1181,12,0)</f>
        <v>34 3427-7034</v>
      </c>
      <c r="T457" s="116" t="str">
        <f>VLOOKUP(B457,SAOM!B453:L1181,11,0)</f>
        <v>38220-000</v>
      </c>
      <c r="U457" s="35"/>
      <c r="V457" s="63" t="str">
        <f>VLOOKUP(B457,SAOM!B453:N1181,13,0)</f>
        <v>-</v>
      </c>
      <c r="W457" s="34">
        <v>41122</v>
      </c>
      <c r="X457" s="32"/>
      <c r="Y457" s="36"/>
      <c r="Z457" s="53"/>
      <c r="AA457" s="72"/>
      <c r="AB457" s="72" t="s">
        <v>4850</v>
      </c>
      <c r="AC457" s="72"/>
      <c r="AD457" s="32"/>
      <c r="AE457" s="37" t="s">
        <v>4850</v>
      </c>
    </row>
    <row r="458" spans="1:31" s="37" customFormat="1">
      <c r="A458" s="30">
        <v>3569</v>
      </c>
      <c r="B458" s="61">
        <v>3569</v>
      </c>
      <c r="C458" s="34">
        <v>41052</v>
      </c>
      <c r="D458" s="34">
        <v>41097</v>
      </c>
      <c r="E458" s="34">
        <f t="shared" si="7"/>
        <v>41112</v>
      </c>
      <c r="F458" s="34" t="s">
        <v>501</v>
      </c>
      <c r="G458" s="31" t="s">
        <v>517</v>
      </c>
      <c r="H458" s="31" t="s">
        <v>499</v>
      </c>
      <c r="I458" s="31" t="s">
        <v>501</v>
      </c>
      <c r="J458" s="32" t="s">
        <v>3716</v>
      </c>
      <c r="K458" s="32" t="s">
        <v>3752</v>
      </c>
      <c r="L458" s="32" t="s">
        <v>3753</v>
      </c>
      <c r="M458" s="63" t="str">
        <f>VLOOKUP(B458,SAOM!B$2:H1409,7,0)</f>
        <v>SES-PADO-3569</v>
      </c>
      <c r="N458" s="63">
        <v>4033</v>
      </c>
      <c r="O458" s="34">
        <f>VLOOKUP(B458,SAOM!B$2:I1409,8,0)</f>
        <v>41088</v>
      </c>
      <c r="P458" s="34" t="e">
        <f>VLOOKUP(B458,AG_Lider!A$1:F1768,6,0)</f>
        <v>#N/A</v>
      </c>
      <c r="Q458" s="65" t="str">
        <f>VLOOKUP(B458,SAOM!B$2:J1409,9,0)</f>
        <v>Jaqueline Oliveira Alves</v>
      </c>
      <c r="R458" s="34" t="str">
        <f>VLOOKUP(B458,SAOM!B$2:K1855,10,0)</f>
        <v>Rua Capitão Martinho, s/n</v>
      </c>
      <c r="S458" s="65" t="str">
        <f>VLOOKUP(B458,SAOM!B454:M1182,12,0)</f>
        <v>32 3537-1248</v>
      </c>
      <c r="T458" s="116" t="str">
        <f>VLOOKUP(B458,SAOM!B454:L1182,11,0)</f>
        <v>36544-000</v>
      </c>
      <c r="U458" s="35"/>
      <c r="V458" s="63" t="str">
        <f>VLOOKUP(B458,SAOM!B454:N1182,13,0)</f>
        <v>00:20:0e:10:52:bd</v>
      </c>
      <c r="W458" s="34">
        <v>41088</v>
      </c>
      <c r="X458" s="32" t="s">
        <v>1967</v>
      </c>
      <c r="Y458" s="36">
        <v>41088</v>
      </c>
      <c r="Z458" s="53"/>
      <c r="AA458" s="72"/>
      <c r="AB458" s="72" t="s">
        <v>4850</v>
      </c>
      <c r="AC458" s="72"/>
      <c r="AD458" s="32" t="s">
        <v>4818</v>
      </c>
      <c r="AE458" s="37" t="s">
        <v>4850</v>
      </c>
    </row>
    <row r="459" spans="1:31" s="37" customFormat="1">
      <c r="A459" s="30">
        <v>3570</v>
      </c>
      <c r="B459" s="61">
        <v>3570</v>
      </c>
      <c r="C459" s="34">
        <v>41052</v>
      </c>
      <c r="D459" s="34">
        <v>41097</v>
      </c>
      <c r="E459" s="34">
        <f t="shared" si="7"/>
        <v>41112</v>
      </c>
      <c r="F459" s="34" t="s">
        <v>501</v>
      </c>
      <c r="G459" s="31" t="s">
        <v>2466</v>
      </c>
      <c r="H459" s="31" t="s">
        <v>499</v>
      </c>
      <c r="I459" s="31" t="s">
        <v>501</v>
      </c>
      <c r="J459" s="32" t="s">
        <v>3720</v>
      </c>
      <c r="K459" s="32" t="s">
        <v>3754</v>
      </c>
      <c r="L459" s="32" t="s">
        <v>3755</v>
      </c>
      <c r="M459" s="63" t="str">
        <f>VLOOKUP(B459,SAOM!B$2:H1410,7,0)</f>
        <v>-</v>
      </c>
      <c r="N459" s="63">
        <v>4033</v>
      </c>
      <c r="O459" s="34">
        <f>VLOOKUP(B459,SAOM!B$2:I1410,8,0)</f>
        <v>41121</v>
      </c>
      <c r="P459" s="34" t="e">
        <f>VLOOKUP(B459,AG_Lider!A$1:F1769,6,0)</f>
        <v>#N/A</v>
      </c>
      <c r="Q459" s="65" t="str">
        <f>VLOOKUP(B459,SAOM!B$2:J1410,9,0)</f>
        <v>Rafael Araújo Godinho</v>
      </c>
      <c r="R459" s="34" t="str">
        <f>VLOOKUP(B459,SAOM!B$2:K1856,10,0)</f>
        <v>Rua Herculano Ferreira da Mata, 182</v>
      </c>
      <c r="S459" s="65" t="str">
        <f>VLOOKUP(B459,SAOM!B455:M1183,12,0)</f>
        <v>33 3413-1185</v>
      </c>
      <c r="T459" s="116" t="str">
        <f>VLOOKUP(B459,SAOM!B455:L1183,11,0)</f>
        <v>39765-000</v>
      </c>
      <c r="U459" s="35"/>
      <c r="V459" s="63" t="str">
        <f>VLOOKUP(B459,SAOM!B455:N1183,13,0)</f>
        <v>-</v>
      </c>
      <c r="W459" s="34">
        <v>41122</v>
      </c>
      <c r="X459" s="32" t="s">
        <v>6181</v>
      </c>
      <c r="Y459" s="36"/>
      <c r="Z459" s="53"/>
      <c r="AA459" s="72"/>
      <c r="AB459" s="72" t="s">
        <v>4850</v>
      </c>
      <c r="AC459" s="72"/>
      <c r="AD459" s="32"/>
      <c r="AE459" s="37" t="s">
        <v>4850</v>
      </c>
    </row>
    <row r="460" spans="1:31" s="37" customFormat="1">
      <c r="A460" s="30">
        <v>3572</v>
      </c>
      <c r="B460" s="61">
        <v>3572</v>
      </c>
      <c r="C460" s="34">
        <v>41052</v>
      </c>
      <c r="D460" s="34">
        <v>41097</v>
      </c>
      <c r="E460" s="34">
        <f t="shared" si="7"/>
        <v>41112</v>
      </c>
      <c r="F460" s="34" t="s">
        <v>501</v>
      </c>
      <c r="G460" s="31" t="s">
        <v>517</v>
      </c>
      <c r="H460" s="31" t="s">
        <v>499</v>
      </c>
      <c r="I460" s="31" t="s">
        <v>501</v>
      </c>
      <c r="J460" s="32" t="s">
        <v>3724</v>
      </c>
      <c r="K460" s="32" t="s">
        <v>3756</v>
      </c>
      <c r="L460" s="32" t="s">
        <v>3757</v>
      </c>
      <c r="M460" s="63" t="str">
        <f>VLOOKUP(B460,SAOM!B$2:H1411,7,0)</f>
        <v>SES-PEDA-3572</v>
      </c>
      <c r="N460" s="63">
        <v>4033</v>
      </c>
      <c r="O460" s="34">
        <f>VLOOKUP(B460,SAOM!B$2:I1411,8,0)</f>
        <v>41065</v>
      </c>
      <c r="P460" s="34" t="e">
        <f>VLOOKUP(B460,AG_Lider!A$1:F1770,6,0)</f>
        <v>#N/A</v>
      </c>
      <c r="Q460" s="65" t="str">
        <f>VLOOKUP(B460,SAOM!B$2:J1411,9,0)</f>
        <v>Letícia Muller Miranda</v>
      </c>
      <c r="R460" s="34" t="str">
        <f>VLOOKUP(B460,SAOM!B$2:K1857,10,0)</f>
        <v>Rua Alexandre Fava, n 25</v>
      </c>
      <c r="S460" s="65" t="str">
        <f>VLOOKUP(B460,SAOM!B456:M1184,12,0)</f>
        <v>32 3748-1012</v>
      </c>
      <c r="T460" s="116" t="str">
        <f>VLOOKUP(B460,SAOM!B456:L1184,11,0)</f>
        <v>36847-000</v>
      </c>
      <c r="U460" s="35"/>
      <c r="V460" s="63" t="str">
        <f>VLOOKUP(B460,SAOM!B456:N1184,13,0)</f>
        <v>00:20:0e:10:4a:51</v>
      </c>
      <c r="W460" s="34">
        <v>41065</v>
      </c>
      <c r="X460" s="32" t="s">
        <v>2898</v>
      </c>
      <c r="Y460" s="36">
        <v>41066</v>
      </c>
      <c r="Z460" s="53"/>
      <c r="AA460" s="72" t="s">
        <v>3999</v>
      </c>
      <c r="AB460" s="72" t="s">
        <v>4850</v>
      </c>
      <c r="AC460" s="72"/>
      <c r="AD460" s="32" t="s">
        <v>4035</v>
      </c>
      <c r="AE460" s="37" t="s">
        <v>4850</v>
      </c>
    </row>
    <row r="461" spans="1:31" s="37" customFormat="1">
      <c r="A461" s="30">
        <v>3571</v>
      </c>
      <c r="B461" s="61">
        <v>3571</v>
      </c>
      <c r="C461" s="34">
        <v>41052</v>
      </c>
      <c r="D461" s="34">
        <v>41097</v>
      </c>
      <c r="E461" s="34">
        <f t="shared" si="7"/>
        <v>41112</v>
      </c>
      <c r="F461" s="34" t="s">
        <v>501</v>
      </c>
      <c r="G461" s="31" t="s">
        <v>517</v>
      </c>
      <c r="H461" s="31" t="s">
        <v>499</v>
      </c>
      <c r="I461" s="31" t="s">
        <v>501</v>
      </c>
      <c r="J461" s="32" t="s">
        <v>3728</v>
      </c>
      <c r="K461" s="32" t="s">
        <v>3758</v>
      </c>
      <c r="L461" s="32" t="s">
        <v>3759</v>
      </c>
      <c r="M461" s="63" t="str">
        <f>VLOOKUP(B461,SAOM!B$2:H1412,7,0)</f>
        <v>SES-PETA-3571</v>
      </c>
      <c r="N461" s="63">
        <v>4033</v>
      </c>
      <c r="O461" s="34">
        <f>VLOOKUP(B461,SAOM!B$2:I1412,8,0)</f>
        <v>41108</v>
      </c>
      <c r="P461" s="34" t="e">
        <f>VLOOKUP(B461,AG_Lider!A$1:F1771,6,0)</f>
        <v>#N/A</v>
      </c>
      <c r="Q461" s="65" t="str">
        <f>VLOOKUP(B461,SAOM!B$2:J1412,9,0)</f>
        <v>José Celso Gomes</v>
      </c>
      <c r="R461" s="34" t="str">
        <f>VLOOKUP(B461,SAOM!B$2:K1858,10,0)</f>
        <v>Rua Leopoldino de Almeida, 123</v>
      </c>
      <c r="S461" s="65" t="str">
        <f>VLOOKUP(B461,SAOM!B457:M1185,12,0)</f>
        <v>31 3872 9102</v>
      </c>
      <c r="T461" s="116" t="str">
        <f>VLOOKUP(B461,SAOM!B457:L1185,11,0)</f>
        <v>35364-000</v>
      </c>
      <c r="U461" s="35"/>
      <c r="V461" s="63" t="str">
        <f>VLOOKUP(B461,SAOM!B457:N1185,13,0)</f>
        <v>00:20:0e:10:4c:f6</v>
      </c>
      <c r="W461" s="34">
        <v>41108</v>
      </c>
      <c r="X461" s="70" t="s">
        <v>2726</v>
      </c>
      <c r="Y461" s="36">
        <v>41108</v>
      </c>
      <c r="Z461" s="53"/>
      <c r="AA461" s="72"/>
      <c r="AB461" s="72" t="s">
        <v>4850</v>
      </c>
      <c r="AC461" s="72"/>
      <c r="AD461" s="32" t="s">
        <v>5951</v>
      </c>
      <c r="AE461" s="37" t="s">
        <v>4850</v>
      </c>
    </row>
    <row r="462" spans="1:31" s="37" customFormat="1">
      <c r="A462" s="30">
        <v>3573</v>
      </c>
      <c r="B462" s="61">
        <v>3573</v>
      </c>
      <c r="C462" s="34">
        <v>41052</v>
      </c>
      <c r="D462" s="34">
        <v>41097</v>
      </c>
      <c r="E462" s="34">
        <f t="shared" si="7"/>
        <v>41112</v>
      </c>
      <c r="F462" s="34" t="s">
        <v>501</v>
      </c>
      <c r="G462" s="31" t="s">
        <v>517</v>
      </c>
      <c r="H462" s="31" t="s">
        <v>499</v>
      </c>
      <c r="I462" s="31" t="s">
        <v>501</v>
      </c>
      <c r="J462" s="32" t="s">
        <v>3732</v>
      </c>
      <c r="K462" s="32" t="s">
        <v>3760</v>
      </c>
      <c r="L462" s="32" t="s">
        <v>3761</v>
      </c>
      <c r="M462" s="63" t="str">
        <f>VLOOKUP(B462,SAOM!B$2:H1413,7,0)</f>
        <v>SES-PEIS-3573</v>
      </c>
      <c r="N462" s="63">
        <v>4033</v>
      </c>
      <c r="O462" s="34">
        <f>VLOOKUP(B462,SAOM!B$2:I1413,8,0)</f>
        <v>41089</v>
      </c>
      <c r="P462" s="34" t="e">
        <f>VLOOKUP(B462,AG_Lider!A$1:F1772,6,0)</f>
        <v>#N/A</v>
      </c>
      <c r="Q462" s="65" t="str">
        <f>VLOOKUP(B462,SAOM!B$2:J1413,9,0)</f>
        <v>Josiane Garcia</v>
      </c>
      <c r="R462" s="34" t="str">
        <f>VLOOKUP(B462,SAOM!B$2:K1859,10,0)</f>
        <v>Av. Josefina Ferreira dos Santos, n 108</v>
      </c>
      <c r="S462" s="65" t="str">
        <f>VLOOKUP(B462,SAOM!B458:M1186,12,0)</f>
        <v>34 3355-2014</v>
      </c>
      <c r="T462" s="116" t="str">
        <f>VLOOKUP(B462,SAOM!B458:L1186,11,0)</f>
        <v>38178-000</v>
      </c>
      <c r="U462" s="35"/>
      <c r="V462" s="63" t="str">
        <f>VLOOKUP(B462,SAOM!B458:N1186,13,0)</f>
        <v>00:20:0e:10:51:da</v>
      </c>
      <c r="W462" s="34">
        <v>41089</v>
      </c>
      <c r="X462" s="32" t="s">
        <v>2314</v>
      </c>
      <c r="Y462" s="36">
        <v>41089</v>
      </c>
      <c r="Z462" s="53"/>
      <c r="AA462" s="72"/>
      <c r="AB462" s="72" t="s">
        <v>4850</v>
      </c>
      <c r="AC462" s="72"/>
      <c r="AD462" s="32" t="s">
        <v>3991</v>
      </c>
      <c r="AE462" s="37" t="s">
        <v>4850</v>
      </c>
    </row>
    <row r="463" spans="1:31" s="37" customFormat="1">
      <c r="A463" s="30">
        <v>3574</v>
      </c>
      <c r="B463" s="61">
        <v>3574</v>
      </c>
      <c r="C463" s="34">
        <v>41052</v>
      </c>
      <c r="D463" s="34">
        <v>41097</v>
      </c>
      <c r="E463" s="34">
        <f t="shared" si="7"/>
        <v>41112</v>
      </c>
      <c r="F463" s="34">
        <v>41096</v>
      </c>
      <c r="G463" s="31" t="s">
        <v>752</v>
      </c>
      <c r="H463" s="31" t="s">
        <v>499</v>
      </c>
      <c r="I463" s="31" t="s">
        <v>501</v>
      </c>
      <c r="J463" s="32" t="s">
        <v>3736</v>
      </c>
      <c r="K463" s="32" t="s">
        <v>3762</v>
      </c>
      <c r="L463" s="32" t="s">
        <v>3763</v>
      </c>
      <c r="M463" s="63" t="str">
        <f>VLOOKUP(B463,SAOM!B$2:H1414,7,0)</f>
        <v>-</v>
      </c>
      <c r="N463" s="63">
        <v>4033</v>
      </c>
      <c r="O463" s="34" t="str">
        <f>VLOOKUP(B463,SAOM!B$2:I1414,8,0)</f>
        <v>-</v>
      </c>
      <c r="P463" s="34" t="e">
        <f>VLOOKUP(B463,AG_Lider!A$1:F1773,6,0)</f>
        <v>#N/A</v>
      </c>
      <c r="Q463" s="65" t="str">
        <f>VLOOKUP(B463,SAOM!B$2:J1414,9,0)</f>
        <v>Marcela de Castro Lopes</v>
      </c>
      <c r="R463" s="34" t="str">
        <f>VLOOKUP(B463,SAOM!B$2:K1860,10,0)</f>
        <v>RUA DR. DILERMANDO CRUZ, S/N - CENTRO</v>
      </c>
      <c r="S463" s="65" t="str">
        <f>VLOOKUP(B463,SAOM!B459:M1187,12,0)</f>
        <v>32 3254-1335</v>
      </c>
      <c r="T463" s="116" t="str">
        <f>VLOOKUP(B463,SAOM!B459:L1187,11,0)</f>
        <v>36157-000</v>
      </c>
      <c r="U463" s="35"/>
      <c r="V463" s="63" t="str">
        <f>VLOOKUP(B463,SAOM!B459:N1187,13,0)</f>
        <v>-</v>
      </c>
      <c r="W463" s="34"/>
      <c r="X463" s="32"/>
      <c r="Y463" s="36"/>
      <c r="Z463" s="53"/>
      <c r="AA463" s="72" t="s">
        <v>5742</v>
      </c>
      <c r="AB463" s="72" t="s">
        <v>4850</v>
      </c>
      <c r="AC463" s="72"/>
      <c r="AD463" s="32"/>
      <c r="AE463" s="37" t="s">
        <v>4850</v>
      </c>
    </row>
    <row r="464" spans="1:31" s="37" customFormat="1">
      <c r="A464" s="30">
        <v>3577</v>
      </c>
      <c r="B464" s="61">
        <v>3577</v>
      </c>
      <c r="C464" s="34">
        <v>41052</v>
      </c>
      <c r="D464" s="34">
        <v>41097</v>
      </c>
      <c r="E464" s="34">
        <f t="shared" si="7"/>
        <v>41112</v>
      </c>
      <c r="F464" s="34">
        <v>41096</v>
      </c>
      <c r="G464" s="31" t="s">
        <v>1518</v>
      </c>
      <c r="H464" s="31" t="s">
        <v>499</v>
      </c>
      <c r="I464" s="31" t="s">
        <v>501</v>
      </c>
      <c r="J464" s="32" t="s">
        <v>1791</v>
      </c>
      <c r="K464" s="32" t="s">
        <v>2542</v>
      </c>
      <c r="L464" s="32" t="s">
        <v>2543</v>
      </c>
      <c r="M464" s="63" t="str">
        <f>VLOOKUP(B464,SAOM!B$2:H1415,7,0)</f>
        <v>-</v>
      </c>
      <c r="N464" s="63">
        <v>4033</v>
      </c>
      <c r="O464" s="34" t="str">
        <f>VLOOKUP(B464,SAOM!B$2:I1415,8,0)</f>
        <v>-</v>
      </c>
      <c r="P464" s="34" t="e">
        <f>VLOOKUP(B464,AG_Lider!A$1:F1774,6,0)</f>
        <v>#N/A</v>
      </c>
      <c r="Q464" s="65" t="str">
        <f>VLOOKUP(B464,SAOM!B$2:J1415,9,0)</f>
        <v>Glauce Oliveira Mendes Mendes Brito</v>
      </c>
      <c r="R464" s="34" t="str">
        <f>VLOOKUP(B464,SAOM!B$2:K1861,10,0)</f>
        <v>Rua Martins Peixoto, n 162</v>
      </c>
      <c r="S464" s="65" t="str">
        <f>VLOOKUP(B464,SAOM!B460:M1188,12,0)</f>
        <v>32 3465-1418</v>
      </c>
      <c r="T464" s="116" t="str">
        <f>VLOOKUP(B464,SAOM!B460:L1188,11,0)</f>
        <v>36730-000</v>
      </c>
      <c r="U464" s="35"/>
      <c r="V464" s="63" t="str">
        <f>VLOOKUP(B464,SAOM!B460:N1188,13,0)</f>
        <v>-</v>
      </c>
      <c r="W464" s="34"/>
      <c r="X464" s="32"/>
      <c r="Y464" s="36"/>
      <c r="Z464" s="53"/>
      <c r="AA464" s="72" t="s">
        <v>6119</v>
      </c>
      <c r="AB464" s="72" t="s">
        <v>4850</v>
      </c>
      <c r="AC464" s="72"/>
      <c r="AD464" s="32"/>
      <c r="AE464" s="37" t="s">
        <v>4850</v>
      </c>
    </row>
    <row r="465" spans="1:31" s="37" customFormat="1">
      <c r="A465" s="30">
        <v>3578</v>
      </c>
      <c r="B465" s="61">
        <v>3578</v>
      </c>
      <c r="C465" s="34">
        <v>41052</v>
      </c>
      <c r="D465" s="34">
        <v>41118</v>
      </c>
      <c r="E465" s="34">
        <f t="shared" si="7"/>
        <v>41133</v>
      </c>
      <c r="F465" s="34">
        <v>41057</v>
      </c>
      <c r="G465" s="31" t="s">
        <v>752</v>
      </c>
      <c r="H465" s="31" t="s">
        <v>499</v>
      </c>
      <c r="I465" s="31" t="s">
        <v>501</v>
      </c>
      <c r="J465" s="32" t="s">
        <v>3742</v>
      </c>
      <c r="K465" s="32" t="s">
        <v>3764</v>
      </c>
      <c r="L465" s="32" t="s">
        <v>3765</v>
      </c>
      <c r="M465" s="63" t="str">
        <f>VLOOKUP(B465,SAOM!B$2:H1416,7,0)</f>
        <v>-</v>
      </c>
      <c r="N465" s="63">
        <v>4033</v>
      </c>
      <c r="O465" s="34" t="str">
        <f>VLOOKUP(B465,SAOM!B$2:I1416,8,0)</f>
        <v>-</v>
      </c>
      <c r="P465" s="34" t="e">
        <f>VLOOKUP(B465,AG_Lider!A$1:F1775,6,0)</f>
        <v>#N/A</v>
      </c>
      <c r="Q465" s="65" t="str">
        <f>VLOOKUP(B465,SAOM!B$2:J1416,9,0)</f>
        <v>Vanderlei Vidal de Oliveira</v>
      </c>
      <c r="R465" s="34" t="str">
        <f>VLOOKUP(B465,SAOM!B$2:K1862,10,0)</f>
        <v xml:space="preserve">  Rua Maria de Aguiar / SN - João Gonçalves Daneiva</v>
      </c>
      <c r="S465" s="65" t="str">
        <f>VLOOKUP(B465,SAOM!B461:M1189,12,0)</f>
        <v>32 3573-2292</v>
      </c>
      <c r="T465" s="116" t="str">
        <f>VLOOKUP(B465,SAOM!B461:L1189,11,0)</f>
        <v>36170-000</v>
      </c>
      <c r="U465" s="35"/>
      <c r="V465" s="63" t="str">
        <f>VLOOKUP(B465,SAOM!B461:N1189,13,0)</f>
        <v>-</v>
      </c>
      <c r="W465" s="34"/>
      <c r="X465" s="32"/>
      <c r="Y465" s="36"/>
      <c r="Z465" s="53"/>
      <c r="AA465" s="105" t="s">
        <v>4516</v>
      </c>
      <c r="AB465" s="72" t="s">
        <v>4850</v>
      </c>
      <c r="AC465" s="105"/>
      <c r="AD465" s="32"/>
      <c r="AE465" s="37" t="s">
        <v>4850</v>
      </c>
    </row>
    <row r="466" spans="1:31" s="37" customFormat="1">
      <c r="A466" s="30">
        <v>3576</v>
      </c>
      <c r="B466" s="61">
        <v>3576</v>
      </c>
      <c r="C466" s="34">
        <v>41052</v>
      </c>
      <c r="D466" s="34">
        <v>41116</v>
      </c>
      <c r="E466" s="34">
        <f t="shared" si="7"/>
        <v>41131</v>
      </c>
      <c r="F466" s="34" t="s">
        <v>501</v>
      </c>
      <c r="G466" s="31" t="s">
        <v>752</v>
      </c>
      <c r="H466" s="31" t="s">
        <v>499</v>
      </c>
      <c r="I466" s="31" t="s">
        <v>501</v>
      </c>
      <c r="J466" s="32" t="s">
        <v>3745</v>
      </c>
      <c r="K466" s="32" t="s">
        <v>3766</v>
      </c>
      <c r="L466" s="32" t="s">
        <v>3767</v>
      </c>
      <c r="M466" s="63" t="str">
        <f>VLOOKUP(B466,SAOM!B$2:H1417,7,0)</f>
        <v>-</v>
      </c>
      <c r="N466" s="63">
        <v>4033</v>
      </c>
      <c r="O466" s="34" t="str">
        <f>VLOOKUP(B466,SAOM!B$2:I1417,8,0)</f>
        <v>-</v>
      </c>
      <c r="P466" s="34" t="e">
        <f>VLOOKUP(B466,AG_Lider!A$1:F1776,6,0)</f>
        <v>#N/A</v>
      </c>
      <c r="Q466" s="65" t="str">
        <f>VLOOKUP(B466,SAOM!B$2:J1417,9,0)</f>
        <v>Sheila Moraes Flauzino Dias</v>
      </c>
      <c r="R466" s="34" t="str">
        <f>VLOOKUP(B466,SAOM!B$2:K1863,10,0)</f>
        <v>Rua Braz Mariana, 48 - Centro</v>
      </c>
      <c r="S466" s="65" t="str">
        <f>VLOOKUP(B466,SAOM!B462:M1190,12,0)</f>
        <v>35 3643-1534</v>
      </c>
      <c r="T466" s="116" t="str">
        <f>VLOOKUP(B466,SAOM!B462:L1190,11,0)</f>
        <v>37511-000</v>
      </c>
      <c r="U466" s="35"/>
      <c r="V466" s="63" t="str">
        <f>VLOOKUP(B466,SAOM!B462:N1190,13,0)</f>
        <v>-</v>
      </c>
      <c r="W466" s="34"/>
      <c r="X466" s="32"/>
      <c r="Y466" s="36"/>
      <c r="Z466" s="53"/>
      <c r="AA466" s="72"/>
      <c r="AB466" s="72" t="s">
        <v>4850</v>
      </c>
      <c r="AC466" s="72"/>
      <c r="AD466" s="32"/>
      <c r="AE466" s="37" t="s">
        <v>4850</v>
      </c>
    </row>
    <row r="467" spans="1:31" s="37" customFormat="1">
      <c r="A467" s="30">
        <v>3625</v>
      </c>
      <c r="B467" s="61">
        <v>3625</v>
      </c>
      <c r="C467" s="34">
        <v>41057</v>
      </c>
      <c r="D467" s="34">
        <v>41102</v>
      </c>
      <c r="E467" s="34">
        <f t="shared" si="7"/>
        <v>41117</v>
      </c>
      <c r="F467" s="34" t="s">
        <v>501</v>
      </c>
      <c r="G467" s="31" t="s">
        <v>517</v>
      </c>
      <c r="H467" s="31" t="s">
        <v>499</v>
      </c>
      <c r="I467" s="31" t="s">
        <v>501</v>
      </c>
      <c r="J467" s="32" t="s">
        <v>3801</v>
      </c>
      <c r="K467" s="32" t="s">
        <v>3931</v>
      </c>
      <c r="L467" s="32" t="s">
        <v>3953</v>
      </c>
      <c r="M467" s="63" t="str">
        <f>VLOOKUP(B467,SAOM!B$2:H1418,7,0)</f>
        <v>SES-BANA-3625</v>
      </c>
      <c r="N467" s="63">
        <v>4033</v>
      </c>
      <c r="O467" s="34">
        <f>VLOOKUP(B467,SAOM!B$2:I1418,8,0)</f>
        <v>41093</v>
      </c>
      <c r="P467" s="34" t="e">
        <f>VLOOKUP(B467,AG_Lider!A$1:F1777,6,0)</f>
        <v>#N/A</v>
      </c>
      <c r="Q467" s="65" t="str">
        <f>VLOOKUP(B467,SAOM!B$2:J1418,9,0)</f>
        <v>Wivian Cristiane de Arruda</v>
      </c>
      <c r="R467" s="34" t="str">
        <f>VLOOKUP(B467,SAOM!B$2:K1864,10,0)</f>
        <v>Rua Emília Vidigal Soares, 85</v>
      </c>
      <c r="S467" s="65" t="str">
        <f>VLOOKUP(B467,SAOM!B463:M1191,12,0)</f>
        <v>32 3339-2133</v>
      </c>
      <c r="T467" s="116" t="str">
        <f>VLOOKUP(B467,SAOM!B463:L1191,11,0)</f>
        <v>36202-522</v>
      </c>
      <c r="U467" s="35"/>
      <c r="V467" s="63" t="str">
        <f>VLOOKUP(B467,SAOM!B463:N1191,13,0)</f>
        <v>00:20:0E:10:52:AD</v>
      </c>
      <c r="W467" s="34">
        <v>41093</v>
      </c>
      <c r="X467" s="70" t="s">
        <v>2726</v>
      </c>
      <c r="Y467" s="36">
        <v>41094</v>
      </c>
      <c r="Z467" s="53"/>
      <c r="AA467" s="72"/>
      <c r="AB467" s="72" t="s">
        <v>4850</v>
      </c>
      <c r="AC467" s="72"/>
      <c r="AD467" s="32" t="s">
        <v>4979</v>
      </c>
      <c r="AE467" s="37" t="s">
        <v>4850</v>
      </c>
    </row>
    <row r="468" spans="1:31" s="37" customFormat="1">
      <c r="A468" s="30">
        <v>3630</v>
      </c>
      <c r="B468" s="61">
        <v>3630</v>
      </c>
      <c r="C468" s="34">
        <v>41057</v>
      </c>
      <c r="D468" s="34">
        <v>41102</v>
      </c>
      <c r="E468" s="34">
        <f t="shared" si="7"/>
        <v>41117</v>
      </c>
      <c r="F468" s="34" t="s">
        <v>501</v>
      </c>
      <c r="G468" s="31" t="s">
        <v>517</v>
      </c>
      <c r="H468" s="31" t="s">
        <v>499</v>
      </c>
      <c r="I468" s="31" t="s">
        <v>501</v>
      </c>
      <c r="J468" s="32" t="s">
        <v>3801</v>
      </c>
      <c r="K468" s="32" t="s">
        <v>3931</v>
      </c>
      <c r="L468" s="32" t="s">
        <v>3953</v>
      </c>
      <c r="M468" s="63" t="str">
        <f>VLOOKUP(B468,SAOM!B$2:H1419,7,0)</f>
        <v>SES-BANA-3630</v>
      </c>
      <c r="N468" s="63">
        <v>4033</v>
      </c>
      <c r="O468" s="34">
        <f>VLOOKUP(B468,SAOM!B$2:I1419,8,0)</f>
        <v>41094</v>
      </c>
      <c r="P468" s="34" t="e">
        <f>VLOOKUP(B468,AG_Lider!A$1:F1778,6,0)</f>
        <v>#N/A</v>
      </c>
      <c r="Q468" s="65" t="str">
        <f>VLOOKUP(B468,SAOM!B$2:J1419,9,0)</f>
        <v>Luís Fabiano Gouveia Araújo</v>
      </c>
      <c r="R468" s="34" t="str">
        <f>VLOOKUP(B468,SAOM!B$2:K1865,10,0)</f>
        <v>Rua São Vicente de Paulo, s/n</v>
      </c>
      <c r="S468" s="65" t="str">
        <f>VLOOKUP(B468,SAOM!B464:M1192,12,0)</f>
        <v>32 3393-7062</v>
      </c>
      <c r="T468" s="116" t="str">
        <f>VLOOKUP(B468,SAOM!B464:L1192,11,0)</f>
        <v>36200-970</v>
      </c>
      <c r="U468" s="35"/>
      <c r="V468" s="63" t="str">
        <f>VLOOKUP(B468,SAOM!B464:N1192,13,0)</f>
        <v>00:20:0e:10:51:c8</v>
      </c>
      <c r="W468" s="34">
        <v>41095</v>
      </c>
      <c r="X468" s="32" t="s">
        <v>5823</v>
      </c>
      <c r="Y468" s="36">
        <v>41095</v>
      </c>
      <c r="Z468" s="53"/>
      <c r="AA468" s="72"/>
      <c r="AB468" s="72" t="s">
        <v>4850</v>
      </c>
      <c r="AC468" s="72"/>
      <c r="AD468" s="32" t="s">
        <v>4985</v>
      </c>
      <c r="AE468" s="37" t="s">
        <v>4850</v>
      </c>
    </row>
    <row r="469" spans="1:31" s="37" customFormat="1">
      <c r="A469" s="30">
        <v>3626</v>
      </c>
      <c r="B469" s="61">
        <v>3626</v>
      </c>
      <c r="C469" s="34">
        <v>41057</v>
      </c>
      <c r="D469" s="34">
        <v>41124</v>
      </c>
      <c r="E469" s="34">
        <f t="shared" si="7"/>
        <v>41139</v>
      </c>
      <c r="F469" s="34">
        <v>41065</v>
      </c>
      <c r="G469" s="31" t="s">
        <v>752</v>
      </c>
      <c r="H469" s="31" t="s">
        <v>499</v>
      </c>
      <c r="I469" s="31" t="s">
        <v>506</v>
      </c>
      <c r="J469" s="32" t="s">
        <v>3801</v>
      </c>
      <c r="K469" s="32" t="s">
        <v>3931</v>
      </c>
      <c r="L469" s="32" t="s">
        <v>3953</v>
      </c>
      <c r="M469" s="63" t="str">
        <f>VLOOKUP(B469,SAOM!B$2:H1420,7,0)</f>
        <v>-</v>
      </c>
      <c r="N469" s="63">
        <v>4033</v>
      </c>
      <c r="O469" s="34" t="str">
        <f>VLOOKUP(B469,SAOM!B$2:I1420,8,0)</f>
        <v>-</v>
      </c>
      <c r="P469" s="34" t="e">
        <f>VLOOKUP(B469,AG_Lider!A$1:F1779,6,0)</f>
        <v>#N/A</v>
      </c>
      <c r="Q469" s="65" t="str">
        <f>VLOOKUP(B469,SAOM!B$2:J1420,9,0)</f>
        <v>Carmem Lúcia de Assis Lima Candian</v>
      </c>
      <c r="R469" s="34" t="str">
        <f>VLOOKUP(B469,SAOM!B$2:K1866,10,0)</f>
        <v>Alameda George Bernanos, 423</v>
      </c>
      <c r="S469" s="65" t="str">
        <f>VLOOKUP(B469,SAOM!B465:M1193,12,0)</f>
        <v>32 3339-2125</v>
      </c>
      <c r="T469" s="116" t="str">
        <f>VLOOKUP(B469,SAOM!B465:L1193,11,0)</f>
        <v>36205-286</v>
      </c>
      <c r="U469" s="35"/>
      <c r="V469" s="63" t="str">
        <f>VLOOKUP(B469,SAOM!B465:N1193,13,0)</f>
        <v>-</v>
      </c>
      <c r="W469" s="34"/>
      <c r="X469" s="32"/>
      <c r="Y469" s="36"/>
      <c r="Z469" s="53"/>
      <c r="AA469" s="72" t="s">
        <v>4961</v>
      </c>
      <c r="AB469" s="72" t="s">
        <v>4850</v>
      </c>
      <c r="AC469" s="72"/>
      <c r="AD469" s="32"/>
      <c r="AE469" s="37" t="s">
        <v>4850</v>
      </c>
    </row>
    <row r="470" spans="1:31" s="37" customFormat="1">
      <c r="A470" s="30">
        <v>3627</v>
      </c>
      <c r="B470" s="61">
        <v>3627</v>
      </c>
      <c r="C470" s="34">
        <v>41057</v>
      </c>
      <c r="D470" s="34">
        <v>41102</v>
      </c>
      <c r="E470" s="34">
        <f t="shared" si="7"/>
        <v>41117</v>
      </c>
      <c r="F470" s="34" t="s">
        <v>501</v>
      </c>
      <c r="G470" s="31" t="s">
        <v>517</v>
      </c>
      <c r="H470" s="31" t="s">
        <v>499</v>
      </c>
      <c r="I470" s="31" t="s">
        <v>501</v>
      </c>
      <c r="J470" s="32" t="s">
        <v>3801</v>
      </c>
      <c r="K470" s="32" t="s">
        <v>3931</v>
      </c>
      <c r="L470" s="32" t="s">
        <v>3953</v>
      </c>
      <c r="M470" s="63" t="str">
        <f>VLOOKUP(B470,SAOM!B$2:H1421,7,0)</f>
        <v>SES-BANA-3627</v>
      </c>
      <c r="N470" s="63">
        <v>4033</v>
      </c>
      <c r="O470" s="34">
        <f>VLOOKUP(B470,SAOM!B$2:I1421,8,0)</f>
        <v>41102</v>
      </c>
      <c r="P470" s="34" t="e">
        <f>VLOOKUP(B470,AG_Lider!A$1:F1780,6,0)</f>
        <v>#N/A</v>
      </c>
      <c r="Q470" s="65" t="str">
        <f>VLOOKUP(B470,SAOM!B$2:J1421,9,0)</f>
        <v>Valter Adriano Paulino de Campos</v>
      </c>
      <c r="R470" s="34" t="str">
        <f>VLOOKUP(B470,SAOM!B$2:K1867,10,0)</f>
        <v>Rua Dr. Teobaldo Tolendal, 82</v>
      </c>
      <c r="S470" s="65" t="str">
        <f>VLOOKUP(B470,SAOM!B466:M1194,12,0)</f>
        <v>32 3339-2085</v>
      </c>
      <c r="T470" s="116" t="str">
        <f>VLOOKUP(B470,SAOM!B466:L1194,11,0)</f>
        <v>36200-010</v>
      </c>
      <c r="U470" s="35"/>
      <c r="V470" s="63" t="str">
        <f>VLOOKUP(B470,SAOM!B466:N1194,13,0)</f>
        <v>00:20:0e:10:48:d3</v>
      </c>
      <c r="W470" s="34">
        <v>41100</v>
      </c>
      <c r="X470" s="32" t="s">
        <v>5823</v>
      </c>
      <c r="Y470" s="36">
        <v>41107</v>
      </c>
      <c r="Z470" s="53"/>
      <c r="AA470" s="72"/>
      <c r="AB470" s="72" t="s">
        <v>4850</v>
      </c>
      <c r="AC470" s="72"/>
      <c r="AD470" s="32" t="s">
        <v>5768</v>
      </c>
      <c r="AE470" s="37" t="s">
        <v>4850</v>
      </c>
    </row>
    <row r="471" spans="1:31" s="37" customFormat="1">
      <c r="A471" s="30">
        <v>3629</v>
      </c>
      <c r="B471" s="61">
        <v>3629</v>
      </c>
      <c r="C471" s="34">
        <v>41057</v>
      </c>
      <c r="D471" s="34">
        <v>41102</v>
      </c>
      <c r="E471" s="34">
        <f t="shared" si="7"/>
        <v>41117</v>
      </c>
      <c r="F471" s="34">
        <v>41073</v>
      </c>
      <c r="G471" s="31" t="s">
        <v>764</v>
      </c>
      <c r="H471" s="31" t="s">
        <v>499</v>
      </c>
      <c r="I471" s="31" t="s">
        <v>499</v>
      </c>
      <c r="J471" s="32" t="s">
        <v>3801</v>
      </c>
      <c r="K471" s="32" t="s">
        <v>3931</v>
      </c>
      <c r="L471" s="32" t="s">
        <v>3953</v>
      </c>
      <c r="M471" s="63" t="str">
        <f>VLOOKUP(B471,SAOM!B$2:H1422,7,0)</f>
        <v>-</v>
      </c>
      <c r="N471" s="63">
        <v>4033</v>
      </c>
      <c r="O471" s="34" t="str">
        <f>VLOOKUP(B471,SAOM!B$2:I1422,8,0)</f>
        <v>-</v>
      </c>
      <c r="P471" s="34" t="e">
        <f>VLOOKUP(B471,AG_Lider!A$1:F1781,6,0)</f>
        <v>#N/A</v>
      </c>
      <c r="Q471" s="65" t="str">
        <f>VLOOKUP(B471,SAOM!B$2:J1422,9,0)</f>
        <v>Domingos Sávio Silva Madeira</v>
      </c>
      <c r="R471" s="34" t="str">
        <f>VLOOKUP(B471,SAOM!B$2:K1868,10,0)</f>
        <v>Rua Principal, s/n</v>
      </c>
      <c r="S471" s="65" t="str">
        <f>VLOOKUP(B471,SAOM!B467:M1195,12,0)</f>
        <v>32 3393-3023</v>
      </c>
      <c r="T471" s="116" t="str">
        <f>VLOOKUP(B471,SAOM!B467:L1195,11,0)</f>
        <v>36206-700</v>
      </c>
      <c r="U471" s="35"/>
      <c r="V471" s="63" t="str">
        <f>VLOOKUP(B471,SAOM!B467:N1195,13,0)</f>
        <v>-</v>
      </c>
      <c r="W471" s="34"/>
      <c r="X471" s="32"/>
      <c r="Y471" s="36"/>
      <c r="Z471" s="53"/>
      <c r="AA471" s="72" t="s">
        <v>5556</v>
      </c>
      <c r="AB471" s="72" t="s">
        <v>4850</v>
      </c>
      <c r="AC471" s="72"/>
      <c r="AD471" s="32"/>
      <c r="AE471" s="37" t="s">
        <v>4850</v>
      </c>
    </row>
    <row r="472" spans="1:31" s="37" customFormat="1">
      <c r="A472" s="30">
        <v>3628</v>
      </c>
      <c r="B472" s="61">
        <v>3628</v>
      </c>
      <c r="C472" s="34">
        <v>41057</v>
      </c>
      <c r="D472" s="34">
        <v>41102</v>
      </c>
      <c r="E472" s="34">
        <f t="shared" si="7"/>
        <v>41117</v>
      </c>
      <c r="F472" s="34">
        <v>41065</v>
      </c>
      <c r="G472" s="31" t="s">
        <v>764</v>
      </c>
      <c r="H472" s="31" t="s">
        <v>499</v>
      </c>
      <c r="I472" s="31" t="s">
        <v>506</v>
      </c>
      <c r="J472" s="32" t="s">
        <v>3801</v>
      </c>
      <c r="K472" s="32" t="s">
        <v>3931</v>
      </c>
      <c r="L472" s="32" t="s">
        <v>3953</v>
      </c>
      <c r="M472" s="63" t="str">
        <f>VLOOKUP(B472,SAOM!B$2:H1423,7,0)</f>
        <v>-</v>
      </c>
      <c r="N472" s="63">
        <v>4033</v>
      </c>
      <c r="O472" s="34" t="str">
        <f>VLOOKUP(B472,SAOM!B$2:I1423,8,0)</f>
        <v>-</v>
      </c>
      <c r="P472" s="34" t="e">
        <f>VLOOKUP(B472,AG_Lider!A$1:F1782,6,0)</f>
        <v>#N/A</v>
      </c>
      <c r="Q472" s="65" t="str">
        <f>VLOOKUP(B472,SAOM!B$2:J1423,9,0)</f>
        <v>Raphaela Braga Magalhães</v>
      </c>
      <c r="R472" s="34" t="str">
        <f>VLOOKUP(B472,SAOM!B$2:K1869,10,0)</f>
        <v>Alameda Rocha Lagoa , 3200</v>
      </c>
      <c r="S472" s="65" t="str">
        <f>VLOOKUP(B472,SAOM!B468:M1196,12,0)</f>
        <v>32 3339--2128</v>
      </c>
      <c r="T472" s="116" t="str">
        <f>VLOOKUP(B472,SAOM!B468:L1196,11,0)</f>
        <v>36201-142</v>
      </c>
      <c r="U472" s="35"/>
      <c r="V472" s="63" t="str">
        <f>VLOOKUP(B472,SAOM!B468:N1196,13,0)</f>
        <v>-</v>
      </c>
      <c r="W472" s="34"/>
      <c r="X472" s="32"/>
      <c r="Y472" s="36"/>
      <c r="Z472" s="53"/>
      <c r="AA472" s="72" t="s">
        <v>4028</v>
      </c>
      <c r="AB472" s="72" t="s">
        <v>4850</v>
      </c>
      <c r="AC472" s="72"/>
      <c r="AD472" s="32"/>
      <c r="AE472" s="37" t="s">
        <v>4850</v>
      </c>
    </row>
    <row r="473" spans="1:31" s="37" customFormat="1">
      <c r="A473" s="30">
        <v>3616</v>
      </c>
      <c r="B473" s="61">
        <v>3616</v>
      </c>
      <c r="C473" s="34">
        <v>41057</v>
      </c>
      <c r="D473" s="34">
        <v>41102</v>
      </c>
      <c r="E473" s="34">
        <f t="shared" si="7"/>
        <v>41117</v>
      </c>
      <c r="F473" s="34">
        <v>41074</v>
      </c>
      <c r="G473" s="31" t="s">
        <v>764</v>
      </c>
      <c r="H473" s="31" t="s">
        <v>499</v>
      </c>
      <c r="I473" s="31" t="s">
        <v>506</v>
      </c>
      <c r="J473" s="32" t="s">
        <v>3801</v>
      </c>
      <c r="K473" s="32" t="s">
        <v>3931</v>
      </c>
      <c r="L473" s="32" t="s">
        <v>3953</v>
      </c>
      <c r="M473" s="63" t="str">
        <f>VLOOKUP(B473,SAOM!B$2:H1424,7,0)</f>
        <v>-</v>
      </c>
      <c r="N473" s="63">
        <v>4033</v>
      </c>
      <c r="O473" s="34" t="str">
        <f>VLOOKUP(B473,SAOM!B$2:I1424,8,0)</f>
        <v>-</v>
      </c>
      <c r="P473" s="34" t="e">
        <f>VLOOKUP(B473,AG_Lider!A$1:F1783,6,0)</f>
        <v>#N/A</v>
      </c>
      <c r="Q473" s="65" t="str">
        <f>VLOOKUP(B473,SAOM!B$2:J1424,9,0)</f>
        <v>Raphaella P. de Moura Nascimento</v>
      </c>
      <c r="R473" s="34" t="str">
        <f>VLOOKUP(B473,SAOM!B$2:K1870,10,0)</f>
        <v>Rua Ito Américo Azevedo, s/n</v>
      </c>
      <c r="S473" s="65" t="str">
        <f>VLOOKUP(B473,SAOM!B469:M1197,12,0)</f>
        <v>32 3339-2158</v>
      </c>
      <c r="T473" s="116" t="str">
        <f>VLOOKUP(B473,SAOM!B469:L1197,11,0)</f>
        <v>36205-336</v>
      </c>
      <c r="U473" s="35"/>
      <c r="V473" s="63" t="str">
        <f>VLOOKUP(B473,SAOM!B469:N1197,13,0)</f>
        <v>-</v>
      </c>
      <c r="W473" s="34"/>
      <c r="X473" s="32"/>
      <c r="Y473" s="36"/>
      <c r="Z473" s="53"/>
      <c r="AA473" s="72" t="s">
        <v>4058</v>
      </c>
      <c r="AB473" s="72" t="s">
        <v>4850</v>
      </c>
      <c r="AC473" s="72"/>
      <c r="AD473" s="32"/>
      <c r="AE473" s="37" t="s">
        <v>4850</v>
      </c>
    </row>
    <row r="474" spans="1:31" s="112" customFormat="1">
      <c r="A474" s="69">
        <v>3620</v>
      </c>
      <c r="B474" s="61">
        <v>3620</v>
      </c>
      <c r="C474" s="49">
        <v>41057</v>
      </c>
      <c r="D474" s="49">
        <v>41143</v>
      </c>
      <c r="E474" s="49">
        <f t="shared" si="7"/>
        <v>41158</v>
      </c>
      <c r="F474" s="49">
        <v>41074</v>
      </c>
      <c r="G474" s="99" t="s">
        <v>517</v>
      </c>
      <c r="H474" s="99" t="s">
        <v>499</v>
      </c>
      <c r="I474" s="99" t="s">
        <v>501</v>
      </c>
      <c r="J474" s="70" t="s">
        <v>3801</v>
      </c>
      <c r="K474" s="70" t="s">
        <v>3931</v>
      </c>
      <c r="L474" s="70" t="s">
        <v>3953</v>
      </c>
      <c r="M474" s="61" t="str">
        <f>VLOOKUP(B474,SAOM!B$2:H1425,7,0)</f>
        <v>SES-BANA-3620</v>
      </c>
      <c r="N474" s="61">
        <v>4033</v>
      </c>
      <c r="O474" s="49" t="str">
        <f>VLOOKUP(B474,SAOM!B$2:I1425,8,0)</f>
        <v>-</v>
      </c>
      <c r="P474" s="49" t="e">
        <f>VLOOKUP(B474,AG_Lider!A$1:F1784,6,0)</f>
        <v>#N/A</v>
      </c>
      <c r="Q474" s="108" t="str">
        <f>VLOOKUP(B474,SAOM!B$2:J1425,9,0)</f>
        <v>Letícia Ribeiro Sanglard</v>
      </c>
      <c r="R474" s="49" t="str">
        <f>VLOOKUP(B474,SAOM!B$2:K1871,10,0)</f>
        <v>Rua Antônio Alves de Oliveira, s/n</v>
      </c>
      <c r="S474" s="108" t="str">
        <f>VLOOKUP(B474,SAOM!B470:M1198,12,0)</f>
        <v>32 3339-2111</v>
      </c>
      <c r="T474" s="130" t="str">
        <f>VLOOKUP(B474,SAOM!B470:L1198,11,0)</f>
        <v>36200-000</v>
      </c>
      <c r="U474" s="109"/>
      <c r="V474" s="61" t="str">
        <f>VLOOKUP(B474,SAOM!B470:N1198,13,0)</f>
        <v>00:20:0E:10:4C:F2</v>
      </c>
      <c r="W474" s="49">
        <v>41114</v>
      </c>
      <c r="X474" s="70" t="s">
        <v>1606</v>
      </c>
      <c r="Y474" s="110">
        <v>41114</v>
      </c>
      <c r="Z474" s="111"/>
      <c r="AA474" s="95" t="s">
        <v>6127</v>
      </c>
      <c r="AB474" s="95" t="s">
        <v>4850</v>
      </c>
      <c r="AC474" s="95"/>
      <c r="AD474" s="70"/>
      <c r="AE474" s="112" t="s">
        <v>4850</v>
      </c>
    </row>
    <row r="475" spans="1:31" s="37" customFormat="1">
      <c r="A475" s="30">
        <v>3619</v>
      </c>
      <c r="B475" s="61">
        <v>3619</v>
      </c>
      <c r="C475" s="34">
        <v>41057</v>
      </c>
      <c r="D475" s="34">
        <v>41102</v>
      </c>
      <c r="E475" s="34">
        <f t="shared" si="7"/>
        <v>41117</v>
      </c>
      <c r="F475" s="34" t="s">
        <v>501</v>
      </c>
      <c r="G475" s="31" t="s">
        <v>517</v>
      </c>
      <c r="H475" s="31" t="s">
        <v>499</v>
      </c>
      <c r="I475" s="31" t="s">
        <v>501</v>
      </c>
      <c r="J475" s="32" t="s">
        <v>3801</v>
      </c>
      <c r="K475" s="32" t="s">
        <v>3931</v>
      </c>
      <c r="L475" s="32" t="s">
        <v>3953</v>
      </c>
      <c r="M475" s="63" t="str">
        <f>VLOOKUP(B475,SAOM!B$2:H1426,7,0)</f>
        <v>SES-BANA-3619</v>
      </c>
      <c r="N475" s="63">
        <v>4033</v>
      </c>
      <c r="O475" s="34">
        <f>VLOOKUP(B475,SAOM!B$2:I1426,8,0)</f>
        <v>41093</v>
      </c>
      <c r="P475" s="34" t="e">
        <f>VLOOKUP(B475,AG_Lider!A$1:F1785,6,0)</f>
        <v>#N/A</v>
      </c>
      <c r="Q475" s="65" t="str">
        <f>VLOOKUP(B475,SAOM!B$2:J1426,9,0)</f>
        <v>Ana Carolina Franco Nascimento</v>
      </c>
      <c r="R475" s="34" t="str">
        <f>VLOOKUP(B475,SAOM!B$2:K1872,10,0)</f>
        <v>Rua José Sete Pinheiro, s/n</v>
      </c>
      <c r="S475" s="65" t="str">
        <f>VLOOKUP(B475,SAOM!B471:M1199,12,0)</f>
        <v>32 3339-2139</v>
      </c>
      <c r="T475" s="116" t="str">
        <f>VLOOKUP(B475,SAOM!B471:L1199,11,0)</f>
        <v>36202-502</v>
      </c>
      <c r="U475" s="35"/>
      <c r="V475" s="63" t="str">
        <f>VLOOKUP(B475,SAOM!B471:N1199,13,0)</f>
        <v>00:20:0E:10:52:09</v>
      </c>
      <c r="W475" s="34">
        <v>41094</v>
      </c>
      <c r="X475" s="32" t="s">
        <v>4983</v>
      </c>
      <c r="Y475" s="36">
        <v>41094</v>
      </c>
      <c r="Z475" s="53"/>
      <c r="AA475" s="72"/>
      <c r="AB475" s="72" t="s">
        <v>4850</v>
      </c>
      <c r="AC475" s="72"/>
      <c r="AD475" s="32" t="s">
        <v>4424</v>
      </c>
      <c r="AE475" s="37" t="s">
        <v>4850</v>
      </c>
    </row>
    <row r="476" spans="1:31" s="37" customFormat="1">
      <c r="A476" s="30">
        <v>3632</v>
      </c>
      <c r="B476" s="61">
        <v>3632</v>
      </c>
      <c r="C476" s="34">
        <v>41057</v>
      </c>
      <c r="D476" s="34">
        <v>41102</v>
      </c>
      <c r="E476" s="34">
        <f t="shared" si="7"/>
        <v>41117</v>
      </c>
      <c r="F476" s="34">
        <v>41065</v>
      </c>
      <c r="G476" s="31" t="s">
        <v>517</v>
      </c>
      <c r="H476" s="31" t="s">
        <v>499</v>
      </c>
      <c r="I476" s="31" t="s">
        <v>501</v>
      </c>
      <c r="J476" s="32" t="s">
        <v>3801</v>
      </c>
      <c r="K476" s="32" t="s">
        <v>3931</v>
      </c>
      <c r="L476" s="32" t="s">
        <v>3953</v>
      </c>
      <c r="M476" s="63" t="str">
        <f>VLOOKUP(B476,SAOM!B$2:H1427,7,0)</f>
        <v>SES-BANA-3632</v>
      </c>
      <c r="N476" s="63">
        <v>4033</v>
      </c>
      <c r="O476" s="34">
        <f>VLOOKUP(B476,SAOM!B$2:I1427,8,0)</f>
        <v>41108</v>
      </c>
      <c r="P476" s="34" t="e">
        <f>VLOOKUP(B476,AG_Lider!A$1:F1786,6,0)</f>
        <v>#N/A</v>
      </c>
      <c r="Q476" s="65" t="str">
        <f>VLOOKUP(B476,SAOM!B$2:J1427,9,0)</f>
        <v>Otávio Augusto Ramos Vieira</v>
      </c>
      <c r="R476" s="34" t="str">
        <f>VLOOKUP(B476,SAOM!B$2:K1873,10,0)</f>
        <v>Rua João Simões, s/n</v>
      </c>
      <c r="S476" s="65" t="str">
        <f>VLOOKUP(B476,SAOM!B472:M1200,12,0)</f>
        <v>32 3339-2124</v>
      </c>
      <c r="T476" s="116" t="str">
        <f>VLOOKUP(B476,SAOM!B472:L1200,11,0)</f>
        <v>36206-200</v>
      </c>
      <c r="U476" s="35"/>
      <c r="V476" s="63" t="str">
        <f>VLOOKUP(B476,SAOM!B472:N1200,13,0)</f>
        <v>00:20:0e:10:4f:72</v>
      </c>
      <c r="W476" s="34">
        <v>41108</v>
      </c>
      <c r="X476" s="32" t="s">
        <v>5823</v>
      </c>
      <c r="Y476" s="36">
        <v>41108</v>
      </c>
      <c r="Z476" s="53"/>
      <c r="AA476" s="113" t="s">
        <v>4029</v>
      </c>
      <c r="AB476" s="72" t="s">
        <v>4850</v>
      </c>
      <c r="AC476" s="113"/>
      <c r="AD476" s="32" t="s">
        <v>5991</v>
      </c>
      <c r="AE476" s="37" t="s">
        <v>4850</v>
      </c>
    </row>
    <row r="477" spans="1:31" s="37" customFormat="1">
      <c r="A477" s="30">
        <v>3633</v>
      </c>
      <c r="B477" s="61">
        <v>3633</v>
      </c>
      <c r="C477" s="34">
        <v>41057</v>
      </c>
      <c r="D477" s="34">
        <v>41102</v>
      </c>
      <c r="E477" s="34">
        <f t="shared" si="7"/>
        <v>41117</v>
      </c>
      <c r="F477" s="34">
        <v>41065</v>
      </c>
      <c r="G477" s="31" t="s">
        <v>517</v>
      </c>
      <c r="H477" s="31" t="s">
        <v>499</v>
      </c>
      <c r="I477" s="31" t="s">
        <v>501</v>
      </c>
      <c r="J477" s="32" t="s">
        <v>3801</v>
      </c>
      <c r="K477" s="32" t="s">
        <v>3931</v>
      </c>
      <c r="L477" s="32" t="s">
        <v>3953</v>
      </c>
      <c r="M477" s="63" t="str">
        <f>VLOOKUP(B477,SAOM!B$2:H1428,7,0)</f>
        <v>SES-BANA-3633</v>
      </c>
      <c r="N477" s="33">
        <v>4033</v>
      </c>
      <c r="O477" s="34">
        <f>VLOOKUP(B477,SAOM!B$2:I1428,8,0)</f>
        <v>41109</v>
      </c>
      <c r="P477" s="34" t="e">
        <f>VLOOKUP(B477,AG_Lider!A$1:F1787,6,0)</f>
        <v>#N/A</v>
      </c>
      <c r="Q477" s="65" t="str">
        <f>VLOOKUP(B477,SAOM!B$2:J1428,9,0)</f>
        <v>Otávio Augusto Ramos Vieira</v>
      </c>
      <c r="R477" s="34" t="str">
        <f>VLOOKUP(B477,SAOM!B$2:K1874,10,0)</f>
        <v>Rua São Sebastião, s/n</v>
      </c>
      <c r="S477" s="65" t="str">
        <f>VLOOKUP(B477,SAOM!B473:M1201,12,0)</f>
        <v>32 3339-2124</v>
      </c>
      <c r="T477" s="116" t="str">
        <f>VLOOKUP(B477,SAOM!B473:L1201,11,0)</f>
        <v>36202-310</v>
      </c>
      <c r="U477" s="35"/>
      <c r="V477" s="63" t="str">
        <f>VLOOKUP(B477,SAOM!B473:N1201,13,0)</f>
        <v>00:20:0e:10:4f:9d</v>
      </c>
      <c r="W477" s="34">
        <v>41109</v>
      </c>
      <c r="X477" s="32" t="s">
        <v>5976</v>
      </c>
      <c r="Y477" s="36">
        <v>41109</v>
      </c>
      <c r="Z477" s="53"/>
      <c r="AA477" s="36" t="s">
        <v>4030</v>
      </c>
      <c r="AB477" s="72" t="s">
        <v>4850</v>
      </c>
      <c r="AC477" s="36"/>
      <c r="AD477" s="32" t="s">
        <v>6008</v>
      </c>
      <c r="AE477" s="37" t="s">
        <v>4850</v>
      </c>
    </row>
    <row r="478" spans="1:31" s="37" customFormat="1">
      <c r="A478" s="30">
        <v>3634</v>
      </c>
      <c r="B478" s="61">
        <v>3634</v>
      </c>
      <c r="C478" s="34">
        <v>41057</v>
      </c>
      <c r="D478" s="34">
        <v>41102</v>
      </c>
      <c r="E478" s="34">
        <f t="shared" si="7"/>
        <v>41117</v>
      </c>
      <c r="F478" s="34">
        <v>41065</v>
      </c>
      <c r="G478" s="31" t="s">
        <v>517</v>
      </c>
      <c r="H478" s="31" t="s">
        <v>499</v>
      </c>
      <c r="I478" s="31" t="s">
        <v>501</v>
      </c>
      <c r="J478" s="32" t="s">
        <v>3801</v>
      </c>
      <c r="K478" s="32" t="s">
        <v>3931</v>
      </c>
      <c r="L478" s="32" t="s">
        <v>3953</v>
      </c>
      <c r="M478" s="63" t="str">
        <f>VLOOKUP(B478,SAOM!B$2:H1429,7,0)</f>
        <v>SES-BANA-3634</v>
      </c>
      <c r="N478" s="63">
        <v>4033</v>
      </c>
      <c r="O478" s="34">
        <f>VLOOKUP(B478,SAOM!B$2:I1429,8,0)</f>
        <v>41110</v>
      </c>
      <c r="P478" s="34" t="e">
        <f>VLOOKUP(B478,AG_Lider!A$1:F1788,6,0)</f>
        <v>#N/A</v>
      </c>
      <c r="Q478" s="65" t="str">
        <f>VLOOKUP(B478,SAOM!B$2:J1429,9,0)</f>
        <v>Otávio Augusto Ramos Vieira</v>
      </c>
      <c r="R478" s="34" t="str">
        <f>VLOOKUP(B478,SAOM!B$2:K1875,10,0)</f>
        <v>Rua Maria das Graças Vidal, s/n</v>
      </c>
      <c r="S478" s="65" t="str">
        <f>VLOOKUP(B478,SAOM!B474:M1202,12,0)</f>
        <v>32 3339-2124</v>
      </c>
      <c r="T478" s="116" t="str">
        <f>VLOOKUP(B478,SAOM!B474:L1202,11,0)</f>
        <v>36200-000</v>
      </c>
      <c r="U478" s="35"/>
      <c r="V478" s="63" t="str">
        <f>VLOOKUP(B478,SAOM!B474:N1202,13,0)</f>
        <v>00:20:0e:10:4f:60</v>
      </c>
      <c r="W478" s="34">
        <v>41110</v>
      </c>
      <c r="X478" s="32" t="s">
        <v>5823</v>
      </c>
      <c r="Y478" s="36">
        <v>41110</v>
      </c>
      <c r="Z478" s="53"/>
      <c r="AA478" s="113" t="s">
        <v>4031</v>
      </c>
      <c r="AB478" s="72" t="s">
        <v>4850</v>
      </c>
      <c r="AC478" s="113"/>
      <c r="AD478" t="s">
        <v>5520</v>
      </c>
      <c r="AE478" s="37" t="s">
        <v>4850</v>
      </c>
    </row>
    <row r="479" spans="1:31" s="37" customFormat="1">
      <c r="A479" s="30">
        <v>3618</v>
      </c>
      <c r="B479" s="61">
        <v>3618</v>
      </c>
      <c r="C479" s="34">
        <v>41057</v>
      </c>
      <c r="D479" s="34">
        <v>41124</v>
      </c>
      <c r="E479" s="34">
        <f t="shared" si="7"/>
        <v>41139</v>
      </c>
      <c r="F479" s="34">
        <v>41109</v>
      </c>
      <c r="G479" s="31" t="s">
        <v>6466</v>
      </c>
      <c r="H479" s="31" t="s">
        <v>499</v>
      </c>
      <c r="I479" s="31" t="s">
        <v>506</v>
      </c>
      <c r="J479" s="32" t="s">
        <v>3801</v>
      </c>
      <c r="K479" s="32" t="s">
        <v>3931</v>
      </c>
      <c r="L479" s="32" t="s">
        <v>3953</v>
      </c>
      <c r="M479" s="63" t="str">
        <f>VLOOKUP(B479,SAOM!B$2:H1430,7,0)</f>
        <v>-</v>
      </c>
      <c r="N479" s="63">
        <v>4033</v>
      </c>
      <c r="O479" s="34" t="str">
        <f>VLOOKUP(B479,SAOM!B$2:I1430,8,0)</f>
        <v>-</v>
      </c>
      <c r="P479" s="34" t="e">
        <f>VLOOKUP(B479,AG_Lider!A$1:F1789,6,0)</f>
        <v>#N/A</v>
      </c>
      <c r="Q479" s="65" t="str">
        <f>VLOOKUP(B479,SAOM!B$2:J1430,9,0)</f>
        <v>Thanee Ap. de Almeida Cruz</v>
      </c>
      <c r="R479" s="34" t="str">
        <f>VLOOKUP(B479,SAOM!B$2:K1876,10,0)</f>
        <v>Rua Basílio de Moraes s/n</v>
      </c>
      <c r="S479" s="65" t="str">
        <f>VLOOKUP(B479,SAOM!B475:M1203,12,0)</f>
        <v>32 3339-2129</v>
      </c>
      <c r="T479" s="116" t="str">
        <f>VLOOKUP(B479,SAOM!B475:L1203,11,0)</f>
        <v>36205-526</v>
      </c>
      <c r="U479" s="35"/>
      <c r="V479" s="63" t="str">
        <f>VLOOKUP(B479,SAOM!B475:N1203,13,0)</f>
        <v>-</v>
      </c>
      <c r="W479" s="34"/>
      <c r="X479" s="32"/>
      <c r="Y479" s="36"/>
      <c r="Z479" s="53"/>
      <c r="AA479" s="113" t="s">
        <v>6003</v>
      </c>
      <c r="AB479" s="72" t="s">
        <v>4850</v>
      </c>
      <c r="AC479" s="113"/>
      <c r="AD479" s="32"/>
      <c r="AE479" s="37" t="s">
        <v>4850</v>
      </c>
    </row>
    <row r="480" spans="1:31" s="112" customFormat="1">
      <c r="A480" s="69">
        <v>3635</v>
      </c>
      <c r="B480" s="61">
        <v>3635</v>
      </c>
      <c r="C480" s="49">
        <v>41057</v>
      </c>
      <c r="D480" s="49">
        <v>41102</v>
      </c>
      <c r="E480" s="49">
        <f t="shared" si="7"/>
        <v>41117</v>
      </c>
      <c r="F480" s="49">
        <v>41065</v>
      </c>
      <c r="G480" s="99" t="s">
        <v>517</v>
      </c>
      <c r="H480" s="99" t="s">
        <v>499</v>
      </c>
      <c r="I480" s="99" t="s">
        <v>501</v>
      </c>
      <c r="J480" s="70" t="s">
        <v>3801</v>
      </c>
      <c r="K480" s="70" t="s">
        <v>3931</v>
      </c>
      <c r="L480" s="70" t="s">
        <v>3953</v>
      </c>
      <c r="M480" s="61" t="str">
        <f>VLOOKUP(B480,SAOM!B$2:H1431,7,0)</f>
        <v>SES-BANA-3635</v>
      </c>
      <c r="N480" s="61">
        <v>4033</v>
      </c>
      <c r="O480" s="49">
        <f>VLOOKUP(B480,SAOM!B$2:I1431,8,0)</f>
        <v>41110</v>
      </c>
      <c r="P480" s="49" t="e">
        <f>VLOOKUP(B480,AG_Lider!A$1:F1790,6,0)</f>
        <v>#N/A</v>
      </c>
      <c r="Q480" s="108" t="str">
        <f>VLOOKUP(B480,SAOM!B$2:J1431,9,0)</f>
        <v>Otávio Augusto Ramos Vieira</v>
      </c>
      <c r="R480" s="49" t="str">
        <f>VLOOKUP(B480,SAOM!B$2:K1877,10,0)</f>
        <v>Rua Emília Augusta de Oliveira, s/n</v>
      </c>
      <c r="S480" s="108" t="str">
        <f>VLOOKUP(B480,SAOM!B476:M1204,12,0)</f>
        <v>32 3339-2124</v>
      </c>
      <c r="T480" s="130" t="str">
        <f>VLOOKUP(B480,SAOM!B476:L1204,11,0)</f>
        <v>36209-000</v>
      </c>
      <c r="U480" s="109"/>
      <c r="V480" s="61" t="str">
        <f>VLOOKUP(B480,SAOM!B476:N1204,13,0)</f>
        <v>00:20:0e:10:4f:33</v>
      </c>
      <c r="W480" s="49">
        <v>41114</v>
      </c>
      <c r="X480" s="32" t="s">
        <v>5823</v>
      </c>
      <c r="Y480" s="110">
        <v>41114</v>
      </c>
      <c r="Z480" s="111"/>
      <c r="AA480" s="137" t="s">
        <v>6121</v>
      </c>
      <c r="AB480" s="95" t="s">
        <v>4850</v>
      </c>
      <c r="AC480" s="137"/>
      <c r="AD480" s="70"/>
      <c r="AE480" s="112" t="s">
        <v>4850</v>
      </c>
    </row>
    <row r="481" spans="1:31" s="37" customFormat="1">
      <c r="A481" s="30">
        <v>3617</v>
      </c>
      <c r="B481" s="61">
        <v>3617</v>
      </c>
      <c r="C481" s="34">
        <v>41057</v>
      </c>
      <c r="D481" s="34">
        <v>41102</v>
      </c>
      <c r="E481" s="34">
        <f t="shared" si="7"/>
        <v>41117</v>
      </c>
      <c r="F481" s="34">
        <v>41109</v>
      </c>
      <c r="G481" s="31" t="s">
        <v>764</v>
      </c>
      <c r="H481" s="31" t="s">
        <v>499</v>
      </c>
      <c r="I481" s="31" t="s">
        <v>501</v>
      </c>
      <c r="J481" s="32" t="s">
        <v>3801</v>
      </c>
      <c r="K481" s="32" t="s">
        <v>3931</v>
      </c>
      <c r="L481" s="32" t="s">
        <v>3953</v>
      </c>
      <c r="M481" s="63" t="str">
        <f>VLOOKUP(B481,SAOM!B$2:H1432,7,0)</f>
        <v>-</v>
      </c>
      <c r="N481" s="63">
        <v>4033</v>
      </c>
      <c r="O481" s="34" t="str">
        <f>VLOOKUP(B481,SAOM!B$2:I1432,8,0)</f>
        <v>-</v>
      </c>
      <c r="P481" s="34" t="e">
        <f>VLOOKUP(B481,AG_Lider!A$1:F1791,6,0)</f>
        <v>#N/A</v>
      </c>
      <c r="Q481" s="65" t="str">
        <f>VLOOKUP(B481,SAOM!B$2:J1432,9,0)</f>
        <v>Maria José Lopes da Silva</v>
      </c>
      <c r="R481" s="34" t="str">
        <f>VLOOKUP(B481,SAOM!B$2:K1878,10,0)</f>
        <v>Praça Comendador Tompson Scafuto, s/n</v>
      </c>
      <c r="S481" s="65" t="str">
        <f>VLOOKUP(B481,SAOM!B477:M1205,12,0)</f>
        <v>32 3339-2127</v>
      </c>
      <c r="T481" s="116" t="str">
        <f>VLOOKUP(B481,SAOM!B477:L1205,11,0)</f>
        <v>36202-060</v>
      </c>
      <c r="U481" s="35"/>
      <c r="V481" s="63" t="str">
        <f>VLOOKUP(B481,SAOM!B477:N1205,13,0)</f>
        <v>-</v>
      </c>
      <c r="W481" s="34"/>
      <c r="X481" s="32"/>
      <c r="Y481" s="36"/>
      <c r="Z481" s="53"/>
      <c r="AA481" s="113" t="s">
        <v>6004</v>
      </c>
      <c r="AB481" s="72" t="s">
        <v>4850</v>
      </c>
      <c r="AC481" s="113"/>
      <c r="AD481" s="32"/>
      <c r="AE481" s="37" t="s">
        <v>4850</v>
      </c>
    </row>
    <row r="482" spans="1:31" s="112" customFormat="1">
      <c r="A482" s="69">
        <v>3621</v>
      </c>
      <c r="B482" s="61">
        <v>3621</v>
      </c>
      <c r="C482" s="49">
        <v>41057</v>
      </c>
      <c r="D482" s="49">
        <v>41102</v>
      </c>
      <c r="E482" s="49">
        <f t="shared" si="7"/>
        <v>41117</v>
      </c>
      <c r="F482" s="49" t="s">
        <v>501</v>
      </c>
      <c r="G482" s="99" t="s">
        <v>517</v>
      </c>
      <c r="H482" s="99" t="s">
        <v>499</v>
      </c>
      <c r="I482" s="99" t="s">
        <v>501</v>
      </c>
      <c r="J482" s="70" t="s">
        <v>3801</v>
      </c>
      <c r="K482" s="70" t="s">
        <v>3931</v>
      </c>
      <c r="L482" s="70" t="s">
        <v>3953</v>
      </c>
      <c r="M482" s="61" t="str">
        <f>VLOOKUP(B482,SAOM!B$2:H1433,7,0)</f>
        <v>SES-BANA-3621</v>
      </c>
      <c r="N482" s="61">
        <v>4033</v>
      </c>
      <c r="O482" s="49">
        <f>VLOOKUP(B482,SAOM!B$2:I1433,8,0)</f>
        <v>41114</v>
      </c>
      <c r="P482" s="49" t="e">
        <f>VLOOKUP(B482,AG_Lider!A$1:F1792,6,0)</f>
        <v>#N/A</v>
      </c>
      <c r="Q482" s="108" t="str">
        <f>VLOOKUP(B482,SAOM!B$2:J1433,9,0)</f>
        <v>Anny Vianna</v>
      </c>
      <c r="R482" s="49" t="str">
        <f>VLOOKUP(B482,SAOM!B$2:K1879,10,0)</f>
        <v>Rua Rufino José, s/n</v>
      </c>
      <c r="S482" s="108" t="str">
        <f>VLOOKUP(B482,SAOM!B478:M1206,12,0)</f>
        <v>32 3330-9106</v>
      </c>
      <c r="T482" s="130" t="str">
        <f>VLOOKUP(B482,SAOM!B478:L1206,11,0)</f>
        <v>36200-000</v>
      </c>
      <c r="U482" s="109"/>
      <c r="V482" s="61" t="str">
        <f>VLOOKUP(B482,SAOM!B478:N1206,13,0)</f>
        <v>00:20:0E:10:4D:09</v>
      </c>
      <c r="W482" s="49">
        <v>41114</v>
      </c>
      <c r="X482" s="70" t="s">
        <v>5746</v>
      </c>
      <c r="Y482" s="110">
        <v>41115</v>
      </c>
      <c r="Z482" s="111"/>
      <c r="AA482" s="95" t="s">
        <v>6123</v>
      </c>
      <c r="AB482" s="95" t="s">
        <v>4850</v>
      </c>
      <c r="AC482" s="95"/>
      <c r="AD482" s="70"/>
      <c r="AE482" s="112" t="s">
        <v>4850</v>
      </c>
    </row>
    <row r="483" spans="1:31" s="112" customFormat="1">
      <c r="A483" s="69">
        <v>3622</v>
      </c>
      <c r="B483" s="61">
        <v>3622</v>
      </c>
      <c r="C483" s="49">
        <v>41057</v>
      </c>
      <c r="D483" s="49">
        <v>41102</v>
      </c>
      <c r="E483" s="49">
        <f t="shared" si="7"/>
        <v>41117</v>
      </c>
      <c r="F483" s="49" t="s">
        <v>501</v>
      </c>
      <c r="G483" s="99" t="s">
        <v>517</v>
      </c>
      <c r="H483" s="99" t="s">
        <v>499</v>
      </c>
      <c r="I483" s="99" t="s">
        <v>501</v>
      </c>
      <c r="J483" s="70" t="s">
        <v>3801</v>
      </c>
      <c r="K483" s="70" t="s">
        <v>3931</v>
      </c>
      <c r="L483" s="70" t="s">
        <v>3953</v>
      </c>
      <c r="M483" s="61" t="str">
        <f>VLOOKUP(B483,SAOM!B$2:H1434,7,0)</f>
        <v>SES-BANA-3622</v>
      </c>
      <c r="N483" s="61">
        <v>4033</v>
      </c>
      <c r="O483" s="49">
        <f>VLOOKUP(B483,SAOM!B$2:I1434,8,0)</f>
        <v>41100</v>
      </c>
      <c r="P483" s="49" t="e">
        <f>VLOOKUP(B483,AG_Lider!A$1:F1793,6,0)</f>
        <v>#N/A</v>
      </c>
      <c r="Q483" s="108" t="str">
        <f>VLOOKUP(B483,SAOM!B$2:J1434,9,0)</f>
        <v>Carolina Lambert de Souza</v>
      </c>
      <c r="R483" s="49" t="str">
        <f>VLOOKUP(B483,SAOM!B$2:K1880,10,0)</f>
        <v>Rua São Francisco de Assis, 63</v>
      </c>
      <c r="S483" s="108" t="str">
        <f>VLOOKUP(B483,SAOM!B479:M1207,12,0)</f>
        <v>32 3339-2138</v>
      </c>
      <c r="T483" s="130" t="str">
        <f>VLOOKUP(B483,SAOM!B479:L1207,11,0)</f>
        <v>36204-634</v>
      </c>
      <c r="U483" s="109"/>
      <c r="V483" s="61" t="str">
        <f>VLOOKUP(B483,SAOM!B479:N1207,13,0)</f>
        <v>00:20:0e:10:51:d0</v>
      </c>
      <c r="W483" s="49">
        <v>41100</v>
      </c>
      <c r="X483" s="32" t="s">
        <v>1562</v>
      </c>
      <c r="Y483" s="110">
        <v>41114</v>
      </c>
      <c r="Z483" s="111"/>
      <c r="AA483" s="95" t="s">
        <v>6449</v>
      </c>
      <c r="AB483" s="95" t="s">
        <v>4850</v>
      </c>
      <c r="AC483" s="95"/>
      <c r="AD483" s="70" t="s">
        <v>5517</v>
      </c>
      <c r="AE483" s="112" t="s">
        <v>4850</v>
      </c>
    </row>
    <row r="484" spans="1:31" s="37" customFormat="1">
      <c r="A484" s="30">
        <v>3631</v>
      </c>
      <c r="B484" s="61">
        <v>3631</v>
      </c>
      <c r="C484" s="34">
        <v>41057</v>
      </c>
      <c r="D484" s="34">
        <v>41102</v>
      </c>
      <c r="E484" s="34">
        <f t="shared" si="7"/>
        <v>41117</v>
      </c>
      <c r="F484" s="34" t="s">
        <v>501</v>
      </c>
      <c r="G484" s="31" t="s">
        <v>517</v>
      </c>
      <c r="H484" s="31" t="s">
        <v>499</v>
      </c>
      <c r="I484" s="31" t="s">
        <v>501</v>
      </c>
      <c r="J484" s="32" t="s">
        <v>3801</v>
      </c>
      <c r="K484" s="32" t="s">
        <v>3931</v>
      </c>
      <c r="L484" s="32" t="s">
        <v>3953</v>
      </c>
      <c r="M484" s="63" t="str">
        <f>VLOOKUP(B484,SAOM!B$2:H1435,7,0)</f>
        <v>SES-BANA-3631</v>
      </c>
      <c r="N484" s="63">
        <v>4033</v>
      </c>
      <c r="O484" s="34">
        <f>VLOOKUP(B484,SAOM!B$2:I1435,8,0)</f>
        <v>41110</v>
      </c>
      <c r="P484" s="34" t="e">
        <f>VLOOKUP(B484,AG_Lider!A$1:F1794,6,0)</f>
        <v>#N/A</v>
      </c>
      <c r="Q484" s="65" t="str">
        <f>VLOOKUP(B484,SAOM!B$2:J1435,9,0)</f>
        <v>Yamiinnie de Oliveira Alves</v>
      </c>
      <c r="R484" s="34" t="str">
        <f>VLOOKUP(B484,SAOM!B$2:K1881,10,0)</f>
        <v>Rua Manoel, 102</v>
      </c>
      <c r="S484" s="65" t="str">
        <f>VLOOKUP(B484,SAOM!B480:M1208,12,0)</f>
        <v>32 3393-8026</v>
      </c>
      <c r="T484" s="116" t="str">
        <f>VLOOKUP(B484,SAOM!B480:L1208,11,0)</f>
        <v>36207-000</v>
      </c>
      <c r="U484" s="35"/>
      <c r="V484" s="63" t="str">
        <f>VLOOKUP(B484,SAOM!B480:N1208,13,0)</f>
        <v>00:20:0E:10:4F:79</v>
      </c>
      <c r="W484" s="34">
        <v>41110</v>
      </c>
      <c r="X484" s="32" t="s">
        <v>5943</v>
      </c>
      <c r="Y484" s="36">
        <v>41110</v>
      </c>
      <c r="Z484" s="53"/>
      <c r="AA484" s="72"/>
      <c r="AB484" s="72" t="s">
        <v>4850</v>
      </c>
      <c r="AC484" s="72"/>
      <c r="AD484" s="32" t="s">
        <v>6014</v>
      </c>
      <c r="AE484" s="37" t="s">
        <v>4850</v>
      </c>
    </row>
    <row r="485" spans="1:31" s="37" customFormat="1">
      <c r="A485" s="30">
        <v>3623</v>
      </c>
      <c r="B485" s="61">
        <v>3623</v>
      </c>
      <c r="C485" s="34">
        <v>41057</v>
      </c>
      <c r="D485" s="34">
        <v>41102</v>
      </c>
      <c r="E485" s="34">
        <f t="shared" si="7"/>
        <v>41117</v>
      </c>
      <c r="F485" s="34" t="s">
        <v>501</v>
      </c>
      <c r="G485" s="31" t="s">
        <v>517</v>
      </c>
      <c r="H485" s="31" t="s">
        <v>499</v>
      </c>
      <c r="I485" s="31" t="s">
        <v>501</v>
      </c>
      <c r="J485" s="32" t="s">
        <v>3801</v>
      </c>
      <c r="K485" s="32" t="s">
        <v>3931</v>
      </c>
      <c r="L485" s="32" t="s">
        <v>3953</v>
      </c>
      <c r="M485" s="63" t="str">
        <f>VLOOKUP(B485,SAOM!B$2:H1436,7,0)</f>
        <v>SES-BANA-3623</v>
      </c>
      <c r="N485" s="63">
        <v>4033</v>
      </c>
      <c r="O485" s="34">
        <f>VLOOKUP(B485,SAOM!B$2:I1436,8,0)</f>
        <v>41110</v>
      </c>
      <c r="P485" s="34" t="e">
        <f>VLOOKUP(B485,AG_Lider!A$1:F1795,6,0)</f>
        <v>#N/A</v>
      </c>
      <c r="Q485" s="65" t="str">
        <f>VLOOKUP(B485,SAOM!B$2:J1436,9,0)</f>
        <v>José Maria de Camargos</v>
      </c>
      <c r="R485" s="34" t="str">
        <f>VLOOKUP(B485,SAOM!B$2:K1882,10,0)</f>
        <v>Rua José Paula Coelho, s/n</v>
      </c>
      <c r="S485" s="65" t="str">
        <f>VLOOKUP(B485,SAOM!B481:M1209,12,0)</f>
        <v>32 3339-2110</v>
      </c>
      <c r="T485" s="116" t="str">
        <f>VLOOKUP(B485,SAOM!B481:L1209,11,0)</f>
        <v>36202-801</v>
      </c>
      <c r="U485" s="35"/>
      <c r="V485" s="63" t="str">
        <f>VLOOKUP(B485,SAOM!B481:N1209,13,0)</f>
        <v>00:20:0E:10:4c:37</v>
      </c>
      <c r="W485" s="34">
        <v>41110</v>
      </c>
      <c r="X485" s="32" t="s">
        <v>1562</v>
      </c>
      <c r="Y485" s="36">
        <v>41114</v>
      </c>
      <c r="Z485" s="53"/>
      <c r="AA485" s="72" t="s">
        <v>6117</v>
      </c>
      <c r="AB485" s="72" t="s">
        <v>4850</v>
      </c>
      <c r="AC485" s="72"/>
      <c r="AD485" s="32"/>
      <c r="AE485" s="37" t="s">
        <v>4850</v>
      </c>
    </row>
    <row r="486" spans="1:31" s="37" customFormat="1">
      <c r="A486" s="30">
        <v>3624</v>
      </c>
      <c r="B486" s="61">
        <v>3624</v>
      </c>
      <c r="C486" s="34">
        <v>41057</v>
      </c>
      <c r="D486" s="34">
        <v>41102</v>
      </c>
      <c r="E486" s="34">
        <f t="shared" si="7"/>
        <v>41117</v>
      </c>
      <c r="F486" s="34" t="s">
        <v>501</v>
      </c>
      <c r="G486" s="31" t="s">
        <v>682</v>
      </c>
      <c r="H486" s="31" t="s">
        <v>499</v>
      </c>
      <c r="I486" s="31" t="s">
        <v>499</v>
      </c>
      <c r="J486" s="32" t="s">
        <v>3801</v>
      </c>
      <c r="K486" s="32" t="s">
        <v>3931</v>
      </c>
      <c r="L486" s="32" t="s">
        <v>3953</v>
      </c>
      <c r="M486" s="63" t="str">
        <f>VLOOKUP(B486,SAOM!B$2:H1437,7,0)</f>
        <v>SES-BANA-3624</v>
      </c>
      <c r="N486" s="63">
        <v>4033</v>
      </c>
      <c r="O486" s="34">
        <f>VLOOKUP(B486,SAOM!B$2:I1437,8,0)</f>
        <v>41100</v>
      </c>
      <c r="P486" s="34" t="e">
        <f>VLOOKUP(B486,AG_Lider!A$1:F1796,6,0)</f>
        <v>#N/A</v>
      </c>
      <c r="Q486" s="65" t="str">
        <f>VLOOKUP(B486,SAOM!B$2:J1437,9,0)</f>
        <v>Débora Cristina da Silva Nery Chaves</v>
      </c>
      <c r="R486" s="34" t="str">
        <f>VLOOKUP(B486,SAOM!B$2:K1883,10,0)</f>
        <v>Praça Fortaleza, s/n</v>
      </c>
      <c r="S486" s="65" t="str">
        <f>VLOOKUP(B486,SAOM!B482:M1210,12,0)</f>
        <v>32 3339-2130</v>
      </c>
      <c r="T486" s="116" t="str">
        <f>VLOOKUP(B486,SAOM!B482:L1210,11,0)</f>
        <v>36202-734</v>
      </c>
      <c r="U486" s="35"/>
      <c r="V486" s="63" t="str">
        <f>VLOOKUP(B486,SAOM!B482:N1210,13,0)</f>
        <v>00:20:0e:10:48:a3</v>
      </c>
      <c r="W486" s="34"/>
      <c r="X486" s="32"/>
      <c r="Y486" s="36"/>
      <c r="Z486" s="53"/>
      <c r="AA486" s="72"/>
      <c r="AB486" s="72" t="s">
        <v>4850</v>
      </c>
      <c r="AC486" s="72"/>
      <c r="AD486" s="32"/>
      <c r="AE486" s="37" t="s">
        <v>4850</v>
      </c>
    </row>
    <row r="487" spans="1:31" s="37" customFormat="1">
      <c r="A487" s="30">
        <v>3614</v>
      </c>
      <c r="B487" s="61">
        <v>3614</v>
      </c>
      <c r="C487" s="34">
        <v>41057</v>
      </c>
      <c r="D487" s="34">
        <v>41102</v>
      </c>
      <c r="E487" s="34">
        <f t="shared" si="7"/>
        <v>41117</v>
      </c>
      <c r="F487" s="34" t="s">
        <v>501</v>
      </c>
      <c r="G487" s="31" t="s">
        <v>517</v>
      </c>
      <c r="H487" s="31" t="s">
        <v>499</v>
      </c>
      <c r="I487" s="31" t="s">
        <v>501</v>
      </c>
      <c r="J487" s="32" t="s">
        <v>3801</v>
      </c>
      <c r="K487" s="32" t="s">
        <v>3931</v>
      </c>
      <c r="L487" s="32" t="s">
        <v>3953</v>
      </c>
      <c r="M487" s="63" t="str">
        <f>VLOOKUP(B487,SAOM!B$2:H1438,7,0)</f>
        <v>SES-BANA-3614</v>
      </c>
      <c r="N487" s="63">
        <v>4033</v>
      </c>
      <c r="O487" s="34">
        <f>VLOOKUP(B487,SAOM!B$2:I1438,8,0)</f>
        <v>41102</v>
      </c>
      <c r="P487" s="34" t="e">
        <f>VLOOKUP(B487,AG_Lider!A$1:F1797,6,0)</f>
        <v>#N/A</v>
      </c>
      <c r="Q487" s="65" t="str">
        <f>VLOOKUP(B487,SAOM!B$2:J1438,9,0)</f>
        <v>Gelsa Mara Martins Pimenta</v>
      </c>
      <c r="R487" s="34" t="str">
        <f>VLOOKUP(B487,SAOM!B$2:K1884,10,0)</f>
        <v>Praça Cônego Nelson de Souza, s/n</v>
      </c>
      <c r="S487" s="65" t="str">
        <f>VLOOKUP(B487,SAOM!B483:M1211,12,0)</f>
        <v>32 3339-2112</v>
      </c>
      <c r="T487" s="116" t="str">
        <f>VLOOKUP(B487,SAOM!B483:L1211,11,0)</f>
        <v>36204-076</v>
      </c>
      <c r="U487" s="35"/>
      <c r="V487" s="63" t="str">
        <f>VLOOKUP(B487,SAOM!B483:N1211,13,0)</f>
        <v>00:20:0e:10:48:dd</v>
      </c>
      <c r="W487" s="34">
        <v>41102</v>
      </c>
      <c r="X487" s="32" t="s">
        <v>1967</v>
      </c>
      <c r="Y487" s="36">
        <v>41102</v>
      </c>
      <c r="Z487" s="53"/>
      <c r="AA487" s="72"/>
      <c r="AB487" s="72" t="s">
        <v>4850</v>
      </c>
      <c r="AC487" s="72"/>
      <c r="AD487" s="32"/>
      <c r="AE487" s="37" t="s">
        <v>4850</v>
      </c>
    </row>
    <row r="488" spans="1:31" s="125" customFormat="1">
      <c r="A488" s="117">
        <v>3613</v>
      </c>
      <c r="B488" s="118">
        <v>3613</v>
      </c>
      <c r="C488" s="119">
        <v>41057</v>
      </c>
      <c r="D488" s="119">
        <v>41102</v>
      </c>
      <c r="E488" s="119">
        <f t="shared" si="7"/>
        <v>41117</v>
      </c>
      <c r="F488" s="119">
        <v>41088</v>
      </c>
      <c r="G488" s="120" t="s">
        <v>2466</v>
      </c>
      <c r="H488" s="120" t="s">
        <v>499</v>
      </c>
      <c r="I488" s="120" t="s">
        <v>501</v>
      </c>
      <c r="J488" s="121" t="s">
        <v>3801</v>
      </c>
      <c r="K488" s="121" t="s">
        <v>3931</v>
      </c>
      <c r="L488" s="121" t="s">
        <v>3953</v>
      </c>
      <c r="M488" s="118" t="str">
        <f>VLOOKUP(B488,SAOM!B$2:H1439,7,0)</f>
        <v>-</v>
      </c>
      <c r="N488" s="118">
        <v>4033</v>
      </c>
      <c r="O488" s="119">
        <f>VLOOKUP(B488,SAOM!B$2:I1439,8,0)</f>
        <v>41122</v>
      </c>
      <c r="P488" s="119" t="e">
        <f>VLOOKUP(B488,AG_Lider!A$1:F1798,6,0)</f>
        <v>#N/A</v>
      </c>
      <c r="Q488" s="122" t="str">
        <f>VLOOKUP(B488,SAOM!B$2:J1439,9,0)</f>
        <v>Marcos Iran Dias</v>
      </c>
      <c r="R488" s="119" t="str">
        <f>VLOOKUP(B488,SAOM!B$2:K1885,10,0)</f>
        <v>Rua Tenente Aloir Amaral Nogueira, 200</v>
      </c>
      <c r="S488" s="122" t="str">
        <f>VLOOKUP(B488,SAOM!B484:M1212,12,0)</f>
        <v>32 3339-2113</v>
      </c>
      <c r="T488" s="128" t="str">
        <f>VLOOKUP(B488,SAOM!B484:L1212,11,0)</f>
        <v>36202-508</v>
      </c>
      <c r="U488" s="123"/>
      <c r="V488" s="118" t="str">
        <f>VLOOKUP(B488,SAOM!B484:N1212,13,0)</f>
        <v>-</v>
      </c>
      <c r="W488" s="119">
        <v>41122</v>
      </c>
      <c r="X488" s="121"/>
      <c r="Y488" s="124"/>
      <c r="Z488" s="98"/>
      <c r="AA488" s="96" t="s">
        <v>6585</v>
      </c>
      <c r="AB488" s="96" t="s">
        <v>4850</v>
      </c>
      <c r="AC488" s="96"/>
      <c r="AD488" s="121"/>
      <c r="AE488" s="125" t="s">
        <v>4850</v>
      </c>
    </row>
    <row r="489" spans="1:31" s="37" customFormat="1">
      <c r="A489" s="30">
        <v>3612</v>
      </c>
      <c r="B489" s="61">
        <v>3612</v>
      </c>
      <c r="C489" s="34">
        <v>41057</v>
      </c>
      <c r="D489" s="34">
        <v>41102</v>
      </c>
      <c r="E489" s="34">
        <f t="shared" si="7"/>
        <v>41117</v>
      </c>
      <c r="F489" s="34" t="s">
        <v>501</v>
      </c>
      <c r="G489" s="31" t="s">
        <v>517</v>
      </c>
      <c r="H489" s="31" t="s">
        <v>499</v>
      </c>
      <c r="I489" s="31" t="s">
        <v>501</v>
      </c>
      <c r="J489" s="32" t="s">
        <v>3801</v>
      </c>
      <c r="K489" s="32" t="s">
        <v>3931</v>
      </c>
      <c r="L489" s="32" t="s">
        <v>3953</v>
      </c>
      <c r="M489" s="63" t="str">
        <f>VLOOKUP(B489,SAOM!B$2:H1440,7,0)</f>
        <v>SES-BANA-3612</v>
      </c>
      <c r="N489" s="63">
        <v>4033</v>
      </c>
      <c r="O489" s="34">
        <f>VLOOKUP(B489,SAOM!B$2:I1440,8,0)</f>
        <v>41099</v>
      </c>
      <c r="P489" s="34" t="e">
        <f>VLOOKUP(B489,AG_Lider!A$1:F1799,6,0)</f>
        <v>#N/A</v>
      </c>
      <c r="Q489" s="65" t="str">
        <f>VLOOKUP(B489,SAOM!B$2:J1440,9,0)</f>
        <v>Danila Batista Dutra Camara</v>
      </c>
      <c r="R489" s="34" t="str">
        <f>VLOOKUP(B489,SAOM!B$2:K1886,10,0)</f>
        <v>Rua João Batista Cantarutti, s/n</v>
      </c>
      <c r="S489" s="65" t="str">
        <f>VLOOKUP(B489,SAOM!B485:M1213,12,0)</f>
        <v>32- 3339-2131</v>
      </c>
      <c r="T489" s="116" t="str">
        <f>VLOOKUP(B489,SAOM!B485:L1213,11,0)</f>
        <v>36200-680</v>
      </c>
      <c r="U489" s="35"/>
      <c r="V489" s="63" t="str">
        <f>VLOOKUP(B489,SAOM!B485:N1213,13,0)</f>
        <v>00:20:0e:10:49:d1</v>
      </c>
      <c r="W489" s="34">
        <v>41099</v>
      </c>
      <c r="X489" s="32" t="s">
        <v>5746</v>
      </c>
      <c r="Y489" s="36">
        <v>41099</v>
      </c>
      <c r="Z489" s="53"/>
      <c r="AA489" s="72"/>
      <c r="AB489" s="72" t="s">
        <v>4850</v>
      </c>
      <c r="AC489" s="72"/>
      <c r="AD489" s="37" t="s">
        <v>5744</v>
      </c>
      <c r="AE489" s="37" t="s">
        <v>4850</v>
      </c>
    </row>
    <row r="490" spans="1:31" s="37" customFormat="1">
      <c r="A490" s="30">
        <v>3593</v>
      </c>
      <c r="B490" s="61">
        <v>3593</v>
      </c>
      <c r="C490" s="34">
        <v>41057</v>
      </c>
      <c r="D490" s="34">
        <v>41117</v>
      </c>
      <c r="E490" s="34">
        <f t="shared" ref="E490:E553" si="8">D490+15</f>
        <v>41132</v>
      </c>
      <c r="F490" s="34" t="s">
        <v>501</v>
      </c>
      <c r="G490" s="31" t="s">
        <v>752</v>
      </c>
      <c r="H490" s="31" t="s">
        <v>499</v>
      </c>
      <c r="I490" s="31" t="s">
        <v>499</v>
      </c>
      <c r="J490" s="32" t="s">
        <v>3861</v>
      </c>
      <c r="K490" s="32" t="s">
        <v>3932</v>
      </c>
      <c r="L490" s="32" t="s">
        <v>3954</v>
      </c>
      <c r="M490" s="63" t="str">
        <f>VLOOKUP(B490,SAOM!B$2:H1441,7,0)</f>
        <v>-</v>
      </c>
      <c r="N490" s="63">
        <v>4033</v>
      </c>
      <c r="O490" s="34" t="str">
        <f>VLOOKUP(B490,SAOM!B$2:I1441,8,0)</f>
        <v>-</v>
      </c>
      <c r="P490" s="34" t="e">
        <f>VLOOKUP(B490,AG_Lider!A$1:F1800,6,0)</f>
        <v>#N/A</v>
      </c>
      <c r="Q490" s="65" t="str">
        <f>VLOOKUP(B490,SAOM!B$2:J1441,9,0)</f>
        <v>Luana Lopes Ferreira</v>
      </c>
      <c r="R490" s="34" t="str">
        <f>VLOOKUP(B490,SAOM!B$2:K1887,10,0)</f>
        <v>Rua Peixe Vivo, s/n</v>
      </c>
      <c r="S490" s="65" t="str">
        <f>VLOOKUP(B490,SAOM!B486:M1214,12,0)</f>
        <v>38 3546-1220</v>
      </c>
      <c r="T490" s="116" t="str">
        <f>VLOOKUP(B490,SAOM!B486:L1214,11,0)</f>
        <v>39185-000</v>
      </c>
      <c r="U490" s="35"/>
      <c r="V490" s="63" t="str">
        <f>VLOOKUP(B490,SAOM!B486:N1214,13,0)</f>
        <v>-</v>
      </c>
      <c r="W490" s="34"/>
      <c r="X490" s="32"/>
      <c r="Y490" s="36"/>
      <c r="Z490" s="53"/>
      <c r="AA490" s="72" t="s">
        <v>4970</v>
      </c>
      <c r="AB490" s="72" t="s">
        <v>4850</v>
      </c>
      <c r="AC490" s="72"/>
      <c r="AD490" s="32"/>
      <c r="AE490" s="37" t="s">
        <v>4850</v>
      </c>
    </row>
    <row r="491" spans="1:31" s="37" customFormat="1">
      <c r="A491" s="30">
        <v>3594</v>
      </c>
      <c r="B491" s="61">
        <v>3594</v>
      </c>
      <c r="C491" s="34">
        <v>41057</v>
      </c>
      <c r="D491" s="34">
        <v>41117</v>
      </c>
      <c r="E491" s="34">
        <f t="shared" si="8"/>
        <v>41132</v>
      </c>
      <c r="F491" s="34">
        <v>41073</v>
      </c>
      <c r="G491" s="31" t="s">
        <v>752</v>
      </c>
      <c r="H491" s="31" t="s">
        <v>499</v>
      </c>
      <c r="I491" s="31" t="s">
        <v>499</v>
      </c>
      <c r="J491" s="32" t="s">
        <v>3865</v>
      </c>
      <c r="K491" s="32" t="s">
        <v>3933</v>
      </c>
      <c r="L491" s="32" t="s">
        <v>3955</v>
      </c>
      <c r="M491" s="63" t="str">
        <f>VLOOKUP(B491,SAOM!B$2:H1442,7,0)</f>
        <v>-</v>
      </c>
      <c r="N491" s="63">
        <v>4033</v>
      </c>
      <c r="O491" s="34" t="str">
        <f>VLOOKUP(B491,SAOM!B$2:I1442,8,0)</f>
        <v>-</v>
      </c>
      <c r="P491" s="34" t="e">
        <f>VLOOKUP(B491,AG_Lider!A$1:F1801,6,0)</f>
        <v>#N/A</v>
      </c>
      <c r="Q491" s="65" t="str">
        <f>VLOOKUP(B491,SAOM!B$2:J1442,9,0)</f>
        <v>Waldinelio Godinho Cordeiro</v>
      </c>
      <c r="R491" s="34" t="str">
        <f>VLOOKUP(B491,SAOM!B$2:K1888,10,0)</f>
        <v>Rua Senhora Aparecida, 43</v>
      </c>
      <c r="S491" s="65" t="str">
        <f>VLOOKUP(B491,SAOM!B487:M1215,12,0)</f>
        <v xml:space="preserve">(33)3293-1195/1187 </v>
      </c>
      <c r="T491" s="116" t="str">
        <f>VLOOKUP(B491,SAOM!B487:L1215,11,0)</f>
        <v>39785-000</v>
      </c>
      <c r="U491" s="35"/>
      <c r="V491" s="63" t="str">
        <f>VLOOKUP(B491,SAOM!B487:N1215,13,0)</f>
        <v>-</v>
      </c>
      <c r="W491" s="34"/>
      <c r="X491" s="32"/>
      <c r="Y491" s="36"/>
      <c r="Z491" s="53"/>
      <c r="AA491" s="72" t="s">
        <v>4969</v>
      </c>
      <c r="AB491" s="72" t="s">
        <v>4850</v>
      </c>
      <c r="AC491" s="72"/>
      <c r="AD491" s="32"/>
      <c r="AE491" s="37" t="s">
        <v>4850</v>
      </c>
    </row>
    <row r="492" spans="1:31" s="37" customFormat="1">
      <c r="A492" s="30">
        <v>3595</v>
      </c>
      <c r="B492" s="61">
        <v>3595</v>
      </c>
      <c r="C492" s="34">
        <v>41057</v>
      </c>
      <c r="D492" s="34">
        <v>41102</v>
      </c>
      <c r="E492" s="34">
        <f t="shared" si="8"/>
        <v>41117</v>
      </c>
      <c r="F492" s="34" t="s">
        <v>501</v>
      </c>
      <c r="G492" s="31" t="s">
        <v>517</v>
      </c>
      <c r="H492" s="31" t="s">
        <v>684</v>
      </c>
      <c r="I492" s="31" t="s">
        <v>501</v>
      </c>
      <c r="J492" s="32" t="s">
        <v>3868</v>
      </c>
      <c r="K492" s="32" t="s">
        <v>3934</v>
      </c>
      <c r="L492" s="32" t="s">
        <v>3956</v>
      </c>
      <c r="M492" s="63" t="str">
        <f>VLOOKUP(B492,SAOM!B$2:H1443,7,0)</f>
        <v>SES-SAHA-3595</v>
      </c>
      <c r="N492" s="63">
        <v>4033</v>
      </c>
      <c r="O492" s="34">
        <f>VLOOKUP(B492,SAOM!B$2:I1443,8,0)</f>
        <v>41094</v>
      </c>
      <c r="P492" s="34" t="e">
        <f>VLOOKUP(B492,AG_Lider!A$1:F1802,6,0)</f>
        <v>#N/A</v>
      </c>
      <c r="Q492" s="65" t="str">
        <f>VLOOKUP(B492,SAOM!B$2:J1443,9,0)</f>
        <v>Cristiane Mara Silva</v>
      </c>
      <c r="R492" s="34" t="str">
        <f>VLOOKUP(B492,SAOM!B$2:K1889,10,0)</f>
        <v>Av. José Augusto de Moraes, 09</v>
      </c>
      <c r="S492" s="65" t="str">
        <f>VLOOKUP(B492,SAOM!B488:M1216,12,0)</f>
        <v>37 3275-1046</v>
      </c>
      <c r="T492" s="116" t="str">
        <f>VLOOKUP(B492,SAOM!B488:L1216,11,0)</f>
        <v>35694-000</v>
      </c>
      <c r="U492" s="35"/>
      <c r="V492" s="63" t="str">
        <f>VLOOKUP(B492,SAOM!B488:N1216,13,0)</f>
        <v>00:20:0E:10:4A:48</v>
      </c>
      <c r="W492" s="34">
        <v>41093</v>
      </c>
      <c r="X492" s="32" t="s">
        <v>4422</v>
      </c>
      <c r="Y492" s="36">
        <v>41094</v>
      </c>
      <c r="Z492" s="53"/>
      <c r="AA492" s="72"/>
      <c r="AB492" s="72" t="s">
        <v>4850</v>
      </c>
      <c r="AC492" s="72"/>
      <c r="AD492" s="32" t="s">
        <v>4984</v>
      </c>
      <c r="AE492" s="37" t="s">
        <v>4850</v>
      </c>
    </row>
    <row r="493" spans="1:31" s="37" customFormat="1">
      <c r="A493" s="30">
        <v>3596</v>
      </c>
      <c r="B493" s="61">
        <v>3596</v>
      </c>
      <c r="C493" s="34">
        <v>41057</v>
      </c>
      <c r="D493" s="34">
        <v>41117</v>
      </c>
      <c r="E493" s="34">
        <f t="shared" si="8"/>
        <v>41132</v>
      </c>
      <c r="F493" s="34">
        <v>41073</v>
      </c>
      <c r="G493" s="31" t="s">
        <v>752</v>
      </c>
      <c r="H493" s="31" t="s">
        <v>499</v>
      </c>
      <c r="I493" s="31" t="s">
        <v>499</v>
      </c>
      <c r="J493" s="32" t="s">
        <v>3872</v>
      </c>
      <c r="K493" s="32" t="s">
        <v>3935</v>
      </c>
      <c r="L493" s="32" t="s">
        <v>3957</v>
      </c>
      <c r="M493" s="63" t="str">
        <f>VLOOKUP(B493,SAOM!B$2:H1444,7,0)</f>
        <v>-</v>
      </c>
      <c r="N493" s="63">
        <v>4033</v>
      </c>
      <c r="O493" s="34" t="str">
        <f>VLOOKUP(B493,SAOM!B$2:I1444,8,0)</f>
        <v>-</v>
      </c>
      <c r="P493" s="34" t="e">
        <f>VLOOKUP(B493,AG_Lider!A$1:F1803,6,0)</f>
        <v>#N/A</v>
      </c>
      <c r="Q493" s="65" t="str">
        <f>VLOOKUP(B493,SAOM!B$2:J1444,9,0)</f>
        <v>Derivaldo Tadeu da Costa</v>
      </c>
      <c r="R493" s="34" t="str">
        <f>VLOOKUP(B493,SAOM!B$2:K1890,10,0)</f>
        <v xml:space="preserve">RUA CAETANO PIRES, 115 - EM FRENTE À DROGARIA SÃO JOSÉ </v>
      </c>
      <c r="S493" s="65" t="str">
        <f>VLOOKUP(B493,SAOM!B489:M1217,12,0)</f>
        <v>35 3645-1580</v>
      </c>
      <c r="T493" s="116" t="str">
        <f>VLOOKUP(B493,SAOM!B489:L1217,11,0)</f>
        <v>37510-000</v>
      </c>
      <c r="U493" s="35"/>
      <c r="V493" s="63" t="str">
        <f>VLOOKUP(B493,SAOM!B489:N1217,13,0)</f>
        <v>-</v>
      </c>
      <c r="W493" s="34"/>
      <c r="X493" s="32"/>
      <c r="Y493" s="36"/>
      <c r="Z493" s="53"/>
      <c r="AA493" s="72" t="s">
        <v>4968</v>
      </c>
      <c r="AB493" s="72" t="s">
        <v>4850</v>
      </c>
      <c r="AC493" s="72"/>
      <c r="AD493" s="32"/>
      <c r="AE493" s="37" t="s">
        <v>4850</v>
      </c>
    </row>
    <row r="494" spans="1:31" s="37" customFormat="1">
      <c r="A494" s="30">
        <v>3597</v>
      </c>
      <c r="B494" s="61">
        <v>3597</v>
      </c>
      <c r="C494" s="34">
        <v>41057</v>
      </c>
      <c r="D494" s="34">
        <v>41117</v>
      </c>
      <c r="E494" s="34">
        <f t="shared" si="8"/>
        <v>41132</v>
      </c>
      <c r="F494" s="34">
        <v>41073</v>
      </c>
      <c r="G494" s="31" t="s">
        <v>752</v>
      </c>
      <c r="H494" s="31" t="s">
        <v>499</v>
      </c>
      <c r="I494" s="31" t="s">
        <v>499</v>
      </c>
      <c r="J494" s="32" t="s">
        <v>3875</v>
      </c>
      <c r="K494" s="32" t="s">
        <v>3936</v>
      </c>
      <c r="L494" s="32" t="s">
        <v>3958</v>
      </c>
      <c r="M494" s="63" t="str">
        <f>VLOOKUP(B494,SAOM!B$2:H1445,7,0)</f>
        <v>-</v>
      </c>
      <c r="N494" s="63">
        <v>4033</v>
      </c>
      <c r="O494" s="34" t="str">
        <f>VLOOKUP(B494,SAOM!B$2:I1445,8,0)</f>
        <v>-</v>
      </c>
      <c r="P494" s="34" t="e">
        <f>VLOOKUP(B494,AG_Lider!A$1:F1804,6,0)</f>
        <v>#N/A</v>
      </c>
      <c r="Q494" s="65" t="str">
        <f>VLOOKUP(B494,SAOM!B$2:J1445,9,0)</f>
        <v>Cinthia Caldas Rios</v>
      </c>
      <c r="R494" s="34" t="str">
        <f>VLOOKUP(B494,SAOM!B$2:K1891,10,0)</f>
        <v>PRAÇA ARMANDO RIOS, 16 - CENTRO</v>
      </c>
      <c r="S494" s="65" t="str">
        <f>VLOOKUP(B494,SAOM!B490:M1218,12,0)</f>
        <v xml:space="preserve">(33)3352-1785/1403 </v>
      </c>
      <c r="T494" s="116" t="str">
        <f>VLOOKUP(B494,SAOM!B490:L1218,11,0)</f>
        <v>35360-000</v>
      </c>
      <c r="U494" s="35"/>
      <c r="V494" s="63" t="str">
        <f>VLOOKUP(B494,SAOM!B490:N1218,13,0)</f>
        <v>-</v>
      </c>
      <c r="W494" s="34"/>
      <c r="X494" s="32"/>
      <c r="Y494" s="36"/>
      <c r="Z494" s="53"/>
      <c r="AA494" s="72" t="s">
        <v>4967</v>
      </c>
      <c r="AB494" s="72" t="s">
        <v>4850</v>
      </c>
      <c r="AC494" s="72"/>
      <c r="AD494" s="32"/>
      <c r="AE494" s="37" t="s">
        <v>4850</v>
      </c>
    </row>
    <row r="495" spans="1:31" s="37" customFormat="1">
      <c r="A495" s="30">
        <v>3598</v>
      </c>
      <c r="B495" s="61">
        <v>3598</v>
      </c>
      <c r="C495" s="34">
        <v>41057</v>
      </c>
      <c r="D495" s="34">
        <v>41102</v>
      </c>
      <c r="E495" s="34">
        <f t="shared" si="8"/>
        <v>41117</v>
      </c>
      <c r="F495" s="34" t="s">
        <v>501</v>
      </c>
      <c r="G495" s="31" t="s">
        <v>517</v>
      </c>
      <c r="H495" s="31" t="s">
        <v>684</v>
      </c>
      <c r="I495" s="31" t="s">
        <v>501</v>
      </c>
      <c r="J495" s="32" t="s">
        <v>3877</v>
      </c>
      <c r="K495" s="32" t="s">
        <v>3937</v>
      </c>
      <c r="L495" s="32" t="s">
        <v>3959</v>
      </c>
      <c r="M495" s="63" t="str">
        <f>VLOOKUP(B495,SAOM!B$2:H1446,7,0)</f>
        <v>SES-SATO-3598</v>
      </c>
      <c r="N495" s="63">
        <v>4033</v>
      </c>
      <c r="O495" s="34">
        <f>VLOOKUP(B495,SAOM!B$2:I1446,8,0)</f>
        <v>41093</v>
      </c>
      <c r="P495" s="34" t="e">
        <f>VLOOKUP(B495,AG_Lider!A$1:F1805,6,0)</f>
        <v>#N/A</v>
      </c>
      <c r="Q495" s="65" t="str">
        <f>VLOOKUP(B495,SAOM!B$2:J1446,9,0)</f>
        <v>Maria Aparecida Moraes Almeida</v>
      </c>
      <c r="R495" s="34" t="str">
        <f>VLOOKUP(B495,SAOM!B$2:K1892,10,0)</f>
        <v>Rua Bonfim, 135</v>
      </c>
      <c r="S495" s="65" t="str">
        <f>VLOOKUP(B495,SAOM!B491:M1219,12,0)</f>
        <v>31 3867-5205</v>
      </c>
      <c r="T495" s="116" t="str">
        <f>VLOOKUP(B495,SAOM!B491:L1219,11,0)</f>
        <v>35815-000</v>
      </c>
      <c r="U495" s="35"/>
      <c r="V495" s="63" t="str">
        <f>VLOOKUP(B495,SAOM!B491:N1219,13,0)</f>
        <v>00:20:0e:10:52:10</v>
      </c>
      <c r="W495" s="34">
        <v>41093</v>
      </c>
      <c r="X495" s="32" t="s">
        <v>4420</v>
      </c>
      <c r="Y495" s="36">
        <v>41093</v>
      </c>
      <c r="Z495" s="53"/>
      <c r="AA495" s="72"/>
      <c r="AB495" s="72" t="s">
        <v>4850</v>
      </c>
      <c r="AC495" s="72"/>
      <c r="AD495" s="32" t="s">
        <v>3991</v>
      </c>
      <c r="AE495" s="37" t="s">
        <v>4850</v>
      </c>
    </row>
    <row r="496" spans="1:31" s="112" customFormat="1">
      <c r="A496" s="69">
        <v>3599</v>
      </c>
      <c r="B496" s="61">
        <v>3599</v>
      </c>
      <c r="C496" s="49">
        <v>41057</v>
      </c>
      <c r="D496" s="49">
        <v>41102</v>
      </c>
      <c r="E496" s="49">
        <f t="shared" si="8"/>
        <v>41117</v>
      </c>
      <c r="F496" s="49" t="s">
        <v>501</v>
      </c>
      <c r="G496" s="99" t="s">
        <v>517</v>
      </c>
      <c r="H496" s="99" t="s">
        <v>684</v>
      </c>
      <c r="I496" s="99" t="s">
        <v>501</v>
      </c>
      <c r="J496" s="70" t="s">
        <v>3880</v>
      </c>
      <c r="K496" s="70" t="s">
        <v>3938</v>
      </c>
      <c r="L496" s="70" t="s">
        <v>3960</v>
      </c>
      <c r="M496" s="61" t="str">
        <f>VLOOKUP(B496,SAOM!B$2:H1447,7,0)</f>
        <v>SES-SADO-3599</v>
      </c>
      <c r="N496" s="61">
        <v>4033</v>
      </c>
      <c r="O496" s="49">
        <f>VLOOKUP(B496,SAOM!B$2:I1447,8,0)</f>
        <v>41096</v>
      </c>
      <c r="P496" s="49" t="e">
        <f>VLOOKUP(B496,AG_Lider!A$1:F1806,6,0)</f>
        <v>#N/A</v>
      </c>
      <c r="Q496" s="108" t="str">
        <f>VLOOKUP(B496,SAOM!B$2:J1447,9,0)</f>
        <v>Fábio</v>
      </c>
      <c r="R496" s="49" t="str">
        <f>VLOOKUP(B496,SAOM!B$2:K1893,10,0)</f>
        <v>Rua Santa Rosa de Lima, 78 - Centro</v>
      </c>
      <c r="S496" s="65" t="str">
        <f>VLOOKUP(B496,SAOM!B492:M1220,12,0)</f>
        <v>31 3577-7790 / 7550</v>
      </c>
      <c r="T496" s="116" t="str">
        <f>VLOOKUP(B496,SAOM!B492:L1220,11,0)</f>
        <v>32450-000</v>
      </c>
      <c r="U496" s="109"/>
      <c r="V496" s="63" t="str">
        <f>VLOOKUP(B496,SAOM!B492:N1220,13,0)</f>
        <v>00:20:0e:10:49:e4</v>
      </c>
      <c r="W496" s="49">
        <v>41096</v>
      </c>
      <c r="X496" s="70" t="s">
        <v>4422</v>
      </c>
      <c r="Y496" s="110">
        <v>41103</v>
      </c>
      <c r="Z496" s="111"/>
      <c r="AA496" s="95" t="s">
        <v>5560</v>
      </c>
      <c r="AB496" s="72" t="s">
        <v>4850</v>
      </c>
      <c r="AC496" s="95"/>
      <c r="AD496" s="70" t="s">
        <v>5517</v>
      </c>
      <c r="AE496" s="112" t="s">
        <v>4850</v>
      </c>
    </row>
    <row r="497" spans="1:31" s="37" customFormat="1" ht="15" customHeight="1">
      <c r="A497" s="30">
        <v>3600</v>
      </c>
      <c r="B497" s="61">
        <v>3600</v>
      </c>
      <c r="C497" s="34">
        <v>41057</v>
      </c>
      <c r="D497" s="34">
        <v>41117</v>
      </c>
      <c r="E497" s="34">
        <f t="shared" si="8"/>
        <v>41132</v>
      </c>
      <c r="F497" s="34">
        <v>41073</v>
      </c>
      <c r="G497" s="31" t="s">
        <v>752</v>
      </c>
      <c r="H497" s="31" t="s">
        <v>499</v>
      </c>
      <c r="I497" s="31" t="s">
        <v>499</v>
      </c>
      <c r="J497" s="32" t="s">
        <v>3881</v>
      </c>
      <c r="K497" s="32" t="s">
        <v>3939</v>
      </c>
      <c r="L497" s="32" t="s">
        <v>3961</v>
      </c>
      <c r="M497" s="63" t="str">
        <f>VLOOKUP(B497,SAOM!B$2:H1448,7,0)</f>
        <v>-</v>
      </c>
      <c r="N497" s="63">
        <v>4033</v>
      </c>
      <c r="O497" s="34" t="str">
        <f>VLOOKUP(B497,SAOM!B$2:I1448,8,0)</f>
        <v>-</v>
      </c>
      <c r="P497" s="34" t="e">
        <f>VLOOKUP(B497,AG_Lider!A$1:F1807,6,0)</f>
        <v>#N/A</v>
      </c>
      <c r="Q497" s="65" t="str">
        <f>VLOOKUP(B497,SAOM!B$2:J1448,9,0)</f>
        <v>Maricélia Gianini Nerif</v>
      </c>
      <c r="R497" s="34" t="str">
        <f>VLOOKUP(B497,SAOM!B$2:K1894,10,0)</f>
        <v xml:space="preserve">	RUA VICENTE BENEDITO NOGUEIRA, S/N - CENTRO</v>
      </c>
      <c r="S497" s="65" t="str">
        <f>VLOOKUP(B497,SAOM!B493:M1221,12,0)</f>
        <v>35 3451-1442</v>
      </c>
      <c r="T497" s="116" t="str">
        <f>VLOOKUP(B497,SAOM!B493:L1221,11,0)</f>
        <v>37560-000</v>
      </c>
      <c r="U497" s="35"/>
      <c r="V497" s="63" t="str">
        <f>VLOOKUP(B497,SAOM!B493:N1221,13,0)</f>
        <v>-</v>
      </c>
      <c r="W497" s="34"/>
      <c r="X497" s="32"/>
      <c r="Y497" s="36"/>
      <c r="Z497" s="53"/>
      <c r="AA497" s="72" t="s">
        <v>4971</v>
      </c>
      <c r="AB497" s="72" t="s">
        <v>4850</v>
      </c>
      <c r="AC497" s="72"/>
      <c r="AD497" s="32" t="s">
        <v>5515</v>
      </c>
      <c r="AE497" s="37" t="s">
        <v>4850</v>
      </c>
    </row>
    <row r="498" spans="1:31" s="37" customFormat="1" ht="15" customHeight="1">
      <c r="A498" s="30">
        <v>3601</v>
      </c>
      <c r="B498" s="61">
        <v>3601</v>
      </c>
      <c r="C498" s="34">
        <v>41057</v>
      </c>
      <c r="D498" s="34">
        <v>41117</v>
      </c>
      <c r="E498" s="34">
        <f t="shared" si="8"/>
        <v>41132</v>
      </c>
      <c r="F498" s="34">
        <v>41073</v>
      </c>
      <c r="G498" s="31" t="s">
        <v>752</v>
      </c>
      <c r="H498" s="31" t="s">
        <v>499</v>
      </c>
      <c r="I498" s="31" t="s">
        <v>499</v>
      </c>
      <c r="J498" s="32" t="s">
        <v>3884</v>
      </c>
      <c r="K498" s="32" t="s">
        <v>3940</v>
      </c>
      <c r="L498" s="32" t="s">
        <v>3962</v>
      </c>
      <c r="M498" s="63" t="str">
        <f>VLOOKUP(B498,SAOM!B$2:H1449,7,0)</f>
        <v>-</v>
      </c>
      <c r="N498" s="63">
        <v>4033</v>
      </c>
      <c r="O498" s="34" t="str">
        <f>VLOOKUP(B498,SAOM!B$2:I1449,8,0)</f>
        <v>-</v>
      </c>
      <c r="P498" s="34" t="e">
        <f>VLOOKUP(B498,AG_Lider!A$1:F1808,6,0)</f>
        <v>#N/A</v>
      </c>
      <c r="Q498" s="65" t="str">
        <f>VLOOKUP(B498,SAOM!B$2:J1449,9,0)</f>
        <v>Alex Portugal Correa</v>
      </c>
      <c r="R498" s="34" t="str">
        <f>VLOOKUP(B498,SAOM!B$2:K1895,10,0)</f>
        <v>Rua Gabriel Rodrigues , 11</v>
      </c>
      <c r="S498" s="65" t="str">
        <f>VLOOKUP(B498,SAOM!B494:M1222,12,0)</f>
        <v>(33)3314-8122/8002</v>
      </c>
      <c r="T498" s="116" t="str">
        <f>VLOOKUP(B498,SAOM!B494:L1222,11,0)</f>
        <v>36953-000</v>
      </c>
      <c r="U498" s="35"/>
      <c r="V498" s="63" t="str">
        <f>VLOOKUP(B498,SAOM!B494:N1222,13,0)</f>
        <v>-</v>
      </c>
      <c r="W498" s="34"/>
      <c r="X498" s="32"/>
      <c r="Y498" s="36"/>
      <c r="Z498" s="53"/>
      <c r="AA498" s="72" t="s">
        <v>4973</v>
      </c>
      <c r="AB498" s="72" t="s">
        <v>4850</v>
      </c>
      <c r="AC498" s="72"/>
      <c r="AD498" s="32" t="s">
        <v>5569</v>
      </c>
      <c r="AE498" s="37" t="s">
        <v>4850</v>
      </c>
    </row>
    <row r="499" spans="1:31" s="37" customFormat="1">
      <c r="A499" s="30">
        <v>3602</v>
      </c>
      <c r="B499" s="61">
        <v>3602</v>
      </c>
      <c r="C499" s="34">
        <v>41057</v>
      </c>
      <c r="D499" s="34">
        <v>41102</v>
      </c>
      <c r="E499" s="34">
        <f t="shared" si="8"/>
        <v>41117</v>
      </c>
      <c r="F499" s="34">
        <v>41103</v>
      </c>
      <c r="G499" s="31" t="s">
        <v>764</v>
      </c>
      <c r="H499" s="31" t="s">
        <v>684</v>
      </c>
      <c r="I499" s="31" t="s">
        <v>506</v>
      </c>
      <c r="J499" s="32" t="s">
        <v>3887</v>
      </c>
      <c r="K499" s="32" t="s">
        <v>3941</v>
      </c>
      <c r="L499" s="32" t="s">
        <v>3963</v>
      </c>
      <c r="M499" s="63" t="str">
        <f>VLOOKUP(B499,SAOM!B$2:H1450,7,0)</f>
        <v>SES-TAAS-3602</v>
      </c>
      <c r="N499" s="63">
        <v>4033</v>
      </c>
      <c r="O499" s="34">
        <f>VLOOKUP(B499,SAOM!B$2:I1450,8,0)</f>
        <v>41100</v>
      </c>
      <c r="P499" s="34" t="e">
        <f>VLOOKUP(B499,AG_Lider!A$1:F1809,6,0)</f>
        <v>#N/A</v>
      </c>
      <c r="Q499" s="65" t="str">
        <f>VLOOKUP(B499,SAOM!B$2:J1450,9,0)</f>
        <v>Célio Marcolino da Fonseca</v>
      </c>
      <c r="R499" s="34" t="str">
        <f>VLOOKUP(B499,SAOM!B$2:K1896,10,0)</f>
        <v>Rua Ezequiel Perdigão, 400</v>
      </c>
      <c r="S499" s="65" t="str">
        <f>VLOOKUP(B499,SAOM!B495:M1223,12,0)</f>
        <v>31 3684-1226</v>
      </c>
      <c r="T499" s="116" t="str">
        <f>VLOOKUP(B499,SAOM!B495:L1223,11,0)</f>
        <v>33980-000</v>
      </c>
      <c r="U499" s="35"/>
      <c r="V499" s="63" t="str">
        <f>VLOOKUP(B499,SAOM!B495:N1223,13,0)</f>
        <v>-</v>
      </c>
      <c r="W499" s="34"/>
      <c r="X499" s="32"/>
      <c r="Y499" s="36"/>
      <c r="Z499" s="53"/>
      <c r="AA499" s="72" t="s">
        <v>5776</v>
      </c>
      <c r="AB499" s="72" t="s">
        <v>4850</v>
      </c>
      <c r="AC499" s="72"/>
      <c r="AD499" s="32"/>
      <c r="AE499" s="37" t="s">
        <v>4850</v>
      </c>
    </row>
    <row r="500" spans="1:31" s="37" customFormat="1">
      <c r="A500" s="30">
        <v>3603</v>
      </c>
      <c r="B500" s="61">
        <v>3603</v>
      </c>
      <c r="C500" s="34">
        <v>41057</v>
      </c>
      <c r="D500" s="34">
        <v>41117</v>
      </c>
      <c r="E500" s="34">
        <f t="shared" si="8"/>
        <v>41132</v>
      </c>
      <c r="F500" s="34">
        <v>41073</v>
      </c>
      <c r="G500" s="31" t="s">
        <v>752</v>
      </c>
      <c r="H500" s="31" t="s">
        <v>499</v>
      </c>
      <c r="I500" s="31" t="s">
        <v>499</v>
      </c>
      <c r="J500" s="32" t="s">
        <v>3891</v>
      </c>
      <c r="K500" s="32" t="s">
        <v>3942</v>
      </c>
      <c r="L500" s="32" t="s">
        <v>3964</v>
      </c>
      <c r="M500" s="63" t="str">
        <f>VLOOKUP(B500,SAOM!B$2:H1451,7,0)</f>
        <v>-</v>
      </c>
      <c r="N500" s="63">
        <v>4033</v>
      </c>
      <c r="O500" s="34" t="str">
        <f>VLOOKUP(B500,SAOM!B$2:I1451,8,0)</f>
        <v>-</v>
      </c>
      <c r="P500" s="34" t="e">
        <f>VLOOKUP(B500,AG_Lider!A$1:F1810,6,0)</f>
        <v>#N/A</v>
      </c>
      <c r="Q500" s="65" t="str">
        <f>VLOOKUP(B500,SAOM!B$2:J1451,9,0)</f>
        <v>Shirley Ambrósio Vieira Fialho</v>
      </c>
      <c r="R500" s="34" t="str">
        <f>VLOOKUP(B500,SAOM!B$2:K1897,10,0)</f>
        <v>Rua Plautino Soares, 110</v>
      </c>
      <c r="S500" s="65" t="str">
        <f>VLOOKUP(B500,SAOM!B496:M1224,12,0)</f>
        <v>(33)3233-1356/1539</v>
      </c>
      <c r="T500" s="116" t="str">
        <f>VLOOKUP(B500,SAOM!B496:L1224,11,0)</f>
        <v>35140-000</v>
      </c>
      <c r="U500" s="35"/>
      <c r="V500" s="63" t="str">
        <f>VLOOKUP(B500,SAOM!B496:N1224,13,0)</f>
        <v>-</v>
      </c>
      <c r="W500" s="34"/>
      <c r="X500" s="32"/>
      <c r="Y500" s="36"/>
      <c r="Z500" s="53"/>
      <c r="AA500" s="72" t="s">
        <v>4972</v>
      </c>
      <c r="AB500" s="72" t="s">
        <v>4850</v>
      </c>
      <c r="AC500" s="72"/>
      <c r="AD500" s="32"/>
      <c r="AE500" s="37" t="s">
        <v>4850</v>
      </c>
    </row>
    <row r="501" spans="1:31" s="37" customFormat="1">
      <c r="A501" s="30">
        <v>3604</v>
      </c>
      <c r="B501" s="61">
        <v>3604</v>
      </c>
      <c r="C501" s="34">
        <v>41057</v>
      </c>
      <c r="D501" s="34">
        <v>41102</v>
      </c>
      <c r="E501" s="34">
        <f t="shared" si="8"/>
        <v>41117</v>
      </c>
      <c r="F501" s="34" t="s">
        <v>501</v>
      </c>
      <c r="G501" s="31" t="s">
        <v>517</v>
      </c>
      <c r="H501" s="31" t="s">
        <v>499</v>
      </c>
      <c r="I501" s="31" t="s">
        <v>499</v>
      </c>
      <c r="J501" s="32" t="s">
        <v>3894</v>
      </c>
      <c r="K501" s="32" t="s">
        <v>3943</v>
      </c>
      <c r="L501" s="32" t="s">
        <v>3965</v>
      </c>
      <c r="M501" s="63" t="str">
        <f>VLOOKUP(B501,SAOM!B$2:H1452,7,0)</f>
        <v>SES-TUIA-3604</v>
      </c>
      <c r="N501" s="63">
        <v>4033</v>
      </c>
      <c r="O501" s="34">
        <f>VLOOKUP(B501,SAOM!B$2:I1452,8,0)</f>
        <v>41093</v>
      </c>
      <c r="P501" s="34" t="e">
        <f>VLOOKUP(B501,AG_Lider!A$1:F1811,6,0)</f>
        <v>#N/A</v>
      </c>
      <c r="Q501" s="65" t="str">
        <f>VLOOKUP(B501,SAOM!B$2:J1452,9,0)</f>
        <v>Aline Neves Paiva</v>
      </c>
      <c r="R501" s="34" t="str">
        <f>VLOOKUP(B501,SAOM!B$2:K1898,10,0)</f>
        <v>Rua Fernando Teodoro Martins, 85</v>
      </c>
      <c r="S501" s="65" t="str">
        <f>VLOOKUP(B501,SAOM!B497:M1225,12,0)</f>
        <v>35 3242-1133</v>
      </c>
      <c r="T501" s="116" t="str">
        <f>VLOOKUP(B501,SAOM!B497:L1225,11,0)</f>
        <v>37496-000</v>
      </c>
      <c r="U501" s="35"/>
      <c r="V501" s="63" t="str">
        <f>VLOOKUP(B501,SAOM!B497:N1225,13,0)</f>
        <v>00:20:0E:10:52:70</v>
      </c>
      <c r="W501" s="34">
        <v>41093</v>
      </c>
      <c r="X501" s="32" t="s">
        <v>1967</v>
      </c>
      <c r="Y501" s="36">
        <v>41093</v>
      </c>
      <c r="Z501" s="53"/>
      <c r="AA501" s="72"/>
      <c r="AB501" s="72" t="s">
        <v>4850</v>
      </c>
      <c r="AC501" s="72"/>
      <c r="AD501" s="32" t="s">
        <v>4982</v>
      </c>
      <c r="AE501" s="37" t="s">
        <v>4850</v>
      </c>
    </row>
    <row r="502" spans="1:31" s="37" customFormat="1" ht="15" customHeight="1">
      <c r="A502" s="30">
        <v>3581</v>
      </c>
      <c r="B502" s="61">
        <v>3581</v>
      </c>
      <c r="C502" s="34">
        <v>41057</v>
      </c>
      <c r="D502" s="34">
        <v>41102</v>
      </c>
      <c r="E502" s="34">
        <f t="shared" si="8"/>
        <v>41117</v>
      </c>
      <c r="F502" s="34" t="s">
        <v>501</v>
      </c>
      <c r="G502" s="31" t="s">
        <v>752</v>
      </c>
      <c r="H502" s="31" t="s">
        <v>499</v>
      </c>
      <c r="I502" s="31" t="s">
        <v>499</v>
      </c>
      <c r="J502" s="32" t="s">
        <v>3898</v>
      </c>
      <c r="K502" s="32" t="s">
        <v>3944</v>
      </c>
      <c r="L502" s="32" t="s">
        <v>3966</v>
      </c>
      <c r="M502" s="63" t="str">
        <f>VLOOKUP(B502,SAOM!B$2:H1453,7,0)</f>
        <v>-</v>
      </c>
      <c r="N502" s="63">
        <v>4033</v>
      </c>
      <c r="O502" s="34" t="str">
        <f>VLOOKUP(B502,SAOM!B$2:I1453,8,0)</f>
        <v>-</v>
      </c>
      <c r="P502" s="34" t="e">
        <f>VLOOKUP(B502,AG_Lider!A$1:F1812,6,0)</f>
        <v>#N/A</v>
      </c>
      <c r="Q502" s="65" t="str">
        <f>VLOOKUP(B502,SAOM!B$2:J1453,9,0)</f>
        <v>na Paula Queiroz</v>
      </c>
      <c r="R502" s="34" t="str">
        <f>VLOOKUP(B502,SAOM!B$2:K1899,10,0)</f>
        <v>Praça José Batista Marra, 375</v>
      </c>
      <c r="S502" s="65" t="str">
        <f>VLOOKUP(B502,SAOM!B498:M1226,12,0)</f>
        <v>34 3811-2070</v>
      </c>
      <c r="T502" s="116" t="str">
        <f>VLOOKUP(B502,SAOM!B498:L1226,11,0)</f>
        <v>38750-000</v>
      </c>
      <c r="U502" s="35"/>
      <c r="V502" s="63" t="str">
        <f>VLOOKUP(B502,SAOM!B498:N1226,13,0)</f>
        <v>-</v>
      </c>
      <c r="W502" s="34"/>
      <c r="X502" s="32"/>
      <c r="Y502" s="36"/>
      <c r="Z502" s="53"/>
      <c r="AA502" s="72" t="s">
        <v>4975</v>
      </c>
      <c r="AB502" s="72" t="s">
        <v>4850</v>
      </c>
      <c r="AC502" s="72"/>
      <c r="AD502" s="32" t="s">
        <v>4980</v>
      </c>
      <c r="AE502" s="37" t="s">
        <v>4850</v>
      </c>
    </row>
    <row r="503" spans="1:31" s="37" customFormat="1" ht="15" customHeight="1">
      <c r="A503" s="30">
        <v>3583</v>
      </c>
      <c r="B503" s="61">
        <v>3583</v>
      </c>
      <c r="C503" s="34">
        <v>41057</v>
      </c>
      <c r="D503" s="34">
        <v>41102</v>
      </c>
      <c r="E503" s="34">
        <f t="shared" si="8"/>
        <v>41117</v>
      </c>
      <c r="F503" s="34" t="s">
        <v>501</v>
      </c>
      <c r="G503" s="31" t="s">
        <v>517</v>
      </c>
      <c r="H503" s="31" t="s">
        <v>499</v>
      </c>
      <c r="I503" s="31" t="s">
        <v>501</v>
      </c>
      <c r="J503" s="32" t="s">
        <v>3901</v>
      </c>
      <c r="K503" s="32" t="s">
        <v>3945</v>
      </c>
      <c r="L503" s="32" t="s">
        <v>3967</v>
      </c>
      <c r="M503" s="63" t="str">
        <f>VLOOKUP(B503,SAOM!B$2:H1454,7,0)</f>
        <v>SES-RETO-3583</v>
      </c>
      <c r="N503" s="63">
        <v>4033</v>
      </c>
      <c r="O503" s="34">
        <f>VLOOKUP(B503,SAOM!B$2:I1454,8,0)</f>
        <v>41110</v>
      </c>
      <c r="P503" s="34" t="e">
        <f>VLOOKUP(B503,AG_Lider!A$1:F1813,6,0)</f>
        <v>#N/A</v>
      </c>
      <c r="Q503" s="65" t="str">
        <f>VLOOKUP(B503,SAOM!B$2:J1454,9,0)</f>
        <v>Marisia Muniz Alves de Aguiar</v>
      </c>
      <c r="R503" s="34" t="str">
        <f>VLOOKUP(B503,SAOM!B$2:K1900,10,0)</f>
        <v>Pedro Claudio Conrado, s/n</v>
      </c>
      <c r="S503" s="65" t="str">
        <f>VLOOKUP(B503,SAOM!B499:M1227,12,0)</f>
        <v>33 3378-4133</v>
      </c>
      <c r="T503" s="116" t="str">
        <f>VLOOKUP(B503,SAOM!B499:L1227,11,0)</f>
        <v>36920-000</v>
      </c>
      <c r="U503" s="35"/>
      <c r="V503" s="63" t="str">
        <f>VLOOKUP(B503,SAOM!B499:N1227,13,0)</f>
        <v>00:20:0e:10:4f:73</v>
      </c>
      <c r="W503" s="34">
        <v>41110</v>
      </c>
      <c r="X503" s="70" t="s">
        <v>2726</v>
      </c>
      <c r="Y503" s="36">
        <v>41110</v>
      </c>
      <c r="Z503" s="53"/>
      <c r="AA503" s="72"/>
      <c r="AB503" s="72" t="s">
        <v>4850</v>
      </c>
      <c r="AC503" s="72"/>
      <c r="AD503" s="32" t="s">
        <v>4981</v>
      </c>
      <c r="AE503" s="37" t="s">
        <v>4850</v>
      </c>
    </row>
    <row r="504" spans="1:31" s="37" customFormat="1">
      <c r="A504" s="30">
        <v>3584</v>
      </c>
      <c r="B504" s="61">
        <v>3584</v>
      </c>
      <c r="C504" s="34">
        <v>41057</v>
      </c>
      <c r="D504" s="34">
        <v>41102</v>
      </c>
      <c r="E504" s="34">
        <f t="shared" si="8"/>
        <v>41117</v>
      </c>
      <c r="F504" s="34" t="s">
        <v>501</v>
      </c>
      <c r="G504" s="31" t="s">
        <v>517</v>
      </c>
      <c r="H504" s="31" t="s">
        <v>684</v>
      </c>
      <c r="I504" s="31" t="s">
        <v>501</v>
      </c>
      <c r="J504" s="32" t="s">
        <v>3905</v>
      </c>
      <c r="K504" s="32" t="s">
        <v>3946</v>
      </c>
      <c r="L504" s="32" t="s">
        <v>3968</v>
      </c>
      <c r="M504" s="63" t="str">
        <f>VLOOKUP(B504,SAOM!B$2:H1455,7,0)</f>
        <v>SES-RICE-3584</v>
      </c>
      <c r="N504" s="63">
        <v>4033</v>
      </c>
      <c r="O504" s="34">
        <f>VLOOKUP(B504,SAOM!B$2:I1455,8,0)</f>
        <v>41101</v>
      </c>
      <c r="P504" s="34" t="e">
        <f>VLOOKUP(B504,AG_Lider!A$1:F1814,6,0)</f>
        <v>#N/A</v>
      </c>
      <c r="Q504" s="65" t="str">
        <f>VLOOKUP(B504,SAOM!B$2:J1455,9,0)</f>
        <v>Antônio Aureo</v>
      </c>
      <c r="R504" s="34" t="str">
        <f>VLOOKUP(B504,SAOM!B$2:K1901,10,0)</f>
        <v>Rua Coronel João José, 58</v>
      </c>
      <c r="S504" s="65" t="str">
        <f>VLOOKUP(B504,SAOM!B500:M1228,12,0)</f>
        <v>31 3883-5288</v>
      </c>
      <c r="T504" s="116" t="str">
        <f>VLOOKUP(B504,SAOM!B500:L1228,11,0)</f>
        <v>35442-000</v>
      </c>
      <c r="U504" s="35"/>
      <c r="V504" s="63" t="str">
        <f>VLOOKUP(B504,SAOM!B500:N1228,13,0)</f>
        <v>00:20:0e:10:51:e2</v>
      </c>
      <c r="W504" s="34">
        <v>41100</v>
      </c>
      <c r="X504" s="32" t="s">
        <v>4422</v>
      </c>
      <c r="Y504" s="36">
        <v>41103</v>
      </c>
      <c r="Z504" s="53"/>
      <c r="AA504" s="72" t="s">
        <v>5770</v>
      </c>
      <c r="AB504" s="72" t="s">
        <v>4850</v>
      </c>
      <c r="AC504" s="72"/>
      <c r="AD504" s="127" t="s">
        <v>4790</v>
      </c>
      <c r="AE504" s="37" t="s">
        <v>4850</v>
      </c>
    </row>
    <row r="505" spans="1:31" s="37" customFormat="1" ht="15" customHeight="1">
      <c r="A505" s="30">
        <v>3585</v>
      </c>
      <c r="B505" s="61">
        <v>3585</v>
      </c>
      <c r="C505" s="34">
        <v>41057</v>
      </c>
      <c r="D505" s="34">
        <v>41102</v>
      </c>
      <c r="E505" s="34">
        <f t="shared" si="8"/>
        <v>41117</v>
      </c>
      <c r="F505" s="34">
        <v>41096</v>
      </c>
      <c r="G505" s="31" t="s">
        <v>6466</v>
      </c>
      <c r="H505" s="31" t="s">
        <v>499</v>
      </c>
      <c r="I505" s="31" t="s">
        <v>506</v>
      </c>
      <c r="J505" s="32" t="s">
        <v>3907</v>
      </c>
      <c r="K505" s="32" t="s">
        <v>3947</v>
      </c>
      <c r="L505" s="32" t="s">
        <v>3969</v>
      </c>
      <c r="M505" s="63" t="str">
        <f>VLOOKUP(B505,SAOM!B$2:H1456,7,0)</f>
        <v>SES-RITO-3585</v>
      </c>
      <c r="N505" s="63">
        <v>4033</v>
      </c>
      <c r="O505" s="34" t="str">
        <f>VLOOKUP(B505,SAOM!B$2:I1456,8,0)</f>
        <v>-</v>
      </c>
      <c r="P505" s="34" t="e">
        <f>VLOOKUP(B505,AG_Lider!A$1:F1815,6,0)</f>
        <v>#N/A</v>
      </c>
      <c r="Q505" s="65" t="str">
        <f>VLOOKUP(B505,SAOM!B$2:J1456,9,0)</f>
        <v>Elvira Cristina Figueiredo</v>
      </c>
      <c r="R505" s="34" t="str">
        <f>VLOOKUP(B505,SAOM!B$2:K1902,10,0)</f>
        <v>Rua Esperidião, 377</v>
      </c>
      <c r="S505" s="65" t="str">
        <f>VLOOKUP(B505,SAOM!B501:M1229,12,0)</f>
        <v xml:space="preserve">(32)3283-3875  / 32 </v>
      </c>
      <c r="T505" s="116" t="str">
        <f>VLOOKUP(B505,SAOM!B501:L1229,11,0)</f>
        <v>36130-000</v>
      </c>
      <c r="U505" s="35"/>
      <c r="V505" s="63" t="str">
        <f>VLOOKUP(B505,SAOM!B501:N1229,13,0)</f>
        <v>-</v>
      </c>
      <c r="W505" s="34"/>
      <c r="X505" s="32"/>
      <c r="Y505" s="36"/>
      <c r="Z505" s="53"/>
      <c r="AA505" s="72" t="s">
        <v>5557</v>
      </c>
      <c r="AB505" s="72" t="s">
        <v>4850</v>
      </c>
      <c r="AC505" s="72"/>
      <c r="AD505" s="127" t="s">
        <v>4790</v>
      </c>
      <c r="AE505" s="37" t="s">
        <v>4850</v>
      </c>
    </row>
    <row r="506" spans="1:31" s="37" customFormat="1">
      <c r="A506" s="30">
        <v>3586</v>
      </c>
      <c r="B506" s="61">
        <v>3586</v>
      </c>
      <c r="C506" s="34">
        <v>41057</v>
      </c>
      <c r="D506" s="34">
        <v>41117</v>
      </c>
      <c r="E506" s="34">
        <f t="shared" si="8"/>
        <v>41132</v>
      </c>
      <c r="F506" s="34">
        <v>41073</v>
      </c>
      <c r="G506" s="31" t="s">
        <v>752</v>
      </c>
      <c r="H506" s="31" t="s">
        <v>499</v>
      </c>
      <c r="I506" s="31" t="s">
        <v>499</v>
      </c>
      <c r="J506" s="32" t="s">
        <v>3910</v>
      </c>
      <c r="K506" s="32" t="s">
        <v>3948</v>
      </c>
      <c r="L506" s="32" t="s">
        <v>3970</v>
      </c>
      <c r="M506" s="63" t="str">
        <f>VLOOKUP(B506,SAOM!B$2:H1457,7,0)</f>
        <v>-</v>
      </c>
      <c r="N506" s="63">
        <v>4033</v>
      </c>
      <c r="O506" s="34" t="str">
        <f>VLOOKUP(B506,SAOM!B$2:I1457,8,0)</f>
        <v>-</v>
      </c>
      <c r="P506" s="34" t="e">
        <f>VLOOKUP(B506,AG_Lider!A$1:F1816,6,0)</f>
        <v>#N/A</v>
      </c>
      <c r="Q506" s="65" t="str">
        <f>VLOOKUP(B506,SAOM!B$2:J1457,9,0)</f>
        <v>Marcel Morengui Sinicio</v>
      </c>
      <c r="R506" s="34" t="str">
        <f>VLOOKUP(B506,SAOM!B$2:K1903,10,0)</f>
        <v>RUA MAURÍCIO BONATI, 10 - Centro</v>
      </c>
      <c r="S506" s="65" t="str">
        <f>VLOOKUP(B506,SAOM!B502:M1230,12,0)</f>
        <v>34 3351 3739</v>
      </c>
      <c r="T506" s="116" t="str">
        <f>VLOOKUP(B506,SAOM!B502:L1230,11,0)</f>
        <v>38190-000</v>
      </c>
      <c r="U506" s="35"/>
      <c r="V506" s="63" t="str">
        <f>VLOOKUP(B506,SAOM!B502:N1230,13,0)</f>
        <v>-</v>
      </c>
      <c r="W506" s="34"/>
      <c r="X506" s="32"/>
      <c r="Y506" s="36"/>
      <c r="Z506" s="53"/>
      <c r="AA506" s="72" t="s">
        <v>4966</v>
      </c>
      <c r="AB506" s="72" t="s">
        <v>4850</v>
      </c>
      <c r="AC506" s="72"/>
      <c r="AD506" s="32"/>
      <c r="AE506" s="37" t="s">
        <v>4850</v>
      </c>
    </row>
    <row r="507" spans="1:31" s="37" customFormat="1">
      <c r="A507" s="30">
        <v>3592</v>
      </c>
      <c r="B507" s="61">
        <v>3592</v>
      </c>
      <c r="C507" s="34">
        <v>41058</v>
      </c>
      <c r="D507" s="34">
        <v>41103</v>
      </c>
      <c r="E507" s="34">
        <f t="shared" si="8"/>
        <v>41118</v>
      </c>
      <c r="F507" s="34" t="s">
        <v>501</v>
      </c>
      <c r="G507" s="31" t="s">
        <v>517</v>
      </c>
      <c r="H507" s="31" t="s">
        <v>499</v>
      </c>
      <c r="I507" s="31" t="s">
        <v>501</v>
      </c>
      <c r="J507" s="32" t="s">
        <v>3913</v>
      </c>
      <c r="K507" s="32" t="s">
        <v>3949</v>
      </c>
      <c r="L507" s="32" t="s">
        <v>3971</v>
      </c>
      <c r="M507" s="63" t="str">
        <f>VLOOKUP(B507,SAOM!B$2:H1458,7,0)</f>
        <v>SES-SADO-3592</v>
      </c>
      <c r="N507" s="63">
        <v>4033</v>
      </c>
      <c r="O507" s="34">
        <f>VLOOKUP(B507,SAOM!B$2:I1458,8,0)</f>
        <v>41087</v>
      </c>
      <c r="P507" s="34" t="e">
        <f>VLOOKUP(B507,AG_Lider!A$1:F1817,6,0)</f>
        <v>#N/A</v>
      </c>
      <c r="Q507" s="65" t="str">
        <f>VLOOKUP(B507,SAOM!B$2:J1458,9,0)</f>
        <v>Maria Nazaré Lacerda</v>
      </c>
      <c r="R507" s="34" t="str">
        <f>VLOOKUP(B507,SAOM!B$2:K1904,10,0)</f>
        <v>Rua 21 de Abril, 19 -Fundos</v>
      </c>
      <c r="S507" s="65" t="str">
        <f>VLOOKUP(B507,SAOM!B503:M1231,12,0)</f>
        <v>32 3556-1165</v>
      </c>
      <c r="T507" s="116" t="str">
        <f>VLOOKUP(B507,SAOM!B503:L1231,11,0)</f>
        <v>36530-000</v>
      </c>
      <c r="U507" s="35"/>
      <c r="V507" s="63" t="str">
        <f>VLOOKUP(B507,SAOM!B503:N1231,13,0)</f>
        <v>00:20:0e:10:51:f1</v>
      </c>
      <c r="W507" s="34">
        <v>41087</v>
      </c>
      <c r="X507" s="32" t="s">
        <v>1967</v>
      </c>
      <c r="Y507" s="36">
        <v>41087</v>
      </c>
      <c r="Z507" s="53"/>
      <c r="AA507" s="72"/>
      <c r="AB507" s="72" t="s">
        <v>4850</v>
      </c>
      <c r="AC507" s="72"/>
      <c r="AD507" s="32" t="s">
        <v>4745</v>
      </c>
      <c r="AE507" s="37" t="s">
        <v>4850</v>
      </c>
    </row>
    <row r="508" spans="1:31" s="37" customFormat="1">
      <c r="A508" s="30">
        <v>3591</v>
      </c>
      <c r="B508" s="61">
        <v>3591</v>
      </c>
      <c r="C508" s="34">
        <v>41058</v>
      </c>
      <c r="D508" s="34">
        <v>41103</v>
      </c>
      <c r="E508" s="34">
        <f t="shared" si="8"/>
        <v>41118</v>
      </c>
      <c r="F508" s="34" t="s">
        <v>501</v>
      </c>
      <c r="G508" s="31" t="s">
        <v>517</v>
      </c>
      <c r="H508" s="31" t="s">
        <v>499</v>
      </c>
      <c r="I508" s="31" t="s">
        <v>501</v>
      </c>
      <c r="J508" s="32" t="s">
        <v>3917</v>
      </c>
      <c r="K508" s="32" t="s">
        <v>3950</v>
      </c>
      <c r="L508" s="32" t="s">
        <v>3972</v>
      </c>
      <c r="M508" s="63" t="str">
        <f>VLOOKUP(B508,SAOM!B$2:H1459,7,0)</f>
        <v>SES-SARO-3591</v>
      </c>
      <c r="N508" s="63">
        <v>4033</v>
      </c>
      <c r="O508" s="34">
        <f>VLOOKUP(B508,SAOM!B$2:I1459,8,0)</f>
        <v>41087</v>
      </c>
      <c r="P508" s="34" t="e">
        <f>VLOOKUP(B508,AG_Lider!A$1:F1818,6,0)</f>
        <v>#N/A</v>
      </c>
      <c r="Q508" s="65" t="str">
        <f>VLOOKUP(B508,SAOM!B$2:J1459,9,0)</f>
        <v>Paula Adriana Souza</v>
      </c>
      <c r="R508" s="34" t="str">
        <f>VLOOKUP(B508,SAOM!B$2:K1905,10,0)</f>
        <v>Praça Nazário Antunes, 28</v>
      </c>
      <c r="S508" s="65" t="str">
        <f>VLOOKUP(B508,SAOM!B504:M1232,12,0)</f>
        <v>38 3824-8193</v>
      </c>
      <c r="T508" s="116" t="str">
        <f>VLOOKUP(B508,SAOM!B504:L1232,11,0)</f>
        <v>39538-000</v>
      </c>
      <c r="U508" s="35"/>
      <c r="V508" s="63" t="str">
        <f>VLOOKUP(B508,SAOM!B504:N1232,13,0)</f>
        <v>00:20:0e:10:4c:9b</v>
      </c>
      <c r="W508" s="34">
        <v>41087</v>
      </c>
      <c r="X508" s="32" t="s">
        <v>4781</v>
      </c>
      <c r="Y508" s="36">
        <v>41087</v>
      </c>
      <c r="Z508" s="53"/>
      <c r="AA508" s="72"/>
      <c r="AB508" s="72" t="s">
        <v>4850</v>
      </c>
      <c r="AC508" s="72"/>
      <c r="AD508" s="32" t="s">
        <v>4783</v>
      </c>
      <c r="AE508" s="37" t="s">
        <v>4850</v>
      </c>
    </row>
    <row r="509" spans="1:31" s="37" customFormat="1">
      <c r="A509" s="30">
        <v>3589</v>
      </c>
      <c r="B509" s="61">
        <v>3589</v>
      </c>
      <c r="C509" s="34">
        <v>41058</v>
      </c>
      <c r="D509" s="34">
        <v>41103</v>
      </c>
      <c r="E509" s="34">
        <f t="shared" si="8"/>
        <v>41118</v>
      </c>
      <c r="F509" s="34" t="s">
        <v>501</v>
      </c>
      <c r="G509" s="31" t="s">
        <v>517</v>
      </c>
      <c r="H509" s="31" t="s">
        <v>684</v>
      </c>
      <c r="I509" s="31" t="s">
        <v>501</v>
      </c>
      <c r="J509" s="32" t="s">
        <v>3921</v>
      </c>
      <c r="K509" s="32" t="s">
        <v>3951</v>
      </c>
      <c r="L509" s="32" t="s">
        <v>3973</v>
      </c>
      <c r="M509" s="63" t="str">
        <f>VLOOKUP(B509,SAOM!B$2:H1460,7,0)</f>
        <v>SES-SARA-3589</v>
      </c>
      <c r="N509" s="63">
        <v>4033</v>
      </c>
      <c r="O509" s="34">
        <f>VLOOKUP(B509,SAOM!B$2:I1460,8,0)</f>
        <v>41092</v>
      </c>
      <c r="P509" s="34" t="e">
        <f>VLOOKUP(B509,AG_Lider!A$1:F1819,6,0)</f>
        <v>#N/A</v>
      </c>
      <c r="Q509" s="65" t="str">
        <f>VLOOKUP(B509,SAOM!B$2:J1460,9,0)</f>
        <v>Evangeline Silveira Lage Lott</v>
      </c>
      <c r="R509" s="34" t="str">
        <f>VLOOKUP(B509,SAOM!B$2:K1906,10,0)</f>
        <v>Avenida José Mariano Pires, 209</v>
      </c>
      <c r="S509" s="65" t="str">
        <f>VLOOKUP(B509,SAOM!B505:M1233,12,0)</f>
        <v>31 3838-1340</v>
      </c>
      <c r="T509" s="116" t="str">
        <f>VLOOKUP(B509,SAOM!B505:L1233,11,0)</f>
        <v>35910-000</v>
      </c>
      <c r="U509" s="35"/>
      <c r="V509" s="63" t="str">
        <f>VLOOKUP(B509,SAOM!B505:N1233,13,0)</f>
        <v>00:20:0e:10:52:b6</v>
      </c>
      <c r="W509" s="34">
        <v>41092</v>
      </c>
      <c r="X509" s="32" t="s">
        <v>4422</v>
      </c>
      <c r="Y509" s="36">
        <v>41092</v>
      </c>
      <c r="Z509" s="53"/>
      <c r="AA509" s="72"/>
      <c r="AB509" s="72" t="s">
        <v>4850</v>
      </c>
      <c r="AC509" s="72"/>
      <c r="AD509" s="32" t="s">
        <v>4957</v>
      </c>
      <c r="AE509" s="37" t="s">
        <v>4850</v>
      </c>
    </row>
    <row r="510" spans="1:31" s="125" customFormat="1">
      <c r="A510" s="117">
        <v>3689</v>
      </c>
      <c r="B510" s="118">
        <v>3689</v>
      </c>
      <c r="C510" s="119">
        <v>41071</v>
      </c>
      <c r="D510" s="119">
        <v>41116</v>
      </c>
      <c r="E510" s="119">
        <f t="shared" si="8"/>
        <v>41131</v>
      </c>
      <c r="F510" s="119" t="s">
        <v>501</v>
      </c>
      <c r="G510" s="120" t="s">
        <v>2466</v>
      </c>
      <c r="H510" s="120" t="s">
        <v>499</v>
      </c>
      <c r="I510" s="120" t="s">
        <v>501</v>
      </c>
      <c r="J510" s="121" t="s">
        <v>175</v>
      </c>
      <c r="K510" s="121" t="s">
        <v>4185</v>
      </c>
      <c r="L510" s="121" t="s">
        <v>4186</v>
      </c>
      <c r="M510" s="118" t="str">
        <f>VLOOKUP(B510,SAOM!B$2:H1481,7,0)</f>
        <v>SES-TENI-3689</v>
      </c>
      <c r="N510" s="118">
        <v>4033</v>
      </c>
      <c r="O510" s="119">
        <f>VLOOKUP(B510,SAOM!B$2:I1481,8,0)</f>
        <v>41101</v>
      </c>
      <c r="P510" s="119" t="e">
        <f>VLOOKUP(B510,AG_Lider!A$1:F1840,6,0)</f>
        <v>#N/A</v>
      </c>
      <c r="Q510" s="122" t="str">
        <f>VLOOKUP(B510,SAOM!B$2:J1481,9,0)</f>
        <v>Michelle Elke</v>
      </c>
      <c r="R510" s="119" t="str">
        <f>VLOOKUP(B510,SAOM!B$2:K1927,10,0)</f>
        <v>Rua Joaquim Martins da Silva , n35 - Bairro Matinha</v>
      </c>
      <c r="S510" s="122" t="str">
        <f>VLOOKUP(B510,SAOM!B526:M1254,12,0)</f>
        <v>(33) 3523-5334</v>
      </c>
      <c r="T510" s="128">
        <f>VLOOKUP(B510,SAOM!B526:L1254,11,0)</f>
        <v>39800000</v>
      </c>
      <c r="U510" s="123"/>
      <c r="V510" s="118" t="str">
        <f>VLOOKUP(B510,SAOM!B526:N1254,13,0)</f>
        <v>00:20:0e:10:52:ce</v>
      </c>
      <c r="W510" s="119">
        <v>41101</v>
      </c>
      <c r="X510" s="121" t="s">
        <v>5766</v>
      </c>
      <c r="Y510" s="124"/>
      <c r="Z510" s="98"/>
      <c r="AA510" s="96" t="s">
        <v>5835</v>
      </c>
      <c r="AB510" s="72" t="s">
        <v>4850</v>
      </c>
      <c r="AC510" s="96"/>
      <c r="AD510" s="126" t="s">
        <v>4956</v>
      </c>
      <c r="AE510" s="125" t="s">
        <v>4850</v>
      </c>
    </row>
    <row r="511" spans="1:31" s="37" customFormat="1">
      <c r="A511" s="30">
        <v>3611</v>
      </c>
      <c r="B511" s="61">
        <v>3611</v>
      </c>
      <c r="C511" s="34">
        <v>41057</v>
      </c>
      <c r="D511" s="34">
        <v>41143</v>
      </c>
      <c r="E511" s="34">
        <f t="shared" si="8"/>
        <v>41158</v>
      </c>
      <c r="F511" s="34" t="s">
        <v>501</v>
      </c>
      <c r="G511" s="31" t="s">
        <v>517</v>
      </c>
      <c r="H511" s="31" t="s">
        <v>499</v>
      </c>
      <c r="I511" s="31" t="s">
        <v>501</v>
      </c>
      <c r="J511" s="32" t="s">
        <v>3801</v>
      </c>
      <c r="K511" s="32" t="s">
        <v>3931</v>
      </c>
      <c r="L511" s="32" t="s">
        <v>3953</v>
      </c>
      <c r="M511" s="63" t="str">
        <f>VLOOKUP(B511,SAOM!B$2:H1462,7,0)</f>
        <v>SES-BANA-3611</v>
      </c>
      <c r="N511" s="63">
        <v>4033</v>
      </c>
      <c r="O511" s="34">
        <f>VLOOKUP(B511,SAOM!B$2:I1462,8,0)</f>
        <v>41109</v>
      </c>
      <c r="P511" s="34" t="e">
        <f>VLOOKUP(B511,AG_Lider!A$1:F1821,6,0)</f>
        <v>#N/A</v>
      </c>
      <c r="Q511" s="65" t="str">
        <f>VLOOKUP(B511,SAOM!B$2:J1462,9,0)</f>
        <v>Fernanda Fernandes Vieira // Valnete de Olive</v>
      </c>
      <c r="R511" s="34" t="str">
        <f>VLOOKUP(B511,SAOM!B$2:K1908,10,0)</f>
        <v>Rua José Francisco Paes, 320</v>
      </c>
      <c r="S511" s="65" t="str">
        <f>VLOOKUP(B511,SAOM!B507:M1235,12,0)</f>
        <v>32 3333-4121</v>
      </c>
      <c r="T511" s="116" t="str">
        <f>VLOOKUP(B511,SAOM!B507:L1235,11,0)</f>
        <v>36205-276</v>
      </c>
      <c r="U511" s="35"/>
      <c r="V511" s="63" t="str">
        <f>VLOOKUP(B511,SAOM!B507:N1235,13,0)</f>
        <v>00:20:0e:10:4b:1c</v>
      </c>
      <c r="W511" s="34">
        <v>41109</v>
      </c>
      <c r="X511" s="32" t="s">
        <v>1562</v>
      </c>
      <c r="Y511" s="36">
        <v>41117</v>
      </c>
      <c r="Z511" s="53"/>
      <c r="AA511" s="72" t="s">
        <v>6128</v>
      </c>
      <c r="AB511" s="72" t="s">
        <v>4850</v>
      </c>
      <c r="AC511" s="72"/>
      <c r="AD511" s="32"/>
      <c r="AE511" s="37" t="s">
        <v>4850</v>
      </c>
    </row>
    <row r="512" spans="1:31" s="37" customFormat="1">
      <c r="A512" s="30">
        <v>3582</v>
      </c>
      <c r="B512" s="61">
        <v>3582</v>
      </c>
      <c r="C512" s="34">
        <v>41057</v>
      </c>
      <c r="D512" s="34">
        <v>41102</v>
      </c>
      <c r="E512" s="34">
        <f t="shared" si="8"/>
        <v>41117</v>
      </c>
      <c r="F512" s="34" t="s">
        <v>501</v>
      </c>
      <c r="G512" s="31" t="s">
        <v>517</v>
      </c>
      <c r="H512" s="31" t="s">
        <v>499</v>
      </c>
      <c r="I512" s="31" t="s">
        <v>499</v>
      </c>
      <c r="J512" s="32" t="s">
        <v>4011</v>
      </c>
      <c r="K512" s="32" t="s">
        <v>4021</v>
      </c>
      <c r="L512" s="32" t="s">
        <v>4022</v>
      </c>
      <c r="M512" s="63" t="str">
        <f>VLOOKUP(B512,SAOM!B$2:H1463,7,0)</f>
        <v>SES-QUTA-3582</v>
      </c>
      <c r="N512" s="63">
        <v>4033</v>
      </c>
      <c r="O512" s="34">
        <f>VLOOKUP(B512,SAOM!B$2:I1463,8,0)</f>
        <v>41108</v>
      </c>
      <c r="P512" s="34" t="e">
        <f>VLOOKUP(B512,AG_Lider!A$1:F1822,6,0)</f>
        <v>#N/A</v>
      </c>
      <c r="Q512" s="65" t="str">
        <f>VLOOKUP(B512,SAOM!B$2:J1463,9,0)</f>
        <v>Daniela Gandra de Carvalho</v>
      </c>
      <c r="R512" s="34" t="str">
        <f>VLOOKUP(B512,SAOM!B$2:K1909,10,0)</f>
        <v>Rua Professor Eloy Lacerda, 141 - Centro</v>
      </c>
      <c r="S512" s="65" t="str">
        <f>VLOOKUP(B512,SAOM!B508:M1236,12,0)</f>
        <v>31 3722-1210</v>
      </c>
      <c r="T512" s="116" t="str">
        <f>VLOOKUP(B512,SAOM!B508:L1236,11,0)</f>
        <v>36424-000</v>
      </c>
      <c r="U512" s="35"/>
      <c r="V512" s="63" t="str">
        <f>VLOOKUP(B512,SAOM!B508:N1236,13,0)</f>
        <v>00:20:0e:10:4f:2c</v>
      </c>
      <c r="W512" s="34">
        <v>41107</v>
      </c>
      <c r="X512" s="32" t="s">
        <v>5976</v>
      </c>
      <c r="Y512" s="36">
        <v>41109</v>
      </c>
      <c r="Z512" s="53"/>
      <c r="AA512" s="72"/>
      <c r="AB512" s="72" t="s">
        <v>4850</v>
      </c>
      <c r="AC512" s="72"/>
      <c r="AD512" s="32" t="s">
        <v>5945</v>
      </c>
      <c r="AE512" s="37" t="s">
        <v>4850</v>
      </c>
    </row>
    <row r="513" spans="1:31" s="37" customFormat="1">
      <c r="A513" s="30">
        <v>3641</v>
      </c>
      <c r="B513" s="61">
        <v>3641</v>
      </c>
      <c r="C513" s="34">
        <v>41060</v>
      </c>
      <c r="D513" s="34">
        <v>41105</v>
      </c>
      <c r="E513" s="34">
        <f t="shared" si="8"/>
        <v>41120</v>
      </c>
      <c r="F513" s="34" t="s">
        <v>501</v>
      </c>
      <c r="G513" s="31" t="s">
        <v>752</v>
      </c>
      <c r="H513" s="31" t="s">
        <v>499</v>
      </c>
      <c r="I513" s="31" t="s">
        <v>499</v>
      </c>
      <c r="J513" s="32" t="s">
        <v>1563</v>
      </c>
      <c r="K513" s="32" t="s">
        <v>4023</v>
      </c>
      <c r="L513" s="32" t="s">
        <v>4024</v>
      </c>
      <c r="M513" s="63" t="str">
        <f>VLOOKUP(B513,SAOM!B$2:H1464,7,0)</f>
        <v>-</v>
      </c>
      <c r="N513" s="63">
        <v>4033</v>
      </c>
      <c r="O513" s="34" t="str">
        <f>VLOOKUP(B513,SAOM!B$2:I1464,8,0)</f>
        <v>-</v>
      </c>
      <c r="P513" s="34" t="e">
        <f>VLOOKUP(B513,AG_Lider!A$1:F1823,6,0)</f>
        <v>#N/A</v>
      </c>
      <c r="Q513" s="65" t="str">
        <f>VLOOKUP(B513,SAOM!B$2:J1464,9,0)</f>
        <v>Fernando</v>
      </c>
      <c r="R513" s="34" t="str">
        <f>VLOOKUP(B513,SAOM!B$2:K1910,10,0)</f>
        <v xml:space="preserve">Avenida Marechal Deodoro da FOnseca, 546 - Almoxarifado </v>
      </c>
      <c r="S513" s="65" t="str">
        <f>VLOOKUP(B513,SAOM!B509:M1237,12,0)</f>
        <v>(38)3629-4300</v>
      </c>
      <c r="T513" s="116" t="str">
        <f>VLOOKUP(B513,SAOM!B509:L1237,11,0)</f>
        <v xml:space="preserve">	39480-000</v>
      </c>
      <c r="U513" s="35"/>
      <c r="V513" s="63" t="str">
        <f>VLOOKUP(B513,SAOM!B509:N1237,13,0)</f>
        <v>-</v>
      </c>
      <c r="W513" s="34"/>
      <c r="X513" s="32"/>
      <c r="Y513" s="36"/>
      <c r="Z513" s="53"/>
      <c r="AA513" s="72"/>
      <c r="AB513" s="72" t="s">
        <v>4850</v>
      </c>
      <c r="AC513" s="72"/>
      <c r="AD513" s="32"/>
      <c r="AE513" s="37" t="s">
        <v>4850</v>
      </c>
    </row>
    <row r="514" spans="1:31" s="37" customFormat="1">
      <c r="A514" s="30">
        <v>3560</v>
      </c>
      <c r="B514" s="61">
        <v>3560</v>
      </c>
      <c r="C514" s="34">
        <v>41060</v>
      </c>
      <c r="D514" s="34">
        <v>41105</v>
      </c>
      <c r="E514" s="34">
        <f t="shared" si="8"/>
        <v>41120</v>
      </c>
      <c r="F514" s="34" t="s">
        <v>501</v>
      </c>
      <c r="G514" s="31" t="s">
        <v>752</v>
      </c>
      <c r="H514" s="31" t="s">
        <v>499</v>
      </c>
      <c r="I514" s="31" t="s">
        <v>499</v>
      </c>
      <c r="J514" s="32" t="s">
        <v>1916</v>
      </c>
      <c r="K514" s="32" t="s">
        <v>4025</v>
      </c>
      <c r="L514" s="32" t="s">
        <v>4026</v>
      </c>
      <c r="M514" s="63" t="str">
        <f>VLOOKUP(B514,SAOM!B$2:H1465,7,0)</f>
        <v>-</v>
      </c>
      <c r="N514" s="63">
        <v>4033</v>
      </c>
      <c r="O514" s="34" t="str">
        <f>VLOOKUP(B514,SAOM!B$2:I1465,8,0)</f>
        <v>-</v>
      </c>
      <c r="P514" s="34" t="e">
        <f>VLOOKUP(B514,AG_Lider!A$1:F1824,6,0)</f>
        <v>#N/A</v>
      </c>
      <c r="Q514" s="65" t="str">
        <f>VLOOKUP(B514,SAOM!B$2:J1465,9,0)</f>
        <v>Saulo/Daniel</v>
      </c>
      <c r="R514" s="34" t="str">
        <f>VLOOKUP(B514,SAOM!B$2:K1911,10,0)</f>
        <v xml:space="preserve">	Rua São João da Ponte, 409 - Escritorio Microrregional  - Centro</v>
      </c>
      <c r="S514" s="65" t="str">
        <f>VLOOKUP(B514,SAOM!B510:M1238,12,0)</f>
        <v>(38) 3821-5745</v>
      </c>
      <c r="T514" s="116" t="str">
        <f>VLOOKUP(B514,SAOM!B510:L1238,11,0)</f>
        <v>39440-000</v>
      </c>
      <c r="U514" s="35"/>
      <c r="V514" s="63" t="str">
        <f>VLOOKUP(B514,SAOM!B510:N1238,13,0)</f>
        <v>-</v>
      </c>
      <c r="W514" s="34"/>
      <c r="X514" s="32"/>
      <c r="Y514" s="36"/>
      <c r="Z514" s="53"/>
      <c r="AA514" s="72"/>
      <c r="AB514" s="72" t="s">
        <v>4850</v>
      </c>
      <c r="AC514" s="72"/>
      <c r="AD514" s="32"/>
      <c r="AE514" s="37" t="s">
        <v>4850</v>
      </c>
    </row>
    <row r="515" spans="1:31" s="37" customFormat="1">
      <c r="A515" s="30">
        <v>3767</v>
      </c>
      <c r="B515" s="61">
        <v>3767</v>
      </c>
      <c r="C515" s="34">
        <v>41073</v>
      </c>
      <c r="D515" s="34">
        <v>41118</v>
      </c>
      <c r="E515" s="34">
        <f t="shared" si="8"/>
        <v>41133</v>
      </c>
      <c r="F515" s="34" t="s">
        <v>501</v>
      </c>
      <c r="G515" s="31" t="s">
        <v>517</v>
      </c>
      <c r="H515" s="31" t="s">
        <v>684</v>
      </c>
      <c r="I515" s="31" t="s">
        <v>501</v>
      </c>
      <c r="J515" s="32" t="s">
        <v>4071</v>
      </c>
      <c r="K515" s="32" t="s">
        <v>4175</v>
      </c>
      <c r="L515" s="32" t="s">
        <v>4176</v>
      </c>
      <c r="M515" s="63" t="str">
        <f>VLOOKUP(B515,SAOM!B$2:H1466,7,0)</f>
        <v>SES-JODE-3767</v>
      </c>
      <c r="N515" s="63">
        <v>4033</v>
      </c>
      <c r="O515" s="34">
        <f>VLOOKUP(B515,SAOM!B$2:I1466,8,0)</f>
        <v>41102</v>
      </c>
      <c r="P515" s="34" t="e">
        <f>VLOOKUP(B515,AG_Lider!A$1:F1825,6,0)</f>
        <v>#N/A</v>
      </c>
      <c r="Q515" s="65" t="str">
        <f>VLOOKUP(B515,SAOM!B$2:J1466,9,0)</f>
        <v>Simaia Leal Cota Rodrigues</v>
      </c>
      <c r="R515" s="34" t="str">
        <f>VLOOKUP(B515,SAOM!B$2:K1912,10,0)</f>
        <v>Rua Nova York , 597 -Bairro Novo Cruzeiro</v>
      </c>
      <c r="S515" s="65" t="str">
        <f>VLOOKUP(B515,SAOM!B511:M1239,12,0)</f>
        <v>(31) 3852-4804</v>
      </c>
      <c r="T515" s="116">
        <f>VLOOKUP(B515,SAOM!B511:L1239,11,0)</f>
        <v>35930112</v>
      </c>
      <c r="U515" s="35"/>
      <c r="V515" s="63" t="str">
        <f>VLOOKUP(B515,SAOM!B511:N1239,13,0)</f>
        <v>00:20:0e:10:48:52</v>
      </c>
      <c r="W515" s="34">
        <v>41102</v>
      </c>
      <c r="X515" s="32" t="s">
        <v>4420</v>
      </c>
      <c r="Y515" s="36">
        <v>41103</v>
      </c>
      <c r="Z515" s="53"/>
      <c r="AA515" s="72"/>
      <c r="AB515" s="72" t="s">
        <v>4850</v>
      </c>
      <c r="AC515" s="72"/>
      <c r="AD515" s="32"/>
      <c r="AE515" s="37" t="s">
        <v>4850</v>
      </c>
    </row>
    <row r="516" spans="1:31" s="37" customFormat="1">
      <c r="A516" s="30">
        <v>3766</v>
      </c>
      <c r="B516" s="61">
        <v>3766</v>
      </c>
      <c r="C516" s="34">
        <v>41073</v>
      </c>
      <c r="D516" s="34">
        <v>41118</v>
      </c>
      <c r="E516" s="34">
        <f t="shared" si="8"/>
        <v>41133</v>
      </c>
      <c r="F516" s="34" t="s">
        <v>501</v>
      </c>
      <c r="G516" s="31" t="s">
        <v>517</v>
      </c>
      <c r="H516" s="31" t="s">
        <v>684</v>
      </c>
      <c r="I516" s="31" t="s">
        <v>501</v>
      </c>
      <c r="J516" s="32" t="s">
        <v>4071</v>
      </c>
      <c r="K516" s="32" t="s">
        <v>4175</v>
      </c>
      <c r="L516" s="32" t="s">
        <v>4176</v>
      </c>
      <c r="M516" s="63" t="str">
        <f>VLOOKUP(B516,SAOM!B$2:H1467,7,0)</f>
        <v>SES-JODE-3766</v>
      </c>
      <c r="N516" s="63">
        <v>4033</v>
      </c>
      <c r="O516" s="34">
        <f>VLOOKUP(B516,SAOM!B$2:I1467,8,0)</f>
        <v>41108</v>
      </c>
      <c r="P516" s="34" t="e">
        <f>VLOOKUP(B516,AG_Lider!A$1:F1826,6,0)</f>
        <v>#N/A</v>
      </c>
      <c r="Q516" s="65" t="str">
        <f>VLOOKUP(B516,SAOM!B$2:J1467,9,0)</f>
        <v>Andrea Aparecida dos Reis</v>
      </c>
      <c r="R516" s="34" t="str">
        <f>VLOOKUP(B516,SAOM!B$2:K1913,10,0)</f>
        <v>Rua Um , n220 - Bairro Nova Esperança</v>
      </c>
      <c r="S516" s="65" t="str">
        <f>VLOOKUP(B516,SAOM!B512:M1240,12,0)</f>
        <v>(31) 3852-2699</v>
      </c>
      <c r="T516" s="116">
        <f>VLOOKUP(B516,SAOM!B512:L1240,11,0)</f>
        <v>35930160</v>
      </c>
      <c r="U516" s="35"/>
      <c r="V516" s="63" t="str">
        <f>VLOOKUP(B516,SAOM!B512:N1240,13,0)</f>
        <v>00:20:0E:10:51:BF</v>
      </c>
      <c r="W516" s="34">
        <v>41108</v>
      </c>
      <c r="X516" s="32" t="s">
        <v>5936</v>
      </c>
      <c r="Y516" s="36">
        <v>41109</v>
      </c>
      <c r="Z516" s="53"/>
      <c r="AA516" s="72"/>
      <c r="AB516" s="72" t="s">
        <v>4850</v>
      </c>
      <c r="AC516" s="72"/>
      <c r="AD516" s="32" t="s">
        <v>5992</v>
      </c>
      <c r="AE516" s="37" t="s">
        <v>4850</v>
      </c>
    </row>
    <row r="517" spans="1:31" s="37" customFormat="1">
      <c r="A517" s="30">
        <v>3763</v>
      </c>
      <c r="B517" s="61">
        <v>3763</v>
      </c>
      <c r="C517" s="34">
        <v>41073</v>
      </c>
      <c r="D517" s="34">
        <v>41118</v>
      </c>
      <c r="E517" s="34">
        <f t="shared" si="8"/>
        <v>41133</v>
      </c>
      <c r="F517" s="34" t="s">
        <v>501</v>
      </c>
      <c r="G517" s="31" t="s">
        <v>517</v>
      </c>
      <c r="H517" s="31" t="s">
        <v>684</v>
      </c>
      <c r="I517" s="31" t="s">
        <v>501</v>
      </c>
      <c r="J517" s="32" t="s">
        <v>4071</v>
      </c>
      <c r="K517" s="32" t="s">
        <v>4175</v>
      </c>
      <c r="L517" s="32" t="s">
        <v>4176</v>
      </c>
      <c r="M517" s="63" t="str">
        <f>VLOOKUP(B517,SAOM!B$2:H1468,7,0)</f>
        <v>SES-JODE-3763</v>
      </c>
      <c r="N517" s="63">
        <v>4033</v>
      </c>
      <c r="O517" s="34">
        <f>VLOOKUP(B517,SAOM!B$2:I1468,8,0)</f>
        <v>41103</v>
      </c>
      <c r="P517" s="34" t="e">
        <f>VLOOKUP(B517,AG_Lider!A$1:F1827,6,0)</f>
        <v>#N/A</v>
      </c>
      <c r="Q517" s="65" t="str">
        <f>VLOOKUP(B517,SAOM!B$2:J1468,9,0)</f>
        <v>Alyne Ferreira dos Santos</v>
      </c>
      <c r="R517" s="34" t="str">
        <f>VLOOKUP(B517,SAOM!B$2:K1914,10,0)</f>
        <v>Rua Wilson de Souza , s/n - Bairro Laranjeiras</v>
      </c>
      <c r="S517" s="65" t="str">
        <f>VLOOKUP(B517,SAOM!B513:M1241,12,0)</f>
        <v>(31) 3852-0175</v>
      </c>
      <c r="T517" s="116" t="str">
        <f>VLOOKUP(B517,SAOM!B513:L1241,11,0)</f>
        <v>35930-390</v>
      </c>
      <c r="U517" s="35"/>
      <c r="V517" s="63" t="str">
        <f>VLOOKUP(B517,SAOM!B513:N1241,13,0)</f>
        <v>00:20:0e:10:48:75</v>
      </c>
      <c r="W517" s="34">
        <v>41103</v>
      </c>
      <c r="X517" s="32" t="s">
        <v>4420</v>
      </c>
      <c r="Y517" s="36">
        <v>41103</v>
      </c>
      <c r="Z517" s="53"/>
      <c r="AA517" s="72"/>
      <c r="AB517" s="72" t="s">
        <v>4850</v>
      </c>
      <c r="AC517" s="72"/>
      <c r="AD517" s="32" t="s">
        <v>5777</v>
      </c>
      <c r="AE517" s="37" t="s">
        <v>4850</v>
      </c>
    </row>
    <row r="518" spans="1:31" s="37" customFormat="1">
      <c r="A518" s="30">
        <v>3764</v>
      </c>
      <c r="B518" s="61">
        <v>3764</v>
      </c>
      <c r="C518" s="34">
        <v>41073</v>
      </c>
      <c r="D518" s="34">
        <v>41118</v>
      </c>
      <c r="E518" s="34">
        <f t="shared" si="8"/>
        <v>41133</v>
      </c>
      <c r="F518" s="34">
        <v>41079</v>
      </c>
      <c r="G518" s="31" t="s">
        <v>764</v>
      </c>
      <c r="H518" s="31" t="s">
        <v>499</v>
      </c>
      <c r="I518" s="31" t="s">
        <v>506</v>
      </c>
      <c r="J518" s="32" t="s">
        <v>1791</v>
      </c>
      <c r="K518" s="32" t="s">
        <v>4177</v>
      </c>
      <c r="L518" s="32" t="s">
        <v>4178</v>
      </c>
      <c r="M518" s="63" t="str">
        <f>VLOOKUP(B518,SAOM!B$2:H1469,7,0)</f>
        <v>-</v>
      </c>
      <c r="N518" s="63">
        <v>4033</v>
      </c>
      <c r="O518" s="34" t="str">
        <f>VLOOKUP(B518,SAOM!B$2:I1469,8,0)</f>
        <v>-</v>
      </c>
      <c r="P518" s="34" t="e">
        <f>VLOOKUP(B518,AG_Lider!A$1:F1828,6,0)</f>
        <v>#N/A</v>
      </c>
      <c r="Q518" s="65" t="str">
        <f>VLOOKUP(B518,SAOM!B$2:J1469,9,0)</f>
        <v>Luci de Oliveira</v>
      </c>
      <c r="R518" s="34" t="str">
        <f>VLOOKUP(B518,SAOM!B$2:K1915,10,0)</f>
        <v>Rua Tiete, n748 - Bairro Centro Industrial</v>
      </c>
      <c r="S518" s="65" t="str">
        <f>VLOOKUP(B518,SAOM!B514:M1242,12,0)</f>
        <v>(31) 3852-0013</v>
      </c>
      <c r="T518" s="116">
        <f>VLOOKUP(B518,SAOM!B514:L1242,11,0)</f>
        <v>35930462</v>
      </c>
      <c r="U518" s="35"/>
      <c r="V518" s="63" t="str">
        <f>VLOOKUP(B518,SAOM!B514:N1242,13,0)</f>
        <v>-</v>
      </c>
      <c r="W518" s="34"/>
      <c r="X518" s="32"/>
      <c r="Y518" s="36"/>
      <c r="Z518" s="53"/>
      <c r="AA518" s="114" t="s">
        <v>985</v>
      </c>
      <c r="AB518" s="72" t="s">
        <v>4850</v>
      </c>
      <c r="AC518" s="114"/>
      <c r="AD518" s="32"/>
      <c r="AE518" s="37" t="s">
        <v>4850</v>
      </c>
    </row>
    <row r="519" spans="1:31" s="112" customFormat="1">
      <c r="A519" s="69">
        <v>3762</v>
      </c>
      <c r="B519" s="61">
        <v>3762</v>
      </c>
      <c r="C519" s="49">
        <v>41073</v>
      </c>
      <c r="D519" s="49">
        <v>41118</v>
      </c>
      <c r="E519" s="49">
        <f t="shared" si="8"/>
        <v>41133</v>
      </c>
      <c r="F519" s="49" t="s">
        <v>501</v>
      </c>
      <c r="G519" s="99" t="s">
        <v>517</v>
      </c>
      <c r="H519" s="99" t="s">
        <v>684</v>
      </c>
      <c r="I519" s="99" t="s">
        <v>501</v>
      </c>
      <c r="J519" s="70" t="s">
        <v>4071</v>
      </c>
      <c r="K519" s="70" t="s">
        <v>4175</v>
      </c>
      <c r="L519" s="70" t="s">
        <v>4176</v>
      </c>
      <c r="M519" s="61" t="str">
        <f>VLOOKUP(B519,SAOM!B$2:H1470,7,0)</f>
        <v>SES-JODE-3762</v>
      </c>
      <c r="N519" s="61">
        <v>4033</v>
      </c>
      <c r="O519" s="49">
        <f>VLOOKUP(B519,SAOM!B$2:I1470,8,0)</f>
        <v>41109</v>
      </c>
      <c r="P519" s="49" t="e">
        <f>VLOOKUP(B519,AG_Lider!A$1:F1829,6,0)</f>
        <v>#N/A</v>
      </c>
      <c r="Q519" s="108" t="str">
        <f>VLOOKUP(B519,SAOM!B$2:J1470,9,0)</f>
        <v>Karina Nardy Severino</v>
      </c>
      <c r="R519" s="49" t="str">
        <f>VLOOKUP(B519,SAOM!B$2:K1916,10,0)</f>
        <v>Rua Ipatinga, n624 -Bairro Industrial</v>
      </c>
      <c r="S519" s="108" t="str">
        <f>VLOOKUP(B519,SAOM!B515:M1243,12,0)</f>
        <v>(31) 3851-8903</v>
      </c>
      <c r="T519" s="130">
        <f>VLOOKUP(B519,SAOM!B515:L1243,11,0)</f>
        <v>35930125</v>
      </c>
      <c r="U519" s="109"/>
      <c r="V519" s="61" t="str">
        <f>VLOOKUP(B519,SAOM!B515:N1243,13,0)</f>
        <v>00:20:0e:10:4f:a5</v>
      </c>
      <c r="W519" s="49">
        <v>41109</v>
      </c>
      <c r="X519" s="70" t="s">
        <v>5936</v>
      </c>
      <c r="Y519" s="110">
        <v>41114</v>
      </c>
      <c r="Z519" s="111"/>
      <c r="AA519" s="95" t="s">
        <v>6124</v>
      </c>
      <c r="AB519" s="95" t="s">
        <v>4850</v>
      </c>
      <c r="AC519" s="95"/>
      <c r="AD519" s="70" t="s">
        <v>6005</v>
      </c>
      <c r="AE519" s="112" t="s">
        <v>4850</v>
      </c>
    </row>
    <row r="520" spans="1:31" s="37" customFormat="1">
      <c r="A520" s="30">
        <v>3761</v>
      </c>
      <c r="B520" s="61">
        <v>3761</v>
      </c>
      <c r="C520" s="34">
        <v>41073</v>
      </c>
      <c r="D520" s="34">
        <v>41118</v>
      </c>
      <c r="E520" s="34">
        <f t="shared" si="8"/>
        <v>41133</v>
      </c>
      <c r="F520" s="34">
        <v>41103</v>
      </c>
      <c r="G520" s="31" t="s">
        <v>764</v>
      </c>
      <c r="H520" s="31" t="s">
        <v>684</v>
      </c>
      <c r="I520" s="31" t="s">
        <v>506</v>
      </c>
      <c r="J520" s="32" t="s">
        <v>4071</v>
      </c>
      <c r="K520" s="32" t="s">
        <v>4175</v>
      </c>
      <c r="L520" s="32" t="s">
        <v>4176</v>
      </c>
      <c r="M520" s="63" t="str">
        <f>VLOOKUP(B520,SAOM!B$2:H1471,7,0)</f>
        <v>SES-JODE-3761</v>
      </c>
      <c r="N520" s="63">
        <v>4033</v>
      </c>
      <c r="O520" s="34">
        <f>VLOOKUP(B520,SAOM!B$2:I1471,8,0)</f>
        <v>41102</v>
      </c>
      <c r="P520" s="34" t="e">
        <f>VLOOKUP(B520,AG_Lider!A$1:F1830,6,0)</f>
        <v>#N/A</v>
      </c>
      <c r="Q520" s="65" t="str">
        <f>VLOOKUP(B520,SAOM!B$2:J1471,9,0)</f>
        <v>Renata Caroline Bráulio de Moura</v>
      </c>
      <c r="R520" s="34" t="str">
        <f>VLOOKUP(B520,SAOM!B$2:K1917,10,0)</f>
        <v>Rua Dezessete , n28 - Bairro Vila Tanque</v>
      </c>
      <c r="S520" s="65" t="str">
        <f>VLOOKUP(B520,SAOM!B516:M1244,12,0)</f>
        <v>(31) 3851-1672</v>
      </c>
      <c r="T520" s="116">
        <f>VLOOKUP(B520,SAOM!B516:L1244,11,0)</f>
        <v>35930409</v>
      </c>
      <c r="U520" s="35"/>
      <c r="V520" s="63" t="str">
        <f>VLOOKUP(B520,SAOM!B516:N1244,13,0)</f>
        <v>-</v>
      </c>
      <c r="W520" s="34"/>
      <c r="X520" s="32"/>
      <c r="Y520" s="36"/>
      <c r="Z520" s="53"/>
      <c r="AA520" s="72" t="s">
        <v>5775</v>
      </c>
      <c r="AB520" s="72" t="s">
        <v>4850</v>
      </c>
      <c r="AC520" s="72"/>
      <c r="AD520" s="32"/>
      <c r="AE520" s="37" t="s">
        <v>4850</v>
      </c>
    </row>
    <row r="521" spans="1:31" s="125" customFormat="1">
      <c r="A521" s="117">
        <v>3757</v>
      </c>
      <c r="B521" s="118">
        <v>3757</v>
      </c>
      <c r="C521" s="119">
        <v>41073</v>
      </c>
      <c r="D521" s="119">
        <v>41118</v>
      </c>
      <c r="E521" s="119">
        <f t="shared" si="8"/>
        <v>41133</v>
      </c>
      <c r="F521" s="119">
        <v>41086</v>
      </c>
      <c r="G521" s="120" t="s">
        <v>2466</v>
      </c>
      <c r="H521" s="120" t="s">
        <v>499</v>
      </c>
      <c r="I521" s="120" t="s">
        <v>501</v>
      </c>
      <c r="J521" s="121" t="s">
        <v>4095</v>
      </c>
      <c r="K521" s="121" t="s">
        <v>4179</v>
      </c>
      <c r="L521" s="121" t="s">
        <v>4180</v>
      </c>
      <c r="M521" s="118" t="str">
        <f>VLOOKUP(B521,SAOM!B$2:H1472,7,0)</f>
        <v>-</v>
      </c>
      <c r="N521" s="118">
        <v>4033</v>
      </c>
      <c r="O521" s="119">
        <f>VLOOKUP(B521,SAOM!B$2:I1472,8,0)</f>
        <v>41117</v>
      </c>
      <c r="P521" s="119" t="e">
        <f>VLOOKUP(B521,AG_Lider!A$1:F1831,6,0)</f>
        <v>#N/A</v>
      </c>
      <c r="Q521" s="122" t="str">
        <f>VLOOKUP(B521,SAOM!B$2:J1472,9,0)</f>
        <v xml:space="preserve"> TAMARA MESQUITA ASSUNÇÃO</v>
      </c>
      <c r="R521" s="119" t="str">
        <f>VLOOKUP(B521,SAOM!B$2:K1918,10,0)</f>
        <v>RUA PRINCIPAL , n265 - Centro</v>
      </c>
      <c r="S521" s="122" t="str">
        <f>VLOOKUP(B521,SAOM!B517:M1245,12,0)</f>
        <v>(33) 3221-9104</v>
      </c>
      <c r="T521" s="128">
        <f>VLOOKUP(B521,SAOM!B517:L1245,11,0)</f>
        <v>39740000</v>
      </c>
      <c r="U521" s="123"/>
      <c r="V521" s="118" t="str">
        <f>VLOOKUP(B521,SAOM!B517:N1245,13,0)</f>
        <v>-</v>
      </c>
      <c r="W521" s="119">
        <v>41121</v>
      </c>
      <c r="X521" s="121" t="s">
        <v>6181</v>
      </c>
      <c r="Y521" s="124"/>
      <c r="Z521" s="98"/>
      <c r="AA521" s="96" t="s">
        <v>6581</v>
      </c>
      <c r="AB521" s="96" t="s">
        <v>4850</v>
      </c>
      <c r="AC521" s="96"/>
      <c r="AD521" s="121"/>
      <c r="AE521" s="125" t="s">
        <v>4850</v>
      </c>
    </row>
    <row r="522" spans="1:31" s="125" customFormat="1">
      <c r="A522" s="117">
        <v>3758</v>
      </c>
      <c r="B522" s="118">
        <v>3758</v>
      </c>
      <c r="C522" s="119">
        <v>41073</v>
      </c>
      <c r="D522" s="119">
        <v>41118</v>
      </c>
      <c r="E522" s="119">
        <f t="shared" si="8"/>
        <v>41133</v>
      </c>
      <c r="F522" s="119">
        <v>41079</v>
      </c>
      <c r="G522" s="120" t="s">
        <v>2466</v>
      </c>
      <c r="H522" s="120" t="s">
        <v>499</v>
      </c>
      <c r="I522" s="120" t="s">
        <v>501</v>
      </c>
      <c r="J522" s="121" t="s">
        <v>4095</v>
      </c>
      <c r="K522" s="121" t="s">
        <v>4179</v>
      </c>
      <c r="L522" s="121" t="s">
        <v>4180</v>
      </c>
      <c r="M522" s="118" t="str">
        <f>VLOOKUP(B522,SAOM!B$2:H1473,7,0)</f>
        <v>SES-GUES-3758</v>
      </c>
      <c r="N522" s="118">
        <v>4033</v>
      </c>
      <c r="O522" s="119">
        <f>VLOOKUP(B522,SAOM!B$2:I1473,8,0)</f>
        <v>41120</v>
      </c>
      <c r="P522" s="119" t="e">
        <f>VLOOKUP(B522,AG_Lider!A$1:F1832,6,0)</f>
        <v>#N/A</v>
      </c>
      <c r="Q522" s="122" t="str">
        <f>VLOOKUP(B522,SAOM!B$2:J1473,9,0)</f>
        <v xml:space="preserve"> ERLAINE ALVES VIDAL</v>
      </c>
      <c r="R522" s="119" t="str">
        <f>VLOOKUP(B522,SAOM!B$2:K1919,10,0)</f>
        <v>RUA BRUNO GLÓRIA , n116 - Bairro Pito</v>
      </c>
      <c r="S522" s="122" t="str">
        <f>VLOOKUP(B522,SAOM!B518:M1246,12,0)</f>
        <v>(33) 342-1-2847</v>
      </c>
      <c r="T522" s="128">
        <f>VLOOKUP(B522,SAOM!B518:L1246,11,0)</f>
        <v>39740000</v>
      </c>
      <c r="U522" s="123"/>
      <c r="V522" s="118" t="str">
        <f>VLOOKUP(B522,SAOM!B518:N1246,13,0)</f>
        <v>00:20:0E:10:4F:9E</v>
      </c>
      <c r="W522" s="119">
        <v>41121</v>
      </c>
      <c r="X522" s="121"/>
      <c r="Y522" s="124"/>
      <c r="Z522" s="98"/>
      <c r="AA522" s="141" t="s">
        <v>6463</v>
      </c>
      <c r="AB522" s="96" t="s">
        <v>4850</v>
      </c>
      <c r="AC522" s="141"/>
      <c r="AD522" s="121"/>
      <c r="AE522" s="125" t="s">
        <v>4850</v>
      </c>
    </row>
    <row r="523" spans="1:31" s="112" customFormat="1">
      <c r="A523" s="69">
        <v>3756</v>
      </c>
      <c r="B523" s="61">
        <v>3756</v>
      </c>
      <c r="C523" s="49">
        <v>41073</v>
      </c>
      <c r="D523" s="49">
        <v>41118</v>
      </c>
      <c r="E523" s="49">
        <f t="shared" si="8"/>
        <v>41133</v>
      </c>
      <c r="F523" s="49">
        <v>41086</v>
      </c>
      <c r="G523" s="99" t="s">
        <v>517</v>
      </c>
      <c r="H523" s="99" t="s">
        <v>499</v>
      </c>
      <c r="I523" s="99" t="s">
        <v>501</v>
      </c>
      <c r="J523" s="70" t="s">
        <v>4095</v>
      </c>
      <c r="K523" s="70" t="s">
        <v>4179</v>
      </c>
      <c r="L523" s="70" t="s">
        <v>4180</v>
      </c>
      <c r="M523" s="61" t="str">
        <f>VLOOKUP(B523,SAOM!B$2:H1474,7,0)</f>
        <v>SES-GUES-3756</v>
      </c>
      <c r="N523" s="61">
        <v>4033</v>
      </c>
      <c r="O523" s="49">
        <f>VLOOKUP(B523,SAOM!B$2:I1474,8,0)</f>
        <v>41120</v>
      </c>
      <c r="P523" s="49" t="e">
        <f>VLOOKUP(B523,AG_Lider!A$1:F1833,6,0)</f>
        <v>#N/A</v>
      </c>
      <c r="Q523" s="108" t="str">
        <f>VLOOKUP(B523,SAOM!B$2:J1474,9,0)</f>
        <v xml:space="preserve"> VIVIANE SIMÕES DE CARVALHO</v>
      </c>
      <c r="R523" s="49" t="str">
        <f>VLOOKUP(B523,SAOM!B$2:K1920,10,0)</f>
        <v>AV. GOVERNADOR MILTON CAMPOS , n24 - Bairro Vermelho</v>
      </c>
      <c r="S523" s="108" t="str">
        <f>VLOOKUP(B523,SAOM!B519:M1247,12,0)</f>
        <v>(33) 3421-2847</v>
      </c>
      <c r="T523" s="130">
        <f>VLOOKUP(B523,SAOM!B519:L1247,11,0)</f>
        <v>39740000</v>
      </c>
      <c r="U523" s="109"/>
      <c r="V523" s="61" t="str">
        <f>VLOOKUP(B523,SAOM!B519:N1247,13,0)</f>
        <v>00:20:0E:10:4F:57</v>
      </c>
      <c r="W523" s="49">
        <v>41120</v>
      </c>
      <c r="X523" s="70" t="s">
        <v>6210</v>
      </c>
      <c r="Y523" s="110">
        <v>41120</v>
      </c>
      <c r="Z523" s="111"/>
      <c r="AA523" s="95" t="s">
        <v>6450</v>
      </c>
      <c r="AB523" s="95" t="s">
        <v>4850</v>
      </c>
      <c r="AC523" s="95"/>
      <c r="AD523" s="70"/>
      <c r="AE523" s="112" t="s">
        <v>4850</v>
      </c>
    </row>
    <row r="524" spans="1:31" s="125" customFormat="1">
      <c r="A524" s="117">
        <v>3755</v>
      </c>
      <c r="B524" s="118">
        <v>3755</v>
      </c>
      <c r="C524" s="119">
        <v>41073</v>
      </c>
      <c r="D524" s="119">
        <v>41118</v>
      </c>
      <c r="E524" s="119">
        <f t="shared" si="8"/>
        <v>41133</v>
      </c>
      <c r="F524" s="119">
        <v>41079</v>
      </c>
      <c r="G524" s="120" t="s">
        <v>2466</v>
      </c>
      <c r="H524" s="120" t="s">
        <v>499</v>
      </c>
      <c r="I524" s="120" t="s">
        <v>501</v>
      </c>
      <c r="J524" s="121" t="s">
        <v>4095</v>
      </c>
      <c r="K524" s="121" t="s">
        <v>4179</v>
      </c>
      <c r="L524" s="121" t="s">
        <v>4180</v>
      </c>
      <c r="M524" s="118" t="str">
        <f>VLOOKUP(B524,SAOM!B$2:H1475,7,0)</f>
        <v>SES-GUES-3755</v>
      </c>
      <c r="N524" s="118">
        <v>4033</v>
      </c>
      <c r="O524" s="119">
        <f>VLOOKUP(B524,SAOM!B$2:I1475,8,0)</f>
        <v>41120</v>
      </c>
      <c r="P524" s="119" t="e">
        <f>VLOOKUP(B524,AG_Lider!A$1:F1834,6,0)</f>
        <v>#N/A</v>
      </c>
      <c r="Q524" s="122" t="str">
        <f>VLOOKUP(B524,SAOM!B$2:J1475,9,0)</f>
        <v xml:space="preserve"> FLÁVIO CALVETE</v>
      </c>
      <c r="R524" s="119" t="str">
        <f>VLOOKUP(B524,SAOM!B$2:K1921,10,0)</f>
        <v>AV. MILTON CAMPOS , n1076 - Bairro NOSSA SRA. APARECIDA</v>
      </c>
      <c r="S524" s="122" t="str">
        <f>VLOOKUP(B524,SAOM!B520:M1248,12,0)</f>
        <v>(33) 3421-2847</v>
      </c>
      <c r="T524" s="128">
        <f>VLOOKUP(B524,SAOM!B520:L1248,11,0)</f>
        <v>39740000</v>
      </c>
      <c r="U524" s="123"/>
      <c r="V524" s="118" t="str">
        <f>VLOOKUP(B524,SAOM!B520:N1248,13,0)</f>
        <v>00:20:0E:10:4A:94</v>
      </c>
      <c r="W524" s="119">
        <v>41120</v>
      </c>
      <c r="X524" s="121" t="s">
        <v>6210</v>
      </c>
      <c r="Y524" s="124"/>
      <c r="Z524" s="98"/>
      <c r="AA524" s="141" t="s">
        <v>6465</v>
      </c>
      <c r="AB524" s="96" t="s">
        <v>4850</v>
      </c>
      <c r="AC524" s="141"/>
      <c r="AD524" s="121"/>
      <c r="AE524" s="125" t="s">
        <v>4850</v>
      </c>
    </row>
    <row r="525" spans="1:31" s="125" customFormat="1">
      <c r="A525" s="117">
        <v>3759</v>
      </c>
      <c r="B525" s="118">
        <v>3759</v>
      </c>
      <c r="C525" s="119">
        <v>41073</v>
      </c>
      <c r="D525" s="119">
        <v>41118</v>
      </c>
      <c r="E525" s="119">
        <f t="shared" si="8"/>
        <v>41133</v>
      </c>
      <c r="F525" s="119" t="s">
        <v>501</v>
      </c>
      <c r="G525" s="120" t="s">
        <v>2466</v>
      </c>
      <c r="H525" s="120" t="s">
        <v>499</v>
      </c>
      <c r="I525" s="120" t="s">
        <v>501</v>
      </c>
      <c r="J525" s="121" t="s">
        <v>4095</v>
      </c>
      <c r="K525" s="121" t="s">
        <v>4179</v>
      </c>
      <c r="L525" s="121" t="s">
        <v>4180</v>
      </c>
      <c r="M525" s="118" t="str">
        <f>VLOOKUP(B525,SAOM!B$2:H1476,7,0)</f>
        <v>SES-GUES-3759</v>
      </c>
      <c r="N525" s="118">
        <v>4033</v>
      </c>
      <c r="O525" s="119">
        <f>VLOOKUP(B525,SAOM!B$2:I1476,8,0)</f>
        <v>41117</v>
      </c>
      <c r="P525" s="119" t="e">
        <f>VLOOKUP(B525,AG_Lider!A$1:F1835,6,0)</f>
        <v>#N/A</v>
      </c>
      <c r="Q525" s="122" t="str">
        <f>VLOOKUP(B525,SAOM!B$2:J1476,9,0)</f>
        <v>PRISCILLA PLEBIANA F.N. LACERDA</v>
      </c>
      <c r="R525" s="119" t="str">
        <f>VLOOKUP(B525,SAOM!B$2:K1922,10,0)</f>
        <v>RUA PIO FERREIRA , n24 - Bairro Agroder</v>
      </c>
      <c r="S525" s="122" t="str">
        <f>VLOOKUP(B525,SAOM!B521:M1249,12,0)</f>
        <v>(33) 3421-2847</v>
      </c>
      <c r="T525" s="128">
        <f>VLOOKUP(B525,SAOM!B521:L1249,11,0)</f>
        <v>39740000</v>
      </c>
      <c r="U525" s="123"/>
      <c r="V525" s="118" t="str">
        <f>VLOOKUP(B525,SAOM!B521:N1249,13,0)</f>
        <v>00:20:0e:10:4a:8f</v>
      </c>
      <c r="W525" s="119">
        <v>41120</v>
      </c>
      <c r="X525" s="121" t="s">
        <v>6181</v>
      </c>
      <c r="Y525" s="124"/>
      <c r="Z525" s="98"/>
      <c r="AA525" s="96" t="s">
        <v>6446</v>
      </c>
      <c r="AB525" s="96" t="s">
        <v>4850</v>
      </c>
      <c r="AC525" s="96"/>
      <c r="AD525" s="121"/>
      <c r="AE525" s="125" t="s">
        <v>4850</v>
      </c>
    </row>
    <row r="526" spans="1:31" s="37" customFormat="1">
      <c r="A526" s="30">
        <v>3769</v>
      </c>
      <c r="B526" s="61">
        <v>3769</v>
      </c>
      <c r="C526" s="34">
        <v>41073</v>
      </c>
      <c r="D526" s="34">
        <v>41118</v>
      </c>
      <c r="E526" s="34">
        <f t="shared" si="8"/>
        <v>41133</v>
      </c>
      <c r="F526" s="34" t="s">
        <v>501</v>
      </c>
      <c r="G526" s="31" t="s">
        <v>517</v>
      </c>
      <c r="H526" s="31" t="s">
        <v>684</v>
      </c>
      <c r="I526" s="31" t="s">
        <v>501</v>
      </c>
      <c r="J526" s="32" t="s">
        <v>4071</v>
      </c>
      <c r="K526" s="32" t="s">
        <v>4175</v>
      </c>
      <c r="L526" s="32" t="s">
        <v>4176</v>
      </c>
      <c r="M526" s="63" t="str">
        <f>VLOOKUP(B526,SAOM!B$2:H1477,7,0)</f>
        <v>SES-JODE-3769</v>
      </c>
      <c r="N526" s="63">
        <v>4033</v>
      </c>
      <c r="O526" s="34">
        <f>VLOOKUP(B526,SAOM!B$2:I1477,8,0)</f>
        <v>41108</v>
      </c>
      <c r="P526" s="34" t="e">
        <f>VLOOKUP(B526,AG_Lider!A$1:F1836,6,0)</f>
        <v>#N/A</v>
      </c>
      <c r="Q526" s="65" t="str">
        <f>VLOOKUP(B526,SAOM!B$2:J1477,9,0)</f>
        <v>Ana Maria Domingues</v>
      </c>
      <c r="R526" s="34" t="str">
        <f>VLOOKUP(B526,SAOM!B$2:K1923,10,0)</f>
        <v>Avenida Luzia Brandão Fraga de Souza , s/n - Bairro Loanda</v>
      </c>
      <c r="S526" s="65" t="str">
        <f>VLOOKUP(B526,SAOM!B522:M1250,12,0)</f>
        <v>(31) 3852-1879</v>
      </c>
      <c r="T526" s="116">
        <f>VLOOKUP(B526,SAOM!B522:L1250,11,0)</f>
        <v>35931023</v>
      </c>
      <c r="U526" s="35"/>
      <c r="V526" s="63" t="str">
        <f>VLOOKUP(B526,SAOM!B522:N1250,13,0)</f>
        <v>00:20:0E:10:4C:FC</v>
      </c>
      <c r="W526" s="34">
        <v>41108</v>
      </c>
      <c r="X526" s="32" t="s">
        <v>4422</v>
      </c>
      <c r="Y526" s="36">
        <v>41109</v>
      </c>
      <c r="Z526" s="53"/>
      <c r="AA526" s="72"/>
      <c r="AB526" s="72" t="s">
        <v>4850</v>
      </c>
      <c r="AC526" s="72"/>
      <c r="AD526" s="32" t="s">
        <v>4790</v>
      </c>
      <c r="AE526" s="37" t="s">
        <v>4850</v>
      </c>
    </row>
    <row r="527" spans="1:31" s="37" customFormat="1">
      <c r="A527" s="30">
        <v>3667</v>
      </c>
      <c r="B527" s="61">
        <v>3667</v>
      </c>
      <c r="C527" s="34">
        <v>41071</v>
      </c>
      <c r="D527" s="34">
        <v>41116</v>
      </c>
      <c r="E527" s="34">
        <f t="shared" si="8"/>
        <v>41131</v>
      </c>
      <c r="F527" s="34">
        <v>41086</v>
      </c>
      <c r="G527" s="31" t="s">
        <v>764</v>
      </c>
      <c r="H527" s="31" t="s">
        <v>499</v>
      </c>
      <c r="I527" s="31" t="s">
        <v>506</v>
      </c>
      <c r="J527" s="32" t="s">
        <v>2917</v>
      </c>
      <c r="K527" s="32" t="s">
        <v>4181</v>
      </c>
      <c r="L527" s="32" t="s">
        <v>4182</v>
      </c>
      <c r="M527" s="63" t="str">
        <f>VLOOKUP(B527,SAOM!B$2:H1478,7,0)</f>
        <v>-</v>
      </c>
      <c r="N527" s="63">
        <v>4033</v>
      </c>
      <c r="O527" s="34" t="str">
        <f>VLOOKUP(B527,SAOM!B$2:I1478,8,0)</f>
        <v>-</v>
      </c>
      <c r="P527" s="34" t="e">
        <f>VLOOKUP(B527,AG_Lider!A$1:F1837,6,0)</f>
        <v>#N/A</v>
      </c>
      <c r="Q527" s="65" t="str">
        <f>VLOOKUP(B527,SAOM!B$2:J1478,9,0)</f>
        <v>Sara Ferraz de Araújo</v>
      </c>
      <c r="R527" s="34" t="str">
        <f>VLOOKUP(B527,SAOM!B$2:K1924,10,0)</f>
        <v>AVENIDA MONTE PASCOAL , s/n - Centro</v>
      </c>
      <c r="S527" s="65" t="str">
        <f>VLOOKUP(B527,SAOM!B523:M1251,12,0)</f>
        <v>(33) 3627-7150</v>
      </c>
      <c r="T527" s="116">
        <f>VLOOKUP(B527,SAOM!B523:L1251,11,0)</f>
        <v>39873000</v>
      </c>
      <c r="U527" s="35"/>
      <c r="V527" s="63" t="str">
        <f>VLOOKUP(B527,SAOM!B523:N1251,13,0)</f>
        <v>-</v>
      </c>
      <c r="W527" s="34"/>
      <c r="X527" s="32"/>
      <c r="Y527" s="36"/>
      <c r="Z527" s="53"/>
      <c r="AA527" s="88" t="s">
        <v>4813</v>
      </c>
      <c r="AB527" s="72" t="s">
        <v>4850</v>
      </c>
      <c r="AC527" s="88"/>
      <c r="AD527" s="32"/>
      <c r="AE527" s="37" t="s">
        <v>4850</v>
      </c>
    </row>
    <row r="528" spans="1:31" s="37" customFormat="1">
      <c r="A528" s="30">
        <v>3660</v>
      </c>
      <c r="B528" s="61">
        <v>3660</v>
      </c>
      <c r="C528" s="34">
        <v>41066</v>
      </c>
      <c r="D528" s="34">
        <v>41111</v>
      </c>
      <c r="E528" s="34">
        <f t="shared" si="8"/>
        <v>41126</v>
      </c>
      <c r="F528" s="34">
        <v>41079</v>
      </c>
      <c r="G528" s="31" t="s">
        <v>764</v>
      </c>
      <c r="H528" s="31" t="s">
        <v>499</v>
      </c>
      <c r="I528" s="31" t="s">
        <v>506</v>
      </c>
      <c r="J528" s="32" t="s">
        <v>4118</v>
      </c>
      <c r="K528" s="32" t="s">
        <v>4183</v>
      </c>
      <c r="L528" s="32" t="s">
        <v>4184</v>
      </c>
      <c r="M528" s="63" t="str">
        <f>VLOOKUP(B528,SAOM!B$2:H1479,7,0)</f>
        <v>-</v>
      </c>
      <c r="N528" s="63">
        <v>4033</v>
      </c>
      <c r="O528" s="34">
        <f>VLOOKUP(B528,SAOM!B$2:I1479,8,0)</f>
        <v>41121</v>
      </c>
      <c r="P528" s="34" t="e">
        <f>VLOOKUP(B528,AG_Lider!A$1:F1838,6,0)</f>
        <v>#N/A</v>
      </c>
      <c r="Q528" s="65" t="str">
        <f>VLOOKUP(B528,SAOM!B$2:J1479,9,0)</f>
        <v>Luisa</v>
      </c>
      <c r="R528" s="34" t="str">
        <f>VLOOKUP(B528,SAOM!B$2:K1925,10,0)</f>
        <v>RUA VICENTE ANTONIO SOUZA , s/n - Bairro MANGABEIRAS</v>
      </c>
      <c r="S528" s="65" t="str">
        <f>VLOOKUP(B528,SAOM!B524:M1252,12,0)</f>
        <v>(38) 3361-3543</v>
      </c>
      <c r="T528" s="116">
        <f>VLOOKUP(B528,SAOM!B524:L1252,11,0)</f>
        <v>38770000</v>
      </c>
      <c r="U528" s="35"/>
      <c r="V528" s="63" t="str">
        <f>VLOOKUP(B528,SAOM!B524:N1252,13,0)</f>
        <v>-</v>
      </c>
      <c r="W528" s="34"/>
      <c r="X528" s="32"/>
      <c r="Y528" s="36"/>
      <c r="Z528" s="53"/>
      <c r="AA528" s="114" t="s">
        <v>985</v>
      </c>
      <c r="AB528" s="72" t="s">
        <v>4850</v>
      </c>
      <c r="AC528" s="114"/>
      <c r="AD528" s="32"/>
      <c r="AE528" s="37" t="s">
        <v>4850</v>
      </c>
    </row>
    <row r="529" spans="1:31" s="37" customFormat="1">
      <c r="A529" s="30">
        <v>3696</v>
      </c>
      <c r="B529" s="61">
        <v>3696</v>
      </c>
      <c r="C529" s="34">
        <v>41071</v>
      </c>
      <c r="D529" s="34">
        <v>41116</v>
      </c>
      <c r="E529" s="34">
        <f t="shared" si="8"/>
        <v>41131</v>
      </c>
      <c r="F529" s="34">
        <v>41079</v>
      </c>
      <c r="G529" s="31" t="s">
        <v>764</v>
      </c>
      <c r="H529" s="31" t="s">
        <v>499</v>
      </c>
      <c r="I529" s="31" t="s">
        <v>506</v>
      </c>
      <c r="J529" s="32" t="s">
        <v>175</v>
      </c>
      <c r="K529" s="32" t="s">
        <v>4185</v>
      </c>
      <c r="L529" s="32" t="s">
        <v>4186</v>
      </c>
      <c r="M529" s="63" t="str">
        <f>VLOOKUP(B529,SAOM!B$2:H1480,7,0)</f>
        <v>-</v>
      </c>
      <c r="N529" s="63">
        <v>4033</v>
      </c>
      <c r="O529" s="34" t="str">
        <f>VLOOKUP(B529,SAOM!B$2:I1480,8,0)</f>
        <v>-</v>
      </c>
      <c r="P529" s="34" t="e">
        <f>VLOOKUP(B529,AG_Lider!A$1:F1839,6,0)</f>
        <v>#N/A</v>
      </c>
      <c r="Q529" s="65" t="str">
        <f>VLOOKUP(B529,SAOM!B$2:J1480,9,0)</f>
        <v xml:space="preserve">Maria Nilza </v>
      </c>
      <c r="R529" s="34" t="str">
        <f>VLOOKUP(B529,SAOM!B$2:K1926,10,0)</f>
        <v>Rua Ermelino Martins Gabriel , n66 - Bairro Rio Pretinho</v>
      </c>
      <c r="S529" s="65" t="str">
        <f>VLOOKUP(B529,SAOM!B525:M1253,12,0)</f>
        <v>(33) 3529-2328</v>
      </c>
      <c r="T529" s="116">
        <f>VLOOKUP(B529,SAOM!B525:L1253,11,0)</f>
        <v>39800000</v>
      </c>
      <c r="U529" s="35"/>
      <c r="V529" s="63" t="str">
        <f>VLOOKUP(B529,SAOM!B525:N1253,13,0)</f>
        <v>-</v>
      </c>
      <c r="W529" s="34"/>
      <c r="X529" s="32"/>
      <c r="Y529" s="36"/>
      <c r="Z529" s="53"/>
      <c r="AA529" s="72" t="s">
        <v>4415</v>
      </c>
      <c r="AB529" s="72" t="s">
        <v>4850</v>
      </c>
      <c r="AC529" s="72"/>
      <c r="AD529" s="32"/>
      <c r="AE529" s="37" t="s">
        <v>4850</v>
      </c>
    </row>
    <row r="530" spans="1:31" s="125" customFormat="1">
      <c r="A530" s="117">
        <v>3688</v>
      </c>
      <c r="B530" s="118">
        <v>3688</v>
      </c>
      <c r="C530" s="119">
        <v>41071</v>
      </c>
      <c r="D530" s="119">
        <v>41116</v>
      </c>
      <c r="E530" s="119">
        <f t="shared" si="8"/>
        <v>41131</v>
      </c>
      <c r="F530" s="119" t="s">
        <v>501</v>
      </c>
      <c r="G530" s="120" t="s">
        <v>2466</v>
      </c>
      <c r="H530" s="120" t="s">
        <v>499</v>
      </c>
      <c r="I530" s="120" t="s">
        <v>501</v>
      </c>
      <c r="J530" s="121" t="s">
        <v>175</v>
      </c>
      <c r="K530" s="121" t="s">
        <v>4185</v>
      </c>
      <c r="L530" s="121" t="s">
        <v>4186</v>
      </c>
      <c r="M530" s="118" t="str">
        <f>VLOOKUP(B530,SAOM!B$2:H1485,7,0)</f>
        <v>SES-TENI-3688</v>
      </c>
      <c r="N530" s="118">
        <v>4033</v>
      </c>
      <c r="O530" s="119">
        <f>VLOOKUP(B530,SAOM!B$2:I1485,8,0)</f>
        <v>41102</v>
      </c>
      <c r="P530" s="119" t="e">
        <f>VLOOKUP(B530,AG_Lider!A$1:F1844,6,0)</f>
        <v>#N/A</v>
      </c>
      <c r="Q530" s="122" t="str">
        <f>VLOOKUP(B530,SAOM!B$2:J1485,9,0)</f>
        <v>Eduardo Barbosa</v>
      </c>
      <c r="R530" s="119" t="str">
        <f>VLOOKUP(B530,SAOM!B$2:K1931,10,0)</f>
        <v>Rua Carlos Langkammer, n165 - Bairro Manoel Pimenta</v>
      </c>
      <c r="S530" s="122" t="str">
        <f>VLOOKUP(B530,SAOM!B530:M1258,12,0)</f>
        <v>(33) 3529-3036</v>
      </c>
      <c r="T530" s="128">
        <f>VLOOKUP(B530,SAOM!B530:L1258,11,0)</f>
        <v>39800000</v>
      </c>
      <c r="U530" s="123"/>
      <c r="V530" s="118" t="str">
        <f>VLOOKUP(B530,SAOM!B530:N1258,13,0)</f>
        <v>00:20:0e:10:51:c6</v>
      </c>
      <c r="W530" s="119">
        <v>41102</v>
      </c>
      <c r="X530" s="121" t="s">
        <v>3272</v>
      </c>
      <c r="Y530" s="124"/>
      <c r="Z530" s="98"/>
      <c r="AA530" s="96" t="s">
        <v>5934</v>
      </c>
      <c r="AB530" s="72" t="s">
        <v>4850</v>
      </c>
      <c r="AC530" s="96"/>
      <c r="AD530" s="126" t="s">
        <v>5767</v>
      </c>
      <c r="AE530" s="125" t="s">
        <v>4850</v>
      </c>
    </row>
    <row r="531" spans="1:31" s="37" customFormat="1">
      <c r="A531" s="30">
        <v>3690</v>
      </c>
      <c r="B531" s="61">
        <v>3690</v>
      </c>
      <c r="C531" s="34">
        <v>41071</v>
      </c>
      <c r="D531" s="34">
        <v>41116</v>
      </c>
      <c r="E531" s="34">
        <f t="shared" si="8"/>
        <v>41131</v>
      </c>
      <c r="F531" s="34">
        <v>41086</v>
      </c>
      <c r="G531" s="31" t="s">
        <v>764</v>
      </c>
      <c r="H531" s="31" t="s">
        <v>499</v>
      </c>
      <c r="I531" s="31" t="s">
        <v>506</v>
      </c>
      <c r="J531" s="32" t="s">
        <v>175</v>
      </c>
      <c r="K531" s="32" t="s">
        <v>4185</v>
      </c>
      <c r="L531" s="32" t="s">
        <v>4186</v>
      </c>
      <c r="M531" s="63" t="str">
        <f>VLOOKUP(B531,SAOM!B$2:H1482,7,0)</f>
        <v>-</v>
      </c>
      <c r="N531" s="63">
        <v>4033</v>
      </c>
      <c r="O531" s="34" t="str">
        <f>VLOOKUP(B531,SAOM!B$2:I1482,8,0)</f>
        <v>-</v>
      </c>
      <c r="P531" s="34" t="e">
        <f>VLOOKUP(B531,AG_Lider!A$1:F1841,6,0)</f>
        <v>#N/A</v>
      </c>
      <c r="Q531" s="65" t="str">
        <f>VLOOKUP(B531,SAOM!B$2:J1482,9,0)</f>
        <v>Patrícia Dohler</v>
      </c>
      <c r="R531" s="34" t="str">
        <f>VLOOKUP(B531,SAOM!B$2:K1928,10,0)</f>
        <v>Rua Gustavo Leonardo, n384 -  Bairro São Jacinto</v>
      </c>
      <c r="S531" s="65" t="str">
        <f>VLOOKUP(B531,SAOM!B527:M1255,12,0)</f>
        <v>(33) 3521-1094</v>
      </c>
      <c r="T531" s="116">
        <f>VLOOKUP(B531,SAOM!B527:L1255,11,0)</f>
        <v>39800000</v>
      </c>
      <c r="U531" s="35"/>
      <c r="V531" s="63" t="str">
        <f>VLOOKUP(B531,SAOM!B527:N1255,13,0)</f>
        <v>-</v>
      </c>
      <c r="W531" s="34"/>
      <c r="X531" s="32"/>
      <c r="Y531" s="36"/>
      <c r="Z531" s="53"/>
      <c r="AA531" s="72" t="s">
        <v>4814</v>
      </c>
      <c r="AB531" s="72" t="s">
        <v>4850</v>
      </c>
      <c r="AC531" s="72"/>
      <c r="AD531" s="32"/>
      <c r="AE531" s="37" t="s">
        <v>4850</v>
      </c>
    </row>
    <row r="532" spans="1:31" s="37" customFormat="1">
      <c r="A532" s="30">
        <v>3681</v>
      </c>
      <c r="B532" s="61">
        <v>3681</v>
      </c>
      <c r="C532" s="34">
        <v>41071</v>
      </c>
      <c r="D532" s="34">
        <v>41116</v>
      </c>
      <c r="E532" s="34">
        <f t="shared" si="8"/>
        <v>41131</v>
      </c>
      <c r="F532" s="34">
        <v>41079</v>
      </c>
      <c r="G532" s="31" t="s">
        <v>764</v>
      </c>
      <c r="H532" s="31" t="s">
        <v>499</v>
      </c>
      <c r="I532" s="31" t="s">
        <v>506</v>
      </c>
      <c r="J532" s="32" t="s">
        <v>175</v>
      </c>
      <c r="K532" s="32" t="s">
        <v>4185</v>
      </c>
      <c r="L532" s="32" t="s">
        <v>4186</v>
      </c>
      <c r="M532" s="63" t="str">
        <f>VLOOKUP(B532,SAOM!B$2:H1483,7,0)</f>
        <v>-</v>
      </c>
      <c r="N532" s="63">
        <v>4033</v>
      </c>
      <c r="O532" s="34" t="str">
        <f>VLOOKUP(B532,SAOM!B$2:I1483,8,0)</f>
        <v>-</v>
      </c>
      <c r="P532" s="34" t="e">
        <f>VLOOKUP(B532,AG_Lider!A$1:F1842,6,0)</f>
        <v>#N/A</v>
      </c>
      <c r="Q532" s="65" t="str">
        <f>VLOOKUP(B532,SAOM!B$2:J1483,9,0)</f>
        <v>Isnália Vaz</v>
      </c>
      <c r="R532" s="34" t="str">
        <f>VLOOKUP(B532,SAOM!B$2:K1929,10,0)</f>
        <v>Avenida Ayrton Senna , n281 - Bairro Funcionários</v>
      </c>
      <c r="S532" s="65" t="str">
        <f>VLOOKUP(B532,SAOM!B528:M1256,12,0)</f>
        <v>(33) 3529-4116</v>
      </c>
      <c r="T532" s="116">
        <f>VLOOKUP(B532,SAOM!B528:L1256,11,0)</f>
        <v>39800000</v>
      </c>
      <c r="U532" s="35"/>
      <c r="V532" s="63" t="str">
        <f>VLOOKUP(B532,SAOM!B528:N1256,13,0)</f>
        <v>-</v>
      </c>
      <c r="W532" s="34"/>
      <c r="X532" s="32"/>
      <c r="Y532" s="36"/>
      <c r="Z532" s="53"/>
      <c r="AA532" s="72" t="s">
        <v>4416</v>
      </c>
      <c r="AB532" s="72" t="s">
        <v>4850</v>
      </c>
      <c r="AC532" s="72"/>
      <c r="AD532" s="32"/>
      <c r="AE532" s="37" t="s">
        <v>4850</v>
      </c>
    </row>
    <row r="533" spans="1:31" s="37" customFormat="1">
      <c r="A533" s="30">
        <v>3694</v>
      </c>
      <c r="B533" s="61">
        <v>3694</v>
      </c>
      <c r="C533" s="34">
        <v>41071</v>
      </c>
      <c r="D533" s="34">
        <v>41116</v>
      </c>
      <c r="E533" s="34">
        <f t="shared" si="8"/>
        <v>41131</v>
      </c>
      <c r="F533" s="34">
        <v>41079</v>
      </c>
      <c r="G533" s="31" t="s">
        <v>764</v>
      </c>
      <c r="H533" s="31" t="s">
        <v>499</v>
      </c>
      <c r="I533" s="31" t="s">
        <v>506</v>
      </c>
      <c r="J533" s="32" t="s">
        <v>175</v>
      </c>
      <c r="K533" s="32" t="s">
        <v>4185</v>
      </c>
      <c r="L533" s="32" t="s">
        <v>4186</v>
      </c>
      <c r="M533" s="63" t="str">
        <f>VLOOKUP(B533,SAOM!B$2:H1484,7,0)</f>
        <v>-</v>
      </c>
      <c r="N533" s="63">
        <v>4033</v>
      </c>
      <c r="O533" s="34" t="str">
        <f>VLOOKUP(B533,SAOM!B$2:I1484,8,0)</f>
        <v>-</v>
      </c>
      <c r="P533" s="34" t="e">
        <f>VLOOKUP(B533,AG_Lider!A$1:F1843,6,0)</f>
        <v>#N/A</v>
      </c>
      <c r="Q533" s="65" t="str">
        <f>VLOOKUP(B533,SAOM!B$2:J1484,9,0)</f>
        <v>Myrna Figueredo</v>
      </c>
      <c r="R533" s="34" t="str">
        <f>VLOOKUP(B533,SAOM!B$2:K1930,10,0)</f>
        <v>Avenida Bahia Minas , s/n - Zona Rural</v>
      </c>
      <c r="S533" s="65" t="str">
        <f>VLOOKUP(B533,SAOM!B529:M1257,12,0)</f>
        <v>(33) 3529-2328</v>
      </c>
      <c r="T533" s="116">
        <f>VLOOKUP(B533,SAOM!B529:L1257,11,0)</f>
        <v>39800000</v>
      </c>
      <c r="U533" s="35"/>
      <c r="V533" s="63" t="str">
        <f>VLOOKUP(B533,SAOM!B529:N1257,13,0)</f>
        <v>-</v>
      </c>
      <c r="W533" s="34"/>
      <c r="X533" s="32"/>
      <c r="Y533" s="36"/>
      <c r="Z533" s="53"/>
      <c r="AA533" s="72" t="s">
        <v>4417</v>
      </c>
      <c r="AB533" s="72" t="s">
        <v>4850</v>
      </c>
      <c r="AC533" s="72"/>
      <c r="AD533" s="32"/>
      <c r="AE533" s="37" t="s">
        <v>4850</v>
      </c>
    </row>
    <row r="534" spans="1:31" s="112" customFormat="1">
      <c r="A534" s="69">
        <v>3728</v>
      </c>
      <c r="B534" s="61">
        <v>3728</v>
      </c>
      <c r="C534" s="49">
        <v>41072</v>
      </c>
      <c r="D534" s="49">
        <v>41117</v>
      </c>
      <c r="E534" s="49">
        <f t="shared" si="8"/>
        <v>41132</v>
      </c>
      <c r="F534" s="49" t="s">
        <v>501</v>
      </c>
      <c r="G534" s="99" t="s">
        <v>517</v>
      </c>
      <c r="H534" s="99" t="s">
        <v>499</v>
      </c>
      <c r="I534" s="99" t="s">
        <v>501</v>
      </c>
      <c r="J534" s="70" t="s">
        <v>4196</v>
      </c>
      <c r="K534" s="70" t="s">
        <v>4393</v>
      </c>
      <c r="L534" s="70" t="s">
        <v>4394</v>
      </c>
      <c r="M534" s="61" t="str">
        <f>VLOOKUP(B534,SAOM!B$2:H1510,7,0)</f>
        <v>SES-NAUE-3728</v>
      </c>
      <c r="N534" s="61">
        <v>4033</v>
      </c>
      <c r="O534" s="49">
        <f>VLOOKUP(B534,SAOM!B$2:I1510,8,0)</f>
        <v>41116</v>
      </c>
      <c r="P534" s="49" t="e">
        <f>VLOOKUP(B534,AG_Lider!A$1:F1869,6,0)</f>
        <v>#N/A</v>
      </c>
      <c r="Q534" s="108" t="str">
        <f>VLOOKUP(B534,SAOM!B$2:J1510,9,0)</f>
        <v>LÍVIA OLIVEIRA DE BARROS</v>
      </c>
      <c r="R534" s="49" t="str">
        <f>VLOOKUP(B534,SAOM!B$2:K1956,10,0)</f>
        <v>RUA CARIJÓS , n80 - Bairro Laticínio</v>
      </c>
      <c r="S534" s="108" t="str">
        <f>VLOOKUP(B534,SAOM!B555:M1283,12,0)</f>
        <v>(33) 3621-2187</v>
      </c>
      <c r="T534" s="130">
        <f>VLOOKUP(B534,SAOM!B555:L1283,11,0)</f>
        <v>39860000</v>
      </c>
      <c r="U534" s="109"/>
      <c r="V534" s="61" t="str">
        <f>VLOOKUP(B534,SAOM!B555:N1283,13,0)</f>
        <v>00:20:0e:10:4f:4d</v>
      </c>
      <c r="W534" s="49">
        <v>41116</v>
      </c>
      <c r="X534" s="70" t="s">
        <v>2726</v>
      </c>
      <c r="Y534" s="110">
        <v>41120</v>
      </c>
      <c r="Z534" s="111"/>
      <c r="AA534" s="95" t="s">
        <v>6208</v>
      </c>
      <c r="AB534" s="95" t="s">
        <v>4850</v>
      </c>
      <c r="AC534" s="95"/>
      <c r="AD534" s="70"/>
      <c r="AE534" s="112" t="s">
        <v>4850</v>
      </c>
    </row>
    <row r="535" spans="1:31" s="37" customFormat="1">
      <c r="A535" s="30">
        <v>3691</v>
      </c>
      <c r="B535" s="61">
        <v>3691</v>
      </c>
      <c r="C535" s="34">
        <v>41071</v>
      </c>
      <c r="D535" s="34">
        <v>41116</v>
      </c>
      <c r="E535" s="34">
        <f t="shared" si="8"/>
        <v>41131</v>
      </c>
      <c r="F535" s="34" t="s">
        <v>501</v>
      </c>
      <c r="G535" s="31" t="s">
        <v>752</v>
      </c>
      <c r="H535" s="31" t="s">
        <v>499</v>
      </c>
      <c r="I535" s="31" t="s">
        <v>506</v>
      </c>
      <c r="J535" s="32" t="s">
        <v>175</v>
      </c>
      <c r="K535" s="32" t="s">
        <v>4185</v>
      </c>
      <c r="L535" s="32" t="s">
        <v>4186</v>
      </c>
      <c r="M535" s="63" t="str">
        <f>VLOOKUP(B535,SAOM!B$2:H1486,7,0)</f>
        <v>-</v>
      </c>
      <c r="N535" s="63">
        <v>4033</v>
      </c>
      <c r="O535" s="34" t="str">
        <f>VLOOKUP(B535,SAOM!B$2:I1486,8,0)</f>
        <v>-</v>
      </c>
      <c r="P535" s="34" t="e">
        <f>VLOOKUP(B535,AG_Lider!A$1:F1845,6,0)</f>
        <v>#N/A</v>
      </c>
      <c r="Q535" s="65" t="str">
        <f>VLOOKUP(B535,SAOM!B$2:J1486,9,0)</f>
        <v>Anne Grazielle</v>
      </c>
      <c r="R535" s="34" t="str">
        <f>VLOOKUP(B535,SAOM!B$2:K1932,10,0)</f>
        <v>BR 116 KM 289, s/n - Bairro Mucuri</v>
      </c>
      <c r="S535" s="65" t="str">
        <f>VLOOKUP(B535,SAOM!B531:M1259,12,0)</f>
        <v>(33) 3528-1948</v>
      </c>
      <c r="T535" s="116">
        <f>VLOOKUP(B535,SAOM!B531:L1259,11,0)</f>
        <v>39800000</v>
      </c>
      <c r="U535" s="35"/>
      <c r="V535" s="63" t="str">
        <f>VLOOKUP(B535,SAOM!B531:N1259,13,0)</f>
        <v>-</v>
      </c>
      <c r="W535" s="34"/>
      <c r="X535" s="32"/>
      <c r="Y535" s="36"/>
      <c r="Z535" s="53"/>
      <c r="AA535" s="72"/>
      <c r="AB535" s="72" t="s">
        <v>4850</v>
      </c>
      <c r="AC535" s="72"/>
      <c r="AD535" s="32"/>
      <c r="AE535" s="37" t="s">
        <v>4850</v>
      </c>
    </row>
    <row r="536" spans="1:31" s="37" customFormat="1">
      <c r="A536" s="30">
        <v>3695</v>
      </c>
      <c r="B536" s="61">
        <v>3695</v>
      </c>
      <c r="C536" s="34">
        <v>41071</v>
      </c>
      <c r="D536" s="34">
        <v>41116</v>
      </c>
      <c r="E536" s="34">
        <f t="shared" si="8"/>
        <v>41131</v>
      </c>
      <c r="F536" s="34">
        <v>41079</v>
      </c>
      <c r="G536" s="31" t="s">
        <v>764</v>
      </c>
      <c r="H536" s="31" t="s">
        <v>499</v>
      </c>
      <c r="I536" s="31" t="s">
        <v>506</v>
      </c>
      <c r="J536" s="32" t="s">
        <v>175</v>
      </c>
      <c r="K536" s="32" t="s">
        <v>4185</v>
      </c>
      <c r="L536" s="32" t="s">
        <v>4186</v>
      </c>
      <c r="M536" s="63" t="str">
        <f>VLOOKUP(B536,SAOM!B$2:H1487,7,0)</f>
        <v>-</v>
      </c>
      <c r="N536" s="63">
        <v>4033</v>
      </c>
      <c r="O536" s="34" t="str">
        <f>VLOOKUP(B536,SAOM!B$2:I1487,8,0)</f>
        <v>-</v>
      </c>
      <c r="P536" s="34" t="e">
        <f>VLOOKUP(B536,AG_Lider!A$1:F1846,6,0)</f>
        <v>#N/A</v>
      </c>
      <c r="Q536" s="65" t="str">
        <f>VLOOKUP(B536,SAOM!B$2:J1487,9,0)</f>
        <v>Regina Amador</v>
      </c>
      <c r="R536" s="34" t="str">
        <f>VLOOKUP(B536,SAOM!B$2:K1933,10,0)</f>
        <v>Rua Oscar Romero , n135 - Bairro Vila Esperança</v>
      </c>
      <c r="S536" s="65" t="str">
        <f>VLOOKUP(B536,SAOM!B532:M1260,12,0)</f>
        <v>(33) 353-63471</v>
      </c>
      <c r="T536" s="116">
        <f>VLOOKUP(B536,SAOM!B532:L1260,11,0)</f>
        <v>39800000</v>
      </c>
      <c r="U536" s="35"/>
      <c r="V536" s="63" t="str">
        <f>VLOOKUP(B536,SAOM!B532:N1260,13,0)</f>
        <v>-</v>
      </c>
      <c r="W536" s="34"/>
      <c r="X536" s="32"/>
      <c r="Y536" s="36"/>
      <c r="Z536" s="53"/>
      <c r="AA536" s="72" t="s">
        <v>4418</v>
      </c>
      <c r="AB536" s="72" t="s">
        <v>4850</v>
      </c>
      <c r="AC536" s="72"/>
      <c r="AD536" s="32"/>
      <c r="AE536" s="37" t="s">
        <v>4850</v>
      </c>
    </row>
    <row r="537" spans="1:31" s="37" customFormat="1">
      <c r="A537" s="30">
        <v>3721</v>
      </c>
      <c r="B537" s="61">
        <v>3721</v>
      </c>
      <c r="C537" s="34">
        <v>41072</v>
      </c>
      <c r="D537" s="34">
        <v>41117</v>
      </c>
      <c r="E537" s="34">
        <f t="shared" si="8"/>
        <v>41132</v>
      </c>
      <c r="F537" s="34" t="s">
        <v>501</v>
      </c>
      <c r="G537" s="31" t="s">
        <v>517</v>
      </c>
      <c r="H537" s="31" t="s">
        <v>499</v>
      </c>
      <c r="I537" s="31" t="s">
        <v>501</v>
      </c>
      <c r="J537" s="32" t="s">
        <v>4148</v>
      </c>
      <c r="K537" s="32" t="s">
        <v>4187</v>
      </c>
      <c r="L537" s="32" t="s">
        <v>4188</v>
      </c>
      <c r="M537" s="63" t="str">
        <f>VLOOKUP(B537,SAOM!B$2:H1488,7,0)</f>
        <v>SES-ITRI-3721</v>
      </c>
      <c r="N537" s="63">
        <v>4033</v>
      </c>
      <c r="O537" s="34">
        <f>VLOOKUP(B537,SAOM!B$2:I1488,8,0)</f>
        <v>41117</v>
      </c>
      <c r="P537" s="34" t="e">
        <f>VLOOKUP(B537,AG_Lider!A$1:F1847,6,0)</f>
        <v>#N/A</v>
      </c>
      <c r="Q537" s="65" t="str">
        <f>VLOOKUP(B537,SAOM!B$2:J1488,9,0)</f>
        <v>Marliane P. de Morais</v>
      </c>
      <c r="R537" s="34" t="str">
        <f>VLOOKUP(B537,SAOM!B$2:K1934,10,0)</f>
        <v>RUA DOS INDIOS , n26 - Bairro VARZEA</v>
      </c>
      <c r="S537" s="65" t="str">
        <f>VLOOKUP(B537,SAOM!B533:M1261,12,0)</f>
        <v>(33)84158564</v>
      </c>
      <c r="T537" s="116">
        <f>VLOOKUP(B537,SAOM!B533:L1261,11,0)</f>
        <v>39830000</v>
      </c>
      <c r="U537" s="35"/>
      <c r="V537" s="63" t="str">
        <f>VLOOKUP(B537,SAOM!B533:N1261,13,0)</f>
        <v>00:20:0e:10:4f:5d</v>
      </c>
      <c r="W537" s="34">
        <v>41116</v>
      </c>
      <c r="X537" s="32" t="s">
        <v>6224</v>
      </c>
      <c r="Y537" s="36">
        <v>41117</v>
      </c>
      <c r="Z537" s="53"/>
      <c r="AA537" s="72"/>
      <c r="AB537" s="72" t="s">
        <v>4850</v>
      </c>
      <c r="AC537" s="72"/>
      <c r="AD537" s="32"/>
      <c r="AE537" s="37" t="s">
        <v>4850</v>
      </c>
    </row>
    <row r="538" spans="1:31" s="125" customFormat="1">
      <c r="A538" s="117">
        <v>3719</v>
      </c>
      <c r="B538" s="118">
        <v>3719</v>
      </c>
      <c r="C538" s="119">
        <v>41072</v>
      </c>
      <c r="D538" s="119">
        <v>41117</v>
      </c>
      <c r="E538" s="119">
        <f t="shared" si="8"/>
        <v>41132</v>
      </c>
      <c r="F538" s="119">
        <v>41079</v>
      </c>
      <c r="G538" s="120" t="s">
        <v>2466</v>
      </c>
      <c r="H538" s="120" t="s">
        <v>499</v>
      </c>
      <c r="I538" s="120" t="s">
        <v>501</v>
      </c>
      <c r="J538" s="121" t="s">
        <v>4148</v>
      </c>
      <c r="K538" s="121" t="s">
        <v>4187</v>
      </c>
      <c r="L538" s="121" t="s">
        <v>4188</v>
      </c>
      <c r="M538" s="118" t="str">
        <f>VLOOKUP(B538,SAOM!B$2:H1489,7,0)</f>
        <v>SES-ITRI-3719</v>
      </c>
      <c r="N538" s="118">
        <v>4033</v>
      </c>
      <c r="O538" s="119">
        <f>VLOOKUP(B538,SAOM!B$2:I1489,8,0)</f>
        <v>41120</v>
      </c>
      <c r="P538" s="119" t="e">
        <f>VLOOKUP(B538,AG_Lider!A$1:F1848,6,0)</f>
        <v>#N/A</v>
      </c>
      <c r="Q538" s="122" t="str">
        <f>VLOOKUP(B538,SAOM!B$2:J1489,9,0)</f>
        <v>Wesley Faria Alves</v>
      </c>
      <c r="R538" s="119" t="str">
        <f>VLOOKUP(B538,SAOM!B$2:K1935,10,0)</f>
        <v>RUA CAMILO A PEREIRA , s/n - Zona rural</v>
      </c>
      <c r="S538" s="122" t="str">
        <f>VLOOKUP(B538,SAOM!B534:M1262,12,0)</f>
        <v>(33) 3511-1964</v>
      </c>
      <c r="T538" s="128">
        <f>VLOOKUP(B538,SAOM!B534:L1262,11,0)</f>
        <v>39830000</v>
      </c>
      <c r="U538" s="123"/>
      <c r="V538" s="118" t="str">
        <f>VLOOKUP(B538,SAOM!B534:N1262,13,0)</f>
        <v>00:20:0E:10:4C:E6</v>
      </c>
      <c r="W538" s="119">
        <v>41121</v>
      </c>
      <c r="X538" s="121" t="s">
        <v>6464</v>
      </c>
      <c r="Y538" s="124"/>
      <c r="Z538" s="98"/>
      <c r="AA538" s="96" t="s">
        <v>6578</v>
      </c>
      <c r="AB538" s="96" t="s">
        <v>4850</v>
      </c>
      <c r="AC538" s="96"/>
      <c r="AD538" s="121"/>
      <c r="AE538" s="125" t="s">
        <v>4850</v>
      </c>
    </row>
    <row r="539" spans="1:31" s="37" customFormat="1">
      <c r="A539" s="30">
        <v>3768</v>
      </c>
      <c r="B539" s="61">
        <v>3768</v>
      </c>
      <c r="C539" s="34">
        <v>41073</v>
      </c>
      <c r="D539" s="34">
        <v>41118</v>
      </c>
      <c r="E539" s="34">
        <f t="shared" si="8"/>
        <v>41133</v>
      </c>
      <c r="F539" s="34" t="s">
        <v>501</v>
      </c>
      <c r="G539" s="31" t="s">
        <v>517</v>
      </c>
      <c r="H539" s="31" t="s">
        <v>684</v>
      </c>
      <c r="I539" s="31" t="s">
        <v>501</v>
      </c>
      <c r="J539" s="32" t="s">
        <v>4071</v>
      </c>
      <c r="K539" s="32" t="s">
        <v>4175</v>
      </c>
      <c r="L539" s="32" t="s">
        <v>4176</v>
      </c>
      <c r="M539" s="63" t="str">
        <f>VLOOKUP(B539,SAOM!B$2:H1490,7,0)</f>
        <v>SES-JODE-3768</v>
      </c>
      <c r="N539" s="63">
        <v>4033</v>
      </c>
      <c r="O539" s="34">
        <f>VLOOKUP(B539,SAOM!B$2:I1490,8,0)</f>
        <v>41107</v>
      </c>
      <c r="P539" s="34" t="e">
        <f>VLOOKUP(B539,AG_Lider!A$1:F1849,6,0)</f>
        <v>#N/A</v>
      </c>
      <c r="Q539" s="65" t="str">
        <f>VLOOKUP(B539,SAOM!B$2:J1490,9,0)</f>
        <v>Andrea Aparecida dos Reis</v>
      </c>
      <c r="R539" s="34" t="str">
        <f>VLOOKUP(B539,SAOM!B$2:K1936,10,0)</f>
        <v>Rua Luiz Gonzaga , s/n - Bairro Santo Hipólito</v>
      </c>
      <c r="S539" s="65" t="str">
        <f>VLOOKUP(B539,SAOM!B535:M1263,12,0)</f>
        <v>(31)38525639</v>
      </c>
      <c r="T539" s="116" t="str">
        <f>VLOOKUP(B539,SAOM!B535:L1263,11,0)</f>
        <v>35930-205</v>
      </c>
      <c r="U539" s="35"/>
      <c r="V539" s="63" t="str">
        <f>VLOOKUP(B539,SAOM!B535:N1263,13,0)</f>
        <v>00:20:0E:10:4F:24</v>
      </c>
      <c r="W539" s="34">
        <v>41107</v>
      </c>
      <c r="X539" s="32" t="s">
        <v>4422</v>
      </c>
      <c r="Y539" s="36">
        <v>41108</v>
      </c>
      <c r="Z539" s="53"/>
      <c r="AA539" s="72"/>
      <c r="AB539" s="72" t="s">
        <v>4850</v>
      </c>
      <c r="AC539" s="72"/>
      <c r="AD539" s="127" t="s">
        <v>5941</v>
      </c>
      <c r="AE539" s="37" t="s">
        <v>4850</v>
      </c>
    </row>
    <row r="540" spans="1:31" s="37" customFormat="1">
      <c r="A540" s="30">
        <v>3770</v>
      </c>
      <c r="B540" s="61">
        <v>3770</v>
      </c>
      <c r="C540" s="34">
        <v>41073</v>
      </c>
      <c r="D540" s="34">
        <v>41118</v>
      </c>
      <c r="E540" s="34">
        <f t="shared" si="8"/>
        <v>41133</v>
      </c>
      <c r="F540" s="34" t="s">
        <v>501</v>
      </c>
      <c r="G540" s="31" t="s">
        <v>517</v>
      </c>
      <c r="H540" s="31" t="s">
        <v>684</v>
      </c>
      <c r="I540" s="31" t="s">
        <v>501</v>
      </c>
      <c r="J540" s="32" t="s">
        <v>4071</v>
      </c>
      <c r="K540" s="32" t="s">
        <v>4175</v>
      </c>
      <c r="L540" s="32" t="s">
        <v>4176</v>
      </c>
      <c r="M540" s="63" t="str">
        <f>VLOOKUP(B540,SAOM!B$2:H1491,7,0)</f>
        <v>SES-JODE-3770</v>
      </c>
      <c r="N540" s="63">
        <v>4033</v>
      </c>
      <c r="O540" s="34">
        <f>VLOOKUP(B540,SAOM!B$2:I1491,8,0)</f>
        <v>41108</v>
      </c>
      <c r="P540" s="34" t="e">
        <f>VLOOKUP(B540,AG_Lider!A$1:F1850,6,0)</f>
        <v>#N/A</v>
      </c>
      <c r="Q540" s="65" t="str">
        <f>VLOOKUP(B540,SAOM!B$2:J1491,9,0)</f>
        <v>Adriane Aparecida Fuscaldi</v>
      </c>
      <c r="R540" s="34" t="str">
        <f>VLOOKUP(B540,SAOM!B$2:K1937,10,0)</f>
        <v>Rua Duque de Caxias , s/n - Bairro Nª Srª da Conceição</v>
      </c>
      <c r="S540" s="65" t="str">
        <f>VLOOKUP(B540,SAOM!B536:M1264,12,0)</f>
        <v>(31) 3852-6002</v>
      </c>
      <c r="T540" s="116">
        <f>VLOOKUP(B540,SAOM!B536:L1264,11,0)</f>
        <v>35930198</v>
      </c>
      <c r="U540" s="35"/>
      <c r="V540" s="63" t="str">
        <f>VLOOKUP(B540,SAOM!B536:N1264,13,0)</f>
        <v>00:20:0E:10:52:B8</v>
      </c>
      <c r="W540" s="34">
        <v>41109</v>
      </c>
      <c r="X540" s="32" t="s">
        <v>4422</v>
      </c>
      <c r="Y540" s="36">
        <v>41109</v>
      </c>
      <c r="Z540" s="53"/>
      <c r="AA540" s="72"/>
      <c r="AB540" s="72" t="s">
        <v>4850</v>
      </c>
      <c r="AC540" s="72"/>
      <c r="AD540" s="32" t="s">
        <v>6010</v>
      </c>
      <c r="AE540" s="37" t="s">
        <v>4850</v>
      </c>
    </row>
    <row r="541" spans="1:31" s="112" customFormat="1">
      <c r="A541" s="69">
        <v>3687</v>
      </c>
      <c r="B541" s="61">
        <v>3687</v>
      </c>
      <c r="C541" s="49">
        <v>41071</v>
      </c>
      <c r="D541" s="49">
        <v>41116</v>
      </c>
      <c r="E541" s="49">
        <f t="shared" si="8"/>
        <v>41131</v>
      </c>
      <c r="F541" s="49" t="s">
        <v>501</v>
      </c>
      <c r="G541" s="99" t="s">
        <v>517</v>
      </c>
      <c r="H541" s="99" t="s">
        <v>499</v>
      </c>
      <c r="I541" s="99" t="s">
        <v>501</v>
      </c>
      <c r="J541" s="70" t="s">
        <v>175</v>
      </c>
      <c r="K541" s="70" t="s">
        <v>4185</v>
      </c>
      <c r="L541" s="70" t="s">
        <v>4186</v>
      </c>
      <c r="M541" s="61" t="str">
        <f>VLOOKUP(B541,SAOM!B$2:H1492,7,0)</f>
        <v>SES-TENI-3687</v>
      </c>
      <c r="N541" s="61">
        <v>4033</v>
      </c>
      <c r="O541" s="49">
        <f>VLOOKUP(B541,SAOM!B$2:I1492,8,0)</f>
        <v>41120</v>
      </c>
      <c r="P541" s="49" t="e">
        <f>VLOOKUP(B541,AG_Lider!A$1:F1851,6,0)</f>
        <v>#N/A</v>
      </c>
      <c r="Q541" s="108" t="str">
        <f>VLOOKUP(B541,SAOM!B$2:J1492,9,0)</f>
        <v>Celsilvana Teixeira</v>
      </c>
      <c r="R541" s="49" t="str">
        <f>VLOOKUP(B541,SAOM!B$2:K1938,10,0)</f>
        <v>Rua Principal, n218/ BR 116 KM 289 - Zona Rural- Bairro Lajinha</v>
      </c>
      <c r="S541" s="108" t="str">
        <f>VLOOKUP(B541,SAOM!B537:M1265,12,0)</f>
        <v>(33) 3528-5171</v>
      </c>
      <c r="T541" s="130">
        <f>VLOOKUP(B541,SAOM!B537:L1265,11,0)</f>
        <v>39800000</v>
      </c>
      <c r="U541" s="109"/>
      <c r="V541" s="61" t="str">
        <f>VLOOKUP(B541,SAOM!B537:N1265,13,0)</f>
        <v>-</v>
      </c>
      <c r="W541" s="49">
        <v>41121</v>
      </c>
      <c r="X541" s="70" t="s">
        <v>6224</v>
      </c>
      <c r="Y541" s="110">
        <v>41122</v>
      </c>
      <c r="Z541" s="111"/>
      <c r="AA541" s="95"/>
      <c r="AB541" s="95" t="s">
        <v>4850</v>
      </c>
      <c r="AC541" s="95"/>
      <c r="AD541" s="70"/>
      <c r="AE541" s="112" t="s">
        <v>4850</v>
      </c>
    </row>
    <row r="542" spans="1:31" s="37" customFormat="1">
      <c r="A542" s="30">
        <v>3697</v>
      </c>
      <c r="B542" s="61">
        <v>3697</v>
      </c>
      <c r="C542" s="34">
        <v>41071</v>
      </c>
      <c r="D542" s="34">
        <v>41129</v>
      </c>
      <c r="E542" s="34">
        <f t="shared" si="8"/>
        <v>41144</v>
      </c>
      <c r="F542" s="34">
        <v>41079</v>
      </c>
      <c r="G542" s="31" t="s">
        <v>752</v>
      </c>
      <c r="H542" s="31" t="s">
        <v>499</v>
      </c>
      <c r="I542" s="31" t="s">
        <v>506</v>
      </c>
      <c r="J542" s="32" t="s">
        <v>175</v>
      </c>
      <c r="K542" s="32" t="s">
        <v>4185</v>
      </c>
      <c r="L542" s="32" t="s">
        <v>4186</v>
      </c>
      <c r="M542" s="63" t="str">
        <f>VLOOKUP(B542,SAOM!B$2:H1493,7,0)</f>
        <v>-</v>
      </c>
      <c r="N542" s="63">
        <v>4033</v>
      </c>
      <c r="O542" s="34" t="str">
        <f>VLOOKUP(B542,SAOM!B$2:I1493,8,0)</f>
        <v>-</v>
      </c>
      <c r="P542" s="34" t="e">
        <f>VLOOKUP(B542,AG_Lider!A$1:F1852,6,0)</f>
        <v>#N/A</v>
      </c>
      <c r="Q542" s="65" t="str">
        <f>VLOOKUP(B542,SAOM!B$2:J1493,9,0)</f>
        <v>Leandro Rodrigues</v>
      </c>
      <c r="R542" s="34" t="str">
        <f>VLOOKUP(B542,SAOM!B$2:K1939,10,0)</f>
        <v>Rua Dulce Benjamin N: 50 - Bairro São Cristóvão</v>
      </c>
      <c r="S542" s="65" t="str">
        <f>VLOOKUP(B542,SAOM!B538:M1266,12,0)</f>
        <v>(33) 3529-2349</v>
      </c>
      <c r="T542" s="116">
        <f>VLOOKUP(B542,SAOM!B538:L1266,11,0)</f>
        <v>39800000</v>
      </c>
      <c r="U542" s="35"/>
      <c r="V542" s="63" t="str">
        <f>VLOOKUP(B542,SAOM!B538:N1266,13,0)</f>
        <v>-</v>
      </c>
      <c r="W542" s="34"/>
      <c r="X542" s="32"/>
      <c r="Y542" s="36"/>
      <c r="Z542" s="53"/>
      <c r="AA542" s="72" t="s">
        <v>4977</v>
      </c>
      <c r="AB542" s="72" t="s">
        <v>4850</v>
      </c>
      <c r="AC542" s="72"/>
      <c r="AD542" s="32"/>
      <c r="AE542" s="37" t="s">
        <v>4850</v>
      </c>
    </row>
    <row r="543" spans="1:31" s="37" customFormat="1">
      <c r="A543" s="30">
        <v>3700</v>
      </c>
      <c r="B543" s="61">
        <v>3700</v>
      </c>
      <c r="C543" s="34">
        <v>41071</v>
      </c>
      <c r="D543" s="34">
        <v>41116</v>
      </c>
      <c r="E543" s="34">
        <f t="shared" si="8"/>
        <v>41131</v>
      </c>
      <c r="F543" s="34">
        <v>41086</v>
      </c>
      <c r="G543" s="31" t="s">
        <v>764</v>
      </c>
      <c r="H543" s="31" t="s">
        <v>499</v>
      </c>
      <c r="I543" s="31" t="s">
        <v>506</v>
      </c>
      <c r="J543" s="32" t="s">
        <v>175</v>
      </c>
      <c r="K543" s="32" t="s">
        <v>4185</v>
      </c>
      <c r="L543" s="32" t="s">
        <v>4186</v>
      </c>
      <c r="M543" s="63" t="str">
        <f>VLOOKUP(B543,SAOM!B$2:H1494,7,0)</f>
        <v>-</v>
      </c>
      <c r="N543" s="63">
        <v>4033</v>
      </c>
      <c r="O543" s="34" t="str">
        <f>VLOOKUP(B543,SAOM!B$2:I1494,8,0)</f>
        <v>-</v>
      </c>
      <c r="P543" s="34" t="e">
        <f>VLOOKUP(B543,AG_Lider!A$1:F1853,6,0)</f>
        <v>#N/A</v>
      </c>
      <c r="Q543" s="65" t="str">
        <f>VLOOKUP(B543,SAOM!B$2:J1494,9,0)</f>
        <v>Kátia Gualberto</v>
      </c>
      <c r="R543" s="34" t="str">
        <f>VLOOKUP(B543,SAOM!B$2:K1940,10,0)</f>
        <v>Córrego São Jerônimo , s/n - Zona Rural - Bairro São Jerônimo</v>
      </c>
      <c r="S543" s="65" t="str">
        <f>VLOOKUP(B543,SAOM!B539:M1267,12,0)</f>
        <v>(33) 3529-2328</v>
      </c>
      <c r="T543" s="116">
        <f>VLOOKUP(B543,SAOM!B539:L1267,11,0)</f>
        <v>39800000</v>
      </c>
      <c r="U543" s="35"/>
      <c r="V543" s="63" t="str">
        <f>VLOOKUP(B543,SAOM!B539:N1267,13,0)</f>
        <v>-</v>
      </c>
      <c r="W543" s="34"/>
      <c r="X543" s="32"/>
      <c r="Y543" s="36"/>
      <c r="Z543" s="53"/>
      <c r="AA543" s="72" t="s">
        <v>4419</v>
      </c>
      <c r="AB543" s="72" t="s">
        <v>4850</v>
      </c>
      <c r="AC543" s="72"/>
      <c r="AD543" s="32"/>
      <c r="AE543" s="37" t="s">
        <v>4850</v>
      </c>
    </row>
    <row r="544" spans="1:31" s="37" customFormat="1">
      <c r="A544" s="30">
        <v>3703</v>
      </c>
      <c r="B544" s="61">
        <v>3703</v>
      </c>
      <c r="C544" s="34">
        <v>41071</v>
      </c>
      <c r="D544" s="34">
        <v>41116</v>
      </c>
      <c r="E544" s="34">
        <f t="shared" si="8"/>
        <v>41131</v>
      </c>
      <c r="F544" s="34" t="s">
        <v>501</v>
      </c>
      <c r="G544" s="31" t="s">
        <v>517</v>
      </c>
      <c r="H544" s="31" t="s">
        <v>499</v>
      </c>
      <c r="I544" s="31" t="s">
        <v>501</v>
      </c>
      <c r="J544" s="32" t="s">
        <v>175</v>
      </c>
      <c r="K544" s="32" t="s">
        <v>4185</v>
      </c>
      <c r="L544" s="32" t="s">
        <v>4186</v>
      </c>
      <c r="M544" s="63" t="str">
        <f>VLOOKUP(B544,SAOM!B$2:H1495,7,0)</f>
        <v>SES-TENI-3703</v>
      </c>
      <c r="N544" s="63">
        <v>4033</v>
      </c>
      <c r="O544" s="34">
        <f>VLOOKUP(B544,SAOM!B$2:I1495,8,0)</f>
        <v>41110</v>
      </c>
      <c r="P544" s="34" t="e">
        <f>VLOOKUP(B544,AG_Lider!A$1:F1854,6,0)</f>
        <v>#N/A</v>
      </c>
      <c r="Q544" s="65" t="str">
        <f>VLOOKUP(B544,SAOM!B$2:J1495,9,0)</f>
        <v>Edima Fonseca</v>
      </c>
      <c r="R544" s="34" t="str">
        <f>VLOOKUP(B544,SAOM!B$2:K1941,10,0)</f>
        <v>Rua Chafariz , n60 - Bairro Taquara</v>
      </c>
      <c r="S544" s="65" t="str">
        <f>VLOOKUP(B544,SAOM!B540:M1268,12,0)</f>
        <v>(33) 3536-2787</v>
      </c>
      <c r="T544" s="116">
        <f>VLOOKUP(B544,SAOM!B540:L1268,11,0)</f>
        <v>39800000</v>
      </c>
      <c r="U544" s="35"/>
      <c r="V544" s="63" t="str">
        <f>VLOOKUP(B544,SAOM!B540:N1268,13,0)</f>
        <v>00:20:0E:10:4A:12</v>
      </c>
      <c r="W544" s="34">
        <v>41110</v>
      </c>
      <c r="X544" s="32" t="s">
        <v>1717</v>
      </c>
      <c r="Y544" s="36">
        <v>41110</v>
      </c>
      <c r="Z544" s="53"/>
      <c r="AA544" s="72"/>
      <c r="AB544" s="72" t="s">
        <v>4850</v>
      </c>
      <c r="AC544" s="72"/>
      <c r="AD544" s="127" t="s">
        <v>6022</v>
      </c>
      <c r="AE544" s="37" t="s">
        <v>4850</v>
      </c>
    </row>
    <row r="545" spans="1:31" s="37" customFormat="1">
      <c r="A545" s="30">
        <v>3705</v>
      </c>
      <c r="B545" s="61">
        <v>3705</v>
      </c>
      <c r="C545" s="34">
        <v>41071</v>
      </c>
      <c r="D545" s="34">
        <v>41116</v>
      </c>
      <c r="E545" s="34">
        <f t="shared" si="8"/>
        <v>41131</v>
      </c>
      <c r="F545" s="34">
        <v>41086</v>
      </c>
      <c r="G545" s="31" t="s">
        <v>764</v>
      </c>
      <c r="H545" s="31" t="s">
        <v>499</v>
      </c>
      <c r="I545" s="31" t="s">
        <v>506</v>
      </c>
      <c r="J545" s="32" t="s">
        <v>175</v>
      </c>
      <c r="K545" s="32" t="s">
        <v>4185</v>
      </c>
      <c r="L545" s="32" t="s">
        <v>4186</v>
      </c>
      <c r="M545" s="63" t="str">
        <f>VLOOKUP(B545,SAOM!B$2:H1496,7,0)</f>
        <v>-</v>
      </c>
      <c r="N545" s="63">
        <v>4033</v>
      </c>
      <c r="O545" s="34" t="str">
        <f>VLOOKUP(B545,SAOM!B$2:I1496,8,0)</f>
        <v>-</v>
      </c>
      <c r="P545" s="34" t="e">
        <f>VLOOKUP(B545,AG_Lider!A$1:F1855,6,0)</f>
        <v>#N/A</v>
      </c>
      <c r="Q545" s="65" t="str">
        <f>VLOOKUP(B545,SAOM!B$2:J1496,9,0)</f>
        <v>Viviene Vieira</v>
      </c>
      <c r="R545" s="34" t="str">
        <f>VLOOKUP(B545,SAOM!B$2:K1942,10,0)</f>
        <v>Rua José Hermógenes, n51 - Zona Rural- Bairro Topázio</v>
      </c>
      <c r="S545" s="65" t="str">
        <f>VLOOKUP(B545,SAOM!B541:M1269,12,0)</f>
        <v>(33) 3528-2181</v>
      </c>
      <c r="T545" s="116">
        <f>VLOOKUP(B545,SAOM!B541:L1269,11,0)</f>
        <v>39800000</v>
      </c>
      <c r="U545" s="35"/>
      <c r="V545" s="63" t="str">
        <f>VLOOKUP(B545,SAOM!B541:N1269,13,0)</f>
        <v>-</v>
      </c>
      <c r="W545" s="34"/>
      <c r="X545" s="32"/>
      <c r="Y545" s="36"/>
      <c r="Z545" s="53"/>
      <c r="AA545" s="72" t="s">
        <v>4815</v>
      </c>
      <c r="AB545" s="72" t="s">
        <v>4850</v>
      </c>
      <c r="AC545" s="72"/>
      <c r="AD545" s="32"/>
      <c r="AE545" s="37" t="s">
        <v>4850</v>
      </c>
    </row>
    <row r="546" spans="1:31" s="37" customFormat="1">
      <c r="A546" s="30">
        <v>3706</v>
      </c>
      <c r="B546" s="61">
        <v>3706</v>
      </c>
      <c r="C546" s="34">
        <v>41071</v>
      </c>
      <c r="D546" s="34">
        <v>41116</v>
      </c>
      <c r="E546" s="34">
        <f t="shared" si="8"/>
        <v>41131</v>
      </c>
      <c r="F546" s="34">
        <v>41086</v>
      </c>
      <c r="G546" s="31" t="s">
        <v>764</v>
      </c>
      <c r="H546" s="31" t="s">
        <v>499</v>
      </c>
      <c r="I546" s="31" t="s">
        <v>499</v>
      </c>
      <c r="J546" s="32" t="s">
        <v>175</v>
      </c>
      <c r="K546" s="32" t="s">
        <v>4185</v>
      </c>
      <c r="L546" s="32" t="s">
        <v>4186</v>
      </c>
      <c r="M546" s="63" t="str">
        <f>VLOOKUP(B546,SAOM!B$2:H1497,7,0)</f>
        <v>-</v>
      </c>
      <c r="N546" s="63">
        <v>4033</v>
      </c>
      <c r="O546" s="34" t="str">
        <f>VLOOKUP(B546,SAOM!B$2:I1497,8,0)</f>
        <v>-</v>
      </c>
      <c r="P546" s="34" t="e">
        <f>VLOOKUP(B546,AG_Lider!A$1:F1856,6,0)</f>
        <v>#N/A</v>
      </c>
      <c r="Q546" s="65" t="str">
        <f>VLOOKUP(B546,SAOM!B$2:J1497,9,0)</f>
        <v>Wanuza Duarte</v>
      </c>
      <c r="R546" s="34" t="str">
        <f>VLOOKUP(B546,SAOM!B$2:K1943,10,0)</f>
        <v>Avenida Tietê, 66 - Bairro Jardim São Paulo</v>
      </c>
      <c r="S546" s="65" t="str">
        <f>VLOOKUP(B546,SAOM!B542:M1270,12,0)</f>
        <v>(33) 3529-2347</v>
      </c>
      <c r="T546" s="116">
        <f>VLOOKUP(B546,SAOM!B542:L1270,11,0)</f>
        <v>39800000</v>
      </c>
      <c r="U546" s="35"/>
      <c r="V546" s="63" t="str">
        <f>VLOOKUP(B546,SAOM!B542:N1270,13,0)</f>
        <v>-</v>
      </c>
      <c r="W546" s="34"/>
      <c r="X546" s="32"/>
      <c r="Y546" s="36"/>
      <c r="Z546" s="53"/>
      <c r="AA546" s="72" t="s">
        <v>4843</v>
      </c>
      <c r="AB546" s="72" t="s">
        <v>4850</v>
      </c>
      <c r="AC546" s="72"/>
      <c r="AD546" s="32"/>
      <c r="AE546" s="37" t="s">
        <v>4850</v>
      </c>
    </row>
    <row r="547" spans="1:31" s="37" customFormat="1">
      <c r="A547" s="30">
        <v>3715</v>
      </c>
      <c r="B547" s="61">
        <v>3715</v>
      </c>
      <c r="C547" s="34">
        <v>41072</v>
      </c>
      <c r="D547" s="34">
        <v>41125</v>
      </c>
      <c r="E547" s="34">
        <f t="shared" si="8"/>
        <v>41140</v>
      </c>
      <c r="F547" s="34">
        <v>41086</v>
      </c>
      <c r="G547" s="31" t="s">
        <v>752</v>
      </c>
      <c r="H547" s="31" t="s">
        <v>499</v>
      </c>
      <c r="I547" s="31" t="s">
        <v>506</v>
      </c>
      <c r="J547" s="32" t="s">
        <v>4148</v>
      </c>
      <c r="K547" s="32" t="s">
        <v>4389</v>
      </c>
      <c r="L547" s="32" t="s">
        <v>4390</v>
      </c>
      <c r="M547" s="63" t="str">
        <f>VLOOKUP(B547,SAOM!B$2:H1498,7,0)</f>
        <v>-</v>
      </c>
      <c r="N547" s="63">
        <v>4033</v>
      </c>
      <c r="O547" s="34" t="str">
        <f>VLOOKUP(B547,SAOM!B$2:I1498,8,0)</f>
        <v>-</v>
      </c>
      <c r="P547" s="34" t="e">
        <f>VLOOKUP(B547,AG_Lider!A$1:F1857,6,0)</f>
        <v>#N/A</v>
      </c>
      <c r="Q547" s="65" t="str">
        <f>VLOOKUP(B547,SAOM!B$2:J1498,9,0)</f>
        <v>Arley Soares C. Cruz</v>
      </c>
      <c r="R547" s="34" t="str">
        <f>VLOOKUP(B547,SAOM!B$2:K1944,10,0)</f>
        <v>AV. FREI ARCANGELO , 1329  - Bairro Centro</v>
      </c>
      <c r="S547" s="65" t="str">
        <f>VLOOKUP(B547,SAOM!B543:M1271,12,0)</f>
        <v>(33) 3511-1799</v>
      </c>
      <c r="T547" s="116" t="str">
        <f>VLOOKUP(B547,SAOM!B543:L1271,11,0)</f>
        <v>39830-000</v>
      </c>
      <c r="U547" s="35"/>
      <c r="V547" s="63" t="str">
        <f>VLOOKUP(B547,SAOM!B543:N1271,13,0)</f>
        <v>-</v>
      </c>
      <c r="W547" s="34"/>
      <c r="X547" s="32"/>
      <c r="Y547" s="36"/>
      <c r="Z547" s="53"/>
      <c r="AA547" s="72" t="s">
        <v>5743</v>
      </c>
      <c r="AB547" s="72" t="s">
        <v>4850</v>
      </c>
      <c r="AC547" s="72"/>
      <c r="AD547" s="32"/>
      <c r="AE547" s="37" t="s">
        <v>4850</v>
      </c>
    </row>
    <row r="548" spans="1:31" s="37" customFormat="1">
      <c r="A548" s="30">
        <v>3716</v>
      </c>
      <c r="B548" s="61">
        <v>3716</v>
      </c>
      <c r="C548" s="34">
        <v>41072</v>
      </c>
      <c r="D548" s="34">
        <v>41117</v>
      </c>
      <c r="E548" s="34">
        <f t="shared" si="8"/>
        <v>41132</v>
      </c>
      <c r="F548" s="34">
        <v>41086</v>
      </c>
      <c r="G548" s="31" t="s">
        <v>764</v>
      </c>
      <c r="H548" s="31" t="s">
        <v>499</v>
      </c>
      <c r="I548" s="31" t="s">
        <v>506</v>
      </c>
      <c r="J548" s="32" t="s">
        <v>4148</v>
      </c>
      <c r="K548" s="32" t="s">
        <v>4389</v>
      </c>
      <c r="L548" s="32" t="s">
        <v>4390</v>
      </c>
      <c r="M548" s="63" t="str">
        <f>VLOOKUP(B548,SAOM!B$2:H1499,7,0)</f>
        <v>-</v>
      </c>
      <c r="N548" s="63">
        <v>4033</v>
      </c>
      <c r="O548" s="34" t="str">
        <f>VLOOKUP(B548,SAOM!B$2:I1499,8,0)</f>
        <v>-</v>
      </c>
      <c r="P548" s="34" t="e">
        <f>VLOOKUP(B548,AG_Lider!A$1:F1858,6,0)</f>
        <v>#N/A</v>
      </c>
      <c r="Q548" s="65" t="str">
        <f>VLOOKUP(B548,SAOM!B$2:J1499,9,0)</f>
        <v>Maria Luiza M. Soares</v>
      </c>
      <c r="R548" s="34" t="str">
        <f>VLOOKUP(B548,SAOM!B$2:K1945,10,0)</f>
        <v>RUA XINGU , n1125 - Bairro V. BAIANA</v>
      </c>
      <c r="S548" s="65" t="str">
        <f>VLOOKUP(B548,SAOM!B544:M1272,12,0)</f>
        <v>(33) 3511-1799</v>
      </c>
      <c r="T548" s="116">
        <f>VLOOKUP(B548,SAOM!B544:L1272,11,0)</f>
        <v>39830000</v>
      </c>
      <c r="U548" s="35"/>
      <c r="V548" s="63" t="str">
        <f>VLOOKUP(B548,SAOM!B544:N1272,13,0)</f>
        <v>-</v>
      </c>
      <c r="W548" s="34"/>
      <c r="X548" s="32"/>
      <c r="Y548" s="36"/>
      <c r="Z548" s="53"/>
      <c r="AA548" s="72" t="s">
        <v>4816</v>
      </c>
      <c r="AB548" s="72" t="s">
        <v>4850</v>
      </c>
      <c r="AC548" s="72"/>
      <c r="AD548" s="32"/>
      <c r="AE548" s="37" t="s">
        <v>4850</v>
      </c>
    </row>
    <row r="549" spans="1:31" s="37" customFormat="1">
      <c r="A549" s="30">
        <v>3747</v>
      </c>
      <c r="B549" s="61">
        <v>3747</v>
      </c>
      <c r="C549" s="34">
        <v>41073</v>
      </c>
      <c r="D549" s="34">
        <v>41118</v>
      </c>
      <c r="E549" s="34">
        <f t="shared" si="8"/>
        <v>41133</v>
      </c>
      <c r="F549" s="34">
        <v>41086</v>
      </c>
      <c r="G549" s="31" t="s">
        <v>752</v>
      </c>
      <c r="H549" s="31" t="s">
        <v>499</v>
      </c>
      <c r="I549" s="31" t="s">
        <v>506</v>
      </c>
      <c r="J549" s="32" t="s">
        <v>4853</v>
      </c>
      <c r="K549" s="32" t="s">
        <v>4391</v>
      </c>
      <c r="L549" s="32" t="s">
        <v>4392</v>
      </c>
      <c r="M549" s="63" t="str">
        <f>VLOOKUP(B549,SAOM!B$2:H1500,7,0)</f>
        <v>-</v>
      </c>
      <c r="N549" s="63">
        <v>4033</v>
      </c>
      <c r="O549" s="34" t="str">
        <f>VLOOKUP(B549,SAOM!B$2:I1500,8,0)</f>
        <v>-</v>
      </c>
      <c r="P549" s="34" t="e">
        <f>VLOOKUP(B549,AG_Lider!A$1:F1859,6,0)</f>
        <v>#N/A</v>
      </c>
      <c r="Q549" s="65" t="str">
        <f>VLOOKUP(B549,SAOM!B$2:J1500,9,0)</f>
        <v xml:space="preserve"> Cintia Aparecida Costa e Silva</v>
      </c>
      <c r="R549" s="34" t="str">
        <f>VLOOKUP(B549,SAOM!B$2:K1946,10,0)</f>
        <v>PRAÇA JOAQUIM PIRES DE OLIVEIRA MAIA , s/n</v>
      </c>
      <c r="S549" s="65" t="str">
        <f>VLOOKUP(B549,SAOM!B545:M1273,12,0)</f>
        <v>(31) 3866-1307</v>
      </c>
      <c r="T549" s="116">
        <f>VLOOKUP(B549,SAOM!B545:L1273,11,0)</f>
        <v>35865000</v>
      </c>
      <c r="U549" s="35"/>
      <c r="V549" s="63" t="str">
        <f>VLOOKUP(B549,SAOM!B545:N1273,13,0)</f>
        <v>-</v>
      </c>
      <c r="W549" s="34"/>
      <c r="X549" s="32"/>
      <c r="Y549" s="36"/>
      <c r="Z549" s="53"/>
      <c r="AA549" s="72" t="s">
        <v>4976</v>
      </c>
      <c r="AB549" s="72" t="s">
        <v>4850</v>
      </c>
      <c r="AC549" s="72"/>
      <c r="AD549" s="32"/>
      <c r="AE549" s="37" t="s">
        <v>4850</v>
      </c>
    </row>
    <row r="550" spans="1:31" s="37" customFormat="1">
      <c r="A550" s="30">
        <v>3717</v>
      </c>
      <c r="B550" s="61">
        <v>3717</v>
      </c>
      <c r="C550" s="34">
        <v>41072</v>
      </c>
      <c r="D550" s="34">
        <v>41117</v>
      </c>
      <c r="E550" s="34">
        <f t="shared" si="8"/>
        <v>41132</v>
      </c>
      <c r="F550" s="34" t="s">
        <v>501</v>
      </c>
      <c r="G550" s="31" t="s">
        <v>517</v>
      </c>
      <c r="H550" s="31" t="s">
        <v>499</v>
      </c>
      <c r="I550" s="31" t="s">
        <v>499</v>
      </c>
      <c r="J550" s="32" t="s">
        <v>4148</v>
      </c>
      <c r="K550" s="32" t="s">
        <v>4389</v>
      </c>
      <c r="L550" s="32" t="s">
        <v>4390</v>
      </c>
      <c r="M550" s="63" t="str">
        <f>VLOOKUP(B550,SAOM!B$2:H1501,7,0)</f>
        <v>-</v>
      </c>
      <c r="N550" s="63">
        <v>4033</v>
      </c>
      <c r="O550" s="34" t="str">
        <f>VLOOKUP(B550,SAOM!B$2:I1501,8,0)</f>
        <v>-</v>
      </c>
      <c r="P550" s="34" t="e">
        <f>VLOOKUP(B550,AG_Lider!A$1:F1860,6,0)</f>
        <v>#N/A</v>
      </c>
      <c r="Q550" s="65" t="str">
        <f>VLOOKUP(B550,SAOM!B$2:J1501,9,0)</f>
        <v>Rita de Cássia L. Oliveira</v>
      </c>
      <c r="R550" s="34" t="str">
        <f>VLOOKUP(B550,SAOM!B$2:K1947,10,0)</f>
        <v>DISTRITO DE GUARATAIA , n2750 - ZONA RURAL</v>
      </c>
      <c r="S550" s="65" t="str">
        <f>VLOOKUP(B550,SAOM!B546:M1274,12,0)</f>
        <v>(33) 3511-1964</v>
      </c>
      <c r="T550" s="116">
        <f>VLOOKUP(B550,SAOM!B546:L1274,11,0)</f>
        <v>39830000</v>
      </c>
      <c r="U550" s="35"/>
      <c r="V550" s="63" t="str">
        <f>VLOOKUP(B550,SAOM!B546:N1274,13,0)</f>
        <v>-</v>
      </c>
      <c r="W550" s="34">
        <v>41122</v>
      </c>
      <c r="X550" s="32" t="s">
        <v>6224</v>
      </c>
      <c r="Y550" s="36">
        <v>41122</v>
      </c>
      <c r="Z550" s="53"/>
      <c r="AA550" s="72"/>
      <c r="AB550" s="72" t="s">
        <v>4850</v>
      </c>
      <c r="AC550" s="72"/>
      <c r="AD550" s="32"/>
      <c r="AE550" s="37" t="s">
        <v>4850</v>
      </c>
    </row>
    <row r="551" spans="1:31" s="37" customFormat="1">
      <c r="A551" s="30">
        <v>3720</v>
      </c>
      <c r="B551" s="61">
        <v>3720</v>
      </c>
      <c r="C551" s="34">
        <v>41072</v>
      </c>
      <c r="D551" s="34">
        <v>41117</v>
      </c>
      <c r="E551" s="34">
        <f t="shared" si="8"/>
        <v>41132</v>
      </c>
      <c r="F551" s="34" t="s">
        <v>501</v>
      </c>
      <c r="G551" s="31" t="s">
        <v>682</v>
      </c>
      <c r="H551" s="31" t="s">
        <v>499</v>
      </c>
      <c r="I551" s="31" t="s">
        <v>499</v>
      </c>
      <c r="J551" s="32" t="s">
        <v>4148</v>
      </c>
      <c r="K551" s="32" t="s">
        <v>4389</v>
      </c>
      <c r="L551" s="32" t="s">
        <v>4390</v>
      </c>
      <c r="M551" s="63" t="str">
        <f>VLOOKUP(B551,SAOM!B$2:H1502,7,0)</f>
        <v>-</v>
      </c>
      <c r="N551" s="63">
        <v>4033</v>
      </c>
      <c r="O551" s="34">
        <f>VLOOKUP(B551,SAOM!B$2:I1502,8,0)</f>
        <v>41121</v>
      </c>
      <c r="P551" s="34" t="e">
        <f>VLOOKUP(B551,AG_Lider!A$1:F1861,6,0)</f>
        <v>#N/A</v>
      </c>
      <c r="Q551" s="65" t="str">
        <f>VLOOKUP(B551,SAOM!B$2:J1502,9,0)</f>
        <v>Ana Cássia Arcanjo</v>
      </c>
      <c r="R551" s="34" t="str">
        <f>VLOOKUP(B551,SAOM!B$2:K1948,10,0)</f>
        <v>RUA ARTHUR COSTA E SILVA , s/n - Centro</v>
      </c>
      <c r="S551" s="65" t="str">
        <f>VLOOKUP(B551,SAOM!B547:M1275,12,0)</f>
        <v>(33) 3511-1964</v>
      </c>
      <c r="T551" s="116">
        <f>VLOOKUP(B551,SAOM!B547:L1275,11,0)</f>
        <v>39830000</v>
      </c>
      <c r="U551" s="35"/>
      <c r="V551" s="63" t="str">
        <f>VLOOKUP(B551,SAOM!B547:N1275,13,0)</f>
        <v>-</v>
      </c>
      <c r="W551" s="34"/>
      <c r="X551" s="32"/>
      <c r="Y551" s="36"/>
      <c r="Z551" s="53"/>
      <c r="AA551" s="72"/>
      <c r="AB551" s="72" t="s">
        <v>4850</v>
      </c>
      <c r="AC551" s="72"/>
      <c r="AD551" s="32"/>
      <c r="AE551" s="37" t="s">
        <v>4850</v>
      </c>
    </row>
    <row r="552" spans="1:31" s="37" customFormat="1">
      <c r="A552" s="30">
        <v>3718</v>
      </c>
      <c r="B552" s="61">
        <v>3718</v>
      </c>
      <c r="C552" s="34">
        <v>41072</v>
      </c>
      <c r="D552" s="34">
        <v>41117</v>
      </c>
      <c r="E552" s="34">
        <f t="shared" si="8"/>
        <v>41132</v>
      </c>
      <c r="F552" s="34" t="s">
        <v>501</v>
      </c>
      <c r="G552" s="31" t="s">
        <v>752</v>
      </c>
      <c r="H552" s="31" t="s">
        <v>499</v>
      </c>
      <c r="I552" s="31" t="s">
        <v>499</v>
      </c>
      <c r="J552" s="32" t="s">
        <v>4148</v>
      </c>
      <c r="K552" s="32" t="s">
        <v>4389</v>
      </c>
      <c r="L552" s="32" t="s">
        <v>4390</v>
      </c>
      <c r="M552" s="63" t="str">
        <f>VLOOKUP(B552,SAOM!B$2:H1503,7,0)</f>
        <v>-</v>
      </c>
      <c r="N552" s="63">
        <v>4033</v>
      </c>
      <c r="O552" s="34" t="str">
        <f>VLOOKUP(B552,SAOM!B$2:I1503,8,0)</f>
        <v>-</v>
      </c>
      <c r="P552" s="34" t="e">
        <f>VLOOKUP(B552,AG_Lider!A$1:F1862,6,0)</f>
        <v>#N/A</v>
      </c>
      <c r="Q552" s="65" t="str">
        <f>VLOOKUP(B552,SAOM!B$2:J1503,9,0)</f>
        <v>Janaína Oliveira Freitas</v>
      </c>
      <c r="R552" s="34" t="str">
        <f>VLOOKUP(B552,SAOM!B$2:K1949,10,0)</f>
        <v>RUA JOSE LOPES PINHEIRO FREI SERAFIM , n32 - Zona Rural</v>
      </c>
      <c r="S552" s="65" t="str">
        <f>VLOOKUP(B552,SAOM!B548:M1276,12,0)</f>
        <v>(33)3511-1964</v>
      </c>
      <c r="T552" s="116">
        <f>VLOOKUP(B552,SAOM!B548:L1276,11,0)</f>
        <v>39830000</v>
      </c>
      <c r="U552" s="35"/>
      <c r="V552" s="63" t="str">
        <f>VLOOKUP(B552,SAOM!B548:N1276,13,0)</f>
        <v>-</v>
      </c>
      <c r="W552" s="34"/>
      <c r="X552" s="32"/>
      <c r="Y552" s="36"/>
      <c r="Z552" s="53"/>
      <c r="AA552" s="72"/>
      <c r="AB552" s="72" t="s">
        <v>4850</v>
      </c>
      <c r="AC552" s="72"/>
      <c r="AD552" s="32"/>
      <c r="AE552" s="37" t="s">
        <v>4850</v>
      </c>
    </row>
    <row r="553" spans="1:31" s="37" customFormat="1">
      <c r="A553" s="30">
        <v>3666</v>
      </c>
      <c r="B553" s="61">
        <v>3666</v>
      </c>
      <c r="C553" s="34">
        <v>41071</v>
      </c>
      <c r="D553" s="34">
        <v>41116</v>
      </c>
      <c r="E553" s="34">
        <f t="shared" si="8"/>
        <v>41131</v>
      </c>
      <c r="F553" s="34">
        <v>41086</v>
      </c>
      <c r="G553" s="31" t="s">
        <v>764</v>
      </c>
      <c r="H553" s="31" t="s">
        <v>499</v>
      </c>
      <c r="I553" s="31" t="s">
        <v>506</v>
      </c>
      <c r="J553" s="32" t="s">
        <v>2917</v>
      </c>
      <c r="K553" s="32" t="s">
        <v>4181</v>
      </c>
      <c r="L553" s="32" t="s">
        <v>4182</v>
      </c>
      <c r="M553" s="63" t="str">
        <f>VLOOKUP(B553,SAOM!B$2:H1504,7,0)</f>
        <v>-</v>
      </c>
      <c r="N553" s="63">
        <v>4033</v>
      </c>
      <c r="O553" s="34" t="str">
        <f>VLOOKUP(B553,SAOM!B$2:I1504,8,0)</f>
        <v>-</v>
      </c>
      <c r="P553" s="34" t="e">
        <f>VLOOKUP(B553,AG_Lider!A$1:F1863,6,0)</f>
        <v>#N/A</v>
      </c>
      <c r="Q553" s="65" t="str">
        <f>VLOOKUP(B553,SAOM!B$2:J1504,9,0)</f>
        <v>Ildefonso Ferraz de Oliveira</v>
      </c>
      <c r="R553" s="34" t="str">
        <f>VLOOKUP(B553,SAOM!B$2:K1950,10,0)</f>
        <v>RUA PRIMEIRO DE JANEIRO , n 264, Centro</v>
      </c>
      <c r="S553" s="65" t="str">
        <f>VLOOKUP(B553,SAOM!B549:M1277,12,0)</f>
        <v>(33) 3627-1750</v>
      </c>
      <c r="T553" s="116">
        <f>VLOOKUP(B553,SAOM!B549:L1277,11,0)</f>
        <v>39873000</v>
      </c>
      <c r="U553" s="35"/>
      <c r="V553" s="63" t="str">
        <f>VLOOKUP(B553,SAOM!B549:N1277,13,0)</f>
        <v>-</v>
      </c>
      <c r="W553" s="34"/>
      <c r="X553" s="32"/>
      <c r="Y553" s="36"/>
      <c r="Z553" s="53"/>
      <c r="AA553" s="72" t="s">
        <v>4833</v>
      </c>
      <c r="AB553" s="72" t="s">
        <v>4850</v>
      </c>
      <c r="AC553" s="72"/>
      <c r="AD553" s="32"/>
      <c r="AE553" s="37" t="s">
        <v>4850</v>
      </c>
    </row>
    <row r="554" spans="1:31" s="37" customFormat="1">
      <c r="A554" s="30">
        <v>3668</v>
      </c>
      <c r="B554" s="61">
        <v>3668</v>
      </c>
      <c r="C554" s="34">
        <v>41071</v>
      </c>
      <c r="D554" s="34">
        <v>41116</v>
      </c>
      <c r="E554" s="34">
        <f t="shared" ref="E554:E559" si="9">D554+15</f>
        <v>41131</v>
      </c>
      <c r="F554" s="34">
        <v>41086</v>
      </c>
      <c r="G554" s="31" t="s">
        <v>764</v>
      </c>
      <c r="H554" s="31" t="s">
        <v>499</v>
      </c>
      <c r="I554" s="31" t="s">
        <v>506</v>
      </c>
      <c r="J554" s="32" t="s">
        <v>2917</v>
      </c>
      <c r="K554" s="32" t="s">
        <v>4181</v>
      </c>
      <c r="L554" s="32" t="s">
        <v>4182</v>
      </c>
      <c r="M554" s="63" t="str">
        <f>VLOOKUP(B554,SAOM!B$2:H1505,7,0)</f>
        <v>-</v>
      </c>
      <c r="N554" s="63">
        <v>4033</v>
      </c>
      <c r="O554" s="34" t="str">
        <f>VLOOKUP(B554,SAOM!B$2:I1505,8,0)</f>
        <v>-</v>
      </c>
      <c r="P554" s="34" t="e">
        <f>VLOOKUP(B554,AG_Lider!A$1:F1864,6,0)</f>
        <v>#N/A</v>
      </c>
      <c r="Q554" s="65" t="str">
        <f>VLOOKUP(B554,SAOM!B$2:J1505,9,0)</f>
        <v>Mariane Dantas Archanjo</v>
      </c>
      <c r="R554" s="34" t="str">
        <f>VLOOKUP(B554,SAOM!B$2:K1951,10,0)</f>
        <v>RUA PEDRO DIAS DO NASCIMENTO , s/n - Centro</v>
      </c>
      <c r="S554" s="65" t="str">
        <f>VLOOKUP(B554,SAOM!B550:M1278,12,0)</f>
        <v>(33) 3627-1750</v>
      </c>
      <c r="T554" s="116">
        <f>VLOOKUP(B554,SAOM!B550:L1278,11,0)</f>
        <v>39873000</v>
      </c>
      <c r="U554" s="35"/>
      <c r="V554" s="63" t="str">
        <f>VLOOKUP(B554,SAOM!B550:N1278,13,0)</f>
        <v>-</v>
      </c>
      <c r="W554" s="34"/>
      <c r="X554" s="32"/>
      <c r="Y554" s="36"/>
      <c r="Z554" s="53"/>
      <c r="AA554" s="72" t="s">
        <v>4833</v>
      </c>
      <c r="AB554" s="72" t="s">
        <v>4850</v>
      </c>
      <c r="AC554" s="72"/>
      <c r="AD554" s="32"/>
      <c r="AE554" s="37" t="s">
        <v>4850</v>
      </c>
    </row>
    <row r="555" spans="1:31" s="37" customFormat="1">
      <c r="A555" s="30">
        <v>3725</v>
      </c>
      <c r="B555" s="61">
        <v>3725</v>
      </c>
      <c r="C555" s="34">
        <v>41072</v>
      </c>
      <c r="D555" s="34">
        <v>41117</v>
      </c>
      <c r="E555" s="34">
        <f t="shared" si="9"/>
        <v>41132</v>
      </c>
      <c r="F555" s="34">
        <v>41088</v>
      </c>
      <c r="G555" s="31" t="s">
        <v>764</v>
      </c>
      <c r="H555" s="31" t="s">
        <v>499</v>
      </c>
      <c r="I555" s="31" t="s">
        <v>499</v>
      </c>
      <c r="J555" s="32" t="s">
        <v>4196</v>
      </c>
      <c r="K555" s="32" t="s">
        <v>4393</v>
      </c>
      <c r="L555" s="32" t="s">
        <v>4394</v>
      </c>
      <c r="M555" s="63" t="str">
        <f>VLOOKUP(B555,SAOM!B$2:H1506,7,0)</f>
        <v>-</v>
      </c>
      <c r="N555" s="63">
        <v>4033</v>
      </c>
      <c r="O555" s="34" t="str">
        <f>VLOOKUP(B555,SAOM!B$2:I1506,8,0)</f>
        <v>-</v>
      </c>
      <c r="P555" s="34" t="e">
        <f>VLOOKUP(B555,AG_Lider!A$1:F1865,6,0)</f>
        <v>#N/A</v>
      </c>
      <c r="Q555" s="65" t="str">
        <f>VLOOKUP(B555,SAOM!B$2:J1506,9,0)</f>
        <v>CRISTINA FERREIRA MACHADO</v>
      </c>
      <c r="R555" s="34" t="str">
        <f>VLOOKUP(B555,SAOM!B$2:K1952,10,0)</f>
        <v>RUA OURO FINO , s/n - Bairro Campinho</v>
      </c>
      <c r="S555" s="65" t="str">
        <f>VLOOKUP(B555,SAOM!B551:M1279,12,0)</f>
        <v>(33) 3621-2187</v>
      </c>
      <c r="T555" s="116">
        <f>VLOOKUP(B555,SAOM!B551:L1279,11,0)</f>
        <v>39860000</v>
      </c>
      <c r="U555" s="35"/>
      <c r="V555" s="63" t="str">
        <f>VLOOKUP(B555,SAOM!B551:N1279,13,0)</f>
        <v>-</v>
      </c>
      <c r="W555" s="34"/>
      <c r="X555" s="32"/>
      <c r="Y555" s="36"/>
      <c r="Z555" s="53"/>
      <c r="AA555" s="72" t="s">
        <v>5558</v>
      </c>
      <c r="AB555" s="72" t="s">
        <v>4850</v>
      </c>
      <c r="AC555" s="72"/>
      <c r="AD555" s="32"/>
      <c r="AE555" s="37" t="s">
        <v>4850</v>
      </c>
    </row>
    <row r="556" spans="1:31" s="37" customFormat="1">
      <c r="A556" s="30">
        <v>3726</v>
      </c>
      <c r="B556" s="61">
        <v>3726</v>
      </c>
      <c r="C556" s="34">
        <v>41072</v>
      </c>
      <c r="D556" s="34">
        <v>41117</v>
      </c>
      <c r="E556" s="34">
        <f t="shared" si="9"/>
        <v>41132</v>
      </c>
      <c r="F556" s="34">
        <v>41086</v>
      </c>
      <c r="G556" s="31" t="s">
        <v>764</v>
      </c>
      <c r="H556" s="31" t="s">
        <v>499</v>
      </c>
      <c r="I556" s="31" t="s">
        <v>506</v>
      </c>
      <c r="J556" s="32" t="s">
        <v>4196</v>
      </c>
      <c r="K556" s="32" t="s">
        <v>4393</v>
      </c>
      <c r="L556" s="32" t="s">
        <v>4394</v>
      </c>
      <c r="M556" s="63" t="str">
        <f>VLOOKUP(B556,SAOM!B$2:H1507,7,0)</f>
        <v>-</v>
      </c>
      <c r="N556" s="63">
        <v>4033</v>
      </c>
      <c r="O556" s="34" t="str">
        <f>VLOOKUP(B556,SAOM!B$2:I1507,8,0)</f>
        <v>-</v>
      </c>
      <c r="P556" s="34" t="e">
        <f>VLOOKUP(B556,AG_Lider!A$1:F1866,6,0)</f>
        <v>#N/A</v>
      </c>
      <c r="Q556" s="65" t="str">
        <f>VLOOKUP(B556,SAOM!B$2:J1507,9,0)</f>
        <v>SABRINA GUEDES RAGONE</v>
      </c>
      <c r="R556" s="34" t="str">
        <f>VLOOKUP(B556,SAOM!B$2:K1953,10,0)</f>
        <v xml:space="preserve">RUA RIO GRANDE DO NORTE , 607 - Bairro Vila Nova </v>
      </c>
      <c r="S556" s="65" t="str">
        <f>VLOOKUP(B556,SAOM!B552:M1280,12,0)</f>
        <v>(33) 3621-2187</v>
      </c>
      <c r="T556" s="116">
        <f>VLOOKUP(B556,SAOM!B552:L1280,11,0)</f>
        <v>39860000</v>
      </c>
      <c r="U556" s="35"/>
      <c r="V556" s="63" t="str">
        <f>VLOOKUP(B556,SAOM!B552:N1280,13,0)</f>
        <v>-</v>
      </c>
      <c r="W556" s="34"/>
      <c r="X556" s="32"/>
      <c r="Y556" s="36"/>
      <c r="Z556" s="53"/>
      <c r="AA556" s="72" t="s">
        <v>4834</v>
      </c>
      <c r="AB556" s="72" t="s">
        <v>4850</v>
      </c>
      <c r="AC556" s="72"/>
      <c r="AD556" s="32"/>
      <c r="AE556" s="37" t="s">
        <v>4850</v>
      </c>
    </row>
    <row r="557" spans="1:31" s="37" customFormat="1">
      <c r="A557" s="30">
        <v>3732</v>
      </c>
      <c r="B557" s="61">
        <v>3732</v>
      </c>
      <c r="C557" s="34">
        <v>41072</v>
      </c>
      <c r="D557" s="34">
        <v>41117</v>
      </c>
      <c r="E557" s="34">
        <f t="shared" si="9"/>
        <v>41132</v>
      </c>
      <c r="F557" s="34">
        <v>41086</v>
      </c>
      <c r="G557" s="31" t="s">
        <v>764</v>
      </c>
      <c r="H557" s="31" t="s">
        <v>499</v>
      </c>
      <c r="I557" s="31" t="s">
        <v>506</v>
      </c>
      <c r="J557" s="32" t="s">
        <v>4196</v>
      </c>
      <c r="K557" s="32" t="s">
        <v>4393</v>
      </c>
      <c r="L557" s="32" t="s">
        <v>4394</v>
      </c>
      <c r="M557" s="63" t="str">
        <f>VLOOKUP(B557,SAOM!B$2:H1508,7,0)</f>
        <v>-</v>
      </c>
      <c r="N557" s="63">
        <v>4033</v>
      </c>
      <c r="O557" s="34" t="str">
        <f>VLOOKUP(B557,SAOM!B$2:I1508,8,0)</f>
        <v>-</v>
      </c>
      <c r="P557" s="34" t="e">
        <f>VLOOKUP(B557,AG_Lider!A$1:F1867,6,0)</f>
        <v>#N/A</v>
      </c>
      <c r="Q557" s="65" t="str">
        <f>VLOOKUP(B557,SAOM!B$2:J1508,9,0)</f>
        <v>SÉRGIO ALVES REZENDE</v>
      </c>
      <c r="R557" s="34" t="str">
        <f>VLOOKUP(B557,SAOM!B$2:K1954,10,0)</f>
        <v>RUA PRINCIPAL , s/n - Centro</v>
      </c>
      <c r="S557" s="65" t="str">
        <f>VLOOKUP(B557,SAOM!B553:M1281,12,0)</f>
        <v>(33) 3621-2187</v>
      </c>
      <c r="T557" s="116">
        <f>VLOOKUP(B557,SAOM!B553:L1281,11,0)</f>
        <v>39860000</v>
      </c>
      <c r="U557" s="35"/>
      <c r="V557" s="63" t="str">
        <f>VLOOKUP(B557,SAOM!B553:N1281,13,0)</f>
        <v>-</v>
      </c>
      <c r="W557" s="34"/>
      <c r="X557" s="32"/>
      <c r="Y557" s="36"/>
      <c r="Z557" s="53"/>
      <c r="AA557" s="72" t="s">
        <v>4835</v>
      </c>
      <c r="AB557" s="72" t="s">
        <v>4850</v>
      </c>
      <c r="AC557" s="72"/>
      <c r="AD557" s="32"/>
      <c r="AE557" s="37" t="s">
        <v>4850</v>
      </c>
    </row>
    <row r="558" spans="1:31" s="37" customFormat="1">
      <c r="A558" s="30">
        <v>3727</v>
      </c>
      <c r="B558" s="61">
        <v>3727</v>
      </c>
      <c r="C558" s="34">
        <v>41072</v>
      </c>
      <c r="D558" s="34">
        <v>41117</v>
      </c>
      <c r="E558" s="34">
        <f t="shared" si="9"/>
        <v>41132</v>
      </c>
      <c r="F558" s="34">
        <v>41086</v>
      </c>
      <c r="G558" s="31" t="s">
        <v>764</v>
      </c>
      <c r="H558" s="31" t="s">
        <v>499</v>
      </c>
      <c r="I558" s="31" t="s">
        <v>506</v>
      </c>
      <c r="J558" s="32" t="s">
        <v>4196</v>
      </c>
      <c r="K558" s="32" t="s">
        <v>4393</v>
      </c>
      <c r="L558" s="32" t="s">
        <v>4394</v>
      </c>
      <c r="M558" s="63" t="str">
        <f>VLOOKUP(B558,SAOM!B$2:H1509,7,0)</f>
        <v>-</v>
      </c>
      <c r="N558" s="63">
        <v>4033</v>
      </c>
      <c r="O558" s="34" t="str">
        <f>VLOOKUP(B558,SAOM!B$2:I1509,8,0)</f>
        <v>-</v>
      </c>
      <c r="P558" s="34" t="e">
        <f>VLOOKUP(B558,AG_Lider!A$1:F1868,6,0)</f>
        <v>#N/A</v>
      </c>
      <c r="Q558" s="65" t="str">
        <f>VLOOKUP(B558,SAOM!B$2:J1509,9,0)</f>
        <v>REJANE PIFANIO COUTO</v>
      </c>
      <c r="R558" s="34" t="str">
        <f>VLOOKUP(B558,SAOM!B$2:K1955,10,0)</f>
        <v>AV ANHAGUERA , n144 -Vila Esperança</v>
      </c>
      <c r="S558" s="65" t="str">
        <f>VLOOKUP(B558,SAOM!B554:M1282,12,0)</f>
        <v>(33) 3621-2187</v>
      </c>
      <c r="T558" s="116">
        <f>VLOOKUP(B558,SAOM!B554:L1282,11,0)</f>
        <v>39860000</v>
      </c>
      <c r="U558" s="35"/>
      <c r="V558" s="63" t="str">
        <f>VLOOKUP(B558,SAOM!B554:N1282,13,0)</f>
        <v>-</v>
      </c>
      <c r="W558" s="34"/>
      <c r="X558" s="32"/>
      <c r="Y558" s="36"/>
      <c r="Z558" s="53"/>
      <c r="AA558" s="72" t="s">
        <v>4842</v>
      </c>
      <c r="AB558" s="72" t="s">
        <v>4850</v>
      </c>
      <c r="AC558" s="72"/>
      <c r="AD558" s="32"/>
      <c r="AE558" s="37" t="s">
        <v>4850</v>
      </c>
    </row>
    <row r="559" spans="1:31" s="125" customFormat="1">
      <c r="A559" s="69">
        <v>786</v>
      </c>
      <c r="B559" s="61" t="s">
        <v>783</v>
      </c>
      <c r="C559" s="49">
        <v>40948</v>
      </c>
      <c r="D559" s="49">
        <v>41117</v>
      </c>
      <c r="E559" s="49">
        <f t="shared" si="9"/>
        <v>41132</v>
      </c>
      <c r="F559" s="49">
        <v>41114</v>
      </c>
      <c r="G559" s="99" t="s">
        <v>6466</v>
      </c>
      <c r="H559" s="99" t="s">
        <v>499</v>
      </c>
      <c r="I559" s="99" t="s">
        <v>506</v>
      </c>
      <c r="J559" s="70" t="s">
        <v>784</v>
      </c>
      <c r="K559" s="70" t="s">
        <v>833</v>
      </c>
      <c r="L559" s="70" t="s">
        <v>834</v>
      </c>
      <c r="M559" s="61" t="str">
        <f>VLOOKUP(B559,SAOM!B$2:H1098,7,0)</f>
        <v>-</v>
      </c>
      <c r="N559" s="61">
        <v>4033</v>
      </c>
      <c r="O559" s="49" t="str">
        <f>VLOOKUP(B559,SAOM!B$2:I1098,8,0)</f>
        <v>-</v>
      </c>
      <c r="P559" s="49" t="str">
        <f>VLOOKUP(B559,AG_Lider!A$1:F1456,6,0)</f>
        <v>VODANET</v>
      </c>
      <c r="Q559" s="108" t="str">
        <f>VLOOKUP(B559,SAOM!B$2:J1098,9,0)</f>
        <v>DEBORA CRISTINA COTA</v>
      </c>
      <c r="R559" s="49" t="str">
        <f>VLOOKUP(B559,SAOM!B$2:K1544,10,0)</f>
        <v>Rua SAO MANUEL, 78 - CENTRO</v>
      </c>
      <c r="S559" s="108" t="str">
        <f>VLOOKUP(B559,SAOM!B102:M830,12,0)</f>
        <v>(31) 3833-5561</v>
      </c>
      <c r="T559" s="130" t="str">
        <f>VLOOKUP(B559,SAOM!B102:L830,11,0)</f>
        <v>35935-000</v>
      </c>
      <c r="U559" s="109"/>
      <c r="V559" s="61" t="str">
        <f>VLOOKUP(B559,SAOM!B102:N830,13,0)</f>
        <v>-</v>
      </c>
      <c r="W559" s="49"/>
      <c r="X559" s="70"/>
      <c r="Y559" s="110"/>
      <c r="Z559" s="111"/>
      <c r="AA559" s="95" t="s">
        <v>6116</v>
      </c>
      <c r="AB559" s="95" t="s">
        <v>4850</v>
      </c>
      <c r="AC559" s="95"/>
      <c r="AD559" s="70"/>
      <c r="AE559" s="125" t="s">
        <v>4850</v>
      </c>
    </row>
    <row r="560" spans="1:31" s="125" customFormat="1">
      <c r="A560" s="117">
        <v>3729</v>
      </c>
      <c r="B560" s="118">
        <v>3729</v>
      </c>
      <c r="C560" s="119">
        <v>41072</v>
      </c>
      <c r="D560" s="119">
        <v>41117</v>
      </c>
      <c r="E560" s="119">
        <f t="shared" ref="E560:E582" si="10">D560+15</f>
        <v>41132</v>
      </c>
      <c r="F560" s="119" t="s">
        <v>501</v>
      </c>
      <c r="G560" s="120" t="s">
        <v>2466</v>
      </c>
      <c r="H560" s="120" t="s">
        <v>499</v>
      </c>
      <c r="I560" s="120" t="s">
        <v>501</v>
      </c>
      <c r="J560" s="121" t="s">
        <v>4196</v>
      </c>
      <c r="K560" s="121" t="s">
        <v>4393</v>
      </c>
      <c r="L560" s="121" t="s">
        <v>4394</v>
      </c>
      <c r="M560" s="118" t="str">
        <f>VLOOKUP(B560,SAOM!B$2:H1511,7,0)</f>
        <v>SES-NAUE-3729</v>
      </c>
      <c r="N560" s="118">
        <v>4033</v>
      </c>
      <c r="O560" s="119">
        <f>VLOOKUP(B560,SAOM!B$2:I1511,8,0)</f>
        <v>41116</v>
      </c>
      <c r="P560" s="119" t="e">
        <f>VLOOKUP(B560,AG_Lider!A$1:F1870,6,0)</f>
        <v>#N/A</v>
      </c>
      <c r="Q560" s="122" t="str">
        <f>VLOOKUP(B560,SAOM!B$2:J1511,9,0)</f>
        <v>ANA CAROLINA FREITAS</v>
      </c>
      <c r="R560" s="119" t="str">
        <f>VLOOKUP(B560,SAOM!B$2:K1957,10,0)</f>
        <v>RUA DAS HORTÊNCIAS , n406 - Bairro ISADELFIA FERRAZ</v>
      </c>
      <c r="S560" s="122" t="str">
        <f>VLOOKUP(B560,SAOM!B556:M1284,12,0)</f>
        <v>(33) 3621-2187</v>
      </c>
      <c r="T560" s="128">
        <f>VLOOKUP(B560,SAOM!B556:L1284,11,0)</f>
        <v>39860000</v>
      </c>
      <c r="U560" s="123"/>
      <c r="V560" s="118" t="str">
        <f>VLOOKUP(B560,SAOM!B556:N1284,13,0)</f>
        <v>00:20:0e:10:4d:0f</v>
      </c>
      <c r="W560" s="119">
        <v>41116</v>
      </c>
      <c r="X560" s="121" t="s">
        <v>2726</v>
      </c>
      <c r="Y560" s="124"/>
      <c r="Z560" s="98"/>
      <c r="AA560" s="96" t="s">
        <v>6447</v>
      </c>
      <c r="AB560" s="96" t="s">
        <v>4850</v>
      </c>
      <c r="AC560" s="96"/>
      <c r="AD560" s="121"/>
      <c r="AE560" s="125" t="s">
        <v>4850</v>
      </c>
    </row>
    <row r="561" spans="1:31" s="37" customFormat="1">
      <c r="A561" s="30">
        <v>3730</v>
      </c>
      <c r="B561" s="61">
        <v>3730</v>
      </c>
      <c r="C561" s="34">
        <v>41072</v>
      </c>
      <c r="D561" s="34">
        <v>41117</v>
      </c>
      <c r="E561" s="34">
        <f t="shared" si="10"/>
        <v>41132</v>
      </c>
      <c r="F561" s="34" t="s">
        <v>501</v>
      </c>
      <c r="G561" s="31" t="s">
        <v>682</v>
      </c>
      <c r="H561" s="31" t="s">
        <v>499</v>
      </c>
      <c r="I561" s="31" t="s">
        <v>499</v>
      </c>
      <c r="J561" s="32" t="s">
        <v>4196</v>
      </c>
      <c r="K561" s="32" t="s">
        <v>4393</v>
      </c>
      <c r="L561" s="32" t="s">
        <v>4394</v>
      </c>
      <c r="M561" s="63" t="str">
        <f>VLOOKUP(B561,SAOM!B$2:H1512,7,0)</f>
        <v>-</v>
      </c>
      <c r="N561" s="63">
        <v>4033</v>
      </c>
      <c r="O561" s="34">
        <f>VLOOKUP(B561,SAOM!B$2:I1512,8,0)</f>
        <v>41148</v>
      </c>
      <c r="P561" s="34" t="e">
        <f>VLOOKUP(B561,AG_Lider!A$1:F1871,6,0)</f>
        <v>#N/A</v>
      </c>
      <c r="Q561" s="65" t="str">
        <f>VLOOKUP(B561,SAOM!B$2:J1512,9,0)</f>
        <v>ANA PAULA BARRETO CARRERA</v>
      </c>
      <c r="R561" s="34" t="str">
        <f>VLOOKUP(B561,SAOM!B$2:K1958,10,0)</f>
        <v>CAMILO SAID , n321 - Bairro Sete de Setembro</v>
      </c>
      <c r="S561" s="65" t="str">
        <f>VLOOKUP(B561,SAOM!B557:M1285,12,0)</f>
        <v>(33) 3621-2187</v>
      </c>
      <c r="T561" s="116">
        <f>VLOOKUP(B561,SAOM!B557:L1285,11,0)</f>
        <v>39860000</v>
      </c>
      <c r="U561" s="35"/>
      <c r="V561" s="63" t="str">
        <f>VLOOKUP(B561,SAOM!B557:N1285,13,0)</f>
        <v>-</v>
      </c>
      <c r="W561" s="34"/>
      <c r="X561" s="32"/>
      <c r="Y561" s="36"/>
      <c r="Z561" s="53"/>
      <c r="AA561" s="72"/>
      <c r="AB561" s="72" t="s">
        <v>4850</v>
      </c>
      <c r="AC561" s="72"/>
      <c r="AD561" s="32"/>
      <c r="AE561" s="37" t="s">
        <v>4850</v>
      </c>
    </row>
    <row r="562" spans="1:31" s="37" customFormat="1">
      <c r="A562" s="30">
        <v>3731</v>
      </c>
      <c r="B562" s="61">
        <v>3731</v>
      </c>
      <c r="C562" s="34">
        <v>41072</v>
      </c>
      <c r="D562" s="34">
        <v>41117</v>
      </c>
      <c r="E562" s="34">
        <f t="shared" si="10"/>
        <v>41132</v>
      </c>
      <c r="F562" s="34">
        <v>41088</v>
      </c>
      <c r="G562" s="31" t="s">
        <v>764</v>
      </c>
      <c r="H562" s="31" t="s">
        <v>499</v>
      </c>
      <c r="I562" s="31" t="s">
        <v>499</v>
      </c>
      <c r="J562" s="32" t="s">
        <v>4196</v>
      </c>
      <c r="K562" s="32" t="s">
        <v>4393</v>
      </c>
      <c r="L562" s="32" t="s">
        <v>4394</v>
      </c>
      <c r="M562" s="63" t="str">
        <f>VLOOKUP(B562,SAOM!B$2:H1513,7,0)</f>
        <v>-</v>
      </c>
      <c r="N562" s="63">
        <v>4033</v>
      </c>
      <c r="O562" s="34" t="str">
        <f>VLOOKUP(B562,SAOM!B$2:I1513,8,0)</f>
        <v>-</v>
      </c>
      <c r="P562" s="34" t="e">
        <f>VLOOKUP(B562,AG_Lider!A$1:F1872,6,0)</f>
        <v>#N/A</v>
      </c>
      <c r="Q562" s="65" t="str">
        <f>VLOOKUP(B562,SAOM!B$2:J1513,9,0)</f>
        <v>STELA REGINA LOURENÇO</v>
      </c>
      <c r="R562" s="34" t="str">
        <f>VLOOKUP(B562,SAOM!B$2:K1959,10,0)</f>
        <v>AV VANDERLEY CARVALHO , n406 - Bairro Espírito Santo</v>
      </c>
      <c r="S562" s="65" t="str">
        <f>VLOOKUP(B562,SAOM!B558:M1286,12,0)</f>
        <v>(33) 3621-2187</v>
      </c>
      <c r="T562" s="116">
        <f>VLOOKUP(B562,SAOM!B558:L1286,11,0)</f>
        <v>39860000</v>
      </c>
      <c r="U562" s="35"/>
      <c r="V562" s="63" t="str">
        <f>VLOOKUP(B562,SAOM!B558:N1286,13,0)</f>
        <v>-</v>
      </c>
      <c r="W562" s="34"/>
      <c r="X562" s="32"/>
      <c r="Y562" s="36"/>
      <c r="Z562" s="53"/>
      <c r="AA562" s="72" t="s">
        <v>5559</v>
      </c>
      <c r="AB562" s="72" t="s">
        <v>4850</v>
      </c>
      <c r="AC562" s="72"/>
      <c r="AD562" s="32"/>
      <c r="AE562" s="37" t="s">
        <v>4850</v>
      </c>
    </row>
    <row r="563" spans="1:31" s="112" customFormat="1">
      <c r="A563" s="69">
        <v>3674</v>
      </c>
      <c r="B563" s="61">
        <v>3674</v>
      </c>
      <c r="C563" s="49">
        <v>41071</v>
      </c>
      <c r="D563" s="49">
        <v>41116</v>
      </c>
      <c r="E563" s="49">
        <f t="shared" si="10"/>
        <v>41131</v>
      </c>
      <c r="F563" s="49" t="s">
        <v>501</v>
      </c>
      <c r="G563" s="99" t="s">
        <v>517</v>
      </c>
      <c r="H563" s="99" t="s">
        <v>499</v>
      </c>
      <c r="I563" s="99" t="s">
        <v>501</v>
      </c>
      <c r="J563" s="70" t="s">
        <v>175</v>
      </c>
      <c r="K563" s="70" t="s">
        <v>4185</v>
      </c>
      <c r="L563" s="70" t="s">
        <v>4186</v>
      </c>
      <c r="M563" s="61" t="str">
        <f>VLOOKUP(B563,SAOM!B$2:H1514,7,0)</f>
        <v>SES-TENI-3674</v>
      </c>
      <c r="N563" s="61">
        <v>4033</v>
      </c>
      <c r="O563" s="49">
        <f>VLOOKUP(B563,SAOM!B$2:I1514,8,0)</f>
        <v>41106</v>
      </c>
      <c r="P563" s="49" t="e">
        <f>VLOOKUP(B563,AG_Lider!A$1:F1873,6,0)</f>
        <v>#N/A</v>
      </c>
      <c r="Q563" s="108" t="str">
        <f>VLOOKUP(B563,SAOM!B$2:J1514,9,0)</f>
        <v>Lucélia Barbosa</v>
      </c>
      <c r="R563" s="49" t="str">
        <f>VLOOKUP(B563,SAOM!B$2:K1960,10,0)</f>
        <v>Estrada da Penitenciária , s/n - Zona Rural - Bairro Alto São Jacinto</v>
      </c>
      <c r="S563" s="108" t="str">
        <f>VLOOKUP(B563,SAOM!B559:M1287,12,0)</f>
        <v>(33) 3529-2328</v>
      </c>
      <c r="T563" s="130">
        <f>VLOOKUP(B563,SAOM!B559:L1287,11,0)</f>
        <v>39800000</v>
      </c>
      <c r="U563" s="109"/>
      <c r="V563" s="61" t="str">
        <f>VLOOKUP(B563,SAOM!B559:N1287,13,0)</f>
        <v>00:20:0e:10:4a:16</v>
      </c>
      <c r="W563" s="49">
        <v>41106</v>
      </c>
      <c r="X563" s="70" t="s">
        <v>1717</v>
      </c>
      <c r="Y563" s="110">
        <v>41113</v>
      </c>
      <c r="Z563" s="111"/>
      <c r="AA563" s="95" t="s">
        <v>5836</v>
      </c>
      <c r="AB563" s="95" t="s">
        <v>4850</v>
      </c>
      <c r="AC563" s="95"/>
      <c r="AD563" s="70" t="s">
        <v>5944</v>
      </c>
      <c r="AE563" s="112" t="s">
        <v>4850</v>
      </c>
    </row>
    <row r="564" spans="1:31" s="112" customFormat="1">
      <c r="A564" s="69">
        <v>3673</v>
      </c>
      <c r="B564" s="61">
        <v>3673</v>
      </c>
      <c r="C564" s="49">
        <v>41071</v>
      </c>
      <c r="D564" s="49">
        <v>41116</v>
      </c>
      <c r="E564" s="49">
        <f t="shared" si="10"/>
        <v>41131</v>
      </c>
      <c r="F564" s="49" t="s">
        <v>501</v>
      </c>
      <c r="G564" s="99" t="s">
        <v>517</v>
      </c>
      <c r="H564" s="99" t="s">
        <v>499</v>
      </c>
      <c r="I564" s="99" t="s">
        <v>501</v>
      </c>
      <c r="J564" s="70" t="s">
        <v>175</v>
      </c>
      <c r="K564" s="70" t="s">
        <v>4185</v>
      </c>
      <c r="L564" s="70" t="s">
        <v>4186</v>
      </c>
      <c r="M564" s="61" t="str">
        <f>VLOOKUP(B564,SAOM!B$2:H1516,7,0)</f>
        <v>SES-TENI-3673</v>
      </c>
      <c r="N564" s="61">
        <v>4033</v>
      </c>
      <c r="O564" s="49">
        <f>VLOOKUP(B564,SAOM!B$2:I1516,8,0)</f>
        <v>41108</v>
      </c>
      <c r="P564" s="49" t="e">
        <f>VLOOKUP(B564,AG_Lider!A$1:F1875,6,0)</f>
        <v>#N/A</v>
      </c>
      <c r="Q564" s="108" t="str">
        <f>VLOOKUP(B564,SAOM!B$2:J1516,9,0)</f>
        <v>Pablo Cordeiro da Silva</v>
      </c>
      <c r="R564" s="49" t="str">
        <f>VLOOKUP(B564,SAOM!B$2:K1962,10,0)</f>
        <v>Rua Conselheiro Mayrink , n115 - Bairro  Altino Barbosa</v>
      </c>
      <c r="S564" s="108" t="str">
        <f>VLOOKUP(B564,SAOM!B560:M1288,12,0)</f>
        <v>(33) 3529-2338</v>
      </c>
      <c r="T564" s="130">
        <f>VLOOKUP(B564,SAOM!B560:L1288,11,0)</f>
        <v>39800000</v>
      </c>
      <c r="U564" s="109"/>
      <c r="V564" s="61" t="str">
        <f>VLOOKUP(B564,SAOM!B560:N1288,13,0)</f>
        <v>00:20:0e:10:48:db</v>
      </c>
      <c r="W564" s="49">
        <v>41108</v>
      </c>
      <c r="X564" s="70" t="s">
        <v>1717</v>
      </c>
      <c r="Y564" s="110">
        <v>41115</v>
      </c>
      <c r="Z564" s="111"/>
      <c r="AA564" s="95" t="s">
        <v>5950</v>
      </c>
      <c r="AB564" s="95" t="s">
        <v>4850</v>
      </c>
      <c r="AC564" s="95"/>
      <c r="AD564" s="70" t="s">
        <v>5993</v>
      </c>
      <c r="AE564" s="112" t="s">
        <v>4850</v>
      </c>
    </row>
    <row r="565" spans="1:31" s="37" customFormat="1">
      <c r="A565" s="30">
        <v>3671</v>
      </c>
      <c r="B565" s="61">
        <v>3671</v>
      </c>
      <c r="C565" s="34">
        <v>41071</v>
      </c>
      <c r="D565" s="34">
        <v>41116</v>
      </c>
      <c r="E565" s="34">
        <f t="shared" si="10"/>
        <v>41131</v>
      </c>
      <c r="F565" s="34" t="s">
        <v>501</v>
      </c>
      <c r="G565" s="31" t="s">
        <v>752</v>
      </c>
      <c r="H565" s="31" t="s">
        <v>499</v>
      </c>
      <c r="I565" s="31" t="s">
        <v>499</v>
      </c>
      <c r="J565" s="32" t="s">
        <v>4197</v>
      </c>
      <c r="K565" s="32" t="s">
        <v>4395</v>
      </c>
      <c r="L565" s="32" t="s">
        <v>4396</v>
      </c>
      <c r="M565" s="63" t="str">
        <f>VLOOKUP(B565,SAOM!B$2:H1517,7,0)</f>
        <v>-</v>
      </c>
      <c r="N565" s="63">
        <v>4033</v>
      </c>
      <c r="O565" s="34" t="str">
        <f>VLOOKUP(B565,SAOM!B$2:I1517,8,0)</f>
        <v>-</v>
      </c>
      <c r="P565" s="34" t="e">
        <f>VLOOKUP(B565,AG_Lider!A$1:F1876,6,0)</f>
        <v>#N/A</v>
      </c>
      <c r="Q565" s="65" t="str">
        <f>VLOOKUP(B565,SAOM!B$2:J1517,9,0)</f>
        <v>Maria Aparecida Celestino dos Santos</v>
      </c>
      <c r="R565" s="34" t="str">
        <f>VLOOKUP(B565,SAOM!B$2:K1963,10,0)</f>
        <v>AV PRESIDENTE KENEDY , n156 -Centro</v>
      </c>
      <c r="S565" s="65" t="str">
        <f>VLOOKUP(B565,SAOM!B561:M1289,12,0)</f>
        <v>(33) 3514-8013</v>
      </c>
      <c r="T565" s="116">
        <f>VLOOKUP(B565,SAOM!B561:L1289,11,0)</f>
        <v>39695000</v>
      </c>
      <c r="U565" s="35"/>
      <c r="V565" s="63" t="str">
        <f>VLOOKUP(B565,SAOM!B561:N1289,13,0)</f>
        <v>-</v>
      </c>
      <c r="W565" s="34"/>
      <c r="X565" s="32"/>
      <c r="Y565" s="36"/>
      <c r="Z565" s="53"/>
      <c r="AA565" s="72"/>
      <c r="AB565" s="72" t="s">
        <v>4850</v>
      </c>
      <c r="AC565" s="72"/>
      <c r="AD565" s="32"/>
      <c r="AE565" s="37" t="s">
        <v>4850</v>
      </c>
    </row>
    <row r="566" spans="1:31" s="37" customFormat="1">
      <c r="A566" s="30">
        <v>3670</v>
      </c>
      <c r="B566" s="61">
        <v>3670</v>
      </c>
      <c r="C566" s="34">
        <v>41071</v>
      </c>
      <c r="D566" s="34">
        <v>41116</v>
      </c>
      <c r="E566" s="34">
        <f t="shared" si="10"/>
        <v>41131</v>
      </c>
      <c r="F566" s="34" t="s">
        <v>501</v>
      </c>
      <c r="G566" s="31" t="s">
        <v>752</v>
      </c>
      <c r="H566" s="31" t="s">
        <v>499</v>
      </c>
      <c r="I566" s="31" t="s">
        <v>499</v>
      </c>
      <c r="J566" s="32" t="s">
        <v>2121</v>
      </c>
      <c r="K566" s="32" t="s">
        <v>4397</v>
      </c>
      <c r="L566" s="32" t="s">
        <v>4398</v>
      </c>
      <c r="M566" s="63" t="str">
        <f>VLOOKUP(B566,SAOM!B$2:H1518,7,0)</f>
        <v>-</v>
      </c>
      <c r="N566" s="63">
        <v>4033</v>
      </c>
      <c r="O566" s="34" t="str">
        <f>VLOOKUP(B566,SAOM!B$2:I1518,8,0)</f>
        <v>-</v>
      </c>
      <c r="P566" s="34" t="e">
        <f>VLOOKUP(B566,AG_Lider!A$1:F1877,6,0)</f>
        <v>#N/A</v>
      </c>
      <c r="Q566" s="65" t="str">
        <f>VLOOKUP(B566,SAOM!B$2:J1518,9,0)</f>
        <v>MARILZA CAMARGOS DOS SANTOS</v>
      </c>
      <c r="R566" s="34" t="str">
        <f>VLOOKUP(B566,SAOM!B$2:K1964,10,0)</f>
        <v>CÓRREGO SÃO BENEDITO , s/n - Zona Rural</v>
      </c>
      <c r="S566" s="65" t="str">
        <f>VLOOKUP(B566,SAOM!B562:M1290,12,0)</f>
        <v>33 3516-9003</v>
      </c>
      <c r="T566" s="116">
        <f>VLOOKUP(B566,SAOM!B562:L1290,11,0)</f>
        <v>39685000</v>
      </c>
      <c r="U566" s="35"/>
      <c r="V566" s="63" t="str">
        <f>VLOOKUP(B566,SAOM!B562:N1290,13,0)</f>
        <v>-</v>
      </c>
      <c r="W566" s="34"/>
      <c r="X566" s="32"/>
      <c r="Y566" s="36"/>
      <c r="Z566" s="53"/>
      <c r="AA566" s="72"/>
      <c r="AB566" s="72" t="s">
        <v>4850</v>
      </c>
      <c r="AC566" s="72"/>
      <c r="AD566" s="32"/>
      <c r="AE566" s="37" t="s">
        <v>4850</v>
      </c>
    </row>
    <row r="567" spans="1:31" s="37" customFormat="1">
      <c r="A567" s="30">
        <v>3685</v>
      </c>
      <c r="B567" s="61">
        <v>3685</v>
      </c>
      <c r="C567" s="34">
        <v>41071</v>
      </c>
      <c r="D567" s="34">
        <v>41116</v>
      </c>
      <c r="E567" s="34">
        <f t="shared" si="10"/>
        <v>41131</v>
      </c>
      <c r="F567" s="34">
        <v>41086</v>
      </c>
      <c r="G567" s="31" t="s">
        <v>752</v>
      </c>
      <c r="H567" s="31" t="s">
        <v>499</v>
      </c>
      <c r="I567" s="31" t="s">
        <v>506</v>
      </c>
      <c r="J567" s="32" t="s">
        <v>175</v>
      </c>
      <c r="K567" s="32" t="s">
        <v>4185</v>
      </c>
      <c r="L567" s="32" t="s">
        <v>4186</v>
      </c>
      <c r="M567" s="63" t="str">
        <f>VLOOKUP(B567,SAOM!B$2:H1519,7,0)</f>
        <v>-</v>
      </c>
      <c r="N567" s="63">
        <v>4033</v>
      </c>
      <c r="O567" s="34" t="str">
        <f>VLOOKUP(B567,SAOM!B$2:I1519,8,0)</f>
        <v>-</v>
      </c>
      <c r="P567" s="34" t="e">
        <f>VLOOKUP(B567,AG_Lider!A$1:F1878,6,0)</f>
        <v>#N/A</v>
      </c>
      <c r="Q567" s="65" t="str">
        <f>VLOOKUP(B567,SAOM!B$2:J1519,9,0)</f>
        <v>Rísia Rodrigues Martins</v>
      </c>
      <c r="R567" s="34" t="str">
        <f>VLOOKUP(B567,SAOM!B$2:K1965,10,0)</f>
        <v>Avenida Tietê , n66 -Bairro Jardim São Paulo</v>
      </c>
      <c r="S567" s="65" t="str">
        <f>VLOOKUP(B567,SAOM!B563:M1291,12,0)</f>
        <v>(33) 3529-2347</v>
      </c>
      <c r="T567" s="116">
        <f>VLOOKUP(B567,SAOM!B563:L1291,11,0)</f>
        <v>39800000</v>
      </c>
      <c r="U567" s="35"/>
      <c r="V567" s="63" t="str">
        <f>VLOOKUP(B567,SAOM!B563:N1291,13,0)</f>
        <v>-</v>
      </c>
      <c r="W567" s="34"/>
      <c r="X567" s="32"/>
      <c r="Y567" s="36"/>
      <c r="Z567" s="53"/>
      <c r="AA567" s="72" t="s">
        <v>4978</v>
      </c>
      <c r="AB567" s="72" t="s">
        <v>4850</v>
      </c>
      <c r="AC567" s="72"/>
      <c r="AD567" s="32"/>
      <c r="AE567" s="37" t="s">
        <v>4850</v>
      </c>
    </row>
    <row r="568" spans="1:31" s="37" customFormat="1">
      <c r="A568" s="30">
        <v>3678</v>
      </c>
      <c r="B568" s="61">
        <v>3678</v>
      </c>
      <c r="C568" s="34">
        <v>41071</v>
      </c>
      <c r="D568" s="34">
        <v>41116</v>
      </c>
      <c r="E568" s="34">
        <f t="shared" si="10"/>
        <v>41131</v>
      </c>
      <c r="F568" s="34">
        <v>41086</v>
      </c>
      <c r="G568" s="31" t="s">
        <v>764</v>
      </c>
      <c r="H568" s="31" t="s">
        <v>499</v>
      </c>
      <c r="I568" s="31" t="s">
        <v>506</v>
      </c>
      <c r="J568" s="32" t="s">
        <v>175</v>
      </c>
      <c r="K568" s="32" t="s">
        <v>4185</v>
      </c>
      <c r="L568" s="32" t="s">
        <v>4186</v>
      </c>
      <c r="M568" s="63" t="str">
        <f>VLOOKUP(B568,SAOM!B$2:H1520,7,0)</f>
        <v>-</v>
      </c>
      <c r="N568" s="63">
        <v>4033</v>
      </c>
      <c r="O568" s="34" t="str">
        <f>VLOOKUP(B568,SAOM!B$2:I1520,8,0)</f>
        <v>-</v>
      </c>
      <c r="P568" s="34" t="e">
        <f>VLOOKUP(B568,AG_Lider!A$1:F1879,6,0)</f>
        <v>#N/A</v>
      </c>
      <c r="Q568" s="65" t="str">
        <f>VLOOKUP(B568,SAOM!B$2:J1520,9,0)</f>
        <v>Polyana Castro</v>
      </c>
      <c r="R568" s="34" t="str">
        <f>VLOOKUP(B568,SAOM!B$2:K1966,10,0)</f>
        <v>Rua Principal, Correio Central , s/n - Zona Rural -Bairro Cedro</v>
      </c>
      <c r="S568" s="65" t="str">
        <f>VLOOKUP(B568,SAOM!B564:M1292,12,0)</f>
        <v>(33) 3512-0002</v>
      </c>
      <c r="T568" s="116">
        <f>VLOOKUP(B568,SAOM!B564:L1292,11,0)</f>
        <v>39800000</v>
      </c>
      <c r="U568" s="35"/>
      <c r="V568" s="63" t="str">
        <f>VLOOKUP(B568,SAOM!B564:N1292,13,0)</f>
        <v>-</v>
      </c>
      <c r="W568" s="34"/>
      <c r="X568" s="32"/>
      <c r="Y568" s="36"/>
      <c r="Z568" s="53"/>
      <c r="AA568" s="72" t="s">
        <v>4844</v>
      </c>
      <c r="AB568" s="72" t="s">
        <v>4850</v>
      </c>
      <c r="AC568" s="72"/>
      <c r="AD568" s="32"/>
      <c r="AE568" s="37" t="s">
        <v>4850</v>
      </c>
    </row>
    <row r="569" spans="1:31" s="37" customFormat="1">
      <c r="A569" s="30">
        <v>3661</v>
      </c>
      <c r="B569" s="61">
        <v>3661</v>
      </c>
      <c r="C569" s="34">
        <v>41066</v>
      </c>
      <c r="D569" s="34">
        <v>41111</v>
      </c>
      <c r="E569" s="34">
        <f t="shared" si="10"/>
        <v>41126</v>
      </c>
      <c r="F569" s="34" t="s">
        <v>501</v>
      </c>
      <c r="G569" s="31" t="s">
        <v>682</v>
      </c>
      <c r="H569" s="31" t="s">
        <v>499</v>
      </c>
      <c r="I569" s="31" t="s">
        <v>499</v>
      </c>
      <c r="J569" s="32" t="s">
        <v>4118</v>
      </c>
      <c r="K569" s="32" t="s">
        <v>4399</v>
      </c>
      <c r="L569" s="32" t="s">
        <v>4400</v>
      </c>
      <c r="M569" s="63" t="str">
        <f>VLOOKUP(B569,SAOM!B$2:H1521,7,0)</f>
        <v>SES-JORO-3661</v>
      </c>
      <c r="N569" s="63">
        <v>4033</v>
      </c>
      <c r="O569" s="34">
        <f>VLOOKUP(B569,SAOM!B$2:I1521,8,0)</f>
        <v>41122</v>
      </c>
      <c r="P569" s="34" t="e">
        <f>VLOOKUP(B569,AG_Lider!A$1:F1880,6,0)</f>
        <v>#N/A</v>
      </c>
      <c r="Q569" s="65" t="str">
        <f>VLOOKUP(B569,SAOM!B$2:J1521,9,0)</f>
        <v>Cristiane</v>
      </c>
      <c r="R569" s="34" t="str">
        <f>VLOOKUP(B569,SAOM!B$2:K1967,10,0)</f>
        <v>RUA ALOÍSIO NOGUEIRA JUNIOR , n45 - Bairro Santa Cruz</v>
      </c>
      <c r="S569" s="65" t="str">
        <f>VLOOKUP(B569,SAOM!B565:M1293,12,0)</f>
        <v>(38) 3561-1850</v>
      </c>
      <c r="T569" s="116">
        <f>VLOOKUP(B569,SAOM!B565:L1293,11,0)</f>
        <v>38770000</v>
      </c>
      <c r="U569" s="35"/>
      <c r="V569" s="63" t="str">
        <f>VLOOKUP(B569,SAOM!B565:N1293,13,0)</f>
        <v>-</v>
      </c>
      <c r="W569" s="34"/>
      <c r="X569" s="32"/>
      <c r="Y569" s="36"/>
      <c r="Z569" s="53"/>
      <c r="AA569" s="72"/>
      <c r="AB569" s="72" t="s">
        <v>4850</v>
      </c>
      <c r="AC569" s="72"/>
      <c r="AD569" s="32"/>
      <c r="AE569" s="37" t="s">
        <v>4850</v>
      </c>
    </row>
    <row r="570" spans="1:31" s="37" customFormat="1">
      <c r="A570" s="30">
        <v>3682</v>
      </c>
      <c r="B570" s="61">
        <v>3682</v>
      </c>
      <c r="C570" s="34">
        <v>41071</v>
      </c>
      <c r="D570" s="34">
        <v>41116</v>
      </c>
      <c r="E570" s="34">
        <f t="shared" si="10"/>
        <v>41131</v>
      </c>
      <c r="F570" s="34">
        <v>41086</v>
      </c>
      <c r="G570" s="31" t="s">
        <v>764</v>
      </c>
      <c r="H570" s="31" t="s">
        <v>499</v>
      </c>
      <c r="I570" s="31" t="s">
        <v>506</v>
      </c>
      <c r="J570" s="32" t="s">
        <v>175</v>
      </c>
      <c r="K570" s="32" t="s">
        <v>4185</v>
      </c>
      <c r="L570" s="32" t="s">
        <v>4186</v>
      </c>
      <c r="M570" s="63" t="str">
        <f>VLOOKUP(B570,SAOM!B$2:H1522,7,0)</f>
        <v>-</v>
      </c>
      <c r="N570" s="63">
        <v>4033</v>
      </c>
      <c r="O570" s="34" t="str">
        <f>VLOOKUP(B570,SAOM!B$2:I1522,8,0)</f>
        <v>-</v>
      </c>
      <c r="P570" s="34" t="e">
        <f>VLOOKUP(B570,AG_Lider!A$1:F1881,6,0)</f>
        <v>#N/A</v>
      </c>
      <c r="Q570" s="65" t="str">
        <f>VLOOKUP(B570,SAOM!B$2:J1522,9,0)</f>
        <v>Simone Káthia</v>
      </c>
      <c r="R570" s="34" t="str">
        <f>VLOOKUP(B570,SAOM!B$2:K1968,10,0)</f>
        <v>Rua Benedito Oliveira, n121 - Bairro Grão Pará</v>
      </c>
      <c r="S570" s="65" t="str">
        <f>VLOOKUP(B570,SAOM!B566:M1294,12,0)</f>
        <v>(33) 3523-6338</v>
      </c>
      <c r="T570" s="116">
        <f>VLOOKUP(B570,SAOM!B566:L1294,11,0)</f>
        <v>39800000</v>
      </c>
      <c r="U570" s="35"/>
      <c r="V570" s="63" t="str">
        <f>VLOOKUP(B570,SAOM!B566:N1294,13,0)</f>
        <v>-</v>
      </c>
      <c r="W570" s="34"/>
      <c r="X570" s="32"/>
      <c r="Y570" s="36"/>
      <c r="Z570" s="53"/>
      <c r="AA570" s="72" t="s">
        <v>4845</v>
      </c>
      <c r="AB570" s="72" t="s">
        <v>4850</v>
      </c>
      <c r="AC570" s="72"/>
      <c r="AD570" s="32"/>
      <c r="AE570" s="37" t="s">
        <v>4850</v>
      </c>
    </row>
    <row r="571" spans="1:31" s="37" customFormat="1">
      <c r="A571" s="30">
        <v>3679</v>
      </c>
      <c r="B571" s="61">
        <v>3679</v>
      </c>
      <c r="C571" s="34">
        <v>41071</v>
      </c>
      <c r="D571" s="34">
        <v>41116</v>
      </c>
      <c r="E571" s="34">
        <f t="shared" si="10"/>
        <v>41131</v>
      </c>
      <c r="F571" s="34" t="s">
        <v>501</v>
      </c>
      <c r="G571" s="31" t="s">
        <v>752</v>
      </c>
      <c r="H571" s="31" t="s">
        <v>499</v>
      </c>
      <c r="I571" s="31" t="s">
        <v>499</v>
      </c>
      <c r="J571" s="32" t="s">
        <v>175</v>
      </c>
      <c r="K571" s="32" t="s">
        <v>4185</v>
      </c>
      <c r="L571" s="32" t="s">
        <v>4186</v>
      </c>
      <c r="M571" s="63" t="str">
        <f>VLOOKUP(B571,SAOM!B$2:H1523,7,0)</f>
        <v>-</v>
      </c>
      <c r="N571" s="63">
        <v>4033</v>
      </c>
      <c r="O571" s="34" t="str">
        <f>VLOOKUP(B571,SAOM!B$2:I1523,8,0)</f>
        <v>-</v>
      </c>
      <c r="P571" s="34" t="e">
        <f>VLOOKUP(B571,AG_Lider!A$1:F1882,6,0)</f>
        <v>#N/A</v>
      </c>
      <c r="Q571" s="65" t="str">
        <f>VLOOKUP(B571,SAOM!B$2:J1523,9,0)</f>
        <v>Rossana Mollendorf</v>
      </c>
      <c r="R571" s="34" t="str">
        <f>VLOOKUP(B571,SAOM!B$2:K1969,10,0)</f>
        <v>Rua João Dantas , n181 -Bairro Alto da Copasa</v>
      </c>
      <c r="S571" s="65" t="str">
        <f>VLOOKUP(B571,SAOM!B567:M1295,12,0)</f>
        <v>(33) 3529-2987</v>
      </c>
      <c r="T571" s="116">
        <f>VLOOKUP(B571,SAOM!B567:L1295,11,0)</f>
        <v>39800000</v>
      </c>
      <c r="U571" s="35"/>
      <c r="V571" s="63" t="str">
        <f>VLOOKUP(B571,SAOM!B567:N1295,13,0)</f>
        <v>-</v>
      </c>
      <c r="W571" s="34"/>
      <c r="X571" s="32"/>
      <c r="Y571" s="36"/>
      <c r="Z571" s="53"/>
      <c r="AA571" s="72"/>
      <c r="AB571" s="72" t="s">
        <v>4850</v>
      </c>
      <c r="AC571" s="72"/>
      <c r="AD571" s="32"/>
      <c r="AE571" s="37" t="s">
        <v>4850</v>
      </c>
    </row>
    <row r="572" spans="1:31" s="37" customFormat="1">
      <c r="A572" s="30">
        <v>3677</v>
      </c>
      <c r="B572" s="61">
        <v>3677</v>
      </c>
      <c r="C572" s="34">
        <v>41071</v>
      </c>
      <c r="D572" s="34">
        <v>41116</v>
      </c>
      <c r="E572" s="34">
        <f t="shared" si="10"/>
        <v>41131</v>
      </c>
      <c r="F572" s="34" t="s">
        <v>501</v>
      </c>
      <c r="G572" s="31" t="s">
        <v>752</v>
      </c>
      <c r="H572" s="31" t="s">
        <v>499</v>
      </c>
      <c r="I572" s="31" t="s">
        <v>499</v>
      </c>
      <c r="J572" s="32" t="s">
        <v>175</v>
      </c>
      <c r="K572" s="32" t="s">
        <v>4185</v>
      </c>
      <c r="L572" s="32" t="s">
        <v>4186</v>
      </c>
      <c r="M572" s="63" t="str">
        <f>VLOOKUP(B572,SAOM!B$2:H1524,7,0)</f>
        <v>-</v>
      </c>
      <c r="N572" s="63">
        <v>4033</v>
      </c>
      <c r="O572" s="34" t="str">
        <f>VLOOKUP(B572,SAOM!B$2:I1524,8,0)</f>
        <v>-</v>
      </c>
      <c r="P572" s="34" t="e">
        <f>VLOOKUP(B572,AG_Lider!A$1:F1883,6,0)</f>
        <v>#N/A</v>
      </c>
      <c r="Q572" s="65" t="str">
        <f>VLOOKUP(B572,SAOM!B$2:J1524,9,0)</f>
        <v>Tatyane Lima Ramos</v>
      </c>
      <c r="R572" s="34" t="str">
        <f>VLOOKUP(B572,SAOM!B$2:K1970,10,0)</f>
        <v>Rua Domingos Alves Santana, n200,-Bairro Vila São João</v>
      </c>
      <c r="S572" s="65" t="str">
        <f>VLOOKUP(B572,SAOM!B568:M1296,12,0)</f>
        <v>(33) 3529-2347</v>
      </c>
      <c r="T572" s="116">
        <f>VLOOKUP(B572,SAOM!B568:L1296,11,0)</f>
        <v>39800000</v>
      </c>
      <c r="U572" s="35"/>
      <c r="V572" s="63" t="str">
        <f>VLOOKUP(B572,SAOM!B568:N1296,13,0)</f>
        <v>-</v>
      </c>
      <c r="W572" s="34"/>
      <c r="X572" s="32"/>
      <c r="Y572" s="36"/>
      <c r="Z572" s="53"/>
      <c r="AA572" s="72"/>
      <c r="AB572" s="72" t="s">
        <v>4850</v>
      </c>
      <c r="AC572" s="72"/>
      <c r="AD572" s="32"/>
      <c r="AE572" s="37" t="s">
        <v>4850</v>
      </c>
    </row>
    <row r="573" spans="1:31" s="37" customFormat="1">
      <c r="A573" s="30">
        <v>3680</v>
      </c>
      <c r="B573" s="61">
        <v>3680</v>
      </c>
      <c r="C573" s="34">
        <v>41071</v>
      </c>
      <c r="D573" s="34">
        <v>41116</v>
      </c>
      <c r="E573" s="34">
        <f t="shared" si="10"/>
        <v>41131</v>
      </c>
      <c r="F573" s="34" t="s">
        <v>501</v>
      </c>
      <c r="G573" s="31" t="s">
        <v>752</v>
      </c>
      <c r="H573" s="31" t="s">
        <v>499</v>
      </c>
      <c r="I573" s="31" t="s">
        <v>499</v>
      </c>
      <c r="J573" s="32" t="s">
        <v>175</v>
      </c>
      <c r="K573" s="32" t="s">
        <v>4185</v>
      </c>
      <c r="L573" s="32" t="s">
        <v>4186</v>
      </c>
      <c r="M573" s="63" t="str">
        <f>VLOOKUP(B573,SAOM!B$2:H1525,7,0)</f>
        <v>-</v>
      </c>
      <c r="N573" s="63">
        <v>4033</v>
      </c>
      <c r="O573" s="34" t="str">
        <f>VLOOKUP(B573,SAOM!B$2:I1525,8,0)</f>
        <v>-</v>
      </c>
      <c r="P573" s="34" t="e">
        <f>VLOOKUP(B573,AG_Lider!A$1:F1884,6,0)</f>
        <v>#N/A</v>
      </c>
      <c r="Q573" s="65" t="str">
        <f>VLOOKUP(B573,SAOM!B$2:J1525,9,0)</f>
        <v>Edileusa Andrade</v>
      </c>
      <c r="R573" s="34" t="str">
        <f>VLOOKUP(B573,SAOM!B$2:K1971,10,0)</f>
        <v>Rua Cabo Ramiro Ferreira , n40 - Bairro Vila Verônica</v>
      </c>
      <c r="S573" s="65" t="str">
        <f>VLOOKUP(B573,SAOM!B569:M1297,12,0)</f>
        <v>(33) 3529-2336</v>
      </c>
      <c r="T573" s="116">
        <f>VLOOKUP(B573,SAOM!B569:L1297,11,0)</f>
        <v>39800000</v>
      </c>
      <c r="U573" s="35"/>
      <c r="V573" s="63" t="str">
        <f>VLOOKUP(B573,SAOM!B569:N1297,13,0)</f>
        <v>-</v>
      </c>
      <c r="W573" s="34"/>
      <c r="X573" s="32"/>
      <c r="Y573" s="36"/>
      <c r="Z573" s="53"/>
      <c r="AA573" s="72"/>
      <c r="AB573" s="72" t="s">
        <v>4850</v>
      </c>
      <c r="AC573" s="72"/>
      <c r="AD573" s="32"/>
      <c r="AE573" s="37" t="s">
        <v>4850</v>
      </c>
    </row>
    <row r="574" spans="1:31" s="37" customFormat="1">
      <c r="A574" s="30">
        <v>3676</v>
      </c>
      <c r="B574" s="61">
        <v>3676</v>
      </c>
      <c r="C574" s="34">
        <v>41071</v>
      </c>
      <c r="D574" s="34">
        <v>41116</v>
      </c>
      <c r="E574" s="34">
        <f t="shared" si="10"/>
        <v>41131</v>
      </c>
      <c r="F574" s="34">
        <v>41086</v>
      </c>
      <c r="G574" s="31" t="s">
        <v>764</v>
      </c>
      <c r="H574" s="31" t="s">
        <v>499</v>
      </c>
      <c r="I574" s="31" t="s">
        <v>506</v>
      </c>
      <c r="J574" s="32" t="s">
        <v>175</v>
      </c>
      <c r="K574" s="32" t="s">
        <v>4185</v>
      </c>
      <c r="L574" s="32" t="s">
        <v>4186</v>
      </c>
      <c r="M574" s="63" t="str">
        <f>VLOOKUP(B574,SAOM!B$2:H1526,7,0)</f>
        <v>-</v>
      </c>
      <c r="N574" s="63">
        <v>4033</v>
      </c>
      <c r="O574" s="34" t="str">
        <f>VLOOKUP(B574,SAOM!B$2:I1526,8,0)</f>
        <v>-</v>
      </c>
      <c r="P574" s="34" t="e">
        <f>VLOOKUP(B574,AG_Lider!A$1:F1885,6,0)</f>
        <v>#N/A</v>
      </c>
      <c r="Q574" s="65" t="str">
        <f>VLOOKUP(B574,SAOM!B$2:J1526,9,0)</f>
        <v>Andressa Leal</v>
      </c>
      <c r="R574" s="34" t="str">
        <f>VLOOKUP(B574,SAOM!B$2:K1972,10,0)</f>
        <v>Rua Estados Unidos, n100 - Bairro Vila Betel</v>
      </c>
      <c r="S574" s="65" t="str">
        <f>VLOOKUP(B574,SAOM!B570:M1298,12,0)</f>
        <v>(33) 3536-2480</v>
      </c>
      <c r="T574" s="116">
        <f>VLOOKUP(B574,SAOM!B570:L1298,11,0)</f>
        <v>39800000</v>
      </c>
      <c r="U574" s="35"/>
      <c r="V574" s="63" t="str">
        <f>VLOOKUP(B574,SAOM!B570:N1298,13,0)</f>
        <v>-</v>
      </c>
      <c r="W574" s="34"/>
      <c r="X574" s="32"/>
      <c r="Y574" s="36"/>
      <c r="Z574" s="53"/>
      <c r="AA574" s="72" t="s">
        <v>4846</v>
      </c>
      <c r="AB574" s="72" t="s">
        <v>4850</v>
      </c>
      <c r="AC574" s="72"/>
      <c r="AD574" s="32"/>
      <c r="AE574" s="37" t="s">
        <v>4850</v>
      </c>
    </row>
    <row r="575" spans="1:31" s="37" customFormat="1">
      <c r="A575" s="30">
        <v>3752</v>
      </c>
      <c r="B575" s="61">
        <v>3752</v>
      </c>
      <c r="C575" s="34">
        <v>41073</v>
      </c>
      <c r="D575" s="34">
        <v>41118</v>
      </c>
      <c r="E575" s="34">
        <f t="shared" si="10"/>
        <v>41133</v>
      </c>
      <c r="F575" s="34">
        <v>41086</v>
      </c>
      <c r="G575" s="31" t="s">
        <v>764</v>
      </c>
      <c r="H575" s="31" t="s">
        <v>499</v>
      </c>
      <c r="I575" s="31" t="s">
        <v>506</v>
      </c>
      <c r="J575" s="32" t="s">
        <v>4095</v>
      </c>
      <c r="K575" s="32" t="s">
        <v>4179</v>
      </c>
      <c r="L575" s="32" t="s">
        <v>4180</v>
      </c>
      <c r="M575" s="63" t="str">
        <f>VLOOKUP(B575,SAOM!B$2:H1527,7,0)</f>
        <v>-</v>
      </c>
      <c r="N575" s="63">
        <v>4033</v>
      </c>
      <c r="O575" s="34" t="str">
        <f>VLOOKUP(B575,SAOM!B$2:I1527,8,0)</f>
        <v>-</v>
      </c>
      <c r="P575" s="34" t="e">
        <f>VLOOKUP(B575,AG_Lider!A$1:F1886,6,0)</f>
        <v>#N/A</v>
      </c>
      <c r="Q575" s="65" t="str">
        <f>VLOOKUP(B575,SAOM!B$2:J1527,9,0)</f>
        <v>VIVIANE COTA LOUREDO</v>
      </c>
      <c r="R575" s="34" t="str">
        <f>VLOOKUP(B575,SAOM!B$2:K1973,10,0)</f>
        <v>RUA JOSÉ INÊS DE SOUZA , n76 - Centro</v>
      </c>
      <c r="S575" s="65" t="str">
        <f>VLOOKUP(B575,SAOM!B571:M1299,12,0)</f>
        <v>(33) 3421-2847</v>
      </c>
      <c r="T575" s="116">
        <f>VLOOKUP(B575,SAOM!B571:L1299,11,0)</f>
        <v>39740000</v>
      </c>
      <c r="U575" s="35"/>
      <c r="V575" s="63" t="str">
        <f>VLOOKUP(B575,SAOM!B571:N1299,13,0)</f>
        <v>-</v>
      </c>
      <c r="W575" s="34"/>
      <c r="X575" s="32"/>
      <c r="Y575" s="36"/>
      <c r="Z575" s="53"/>
      <c r="AA575" s="72" t="s">
        <v>4847</v>
      </c>
      <c r="AB575" s="72" t="s">
        <v>4850</v>
      </c>
      <c r="AC575" s="72"/>
      <c r="AD575" s="32"/>
      <c r="AE575" s="37" t="s">
        <v>4850</v>
      </c>
    </row>
    <row r="576" spans="1:31" s="37" customFormat="1">
      <c r="A576" s="30">
        <v>3753</v>
      </c>
      <c r="B576" s="61">
        <v>3753</v>
      </c>
      <c r="C576" s="34">
        <v>41073</v>
      </c>
      <c r="D576" s="34">
        <v>41118</v>
      </c>
      <c r="E576" s="34">
        <f t="shared" si="10"/>
        <v>41133</v>
      </c>
      <c r="F576" s="34">
        <v>41086</v>
      </c>
      <c r="G576" s="31" t="s">
        <v>764</v>
      </c>
      <c r="H576" s="31" t="s">
        <v>499</v>
      </c>
      <c r="I576" s="31" t="s">
        <v>506</v>
      </c>
      <c r="J576" s="32" t="s">
        <v>4095</v>
      </c>
      <c r="K576" s="32" t="s">
        <v>4179</v>
      </c>
      <c r="L576" s="32" t="s">
        <v>4180</v>
      </c>
      <c r="M576" s="63" t="str">
        <f>VLOOKUP(B576,SAOM!B$2:H1528,7,0)</f>
        <v>-</v>
      </c>
      <c r="N576" s="63">
        <v>4033</v>
      </c>
      <c r="O576" s="34" t="str">
        <f>VLOOKUP(B576,SAOM!B$2:I1528,8,0)</f>
        <v>-</v>
      </c>
      <c r="P576" s="34" t="e">
        <f>VLOOKUP(B576,AG_Lider!A$1:F1887,6,0)</f>
        <v>#N/A</v>
      </c>
      <c r="Q576" s="65" t="str">
        <f>VLOOKUP(B576,SAOM!B$2:J1528,9,0)</f>
        <v xml:space="preserve"> GUILHERME MESQUITA DE PINHO</v>
      </c>
      <c r="R576" s="34" t="str">
        <f>VLOOKUP(B576,SAOM!B$2:K1974,10,0)</f>
        <v>RUA HONÓRIO PINTO COELHO , n127-Bairro ALVORADA</v>
      </c>
      <c r="S576" s="65" t="str">
        <f>VLOOKUP(B576,SAOM!B572:M1300,12,0)</f>
        <v>(33) 3421-2847</v>
      </c>
      <c r="T576" s="116">
        <f>VLOOKUP(B576,SAOM!B572:L1300,11,0)</f>
        <v>39740000</v>
      </c>
      <c r="U576" s="35"/>
      <c r="V576" s="63" t="str">
        <f>VLOOKUP(B576,SAOM!B572:N1300,13,0)</f>
        <v>-</v>
      </c>
      <c r="W576" s="34"/>
      <c r="X576" s="32"/>
      <c r="Y576" s="36"/>
      <c r="Z576" s="53"/>
      <c r="AA576" s="72" t="s">
        <v>4848</v>
      </c>
      <c r="AB576" s="72" t="s">
        <v>4850</v>
      </c>
      <c r="AC576" s="72"/>
      <c r="AD576" s="32"/>
      <c r="AE576" s="37" t="s">
        <v>4850</v>
      </c>
    </row>
    <row r="577" spans="1:31" s="37" customFormat="1">
      <c r="A577" s="30">
        <v>3751</v>
      </c>
      <c r="B577" s="61">
        <v>3751</v>
      </c>
      <c r="C577" s="34">
        <v>41073</v>
      </c>
      <c r="D577" s="34">
        <v>41118</v>
      </c>
      <c r="E577" s="34">
        <f t="shared" si="10"/>
        <v>41133</v>
      </c>
      <c r="F577" s="34">
        <v>41086</v>
      </c>
      <c r="G577" s="31" t="s">
        <v>764</v>
      </c>
      <c r="H577" s="31" t="s">
        <v>499</v>
      </c>
      <c r="I577" s="31" t="s">
        <v>506</v>
      </c>
      <c r="J577" s="32" t="s">
        <v>4095</v>
      </c>
      <c r="K577" s="32" t="s">
        <v>4179</v>
      </c>
      <c r="L577" s="32" t="s">
        <v>4180</v>
      </c>
      <c r="M577" s="63" t="str">
        <f>VLOOKUP(B577,SAOM!B$2:H1529,7,0)</f>
        <v>-</v>
      </c>
      <c r="N577" s="63">
        <v>4033</v>
      </c>
      <c r="O577" s="34" t="str">
        <f>VLOOKUP(B577,SAOM!B$2:I1529,8,0)</f>
        <v>-</v>
      </c>
      <c r="P577" s="34" t="e">
        <f>VLOOKUP(B577,AG_Lider!A$1:F1888,6,0)</f>
        <v>#N/A</v>
      </c>
      <c r="Q577" s="65" t="str">
        <f>VLOOKUP(B577,SAOM!B$2:J1529,9,0)</f>
        <v>LUCINA M° DA COSTA TRAVASSOS</v>
      </c>
      <c r="R577" s="34" t="str">
        <f>VLOOKUP(B577,SAOM!B$2:K1975,10,0)</f>
        <v>TRAVESSA DOS LEÕES , n60 -Centro</v>
      </c>
      <c r="S577" s="65" t="str">
        <f>VLOOKUP(B577,SAOM!B573:M1301,12,0)</f>
        <v>(33) 3421-2847</v>
      </c>
      <c r="T577" s="116">
        <f>VLOOKUP(B577,SAOM!B573:L1301,11,0)</f>
        <v>39740000</v>
      </c>
      <c r="U577" s="35"/>
      <c r="V577" s="63" t="str">
        <f>VLOOKUP(B577,SAOM!B573:N1301,13,0)</f>
        <v>-</v>
      </c>
      <c r="W577" s="34"/>
      <c r="X577" s="32"/>
      <c r="Y577" s="36"/>
      <c r="Z577" s="53"/>
      <c r="AA577" s="72" t="s">
        <v>4849</v>
      </c>
      <c r="AB577" s="72" t="s">
        <v>4850</v>
      </c>
      <c r="AC577" s="72"/>
      <c r="AD577" s="32"/>
      <c r="AE577" s="37" t="s">
        <v>4850</v>
      </c>
    </row>
    <row r="578" spans="1:31" s="125" customFormat="1">
      <c r="A578" s="117">
        <v>3749</v>
      </c>
      <c r="B578" s="118">
        <v>3749</v>
      </c>
      <c r="C578" s="119">
        <v>41073</v>
      </c>
      <c r="D578" s="119">
        <v>41118</v>
      </c>
      <c r="E578" s="119">
        <f t="shared" si="10"/>
        <v>41133</v>
      </c>
      <c r="F578" s="119" t="s">
        <v>501</v>
      </c>
      <c r="G578" s="120" t="s">
        <v>2466</v>
      </c>
      <c r="H578" s="120" t="s">
        <v>499</v>
      </c>
      <c r="I578" s="120" t="s">
        <v>501</v>
      </c>
      <c r="J578" s="121" t="s">
        <v>4198</v>
      </c>
      <c r="K578" s="121" t="s">
        <v>4401</v>
      </c>
      <c r="L578" s="121" t="s">
        <v>4402</v>
      </c>
      <c r="M578" s="118" t="str">
        <f>VLOOKUP(B578,SAOM!B$2:H1530,7,0)</f>
        <v>SES-DOES-3749</v>
      </c>
      <c r="N578" s="118">
        <v>4033</v>
      </c>
      <c r="O578" s="119">
        <f>VLOOKUP(B578,SAOM!B$2:I1530,8,0)</f>
        <v>41117</v>
      </c>
      <c r="P578" s="119" t="e">
        <f>VLOOKUP(B578,AG_Lider!A$1:F1889,6,0)</f>
        <v>#N/A</v>
      </c>
      <c r="Q578" s="122" t="str">
        <f>VLOOKUP(B578,SAOM!B$2:J1530,9,0)</f>
        <v>Janete Amora</v>
      </c>
      <c r="R578" s="119" t="str">
        <f>VLOOKUP(B578,SAOM!B$2:K1976,10,0)</f>
        <v>RUA DO ROSÁRIO , n315 - Centro</v>
      </c>
      <c r="S578" s="122" t="str">
        <f>VLOOKUP(B578,SAOM!B574:M1302,12,0)</f>
        <v>(33) 3426-1379</v>
      </c>
      <c r="T578" s="128">
        <f>VLOOKUP(B578,SAOM!B574:L1302,11,0)</f>
        <v>35894000</v>
      </c>
      <c r="U578" s="123"/>
      <c r="V578" s="118" t="str">
        <f>VLOOKUP(B578,SAOM!B574:N1302,13,0)</f>
        <v>00:20:0e:10:4a:75</v>
      </c>
      <c r="W578" s="119">
        <v>41117</v>
      </c>
      <c r="X578" s="121" t="s">
        <v>6181</v>
      </c>
      <c r="Y578" s="124"/>
      <c r="Z578" s="98"/>
      <c r="AA578" s="96" t="s">
        <v>6270</v>
      </c>
      <c r="AB578" s="96" t="s">
        <v>4850</v>
      </c>
      <c r="AC578" s="96"/>
      <c r="AD578" s="121"/>
      <c r="AE578" s="125" t="s">
        <v>4850</v>
      </c>
    </row>
    <row r="579" spans="1:31" s="37" customFormat="1">
      <c r="A579" s="30">
        <v>3735</v>
      </c>
      <c r="B579" s="61">
        <v>3735</v>
      </c>
      <c r="C579" s="34">
        <v>41073</v>
      </c>
      <c r="D579" s="34">
        <v>41118</v>
      </c>
      <c r="E579" s="34">
        <f t="shared" si="10"/>
        <v>41133</v>
      </c>
      <c r="F579" s="34" t="s">
        <v>501</v>
      </c>
      <c r="G579" s="31" t="s">
        <v>517</v>
      </c>
      <c r="H579" s="31" t="s">
        <v>499</v>
      </c>
      <c r="I579" s="31" t="s">
        <v>501</v>
      </c>
      <c r="J579" s="32" t="s">
        <v>2443</v>
      </c>
      <c r="K579" s="32" t="s">
        <v>2414</v>
      </c>
      <c r="L579" s="32" t="s">
        <v>2415</v>
      </c>
      <c r="M579" s="63" t="str">
        <f>VLOOKUP(B579,SAOM!B$2:H1531,7,0)</f>
        <v>SES-BAIS-3735</v>
      </c>
      <c r="N579" s="63">
        <v>4033</v>
      </c>
      <c r="O579" s="34">
        <f>VLOOKUP(B579,SAOM!B$2:I1531,8,0)</f>
        <v>41103</v>
      </c>
      <c r="P579" s="34" t="e">
        <f>VLOOKUP(B579,AG_Lider!A$1:F1890,6,0)</f>
        <v>#N/A</v>
      </c>
      <c r="Q579" s="65" t="str">
        <f>VLOOKUP(B579,SAOM!B$2:J1531,9,0)</f>
        <v>Audrin Lorentz Silva</v>
      </c>
      <c r="R579" s="34" t="str">
        <f>VLOOKUP(B579,SAOM!B$2:K1977,10,0)</f>
        <v>RUA JOÃO SAMUEL DE CARVALHO , n231-Bairro Garcia</v>
      </c>
      <c r="S579" s="65" t="str">
        <f>VLOOKUP(B579,SAOM!B575:M1303,12,0)</f>
        <v>(31) 3837-1106</v>
      </c>
      <c r="T579" s="116" t="str">
        <f>VLOOKUP(B579,SAOM!B575:L1303,11,0)</f>
        <v>35970-000</v>
      </c>
      <c r="U579" s="35"/>
      <c r="V579" s="63" t="str">
        <f>VLOOKUP(B579,SAOM!B575:N1303,13,0)</f>
        <v>00:20:0e:10:49:e7</v>
      </c>
      <c r="W579" s="34">
        <v>41103</v>
      </c>
      <c r="X579" s="32" t="s">
        <v>6178</v>
      </c>
      <c r="Y579" s="36">
        <v>41103</v>
      </c>
      <c r="Z579" s="53"/>
      <c r="AA579" s="72"/>
      <c r="AB579" s="72" t="s">
        <v>4850</v>
      </c>
      <c r="AC579" s="72"/>
      <c r="AD579" s="127" t="s">
        <v>5773</v>
      </c>
      <c r="AE579" s="37" t="s">
        <v>4850</v>
      </c>
    </row>
    <row r="580" spans="1:31" s="37" customFormat="1" ht="15" customHeight="1">
      <c r="A580" s="30">
        <v>3742</v>
      </c>
      <c r="B580" s="61">
        <v>3742</v>
      </c>
      <c r="C580" s="34">
        <v>41073</v>
      </c>
      <c r="D580" s="34">
        <v>41139</v>
      </c>
      <c r="E580" s="34">
        <f t="shared" si="10"/>
        <v>41154</v>
      </c>
      <c r="F580" s="34">
        <v>41086</v>
      </c>
      <c r="G580" s="31" t="s">
        <v>752</v>
      </c>
      <c r="H580" s="31" t="s">
        <v>499</v>
      </c>
      <c r="I580" s="31" t="s">
        <v>506</v>
      </c>
      <c r="J580" s="32" t="s">
        <v>2443</v>
      </c>
      <c r="K580" s="32" t="s">
        <v>2414</v>
      </c>
      <c r="L580" s="32" t="s">
        <v>2415</v>
      </c>
      <c r="M580" s="63" t="str">
        <f>VLOOKUP(B580,SAOM!B$2:H1532,7,0)</f>
        <v>-</v>
      </c>
      <c r="N580" s="63">
        <v>4033</v>
      </c>
      <c r="O580" s="34" t="str">
        <f>VLOOKUP(B580,SAOM!B$2:I1532,8,0)</f>
        <v>-</v>
      </c>
      <c r="P580" s="34" t="e">
        <f>VLOOKUP(B580,AG_Lider!A$1:F1891,6,0)</f>
        <v>#N/A</v>
      </c>
      <c r="Q580" s="65" t="str">
        <f>VLOOKUP(B580,SAOM!B$2:J1532,9,0)</f>
        <v>Carla Renata de Oliveira</v>
      </c>
      <c r="R580" s="34" t="str">
        <f>VLOOKUP(B580,SAOM!B$2:K1978,10,0)</f>
        <v>RUA DR. MOURA MONTEIRO, n225 -Bairro Vila Regina</v>
      </c>
      <c r="S580" s="65" t="str">
        <f>VLOOKUP(B580,SAOM!B576:M1304,12,0)</f>
        <v>(31) 3837-2616</v>
      </c>
      <c r="T580" s="116">
        <f>VLOOKUP(B580,SAOM!B576:L1304,11,0)</f>
        <v>35970000</v>
      </c>
      <c r="U580" s="35"/>
      <c r="V580" s="63" t="str">
        <f>VLOOKUP(B580,SAOM!B576:N1304,13,0)</f>
        <v>-</v>
      </c>
      <c r="W580" s="34"/>
      <c r="X580" s="32"/>
      <c r="Y580" s="36"/>
      <c r="Z580" s="53"/>
      <c r="AA580" s="104" t="s">
        <v>6113</v>
      </c>
      <c r="AB580" s="72" t="s">
        <v>4850</v>
      </c>
      <c r="AC580" s="72"/>
      <c r="AD580" s="37" t="s">
        <v>5773</v>
      </c>
      <c r="AE580" s="37" t="s">
        <v>4850</v>
      </c>
    </row>
    <row r="581" spans="1:31" s="37" customFormat="1">
      <c r="A581" s="30">
        <v>3724</v>
      </c>
      <c r="B581" s="61">
        <v>3724</v>
      </c>
      <c r="C581" s="34">
        <v>41072</v>
      </c>
      <c r="D581" s="34">
        <v>41117</v>
      </c>
      <c r="E581" s="34">
        <f t="shared" si="10"/>
        <v>41132</v>
      </c>
      <c r="F581" s="34">
        <v>41086</v>
      </c>
      <c r="G581" s="31" t="s">
        <v>764</v>
      </c>
      <c r="H581" s="31" t="s">
        <v>499</v>
      </c>
      <c r="I581" s="31" t="s">
        <v>506</v>
      </c>
      <c r="J581" s="32" t="s">
        <v>4196</v>
      </c>
      <c r="K581" s="32" t="s">
        <v>4393</v>
      </c>
      <c r="L581" s="32" t="s">
        <v>4394</v>
      </c>
      <c r="M581" s="63" t="str">
        <f>VLOOKUP(B581,SAOM!B$2:H1533,7,0)</f>
        <v>-</v>
      </c>
      <c r="N581" s="63">
        <v>4033</v>
      </c>
      <c r="O581" s="34" t="str">
        <f>VLOOKUP(B581,SAOM!B$2:I1533,8,0)</f>
        <v>-</v>
      </c>
      <c r="P581" s="34" t="e">
        <f>VLOOKUP(B581,AG_Lider!A$1:F1892,6,0)</f>
        <v>#N/A</v>
      </c>
      <c r="Q581" s="65" t="str">
        <f>VLOOKUP(B581,SAOM!B$2:J1533,9,0)</f>
        <v>CAROLINE RAGONE ABRANTES</v>
      </c>
      <c r="R581" s="34" t="str">
        <f>VLOOKUP(B581,SAOM!B$2:K1979,10,0)</f>
        <v>RUA TUPINAMBÁS , n221-NOSSA SRA DE FÁTIMA</v>
      </c>
      <c r="S581" s="65" t="str">
        <f>VLOOKUP(B581,SAOM!B577:M1305,12,0)</f>
        <v>(33) 3621-2187</v>
      </c>
      <c r="T581" s="116">
        <f>VLOOKUP(B581,SAOM!B577:L1305,11,0)</f>
        <v>39860000</v>
      </c>
      <c r="U581" s="35"/>
      <c r="V581" s="63" t="str">
        <f>VLOOKUP(B581,SAOM!B577:N1305,13,0)</f>
        <v>-</v>
      </c>
      <c r="W581" s="34"/>
      <c r="X581" s="32"/>
      <c r="Y581" s="36"/>
      <c r="Z581" s="53"/>
      <c r="AA581" s="72" t="s">
        <v>4836</v>
      </c>
      <c r="AB581" s="72" t="s">
        <v>4850</v>
      </c>
      <c r="AC581" s="72"/>
      <c r="AD581" s="32"/>
      <c r="AE581" s="37" t="s">
        <v>4850</v>
      </c>
    </row>
    <row r="582" spans="1:31" s="37" customFormat="1">
      <c r="A582" s="30">
        <v>3750</v>
      </c>
      <c r="B582" s="61">
        <v>3750</v>
      </c>
      <c r="C582" s="34">
        <v>41073</v>
      </c>
      <c r="D582" s="34">
        <v>41118</v>
      </c>
      <c r="E582" s="34">
        <f t="shared" si="10"/>
        <v>41133</v>
      </c>
      <c r="F582" s="34" t="s">
        <v>501</v>
      </c>
      <c r="G582" s="31" t="s">
        <v>752</v>
      </c>
      <c r="H582" s="31" t="s">
        <v>499</v>
      </c>
      <c r="I582" s="31" t="s">
        <v>499</v>
      </c>
      <c r="J582" s="32" t="s">
        <v>4199</v>
      </c>
      <c r="K582" s="32" t="s">
        <v>4403</v>
      </c>
      <c r="L582" s="32" t="s">
        <v>4404</v>
      </c>
      <c r="M582" s="63" t="str">
        <f>VLOOKUP(B582,SAOM!B$2:H1534,7,0)</f>
        <v>-</v>
      </c>
      <c r="N582" s="63">
        <v>4033</v>
      </c>
      <c r="O582" s="34" t="str">
        <f>VLOOKUP(B582,SAOM!B$2:I1534,8,0)</f>
        <v>-</v>
      </c>
      <c r="P582" s="34" t="e">
        <f>VLOOKUP(B582,AG_Lider!A$1:F1893,6,0)</f>
        <v>#N/A</v>
      </c>
      <c r="Q582" s="65" t="str">
        <f>VLOOKUP(B582,SAOM!B$2:J1534,9,0)</f>
        <v>Ingrid Procópio Alves</v>
      </c>
      <c r="R582" s="34" t="str">
        <f>VLOOKUP(B582,SAOM!B$2:K1980,10,0)</f>
        <v>RUA AMIR SOARES DE CARVALHO , n215-Bairro SANTA LUZIA</v>
      </c>
      <c r="S582" s="65" t="str">
        <f>VLOOKUP(B582,SAOM!B578:M1306,12,0)</f>
        <v>(31) 3863-1512</v>
      </c>
      <c r="T582" s="116">
        <f>VLOOKUP(B582,SAOM!B578:L1306,11,0)</f>
        <v>35800000</v>
      </c>
      <c r="U582" s="35"/>
      <c r="V582" s="63" t="str">
        <f>VLOOKUP(B582,SAOM!B578:N1306,13,0)</f>
        <v>-</v>
      </c>
      <c r="W582" s="34"/>
      <c r="X582" s="32"/>
      <c r="Y582" s="36"/>
      <c r="Z582" s="53"/>
      <c r="AA582" s="72"/>
      <c r="AB582" s="72" t="s">
        <v>4850</v>
      </c>
      <c r="AC582" s="72"/>
      <c r="AD582" s="32"/>
      <c r="AE582" s="37" t="s">
        <v>4850</v>
      </c>
    </row>
    <row r="583" spans="1:31" s="37" customFormat="1">
      <c r="A583" s="30">
        <v>3743</v>
      </c>
      <c r="B583" s="61">
        <v>3743</v>
      </c>
      <c r="C583" s="34">
        <v>41073</v>
      </c>
      <c r="D583" s="34">
        <v>41118</v>
      </c>
      <c r="E583" s="34">
        <f t="shared" ref="E583:E624" si="11">D583+15</f>
        <v>41133</v>
      </c>
      <c r="F583" s="34">
        <v>41086</v>
      </c>
      <c r="G583" s="31" t="s">
        <v>764</v>
      </c>
      <c r="H583" s="31" t="s">
        <v>499</v>
      </c>
      <c r="I583" s="31" t="s">
        <v>506</v>
      </c>
      <c r="J583" s="32" t="s">
        <v>181</v>
      </c>
      <c r="K583" s="32" t="s">
        <v>4405</v>
      </c>
      <c r="L583" s="32" t="s">
        <v>4406</v>
      </c>
      <c r="M583" s="63" t="str">
        <f>VLOOKUP(B583,SAOM!B$2:H1535,7,0)</f>
        <v>-</v>
      </c>
      <c r="N583" s="63">
        <v>4033</v>
      </c>
      <c r="O583" s="34" t="str">
        <f>VLOOKUP(B583,SAOM!B$2:I1535,8,0)</f>
        <v>-</v>
      </c>
      <c r="P583" s="34" t="e">
        <f>VLOOKUP(B583,AG_Lider!A$1:F1894,6,0)</f>
        <v>#N/A</v>
      </c>
      <c r="Q583" s="65" t="str">
        <f>VLOOKUP(B583,SAOM!B$2:J1535,9,0)</f>
        <v>DENISE GOMES</v>
      </c>
      <c r="R583" s="34" t="str">
        <f>VLOOKUP(B583,SAOM!B$2:K1981,10,0)</f>
        <v>RUA PIO XII , s/n - Bairro Bandeirantes</v>
      </c>
      <c r="S583" s="65" t="str">
        <f>VLOOKUP(B583,SAOM!B579:M1307,12,0)</f>
        <v>(31) 3853-1340</v>
      </c>
      <c r="T583" s="116" t="str">
        <f>VLOOKUP(B583,SAOM!B579:L1307,11,0)</f>
        <v>35938-000</v>
      </c>
      <c r="U583" s="35"/>
      <c r="V583" s="63" t="str">
        <f>VLOOKUP(B583,SAOM!B579:N1307,13,0)</f>
        <v>-</v>
      </c>
      <c r="W583" s="34"/>
      <c r="X583" s="32"/>
      <c r="Y583" s="36"/>
      <c r="Z583" s="53"/>
      <c r="AA583" s="72" t="s">
        <v>4837</v>
      </c>
      <c r="AB583" s="72" t="s">
        <v>4850</v>
      </c>
      <c r="AC583" s="72"/>
      <c r="AD583" s="32"/>
      <c r="AE583" s="37" t="s">
        <v>4850</v>
      </c>
    </row>
    <row r="584" spans="1:31" s="37" customFormat="1">
      <c r="A584" s="30">
        <v>3740</v>
      </c>
      <c r="B584" s="61">
        <v>3740</v>
      </c>
      <c r="C584" s="34">
        <v>41073</v>
      </c>
      <c r="D584" s="34">
        <v>41118</v>
      </c>
      <c r="E584" s="34">
        <f t="shared" si="11"/>
        <v>41133</v>
      </c>
      <c r="F584" s="34" t="s">
        <v>501</v>
      </c>
      <c r="G584" s="31" t="s">
        <v>517</v>
      </c>
      <c r="H584" s="31" t="s">
        <v>499</v>
      </c>
      <c r="I584" s="31" t="s">
        <v>501</v>
      </c>
      <c r="J584" s="32" t="s">
        <v>2443</v>
      </c>
      <c r="K584" s="32" t="s">
        <v>4407</v>
      </c>
      <c r="L584" s="32" t="s">
        <v>4408</v>
      </c>
      <c r="M584" s="63" t="str">
        <f>VLOOKUP(B584,SAOM!B$2:H1536,7,0)</f>
        <v>SES-BAIS-3740</v>
      </c>
      <c r="N584" s="63">
        <v>4033</v>
      </c>
      <c r="O584" s="34">
        <f>VLOOKUP(B584,SAOM!B$2:I1536,8,0)</f>
        <v>41103</v>
      </c>
      <c r="P584" s="34" t="e">
        <f>VLOOKUP(B584,AG_Lider!A$1:F1895,6,0)</f>
        <v>#N/A</v>
      </c>
      <c r="Q584" s="65" t="str">
        <f>VLOOKUP(B584,SAOM!B$2:J1536,9,0)</f>
        <v xml:space="preserve"> Flávia Cristina Ramalho</v>
      </c>
      <c r="R584" s="34" t="str">
        <f>VLOOKUP(B584,SAOM!B$2:K1982,10,0)</f>
        <v>RUA LEONEL MARQUES , s/n -Bairro  NOSSA SRA DAS DORES</v>
      </c>
      <c r="S584" s="65" t="str">
        <f>VLOOKUP(B584,SAOM!B580:M1308,12,0)</f>
        <v>(31) 3837-3463</v>
      </c>
      <c r="T584" s="116" t="str">
        <f>VLOOKUP(B584,SAOM!B580:L1308,11,0)</f>
        <v>35970-000</v>
      </c>
      <c r="U584" s="35"/>
      <c r="V584" s="63" t="str">
        <f>VLOOKUP(B584,SAOM!B580:N1308,13,0)</f>
        <v>00:20:0e:10:48:87</v>
      </c>
      <c r="W584" s="34">
        <v>41103</v>
      </c>
      <c r="X584" s="32" t="s">
        <v>5823</v>
      </c>
      <c r="Y584" s="36">
        <v>41103</v>
      </c>
      <c r="Z584" s="53"/>
      <c r="AA584" s="72"/>
      <c r="AB584" s="72" t="s">
        <v>4850</v>
      </c>
      <c r="AC584" s="72"/>
      <c r="AD584" s="127" t="s">
        <v>5774</v>
      </c>
      <c r="AE584" s="37" t="s">
        <v>4850</v>
      </c>
    </row>
    <row r="585" spans="1:31" s="37" customFormat="1">
      <c r="A585" s="30">
        <v>3723</v>
      </c>
      <c r="B585" s="61">
        <v>3723</v>
      </c>
      <c r="C585" s="34">
        <v>41072</v>
      </c>
      <c r="D585" s="34">
        <v>41117</v>
      </c>
      <c r="E585" s="34">
        <f t="shared" si="11"/>
        <v>41132</v>
      </c>
      <c r="F585" s="34">
        <v>41086</v>
      </c>
      <c r="G585" s="31" t="s">
        <v>764</v>
      </c>
      <c r="H585" s="31" t="s">
        <v>499</v>
      </c>
      <c r="I585" s="31" t="s">
        <v>506</v>
      </c>
      <c r="J585" s="32" t="s">
        <v>4196</v>
      </c>
      <c r="K585" s="32" t="s">
        <v>4393</v>
      </c>
      <c r="L585" s="32" t="s">
        <v>4394</v>
      </c>
      <c r="M585" s="63" t="str">
        <f>VLOOKUP(B585,SAOM!B$2:H1537,7,0)</f>
        <v>-</v>
      </c>
      <c r="N585" s="63">
        <v>4033</v>
      </c>
      <c r="O585" s="34" t="str">
        <f>VLOOKUP(B585,SAOM!B$2:I1537,8,0)</f>
        <v>-</v>
      </c>
      <c r="P585" s="34" t="e">
        <f>VLOOKUP(B585,AG_Lider!A$1:F1896,6,0)</f>
        <v>#N/A</v>
      </c>
      <c r="Q585" s="65" t="str">
        <f>VLOOKUP(B585,SAOM!B$2:J1537,9,0)</f>
        <v>KARLA ANTUNES CORTES</v>
      </c>
      <c r="R585" s="34" t="str">
        <f>VLOOKUP(B585,SAOM!B$2:K1983,10,0)</f>
        <v>PRAÇA TEOFILO OTONI , s/n - Centro</v>
      </c>
      <c r="S585" s="65" t="str">
        <f>VLOOKUP(B585,SAOM!B581:M1309,12,0)</f>
        <v>(33) 3621-2187</v>
      </c>
      <c r="T585" s="116">
        <f>VLOOKUP(B585,SAOM!B581:L1309,11,0)</f>
        <v>39860000</v>
      </c>
      <c r="U585" s="35"/>
      <c r="V585" s="63" t="str">
        <f>VLOOKUP(B585,SAOM!B581:N1309,13,0)</f>
        <v>-</v>
      </c>
      <c r="W585" s="34"/>
      <c r="X585" s="32"/>
      <c r="Y585" s="36"/>
      <c r="Z585" s="53"/>
      <c r="AA585" s="72" t="s">
        <v>4838</v>
      </c>
      <c r="AB585" s="72" t="s">
        <v>4850</v>
      </c>
      <c r="AC585" s="72"/>
      <c r="AD585" s="107"/>
      <c r="AE585" s="37" t="s">
        <v>4850</v>
      </c>
    </row>
    <row r="586" spans="1:31" s="37" customFormat="1">
      <c r="A586" s="30">
        <v>3734</v>
      </c>
      <c r="B586" s="61">
        <v>3734</v>
      </c>
      <c r="C586" s="34">
        <v>41073</v>
      </c>
      <c r="D586" s="34">
        <v>41118</v>
      </c>
      <c r="E586" s="34">
        <f t="shared" si="11"/>
        <v>41133</v>
      </c>
      <c r="F586" s="34">
        <v>41086</v>
      </c>
      <c r="G586" s="31" t="s">
        <v>764</v>
      </c>
      <c r="H586" s="31" t="s">
        <v>499</v>
      </c>
      <c r="I586" s="31" t="s">
        <v>506</v>
      </c>
      <c r="J586" s="32" t="s">
        <v>2443</v>
      </c>
      <c r="K586" s="32" t="s">
        <v>4407</v>
      </c>
      <c r="L586" s="32" t="s">
        <v>4408</v>
      </c>
      <c r="M586" s="63" t="str">
        <f>VLOOKUP(B586,SAOM!B$2:H1538,7,0)</f>
        <v>-</v>
      </c>
      <c r="N586" s="63">
        <v>4033</v>
      </c>
      <c r="O586" s="34" t="str">
        <f>VLOOKUP(B586,SAOM!B$2:I1538,8,0)</f>
        <v>-</v>
      </c>
      <c r="P586" s="34" t="e">
        <f>VLOOKUP(B586,AG_Lider!A$1:F1897,6,0)</f>
        <v>#N/A</v>
      </c>
      <c r="Q586" s="65" t="str">
        <f>VLOOKUP(B586,SAOM!B$2:J1538,9,0)</f>
        <v>Tatiana Barcia Tolentino</v>
      </c>
      <c r="R586" s="34" t="str">
        <f>VLOOKUP(B586,SAOM!B$2:K1984,10,0)</f>
        <v>RUA ALFERES JOAQUIM EGÍDIO, n85 - Bairro SAGRADA FAMÍLIA</v>
      </c>
      <c r="S586" s="65" t="str">
        <f>VLOOKUP(B586,SAOM!B582:M1310,12,0)</f>
        <v>(31) 3837-2363</v>
      </c>
      <c r="T586" s="116">
        <f>VLOOKUP(B586,SAOM!B582:L1310,11,0)</f>
        <v>35970000</v>
      </c>
      <c r="U586" s="35"/>
      <c r="V586" s="63" t="str">
        <f>VLOOKUP(B586,SAOM!B582:N1310,13,0)</f>
        <v>-</v>
      </c>
      <c r="W586" s="34"/>
      <c r="X586" s="32"/>
      <c r="Y586" s="36"/>
      <c r="Z586" s="53"/>
      <c r="AA586" s="72" t="s">
        <v>4839</v>
      </c>
      <c r="AB586" s="72" t="s">
        <v>4850</v>
      </c>
      <c r="AC586" s="72"/>
      <c r="AD586" s="32"/>
      <c r="AE586" s="37" t="s">
        <v>4850</v>
      </c>
    </row>
    <row r="587" spans="1:31" s="37" customFormat="1">
      <c r="A587" s="30">
        <v>3739</v>
      </c>
      <c r="B587" s="61">
        <v>3739</v>
      </c>
      <c r="C587" s="34">
        <v>41073</v>
      </c>
      <c r="D587" s="34">
        <v>41118</v>
      </c>
      <c r="E587" s="34">
        <f t="shared" si="11"/>
        <v>41133</v>
      </c>
      <c r="F587" s="34">
        <v>41086</v>
      </c>
      <c r="G587" s="31" t="s">
        <v>764</v>
      </c>
      <c r="H587" s="31" t="s">
        <v>499</v>
      </c>
      <c r="I587" s="31" t="s">
        <v>506</v>
      </c>
      <c r="J587" s="32" t="s">
        <v>2443</v>
      </c>
      <c r="K587" s="32" t="s">
        <v>4407</v>
      </c>
      <c r="L587" s="32" t="s">
        <v>4408</v>
      </c>
      <c r="M587" s="63" t="str">
        <f>VLOOKUP(B587,SAOM!B$2:H1539,7,0)</f>
        <v>-</v>
      </c>
      <c r="N587" s="63">
        <v>4033</v>
      </c>
      <c r="O587" s="34" t="str">
        <f>VLOOKUP(B587,SAOM!B$2:I1539,8,0)</f>
        <v>-</v>
      </c>
      <c r="P587" s="34" t="e">
        <f>VLOOKUP(B587,AG_Lider!A$1:F1898,6,0)</f>
        <v>#N/A</v>
      </c>
      <c r="Q587" s="65" t="str">
        <f>VLOOKUP(B587,SAOM!B$2:J1539,9,0)</f>
        <v>Luciene Oliveira da Silva</v>
      </c>
      <c r="R587" s="34" t="str">
        <f>VLOOKUP(B587,SAOM!B$2:K1985,10,0)</f>
        <v>RUA TANCREDO NEVES , n1376-Bairro LEAO XIII</v>
      </c>
      <c r="S587" s="65" t="str">
        <f>VLOOKUP(B587,SAOM!B583:M1311,12,0)</f>
        <v>(31) 3837-1868</v>
      </c>
      <c r="T587" s="116">
        <f>VLOOKUP(B587,SAOM!B583:L1311,11,0)</f>
        <v>35970000</v>
      </c>
      <c r="U587" s="35"/>
      <c r="V587" s="63" t="str">
        <f>VLOOKUP(B587,SAOM!B583:N1311,13,0)</f>
        <v>-</v>
      </c>
      <c r="W587" s="34"/>
      <c r="X587" s="32"/>
      <c r="Y587" s="36"/>
      <c r="Z587" s="53"/>
      <c r="AA587" s="72" t="s">
        <v>4840</v>
      </c>
      <c r="AB587" s="72" t="s">
        <v>4850</v>
      </c>
      <c r="AC587" s="72"/>
      <c r="AD587" s="32"/>
      <c r="AE587" s="37" t="s">
        <v>4850</v>
      </c>
    </row>
    <row r="588" spans="1:31" s="37" customFormat="1">
      <c r="A588" s="30">
        <v>3738</v>
      </c>
      <c r="B588" s="61">
        <v>3738</v>
      </c>
      <c r="C588" s="34">
        <v>41073</v>
      </c>
      <c r="D588" s="34">
        <v>41118</v>
      </c>
      <c r="E588" s="34">
        <f t="shared" si="11"/>
        <v>41133</v>
      </c>
      <c r="F588" s="34" t="s">
        <v>501</v>
      </c>
      <c r="G588" s="31" t="s">
        <v>517</v>
      </c>
      <c r="H588" s="31" t="s">
        <v>499</v>
      </c>
      <c r="I588" s="31" t="s">
        <v>501</v>
      </c>
      <c r="J588" s="32" t="s">
        <v>2443</v>
      </c>
      <c r="K588" s="32" t="s">
        <v>4407</v>
      </c>
      <c r="L588" s="32" t="s">
        <v>4408</v>
      </c>
      <c r="M588" s="63" t="str">
        <f>VLOOKUP(B588,SAOM!B$2:H1540,7,0)</f>
        <v>SES-BAIS-3738</v>
      </c>
      <c r="N588" s="63">
        <v>4033</v>
      </c>
      <c r="O588" s="34">
        <f>VLOOKUP(B588,SAOM!B$2:I1540,8,0)</f>
        <v>41101</v>
      </c>
      <c r="P588" s="34" t="e">
        <f>VLOOKUP(B588,AG_Lider!A$1:F1899,6,0)</f>
        <v>#N/A</v>
      </c>
      <c r="Q588" s="65" t="str">
        <f>VLOOKUP(B588,SAOM!B$2:J1540,9,0)</f>
        <v>Luisa Helena de Pinho Barroso</v>
      </c>
      <c r="R588" s="34" t="str">
        <f>VLOOKUP(B588,SAOM!B$2:K1986,10,0)</f>
        <v>RUA CONCEIÇÃO CALDEIRA , s/n - Bairro Progresso</v>
      </c>
      <c r="S588" s="65" t="str">
        <f>VLOOKUP(B588,SAOM!B584:M1312,12,0)</f>
        <v>(31) 3837-6289</v>
      </c>
      <c r="T588" s="116" t="str">
        <f>VLOOKUP(B588,SAOM!B584:L1312,11,0)</f>
        <v>35970-000</v>
      </c>
      <c r="U588" s="35"/>
      <c r="V588" s="63" t="str">
        <f>VLOOKUP(B588,SAOM!B584:N1312,13,0)</f>
        <v>00:20:0e:10:4a:1b</v>
      </c>
      <c r="W588" s="34">
        <v>41101</v>
      </c>
      <c r="X588" s="32" t="s">
        <v>1562</v>
      </c>
      <c r="Y588" s="36">
        <v>41107</v>
      </c>
      <c r="Z588" s="53"/>
      <c r="AA588" s="72"/>
      <c r="AB588" s="72" t="s">
        <v>4850</v>
      </c>
      <c r="AC588" s="72"/>
      <c r="AD588" s="127" t="s">
        <v>4424</v>
      </c>
      <c r="AE588" s="37" t="s">
        <v>4850</v>
      </c>
    </row>
    <row r="589" spans="1:31" s="37" customFormat="1">
      <c r="A589" s="30">
        <v>3737</v>
      </c>
      <c r="B589" s="61">
        <v>3737</v>
      </c>
      <c r="C589" s="34">
        <v>41073</v>
      </c>
      <c r="D589" s="34">
        <v>41132</v>
      </c>
      <c r="E589" s="34">
        <f t="shared" si="11"/>
        <v>41147</v>
      </c>
      <c r="F589" s="34" t="s">
        <v>501</v>
      </c>
      <c r="G589" s="31" t="s">
        <v>517</v>
      </c>
      <c r="H589" s="31" t="s">
        <v>499</v>
      </c>
      <c r="I589" s="31" t="s">
        <v>501</v>
      </c>
      <c r="J589" s="32" t="s">
        <v>2443</v>
      </c>
      <c r="K589" s="32" t="s">
        <v>4407</v>
      </c>
      <c r="L589" s="32" t="s">
        <v>4408</v>
      </c>
      <c r="M589" s="63" t="str">
        <f>VLOOKUP(B589,SAOM!B$2:H1541,7,0)</f>
        <v>SES-BAIS-3737</v>
      </c>
      <c r="N589" s="63">
        <v>4033</v>
      </c>
      <c r="O589" s="34">
        <f>VLOOKUP(B589,SAOM!B$2:I1541,8,0)</f>
        <v>41102</v>
      </c>
      <c r="P589" s="34" t="e">
        <f>VLOOKUP(B589,AG_Lider!A$1:F1900,6,0)</f>
        <v>#N/A</v>
      </c>
      <c r="Q589" s="65" t="str">
        <f>VLOOKUP(B589,SAOM!B$2:J1541,9,0)</f>
        <v xml:space="preserve"> Tânia Valeriano da Silva Diniz</v>
      </c>
      <c r="R589" s="34" t="str">
        <f>VLOOKUP(B589,SAOM!B$2:K1987,10,0)</f>
        <v>RUA DESEMBARGADOR MOREIRA SANTOS, n550-Bairro SÃO BENEDITO</v>
      </c>
      <c r="S589" s="65" t="str">
        <f>VLOOKUP(B589,SAOM!B585:M1313,12,0)</f>
        <v>(31) 3837-3266</v>
      </c>
      <c r="T589" s="116" t="str">
        <f>VLOOKUP(B589,SAOM!B585:L1313,11,0)</f>
        <v>35970-000</v>
      </c>
      <c r="U589" s="35"/>
      <c r="V589" s="63" t="str">
        <f>VLOOKUP(B589,SAOM!B585:N1313,13,0)</f>
        <v>00:20:0e:10:52:b5</v>
      </c>
      <c r="W589" s="34">
        <v>41101</v>
      </c>
      <c r="X589" s="32" t="s">
        <v>5823</v>
      </c>
      <c r="Y589" s="36">
        <v>41107</v>
      </c>
      <c r="Z589" s="53"/>
      <c r="AA589" s="72" t="s">
        <v>4852</v>
      </c>
      <c r="AB589" s="72" t="s">
        <v>4850</v>
      </c>
      <c r="AC589" s="72"/>
      <c r="AD589" s="32" t="s">
        <v>4424</v>
      </c>
      <c r="AE589" s="37" t="s">
        <v>4850</v>
      </c>
    </row>
    <row r="590" spans="1:31" s="37" customFormat="1">
      <c r="A590" s="30">
        <v>3736</v>
      </c>
      <c r="B590" s="61">
        <v>3736</v>
      </c>
      <c r="C590" s="34">
        <v>41073</v>
      </c>
      <c r="D590" s="34">
        <v>41118</v>
      </c>
      <c r="E590" s="34">
        <f t="shared" si="11"/>
        <v>41133</v>
      </c>
      <c r="F590" s="34">
        <v>41086</v>
      </c>
      <c r="G590" s="31" t="s">
        <v>764</v>
      </c>
      <c r="H590" s="31" t="s">
        <v>499</v>
      </c>
      <c r="I590" s="31" t="s">
        <v>506</v>
      </c>
      <c r="J590" s="32" t="s">
        <v>2443</v>
      </c>
      <c r="K590" s="32" t="s">
        <v>4407</v>
      </c>
      <c r="L590" s="32" t="s">
        <v>4408</v>
      </c>
      <c r="M590" s="63" t="str">
        <f>VLOOKUP(B590,SAOM!B$2:H1542,7,0)</f>
        <v>-</v>
      </c>
      <c r="N590" s="63">
        <v>4033</v>
      </c>
      <c r="O590" s="34" t="str">
        <f>VLOOKUP(B590,SAOM!B$2:I1542,8,0)</f>
        <v>-</v>
      </c>
      <c r="P590" s="34" t="e">
        <f>VLOOKUP(B590,AG_Lider!A$1:F1901,6,0)</f>
        <v>#N/A</v>
      </c>
      <c r="Q590" s="65" t="str">
        <f>VLOOKUP(B590,SAOM!B$2:J1542,9,0)</f>
        <v>Mirlei Conceição de Souza</v>
      </c>
      <c r="R590" s="34" t="str">
        <f>VLOOKUP(B590,SAOM!B$2:K1988,10,0)</f>
        <v>CAPIM CHEIROSO, s/n  -ZONA RURAL</v>
      </c>
      <c r="S590" s="65" t="str">
        <f>VLOOKUP(B590,SAOM!B586:M1314,12,0)</f>
        <v>(31) 3837-1402</v>
      </c>
      <c r="T590" s="116">
        <f>VLOOKUP(B590,SAOM!B586:L1314,11,0)</f>
        <v>35970000</v>
      </c>
      <c r="U590" s="35"/>
      <c r="V590" s="63" t="str">
        <f>VLOOKUP(B590,SAOM!B586:N1314,13,0)</f>
        <v>-</v>
      </c>
      <c r="W590" s="34"/>
      <c r="X590" s="32"/>
      <c r="Y590" s="36"/>
      <c r="Z590" s="53"/>
      <c r="AA590" s="72" t="s">
        <v>4841</v>
      </c>
      <c r="AB590" s="72" t="s">
        <v>4850</v>
      </c>
      <c r="AC590" s="72"/>
      <c r="AD590" s="32"/>
      <c r="AE590" s="37" t="s">
        <v>4850</v>
      </c>
    </row>
    <row r="591" spans="1:31" s="37" customFormat="1">
      <c r="A591" s="30">
        <v>3733</v>
      </c>
      <c r="B591" s="61">
        <v>3733</v>
      </c>
      <c r="C591" s="34">
        <v>41073</v>
      </c>
      <c r="D591" s="34">
        <v>41118</v>
      </c>
      <c r="E591" s="34">
        <f t="shared" si="11"/>
        <v>41133</v>
      </c>
      <c r="F591" s="34" t="s">
        <v>501</v>
      </c>
      <c r="G591" s="31" t="s">
        <v>517</v>
      </c>
      <c r="H591" s="31" t="s">
        <v>499</v>
      </c>
      <c r="I591" s="31" t="s">
        <v>501</v>
      </c>
      <c r="J591" s="32" t="s">
        <v>2443</v>
      </c>
      <c r="K591" s="32" t="s">
        <v>4407</v>
      </c>
      <c r="L591" s="32" t="s">
        <v>4408</v>
      </c>
      <c r="M591" s="63" t="str">
        <f>VLOOKUP(B591,SAOM!B$2:H1543,7,0)</f>
        <v>SES-BAIS-3733</v>
      </c>
      <c r="N591" s="63">
        <v>4033</v>
      </c>
      <c r="O591" s="34">
        <f>VLOOKUP(B591,SAOM!B$2:I1543,8,0)</f>
        <v>41107</v>
      </c>
      <c r="P591" s="34" t="e">
        <f>VLOOKUP(B591,AG_Lider!A$1:F1902,6,0)</f>
        <v>#N/A</v>
      </c>
      <c r="Q591" s="65" t="str">
        <f>VLOOKUP(B591,SAOM!B$2:J1543,9,0)</f>
        <v>Christiane Keiko Turuda</v>
      </c>
      <c r="R591" s="34" t="str">
        <f>VLOOKUP(B591,SAOM!B$2:K1989,10,0)</f>
        <v>RUA TEREZINHA PERES , n103 - BAIRRO SÃO JOÃO BATISTA</v>
      </c>
      <c r="S591" s="65" t="str">
        <f>VLOOKUP(B591,SAOM!B587:M1315,12,0)</f>
        <v>(31) 38373326</v>
      </c>
      <c r="T591" s="116" t="str">
        <f>VLOOKUP(B591,SAOM!B587:L1315,11,0)</f>
        <v>35970-000</v>
      </c>
      <c r="U591" s="35"/>
      <c r="V591" s="63" t="str">
        <f>VLOOKUP(B591,SAOM!B587:N1315,13,0)</f>
        <v>00:20:0e:10:52:53</v>
      </c>
      <c r="W591" s="34">
        <v>41107</v>
      </c>
      <c r="X591" s="32" t="s">
        <v>5746</v>
      </c>
      <c r="Y591" s="36">
        <v>41107</v>
      </c>
      <c r="Z591" s="53"/>
      <c r="AA591" s="72" t="s">
        <v>5949</v>
      </c>
      <c r="AB591" s="72" t="s">
        <v>4850</v>
      </c>
      <c r="AC591" s="72"/>
      <c r="AD591" s="127" t="s">
        <v>5940</v>
      </c>
      <c r="AE591" s="37" t="s">
        <v>4850</v>
      </c>
    </row>
    <row r="592" spans="1:31" s="37" customFormat="1">
      <c r="A592" s="30">
        <v>3658</v>
      </c>
      <c r="B592" s="61">
        <v>3658</v>
      </c>
      <c r="C592" s="34">
        <v>41066</v>
      </c>
      <c r="D592" s="34">
        <v>41111</v>
      </c>
      <c r="E592" s="34">
        <f t="shared" si="11"/>
        <v>41126</v>
      </c>
      <c r="F592" s="34">
        <v>41086</v>
      </c>
      <c r="G592" s="31" t="s">
        <v>764</v>
      </c>
      <c r="H592" s="31" t="s">
        <v>499</v>
      </c>
      <c r="I592" s="31" t="s">
        <v>506</v>
      </c>
      <c r="J592" s="32" t="s">
        <v>4118</v>
      </c>
      <c r="K592" s="32" t="s">
        <v>4399</v>
      </c>
      <c r="L592" s="32" t="s">
        <v>4400</v>
      </c>
      <c r="M592" s="63" t="str">
        <f>VLOOKUP(B592,SAOM!B$2:H1544,7,0)</f>
        <v>-</v>
      </c>
      <c r="N592" s="63">
        <v>4033</v>
      </c>
      <c r="O592" s="34" t="str">
        <f>VLOOKUP(B592,SAOM!B$2:I1544,8,0)</f>
        <v>-</v>
      </c>
      <c r="P592" s="34" t="e">
        <f>VLOOKUP(B592,AG_Lider!A$1:F1903,6,0)</f>
        <v>#N/A</v>
      </c>
      <c r="Q592" s="65" t="str">
        <f>VLOOKUP(B592,SAOM!B$2:J1544,9,0)</f>
        <v>Mariza</v>
      </c>
      <c r="R592" s="34" t="str">
        <f>VLOOKUP(B592,SAOM!B$2:K1990,10,0)</f>
        <v>RUA MARIA JOSE BORGES , n242-BAIRRO JARDIM CENTRAL</v>
      </c>
      <c r="S592" s="65" t="str">
        <f>VLOOKUP(B592,SAOM!B588:M1316,12,0)</f>
        <v>38 3561-3523</v>
      </c>
      <c r="T592" s="116">
        <f>VLOOKUP(B592,SAOM!B588:L1316,11,0)</f>
        <v>38770000</v>
      </c>
      <c r="U592" s="35"/>
      <c r="V592" s="63" t="str">
        <f>VLOOKUP(B592,SAOM!B588:N1316,13,0)</f>
        <v>-</v>
      </c>
      <c r="W592" s="34"/>
      <c r="X592" s="32"/>
      <c r="Y592" s="36"/>
      <c r="Z592" s="53"/>
      <c r="AA592" s="72" t="s">
        <v>4837</v>
      </c>
      <c r="AB592" s="72" t="s">
        <v>4850</v>
      </c>
      <c r="AC592" s="72"/>
      <c r="AD592" s="32"/>
      <c r="AE592" s="37" t="s">
        <v>4850</v>
      </c>
    </row>
    <row r="593" spans="1:31" s="37" customFormat="1">
      <c r="A593" s="30">
        <v>3659</v>
      </c>
      <c r="B593" s="61">
        <v>3659</v>
      </c>
      <c r="C593" s="34">
        <v>41066</v>
      </c>
      <c r="D593" s="34">
        <v>41111</v>
      </c>
      <c r="E593" s="34">
        <f t="shared" si="11"/>
        <v>41126</v>
      </c>
      <c r="F593" s="34" t="s">
        <v>501</v>
      </c>
      <c r="G593" s="31" t="s">
        <v>517</v>
      </c>
      <c r="H593" s="31" t="s">
        <v>499</v>
      </c>
      <c r="I593" s="31" t="s">
        <v>501</v>
      </c>
      <c r="J593" s="32" t="s">
        <v>4118</v>
      </c>
      <c r="K593" s="32" t="s">
        <v>4399</v>
      </c>
      <c r="L593" s="32" t="s">
        <v>4400</v>
      </c>
      <c r="M593" s="63" t="str">
        <f>VLOOKUP(B593,SAOM!B$2:H1545,7,0)</f>
        <v>SES-JORO-3659</v>
      </c>
      <c r="N593" s="63">
        <v>4033</v>
      </c>
      <c r="O593" s="34">
        <f>VLOOKUP(B593,SAOM!B$2:I1545,8,0)</f>
        <v>41115</v>
      </c>
      <c r="P593" s="34" t="e">
        <f>VLOOKUP(B593,AG_Lider!A$1:F1904,6,0)</f>
        <v>#N/A</v>
      </c>
      <c r="Q593" s="65" t="str">
        <f>VLOOKUP(B593,SAOM!B$2:J1545,9,0)</f>
        <v>Cássia</v>
      </c>
      <c r="R593" s="34" t="str">
        <f>VLOOKUP(B593,SAOM!B$2:K1991,10,0)</f>
        <v>AV. ORÁCIO DORNELES , n730 - BAIRRO ALVORADA</v>
      </c>
      <c r="S593" s="65" t="str">
        <f>VLOOKUP(B593,SAOM!B589:M1317,12,0)</f>
        <v>(38) 3561-6648</v>
      </c>
      <c r="T593" s="116">
        <f>VLOOKUP(B593,SAOM!B589:L1317,11,0)</f>
        <v>38770000</v>
      </c>
      <c r="U593" s="35"/>
      <c r="V593" s="63" t="str">
        <f>VLOOKUP(B593,SAOM!B589:N1317,13,0)</f>
        <v>00:20:0e:10:4f:65</v>
      </c>
      <c r="W593" s="34">
        <v>41116</v>
      </c>
      <c r="X593" s="32" t="s">
        <v>5943</v>
      </c>
      <c r="Y593" s="36">
        <v>41120</v>
      </c>
      <c r="Z593" s="53"/>
      <c r="AA593" s="72"/>
      <c r="AB593" s="72" t="s">
        <v>4850</v>
      </c>
      <c r="AC593" s="72"/>
      <c r="AD593" s="32"/>
      <c r="AE593" s="37" t="s">
        <v>4850</v>
      </c>
    </row>
    <row r="594" spans="1:31" s="37" customFormat="1">
      <c r="A594" s="30">
        <v>3652</v>
      </c>
      <c r="B594" s="61">
        <v>3652</v>
      </c>
      <c r="C594" s="34">
        <v>41066</v>
      </c>
      <c r="D594" s="34">
        <v>41111</v>
      </c>
      <c r="E594" s="34">
        <f t="shared" si="11"/>
        <v>41126</v>
      </c>
      <c r="F594" s="34" t="s">
        <v>501</v>
      </c>
      <c r="G594" s="31" t="s">
        <v>517</v>
      </c>
      <c r="H594" s="31" t="s">
        <v>499</v>
      </c>
      <c r="I594" s="31" t="s">
        <v>501</v>
      </c>
      <c r="J594" s="32" t="s">
        <v>2764</v>
      </c>
      <c r="K594" s="32" t="s">
        <v>2794</v>
      </c>
      <c r="L594" s="32" t="s">
        <v>2795</v>
      </c>
      <c r="M594" s="63" t="str">
        <f>VLOOKUP(B594,SAOM!B$2:H1546,7,0)</f>
        <v>SES-GUOR-3652</v>
      </c>
      <c r="N594" s="63">
        <v>4033</v>
      </c>
      <c r="O594" s="34">
        <f>VLOOKUP(B594,SAOM!B$2:I1546,8,0)</f>
        <v>41116</v>
      </c>
      <c r="P594" s="34" t="e">
        <f>VLOOKUP(B594,AG_Lider!A$1:F1905,6,0)</f>
        <v>#N/A</v>
      </c>
      <c r="Q594" s="65" t="str">
        <f>VLOOKUP(B594,SAOM!B$2:J1546,9,0)</f>
        <v>Sara Gloria Silva</v>
      </c>
      <c r="R594" s="34" t="str">
        <f>VLOOKUP(B594,SAOM!B$2:K1992,10,0)</f>
        <v>RUA GOVERNADOR VALADARES, n955 - BAIRRO JK</v>
      </c>
      <c r="S594" s="65" t="str">
        <f>VLOOKUP(B594,SAOM!B590:M1318,12,0)</f>
        <v>(38) 36731235</v>
      </c>
      <c r="T594" s="116">
        <f>VLOOKUP(B594,SAOM!B590:L1318,11,0)</f>
        <v>38570000</v>
      </c>
      <c r="U594" s="35"/>
      <c r="V594" s="63" t="str">
        <f>VLOOKUP(B594,SAOM!B590:N1318,13,0)</f>
        <v>00:20:0e:10:4c:8c</v>
      </c>
      <c r="W594" s="34">
        <v>41116</v>
      </c>
      <c r="X594" s="32" t="s">
        <v>2747</v>
      </c>
      <c r="Y594" s="36">
        <v>41120</v>
      </c>
      <c r="Z594" s="53"/>
      <c r="AA594" s="72"/>
      <c r="AB594" s="72" t="s">
        <v>4850</v>
      </c>
      <c r="AC594" s="72"/>
      <c r="AD594" s="32"/>
      <c r="AE594" s="37" t="s">
        <v>4850</v>
      </c>
    </row>
    <row r="595" spans="1:31" s="37" customFormat="1">
      <c r="A595" s="30">
        <v>3655</v>
      </c>
      <c r="B595" s="61">
        <v>3655</v>
      </c>
      <c r="C595" s="34">
        <v>41066</v>
      </c>
      <c r="D595" s="34">
        <v>41111</v>
      </c>
      <c r="E595" s="34">
        <f t="shared" si="11"/>
        <v>41126</v>
      </c>
      <c r="F595" s="34" t="s">
        <v>501</v>
      </c>
      <c r="G595" s="31" t="s">
        <v>752</v>
      </c>
      <c r="H595" s="31" t="s">
        <v>499</v>
      </c>
      <c r="I595" s="31" t="s">
        <v>499</v>
      </c>
      <c r="J595" s="32" t="s">
        <v>2871</v>
      </c>
      <c r="K595" s="32" t="s">
        <v>4409</v>
      </c>
      <c r="L595" s="32" t="s">
        <v>4410</v>
      </c>
      <c r="M595" s="63" t="str">
        <f>VLOOKUP(B595,SAOM!B$2:H1547,7,0)</f>
        <v>-</v>
      </c>
      <c r="N595" s="63">
        <v>4033</v>
      </c>
      <c r="O595" s="34" t="str">
        <f>VLOOKUP(B595,SAOM!B$2:I1547,8,0)</f>
        <v>-</v>
      </c>
      <c r="P595" s="34" t="e">
        <f>VLOOKUP(B595,AG_Lider!A$1:F1906,6,0)</f>
        <v>#N/A</v>
      </c>
      <c r="Q595" s="65" t="str">
        <f>VLOOKUP(B595,SAOM!B$2:J1547,9,0)</f>
        <v>MARIELLY PERES MATEUS</v>
      </c>
      <c r="R595" s="34" t="str">
        <f>VLOOKUP(B595,SAOM!B$2:K1993,10,0)</f>
        <v>JOSE DE DEUS GODINHO , n38 - CENTRO</v>
      </c>
      <c r="S595" s="65" t="str">
        <f>VLOOKUP(B595,SAOM!B591:M1319,12,0)</f>
        <v>34 3812-1306</v>
      </c>
      <c r="T595" s="116">
        <f>VLOOKUP(B595,SAOM!B591:L1319,11,0)</f>
        <v>38785000</v>
      </c>
      <c r="U595" s="35"/>
      <c r="V595" s="63" t="str">
        <f>VLOOKUP(B595,SAOM!B591:N1319,13,0)</f>
        <v>-</v>
      </c>
      <c r="W595" s="34"/>
      <c r="X595" s="32"/>
      <c r="Y595" s="36"/>
      <c r="Z595" s="53"/>
      <c r="AA595" s="72"/>
      <c r="AB595" s="72" t="s">
        <v>4850</v>
      </c>
      <c r="AC595" s="72"/>
      <c r="AD595" s="32"/>
      <c r="AE595" s="37" t="s">
        <v>4850</v>
      </c>
    </row>
    <row r="596" spans="1:31" s="37" customFormat="1">
      <c r="A596" s="30">
        <v>3654</v>
      </c>
      <c r="B596" s="61">
        <v>3654</v>
      </c>
      <c r="C596" s="34">
        <v>41066</v>
      </c>
      <c r="D596" s="34">
        <v>41111</v>
      </c>
      <c r="E596" s="34">
        <f t="shared" si="11"/>
        <v>41126</v>
      </c>
      <c r="F596" s="34" t="s">
        <v>501</v>
      </c>
      <c r="G596" s="31" t="s">
        <v>752</v>
      </c>
      <c r="H596" s="31" t="s">
        <v>499</v>
      </c>
      <c r="I596" s="31" t="s">
        <v>499</v>
      </c>
      <c r="J596" s="32" t="s">
        <v>2871</v>
      </c>
      <c r="K596" s="32" t="s">
        <v>4409</v>
      </c>
      <c r="L596" s="32" t="s">
        <v>4410</v>
      </c>
      <c r="M596" s="63" t="str">
        <f>VLOOKUP(B596,SAOM!B$2:H1548,7,0)</f>
        <v>-</v>
      </c>
      <c r="N596" s="63">
        <v>4033</v>
      </c>
      <c r="O596" s="34" t="str">
        <f>VLOOKUP(B596,SAOM!B$2:I1548,8,0)</f>
        <v>-</v>
      </c>
      <c r="P596" s="34" t="e">
        <f>VLOOKUP(B596,AG_Lider!A$1:F1907,6,0)</f>
        <v>#N/A</v>
      </c>
      <c r="Q596" s="65" t="str">
        <f>VLOOKUP(B596,SAOM!B$2:J1548,9,0)</f>
        <v>THAYS MARIA OLIVEIRA</v>
      </c>
      <c r="R596" s="34" t="str">
        <f>VLOOKUP(B596,SAOM!B$2:K1994,10,0)</f>
        <v>RUA JOSE CORREA , n 61-CENTRO / ZONA RURAL</v>
      </c>
      <c r="S596" s="65" t="str">
        <f>VLOOKUP(B596,SAOM!B592:M1320,12,0)</f>
        <v>34 3812-5150</v>
      </c>
      <c r="T596" s="116">
        <f>VLOOKUP(B596,SAOM!B592:L1320,11,0)</f>
        <v>38785000</v>
      </c>
      <c r="U596" s="35"/>
      <c r="V596" s="63" t="str">
        <f>VLOOKUP(B596,SAOM!B592:N1320,13,0)</f>
        <v>-</v>
      </c>
      <c r="W596" s="34"/>
      <c r="X596" s="32"/>
      <c r="Y596" s="36"/>
      <c r="Z596" s="53"/>
      <c r="AA596" s="72"/>
      <c r="AB596" s="72" t="s">
        <v>4850</v>
      </c>
      <c r="AC596" s="72"/>
      <c r="AD596" s="32"/>
      <c r="AE596" s="37" t="s">
        <v>4850</v>
      </c>
    </row>
    <row r="597" spans="1:31" s="37" customFormat="1">
      <c r="A597" s="30">
        <v>3653</v>
      </c>
      <c r="B597" s="61">
        <v>3653</v>
      </c>
      <c r="C597" s="34">
        <v>41066</v>
      </c>
      <c r="D597" s="34">
        <v>41111</v>
      </c>
      <c r="E597" s="34">
        <f t="shared" si="11"/>
        <v>41126</v>
      </c>
      <c r="F597" s="34" t="s">
        <v>501</v>
      </c>
      <c r="G597" s="31" t="s">
        <v>517</v>
      </c>
      <c r="H597" s="31" t="s">
        <v>499</v>
      </c>
      <c r="I597" s="31" t="s">
        <v>501</v>
      </c>
      <c r="J597" s="32" t="s">
        <v>2871</v>
      </c>
      <c r="K597" s="32" t="s">
        <v>4409</v>
      </c>
      <c r="L597" s="32" t="s">
        <v>4410</v>
      </c>
      <c r="M597" s="63" t="str">
        <f>VLOOKUP(B597,SAOM!B$2:H1549,7,0)</f>
        <v>-</v>
      </c>
      <c r="N597" s="63">
        <v>4033</v>
      </c>
      <c r="O597" s="34" t="str">
        <f>VLOOKUP(B597,SAOM!B$2:I1549,8,0)</f>
        <v>-</v>
      </c>
      <c r="P597" s="34" t="e">
        <f>VLOOKUP(B597,AG_Lider!A$1:F1908,6,0)</f>
        <v>#N/A</v>
      </c>
      <c r="Q597" s="65" t="str">
        <f>VLOOKUP(B597,SAOM!B$2:J1549,9,0)</f>
        <v>ISAAC CALAZANS BORGES</v>
      </c>
      <c r="R597" s="34" t="str">
        <f>VLOOKUP(B597,SAOM!B$2:K1995,10,0)</f>
        <v>RUA ITUIUTABA , n64 - CENTRO</v>
      </c>
      <c r="S597" s="65" t="str">
        <f>VLOOKUP(B597,SAOM!B593:M1321,12,0)</f>
        <v>34 3812-1255</v>
      </c>
      <c r="T597" s="116">
        <f>VLOOKUP(B597,SAOM!B593:L1321,11,0)</f>
        <v>38785000</v>
      </c>
      <c r="U597" s="35"/>
      <c r="V597" s="63" t="str">
        <f>VLOOKUP(B597,SAOM!B593:N1321,13,0)</f>
        <v>-</v>
      </c>
      <c r="W597" s="34">
        <v>41122</v>
      </c>
      <c r="X597" s="32" t="s">
        <v>6144</v>
      </c>
      <c r="Y597" s="36">
        <v>41122</v>
      </c>
      <c r="Z597" s="53"/>
      <c r="AA597" s="72"/>
      <c r="AB597" s="72" t="s">
        <v>4850</v>
      </c>
      <c r="AC597" s="72"/>
      <c r="AD597" s="32"/>
      <c r="AE597" s="37" t="s">
        <v>4850</v>
      </c>
    </row>
    <row r="598" spans="1:31" s="37" customFormat="1">
      <c r="A598" s="30">
        <v>3650</v>
      </c>
      <c r="B598" s="61">
        <v>3650</v>
      </c>
      <c r="C598" s="34">
        <v>41066</v>
      </c>
      <c r="D598" s="34">
        <v>41111</v>
      </c>
      <c r="E598" s="34">
        <f t="shared" si="11"/>
        <v>41126</v>
      </c>
      <c r="F598" s="34">
        <v>41086</v>
      </c>
      <c r="G598" s="31" t="s">
        <v>764</v>
      </c>
      <c r="H598" s="31" t="s">
        <v>499</v>
      </c>
      <c r="I598" s="31" t="s">
        <v>506</v>
      </c>
      <c r="J598" s="32" t="s">
        <v>2764</v>
      </c>
      <c r="K598" s="32" t="s">
        <v>2794</v>
      </c>
      <c r="L598" s="32" t="s">
        <v>2795</v>
      </c>
      <c r="M598" s="63" t="str">
        <f>VLOOKUP(B598,SAOM!B$2:H1550,7,0)</f>
        <v>-</v>
      </c>
      <c r="N598" s="63">
        <v>4033</v>
      </c>
      <c r="O598" s="34" t="str">
        <f>VLOOKUP(B598,SAOM!B$2:I1550,8,0)</f>
        <v>-</v>
      </c>
      <c r="P598" s="34" t="e">
        <f>VLOOKUP(B598,AG_Lider!A$1:F1909,6,0)</f>
        <v>#N/A</v>
      </c>
      <c r="Q598" s="65" t="str">
        <f>VLOOKUP(B598,SAOM!B$2:J1550,9,0)</f>
        <v>Ilda Iozete Francisco Mirins Paiva</v>
      </c>
      <c r="R598" s="34" t="str">
        <f>VLOOKUP(B598,SAOM!B$2:K1996,10,0)</f>
        <v>RUA FREI CECÍLIO, n 1226 - Centro</v>
      </c>
      <c r="S598" s="65" t="str">
        <f>VLOOKUP(B598,SAOM!B594:M1322,12,0)</f>
        <v>(38) 36731331</v>
      </c>
      <c r="T598" s="116">
        <f>VLOOKUP(B598,SAOM!B594:L1322,11,0)</f>
        <v>38570000</v>
      </c>
      <c r="U598" s="35"/>
      <c r="V598" s="63" t="str">
        <f>VLOOKUP(B598,SAOM!B594:N1322,13,0)</f>
        <v>-</v>
      </c>
      <c r="W598" s="34"/>
      <c r="X598" s="32"/>
      <c r="Y598" s="36"/>
      <c r="Z598" s="53"/>
      <c r="AA598" s="72" t="s">
        <v>4837</v>
      </c>
      <c r="AB598" s="72" t="s">
        <v>4850</v>
      </c>
      <c r="AC598" s="72"/>
      <c r="AD598" s="32"/>
      <c r="AE598" s="37" t="s">
        <v>4850</v>
      </c>
    </row>
    <row r="599" spans="1:31" s="37" customFormat="1">
      <c r="A599" s="69">
        <v>3744</v>
      </c>
      <c r="B599" s="61">
        <v>3744</v>
      </c>
      <c r="C599" s="34">
        <v>41073</v>
      </c>
      <c r="D599" s="34">
        <f t="shared" ref="D599" si="12">C599+45</f>
        <v>41118</v>
      </c>
      <c r="E599" s="34">
        <f t="shared" si="11"/>
        <v>41133</v>
      </c>
      <c r="F599" s="34" t="s">
        <v>501</v>
      </c>
      <c r="G599" s="31" t="s">
        <v>517</v>
      </c>
      <c r="H599" s="31" t="s">
        <v>499</v>
      </c>
      <c r="I599" s="31" t="s">
        <v>501</v>
      </c>
      <c r="J599" s="32" t="s">
        <v>181</v>
      </c>
      <c r="K599" s="32" t="s">
        <v>4765</v>
      </c>
      <c r="L599" s="32" t="s">
        <v>4766</v>
      </c>
      <c r="M599" s="63" t="str">
        <f>VLOOKUP(B599,SAOM!B$2:H1551,7,0)</f>
        <v>SES-BEAS-3744</v>
      </c>
      <c r="N599" s="63">
        <v>4033</v>
      </c>
      <c r="O599" s="34">
        <f>VLOOKUP(B599,SAOM!B$2:I1551,8,0)</f>
        <v>41116</v>
      </c>
      <c r="P599" s="34" t="e">
        <f>VLOOKUP(B599,AG_Lider!A$1:F1910,6,0)</f>
        <v>#N/A</v>
      </c>
      <c r="Q599" s="65" t="str">
        <f>VLOOKUP(B599,SAOM!B$2:J1551,9,0)</f>
        <v>MARIA APARECIDA DA PENHA</v>
      </c>
      <c r="R599" s="34" t="str">
        <f>VLOOKUP(B599,SAOM!B$2:K1997,10,0)</f>
        <v>RUA MARISTELA BRAGA , s/n - Centro</v>
      </c>
      <c r="S599" s="65" t="str">
        <f>VLOOKUP(B599,SAOM!B595:M1323,12,0)</f>
        <v>(31) 3853-1392</v>
      </c>
      <c r="T599" s="116" t="str">
        <f>VLOOKUP(B599,SAOM!B595:L1323,11,0)</f>
        <v>35938-000</v>
      </c>
      <c r="U599" s="35"/>
      <c r="V599" s="63" t="str">
        <f>VLOOKUP(B599,SAOM!B595:N1323,13,0)</f>
        <v>00:20:0E:10:4A:45</v>
      </c>
      <c r="W599" s="34">
        <v>41116</v>
      </c>
      <c r="X599" s="32" t="s">
        <v>4983</v>
      </c>
      <c r="Y599" s="36">
        <v>41117</v>
      </c>
      <c r="Z599" s="53"/>
      <c r="AA599" s="72"/>
      <c r="AB599" s="72" t="s">
        <v>4850</v>
      </c>
      <c r="AC599" s="72"/>
      <c r="AD599" s="32"/>
      <c r="AE599" s="37" t="s">
        <v>4850</v>
      </c>
    </row>
    <row r="600" spans="1:31" s="112" customFormat="1">
      <c r="A600" s="69">
        <v>3741</v>
      </c>
      <c r="B600" s="61">
        <v>3741</v>
      </c>
      <c r="C600" s="49">
        <v>41073</v>
      </c>
      <c r="D600" s="49">
        <f t="shared" ref="D600" si="13">C600+45</f>
        <v>41118</v>
      </c>
      <c r="E600" s="49">
        <f t="shared" si="11"/>
        <v>41133</v>
      </c>
      <c r="F600" s="49" t="s">
        <v>501</v>
      </c>
      <c r="G600" s="99" t="s">
        <v>517</v>
      </c>
      <c r="H600" s="99" t="s">
        <v>499</v>
      </c>
      <c r="I600" s="99" t="s">
        <v>501</v>
      </c>
      <c r="J600" s="70" t="s">
        <v>2443</v>
      </c>
      <c r="K600" s="70" t="s">
        <v>4407</v>
      </c>
      <c r="L600" s="70" t="s">
        <v>4408</v>
      </c>
      <c r="M600" s="61" t="str">
        <f>VLOOKUP(B600,SAOM!B$2:H1552,7,0)</f>
        <v>SES-BAIS-3741</v>
      </c>
      <c r="N600" s="61">
        <v>4033</v>
      </c>
      <c r="O600" s="49">
        <f>VLOOKUP(B600,SAOM!B$2:I1552,8,0)</f>
        <v>41103</v>
      </c>
      <c r="P600" s="49" t="e">
        <f>VLOOKUP(B600,AG_Lider!A$1:F1911,6,0)</f>
        <v>#N/A</v>
      </c>
      <c r="Q600" s="108" t="str">
        <f>VLOOKUP(B600,SAOM!B$2:J1552,9,0)</f>
        <v>Renata Ferreira Azevedo</v>
      </c>
      <c r="R600" s="49" t="str">
        <f>VLOOKUP(B600,SAOM!B$2:K1998,10,0)</f>
        <v>RUA LUIZ AUGUSTO DIAS, n780 - Bairro Cocais</v>
      </c>
      <c r="S600" s="108" t="str">
        <f>VLOOKUP(B600,SAOM!B596:M1324,12,0)</f>
        <v>(31) 3837-9347</v>
      </c>
      <c r="T600" s="130">
        <f>VLOOKUP(B600,SAOM!B596:L1324,11,0)</f>
        <v>35970000</v>
      </c>
      <c r="U600" s="109"/>
      <c r="V600" s="61" t="str">
        <f>VLOOKUP(B600,SAOM!B596:N1324,13,0)</f>
        <v>00:20:0E:10:52:D2</v>
      </c>
      <c r="W600" s="49">
        <v>41103</v>
      </c>
      <c r="X600" s="32" t="s">
        <v>1562</v>
      </c>
      <c r="Y600" s="110">
        <v>41115</v>
      </c>
      <c r="Z600" s="111"/>
      <c r="AA600" s="95" t="s">
        <v>5778</v>
      </c>
      <c r="AB600" s="95" t="s">
        <v>4850</v>
      </c>
      <c r="AC600" s="95"/>
      <c r="AD600" s="70" t="s">
        <v>4957</v>
      </c>
      <c r="AE600" s="112" t="s">
        <v>4850</v>
      </c>
    </row>
    <row r="601" spans="1:31" s="37" customFormat="1">
      <c r="A601" s="69">
        <v>3672</v>
      </c>
      <c r="B601" s="61">
        <v>3672</v>
      </c>
      <c r="C601" s="34">
        <v>41071</v>
      </c>
      <c r="D601" s="34">
        <f t="shared" ref="D601:D622" si="14">C601+45</f>
        <v>41116</v>
      </c>
      <c r="E601" s="34">
        <f t="shared" si="11"/>
        <v>41131</v>
      </c>
      <c r="F601" s="34">
        <v>41102</v>
      </c>
      <c r="G601" s="31" t="s">
        <v>764</v>
      </c>
      <c r="H601" s="31" t="s">
        <v>499</v>
      </c>
      <c r="I601" s="31" t="s">
        <v>506</v>
      </c>
      <c r="J601" s="32" t="s">
        <v>4197</v>
      </c>
      <c r="K601" s="32" t="s">
        <v>4395</v>
      </c>
      <c r="L601" s="32" t="s">
        <v>4396</v>
      </c>
      <c r="M601" s="63" t="str">
        <f>VLOOKUP(B601,SAOM!B$2:H1553,7,0)</f>
        <v>-</v>
      </c>
      <c r="N601" s="63">
        <v>4033</v>
      </c>
      <c r="O601" s="34" t="str">
        <f>VLOOKUP(B601,SAOM!B$2:I1553,8,0)</f>
        <v>-</v>
      </c>
      <c r="P601" s="34" t="e">
        <f>VLOOKUP(B601,AG_Lider!A$1:F1912,6,0)</f>
        <v>#N/A</v>
      </c>
      <c r="Q601" s="65" t="str">
        <f>VLOOKUP(B601,SAOM!B$2:J1553,9,0)</f>
        <v>Alexandro Gonçalves Gomes</v>
      </c>
      <c r="R601" s="34" t="str">
        <f>VLOOKUP(B601,SAOM!B$2:K1999,10,0)</f>
        <v>RUA DOMINGOS NASCIMENTO , s/n - Zona Rural</v>
      </c>
      <c r="S601" s="65" t="str">
        <f>VLOOKUP(B601,SAOM!B597:M1325,12,0)</f>
        <v>33 3514-5025</v>
      </c>
      <c r="T601" s="116" t="str">
        <f>VLOOKUP(B601,SAOM!B597:L1325,11,0)</f>
        <v>39695-000</v>
      </c>
      <c r="U601" s="35"/>
      <c r="V601" s="63" t="str">
        <f>VLOOKUP(B601,SAOM!B597:N1325,13,0)</f>
        <v>-</v>
      </c>
      <c r="W601" s="34"/>
      <c r="X601" s="32"/>
      <c r="Y601" s="36"/>
      <c r="Z601" s="53"/>
      <c r="AA601" s="72" t="s">
        <v>5762</v>
      </c>
      <c r="AB601" s="72" t="s">
        <v>4850</v>
      </c>
      <c r="AC601" s="72"/>
      <c r="AD601" s="32"/>
      <c r="AE601" s="37" t="s">
        <v>4850</v>
      </c>
    </row>
    <row r="602" spans="1:31" s="37" customFormat="1">
      <c r="A602" s="69">
        <v>3712</v>
      </c>
      <c r="B602" s="61">
        <v>3712</v>
      </c>
      <c r="C602" s="34">
        <v>41071</v>
      </c>
      <c r="D602" s="34">
        <f t="shared" si="14"/>
        <v>41116</v>
      </c>
      <c r="E602" s="34">
        <f t="shared" si="11"/>
        <v>41131</v>
      </c>
      <c r="F602" s="34" t="s">
        <v>501</v>
      </c>
      <c r="G602" s="31" t="s">
        <v>752</v>
      </c>
      <c r="H602" s="31" t="s">
        <v>499</v>
      </c>
      <c r="I602" s="31" t="s">
        <v>499</v>
      </c>
      <c r="J602" s="32" t="s">
        <v>175</v>
      </c>
      <c r="K602" s="32" t="s">
        <v>4767</v>
      </c>
      <c r="L602" s="32" t="s">
        <v>4768</v>
      </c>
      <c r="M602" s="63" t="str">
        <f>VLOOKUP(B602,SAOM!B$2:H1554,7,0)</f>
        <v>-</v>
      </c>
      <c r="N602" s="63">
        <v>4033</v>
      </c>
      <c r="O602" s="34" t="str">
        <f>VLOOKUP(B602,SAOM!B$2:I1554,8,0)</f>
        <v>-</v>
      </c>
      <c r="P602" s="34" t="e">
        <f>VLOOKUP(B602,AG_Lider!A$1:F1913,6,0)</f>
        <v>#N/A</v>
      </c>
      <c r="Q602" s="65" t="str">
        <f>VLOOKUP(B602,SAOM!B$2:J1554,9,0)</f>
        <v>Andréia Maia</v>
      </c>
      <c r="R602" s="34" t="str">
        <f>VLOOKUP(B602,SAOM!B$2:K2000,10,0)</f>
        <v>Rua 12, s/n - Bairro São Jacinto</v>
      </c>
      <c r="S602" s="65" t="str">
        <f>VLOOKUP(B602,SAOM!B598:M1326,12,0)</f>
        <v>(33) 35361219</v>
      </c>
      <c r="T602" s="116">
        <f>VLOOKUP(B602,SAOM!B598:L1326,11,0)</f>
        <v>39800000</v>
      </c>
      <c r="U602" s="35"/>
      <c r="V602" s="63" t="str">
        <f>VLOOKUP(B602,SAOM!B598:N1326,13,0)</f>
        <v>-</v>
      </c>
      <c r="W602" s="34"/>
      <c r="X602" s="32"/>
      <c r="Y602" s="36"/>
      <c r="Z602" s="53"/>
      <c r="AA602" s="72"/>
      <c r="AB602" s="72" t="s">
        <v>4850</v>
      </c>
      <c r="AC602" s="72"/>
      <c r="AD602" s="32"/>
      <c r="AE602" s="37" t="s">
        <v>4850</v>
      </c>
    </row>
    <row r="603" spans="1:31" s="37" customFormat="1">
      <c r="A603" s="69">
        <v>3782</v>
      </c>
      <c r="B603" s="61">
        <v>3782</v>
      </c>
      <c r="C603" s="34">
        <v>41079</v>
      </c>
      <c r="D603" s="34">
        <f t="shared" si="14"/>
        <v>41124</v>
      </c>
      <c r="E603" s="34">
        <f t="shared" si="11"/>
        <v>41139</v>
      </c>
      <c r="F603" s="34" t="s">
        <v>501</v>
      </c>
      <c r="G603" s="31" t="s">
        <v>517</v>
      </c>
      <c r="H603" s="31" t="s">
        <v>499</v>
      </c>
      <c r="I603" s="31" t="s">
        <v>501</v>
      </c>
      <c r="J603" s="32" t="s">
        <v>4467</v>
      </c>
      <c r="K603" s="32" t="s">
        <v>4769</v>
      </c>
      <c r="L603" s="32" t="s">
        <v>4770</v>
      </c>
      <c r="M603" s="63" t="str">
        <f>VLOOKUP(B603,SAOM!B$2:H1555,7,0)</f>
        <v>SES-MODA-3782</v>
      </c>
      <c r="N603" s="63">
        <v>4033</v>
      </c>
      <c r="O603" s="34">
        <f>VLOOKUP(B603,SAOM!B$2:I1555,8,0)</f>
        <v>41106</v>
      </c>
      <c r="P603" s="34" t="e">
        <f>VLOOKUP(B603,AG_Lider!A$1:F1914,6,0)</f>
        <v>#N/A</v>
      </c>
      <c r="Q603" s="65" t="str">
        <f>VLOOKUP(B603,SAOM!B$2:J1555,9,0)</f>
        <v>Vera Lúcia Carmo</v>
      </c>
      <c r="R603" s="34" t="str">
        <f>VLOOKUP(B603,SAOM!B$2:K2001,10,0)</f>
        <v>Avenida do Prateado, n224 - Centro</v>
      </c>
      <c r="S603" s="65" t="str">
        <f>VLOOKUP(B603,SAOM!B599:M1327,12,0)</f>
        <v>(31) 3575-1260</v>
      </c>
      <c r="T603" s="116" t="str">
        <f>VLOOKUP(B603,SAOM!B599:L1327,11,0)</f>
        <v>35470-000</v>
      </c>
      <c r="U603" s="35"/>
      <c r="V603" s="63" t="str">
        <f>VLOOKUP(B603,SAOM!B599:N1327,13,0)</f>
        <v>00:20:0e:10:52:bb</v>
      </c>
      <c r="W603" s="34">
        <v>41106</v>
      </c>
      <c r="X603" s="70" t="s">
        <v>2726</v>
      </c>
      <c r="Y603" s="36">
        <v>41106</v>
      </c>
      <c r="Z603" s="53"/>
      <c r="AA603" s="72"/>
      <c r="AB603" s="72" t="s">
        <v>4850</v>
      </c>
      <c r="AC603" s="72"/>
      <c r="AD603" s="32"/>
      <c r="AE603" s="37" t="s">
        <v>4850</v>
      </c>
    </row>
    <row r="604" spans="1:31" s="37" customFormat="1">
      <c r="A604" s="69">
        <v>3783</v>
      </c>
      <c r="B604" s="61">
        <v>3783</v>
      </c>
      <c r="C604" s="34">
        <v>41079</v>
      </c>
      <c r="D604" s="34">
        <f t="shared" si="14"/>
        <v>41124</v>
      </c>
      <c r="E604" s="34">
        <f t="shared" si="11"/>
        <v>41139</v>
      </c>
      <c r="F604" s="34">
        <v>41102</v>
      </c>
      <c r="G604" s="31" t="s">
        <v>764</v>
      </c>
      <c r="H604" s="31" t="s">
        <v>499</v>
      </c>
      <c r="I604" s="31" t="s">
        <v>506</v>
      </c>
      <c r="J604" s="32" t="s">
        <v>4467</v>
      </c>
      <c r="K604" s="32" t="s">
        <v>4769</v>
      </c>
      <c r="L604" s="32" t="s">
        <v>4770</v>
      </c>
      <c r="M604" s="63" t="str">
        <f>VLOOKUP(B604,SAOM!B$2:H1556,7,0)</f>
        <v>-</v>
      </c>
      <c r="N604" s="63">
        <v>4033</v>
      </c>
      <c r="O604" s="34" t="str">
        <f>VLOOKUP(B604,SAOM!B$2:I1556,8,0)</f>
        <v>-</v>
      </c>
      <c r="P604" s="34" t="e">
        <f>VLOOKUP(B604,AG_Lider!A$1:F1915,6,0)</f>
        <v>#N/A</v>
      </c>
      <c r="Q604" s="65" t="str">
        <f>VLOOKUP(B604,SAOM!B$2:J1556,9,0)</f>
        <v>Márcia Adriana Goulart Santos</v>
      </c>
      <c r="R604" s="34" t="str">
        <f>VLOOKUP(B604,SAOM!B$2:K2002,10,0)</f>
        <v>Rua Augusta, 01 -Bairro Porto Alegre</v>
      </c>
      <c r="S604" s="65" t="str">
        <f>VLOOKUP(B604,SAOM!B600:M1328,12,0)</f>
        <v>31-3575-1445</v>
      </c>
      <c r="T604" s="116" t="str">
        <f>VLOOKUP(B604,SAOM!B600:L1328,11,0)</f>
        <v>35470-000</v>
      </c>
      <c r="U604" s="35"/>
      <c r="V604" s="63" t="str">
        <f>VLOOKUP(B604,SAOM!B600:N1328,13,0)</f>
        <v>-</v>
      </c>
      <c r="W604" s="34"/>
      <c r="X604" s="32"/>
      <c r="Y604" s="36"/>
      <c r="Z604" s="53"/>
      <c r="AA604" s="72" t="s">
        <v>5763</v>
      </c>
      <c r="AB604" s="72" t="s">
        <v>4850</v>
      </c>
      <c r="AC604" s="72"/>
      <c r="AD604" s="32"/>
      <c r="AE604" s="37" t="s">
        <v>4850</v>
      </c>
    </row>
    <row r="605" spans="1:31" s="37" customFormat="1">
      <c r="A605" s="69">
        <v>3784</v>
      </c>
      <c r="B605" s="61">
        <v>3784</v>
      </c>
      <c r="C605" s="34">
        <v>41079</v>
      </c>
      <c r="D605" s="34">
        <f t="shared" si="14"/>
        <v>41124</v>
      </c>
      <c r="E605" s="34">
        <f t="shared" si="11"/>
        <v>41139</v>
      </c>
      <c r="F605" s="34" t="s">
        <v>501</v>
      </c>
      <c r="G605" s="31" t="s">
        <v>682</v>
      </c>
      <c r="H605" s="31" t="s">
        <v>499</v>
      </c>
      <c r="I605" s="31" t="s">
        <v>499</v>
      </c>
      <c r="J605" s="32" t="s">
        <v>4467</v>
      </c>
      <c r="K605" s="32" t="s">
        <v>4769</v>
      </c>
      <c r="L605" s="32" t="s">
        <v>4770</v>
      </c>
      <c r="M605" s="63" t="str">
        <f>VLOOKUP(B605,SAOM!B$2:H1557,7,0)</f>
        <v>SES-MODA-3784</v>
      </c>
      <c r="N605" s="63">
        <v>4033</v>
      </c>
      <c r="O605" s="34" t="str">
        <f>VLOOKUP(B605,SAOM!B$2:I1557,8,0)</f>
        <v>-</v>
      </c>
      <c r="P605" s="34" t="e">
        <f>VLOOKUP(B605,AG_Lider!A$1:F1916,6,0)</f>
        <v>#N/A</v>
      </c>
      <c r="Q605" s="65" t="str">
        <f>VLOOKUP(B605,SAOM!B$2:J1557,9,0)</f>
        <v>Thaís Rodrigues Braga Moura</v>
      </c>
      <c r="R605" s="34" t="str">
        <f>VLOOKUP(B605,SAOM!B$2:K2003,10,0)</f>
        <v>Povoado Pedra Vermelha -Zona Rural</v>
      </c>
      <c r="S605" s="65" t="str">
        <f>VLOOKUP(B605,SAOM!B601:M1329,12,0)</f>
        <v>31-8358-5216</v>
      </c>
      <c r="T605" s="116">
        <f>VLOOKUP(B605,SAOM!B601:L1329,11,0)</f>
        <v>35470000</v>
      </c>
      <c r="U605" s="35"/>
      <c r="V605" s="63" t="str">
        <f>VLOOKUP(B605,SAOM!B601:N1329,13,0)</f>
        <v>-</v>
      </c>
      <c r="W605" s="34"/>
      <c r="X605" s="32"/>
      <c r="Y605" s="36"/>
      <c r="Z605" s="53"/>
      <c r="AA605" s="72"/>
      <c r="AB605" s="72" t="s">
        <v>4850</v>
      </c>
      <c r="AC605" s="72"/>
      <c r="AD605" s="32"/>
      <c r="AE605" s="37" t="s">
        <v>4850</v>
      </c>
    </row>
    <row r="606" spans="1:31" s="37" customFormat="1">
      <c r="A606" s="69">
        <v>3745</v>
      </c>
      <c r="B606" s="61">
        <v>3745</v>
      </c>
      <c r="C606" s="34">
        <v>41073</v>
      </c>
      <c r="D606" s="34">
        <f t="shared" si="14"/>
        <v>41118</v>
      </c>
      <c r="E606" s="34">
        <f t="shared" si="11"/>
        <v>41133</v>
      </c>
      <c r="F606" s="34" t="s">
        <v>501</v>
      </c>
      <c r="G606" s="31" t="s">
        <v>517</v>
      </c>
      <c r="H606" s="31" t="s">
        <v>499</v>
      </c>
      <c r="I606" s="31" t="s">
        <v>501</v>
      </c>
      <c r="J606" s="32" t="s">
        <v>4667</v>
      </c>
      <c r="K606" s="32" t="s">
        <v>4771</v>
      </c>
      <c r="L606" s="32" t="s">
        <v>4772</v>
      </c>
      <c r="M606" s="63" t="str">
        <f>VLOOKUP(B606,SAOM!B$2:H1558,7,0)</f>
        <v>SES-CAIA-3745</v>
      </c>
      <c r="N606" s="63">
        <v>4033</v>
      </c>
      <c r="O606" s="34">
        <f>VLOOKUP(B606,SAOM!B$2:I1558,8,0)</f>
        <v>41117</v>
      </c>
      <c r="P606" s="34" t="e">
        <f>VLOOKUP(B606,AG_Lider!A$1:F1917,6,0)</f>
        <v>#N/A</v>
      </c>
      <c r="Q606" s="65" t="str">
        <f>VLOOKUP(B606,SAOM!B$2:J1558,9,0)</f>
        <v>José Andrade Campos</v>
      </c>
      <c r="R606" s="34" t="str">
        <f>VLOOKUP(B606,SAOM!B$2:K2004,10,0)</f>
        <v>RUA PADRE ANTÔNIO CARLOS VARGAS , n447 - Centro</v>
      </c>
      <c r="S606" s="65" t="str">
        <f>VLOOKUP(B606,SAOM!B602:M1330,12,0)</f>
        <v>(31) 3864-1111</v>
      </c>
      <c r="T606" s="116">
        <f>VLOOKUP(B606,SAOM!B602:L1330,11,0)</f>
        <v>35878000</v>
      </c>
      <c r="U606" s="35"/>
      <c r="V606" s="63" t="str">
        <f>VLOOKUP(B606,SAOM!B602:N1330,13,0)</f>
        <v>00:20:0E:10:4A:AE</v>
      </c>
      <c r="W606" s="34">
        <v>41116</v>
      </c>
      <c r="X606" s="32" t="s">
        <v>6210</v>
      </c>
      <c r="Y606" s="36">
        <v>41116</v>
      </c>
      <c r="Z606" s="53"/>
      <c r="AA606" s="72"/>
      <c r="AB606" s="72" t="s">
        <v>4850</v>
      </c>
      <c r="AC606" s="72"/>
      <c r="AD606" s="32"/>
      <c r="AE606" s="37" t="s">
        <v>4850</v>
      </c>
    </row>
    <row r="607" spans="1:31" s="37" customFormat="1">
      <c r="A607" s="69">
        <v>3662</v>
      </c>
      <c r="B607" s="61">
        <v>3662</v>
      </c>
      <c r="C607" s="34">
        <v>41066</v>
      </c>
      <c r="D607" s="34">
        <f t="shared" si="14"/>
        <v>41111</v>
      </c>
      <c r="E607" s="34">
        <f t="shared" si="11"/>
        <v>41126</v>
      </c>
      <c r="F607" s="34">
        <v>41102</v>
      </c>
      <c r="G607" s="31" t="s">
        <v>752</v>
      </c>
      <c r="H607" s="31" t="s">
        <v>499</v>
      </c>
      <c r="I607" s="31" t="s">
        <v>506</v>
      </c>
      <c r="J607" s="32" t="s">
        <v>4672</v>
      </c>
      <c r="K607" s="32" t="s">
        <v>4773</v>
      </c>
      <c r="L607" s="32" t="s">
        <v>4774</v>
      </c>
      <c r="M607" s="63" t="str">
        <f>VLOOKUP(B607,SAOM!B$2:H1559,7,0)</f>
        <v>-</v>
      </c>
      <c r="N607" s="63">
        <v>4033</v>
      </c>
      <c r="O607" s="34" t="str">
        <f>VLOOKUP(B607,SAOM!B$2:I1559,8,0)</f>
        <v>-</v>
      </c>
      <c r="P607" s="34" t="e">
        <f>VLOOKUP(B607,AG_Lider!A$1:F1918,6,0)</f>
        <v>#N/A</v>
      </c>
      <c r="Q607" s="65" t="str">
        <f>VLOOKUP(B607,SAOM!B$2:J1559,9,0)</f>
        <v>Bruna Shellie Siqueira Leite</v>
      </c>
      <c r="R607" s="34" t="str">
        <f>VLOOKUP(B607,SAOM!B$2:K2005,10,0)</f>
        <v>RUA 13 DE MAIO, n565 - Centro</v>
      </c>
      <c r="S607" s="65" t="str">
        <f>VLOOKUP(B607,SAOM!B603:M1331,12,0)</f>
        <v>(34)3835-1465/1480</v>
      </c>
      <c r="T607" s="116" t="str">
        <f>VLOOKUP(B607,SAOM!B603:L1331,11,0)</f>
        <v>38735-000</v>
      </c>
      <c r="U607" s="35"/>
      <c r="V607" s="63" t="str">
        <f>VLOOKUP(B607,SAOM!B603:N1331,13,0)</f>
        <v>-</v>
      </c>
      <c r="W607" s="34"/>
      <c r="X607" s="32"/>
      <c r="Y607" s="36"/>
      <c r="Z607" s="53"/>
      <c r="AA607" s="72" t="s">
        <v>6445</v>
      </c>
      <c r="AB607" s="72" t="s">
        <v>4850</v>
      </c>
      <c r="AC607" s="72"/>
      <c r="AD607" s="32"/>
      <c r="AE607" s="37" t="s">
        <v>4850</v>
      </c>
    </row>
    <row r="608" spans="1:31" s="37" customFormat="1">
      <c r="A608" s="69">
        <v>3799</v>
      </c>
      <c r="B608" s="61">
        <v>3799</v>
      </c>
      <c r="C608" s="34">
        <v>41079</v>
      </c>
      <c r="D608" s="34">
        <f t="shared" si="14"/>
        <v>41124</v>
      </c>
      <c r="E608" s="34">
        <f t="shared" si="11"/>
        <v>41139</v>
      </c>
      <c r="F608" s="34" t="s">
        <v>501</v>
      </c>
      <c r="G608" s="31" t="s">
        <v>682</v>
      </c>
      <c r="H608" s="31" t="s">
        <v>684</v>
      </c>
      <c r="I608" s="31" t="s">
        <v>684</v>
      </c>
      <c r="J608" s="32" t="s">
        <v>4676</v>
      </c>
      <c r="K608" s="32" t="s">
        <v>4775</v>
      </c>
      <c r="L608" s="32" t="s">
        <v>4776</v>
      </c>
      <c r="M608" s="63" t="str">
        <f>VLOOKUP(B608,SAOM!B$2:H1560,7,0)</f>
        <v>-</v>
      </c>
      <c r="N608" s="63">
        <v>4033</v>
      </c>
      <c r="O608" s="34" t="str">
        <f>VLOOKUP(B608,SAOM!B$2:I1560,8,0)</f>
        <v>-</v>
      </c>
      <c r="P608" s="34" t="e">
        <f>VLOOKUP(B608,AG_Lider!A$1:F1919,6,0)</f>
        <v>#N/A</v>
      </c>
      <c r="Q608" s="65" t="str">
        <f>VLOOKUP(B608,SAOM!B$2:J1560,9,0)</f>
        <v>Luana</v>
      </c>
      <c r="R608" s="34" t="str">
        <f>VLOOKUP(B608,SAOM!B$2:K2006,10,0)</f>
        <v>Rua Santa Maria,81 - Bairro Nova Baden</v>
      </c>
      <c r="S608" s="65" t="str">
        <f>VLOOKUP(B608,SAOM!B604:M1332,12,0)</f>
        <v>(31) 3597-6102</v>
      </c>
      <c r="T608" s="116" t="str">
        <f>VLOOKUP(B608,SAOM!B604:L1332,11,0)</f>
        <v>32676-226</v>
      </c>
      <c r="U608" s="35"/>
      <c r="V608" s="63" t="str">
        <f>VLOOKUP(B608,SAOM!B604:N1332,13,0)</f>
        <v>-</v>
      </c>
      <c r="W608" s="34"/>
      <c r="X608" s="32" t="s">
        <v>4420</v>
      </c>
      <c r="Y608" s="36"/>
      <c r="Z608" s="53"/>
      <c r="AA608" s="72"/>
      <c r="AB608" s="72" t="s">
        <v>4850</v>
      </c>
      <c r="AC608" s="72"/>
      <c r="AD608" s="32"/>
      <c r="AE608" s="37" t="s">
        <v>4850</v>
      </c>
    </row>
    <row r="609" spans="1:31" s="37" customFormat="1">
      <c r="A609" s="69">
        <v>3797</v>
      </c>
      <c r="B609" s="61">
        <v>3797</v>
      </c>
      <c r="C609" s="34">
        <v>41079</v>
      </c>
      <c r="D609" s="34">
        <f t="shared" si="14"/>
        <v>41124</v>
      </c>
      <c r="E609" s="34">
        <f t="shared" si="11"/>
        <v>41139</v>
      </c>
      <c r="F609" s="34" t="s">
        <v>501</v>
      </c>
      <c r="G609" s="31" t="s">
        <v>517</v>
      </c>
      <c r="H609" s="31" t="s">
        <v>684</v>
      </c>
      <c r="I609" s="31" t="s">
        <v>501</v>
      </c>
      <c r="J609" s="32" t="s">
        <v>4676</v>
      </c>
      <c r="K609" s="32" t="s">
        <v>4775</v>
      </c>
      <c r="L609" s="32" t="s">
        <v>4776</v>
      </c>
      <c r="M609" s="63" t="str">
        <f>VLOOKUP(B609,SAOM!B$2:H1561,7,0)</f>
        <v>-</v>
      </c>
      <c r="N609" s="63">
        <v>4033</v>
      </c>
      <c r="O609" s="34" t="str">
        <f>VLOOKUP(B609,SAOM!B$2:I1561,8,0)</f>
        <v>-</v>
      </c>
      <c r="P609" s="34" t="e">
        <f>VLOOKUP(B609,AG_Lider!A$1:F1920,6,0)</f>
        <v>#N/A</v>
      </c>
      <c r="Q609" s="65" t="str">
        <f>VLOOKUP(B609,SAOM!B$2:J1561,9,0)</f>
        <v>Cidia Gonçalves</v>
      </c>
      <c r="R609" s="34" t="str">
        <f>VLOOKUP(B609,SAOM!B$2:K2007,10,0)</f>
        <v>Av. Sanitaria,300 - Bairro Jardim Perla</v>
      </c>
      <c r="S609" s="65" t="str">
        <f>VLOOKUP(B609,SAOM!B605:M1333,12,0)</f>
        <v>(31) 3597-3232</v>
      </c>
      <c r="T609" s="116" t="str">
        <f>VLOOKUP(B609,SAOM!B605:L1333,11,0)</f>
        <v>32677-518</v>
      </c>
      <c r="U609" s="35"/>
      <c r="V609" s="63" t="str">
        <f>VLOOKUP(B609,SAOM!B605:N1333,13,0)</f>
        <v>-</v>
      </c>
      <c r="W609" s="34">
        <v>41122</v>
      </c>
      <c r="X609" s="32" t="s">
        <v>4420</v>
      </c>
      <c r="Y609" s="36">
        <v>41122</v>
      </c>
      <c r="Z609" s="53"/>
      <c r="AA609" s="72"/>
      <c r="AB609" s="72" t="s">
        <v>4850</v>
      </c>
      <c r="AC609" s="72"/>
      <c r="AD609" s="32"/>
      <c r="AE609" s="37" t="s">
        <v>4850</v>
      </c>
    </row>
    <row r="610" spans="1:31" s="37" customFormat="1">
      <c r="A610" s="69">
        <v>3795</v>
      </c>
      <c r="B610" s="61">
        <v>3795</v>
      </c>
      <c r="C610" s="34">
        <v>41079</v>
      </c>
      <c r="D610" s="34">
        <f t="shared" si="14"/>
        <v>41124</v>
      </c>
      <c r="E610" s="34">
        <f t="shared" si="11"/>
        <v>41139</v>
      </c>
      <c r="F610" s="34" t="s">
        <v>501</v>
      </c>
      <c r="G610" s="31" t="s">
        <v>517</v>
      </c>
      <c r="H610" s="31" t="s">
        <v>684</v>
      </c>
      <c r="I610" s="31" t="s">
        <v>501</v>
      </c>
      <c r="J610" s="32" t="s">
        <v>4676</v>
      </c>
      <c r="K610" s="32" t="s">
        <v>4775</v>
      </c>
      <c r="L610" s="32" t="s">
        <v>4776</v>
      </c>
      <c r="M610" s="63" t="str">
        <f>VLOOKUP(B610,SAOM!B$2:H1562,7,0)</f>
        <v>SES-BEIM-3795</v>
      </c>
      <c r="N610" s="63">
        <v>4033</v>
      </c>
      <c r="O610" s="34">
        <f>VLOOKUP(B610,SAOM!B$2:I1562,8,0)</f>
        <v>41121</v>
      </c>
      <c r="P610" s="34" t="e">
        <f>VLOOKUP(B610,AG_Lider!A$1:F1921,6,0)</f>
        <v>#N/A</v>
      </c>
      <c r="Q610" s="65" t="str">
        <f>VLOOKUP(B610,SAOM!B$2:J1562,9,0)</f>
        <v>Noranei Delma de Aaraujo</v>
      </c>
      <c r="R610" s="34" t="str">
        <f>VLOOKUP(B610,SAOM!B$2:K2008,10,0)</f>
        <v>Av. Nova YorK ,341 - Bairro Capelinha</v>
      </c>
      <c r="S610" s="65" t="str">
        <f>VLOOKUP(B610,SAOM!B606:M1334,12,0)</f>
        <v>(31) 8644-2626</v>
      </c>
      <c r="T610" s="116" t="str">
        <f>VLOOKUP(B610,SAOM!B606:L1334,11,0)</f>
        <v>32678-325</v>
      </c>
      <c r="U610" s="35"/>
      <c r="V610" s="63" t="str">
        <f>VLOOKUP(B610,SAOM!B606:N1334,13,0)</f>
        <v>00:20:0e:10:4c:2f</v>
      </c>
      <c r="W610" s="34">
        <v>41121</v>
      </c>
      <c r="X610" s="32" t="s">
        <v>4420</v>
      </c>
      <c r="Y610" s="36">
        <v>41121</v>
      </c>
      <c r="Z610" s="53"/>
      <c r="AA610" s="72"/>
      <c r="AB610" s="72" t="s">
        <v>4850</v>
      </c>
      <c r="AC610" s="72"/>
      <c r="AD610" s="32"/>
      <c r="AE610" s="37" t="s">
        <v>4850</v>
      </c>
    </row>
    <row r="611" spans="1:31" s="112" customFormat="1">
      <c r="A611" s="69">
        <v>3793</v>
      </c>
      <c r="B611" s="61">
        <v>3793</v>
      </c>
      <c r="C611" s="49">
        <v>41079</v>
      </c>
      <c r="D611" s="49">
        <f t="shared" si="14"/>
        <v>41124</v>
      </c>
      <c r="E611" s="49">
        <f t="shared" si="11"/>
        <v>41139</v>
      </c>
      <c r="F611" s="49" t="s">
        <v>501</v>
      </c>
      <c r="G611" s="99" t="s">
        <v>517</v>
      </c>
      <c r="H611" s="99" t="s">
        <v>684</v>
      </c>
      <c r="I611" s="99" t="s">
        <v>501</v>
      </c>
      <c r="J611" s="70" t="s">
        <v>4676</v>
      </c>
      <c r="K611" s="70" t="s">
        <v>4775</v>
      </c>
      <c r="L611" s="70" t="s">
        <v>4776</v>
      </c>
      <c r="M611" s="61" t="str">
        <f>VLOOKUP(B611,SAOM!B$2:H1563,7,0)</f>
        <v>SES-BEIM-3793</v>
      </c>
      <c r="N611" s="61">
        <v>4033</v>
      </c>
      <c r="O611" s="49">
        <f>VLOOKUP(B611,SAOM!B$2:I1563,8,0)</f>
        <v>41114</v>
      </c>
      <c r="P611" s="49" t="e">
        <f>VLOOKUP(B611,AG_Lider!A$1:F1922,6,0)</f>
        <v>#N/A</v>
      </c>
      <c r="Q611" s="108" t="str">
        <f>VLOOKUP(B611,SAOM!B$2:J1563,9,0)</f>
        <v>Daniela Gandra de Carvalho</v>
      </c>
      <c r="R611" s="49" t="str">
        <f>VLOOKUP(B611,SAOM!B$2:K2009,10,0)</f>
        <v>Rua Ericeira,890 - Bairro Jardim das Alterosas</v>
      </c>
      <c r="S611" s="108" t="str">
        <f>VLOOKUP(B611,SAOM!B607:M1335,12,0)</f>
        <v>(31) 3594-6432</v>
      </c>
      <c r="T611" s="130" t="str">
        <f>VLOOKUP(B611,SAOM!B607:L1335,11,0)</f>
        <v>32670-704</v>
      </c>
      <c r="U611" s="109"/>
      <c r="V611" s="61" t="str">
        <f>VLOOKUP(B611,SAOM!B607:N1335,13,0)</f>
        <v>00:20:0e:10:4f:7d</v>
      </c>
      <c r="W611" s="49">
        <v>41114</v>
      </c>
      <c r="X611" s="70" t="s">
        <v>5936</v>
      </c>
      <c r="Y611" s="110">
        <v>41114</v>
      </c>
      <c r="Z611" s="111"/>
      <c r="AA611" s="95"/>
      <c r="AB611" s="95" t="s">
        <v>4850</v>
      </c>
      <c r="AC611" s="95"/>
      <c r="AD611" s="70"/>
      <c r="AE611" s="112" t="s">
        <v>4850</v>
      </c>
    </row>
    <row r="612" spans="1:31" s="37" customFormat="1">
      <c r="A612" s="69">
        <v>3791</v>
      </c>
      <c r="B612" s="61">
        <v>3791</v>
      </c>
      <c r="C612" s="34">
        <v>41079</v>
      </c>
      <c r="D612" s="34">
        <f t="shared" si="14"/>
        <v>41124</v>
      </c>
      <c r="E612" s="34">
        <f t="shared" si="11"/>
        <v>41139</v>
      </c>
      <c r="F612" s="34" t="s">
        <v>501</v>
      </c>
      <c r="G612" s="31" t="s">
        <v>517</v>
      </c>
      <c r="H612" s="31" t="s">
        <v>684</v>
      </c>
      <c r="I612" s="31" t="s">
        <v>501</v>
      </c>
      <c r="J612" s="32" t="s">
        <v>4676</v>
      </c>
      <c r="K612" s="32" t="s">
        <v>4775</v>
      </c>
      <c r="L612" s="32" t="s">
        <v>4776</v>
      </c>
      <c r="M612" s="63" t="str">
        <f>VLOOKUP(B612,SAOM!B$2:H1564,7,0)</f>
        <v>SES-BEIM-3791</v>
      </c>
      <c r="N612" s="63">
        <v>4033</v>
      </c>
      <c r="O612" s="34">
        <f>VLOOKUP(B612,SAOM!B$2:I1564,8,0)</f>
        <v>41116</v>
      </c>
      <c r="P612" s="34" t="e">
        <f>VLOOKUP(B612,AG_Lider!A$1:F1923,6,0)</f>
        <v>#N/A</v>
      </c>
      <c r="Q612" s="65" t="str">
        <f>VLOOKUP(B612,SAOM!B$2:J1564,9,0)</f>
        <v>Ana Flávia</v>
      </c>
      <c r="R612" s="34" t="str">
        <f>VLOOKUP(B612,SAOM!B$2:K2010,10,0)</f>
        <v>Av. Manducaia,272 - Bairro Dom Bosco</v>
      </c>
      <c r="S612" s="65" t="str">
        <f>VLOOKUP(B612,SAOM!B608:M1336,12,0)</f>
        <v>(31) 3592-1952</v>
      </c>
      <c r="T612" s="116" t="str">
        <f>VLOOKUP(B612,SAOM!B608:L1336,11,0)</f>
        <v>32670-512</v>
      </c>
      <c r="U612" s="35"/>
      <c r="V612" s="63" t="str">
        <f>VLOOKUP(B612,SAOM!B608:N1336,13,0)</f>
        <v>00:20:0E:10:4A:68</v>
      </c>
      <c r="W612" s="34">
        <v>41116</v>
      </c>
      <c r="X612" s="32" t="s">
        <v>4422</v>
      </c>
      <c r="Y612" s="36">
        <v>41116</v>
      </c>
      <c r="Z612" s="53"/>
      <c r="AA612" s="72"/>
      <c r="AB612" s="72" t="s">
        <v>4850</v>
      </c>
      <c r="AC612" s="72"/>
      <c r="AD612" s="32"/>
      <c r="AE612" s="37" t="s">
        <v>4850</v>
      </c>
    </row>
    <row r="613" spans="1:31" s="37" customFormat="1">
      <c r="A613" s="69">
        <v>3789</v>
      </c>
      <c r="B613" s="61">
        <v>3789</v>
      </c>
      <c r="C613" s="34">
        <v>41079</v>
      </c>
      <c r="D613" s="34">
        <f t="shared" si="14"/>
        <v>41124</v>
      </c>
      <c r="E613" s="34">
        <f t="shared" si="11"/>
        <v>41139</v>
      </c>
      <c r="F613" s="34" t="s">
        <v>501</v>
      </c>
      <c r="G613" s="31" t="s">
        <v>517</v>
      </c>
      <c r="H613" s="31" t="s">
        <v>684</v>
      </c>
      <c r="I613" s="31" t="s">
        <v>501</v>
      </c>
      <c r="J613" s="32" t="s">
        <v>4676</v>
      </c>
      <c r="K613" s="32" t="s">
        <v>4775</v>
      </c>
      <c r="L613" s="32" t="s">
        <v>4776</v>
      </c>
      <c r="M613" s="63" t="str">
        <f>VLOOKUP(B613,SAOM!B$2:H1565,7,0)</f>
        <v>SES-BEIM-3789</v>
      </c>
      <c r="N613" s="63">
        <v>4033</v>
      </c>
      <c r="O613" s="34">
        <f>VLOOKUP(B613,SAOM!B$2:I1565,8,0)</f>
        <v>41117</v>
      </c>
      <c r="P613" s="34" t="e">
        <f>VLOOKUP(B613,AG_Lider!A$1:F1924,6,0)</f>
        <v>#N/A</v>
      </c>
      <c r="Q613" s="65" t="str">
        <f>VLOOKUP(B613,SAOM!B$2:J1565,9,0)</f>
        <v>Maria Aparecida</v>
      </c>
      <c r="R613" s="34" t="str">
        <f>VLOOKUP(B613,SAOM!B$2:K2011,10,0)</f>
        <v>Rua Treze,220 - Bairro Conj. Olimpia Bueno Franco</v>
      </c>
      <c r="S613" s="65" t="str">
        <f>VLOOKUP(B613,SAOM!B609:M1337,12,0)</f>
        <v>(31) 3594-7076</v>
      </c>
      <c r="T613" s="116" t="str">
        <f>VLOOKUP(B613,SAOM!B609:L1337,11,0)</f>
        <v>32671-788</v>
      </c>
      <c r="U613" s="35"/>
      <c r="V613" s="63" t="str">
        <f>VLOOKUP(B613,SAOM!B609:N1337,13,0)</f>
        <v>00:20:0E:10:4A:6A</v>
      </c>
      <c r="W613" s="34">
        <v>41117</v>
      </c>
      <c r="X613" s="32" t="s">
        <v>4422</v>
      </c>
      <c r="Y613" s="36">
        <v>41117</v>
      </c>
      <c r="Z613" s="53"/>
      <c r="AA613" s="72"/>
      <c r="AB613" s="72" t="s">
        <v>4850</v>
      </c>
      <c r="AC613" s="72"/>
      <c r="AD613" s="32"/>
      <c r="AE613" s="37" t="s">
        <v>4850</v>
      </c>
    </row>
    <row r="614" spans="1:31" s="37" customFormat="1">
      <c r="A614" s="69">
        <v>3788</v>
      </c>
      <c r="B614" s="61">
        <v>3788</v>
      </c>
      <c r="C614" s="34">
        <v>41079</v>
      </c>
      <c r="D614" s="34">
        <f t="shared" si="14"/>
        <v>41124</v>
      </c>
      <c r="E614" s="34">
        <f t="shared" si="11"/>
        <v>41139</v>
      </c>
      <c r="F614" s="34" t="s">
        <v>501</v>
      </c>
      <c r="G614" s="31" t="s">
        <v>2466</v>
      </c>
      <c r="H614" s="31" t="s">
        <v>684</v>
      </c>
      <c r="I614" s="31" t="s">
        <v>501</v>
      </c>
      <c r="J614" s="32" t="s">
        <v>4676</v>
      </c>
      <c r="K614" s="32" t="s">
        <v>4775</v>
      </c>
      <c r="L614" s="32" t="s">
        <v>4776</v>
      </c>
      <c r="M614" s="63" t="str">
        <f>VLOOKUP(B614,SAOM!B$2:H1566,7,0)</f>
        <v>-</v>
      </c>
      <c r="N614" s="63">
        <v>4033</v>
      </c>
      <c r="O614" s="34" t="str">
        <f>VLOOKUP(B614,SAOM!B$2:I1566,8,0)</f>
        <v>-</v>
      </c>
      <c r="P614" s="34" t="e">
        <f>VLOOKUP(B614,AG_Lider!A$1:F1925,6,0)</f>
        <v>#N/A</v>
      </c>
      <c r="Q614" s="65" t="str">
        <f>VLOOKUP(B614,SAOM!B$2:J1566,9,0)</f>
        <v>Rodnea</v>
      </c>
      <c r="R614" s="34" t="str">
        <f>VLOOKUP(B614,SAOM!B$2:K2012,10,0)</f>
        <v>Rua Pyrá,80 - Bairro Icaivera</v>
      </c>
      <c r="S614" s="65" t="str">
        <f>VLOOKUP(B614,SAOM!B610:M1338,12,0)</f>
        <v>(31) 3594-7765</v>
      </c>
      <c r="T614" s="116" t="str">
        <f>VLOOKUP(B614,SAOM!B610:L1338,11,0)</f>
        <v>32611-076</v>
      </c>
      <c r="U614" s="35"/>
      <c r="V614" s="63" t="str">
        <f>VLOOKUP(B614,SAOM!B610:N1338,13,0)</f>
        <v>-</v>
      </c>
      <c r="W614" s="34">
        <v>41122</v>
      </c>
      <c r="X614" s="32" t="s">
        <v>4422</v>
      </c>
      <c r="Y614" s="36">
        <v>41122</v>
      </c>
      <c r="Z614" s="53"/>
      <c r="AA614" s="72"/>
      <c r="AB614" s="72" t="s">
        <v>4850</v>
      </c>
      <c r="AC614" s="72"/>
      <c r="AD614" s="32"/>
      <c r="AE614" s="37" t="s">
        <v>4850</v>
      </c>
    </row>
    <row r="615" spans="1:31" s="37" customFormat="1">
      <c r="A615" s="69">
        <v>3787</v>
      </c>
      <c r="B615" s="61">
        <v>3787</v>
      </c>
      <c r="C615" s="34">
        <v>41079</v>
      </c>
      <c r="D615" s="34">
        <f t="shared" si="14"/>
        <v>41124</v>
      </c>
      <c r="E615" s="34">
        <f t="shared" si="11"/>
        <v>41139</v>
      </c>
      <c r="F615" s="34" t="s">
        <v>501</v>
      </c>
      <c r="G615" s="31" t="s">
        <v>517</v>
      </c>
      <c r="H615" s="31" t="s">
        <v>684</v>
      </c>
      <c r="I615" s="31" t="s">
        <v>501</v>
      </c>
      <c r="J615" s="32" t="s">
        <v>4676</v>
      </c>
      <c r="K615" s="32" t="s">
        <v>4775</v>
      </c>
      <c r="L615" s="32" t="s">
        <v>4776</v>
      </c>
      <c r="M615" s="63" t="str">
        <f>VLOOKUP(B615,SAOM!B$2:H1567,7,0)</f>
        <v>-</v>
      </c>
      <c r="N615" s="63">
        <v>4033</v>
      </c>
      <c r="O615" s="34" t="str">
        <f>VLOOKUP(B615,SAOM!B$2:I1567,8,0)</f>
        <v>-</v>
      </c>
      <c r="P615" s="34" t="e">
        <f>VLOOKUP(B615,AG_Lider!A$1:F1926,6,0)</f>
        <v>#N/A</v>
      </c>
      <c r="Q615" s="65" t="str">
        <f>VLOOKUP(B615,SAOM!B$2:J1567,9,0)</f>
        <v>Rodnea</v>
      </c>
      <c r="R615" s="34" t="str">
        <f>VLOOKUP(B615,SAOM!B$2:K2013,10,0)</f>
        <v>Rua Opequira,274 - Parque do Cedro</v>
      </c>
      <c r="S615" s="65" t="str">
        <f>VLOOKUP(B615,SAOM!B611:M1339,12,0)</f>
        <v>(31) 3596-2260</v>
      </c>
      <c r="T615" s="116" t="str">
        <f>VLOOKUP(B615,SAOM!B611:L1339,11,0)</f>
        <v>32611-220</v>
      </c>
      <c r="U615" s="35"/>
      <c r="V615" s="63" t="str">
        <f>VLOOKUP(B615,SAOM!B611:N1339,13,0)</f>
        <v>-</v>
      </c>
      <c r="W615" s="34">
        <v>41122</v>
      </c>
      <c r="X615" s="32" t="s">
        <v>4422</v>
      </c>
      <c r="Y615" s="36">
        <v>41122</v>
      </c>
      <c r="Z615" s="53"/>
      <c r="AA615" s="72"/>
      <c r="AB615" s="72" t="s">
        <v>4850</v>
      </c>
      <c r="AC615" s="72"/>
      <c r="AD615" s="32"/>
      <c r="AE615" s="37" t="s">
        <v>4850</v>
      </c>
    </row>
    <row r="616" spans="1:31" s="37" customFormat="1">
      <c r="A616" s="69">
        <v>3786</v>
      </c>
      <c r="B616" s="61">
        <v>3786</v>
      </c>
      <c r="C616" s="34">
        <v>41079</v>
      </c>
      <c r="D616" s="34">
        <f t="shared" si="14"/>
        <v>41124</v>
      </c>
      <c r="E616" s="34">
        <f t="shared" si="11"/>
        <v>41139</v>
      </c>
      <c r="F616" s="34" t="s">
        <v>501</v>
      </c>
      <c r="G616" s="31" t="s">
        <v>517</v>
      </c>
      <c r="H616" s="31" t="s">
        <v>684</v>
      </c>
      <c r="I616" s="31" t="s">
        <v>501</v>
      </c>
      <c r="J616" s="32" t="s">
        <v>4676</v>
      </c>
      <c r="K616" s="32" t="s">
        <v>4775</v>
      </c>
      <c r="L616" s="32" t="s">
        <v>4776</v>
      </c>
      <c r="M616" s="63" t="str">
        <f>VLOOKUP(B616,SAOM!B$2:H1568,7,0)</f>
        <v>SES-BEIM-3786</v>
      </c>
      <c r="N616" s="63">
        <v>4033</v>
      </c>
      <c r="O616" s="34">
        <f>VLOOKUP(B616,SAOM!B$2:I1568,8,0)</f>
        <v>41110</v>
      </c>
      <c r="P616" s="34" t="e">
        <f>VLOOKUP(B616,AG_Lider!A$1:F1927,6,0)</f>
        <v>#N/A</v>
      </c>
      <c r="Q616" s="65" t="str">
        <f>VLOOKUP(B616,SAOM!B$2:J1568,9,0)</f>
        <v>Cintia Aparecida Moreno</v>
      </c>
      <c r="R616" s="34" t="str">
        <f>VLOOKUP(B616,SAOM!B$2:K2014,10,0)</f>
        <v>Av. Campos de Ourique,520 - Jardim das Alterosas</v>
      </c>
      <c r="S616" s="65" t="str">
        <f>VLOOKUP(B616,SAOM!B612:M1340,12,0)</f>
        <v>(31) 3592-6718</v>
      </c>
      <c r="T616" s="116" t="str">
        <f>VLOOKUP(B616,SAOM!B612:L1340,11,0)</f>
        <v>32670-778</v>
      </c>
      <c r="U616" s="35"/>
      <c r="V616" s="63" t="str">
        <f>VLOOKUP(B616,SAOM!B612:N1340,13,0)</f>
        <v>00:20:0E:10:4F:4A</v>
      </c>
      <c r="W616" s="34">
        <v>41110</v>
      </c>
      <c r="X616" s="132" t="s">
        <v>4420</v>
      </c>
      <c r="Y616" s="36">
        <v>41110</v>
      </c>
      <c r="Z616" s="53"/>
      <c r="AA616" s="72"/>
      <c r="AB616" s="72" t="s">
        <v>4850</v>
      </c>
      <c r="AC616" s="72"/>
      <c r="AD616" s="32" t="s">
        <v>6015</v>
      </c>
      <c r="AE616" s="37" t="s">
        <v>4850</v>
      </c>
    </row>
    <row r="617" spans="1:31" s="37" customFormat="1">
      <c r="A617" s="69">
        <v>3800</v>
      </c>
      <c r="B617" s="61">
        <v>3800</v>
      </c>
      <c r="C617" s="34">
        <v>41079</v>
      </c>
      <c r="D617" s="34">
        <f t="shared" si="14"/>
        <v>41124</v>
      </c>
      <c r="E617" s="34">
        <f t="shared" si="11"/>
        <v>41139</v>
      </c>
      <c r="F617" s="34" t="s">
        <v>501</v>
      </c>
      <c r="G617" s="31" t="s">
        <v>517</v>
      </c>
      <c r="H617" s="31" t="s">
        <v>684</v>
      </c>
      <c r="I617" s="31" t="s">
        <v>501</v>
      </c>
      <c r="J617" s="32" t="s">
        <v>4676</v>
      </c>
      <c r="K617" s="32" t="s">
        <v>4775</v>
      </c>
      <c r="L617" s="32" t="s">
        <v>4776</v>
      </c>
      <c r="M617" s="63" t="str">
        <f>VLOOKUP(B617,SAOM!B$2:H1569,7,0)</f>
        <v>SES-BEIM-3800</v>
      </c>
      <c r="N617" s="63">
        <v>4033</v>
      </c>
      <c r="O617" s="34">
        <f>VLOOKUP(B617,SAOM!B$2:I1569,8,0)</f>
        <v>41116</v>
      </c>
      <c r="P617" s="34" t="e">
        <f>VLOOKUP(B617,AG_Lider!A$1:F1928,6,0)</f>
        <v>#N/A</v>
      </c>
      <c r="Q617" s="65" t="str">
        <f>VLOOKUP(B617,SAOM!B$2:J1569,9,0)</f>
        <v>Geralda Camilo</v>
      </c>
      <c r="R617" s="34" t="str">
        <f>VLOOKUP(B617,SAOM!B$2:K2015,10,0)</f>
        <v>Rua Rio Grande do Sul, 341 - Bairro Vila Universal</v>
      </c>
      <c r="S617" s="65" t="str">
        <f>VLOOKUP(B617,SAOM!B613:M1341,12,0)</f>
        <v>(31) 3511-8528</v>
      </c>
      <c r="T617" s="116" t="str">
        <f>VLOOKUP(B617,SAOM!B613:L1341,11,0)</f>
        <v>32678-028</v>
      </c>
      <c r="U617" s="35"/>
      <c r="V617" s="63" t="str">
        <f>VLOOKUP(B617,SAOM!B613:N1341,13,0)</f>
        <v>00:20:0e:10:4a:82</v>
      </c>
      <c r="W617" s="34">
        <v>41116</v>
      </c>
      <c r="X617" s="32" t="s">
        <v>5936</v>
      </c>
      <c r="Y617" s="36">
        <v>41120</v>
      </c>
      <c r="Z617" s="53"/>
      <c r="AA617" s="72"/>
      <c r="AB617" s="72" t="s">
        <v>4850</v>
      </c>
      <c r="AC617" s="72"/>
      <c r="AD617" s="32"/>
      <c r="AE617" s="37" t="s">
        <v>4850</v>
      </c>
    </row>
    <row r="618" spans="1:31" s="37" customFormat="1">
      <c r="A618" s="69">
        <v>3798</v>
      </c>
      <c r="B618" s="61">
        <v>3798</v>
      </c>
      <c r="C618" s="34">
        <v>41079</v>
      </c>
      <c r="D618" s="34">
        <f t="shared" si="14"/>
        <v>41124</v>
      </c>
      <c r="E618" s="34">
        <f t="shared" si="11"/>
        <v>41139</v>
      </c>
      <c r="F618" s="34" t="s">
        <v>501</v>
      </c>
      <c r="G618" s="31" t="s">
        <v>517</v>
      </c>
      <c r="H618" s="31" t="s">
        <v>684</v>
      </c>
      <c r="I618" s="31" t="s">
        <v>501</v>
      </c>
      <c r="J618" s="32" t="s">
        <v>4676</v>
      </c>
      <c r="K618" s="32" t="s">
        <v>4775</v>
      </c>
      <c r="L618" s="32" t="s">
        <v>4776</v>
      </c>
      <c r="M618" s="63" t="str">
        <f>VLOOKUP(B618,SAOM!B$2:H1570,7,0)</f>
        <v>SES-BEIM-3798</v>
      </c>
      <c r="N618" s="63">
        <v>4033</v>
      </c>
      <c r="O618" s="34">
        <f>VLOOKUP(B618,SAOM!B$2:I1570,8,0)</f>
        <v>41117</v>
      </c>
      <c r="P618" s="34" t="e">
        <f>VLOOKUP(B618,AG_Lider!A$1:F1929,6,0)</f>
        <v>#N/A</v>
      </c>
      <c r="Q618" s="65" t="str">
        <f>VLOOKUP(B618,SAOM!B$2:J1570,9,0)</f>
        <v>Francisnander</v>
      </c>
      <c r="R618" s="34" t="str">
        <f>VLOOKUP(B618,SAOM!B$2:K2016,10,0)</f>
        <v>Praça da Bandeira,67 - Bairro Laranjeiras</v>
      </c>
      <c r="S618" s="65" t="str">
        <f>VLOOKUP(B618,SAOM!B614:M1342,12,0)</f>
        <v>(31) 3592-1711</v>
      </c>
      <c r="T618" s="116" t="str">
        <f>VLOOKUP(B618,SAOM!B614:L1342,11,0)</f>
        <v>32650-020</v>
      </c>
      <c r="U618" s="35"/>
      <c r="V618" s="63" t="str">
        <f>VLOOKUP(B618,SAOM!B614:N1342,13,0)</f>
        <v>00:20:0e:10:4a:96</v>
      </c>
      <c r="W618" s="34">
        <v>41117</v>
      </c>
      <c r="X618" s="32" t="s">
        <v>6444</v>
      </c>
      <c r="Y618" s="36">
        <v>41117</v>
      </c>
      <c r="Z618" s="53"/>
      <c r="AA618" s="72"/>
      <c r="AB618" s="72" t="s">
        <v>4850</v>
      </c>
      <c r="AC618" s="72"/>
      <c r="AD618" s="32"/>
      <c r="AE618" s="37" t="s">
        <v>4850</v>
      </c>
    </row>
    <row r="619" spans="1:31" s="37" customFormat="1">
      <c r="A619" s="69">
        <v>3796</v>
      </c>
      <c r="B619" s="61">
        <v>3796</v>
      </c>
      <c r="C619" s="34">
        <v>41079</v>
      </c>
      <c r="D619" s="34">
        <f t="shared" si="14"/>
        <v>41124</v>
      </c>
      <c r="E619" s="34">
        <f t="shared" si="11"/>
        <v>41139</v>
      </c>
      <c r="F619" s="34" t="s">
        <v>501</v>
      </c>
      <c r="G619" s="31" t="s">
        <v>517</v>
      </c>
      <c r="H619" s="31" t="s">
        <v>684</v>
      </c>
      <c r="I619" s="31" t="s">
        <v>501</v>
      </c>
      <c r="J619" s="32" t="s">
        <v>4676</v>
      </c>
      <c r="K619" s="32" t="s">
        <v>4775</v>
      </c>
      <c r="L619" s="32" t="s">
        <v>4776</v>
      </c>
      <c r="M619" s="63" t="str">
        <f>VLOOKUP(B619,SAOM!B$2:H1571,7,0)</f>
        <v>SES-BEIM-3796</v>
      </c>
      <c r="N619" s="63">
        <v>4033</v>
      </c>
      <c r="O619" s="34">
        <f>VLOOKUP(B619,SAOM!B$2:I1571,8,0)</f>
        <v>41117</v>
      </c>
      <c r="P619" s="34" t="e">
        <f>VLOOKUP(B619,AG_Lider!A$1:F1930,6,0)</f>
        <v>#N/A</v>
      </c>
      <c r="Q619" s="65" t="str">
        <f>VLOOKUP(B619,SAOM!B$2:J1571,9,0)</f>
        <v>Eliana</v>
      </c>
      <c r="R619" s="34" t="str">
        <f>VLOOKUP(B619,SAOM!B$2:K2017,10,0)</f>
        <v>Rua São Lucas,96 - Bairro Vila Cristina</v>
      </c>
      <c r="S619" s="65" t="str">
        <f>VLOOKUP(B619,SAOM!B615:M1343,12,0)</f>
        <v>(31) 3592-2336</v>
      </c>
      <c r="T619" s="116" t="str">
        <f>VLOOKUP(B619,SAOM!B615:L1343,11,0)</f>
        <v>32675-818</v>
      </c>
      <c r="U619" s="35"/>
      <c r="V619" s="63" t="str">
        <f>VLOOKUP(B619,SAOM!B615:N1343,13,0)</f>
        <v>00:20:0e:10:4a:73</v>
      </c>
      <c r="W619" s="34">
        <v>41117</v>
      </c>
      <c r="X619" s="32" t="s">
        <v>5936</v>
      </c>
      <c r="Y619" s="36">
        <v>41117</v>
      </c>
      <c r="Z619" s="53"/>
      <c r="AA619" s="72"/>
      <c r="AB619" s="72" t="s">
        <v>4850</v>
      </c>
      <c r="AC619" s="72"/>
      <c r="AD619" s="32"/>
      <c r="AE619" s="37" t="s">
        <v>4850</v>
      </c>
    </row>
    <row r="620" spans="1:31" s="112" customFormat="1">
      <c r="A620" s="69">
        <v>3794</v>
      </c>
      <c r="B620" s="61">
        <v>3794</v>
      </c>
      <c r="C620" s="49">
        <v>41079</v>
      </c>
      <c r="D620" s="49">
        <f t="shared" si="14"/>
        <v>41124</v>
      </c>
      <c r="E620" s="49">
        <f t="shared" si="11"/>
        <v>41139</v>
      </c>
      <c r="F620" s="49" t="s">
        <v>501</v>
      </c>
      <c r="G620" s="99" t="s">
        <v>517</v>
      </c>
      <c r="H620" s="99" t="s">
        <v>684</v>
      </c>
      <c r="I620" s="99" t="s">
        <v>501</v>
      </c>
      <c r="J620" s="70" t="s">
        <v>4676</v>
      </c>
      <c r="K620" s="70" t="s">
        <v>4775</v>
      </c>
      <c r="L620" s="70" t="s">
        <v>4776</v>
      </c>
      <c r="M620" s="61" t="str">
        <f>VLOOKUP(B620,SAOM!B$2:H1572,7,0)</f>
        <v>SES-BEIM-3794</v>
      </c>
      <c r="N620" s="61">
        <v>4033</v>
      </c>
      <c r="O620" s="49">
        <f>VLOOKUP(B620,SAOM!B$2:I1572,8,0)</f>
        <v>41115</v>
      </c>
      <c r="P620" s="49" t="e">
        <f>VLOOKUP(B620,AG_Lider!A$1:F1931,6,0)</f>
        <v>#N/A</v>
      </c>
      <c r="Q620" s="108" t="str">
        <f>VLOOKUP(B620,SAOM!B$2:J1572,9,0)</f>
        <v>Edilene</v>
      </c>
      <c r="R620" s="49" t="str">
        <f>VLOOKUP(B620,SAOM!B$2:K2018,10,0)</f>
        <v>Rua Rio Verde, 93 - Bairro Nossa Senhora de Fátima</v>
      </c>
      <c r="S620" s="108" t="str">
        <f>VLOOKUP(B620,SAOM!B616:M1344,12,0)</f>
        <v>(31) 3596-6320</v>
      </c>
      <c r="T620" s="130" t="str">
        <f>VLOOKUP(B620,SAOM!B616:L1344,11,0)</f>
        <v>32672-222</v>
      </c>
      <c r="U620" s="109"/>
      <c r="V620" s="61" t="str">
        <f>VLOOKUP(B620,SAOM!B616:N1344,13,0)</f>
        <v>00:20:0e:10:4a:5f</v>
      </c>
      <c r="W620" s="49">
        <v>41115</v>
      </c>
      <c r="X620" s="70" t="s">
        <v>4420</v>
      </c>
      <c r="Y620" s="110">
        <v>41115</v>
      </c>
      <c r="Z620" s="111"/>
      <c r="AA620" s="95"/>
      <c r="AB620" s="95" t="s">
        <v>4850</v>
      </c>
      <c r="AC620" s="95"/>
      <c r="AD620" s="70"/>
      <c r="AE620" s="112" t="s">
        <v>4850</v>
      </c>
    </row>
    <row r="621" spans="1:31" s="37" customFormat="1">
      <c r="A621" s="69">
        <v>3792</v>
      </c>
      <c r="B621" s="61">
        <v>3792</v>
      </c>
      <c r="C621" s="34">
        <v>41079</v>
      </c>
      <c r="D621" s="34">
        <f t="shared" si="14"/>
        <v>41124</v>
      </c>
      <c r="E621" s="34">
        <f t="shared" si="11"/>
        <v>41139</v>
      </c>
      <c r="F621" s="34" t="s">
        <v>501</v>
      </c>
      <c r="G621" s="31" t="s">
        <v>517</v>
      </c>
      <c r="H621" s="31" t="s">
        <v>684</v>
      </c>
      <c r="I621" s="31" t="s">
        <v>501</v>
      </c>
      <c r="J621" s="32" t="s">
        <v>4676</v>
      </c>
      <c r="K621" s="32" t="s">
        <v>4775</v>
      </c>
      <c r="L621" s="32" t="s">
        <v>4776</v>
      </c>
      <c r="M621" s="63" t="str">
        <f>VLOOKUP(B621,SAOM!B$2:H1573,7,0)</f>
        <v>SES-BEIM-3792</v>
      </c>
      <c r="N621" s="63">
        <v>4033</v>
      </c>
      <c r="O621" s="34">
        <f>VLOOKUP(B621,SAOM!B$2:I1573,8,0)</f>
        <v>41116</v>
      </c>
      <c r="P621" s="34" t="e">
        <f>VLOOKUP(B621,AG_Lider!A$1:F1932,6,0)</f>
        <v>#N/A</v>
      </c>
      <c r="Q621" s="65" t="str">
        <f>VLOOKUP(B621,SAOM!B$2:J1573,9,0)</f>
        <v>Márcia</v>
      </c>
      <c r="R621" s="34" t="str">
        <f>VLOOKUP(B621,SAOM!B$2:K2019,10,0)</f>
        <v>Av. Das Acacias, s/nª - Bairro Jardim das Alterosas</v>
      </c>
      <c r="S621" s="65" t="str">
        <f>VLOOKUP(B621,SAOM!B617:M1345,12,0)</f>
        <v>(31) 3595-4359</v>
      </c>
      <c r="T621" s="116" t="str">
        <f>VLOOKUP(B621,SAOM!B617:L1345,11,0)</f>
        <v>32671-062</v>
      </c>
      <c r="U621" s="35"/>
      <c r="V621" s="63" t="str">
        <f>VLOOKUP(B621,SAOM!B617:N1345,13,0)</f>
        <v>00:20:0e:10:4f:31</v>
      </c>
      <c r="W621" s="34">
        <v>41116</v>
      </c>
      <c r="X621" s="32" t="s">
        <v>4420</v>
      </c>
      <c r="Y621" s="36">
        <v>41116</v>
      </c>
      <c r="Z621" s="53"/>
      <c r="AA621" s="72"/>
      <c r="AB621" s="72" t="s">
        <v>4850</v>
      </c>
      <c r="AC621" s="72"/>
      <c r="AD621" s="32"/>
      <c r="AE621" s="37" t="s">
        <v>4850</v>
      </c>
    </row>
    <row r="622" spans="1:31" s="37" customFormat="1">
      <c r="A622" s="69">
        <v>3790</v>
      </c>
      <c r="B622" s="61">
        <v>3790</v>
      </c>
      <c r="C622" s="34">
        <v>41079</v>
      </c>
      <c r="D622" s="34">
        <f t="shared" si="14"/>
        <v>41124</v>
      </c>
      <c r="E622" s="34">
        <f t="shared" si="11"/>
        <v>41139</v>
      </c>
      <c r="F622" s="34" t="s">
        <v>501</v>
      </c>
      <c r="G622" s="31" t="s">
        <v>517</v>
      </c>
      <c r="H622" s="31" t="s">
        <v>684</v>
      </c>
      <c r="I622" s="31" t="s">
        <v>501</v>
      </c>
      <c r="J622" s="32" t="s">
        <v>4676</v>
      </c>
      <c r="K622" s="32" t="s">
        <v>4775</v>
      </c>
      <c r="L622" s="32" t="s">
        <v>4776</v>
      </c>
      <c r="M622" s="63" t="str">
        <f>VLOOKUP(B622,SAOM!B$2:H1574,7,0)</f>
        <v>SES-BEIM-3790</v>
      </c>
      <c r="N622" s="63">
        <v>4033</v>
      </c>
      <c r="O622" s="34">
        <f>VLOOKUP(B622,SAOM!B$2:I1574,8,0)</f>
        <v>41115</v>
      </c>
      <c r="P622" s="34" t="e">
        <f>VLOOKUP(B622,AG_Lider!A$1:F1933,6,0)</f>
        <v>#N/A</v>
      </c>
      <c r="Q622" s="65" t="str">
        <f>VLOOKUP(B622,SAOM!B$2:J1574,9,0)</f>
        <v>Alcione</v>
      </c>
      <c r="R622" s="34" t="str">
        <f>VLOOKUP(B622,SAOM!B$2:K2020,10,0)</f>
        <v>Av. Belo Horizonte, 386 - Bairro Cruzeiro do Sul</v>
      </c>
      <c r="S622" s="65" t="str">
        <f>VLOOKUP(B622,SAOM!B618:M1346,12,0)</f>
        <v>(31) 3595-2580</v>
      </c>
      <c r="T622" s="116" t="str">
        <f>VLOOKUP(B622,SAOM!B618:L1346,11,0)</f>
        <v>32672-758</v>
      </c>
      <c r="U622" s="35"/>
      <c r="V622" s="63" t="str">
        <f>VLOOKUP(B622,SAOM!B618:N1346,13,0)</f>
        <v>00:20:0E:10:4F:51</v>
      </c>
      <c r="W622" s="34">
        <v>41115</v>
      </c>
      <c r="X622" s="32" t="s">
        <v>4422</v>
      </c>
      <c r="Y622" s="36">
        <v>41116</v>
      </c>
      <c r="Z622" s="53"/>
      <c r="AA622" s="72"/>
      <c r="AB622" s="72" t="s">
        <v>4850</v>
      </c>
      <c r="AC622" s="72"/>
      <c r="AD622" s="32"/>
      <c r="AE622" s="37" t="s">
        <v>4850</v>
      </c>
    </row>
    <row r="623" spans="1:31" s="37" customFormat="1">
      <c r="A623" s="69">
        <v>3656</v>
      </c>
      <c r="B623" s="61">
        <v>3656</v>
      </c>
      <c r="C623" s="34">
        <v>41066</v>
      </c>
      <c r="D623" s="34">
        <f t="shared" ref="D623:D624" si="15">C623+45</f>
        <v>41111</v>
      </c>
      <c r="E623" s="34">
        <f t="shared" si="11"/>
        <v>41126</v>
      </c>
      <c r="F623" s="34">
        <v>41102</v>
      </c>
      <c r="G623" s="31" t="s">
        <v>764</v>
      </c>
      <c r="H623" s="31" t="s">
        <v>499</v>
      </c>
      <c r="I623" s="31" t="s">
        <v>506</v>
      </c>
      <c r="J623" s="32" t="s">
        <v>4746</v>
      </c>
      <c r="K623" s="32" t="s">
        <v>4777</v>
      </c>
      <c r="L623" s="32" t="s">
        <v>4778</v>
      </c>
      <c r="M623" s="63" t="str">
        <f>VLOOKUP(B623,SAOM!B$2:H1575,7,0)</f>
        <v>-</v>
      </c>
      <c r="N623" s="63">
        <v>4033</v>
      </c>
      <c r="O623" s="34" t="str">
        <f>VLOOKUP(B623,SAOM!B$2:I1575,8,0)</f>
        <v>-</v>
      </c>
      <c r="P623" s="34" t="e">
        <f>VLOOKUP(B623,AG_Lider!A$1:F1934,6,0)</f>
        <v>#N/A</v>
      </c>
      <c r="Q623" s="65" t="str">
        <f>VLOOKUP(B623,SAOM!B$2:J1575,9,0)</f>
        <v>Não tem</v>
      </c>
      <c r="R623" s="34" t="str">
        <f>VLOOKUP(B623,SAOM!B$2:K2021,10,0)</f>
        <v>AVENIDA ESTADOS UNIDOS, 420 - Bairro da Nações</v>
      </c>
      <c r="S623" s="65" t="str">
        <f>VLOOKUP(B623,SAOM!B619:M1347,12,0)</f>
        <v>34 3833-1696</v>
      </c>
      <c r="T623" s="116" t="str">
        <f>VLOOKUP(B623,SAOM!B619:L1347,11,0)</f>
        <v>38760-000</v>
      </c>
      <c r="U623" s="35"/>
      <c r="V623" s="63" t="str">
        <f>VLOOKUP(B623,SAOM!B619:N1347,13,0)</f>
        <v>-</v>
      </c>
      <c r="W623" s="34"/>
      <c r="X623" s="32"/>
      <c r="Y623" s="36"/>
      <c r="Z623" s="53"/>
      <c r="AA623" s="72" t="s">
        <v>5764</v>
      </c>
      <c r="AB623" s="72" t="s">
        <v>4850</v>
      </c>
      <c r="AC623" s="72"/>
      <c r="AD623" s="32"/>
      <c r="AE623" s="37" t="s">
        <v>4850</v>
      </c>
    </row>
    <row r="624" spans="1:31" s="37" customFormat="1">
      <c r="A624" s="30">
        <v>3657</v>
      </c>
      <c r="B624" s="61">
        <v>3657</v>
      </c>
      <c r="C624" s="34">
        <v>41066</v>
      </c>
      <c r="D624" s="34">
        <f t="shared" si="15"/>
        <v>41111</v>
      </c>
      <c r="E624" s="34">
        <f t="shared" si="11"/>
        <v>41126</v>
      </c>
      <c r="F624" s="34" t="s">
        <v>501</v>
      </c>
      <c r="G624" s="31" t="s">
        <v>517</v>
      </c>
      <c r="H624" s="31" t="s">
        <v>499</v>
      </c>
      <c r="I624" s="31" t="s">
        <v>501</v>
      </c>
      <c r="J624" s="32" t="s">
        <v>4746</v>
      </c>
      <c r="K624" s="32" t="s">
        <v>4777</v>
      </c>
      <c r="L624" s="32" t="s">
        <v>4778</v>
      </c>
      <c r="M624" s="63" t="str">
        <f>VLOOKUP(B624,SAOM!B$2:H1576,7,0)</f>
        <v>SES-SERE-3657</v>
      </c>
      <c r="N624" s="63">
        <v>4033</v>
      </c>
      <c r="O624" s="34">
        <f>VLOOKUP(B624,SAOM!B$2:I1576,8,0)</f>
        <v>41121</v>
      </c>
      <c r="P624" s="34" t="e">
        <f>VLOOKUP(B624,AG_Lider!A$1:F1935,6,0)</f>
        <v>#N/A</v>
      </c>
      <c r="Q624" s="65" t="str">
        <f>VLOOKUP(B624,SAOM!B$2:J1576,9,0)</f>
        <v>Não tem</v>
      </c>
      <c r="R624" s="34" t="str">
        <f>VLOOKUP(B624,SAOM!B$2:K2022,10,0)</f>
        <v>RUA PETUNIA , n 211 - Centro</v>
      </c>
      <c r="S624" s="65" t="str">
        <f>VLOOKUP(B624,SAOM!B620:M1348,12,0)</f>
        <v>34 3833-1171</v>
      </c>
      <c r="T624" s="116">
        <f>VLOOKUP(B624,SAOM!B620:L1348,11,0)</f>
        <v>38760000</v>
      </c>
      <c r="U624" s="35"/>
      <c r="V624" s="63" t="str">
        <f>VLOOKUP(B624,SAOM!B620:N1348,13,0)</f>
        <v>00:20:0e:10:4f:8d</v>
      </c>
      <c r="W624" s="34">
        <v>41121</v>
      </c>
      <c r="X624" s="32" t="s">
        <v>6144</v>
      </c>
      <c r="Y624" s="36">
        <v>41121</v>
      </c>
      <c r="Z624" s="53"/>
      <c r="AA624" s="72"/>
      <c r="AB624" s="72" t="s">
        <v>4850</v>
      </c>
      <c r="AC624" s="72"/>
      <c r="AD624" s="32"/>
      <c r="AE624" s="37" t="s">
        <v>4850</v>
      </c>
    </row>
    <row r="625" spans="1:31" s="37" customFormat="1">
      <c r="A625" s="69">
        <v>3834</v>
      </c>
      <c r="B625" s="61">
        <v>3834</v>
      </c>
      <c r="C625" s="34">
        <v>41088</v>
      </c>
      <c r="D625" s="34">
        <f t="shared" ref="D625:D647" si="16">C625+45</f>
        <v>41133</v>
      </c>
      <c r="E625" s="34">
        <f t="shared" ref="E625:E647" si="17">D625+15</f>
        <v>41148</v>
      </c>
      <c r="F625" s="34" t="s">
        <v>501</v>
      </c>
      <c r="G625" s="31" t="s">
        <v>682</v>
      </c>
      <c r="H625" s="31" t="s">
        <v>684</v>
      </c>
      <c r="I625" s="31" t="s">
        <v>684</v>
      </c>
      <c r="J625" s="32" t="s">
        <v>4676</v>
      </c>
      <c r="K625" s="32" t="s">
        <v>4775</v>
      </c>
      <c r="L625" s="32" t="s">
        <v>4776</v>
      </c>
      <c r="M625" s="63" t="str">
        <f>VLOOKUP(B625,SAOM!B$2:H1577,7,0)</f>
        <v>-</v>
      </c>
      <c r="N625" s="63">
        <v>4033</v>
      </c>
      <c r="O625" s="34" t="str">
        <f>VLOOKUP(B625,SAOM!B$2:I1577,8,0)</f>
        <v>-</v>
      </c>
      <c r="P625" s="34" t="e">
        <f>VLOOKUP(B625,AG_Lider!A$1:F1936,6,0)</f>
        <v>#N/A</v>
      </c>
      <c r="Q625" s="65" t="str">
        <f>VLOOKUP(B625,SAOM!B$2:J1577,9,0)</f>
        <v>Gilson</v>
      </c>
      <c r="R625" s="34" t="str">
        <f>VLOOKUP(B625,SAOM!B$2:K2023,10,0)</f>
        <v>Rua Veneza,16</v>
      </c>
      <c r="S625" s="65" t="str">
        <f>VLOOKUP(B625,SAOM!B621:M1349,12,0)</f>
        <v>(31) 3530-6260</v>
      </c>
      <c r="T625" s="116" t="str">
        <f>VLOOKUP(B625,SAOM!B621:L1349,11,0)</f>
        <v>32641-810</v>
      </c>
      <c r="U625" s="35"/>
      <c r="V625" s="63" t="str">
        <f>VLOOKUP(B625,SAOM!B621:N1349,13,0)</f>
        <v>-</v>
      </c>
      <c r="W625" s="34"/>
      <c r="X625" s="32" t="s">
        <v>4420</v>
      </c>
      <c r="Y625" s="36"/>
      <c r="Z625" s="53"/>
      <c r="AA625" s="72"/>
      <c r="AB625" s="72" t="s">
        <v>4850</v>
      </c>
      <c r="AC625" s="72"/>
      <c r="AD625" s="32"/>
      <c r="AE625" s="37" t="s">
        <v>4850</v>
      </c>
    </row>
    <row r="626" spans="1:31" s="37" customFormat="1">
      <c r="A626" s="69">
        <v>3835</v>
      </c>
      <c r="B626" s="61">
        <v>3835</v>
      </c>
      <c r="C626" s="34">
        <v>41088</v>
      </c>
      <c r="D626" s="34">
        <f t="shared" si="16"/>
        <v>41133</v>
      </c>
      <c r="E626" s="34">
        <f t="shared" si="17"/>
        <v>41148</v>
      </c>
      <c r="F626" s="34" t="s">
        <v>501</v>
      </c>
      <c r="G626" s="31" t="s">
        <v>488</v>
      </c>
      <c r="H626" s="31" t="s">
        <v>684</v>
      </c>
      <c r="I626" s="31" t="s">
        <v>501</v>
      </c>
      <c r="J626" s="32" t="s">
        <v>4676</v>
      </c>
      <c r="K626" s="32" t="s">
        <v>4775</v>
      </c>
      <c r="L626" s="32" t="s">
        <v>4776</v>
      </c>
      <c r="M626" s="63" t="str">
        <f>VLOOKUP(B626,SAOM!B$2:H1578,7,0)</f>
        <v>-</v>
      </c>
      <c r="N626" s="63">
        <v>4033</v>
      </c>
      <c r="O626" s="34" t="str">
        <f>VLOOKUP(B626,SAOM!B$2:I1578,8,0)</f>
        <v>-</v>
      </c>
      <c r="P626" s="34" t="e">
        <f>VLOOKUP(B626,AG_Lider!A$1:F1937,6,0)</f>
        <v>#N/A</v>
      </c>
      <c r="Q626" s="65" t="str">
        <f>VLOOKUP(B626,SAOM!B$2:J1578,9,0)</f>
        <v>Agneia de Lourdes</v>
      </c>
      <c r="R626" s="34" t="str">
        <f>VLOOKUP(B626,SAOM!B$2:K2024,10,0)</f>
        <v>Rua Silva Lima,75</v>
      </c>
      <c r="S626" s="65" t="str">
        <f>VLOOKUP(B626,SAOM!B622:M1350,12,0)</f>
        <v>(31) 3530-9181</v>
      </c>
      <c r="T626" s="116" t="str">
        <f>VLOOKUP(B626,SAOM!B622:L1350,11,0)</f>
        <v>32628-118</v>
      </c>
      <c r="U626" s="35"/>
      <c r="V626" s="63" t="str">
        <f>VLOOKUP(B626,SAOM!B622:N1350,13,0)</f>
        <v>-</v>
      </c>
      <c r="W626" s="34">
        <v>41122</v>
      </c>
      <c r="X626" s="32" t="s">
        <v>4420</v>
      </c>
      <c r="Y626" s="36"/>
      <c r="Z626" s="53"/>
      <c r="AA626" s="72"/>
      <c r="AB626" s="72" t="s">
        <v>4850</v>
      </c>
      <c r="AC626" s="72"/>
      <c r="AD626" s="32"/>
    </row>
    <row r="627" spans="1:31" s="112" customFormat="1">
      <c r="A627" s="69">
        <v>3836</v>
      </c>
      <c r="B627" s="61">
        <v>3836</v>
      </c>
      <c r="C627" s="49">
        <v>41088</v>
      </c>
      <c r="D627" s="49">
        <f t="shared" si="16"/>
        <v>41133</v>
      </c>
      <c r="E627" s="49">
        <f t="shared" si="17"/>
        <v>41148</v>
      </c>
      <c r="F627" s="49" t="s">
        <v>501</v>
      </c>
      <c r="G627" s="99" t="s">
        <v>517</v>
      </c>
      <c r="H627" s="99" t="s">
        <v>684</v>
      </c>
      <c r="I627" s="99" t="s">
        <v>501</v>
      </c>
      <c r="J627" s="70" t="s">
        <v>4676</v>
      </c>
      <c r="K627" s="70" t="s">
        <v>4775</v>
      </c>
      <c r="L627" s="70" t="s">
        <v>4776</v>
      </c>
      <c r="M627" s="61" t="str">
        <f>VLOOKUP(B627,SAOM!B$2:H1579,7,0)</f>
        <v>SES-BEIM-3836</v>
      </c>
      <c r="N627" s="61">
        <v>4033</v>
      </c>
      <c r="O627" s="49">
        <f>VLOOKUP(B627,SAOM!B$2:I1579,8,0)</f>
        <v>41121</v>
      </c>
      <c r="P627" s="49" t="e">
        <f>VLOOKUP(B627,AG_Lider!A$1:F1938,6,0)</f>
        <v>#N/A</v>
      </c>
      <c r="Q627" s="108" t="str">
        <f>VLOOKUP(B627,SAOM!B$2:J1579,9,0)</f>
        <v>Sergio</v>
      </c>
      <c r="R627" s="49" t="str">
        <f>VLOOKUP(B627,SAOM!B$2:K2025,10,0)</f>
        <v>Rodovia MG060 Km3,188</v>
      </c>
      <c r="S627" s="108" t="str">
        <f>VLOOKUP(B627,SAOM!B623:M1351,12,0)</f>
        <v>(31) 3596-2899</v>
      </c>
      <c r="T627" s="130" t="str">
        <f>VLOOKUP(B627,SAOM!B623:L1351,11,0)</f>
        <v>32623-245</v>
      </c>
      <c r="U627" s="109"/>
      <c r="V627" s="61" t="str">
        <f>VLOOKUP(B627,SAOM!B623:N1351,13,0)</f>
        <v>00:20:0e:10:4a:60</v>
      </c>
      <c r="W627" s="49">
        <v>41121</v>
      </c>
      <c r="X627" s="70" t="s">
        <v>6234</v>
      </c>
      <c r="Y627" s="110">
        <v>41122</v>
      </c>
      <c r="Z627" s="111"/>
      <c r="AA627" s="95"/>
      <c r="AB627" s="95" t="s">
        <v>4850</v>
      </c>
      <c r="AC627" s="95"/>
      <c r="AD627" s="70"/>
    </row>
    <row r="628" spans="1:31" s="37" customFormat="1">
      <c r="A628" s="69">
        <v>3837</v>
      </c>
      <c r="B628" s="61">
        <v>3837</v>
      </c>
      <c r="C628" s="34">
        <v>41088</v>
      </c>
      <c r="D628" s="34">
        <f t="shared" si="16"/>
        <v>41133</v>
      </c>
      <c r="E628" s="34">
        <f t="shared" si="17"/>
        <v>41148</v>
      </c>
      <c r="F628" s="34" t="s">
        <v>501</v>
      </c>
      <c r="G628" s="31" t="s">
        <v>682</v>
      </c>
      <c r="H628" s="31" t="s">
        <v>684</v>
      </c>
      <c r="I628" s="31" t="s">
        <v>684</v>
      </c>
      <c r="J628" s="32" t="s">
        <v>4676</v>
      </c>
      <c r="K628" s="32" t="s">
        <v>4775</v>
      </c>
      <c r="L628" s="32" t="s">
        <v>4776</v>
      </c>
      <c r="M628" s="63" t="str">
        <f>VLOOKUP(B628,SAOM!B$2:H1580,7,0)</f>
        <v>-</v>
      </c>
      <c r="N628" s="63">
        <v>4033</v>
      </c>
      <c r="O628" s="34" t="str">
        <f>VLOOKUP(B628,SAOM!B$2:I1580,8,0)</f>
        <v>-</v>
      </c>
      <c r="P628" s="34" t="e">
        <f>VLOOKUP(B628,AG_Lider!A$1:F1939,6,0)</f>
        <v>#N/A</v>
      </c>
      <c r="Q628" s="65" t="str">
        <f>VLOOKUP(B628,SAOM!B$2:J1580,9,0)</f>
        <v>Janainade Paula</v>
      </c>
      <c r="R628" s="34" t="str">
        <f>VLOOKUP(B628,SAOM!B$2:K2026,10,0)</f>
        <v>Rua Arlindo José dos Santos,160</v>
      </c>
      <c r="S628" s="65" t="str">
        <f>VLOOKUP(B628,SAOM!B624:M1352,12,0)</f>
        <v>(31) 3593-8128</v>
      </c>
      <c r="T628" s="116" t="str">
        <f>VLOOKUP(B628,SAOM!B624:L1352,11,0)</f>
        <v>32606-018</v>
      </c>
      <c r="U628" s="35"/>
      <c r="V628" s="63" t="str">
        <f>VLOOKUP(B628,SAOM!B624:N1352,13,0)</f>
        <v>-</v>
      </c>
      <c r="W628" s="34"/>
      <c r="X628" s="32" t="s">
        <v>4420</v>
      </c>
      <c r="Y628" s="36"/>
      <c r="Z628" s="53"/>
      <c r="AA628" s="72"/>
      <c r="AB628" s="72" t="s">
        <v>4850</v>
      </c>
      <c r="AC628" s="72"/>
      <c r="AD628" s="32"/>
    </row>
    <row r="629" spans="1:31" s="37" customFormat="1">
      <c r="A629" s="69">
        <v>3838</v>
      </c>
      <c r="B629" s="61">
        <v>3838</v>
      </c>
      <c r="C629" s="34">
        <v>41088</v>
      </c>
      <c r="D629" s="34">
        <f t="shared" si="16"/>
        <v>41133</v>
      </c>
      <c r="E629" s="34">
        <f t="shared" si="17"/>
        <v>41148</v>
      </c>
      <c r="F629" s="34" t="s">
        <v>501</v>
      </c>
      <c r="G629" s="31" t="s">
        <v>682</v>
      </c>
      <c r="H629" s="31" t="s">
        <v>684</v>
      </c>
      <c r="I629" s="31" t="s">
        <v>684</v>
      </c>
      <c r="J629" s="32" t="s">
        <v>4676</v>
      </c>
      <c r="K629" s="32" t="s">
        <v>4775</v>
      </c>
      <c r="L629" s="32" t="s">
        <v>4776</v>
      </c>
      <c r="M629" s="63" t="str">
        <f>VLOOKUP(B629,SAOM!B$2:H1581,7,0)</f>
        <v>-</v>
      </c>
      <c r="N629" s="63">
        <v>4033</v>
      </c>
      <c r="O629" s="34" t="str">
        <f>VLOOKUP(B629,SAOM!B$2:I1581,8,0)</f>
        <v>-</v>
      </c>
      <c r="P629" s="34" t="e">
        <f>VLOOKUP(B629,AG_Lider!A$1:F1940,6,0)</f>
        <v>#N/A</v>
      </c>
      <c r="Q629" s="65" t="str">
        <f>VLOOKUP(B629,SAOM!B$2:J1581,9,0)</f>
        <v>Leandro Cesar</v>
      </c>
      <c r="R629" s="34" t="str">
        <f>VLOOKUP(B629,SAOM!B$2:K2027,10,0)</f>
        <v>Rua Divinópolis,153</v>
      </c>
      <c r="S629" s="65" t="str">
        <f>VLOOKUP(B629,SAOM!B625:M1353,12,0)</f>
        <v>(31) 3532-8920</v>
      </c>
      <c r="T629" s="116" t="str">
        <f>VLOOKUP(B629,SAOM!B625:L1353,11,0)</f>
        <v>32606-710</v>
      </c>
      <c r="U629" s="35"/>
      <c r="V629" s="63" t="str">
        <f>VLOOKUP(B629,SAOM!B625:N1353,13,0)</f>
        <v>-</v>
      </c>
      <c r="W629" s="34"/>
      <c r="X629" s="32" t="s">
        <v>4420</v>
      </c>
      <c r="Y629" s="36"/>
      <c r="Z629" s="53"/>
      <c r="AA629" s="72"/>
      <c r="AB629" s="72" t="s">
        <v>4850</v>
      </c>
      <c r="AC629" s="72"/>
      <c r="AD629" s="32"/>
    </row>
    <row r="630" spans="1:31" s="37" customFormat="1">
      <c r="A630" s="69">
        <v>3829</v>
      </c>
      <c r="B630" s="61">
        <v>3829</v>
      </c>
      <c r="C630" s="34">
        <v>41088</v>
      </c>
      <c r="D630" s="34">
        <f t="shared" si="16"/>
        <v>41133</v>
      </c>
      <c r="E630" s="34">
        <f t="shared" si="17"/>
        <v>41148</v>
      </c>
      <c r="F630" s="34" t="s">
        <v>501</v>
      </c>
      <c r="G630" s="31" t="s">
        <v>682</v>
      </c>
      <c r="H630" s="31" t="s">
        <v>684</v>
      </c>
      <c r="I630" s="31" t="s">
        <v>684</v>
      </c>
      <c r="J630" s="32" t="s">
        <v>4676</v>
      </c>
      <c r="K630" s="32" t="s">
        <v>4775</v>
      </c>
      <c r="L630" s="32" t="s">
        <v>4776</v>
      </c>
      <c r="M630" s="63" t="str">
        <f>VLOOKUP(B630,SAOM!B$2:H1582,7,0)</f>
        <v>-</v>
      </c>
      <c r="N630" s="63">
        <v>4033</v>
      </c>
      <c r="O630" s="34" t="str">
        <f>VLOOKUP(B630,SAOM!B$2:I1582,8,0)</f>
        <v>-</v>
      </c>
      <c r="P630" s="34" t="e">
        <f>VLOOKUP(B630,AG_Lider!A$1:F1941,6,0)</f>
        <v>#N/A</v>
      </c>
      <c r="Q630" s="65" t="str">
        <f>VLOOKUP(B630,SAOM!B$2:J1582,9,0)</f>
        <v>Emilia</v>
      </c>
      <c r="R630" s="34" t="str">
        <f>VLOOKUP(B630,SAOM!B$2:K2028,10,0)</f>
        <v>Av. Belo Horizonte, 154</v>
      </c>
      <c r="S630" s="65" t="str">
        <f>VLOOKUP(B630,SAOM!B626:M1354,12,0)</f>
        <v>(31) 3597-8274</v>
      </c>
      <c r="T630" s="116" t="str">
        <f>VLOOKUP(B630,SAOM!B626:L1354,11,0)</f>
        <v>32681-426</v>
      </c>
      <c r="U630" s="35"/>
      <c r="V630" s="63" t="str">
        <f>VLOOKUP(B630,SAOM!B626:N1354,13,0)</f>
        <v>-</v>
      </c>
      <c r="W630" s="34"/>
      <c r="X630" s="32" t="s">
        <v>5936</v>
      </c>
      <c r="Y630" s="36"/>
      <c r="Z630" s="53"/>
      <c r="AA630" s="72"/>
      <c r="AB630" s="72" t="s">
        <v>4850</v>
      </c>
      <c r="AC630" s="72"/>
      <c r="AD630" s="32"/>
    </row>
    <row r="631" spans="1:31" s="37" customFormat="1">
      <c r="A631" s="69">
        <v>3825</v>
      </c>
      <c r="B631" s="61">
        <v>3825</v>
      </c>
      <c r="C631" s="34">
        <v>41088</v>
      </c>
      <c r="D631" s="34">
        <f t="shared" si="16"/>
        <v>41133</v>
      </c>
      <c r="E631" s="34">
        <f t="shared" si="17"/>
        <v>41148</v>
      </c>
      <c r="F631" s="34" t="s">
        <v>501</v>
      </c>
      <c r="G631" s="31" t="s">
        <v>682</v>
      </c>
      <c r="H631" s="31" t="s">
        <v>684</v>
      </c>
      <c r="I631" s="31" t="s">
        <v>684</v>
      </c>
      <c r="J631" s="32" t="s">
        <v>4676</v>
      </c>
      <c r="K631" s="32" t="s">
        <v>4775</v>
      </c>
      <c r="L631" s="32" t="s">
        <v>4776</v>
      </c>
      <c r="M631" s="63" t="str">
        <f>VLOOKUP(B631,SAOM!B$2:H1583,7,0)</f>
        <v>-</v>
      </c>
      <c r="N631" s="63">
        <v>4033</v>
      </c>
      <c r="O631" s="34" t="str">
        <f>VLOOKUP(B631,SAOM!B$2:I1583,8,0)</f>
        <v>-</v>
      </c>
      <c r="P631" s="34" t="e">
        <f>VLOOKUP(B631,AG_Lider!A$1:F1942,6,0)</f>
        <v>#N/A</v>
      </c>
      <c r="Q631" s="65" t="str">
        <f>VLOOKUP(B631,SAOM!B$2:J1583,9,0)</f>
        <v>Alexsander</v>
      </c>
      <c r="R631" s="34" t="str">
        <f>VLOOKUP(B631,SAOM!B$2:K2029,10,0)</f>
        <v>Av. Bandeirantes,441</v>
      </c>
      <c r="S631" s="65" t="str">
        <f>VLOOKUP(B631,SAOM!B627:M1355,12,0)</f>
        <v>(31) 3591-7410</v>
      </c>
      <c r="T631" s="116" t="str">
        <f>VLOOKUP(B631,SAOM!B627:L1355,11,0)</f>
        <v>32670-295</v>
      </c>
      <c r="U631" s="35"/>
      <c r="V631" s="63" t="str">
        <f>VLOOKUP(B631,SAOM!B627:N1355,13,0)</f>
        <v>-</v>
      </c>
      <c r="W631" s="34"/>
      <c r="X631" s="32" t="s">
        <v>5936</v>
      </c>
      <c r="Y631" s="36"/>
      <c r="Z631" s="53"/>
      <c r="AA631" s="72"/>
      <c r="AB631" s="72" t="s">
        <v>4850</v>
      </c>
      <c r="AC631" s="72"/>
      <c r="AD631" s="32"/>
    </row>
    <row r="632" spans="1:31" s="37" customFormat="1">
      <c r="A632" s="69">
        <v>3828</v>
      </c>
      <c r="B632" s="61">
        <v>3828</v>
      </c>
      <c r="C632" s="34">
        <v>41088</v>
      </c>
      <c r="D632" s="34">
        <f t="shared" si="16"/>
        <v>41133</v>
      </c>
      <c r="E632" s="34">
        <f t="shared" si="17"/>
        <v>41148</v>
      </c>
      <c r="F632" s="34" t="s">
        <v>501</v>
      </c>
      <c r="G632" s="31" t="s">
        <v>682</v>
      </c>
      <c r="H632" s="31" t="s">
        <v>684</v>
      </c>
      <c r="I632" s="31" t="s">
        <v>684</v>
      </c>
      <c r="J632" s="32" t="s">
        <v>4676</v>
      </c>
      <c r="K632" s="32" t="s">
        <v>4775</v>
      </c>
      <c r="L632" s="32" t="s">
        <v>4776</v>
      </c>
      <c r="M632" s="63" t="str">
        <f>VLOOKUP(B632,SAOM!B$2:H1584,7,0)</f>
        <v>-</v>
      </c>
      <c r="N632" s="63">
        <v>4033</v>
      </c>
      <c r="O632" s="34" t="str">
        <f>VLOOKUP(B632,SAOM!B$2:I1584,8,0)</f>
        <v>-</v>
      </c>
      <c r="P632" s="34" t="e">
        <f>VLOOKUP(B632,AG_Lider!A$1:F1943,6,0)</f>
        <v>#N/A</v>
      </c>
      <c r="Q632" s="65" t="str">
        <f>VLOOKUP(B632,SAOM!B$2:J1584,9,0)</f>
        <v>Erlaine</v>
      </c>
      <c r="R632" s="34" t="str">
        <f>VLOOKUP(B632,SAOM!B$2:K2030,10,0)</f>
        <v>Rua Augusto Severo,254</v>
      </c>
      <c r="S632" s="65" t="str">
        <f>VLOOKUP(B632,SAOM!B628:M1356,12,0)</f>
        <v>(31) 3591-3883</v>
      </c>
      <c r="T632" s="116" t="str">
        <f>VLOOKUP(B632,SAOM!B628:L1356,11,0)</f>
        <v>32681-520</v>
      </c>
      <c r="U632" s="35"/>
      <c r="V632" s="63" t="str">
        <f>VLOOKUP(B632,SAOM!B628:N1356,13,0)</f>
        <v>-</v>
      </c>
      <c r="W632" s="34"/>
      <c r="X632" s="32" t="s">
        <v>5936</v>
      </c>
      <c r="Y632" s="36"/>
      <c r="Z632" s="53"/>
      <c r="AA632" s="72"/>
      <c r="AB632" s="72" t="s">
        <v>4850</v>
      </c>
      <c r="AC632" s="72"/>
      <c r="AD632" s="32"/>
    </row>
    <row r="633" spans="1:31" s="37" customFormat="1">
      <c r="A633" s="69">
        <v>3817</v>
      </c>
      <c r="B633" s="61">
        <v>3817</v>
      </c>
      <c r="C633" s="34">
        <v>41088</v>
      </c>
      <c r="D633" s="34">
        <f t="shared" si="16"/>
        <v>41133</v>
      </c>
      <c r="E633" s="34">
        <f t="shared" si="17"/>
        <v>41148</v>
      </c>
      <c r="F633" s="34" t="s">
        <v>501</v>
      </c>
      <c r="G633" s="31" t="s">
        <v>682</v>
      </c>
      <c r="H633" s="31" t="s">
        <v>684</v>
      </c>
      <c r="I633" s="31" t="s">
        <v>684</v>
      </c>
      <c r="J633" s="32" t="s">
        <v>4676</v>
      </c>
      <c r="K633" s="32" t="s">
        <v>4775</v>
      </c>
      <c r="L633" s="32" t="s">
        <v>4776</v>
      </c>
      <c r="M633" s="63" t="str">
        <f>VLOOKUP(B633,SAOM!B$2:H1585,7,0)</f>
        <v>-</v>
      </c>
      <c r="N633" s="63">
        <v>4033</v>
      </c>
      <c r="O633" s="34" t="str">
        <f>VLOOKUP(B633,SAOM!B$2:I1585,8,0)</f>
        <v>-</v>
      </c>
      <c r="P633" s="34" t="e">
        <f>VLOOKUP(B633,AG_Lider!A$1:F1944,6,0)</f>
        <v>#N/A</v>
      </c>
      <c r="Q633" s="65" t="str">
        <f>VLOOKUP(B633,SAOM!B$2:J1585,9,0)</f>
        <v>Lercina</v>
      </c>
      <c r="R633" s="34" t="str">
        <f>VLOOKUP(B633,SAOM!B$2:K2031,10,0)</f>
        <v>Rua Peru,191</v>
      </c>
      <c r="S633" s="65" t="str">
        <f>VLOOKUP(B633,SAOM!B629:M1357,12,0)</f>
        <v>(31) 3596-3332</v>
      </c>
      <c r="T633" s="116" t="str">
        <f>VLOOKUP(B633,SAOM!B629:L1357,11,0)</f>
        <v>32668-126</v>
      </c>
      <c r="U633" s="35"/>
      <c r="V633" s="63" t="str">
        <f>VLOOKUP(B633,SAOM!B629:N1357,13,0)</f>
        <v>-</v>
      </c>
      <c r="W633" s="34"/>
      <c r="X633" s="32" t="s">
        <v>5936</v>
      </c>
      <c r="Y633" s="36"/>
      <c r="Z633" s="53"/>
      <c r="AA633" s="72"/>
      <c r="AB633" s="72" t="s">
        <v>4850</v>
      </c>
      <c r="AC633" s="72"/>
      <c r="AD633" s="32"/>
    </row>
    <row r="634" spans="1:31" s="37" customFormat="1">
      <c r="A634" s="69">
        <v>3831</v>
      </c>
      <c r="B634" s="61">
        <v>3831</v>
      </c>
      <c r="C634" s="34">
        <v>41088</v>
      </c>
      <c r="D634" s="34">
        <f t="shared" si="16"/>
        <v>41133</v>
      </c>
      <c r="E634" s="34">
        <f t="shared" si="17"/>
        <v>41148</v>
      </c>
      <c r="F634" s="34" t="s">
        <v>501</v>
      </c>
      <c r="G634" s="31" t="s">
        <v>682</v>
      </c>
      <c r="H634" s="31" t="s">
        <v>684</v>
      </c>
      <c r="I634" s="31" t="s">
        <v>684</v>
      </c>
      <c r="J634" s="32" t="s">
        <v>4676</v>
      </c>
      <c r="K634" s="32" t="s">
        <v>4775</v>
      </c>
      <c r="L634" s="32" t="s">
        <v>4776</v>
      </c>
      <c r="M634" s="63" t="str">
        <f>VLOOKUP(B634,SAOM!B$2:H1586,7,0)</f>
        <v>-</v>
      </c>
      <c r="N634" s="63">
        <v>4033</v>
      </c>
      <c r="O634" s="34" t="str">
        <f>VLOOKUP(B634,SAOM!B$2:I1586,8,0)</f>
        <v>-</v>
      </c>
      <c r="P634" s="34" t="e">
        <f>VLOOKUP(B634,AG_Lider!A$1:F1945,6,0)</f>
        <v>#N/A</v>
      </c>
      <c r="Q634" s="65" t="str">
        <f>VLOOKUP(B634,SAOM!B$2:J1586,9,0)</f>
        <v>Jairo de Oliveira</v>
      </c>
      <c r="R634" s="34" t="str">
        <f>VLOOKUP(B634,SAOM!B$2:K2032,10,0)</f>
        <v>Rua Allan Kardec,05</v>
      </c>
      <c r="S634" s="65" t="str">
        <f>VLOOKUP(B634,SAOM!B630:M1358,12,0)</f>
        <v>(31) 3596-1511</v>
      </c>
      <c r="T634" s="116" t="str">
        <f>VLOOKUP(B634,SAOM!B630:L1358,11,0)</f>
        <v>32641-300</v>
      </c>
      <c r="U634" s="35"/>
      <c r="V634" s="63" t="str">
        <f>VLOOKUP(B634,SAOM!B630:N1358,13,0)</f>
        <v>-</v>
      </c>
      <c r="W634" s="34"/>
      <c r="X634" s="32" t="s">
        <v>5936</v>
      </c>
      <c r="Y634" s="36"/>
      <c r="Z634" s="53"/>
      <c r="AA634" s="72"/>
      <c r="AB634" s="72" t="s">
        <v>4850</v>
      </c>
      <c r="AC634" s="72"/>
      <c r="AD634" s="32"/>
    </row>
    <row r="635" spans="1:31" s="37" customFormat="1">
      <c r="A635" s="69">
        <v>3826</v>
      </c>
      <c r="B635" s="61">
        <v>3826</v>
      </c>
      <c r="C635" s="34">
        <v>41088</v>
      </c>
      <c r="D635" s="34">
        <f t="shared" si="16"/>
        <v>41133</v>
      </c>
      <c r="E635" s="34">
        <f t="shared" si="17"/>
        <v>41148</v>
      </c>
      <c r="F635" s="34" t="s">
        <v>501</v>
      </c>
      <c r="G635" s="31" t="s">
        <v>682</v>
      </c>
      <c r="H635" s="31" t="s">
        <v>684</v>
      </c>
      <c r="I635" s="31" t="s">
        <v>684</v>
      </c>
      <c r="J635" s="32" t="s">
        <v>4676</v>
      </c>
      <c r="K635" s="32" t="s">
        <v>4775</v>
      </c>
      <c r="L635" s="32" t="s">
        <v>4776</v>
      </c>
      <c r="M635" s="63" t="str">
        <f>VLOOKUP(B635,SAOM!B$2:H1587,7,0)</f>
        <v>-</v>
      </c>
      <c r="N635" s="63">
        <v>4033</v>
      </c>
      <c r="O635" s="34" t="str">
        <f>VLOOKUP(B635,SAOM!B$2:I1587,8,0)</f>
        <v>-</v>
      </c>
      <c r="P635" s="34" t="e">
        <f>VLOOKUP(B635,AG_Lider!A$1:F1946,6,0)</f>
        <v>#N/A</v>
      </c>
      <c r="Q635" s="65" t="str">
        <f>VLOOKUP(B635,SAOM!B$2:J1587,9,0)</f>
        <v>Rita Cristina</v>
      </c>
      <c r="R635" s="34" t="str">
        <f>VLOOKUP(B635,SAOM!B$2:K2033,10,0)</f>
        <v>Rua Dona Silvina,300</v>
      </c>
      <c r="S635" s="65" t="str">
        <f>VLOOKUP(B635,SAOM!B631:M1359,12,0)</f>
        <v>(31) 3591-2566</v>
      </c>
      <c r="T635" s="116" t="str">
        <f>VLOOKUP(B635,SAOM!B631:L1359,11,0)</f>
        <v>32687-050</v>
      </c>
      <c r="U635" s="35"/>
      <c r="V635" s="63" t="str">
        <f>VLOOKUP(B635,SAOM!B631:N1359,13,0)</f>
        <v>-</v>
      </c>
      <c r="W635" s="34"/>
      <c r="X635" s="32" t="s">
        <v>4422</v>
      </c>
      <c r="Y635" s="36"/>
      <c r="Z635" s="53"/>
      <c r="AA635" s="72"/>
      <c r="AB635" s="72" t="s">
        <v>4850</v>
      </c>
      <c r="AC635" s="72"/>
      <c r="AD635" s="32"/>
    </row>
    <row r="636" spans="1:31" s="37" customFormat="1">
      <c r="A636" s="69">
        <v>3827</v>
      </c>
      <c r="B636" s="61">
        <v>3827</v>
      </c>
      <c r="C636" s="34">
        <v>41088</v>
      </c>
      <c r="D636" s="34">
        <f t="shared" si="16"/>
        <v>41133</v>
      </c>
      <c r="E636" s="34">
        <f t="shared" si="17"/>
        <v>41148</v>
      </c>
      <c r="F636" s="34" t="s">
        <v>501</v>
      </c>
      <c r="G636" s="31" t="s">
        <v>682</v>
      </c>
      <c r="H636" s="31" t="s">
        <v>684</v>
      </c>
      <c r="I636" s="31" t="s">
        <v>684</v>
      </c>
      <c r="J636" s="32" t="s">
        <v>4676</v>
      </c>
      <c r="K636" s="32" t="s">
        <v>4775</v>
      </c>
      <c r="L636" s="32" t="s">
        <v>4776</v>
      </c>
      <c r="M636" s="63" t="str">
        <f>VLOOKUP(B636,SAOM!B$2:H1588,7,0)</f>
        <v>-</v>
      </c>
      <c r="N636" s="63">
        <v>4033</v>
      </c>
      <c r="O636" s="34" t="str">
        <f>VLOOKUP(B636,SAOM!B$2:I1588,8,0)</f>
        <v>-</v>
      </c>
      <c r="P636" s="34" t="e">
        <f>VLOOKUP(B636,AG_Lider!A$1:F1947,6,0)</f>
        <v>#N/A</v>
      </c>
      <c r="Q636" s="65" t="str">
        <f>VLOOKUP(B636,SAOM!B$2:J1588,9,0)</f>
        <v>Flauzina Aparecida</v>
      </c>
      <c r="R636" s="34" t="str">
        <f>VLOOKUP(B636,SAOM!B$2:K2034,10,0)</f>
        <v>Rua Vitoria Regia,220</v>
      </c>
      <c r="S636" s="65" t="str">
        <f>VLOOKUP(B636,SAOM!B632:M1360,12,0)</f>
        <v>(31) 3594-7292</v>
      </c>
      <c r="T636" s="116" t="str">
        <f>VLOOKUP(B636,SAOM!B632:L1360,11,0)</f>
        <v>32685-014</v>
      </c>
      <c r="U636" s="35"/>
      <c r="V636" s="63" t="str">
        <f>VLOOKUP(B636,SAOM!B632:N1360,13,0)</f>
        <v>-</v>
      </c>
      <c r="W636" s="34"/>
      <c r="X636" s="32"/>
      <c r="Y636" s="36"/>
      <c r="Z636" s="53"/>
      <c r="AA636" s="72"/>
      <c r="AB636" s="72" t="s">
        <v>4850</v>
      </c>
      <c r="AC636" s="72"/>
      <c r="AD636" s="32"/>
    </row>
    <row r="637" spans="1:31" s="37" customFormat="1">
      <c r="A637" s="69">
        <v>3819</v>
      </c>
      <c r="B637" s="61">
        <v>3819</v>
      </c>
      <c r="C637" s="34">
        <v>41088</v>
      </c>
      <c r="D637" s="34">
        <f t="shared" si="16"/>
        <v>41133</v>
      </c>
      <c r="E637" s="34">
        <f t="shared" si="17"/>
        <v>41148</v>
      </c>
      <c r="F637" s="34" t="s">
        <v>501</v>
      </c>
      <c r="G637" s="31" t="s">
        <v>682</v>
      </c>
      <c r="H637" s="31" t="s">
        <v>684</v>
      </c>
      <c r="I637" s="31" t="s">
        <v>684</v>
      </c>
      <c r="J637" s="32" t="s">
        <v>4676</v>
      </c>
      <c r="K637" s="32" t="s">
        <v>4775</v>
      </c>
      <c r="L637" s="32" t="s">
        <v>4776</v>
      </c>
      <c r="M637" s="63" t="str">
        <f>VLOOKUP(B637,SAOM!B$2:H1589,7,0)</f>
        <v>-</v>
      </c>
      <c r="N637" s="63">
        <v>4033</v>
      </c>
      <c r="O637" s="34" t="str">
        <f>VLOOKUP(B637,SAOM!B$2:I1589,8,0)</f>
        <v>-</v>
      </c>
      <c r="P637" s="34" t="e">
        <f>VLOOKUP(B637,AG_Lider!A$1:F1948,6,0)</f>
        <v>#N/A</v>
      </c>
      <c r="Q637" s="65" t="str">
        <f>VLOOKUP(B637,SAOM!B$2:J1589,9,0)</f>
        <v>Carla Regina Carvalho</v>
      </c>
      <c r="R637" s="34" t="str">
        <f>VLOOKUP(B637,SAOM!B$2:K2035,10,0)</f>
        <v>Rua Jovelino Gregorio da Silva,225</v>
      </c>
      <c r="S637" s="65" t="str">
        <f>VLOOKUP(B637,SAOM!B633:M1361,12,0)</f>
        <v>(31) 3532-6145</v>
      </c>
      <c r="T637" s="116" t="str">
        <f>VLOOKUP(B637,SAOM!B633:L1361,11,0)</f>
        <v>32667-005</v>
      </c>
      <c r="U637" s="35"/>
      <c r="V637" s="63" t="str">
        <f>VLOOKUP(B637,SAOM!B633:N1361,13,0)</f>
        <v>-</v>
      </c>
      <c r="W637" s="34"/>
      <c r="X637" s="32"/>
      <c r="Y637" s="36"/>
      <c r="Z637" s="53"/>
      <c r="AA637" s="72"/>
      <c r="AB637" s="72" t="s">
        <v>4850</v>
      </c>
      <c r="AC637" s="72"/>
      <c r="AD637" s="32"/>
    </row>
    <row r="638" spans="1:31" s="37" customFormat="1">
      <c r="A638" s="69">
        <v>3816</v>
      </c>
      <c r="B638" s="61">
        <v>3816</v>
      </c>
      <c r="C638" s="34">
        <v>41088</v>
      </c>
      <c r="D638" s="34">
        <f t="shared" si="16"/>
        <v>41133</v>
      </c>
      <c r="E638" s="34">
        <f t="shared" si="17"/>
        <v>41148</v>
      </c>
      <c r="F638" s="34" t="s">
        <v>501</v>
      </c>
      <c r="G638" s="31" t="s">
        <v>682</v>
      </c>
      <c r="H638" s="31" t="s">
        <v>684</v>
      </c>
      <c r="I638" s="31" t="s">
        <v>684</v>
      </c>
      <c r="J638" s="32" t="s">
        <v>4676</v>
      </c>
      <c r="K638" s="32" t="s">
        <v>4775</v>
      </c>
      <c r="L638" s="32" t="s">
        <v>4776</v>
      </c>
      <c r="M638" s="63" t="str">
        <f>VLOOKUP(B638,SAOM!B$2:H1590,7,0)</f>
        <v>-</v>
      </c>
      <c r="N638" s="63">
        <v>4033</v>
      </c>
      <c r="O638" s="34" t="str">
        <f>VLOOKUP(B638,SAOM!B$2:I1590,8,0)</f>
        <v>-</v>
      </c>
      <c r="P638" s="34" t="e">
        <f>VLOOKUP(B638,AG_Lider!A$1:F1949,6,0)</f>
        <v>#N/A</v>
      </c>
      <c r="Q638" s="65" t="str">
        <f>VLOOKUP(B638,SAOM!B$2:J1590,9,0)</f>
        <v>Agnaldo</v>
      </c>
      <c r="R638" s="34" t="str">
        <f>VLOOKUP(B638,SAOM!B$2:K2036,10,0)</f>
        <v>Rua Rio Japurá,310</v>
      </c>
      <c r="S638" s="65" t="str">
        <f>VLOOKUP(B638,SAOM!B634:M1362,12,0)</f>
        <v>(31) 3592-2209</v>
      </c>
      <c r="T638" s="116" t="str">
        <f>VLOOKUP(B638,SAOM!B634:L1362,11,0)</f>
        <v>32667-358</v>
      </c>
      <c r="U638" s="35"/>
      <c r="V638" s="63" t="str">
        <f>VLOOKUP(B638,SAOM!B634:N1362,13,0)</f>
        <v>-</v>
      </c>
      <c r="W638" s="34"/>
      <c r="X638" s="32"/>
      <c r="Y638" s="36"/>
      <c r="Z638" s="53"/>
      <c r="AA638" s="72"/>
      <c r="AB638" s="72" t="s">
        <v>4850</v>
      </c>
      <c r="AC638" s="72"/>
      <c r="AD638" s="32"/>
    </row>
    <row r="639" spans="1:31" s="37" customFormat="1">
      <c r="A639" s="69">
        <v>3815</v>
      </c>
      <c r="B639" s="61">
        <v>3815</v>
      </c>
      <c r="C639" s="34">
        <v>41088</v>
      </c>
      <c r="D639" s="34">
        <f t="shared" si="16"/>
        <v>41133</v>
      </c>
      <c r="E639" s="34">
        <f t="shared" si="17"/>
        <v>41148</v>
      </c>
      <c r="F639" s="34" t="s">
        <v>501</v>
      </c>
      <c r="G639" s="31" t="s">
        <v>682</v>
      </c>
      <c r="H639" s="31" t="s">
        <v>684</v>
      </c>
      <c r="I639" s="31" t="s">
        <v>684</v>
      </c>
      <c r="J639" s="32" t="s">
        <v>4676</v>
      </c>
      <c r="K639" s="32" t="s">
        <v>4775</v>
      </c>
      <c r="L639" s="32" t="s">
        <v>4776</v>
      </c>
      <c r="M639" s="63" t="str">
        <f>VLOOKUP(B639,SAOM!B$2:H1591,7,0)</f>
        <v>-</v>
      </c>
      <c r="N639" s="63">
        <v>4033</v>
      </c>
      <c r="O639" s="34" t="str">
        <f>VLOOKUP(B639,SAOM!B$2:I1591,8,0)</f>
        <v>-</v>
      </c>
      <c r="P639" s="34" t="e">
        <f>VLOOKUP(B639,AG_Lider!A$1:F1950,6,0)</f>
        <v>#N/A</v>
      </c>
      <c r="Q639" s="65" t="str">
        <f>VLOOKUP(B639,SAOM!B$2:J1591,9,0)</f>
        <v>Wison Ribeiro de Meireles</v>
      </c>
      <c r="R639" s="34" t="str">
        <f>VLOOKUP(B639,SAOM!B$2:K2037,10,0)</f>
        <v>Rua Rio Amazonas,3926</v>
      </c>
      <c r="S639" s="65" t="str">
        <f>VLOOKUP(B639,SAOM!B635:M1363,12,0)</f>
        <v>(31) 3531-6187</v>
      </c>
      <c r="T639" s="116" t="str">
        <f>VLOOKUP(B639,SAOM!B635:L1363,11,0)</f>
        <v>32661-820</v>
      </c>
      <c r="U639" s="35"/>
      <c r="V639" s="63" t="str">
        <f>VLOOKUP(B639,SAOM!B635:N1363,13,0)</f>
        <v>-</v>
      </c>
      <c r="W639" s="34"/>
      <c r="X639" s="32"/>
      <c r="Y639" s="36"/>
      <c r="Z639" s="53"/>
      <c r="AA639" s="72"/>
      <c r="AB639" s="72" t="s">
        <v>4850</v>
      </c>
      <c r="AC639" s="72"/>
      <c r="AD639" s="32"/>
    </row>
    <row r="640" spans="1:31" s="37" customFormat="1">
      <c r="A640" s="69">
        <v>3830</v>
      </c>
      <c r="B640" s="61">
        <v>3830</v>
      </c>
      <c r="C640" s="34">
        <v>41088</v>
      </c>
      <c r="D640" s="34">
        <f t="shared" si="16"/>
        <v>41133</v>
      </c>
      <c r="E640" s="34">
        <f t="shared" si="17"/>
        <v>41148</v>
      </c>
      <c r="F640" s="34" t="s">
        <v>501</v>
      </c>
      <c r="G640" s="31" t="s">
        <v>682</v>
      </c>
      <c r="H640" s="31" t="s">
        <v>684</v>
      </c>
      <c r="I640" s="31" t="s">
        <v>684</v>
      </c>
      <c r="J640" s="32" t="s">
        <v>4676</v>
      </c>
      <c r="K640" s="32" t="s">
        <v>4775</v>
      </c>
      <c r="L640" s="32" t="s">
        <v>4776</v>
      </c>
      <c r="M640" s="63" t="str">
        <f>VLOOKUP(B640,SAOM!B$2:H1592,7,0)</f>
        <v>-</v>
      </c>
      <c r="N640" s="63">
        <v>4033</v>
      </c>
      <c r="O640" s="34" t="str">
        <f>VLOOKUP(B640,SAOM!B$2:I1592,8,0)</f>
        <v>-</v>
      </c>
      <c r="P640" s="34" t="e">
        <f>VLOOKUP(B640,AG_Lider!A$1:F1951,6,0)</f>
        <v>#N/A</v>
      </c>
      <c r="Q640" s="65" t="str">
        <f>VLOOKUP(B640,SAOM!B$2:J1592,9,0)</f>
        <v>Wison Ribeiro de Meireles</v>
      </c>
      <c r="R640" s="34" t="str">
        <f>VLOOKUP(B640,SAOM!B$2:K2038,10,0)</f>
        <v>Rua Rio Amazonas,3926</v>
      </c>
      <c r="S640" s="65" t="str">
        <f>VLOOKUP(B640,SAOM!B636:M1364,12,0)</f>
        <v>(31) 3531-6187</v>
      </c>
      <c r="T640" s="116" t="str">
        <f>VLOOKUP(B640,SAOM!B636:L1364,11,0)</f>
        <v>32661-820</v>
      </c>
      <c r="U640" s="35"/>
      <c r="V640" s="63" t="str">
        <f>VLOOKUP(B640,SAOM!B636:N1364,13,0)</f>
        <v>-</v>
      </c>
      <c r="W640" s="34"/>
      <c r="X640" s="32"/>
      <c r="Y640" s="36"/>
      <c r="Z640" s="53"/>
      <c r="AA640" s="72"/>
      <c r="AB640" s="72" t="s">
        <v>4850</v>
      </c>
      <c r="AC640" s="72"/>
      <c r="AD640" s="32"/>
    </row>
    <row r="641" spans="1:30" s="37" customFormat="1">
      <c r="A641" s="69">
        <v>3824</v>
      </c>
      <c r="B641" s="61">
        <v>3824</v>
      </c>
      <c r="C641" s="34">
        <v>41088</v>
      </c>
      <c r="D641" s="34">
        <f t="shared" si="16"/>
        <v>41133</v>
      </c>
      <c r="E641" s="34">
        <f t="shared" si="17"/>
        <v>41148</v>
      </c>
      <c r="F641" s="34" t="s">
        <v>501</v>
      </c>
      <c r="G641" s="31" t="s">
        <v>682</v>
      </c>
      <c r="H641" s="31" t="s">
        <v>684</v>
      </c>
      <c r="I641" s="31" t="s">
        <v>684</v>
      </c>
      <c r="J641" s="32" t="s">
        <v>4676</v>
      </c>
      <c r="K641" s="32" t="s">
        <v>4775</v>
      </c>
      <c r="L641" s="32" t="s">
        <v>4776</v>
      </c>
      <c r="M641" s="63" t="str">
        <f>VLOOKUP(B641,SAOM!B$2:H1593,7,0)</f>
        <v>-</v>
      </c>
      <c r="N641" s="63">
        <v>4033</v>
      </c>
      <c r="O641" s="34" t="str">
        <f>VLOOKUP(B641,SAOM!B$2:I1593,8,0)</f>
        <v>-</v>
      </c>
      <c r="P641" s="34" t="e">
        <f>VLOOKUP(B641,AG_Lider!A$1:F1952,6,0)</f>
        <v>#N/A</v>
      </c>
      <c r="Q641" s="65" t="str">
        <f>VLOOKUP(B641,SAOM!B$2:J1593,9,0)</f>
        <v>Wison Ribeiro de Meireles</v>
      </c>
      <c r="R641" s="34" t="str">
        <f>VLOOKUP(B641,SAOM!B$2:K2039,10,0)</f>
        <v>Rua Rio Amazonas,3926</v>
      </c>
      <c r="S641" s="65" t="str">
        <f>VLOOKUP(B641,SAOM!B637:M1365,12,0)</f>
        <v>(31) 3531-6187</v>
      </c>
      <c r="T641" s="116" t="str">
        <f>VLOOKUP(B641,SAOM!B637:L1365,11,0)</f>
        <v>32661-820</v>
      </c>
      <c r="U641" s="35"/>
      <c r="V641" s="63" t="str">
        <f>VLOOKUP(B641,SAOM!B637:N1365,13,0)</f>
        <v>-</v>
      </c>
      <c r="W641" s="34"/>
      <c r="X641" s="32"/>
      <c r="Y641" s="36"/>
      <c r="Z641" s="53"/>
      <c r="AA641" s="72"/>
      <c r="AB641" s="72" t="s">
        <v>4850</v>
      </c>
      <c r="AC641" s="72"/>
      <c r="AD641" s="32"/>
    </row>
    <row r="642" spans="1:30" s="37" customFormat="1">
      <c r="A642" s="69">
        <v>3820</v>
      </c>
      <c r="B642" s="61">
        <v>3820</v>
      </c>
      <c r="C642" s="34">
        <v>41088</v>
      </c>
      <c r="D642" s="34">
        <f t="shared" si="16"/>
        <v>41133</v>
      </c>
      <c r="E642" s="34">
        <f t="shared" si="17"/>
        <v>41148</v>
      </c>
      <c r="F642" s="34" t="s">
        <v>501</v>
      </c>
      <c r="G642" s="31" t="s">
        <v>682</v>
      </c>
      <c r="H642" s="31" t="s">
        <v>684</v>
      </c>
      <c r="I642" s="31" t="s">
        <v>684</v>
      </c>
      <c r="J642" s="32" t="s">
        <v>4676</v>
      </c>
      <c r="K642" s="32" t="s">
        <v>4775</v>
      </c>
      <c r="L642" s="32" t="s">
        <v>4776</v>
      </c>
      <c r="M642" s="63" t="str">
        <f>VLOOKUP(B642,SAOM!B$2:H1594,7,0)</f>
        <v>-</v>
      </c>
      <c r="N642" s="63">
        <v>4033</v>
      </c>
      <c r="O642" s="34" t="str">
        <f>VLOOKUP(B642,SAOM!B$2:I1594,8,0)</f>
        <v>-</v>
      </c>
      <c r="P642" s="34" t="e">
        <f>VLOOKUP(B642,AG_Lider!A$1:F1953,6,0)</f>
        <v>#N/A</v>
      </c>
      <c r="Q642" s="65" t="str">
        <f>VLOOKUP(B642,SAOM!B$2:J1594,9,0)</f>
        <v>Bárbara</v>
      </c>
      <c r="R642" s="34" t="str">
        <f>VLOOKUP(B642,SAOM!B$2:K2040,10,0)</f>
        <v>Rua São Salvador,146</v>
      </c>
      <c r="S642" s="65" t="str">
        <f>VLOOKUP(B642,SAOM!B638:M1366,12,0)</f>
        <v>(31) 3531-2044</v>
      </c>
      <c r="T642" s="116" t="str">
        <f>VLOOKUP(B642,SAOM!B638:L1366,11,0)</f>
        <v>10.146.119.1</v>
      </c>
      <c r="U642" s="35"/>
      <c r="V642" s="63" t="str">
        <f>VLOOKUP(B642,SAOM!B638:N1366,13,0)</f>
        <v>-</v>
      </c>
      <c r="W642" s="34"/>
      <c r="X642" s="32"/>
      <c r="Y642" s="36"/>
      <c r="Z642" s="53"/>
      <c r="AA642" s="72"/>
      <c r="AB642" s="72" t="s">
        <v>4850</v>
      </c>
      <c r="AC642" s="72"/>
      <c r="AD642" s="32"/>
    </row>
    <row r="643" spans="1:30" s="37" customFormat="1">
      <c r="A643" s="69">
        <v>3823</v>
      </c>
      <c r="B643" s="61">
        <v>3823</v>
      </c>
      <c r="C643" s="34">
        <v>41088</v>
      </c>
      <c r="D643" s="34">
        <f t="shared" si="16"/>
        <v>41133</v>
      </c>
      <c r="E643" s="34">
        <f t="shared" si="17"/>
        <v>41148</v>
      </c>
      <c r="F643" s="34" t="s">
        <v>501</v>
      </c>
      <c r="G643" s="31" t="s">
        <v>682</v>
      </c>
      <c r="H643" s="31" t="s">
        <v>684</v>
      </c>
      <c r="I643" s="31" t="s">
        <v>684</v>
      </c>
      <c r="J643" s="32" t="s">
        <v>4676</v>
      </c>
      <c r="K643" s="32" t="s">
        <v>4775</v>
      </c>
      <c r="L643" s="32" t="s">
        <v>4776</v>
      </c>
      <c r="M643" s="63" t="str">
        <f>VLOOKUP(B643,SAOM!B$2:H1595,7,0)</f>
        <v>-</v>
      </c>
      <c r="N643" s="63">
        <v>4033</v>
      </c>
      <c r="O643" s="34" t="str">
        <f>VLOOKUP(B643,SAOM!B$2:I1595,8,0)</f>
        <v>-</v>
      </c>
      <c r="P643" s="34" t="e">
        <f>VLOOKUP(B643,AG_Lider!A$1:F1954,6,0)</f>
        <v>#N/A</v>
      </c>
      <c r="Q643" s="65" t="str">
        <f>VLOOKUP(B643,SAOM!B$2:J1595,9,0)</f>
        <v>Bárbara</v>
      </c>
      <c r="R643" s="34" t="str">
        <f>VLOOKUP(B643,SAOM!B$2:K2041,10,0)</f>
        <v>Rua São Salvador,146</v>
      </c>
      <c r="S643" s="65" t="str">
        <f>VLOOKUP(B643,SAOM!B639:M1367,12,0)</f>
        <v>(31) 3531-2044</v>
      </c>
      <c r="T643" s="116" t="str">
        <f>VLOOKUP(B643,SAOM!B639:L1367,11,0)</f>
        <v>32602-384</v>
      </c>
      <c r="U643" s="35"/>
      <c r="V643" s="63" t="str">
        <f>VLOOKUP(B643,SAOM!B639:N1367,13,0)</f>
        <v>-</v>
      </c>
      <c r="W643" s="34"/>
      <c r="X643" s="32"/>
      <c r="Y643" s="36"/>
      <c r="Z643" s="53"/>
      <c r="AA643" s="72"/>
      <c r="AB643" s="72" t="s">
        <v>4850</v>
      </c>
      <c r="AC643" s="72"/>
      <c r="AD643" s="32"/>
    </row>
    <row r="644" spans="1:30" s="37" customFormat="1">
      <c r="A644" s="69">
        <v>3821</v>
      </c>
      <c r="B644" s="61">
        <v>3821</v>
      </c>
      <c r="C644" s="34">
        <v>41088</v>
      </c>
      <c r="D644" s="34">
        <f t="shared" si="16"/>
        <v>41133</v>
      </c>
      <c r="E644" s="34">
        <f t="shared" si="17"/>
        <v>41148</v>
      </c>
      <c r="F644" s="34" t="s">
        <v>501</v>
      </c>
      <c r="G644" s="31" t="s">
        <v>682</v>
      </c>
      <c r="H644" s="31" t="s">
        <v>684</v>
      </c>
      <c r="I644" s="31" t="s">
        <v>684</v>
      </c>
      <c r="J644" s="32" t="s">
        <v>4676</v>
      </c>
      <c r="K644" s="32" t="s">
        <v>4775</v>
      </c>
      <c r="L644" s="32" t="s">
        <v>4776</v>
      </c>
      <c r="M644" s="63" t="str">
        <f>VLOOKUP(B644,SAOM!B$2:H1596,7,0)</f>
        <v>-</v>
      </c>
      <c r="N644" s="63">
        <v>4033</v>
      </c>
      <c r="O644" s="34" t="str">
        <f>VLOOKUP(B644,SAOM!B$2:I1596,8,0)</f>
        <v>-</v>
      </c>
      <c r="P644" s="34" t="e">
        <f>VLOOKUP(B644,AG_Lider!A$1:F1955,6,0)</f>
        <v>#N/A</v>
      </c>
      <c r="Q644" s="65" t="str">
        <f>VLOOKUP(B644,SAOM!B$2:J1596,9,0)</f>
        <v>Bárbara</v>
      </c>
      <c r="R644" s="34" t="str">
        <f>VLOOKUP(B644,SAOM!B$2:K2042,10,0)</f>
        <v>ubscachoeira@betim.mg.gov.br</v>
      </c>
      <c r="S644" s="65" t="str">
        <f>VLOOKUP(B644,SAOM!B640:M1368,12,0)</f>
        <v>(31) 3531-2044</v>
      </c>
      <c r="T644" s="116" t="str">
        <f>VLOOKUP(B644,SAOM!B640:L1368,11,0)</f>
        <v>32602-384</v>
      </c>
      <c r="U644" s="35"/>
      <c r="V644" s="63" t="str">
        <f>VLOOKUP(B644,SAOM!B640:N1368,13,0)</f>
        <v>-</v>
      </c>
      <c r="W644" s="34"/>
      <c r="X644" s="32"/>
      <c r="Y644" s="36"/>
      <c r="Z644" s="53"/>
      <c r="AA644" s="72"/>
      <c r="AB644" s="72" t="s">
        <v>4850</v>
      </c>
      <c r="AC644" s="72"/>
      <c r="AD644" s="32"/>
    </row>
    <row r="645" spans="1:30" s="37" customFormat="1">
      <c r="A645" s="69">
        <v>3822</v>
      </c>
      <c r="B645" s="61">
        <v>3822</v>
      </c>
      <c r="C645" s="34">
        <v>41088</v>
      </c>
      <c r="D645" s="34">
        <f t="shared" si="16"/>
        <v>41133</v>
      </c>
      <c r="E645" s="34">
        <f t="shared" si="17"/>
        <v>41148</v>
      </c>
      <c r="F645" s="34" t="s">
        <v>501</v>
      </c>
      <c r="G645" s="31" t="s">
        <v>682</v>
      </c>
      <c r="H645" s="31" t="s">
        <v>684</v>
      </c>
      <c r="I645" s="31" t="s">
        <v>684</v>
      </c>
      <c r="J645" s="32" t="s">
        <v>4676</v>
      </c>
      <c r="K645" s="32" t="s">
        <v>4775</v>
      </c>
      <c r="L645" s="32" t="s">
        <v>4776</v>
      </c>
      <c r="M645" s="63" t="str">
        <f>VLOOKUP(B645,SAOM!B$2:H1597,7,0)</f>
        <v>-</v>
      </c>
      <c r="N645" s="63">
        <v>4033</v>
      </c>
      <c r="O645" s="34" t="str">
        <f>VLOOKUP(B645,SAOM!B$2:I1597,8,0)</f>
        <v>-</v>
      </c>
      <c r="P645" s="34" t="e">
        <f>VLOOKUP(B645,AG_Lider!A$1:F1956,6,0)</f>
        <v>#N/A</v>
      </c>
      <c r="Q645" s="65" t="str">
        <f>VLOOKUP(B645,SAOM!B$2:J1597,9,0)</f>
        <v>Laura</v>
      </c>
      <c r="R645" s="34" t="str">
        <f>VLOOKUP(B645,SAOM!B$2:K2043,10,0)</f>
        <v>Rua Caldas da Rainha,69</v>
      </c>
      <c r="S645" s="65" t="str">
        <f>VLOOKUP(B645,SAOM!B641:M1369,12,0)</f>
        <v>(31) 3592-2033</v>
      </c>
      <c r="T645" s="116" t="str">
        <f>VLOOKUP(B645,SAOM!B641:L1369,11,0)</f>
        <v>32655-556</v>
      </c>
      <c r="U645" s="35"/>
      <c r="V645" s="63" t="str">
        <f>VLOOKUP(B645,SAOM!B641:N1369,13,0)</f>
        <v>-</v>
      </c>
      <c r="W645" s="34"/>
      <c r="X645" s="32"/>
      <c r="Y645" s="36"/>
      <c r="Z645" s="53"/>
      <c r="AA645" s="72"/>
      <c r="AB645" s="72" t="s">
        <v>4850</v>
      </c>
      <c r="AC645" s="72"/>
      <c r="AD645" s="32"/>
    </row>
    <row r="646" spans="1:30" s="37" customFormat="1">
      <c r="A646" s="69">
        <v>3818</v>
      </c>
      <c r="B646" s="61">
        <v>3818</v>
      </c>
      <c r="C646" s="34">
        <v>41088</v>
      </c>
      <c r="D646" s="34">
        <f t="shared" si="16"/>
        <v>41133</v>
      </c>
      <c r="E646" s="34">
        <f t="shared" si="17"/>
        <v>41148</v>
      </c>
      <c r="F646" s="34" t="s">
        <v>501</v>
      </c>
      <c r="G646" s="31" t="s">
        <v>682</v>
      </c>
      <c r="H646" s="31" t="s">
        <v>684</v>
      </c>
      <c r="I646" s="31" t="s">
        <v>684</v>
      </c>
      <c r="J646" s="32" t="s">
        <v>4676</v>
      </c>
      <c r="K646" s="32" t="s">
        <v>4775</v>
      </c>
      <c r="L646" s="32" t="s">
        <v>4776</v>
      </c>
      <c r="M646" s="63" t="str">
        <f>VLOOKUP(B646,SAOM!B$2:H1598,7,0)</f>
        <v>-</v>
      </c>
      <c r="N646" s="63">
        <v>4033</v>
      </c>
      <c r="O646" s="34" t="str">
        <f>VLOOKUP(B646,SAOM!B$2:I1598,8,0)</f>
        <v>-</v>
      </c>
      <c r="P646" s="34" t="e">
        <f>VLOOKUP(B646,AG_Lider!A$1:F1957,6,0)</f>
        <v>#N/A</v>
      </c>
      <c r="Q646" s="65" t="str">
        <f>VLOOKUP(B646,SAOM!B$2:J1598,9,0)</f>
        <v>Laura Maria Caldeira</v>
      </c>
      <c r="R646" s="34" t="str">
        <f>VLOOKUP(B646,SAOM!B$2:K2044,10,0)</f>
        <v>Rua Joaquim Cezário Resende,55</v>
      </c>
      <c r="S646" s="65" t="str">
        <f>VLOOKUP(B646,SAOM!B642:M1370,12,0)</f>
        <v>(31) 3592-5967</v>
      </c>
      <c r="T646" s="116" t="str">
        <f>VLOOKUP(B646,SAOM!B642:L1370,11,0)</f>
        <v>32667-170</v>
      </c>
      <c r="U646" s="35"/>
      <c r="V646" s="63" t="str">
        <f>VLOOKUP(B646,SAOM!B642:N1370,13,0)</f>
        <v>-</v>
      </c>
      <c r="W646" s="34"/>
      <c r="X646" s="32"/>
      <c r="Y646" s="36"/>
      <c r="Z646" s="53"/>
      <c r="AA646" s="72"/>
      <c r="AB646" s="72" t="s">
        <v>4850</v>
      </c>
      <c r="AC646" s="72"/>
      <c r="AD646" s="32"/>
    </row>
    <row r="647" spans="1:30" s="37" customFormat="1">
      <c r="A647" s="69">
        <v>3814</v>
      </c>
      <c r="B647" s="61">
        <v>3814</v>
      </c>
      <c r="C647" s="34">
        <v>41088</v>
      </c>
      <c r="D647" s="34">
        <f t="shared" si="16"/>
        <v>41133</v>
      </c>
      <c r="E647" s="34">
        <f t="shared" si="17"/>
        <v>41148</v>
      </c>
      <c r="F647" s="34" t="s">
        <v>501</v>
      </c>
      <c r="G647" s="31" t="s">
        <v>682</v>
      </c>
      <c r="H647" s="31" t="s">
        <v>684</v>
      </c>
      <c r="I647" s="31" t="s">
        <v>684</v>
      </c>
      <c r="J647" s="32" t="s">
        <v>4676</v>
      </c>
      <c r="K647" s="32" t="s">
        <v>4775</v>
      </c>
      <c r="L647" s="32" t="s">
        <v>4776</v>
      </c>
      <c r="M647" s="63" t="str">
        <f>VLOOKUP(B647,SAOM!B$2:H1599,7,0)</f>
        <v>-</v>
      </c>
      <c r="N647" s="63">
        <v>4033</v>
      </c>
      <c r="O647" s="34" t="str">
        <f>VLOOKUP(B647,SAOM!B$2:I1599,8,0)</f>
        <v>-</v>
      </c>
      <c r="P647" s="34" t="e">
        <f>VLOOKUP(B647,AG_Lider!A$1:F1958,6,0)</f>
        <v>#N/A</v>
      </c>
      <c r="Q647" s="65" t="str">
        <f>VLOOKUP(B647,SAOM!B$2:J1599,9,0)</f>
        <v>Wison Ribeiro de Meireles</v>
      </c>
      <c r="R647" s="34" t="str">
        <f>VLOOKUP(B647,SAOM!B$2:K2045,10,0)</f>
        <v>Rua Lourença Maria de Jesus,61</v>
      </c>
      <c r="S647" s="65" t="str">
        <f>VLOOKUP(B647,SAOM!B643:M1371,12,0)</f>
        <v>(31) 3593-1970</v>
      </c>
      <c r="T647" s="116" t="str">
        <f>VLOOKUP(B647,SAOM!B643:L1371,11,0)</f>
        <v>32667-034</v>
      </c>
      <c r="U647" s="35"/>
      <c r="V647" s="63" t="str">
        <f>VLOOKUP(B647,SAOM!B643:N1371,13,0)</f>
        <v>-</v>
      </c>
      <c r="W647" s="34"/>
      <c r="X647" s="32"/>
      <c r="Y647" s="36"/>
      <c r="Z647" s="53"/>
      <c r="AA647" s="72"/>
      <c r="AB647" s="72" t="s">
        <v>4850</v>
      </c>
      <c r="AC647" s="72"/>
      <c r="AD647" s="32"/>
    </row>
    <row r="648" spans="1:30" s="37" customFormat="1">
      <c r="A648" s="69">
        <v>3867</v>
      </c>
      <c r="B648" s="61">
        <v>3867</v>
      </c>
      <c r="C648" s="34">
        <v>41094</v>
      </c>
      <c r="D648" s="34">
        <f t="shared" ref="D648" si="18">C648+45</f>
        <v>41139</v>
      </c>
      <c r="E648" s="34">
        <f t="shared" ref="E648" si="19">D648+15</f>
        <v>41154</v>
      </c>
      <c r="F648" s="34" t="s">
        <v>501</v>
      </c>
      <c r="G648" s="31" t="s">
        <v>517</v>
      </c>
      <c r="H648" s="31" t="s">
        <v>684</v>
      </c>
      <c r="I648" s="31" t="s">
        <v>501</v>
      </c>
      <c r="J648" s="32" t="s">
        <v>1777</v>
      </c>
      <c r="K648" s="32" t="s">
        <v>5510</v>
      </c>
      <c r="L648" s="32" t="s">
        <v>5511</v>
      </c>
      <c r="M648" s="63" t="str">
        <f>VLOOKUP(B648,SAOM!B$2:H1600,7,0)</f>
        <v>SES-BETE-3867</v>
      </c>
      <c r="N648" s="63">
        <v>4033</v>
      </c>
      <c r="O648" s="34">
        <f>VLOOKUP(B648,SAOM!B$2:I1600,8,0)</f>
        <v>41095</v>
      </c>
      <c r="P648" s="34" t="e">
        <f>VLOOKUP(B648,AG_Lider!A$1:F1959,6,0)</f>
        <v>#N/A</v>
      </c>
      <c r="Q648" s="65" t="str">
        <f>VLOOKUP(B648,SAOM!B$2:J1600,9,0)</f>
        <v>MAROLINA BARROSO</v>
      </c>
      <c r="R648" s="34" t="str">
        <f>VLOOKUP(B648,SAOM!B$2:K2046,10,0)</f>
        <v xml:space="preserve">RUA CONCEIÇÃO VIDIGAL PAULUCCI, 150 </v>
      </c>
      <c r="S648" s="65" t="str">
        <f>VLOOKUP(B648,SAOM!B644:M1372,12,0)</f>
        <v>3277-6072/ 6073</v>
      </c>
      <c r="T648" s="116" t="str">
        <f>VLOOKUP(B648,SAOM!B644:L1372,11,0)</f>
        <v>31155-440</v>
      </c>
      <c r="U648" s="35"/>
      <c r="V648" s="63" t="str">
        <f>VLOOKUP(B648,SAOM!B644:N1372,13,0)</f>
        <v>00:20:0E:10:52:71</v>
      </c>
      <c r="W648" s="34">
        <v>41095</v>
      </c>
      <c r="X648" s="32" t="s">
        <v>4420</v>
      </c>
      <c r="Y648" s="36">
        <v>41096</v>
      </c>
      <c r="Z648" s="53"/>
      <c r="AA648" s="72"/>
      <c r="AB648" s="72" t="s">
        <v>4850</v>
      </c>
      <c r="AC648" s="72"/>
      <c r="AD648" s="32" t="s">
        <v>5517</v>
      </c>
    </row>
    <row r="649" spans="1:30" s="37" customFormat="1">
      <c r="A649" s="69">
        <v>3684</v>
      </c>
      <c r="B649" s="61">
        <v>3684</v>
      </c>
      <c r="C649" s="34">
        <v>41095</v>
      </c>
      <c r="D649" s="34">
        <f t="shared" ref="D649:D688" si="20">C649+45</f>
        <v>41140</v>
      </c>
      <c r="E649" s="34">
        <f t="shared" ref="E649:E688" si="21">D649+15</f>
        <v>41155</v>
      </c>
      <c r="F649" s="34">
        <v>41103</v>
      </c>
      <c r="G649" s="31" t="s">
        <v>764</v>
      </c>
      <c r="H649" s="31" t="s">
        <v>499</v>
      </c>
      <c r="I649" s="31" t="s">
        <v>506</v>
      </c>
      <c r="J649" s="32" t="s">
        <v>175</v>
      </c>
      <c r="K649" s="32" t="s">
        <v>5708</v>
      </c>
      <c r="L649" s="32" t="s">
        <v>5709</v>
      </c>
      <c r="M649" s="63" t="str">
        <f>VLOOKUP(B649,SAOM!B$2:H1601,7,0)</f>
        <v>-</v>
      </c>
      <c r="N649" s="63">
        <v>4033</v>
      </c>
      <c r="O649" s="34" t="str">
        <f>VLOOKUP(B649,SAOM!B$2:I1601,8,0)</f>
        <v>-</v>
      </c>
      <c r="P649" s="34" t="e">
        <f>VLOOKUP(B649,AG_Lider!A$1:F1960,6,0)</f>
        <v>#N/A</v>
      </c>
      <c r="Q649" s="65" t="str">
        <f>VLOOKUP(B649,SAOM!B$2:J1601,9,0)</f>
        <v>Karla Cristine</v>
      </c>
      <c r="R649" s="34" t="str">
        <f>VLOOKUP(B649,SAOM!B$2:K2047,10,0)</f>
        <v>Rua Concordia, s/n</v>
      </c>
      <c r="S649" s="65" t="str">
        <f>VLOOKUP(B649,SAOM!B645:M1373,12,0)</f>
        <v>(33) 3529-2337</v>
      </c>
      <c r="T649" s="116" t="str">
        <f>VLOOKUP(B649,SAOM!B645:L1373,11,0)</f>
        <v>39800-000</v>
      </c>
      <c r="U649" s="35"/>
      <c r="V649" s="63" t="str">
        <f>VLOOKUP(B649,SAOM!B645:N1373,13,0)</f>
        <v>-</v>
      </c>
      <c r="W649" s="34"/>
      <c r="X649" s="32"/>
      <c r="Y649" s="36"/>
      <c r="Z649" s="53"/>
      <c r="AA649" s="72" t="s">
        <v>5994</v>
      </c>
      <c r="AB649" s="72" t="s">
        <v>4850</v>
      </c>
      <c r="AC649" s="72"/>
      <c r="AD649" s="32"/>
    </row>
    <row r="650" spans="1:30" s="37" customFormat="1">
      <c r="A650" s="69">
        <v>3683</v>
      </c>
      <c r="B650" s="61">
        <v>3683</v>
      </c>
      <c r="C650" s="34">
        <v>41095</v>
      </c>
      <c r="D650" s="34">
        <f t="shared" si="20"/>
        <v>41140</v>
      </c>
      <c r="E650" s="34">
        <f t="shared" si="21"/>
        <v>41155</v>
      </c>
      <c r="F650" s="34" t="s">
        <v>501</v>
      </c>
      <c r="G650" s="31" t="s">
        <v>752</v>
      </c>
      <c r="H650" s="31" t="s">
        <v>499</v>
      </c>
      <c r="I650" s="31" t="s">
        <v>499</v>
      </c>
      <c r="J650" s="32" t="s">
        <v>175</v>
      </c>
      <c r="K650" s="32" t="s">
        <v>5708</v>
      </c>
      <c r="L650" s="32" t="s">
        <v>5709</v>
      </c>
      <c r="M650" s="63" t="str">
        <f>VLOOKUP(B650,SAOM!B$2:H1602,7,0)</f>
        <v>-</v>
      </c>
      <c r="N650" s="63">
        <v>4033</v>
      </c>
      <c r="O650" s="34" t="str">
        <f>VLOOKUP(B650,SAOM!B$2:I1602,8,0)</f>
        <v>-</v>
      </c>
      <c r="P650" s="34" t="e">
        <f>VLOOKUP(B650,AG_Lider!A$1:F1961,6,0)</f>
        <v>#N/A</v>
      </c>
      <c r="Q650" s="65" t="str">
        <f>VLOOKUP(B650,SAOM!B$2:J1602,9,0)</f>
        <v>Marcela S. Nick</v>
      </c>
      <c r="R650" s="34" t="str">
        <f>VLOOKUP(B650,SAOM!B$2:K2048,10,0)</f>
        <v>Rua José Arregui , n39</v>
      </c>
      <c r="S650" s="65" t="str">
        <f>VLOOKUP(B650,SAOM!B646:M1374,12,0)</f>
        <v>(33) 3536-2744</v>
      </c>
      <c r="T650" s="116">
        <f>VLOOKUP(B650,SAOM!B646:L1374,11,0)</f>
        <v>39800000</v>
      </c>
      <c r="U650" s="35"/>
      <c r="V650" s="63" t="str">
        <f>VLOOKUP(B650,SAOM!B646:N1374,13,0)</f>
        <v>-</v>
      </c>
      <c r="W650" s="34"/>
      <c r="X650" s="32"/>
      <c r="Y650" s="36"/>
      <c r="Z650" s="53"/>
      <c r="AA650" s="72"/>
      <c r="AB650" s="72" t="s">
        <v>4850</v>
      </c>
      <c r="AC650" s="72"/>
      <c r="AD650" s="32"/>
    </row>
    <row r="651" spans="1:30" s="37" customFormat="1">
      <c r="A651" s="69">
        <v>3675</v>
      </c>
      <c r="B651" s="61">
        <v>3675</v>
      </c>
      <c r="C651" s="34">
        <v>41095</v>
      </c>
      <c r="D651" s="34">
        <f t="shared" si="20"/>
        <v>41140</v>
      </c>
      <c r="E651" s="34">
        <f t="shared" si="21"/>
        <v>41155</v>
      </c>
      <c r="F651" s="34" t="s">
        <v>501</v>
      </c>
      <c r="G651" s="31" t="s">
        <v>752</v>
      </c>
      <c r="H651" s="31" t="s">
        <v>499</v>
      </c>
      <c r="I651" s="31" t="s">
        <v>499</v>
      </c>
      <c r="J651" s="32" t="s">
        <v>175</v>
      </c>
      <c r="K651" s="32" t="s">
        <v>5708</v>
      </c>
      <c r="L651" s="32" t="s">
        <v>5709</v>
      </c>
      <c r="M651" s="63" t="str">
        <f>VLOOKUP(B651,SAOM!B$2:H1603,7,0)</f>
        <v>-</v>
      </c>
      <c r="N651" s="63">
        <v>4033</v>
      </c>
      <c r="O651" s="34" t="str">
        <f>VLOOKUP(B651,SAOM!B$2:I1603,8,0)</f>
        <v>-</v>
      </c>
      <c r="P651" s="34" t="e">
        <f>VLOOKUP(B651,AG_Lider!A$1:F1962,6,0)</f>
        <v>#N/A</v>
      </c>
      <c r="Q651" s="65" t="str">
        <f>VLOOKUP(B651,SAOM!B$2:J1603,9,0)</f>
        <v>Daniele C. Dias</v>
      </c>
      <c r="R651" s="34" t="str">
        <f>VLOOKUP(B651,SAOM!B$2:K2049,10,0)</f>
        <v>Rua Rachid Handere , n519</v>
      </c>
      <c r="S651" s="65" t="str">
        <f>VLOOKUP(B651,SAOM!B647:M1375,12,0)</f>
        <v>(33) 3521-1344</v>
      </c>
      <c r="T651" s="116">
        <f>VLOOKUP(B651,SAOM!B647:L1375,11,0)</f>
        <v>39800000</v>
      </c>
      <c r="U651" s="35"/>
      <c r="V651" s="63" t="str">
        <f>VLOOKUP(B651,SAOM!B647:N1375,13,0)</f>
        <v>-</v>
      </c>
      <c r="W651" s="34"/>
      <c r="X651" s="32"/>
      <c r="Y651" s="36"/>
      <c r="Z651" s="53"/>
      <c r="AA651" s="72"/>
      <c r="AB651" s="72" t="s">
        <v>4850</v>
      </c>
      <c r="AC651" s="72"/>
      <c r="AD651" s="32"/>
    </row>
    <row r="652" spans="1:30" s="37" customFormat="1">
      <c r="A652" s="69">
        <v>3847</v>
      </c>
      <c r="B652" s="61">
        <v>3847</v>
      </c>
      <c r="C652" s="34">
        <v>41095</v>
      </c>
      <c r="D652" s="34">
        <f t="shared" si="20"/>
        <v>41140</v>
      </c>
      <c r="E652" s="34">
        <f t="shared" si="21"/>
        <v>41155</v>
      </c>
      <c r="F652" s="34" t="s">
        <v>501</v>
      </c>
      <c r="G652" s="31" t="s">
        <v>752</v>
      </c>
      <c r="H652" s="31" t="s">
        <v>499</v>
      </c>
      <c r="I652" s="31" t="s">
        <v>499</v>
      </c>
      <c r="J652" s="32" t="s">
        <v>5570</v>
      </c>
      <c r="K652" s="32" t="s">
        <v>5710</v>
      </c>
      <c r="L652" s="32" t="s">
        <v>5711</v>
      </c>
      <c r="M652" s="63" t="str">
        <f>VLOOKUP(B652,SAOM!B$2:H1604,7,0)</f>
        <v>-</v>
      </c>
      <c r="N652" s="63">
        <v>4033</v>
      </c>
      <c r="O652" s="34" t="str">
        <f>VLOOKUP(B652,SAOM!B$2:I1604,8,0)</f>
        <v>-</v>
      </c>
      <c r="P652" s="34" t="e">
        <f>VLOOKUP(B652,AG_Lider!A$1:F1963,6,0)</f>
        <v>#N/A</v>
      </c>
      <c r="Q652" s="65" t="str">
        <f>VLOOKUP(B652,SAOM!B$2:J1604,9,0)</f>
        <v>Hianna dos Santos</v>
      </c>
      <c r="R652" s="34" t="str">
        <f>VLOOKUP(B652,SAOM!B$2:K2050,10,0)</f>
        <v>Avenida Magalhaes Pinto nº 130</v>
      </c>
      <c r="S652" s="65" t="str">
        <f>VLOOKUP(B652,SAOM!B648:M1376,12,0)</f>
        <v>(33)3236-1025</v>
      </c>
      <c r="T652" s="116">
        <f>VLOOKUP(B652,SAOM!B648:L1376,11,0)</f>
        <v>35138000</v>
      </c>
      <c r="U652" s="35"/>
      <c r="V652" s="63" t="str">
        <f>VLOOKUP(B652,SAOM!B648:N1376,13,0)</f>
        <v>-</v>
      </c>
      <c r="W652" s="34"/>
      <c r="X652" s="32"/>
      <c r="Y652" s="36"/>
      <c r="Z652" s="53"/>
      <c r="AA652" s="72"/>
      <c r="AB652" s="72" t="s">
        <v>4850</v>
      </c>
      <c r="AC652" s="72"/>
      <c r="AD652" s="32"/>
    </row>
    <row r="653" spans="1:30" s="37" customFormat="1">
      <c r="A653" s="69">
        <v>3849</v>
      </c>
      <c r="B653" s="61">
        <v>3849</v>
      </c>
      <c r="C653" s="34">
        <v>41095</v>
      </c>
      <c r="D653" s="34">
        <f t="shared" si="20"/>
        <v>41140</v>
      </c>
      <c r="E653" s="34">
        <f t="shared" si="21"/>
        <v>41155</v>
      </c>
      <c r="F653" s="34" t="s">
        <v>501</v>
      </c>
      <c r="G653" s="31" t="s">
        <v>752</v>
      </c>
      <c r="H653" s="31" t="s">
        <v>499</v>
      </c>
      <c r="I653" s="31" t="s">
        <v>499</v>
      </c>
      <c r="J653" s="32" t="s">
        <v>5570</v>
      </c>
      <c r="K653" s="32" t="s">
        <v>5710</v>
      </c>
      <c r="L653" s="32" t="s">
        <v>5711</v>
      </c>
      <c r="M653" s="63" t="str">
        <f>VLOOKUP(B653,SAOM!B$2:H1605,7,0)</f>
        <v>-</v>
      </c>
      <c r="N653" s="63">
        <v>4033</v>
      </c>
      <c r="O653" s="34" t="str">
        <f>VLOOKUP(B653,SAOM!B$2:I1605,8,0)</f>
        <v>-</v>
      </c>
      <c r="P653" s="34" t="e">
        <f>VLOOKUP(B653,AG_Lider!A$1:F1964,6,0)</f>
        <v>#N/A</v>
      </c>
      <c r="Q653" s="65" t="str">
        <f>VLOOKUP(B653,SAOM!B$2:J1605,9,0)</f>
        <v>Vacirlene Oliveira Silva Ribeiro</v>
      </c>
      <c r="R653" s="34" t="str">
        <f>VLOOKUP(B653,SAOM!B$2:K2051,10,0)</f>
        <v>Rua Altino Marques nº 168</v>
      </c>
      <c r="S653" s="65" t="str">
        <f>VLOOKUP(B653,SAOM!B649:M1377,12,0)</f>
        <v>(33)3236-1025</v>
      </c>
      <c r="T653" s="116">
        <f>VLOOKUP(B653,SAOM!B649:L1377,11,0)</f>
        <v>35138000</v>
      </c>
      <c r="U653" s="35"/>
      <c r="V653" s="63" t="str">
        <f>VLOOKUP(B653,SAOM!B649:N1377,13,0)</f>
        <v>-</v>
      </c>
      <c r="W653" s="34"/>
      <c r="X653" s="32"/>
      <c r="Y653" s="36"/>
      <c r="Z653" s="53"/>
      <c r="AA653" s="72"/>
      <c r="AB653" s="72" t="s">
        <v>4850</v>
      </c>
      <c r="AC653" s="72"/>
      <c r="AD653" s="32"/>
    </row>
    <row r="654" spans="1:30" s="37" customFormat="1">
      <c r="A654" s="69">
        <v>3848</v>
      </c>
      <c r="B654" s="61">
        <v>3848</v>
      </c>
      <c r="C654" s="34">
        <v>41095</v>
      </c>
      <c r="D654" s="34">
        <f t="shared" si="20"/>
        <v>41140</v>
      </c>
      <c r="E654" s="34">
        <f t="shared" si="21"/>
        <v>41155</v>
      </c>
      <c r="F654" s="34" t="s">
        <v>501</v>
      </c>
      <c r="G654" s="31" t="s">
        <v>752</v>
      </c>
      <c r="H654" s="31" t="s">
        <v>499</v>
      </c>
      <c r="I654" s="31" t="s">
        <v>499</v>
      </c>
      <c r="J654" s="32" t="s">
        <v>5570</v>
      </c>
      <c r="K654" s="32" t="s">
        <v>5710</v>
      </c>
      <c r="L654" s="32" t="s">
        <v>5711</v>
      </c>
      <c r="M654" s="63" t="str">
        <f>VLOOKUP(B654,SAOM!B$2:H1606,7,0)</f>
        <v>-</v>
      </c>
      <c r="N654" s="63">
        <v>4033</v>
      </c>
      <c r="O654" s="34" t="str">
        <f>VLOOKUP(B654,SAOM!B$2:I1606,8,0)</f>
        <v>-</v>
      </c>
      <c r="P654" s="34" t="e">
        <f>VLOOKUP(B654,AG_Lider!A$1:F1965,6,0)</f>
        <v>#N/A</v>
      </c>
      <c r="Q654" s="65" t="str">
        <f>VLOOKUP(B654,SAOM!B$2:J1606,9,0)</f>
        <v>Flávia Flores da Silva</v>
      </c>
      <c r="R654" s="34" t="str">
        <f>VLOOKUP(B654,SAOM!B$2:K2052,10,0)</f>
        <v>Avenida Isidoro Nalon nº 290</v>
      </c>
      <c r="S654" s="65" t="str">
        <f>VLOOKUP(B654,SAOM!B650:M1378,12,0)</f>
        <v>(33)3236-1025</v>
      </c>
      <c r="T654" s="116">
        <f>VLOOKUP(B654,SAOM!B650:L1378,11,0)</f>
        <v>35138000</v>
      </c>
      <c r="U654" s="35"/>
      <c r="V654" s="63" t="str">
        <f>VLOOKUP(B654,SAOM!B650:N1378,13,0)</f>
        <v>-</v>
      </c>
      <c r="W654" s="34"/>
      <c r="X654" s="32"/>
      <c r="Y654" s="36"/>
      <c r="Z654" s="53"/>
      <c r="AA654" s="72"/>
      <c r="AB654" s="72" t="s">
        <v>4850</v>
      </c>
      <c r="AC654" s="72"/>
      <c r="AD654" s="32"/>
    </row>
    <row r="655" spans="1:30" s="37" customFormat="1">
      <c r="A655" s="69">
        <v>3851</v>
      </c>
      <c r="B655" s="61">
        <v>3851</v>
      </c>
      <c r="C655" s="34">
        <v>41095</v>
      </c>
      <c r="D655" s="34">
        <f t="shared" si="20"/>
        <v>41140</v>
      </c>
      <c r="E655" s="34">
        <f t="shared" si="21"/>
        <v>41155</v>
      </c>
      <c r="F655" s="34" t="s">
        <v>501</v>
      </c>
      <c r="G655" s="31" t="s">
        <v>752</v>
      </c>
      <c r="H655" s="31" t="s">
        <v>499</v>
      </c>
      <c r="I655" s="31" t="s">
        <v>499</v>
      </c>
      <c r="J655" s="32" t="s">
        <v>5570</v>
      </c>
      <c r="K655" s="32" t="s">
        <v>5710</v>
      </c>
      <c r="L655" s="32" t="s">
        <v>5711</v>
      </c>
      <c r="M655" s="63" t="str">
        <f>VLOOKUP(B655,SAOM!B$2:H1607,7,0)</f>
        <v>-</v>
      </c>
      <c r="N655" s="63">
        <v>4033</v>
      </c>
      <c r="O655" s="34" t="str">
        <f>VLOOKUP(B655,SAOM!B$2:I1607,8,0)</f>
        <v>-</v>
      </c>
      <c r="P655" s="34" t="e">
        <f>VLOOKUP(B655,AG_Lider!A$1:F1966,6,0)</f>
        <v>#N/A</v>
      </c>
      <c r="Q655" s="65" t="str">
        <f>VLOOKUP(B655,SAOM!B$2:J1607,9,0)</f>
        <v>PAULO HENRIQUE MOREIRA</v>
      </c>
      <c r="R655" s="34" t="str">
        <f>VLOOKUP(B655,SAOM!B$2:K2053,10,0)</f>
        <v xml:space="preserve">	RUA PADRE AVELINO PEREIRA, 06 </v>
      </c>
      <c r="S655" s="65" t="str">
        <f>VLOOKUP(B655,SAOM!B651:M1379,12,0)</f>
        <v>32-3346-1256</v>
      </c>
      <c r="T655" s="116" t="str">
        <f>VLOOKUP(B655,SAOM!B651:L1379,11,0)</f>
        <v>36220-000</v>
      </c>
      <c r="U655" s="35"/>
      <c r="V655" s="63" t="str">
        <f>VLOOKUP(B655,SAOM!B651:N1379,13,0)</f>
        <v>-</v>
      </c>
      <c r="W655" s="34"/>
      <c r="X655" s="32"/>
      <c r="Y655" s="36"/>
      <c r="Z655" s="53"/>
      <c r="AA655" s="72" t="s">
        <v>5995</v>
      </c>
      <c r="AB655" s="72" t="s">
        <v>4850</v>
      </c>
      <c r="AC655" s="72"/>
      <c r="AD655" s="32"/>
    </row>
    <row r="656" spans="1:30" s="37" customFormat="1">
      <c r="A656" s="69">
        <v>3850</v>
      </c>
      <c r="B656" s="61">
        <v>3850</v>
      </c>
      <c r="C656" s="34">
        <v>41095</v>
      </c>
      <c r="D656" s="34">
        <f t="shared" si="20"/>
        <v>41140</v>
      </c>
      <c r="E656" s="34">
        <f t="shared" si="21"/>
        <v>41155</v>
      </c>
      <c r="F656" s="34">
        <v>41103</v>
      </c>
      <c r="G656" s="31" t="s">
        <v>752</v>
      </c>
      <c r="H656" s="31" t="s">
        <v>499</v>
      </c>
      <c r="I656" s="31" t="s">
        <v>499</v>
      </c>
      <c r="J656" s="32" t="s">
        <v>2428</v>
      </c>
      <c r="K656" s="32" t="s">
        <v>5712</v>
      </c>
      <c r="L656" s="32" t="s">
        <v>5713</v>
      </c>
      <c r="M656" s="63" t="str">
        <f>VLOOKUP(B656,SAOM!B$2:H1608,7,0)</f>
        <v>-</v>
      </c>
      <c r="N656" s="63">
        <v>4033</v>
      </c>
      <c r="O656" s="34" t="str">
        <f>VLOOKUP(B656,SAOM!B$2:I1608,8,0)</f>
        <v>-</v>
      </c>
      <c r="P656" s="34" t="e">
        <f>VLOOKUP(B656,AG_Lider!A$1:F1967,6,0)</f>
        <v>#N/A</v>
      </c>
      <c r="Q656" s="65" t="str">
        <f>VLOOKUP(B656,SAOM!B$2:J1608,9,0)</f>
        <v>PAULO HENRIQUE MOREIRA</v>
      </c>
      <c r="R656" s="34" t="str">
        <f>VLOOKUP(B656,SAOM!B$2:K2054,10,0)</f>
        <v>RUA EUCLIDES RIBEIRO, 46 - CENTRO</v>
      </c>
      <c r="S656" s="65" t="str">
        <f>VLOOKUP(B656,SAOM!B652:M1380,12,0)</f>
        <v>32-3346-1256</v>
      </c>
      <c r="T656" s="116" t="str">
        <f>VLOOKUP(B656,SAOM!B652:L1380,11,0)</f>
        <v>36220-000</v>
      </c>
      <c r="U656" s="35"/>
      <c r="V656" s="63" t="str">
        <f>VLOOKUP(B656,SAOM!B652:N1380,13,0)</f>
        <v>-</v>
      </c>
      <c r="W656" s="34"/>
      <c r="X656" s="32"/>
      <c r="Y656" s="36"/>
      <c r="Z656" s="53"/>
      <c r="AA656" s="72" t="s">
        <v>5996</v>
      </c>
      <c r="AB656" s="72" t="s">
        <v>4850</v>
      </c>
      <c r="AC656" s="72"/>
      <c r="AD656" s="32"/>
    </row>
    <row r="657" spans="1:30" s="37" customFormat="1">
      <c r="A657" s="69">
        <v>3852</v>
      </c>
      <c r="B657" s="61">
        <v>3852</v>
      </c>
      <c r="C657" s="34">
        <v>41094</v>
      </c>
      <c r="D657" s="34">
        <f t="shared" si="20"/>
        <v>41139</v>
      </c>
      <c r="E657" s="34">
        <f t="shared" si="21"/>
        <v>41154</v>
      </c>
      <c r="F657" s="34" t="s">
        <v>501</v>
      </c>
      <c r="G657" s="31" t="s">
        <v>752</v>
      </c>
      <c r="H657" s="31" t="s">
        <v>499</v>
      </c>
      <c r="I657" s="31" t="s">
        <v>499</v>
      </c>
      <c r="J657" s="32" t="s">
        <v>2428</v>
      </c>
      <c r="K657" s="32" t="s">
        <v>5712</v>
      </c>
      <c r="L657" s="32" t="s">
        <v>5713</v>
      </c>
      <c r="M657" s="63" t="str">
        <f>VLOOKUP(B657,SAOM!B$2:H1609,7,0)</f>
        <v>-</v>
      </c>
      <c r="N657" s="63">
        <v>4033</v>
      </c>
      <c r="O657" s="34" t="str">
        <f>VLOOKUP(B657,SAOM!B$2:I1609,8,0)</f>
        <v>-</v>
      </c>
      <c r="P657" s="34" t="e">
        <f>VLOOKUP(B657,AG_Lider!A$1:F1968,6,0)</f>
        <v>#N/A</v>
      </c>
      <c r="Q657" s="65" t="str">
        <f>VLOOKUP(B657,SAOM!B$2:J1609,9,0)</f>
        <v>PAULO HENRIQUE MOREIRA</v>
      </c>
      <c r="R657" s="34" t="str">
        <f>VLOOKUP(B657,SAOM!B$2:K2055,10,0)</f>
        <v>RUA EUCLIDES RIBEIRO, 99</v>
      </c>
      <c r="S657" s="65" t="str">
        <f>VLOOKUP(B657,SAOM!B653:M1381,12,0)</f>
        <v>32-3346-1256</v>
      </c>
      <c r="T657" s="116" t="str">
        <f>VLOOKUP(B657,SAOM!B653:L1381,11,0)</f>
        <v>36220-000</v>
      </c>
      <c r="U657" s="35"/>
      <c r="V657" s="63" t="str">
        <f>VLOOKUP(B657,SAOM!B653:N1381,13,0)</f>
        <v>-</v>
      </c>
      <c r="W657" s="34"/>
      <c r="X657" s="32"/>
      <c r="Y657" s="36"/>
      <c r="Z657" s="53"/>
      <c r="AA657" s="72"/>
      <c r="AB657" s="72" t="s">
        <v>4850</v>
      </c>
      <c r="AC657" s="72"/>
      <c r="AD657" s="32"/>
    </row>
    <row r="658" spans="1:30" s="37" customFormat="1">
      <c r="A658" s="69">
        <v>3853</v>
      </c>
      <c r="B658" s="61">
        <v>3853</v>
      </c>
      <c r="C658" s="34">
        <v>41094</v>
      </c>
      <c r="D658" s="34">
        <f t="shared" si="20"/>
        <v>41139</v>
      </c>
      <c r="E658" s="34">
        <f t="shared" si="21"/>
        <v>41154</v>
      </c>
      <c r="F658" s="34" t="s">
        <v>501</v>
      </c>
      <c r="G658" s="31" t="s">
        <v>752</v>
      </c>
      <c r="H658" s="31" t="s">
        <v>499</v>
      </c>
      <c r="I658" s="31" t="s">
        <v>499</v>
      </c>
      <c r="J658" s="32" t="s">
        <v>2428</v>
      </c>
      <c r="K658" s="32" t="s">
        <v>5712</v>
      </c>
      <c r="L658" s="32" t="s">
        <v>5713</v>
      </c>
      <c r="M658" s="63" t="str">
        <f>VLOOKUP(B658,SAOM!B$2:H1610,7,0)</f>
        <v>-</v>
      </c>
      <c r="N658" s="63">
        <v>4033</v>
      </c>
      <c r="O658" s="34" t="str">
        <f>VLOOKUP(B658,SAOM!B$2:I1610,8,0)</f>
        <v>-</v>
      </c>
      <c r="P658" s="34" t="e">
        <f>VLOOKUP(B658,AG_Lider!A$1:F1969,6,0)</f>
        <v>#N/A</v>
      </c>
      <c r="Q658" s="65" t="str">
        <f>VLOOKUP(B658,SAOM!B$2:J1610,9,0)</f>
        <v>PAULO HENRIQUE MOREIRA</v>
      </c>
      <c r="R658" s="34" t="str">
        <f>VLOOKUP(B658,SAOM!B$2:K2056,10,0)</f>
        <v>AVENIDA VICTOR MIRACAPILLO, 251</v>
      </c>
      <c r="S658" s="65" t="str">
        <f>VLOOKUP(B658,SAOM!B654:M1382,12,0)</f>
        <v>32-33315782</v>
      </c>
      <c r="T658" s="116" t="str">
        <f>VLOOKUP(B658,SAOM!B654:L1382,11,0)</f>
        <v>36220-000</v>
      </c>
      <c r="U658" s="35"/>
      <c r="V658" s="63" t="str">
        <f>VLOOKUP(B658,SAOM!B654:N1382,13,0)</f>
        <v>-</v>
      </c>
      <c r="W658" s="34"/>
      <c r="X658" s="32"/>
      <c r="Y658" s="36"/>
      <c r="Z658" s="53"/>
      <c r="AA658" s="72"/>
      <c r="AB658" s="72" t="s">
        <v>4850</v>
      </c>
      <c r="AC658" s="72"/>
      <c r="AD658" s="32"/>
    </row>
    <row r="659" spans="1:30" s="37" customFormat="1">
      <c r="A659" s="69">
        <v>3856</v>
      </c>
      <c r="B659" s="61">
        <v>3856</v>
      </c>
      <c r="C659" s="34">
        <v>41094</v>
      </c>
      <c r="D659" s="34">
        <f t="shared" si="20"/>
        <v>41139</v>
      </c>
      <c r="E659" s="34">
        <f t="shared" si="21"/>
        <v>41154</v>
      </c>
      <c r="F659" s="34" t="s">
        <v>501</v>
      </c>
      <c r="G659" s="31" t="s">
        <v>752</v>
      </c>
      <c r="H659" s="31" t="s">
        <v>499</v>
      </c>
      <c r="I659" s="31" t="s">
        <v>499</v>
      </c>
      <c r="J659" s="32" t="s">
        <v>2428</v>
      </c>
      <c r="K659" s="32" t="s">
        <v>5712</v>
      </c>
      <c r="L659" s="32" t="s">
        <v>5713</v>
      </c>
      <c r="M659" s="63" t="str">
        <f>VLOOKUP(B659,SAOM!B$2:H1611,7,0)</f>
        <v>-</v>
      </c>
      <c r="N659" s="63">
        <v>4033</v>
      </c>
      <c r="O659" s="34" t="str">
        <f>VLOOKUP(B659,SAOM!B$2:I1611,8,0)</f>
        <v>-</v>
      </c>
      <c r="P659" s="34" t="e">
        <f>VLOOKUP(B659,AG_Lider!A$1:F1970,6,0)</f>
        <v>#N/A</v>
      </c>
      <c r="Q659" s="65" t="str">
        <f>VLOOKUP(B659,SAOM!B$2:J1611,9,0)</f>
        <v>PAULO HENRIQUE MOREIRA</v>
      </c>
      <c r="R659" s="34" t="str">
        <f>VLOOKUP(B659,SAOM!B$2:K2057,10,0)</f>
        <v>LOCALIDADE RURAL DE CACHOEIRINHA</v>
      </c>
      <c r="S659" s="65" t="str">
        <f>VLOOKUP(B659,SAOM!B655:M1383,12,0)</f>
        <v>32-3336-0063</v>
      </c>
      <c r="T659" s="116" t="str">
        <f>VLOOKUP(B659,SAOM!B655:L1383,11,0)</f>
        <v>36220-000</v>
      </c>
      <c r="U659" s="35"/>
      <c r="V659" s="63" t="str">
        <f>VLOOKUP(B659,SAOM!B655:N1383,13,0)</f>
        <v>-</v>
      </c>
      <c r="W659" s="34"/>
      <c r="X659" s="32"/>
      <c r="Y659" s="36"/>
      <c r="Z659" s="53"/>
      <c r="AA659" s="72"/>
      <c r="AB659" s="72" t="s">
        <v>4850</v>
      </c>
      <c r="AC659" s="72"/>
      <c r="AD659" s="32"/>
    </row>
    <row r="660" spans="1:30" s="37" customFormat="1">
      <c r="A660" s="69">
        <v>3855</v>
      </c>
      <c r="B660" s="61">
        <v>3855</v>
      </c>
      <c r="C660" s="34">
        <v>41094</v>
      </c>
      <c r="D660" s="34">
        <f t="shared" si="20"/>
        <v>41139</v>
      </c>
      <c r="E660" s="34">
        <f t="shared" si="21"/>
        <v>41154</v>
      </c>
      <c r="F660" s="34" t="s">
        <v>501</v>
      </c>
      <c r="G660" s="31" t="s">
        <v>752</v>
      </c>
      <c r="H660" s="31" t="s">
        <v>499</v>
      </c>
      <c r="I660" s="31" t="s">
        <v>499</v>
      </c>
      <c r="J660" s="32" t="s">
        <v>2428</v>
      </c>
      <c r="K660" s="32" t="s">
        <v>5712</v>
      </c>
      <c r="L660" s="32" t="s">
        <v>5713</v>
      </c>
      <c r="M660" s="63" t="str">
        <f>VLOOKUP(B660,SAOM!B$2:H1612,7,0)</f>
        <v>-</v>
      </c>
      <c r="N660" s="63">
        <v>4033</v>
      </c>
      <c r="O660" s="34" t="str">
        <f>VLOOKUP(B660,SAOM!B$2:I1612,8,0)</f>
        <v>-</v>
      </c>
      <c r="P660" s="34" t="e">
        <f>VLOOKUP(B660,AG_Lider!A$1:F1971,6,0)</f>
        <v>#N/A</v>
      </c>
      <c r="Q660" s="65" t="str">
        <f>VLOOKUP(B660,SAOM!B$2:J1612,9,0)</f>
        <v>PAULO HENRIQUE MOREIRA</v>
      </c>
      <c r="R660" s="34" t="str">
        <f>VLOOKUP(B660,SAOM!B$2:K2058,10,0)</f>
        <v>RUA NELSON FORTES DA SILVA, 97</v>
      </c>
      <c r="S660" s="65" t="str">
        <f>VLOOKUP(B660,SAOM!B656:M1384,12,0)</f>
        <v>32-3346-2033</v>
      </c>
      <c r="T660" s="116" t="str">
        <f>VLOOKUP(B660,SAOM!B656:L1384,11,0)</f>
        <v>36220-000</v>
      </c>
      <c r="U660" s="35"/>
      <c r="V660" s="63" t="str">
        <f>VLOOKUP(B660,SAOM!B656:N1384,13,0)</f>
        <v>-</v>
      </c>
      <c r="W660" s="34"/>
      <c r="X660" s="32"/>
      <c r="Y660" s="36"/>
      <c r="Z660" s="53"/>
      <c r="AA660" s="72"/>
      <c r="AB660" s="72" t="s">
        <v>4850</v>
      </c>
      <c r="AC660" s="72"/>
      <c r="AD660" s="32"/>
    </row>
    <row r="661" spans="1:30" s="37" customFormat="1">
      <c r="A661" s="69">
        <v>3854</v>
      </c>
      <c r="B661" s="61">
        <v>3854</v>
      </c>
      <c r="C661" s="34">
        <v>41094</v>
      </c>
      <c r="D661" s="34">
        <f t="shared" si="20"/>
        <v>41139</v>
      </c>
      <c r="E661" s="34">
        <f t="shared" si="21"/>
        <v>41154</v>
      </c>
      <c r="F661" s="34" t="s">
        <v>501</v>
      </c>
      <c r="G661" s="31" t="s">
        <v>752</v>
      </c>
      <c r="H661" s="31" t="s">
        <v>499</v>
      </c>
      <c r="I661" s="31" t="s">
        <v>499</v>
      </c>
      <c r="J661" s="32" t="s">
        <v>2428</v>
      </c>
      <c r="K661" s="32" t="s">
        <v>5712</v>
      </c>
      <c r="L661" s="32" t="s">
        <v>5713</v>
      </c>
      <c r="M661" s="63" t="str">
        <f>VLOOKUP(B661,SAOM!B$2:H1613,7,0)</f>
        <v>-</v>
      </c>
      <c r="N661" s="63">
        <v>4033</v>
      </c>
      <c r="O661" s="34" t="str">
        <f>VLOOKUP(B661,SAOM!B$2:I1613,8,0)</f>
        <v>-</v>
      </c>
      <c r="P661" s="34" t="e">
        <f>VLOOKUP(B661,AG_Lider!A$1:F1972,6,0)</f>
        <v>#N/A</v>
      </c>
      <c r="Q661" s="65" t="str">
        <f>VLOOKUP(B661,SAOM!B$2:J1613,9,0)</f>
        <v>PAULO HENRIQUE MOREIRA</v>
      </c>
      <c r="R661" s="34" t="str">
        <f>VLOOKUP(B661,SAOM!B$2:K2059,10,0)</f>
        <v>RUA JOAO BATISTA, 278</v>
      </c>
      <c r="S661" s="65" t="str">
        <f>VLOOKUP(B661,SAOM!B657:M1385,12,0)</f>
        <v>32-3330-1165</v>
      </c>
      <c r="T661" s="116" t="str">
        <f>VLOOKUP(B661,SAOM!B657:L1385,11,0)</f>
        <v>36220-000</v>
      </c>
      <c r="U661" s="35"/>
      <c r="V661" s="63" t="str">
        <f>VLOOKUP(B661,SAOM!B657:N1385,13,0)</f>
        <v>-</v>
      </c>
      <c r="W661" s="34"/>
      <c r="X661" s="32"/>
      <c r="Y661" s="36"/>
      <c r="Z661" s="53"/>
      <c r="AA661" s="72"/>
      <c r="AB661" s="72" t="s">
        <v>4850</v>
      </c>
      <c r="AC661" s="72"/>
      <c r="AD661" s="32"/>
    </row>
    <row r="662" spans="1:30" s="37" customFormat="1">
      <c r="A662" s="69">
        <v>3866</v>
      </c>
      <c r="B662" s="61">
        <v>3866</v>
      </c>
      <c r="C662" s="34">
        <v>41094</v>
      </c>
      <c r="D662" s="34">
        <f t="shared" si="20"/>
        <v>41139</v>
      </c>
      <c r="E662" s="34">
        <f t="shared" si="21"/>
        <v>41154</v>
      </c>
      <c r="F662" s="34" t="s">
        <v>501</v>
      </c>
      <c r="G662" s="31" t="s">
        <v>752</v>
      </c>
      <c r="H662" s="31" t="s">
        <v>499</v>
      </c>
      <c r="I662" s="31" t="s">
        <v>499</v>
      </c>
      <c r="J662" s="32" t="s">
        <v>2114</v>
      </c>
      <c r="K662" s="32" t="s">
        <v>5714</v>
      </c>
      <c r="L662" s="32" t="s">
        <v>5715</v>
      </c>
      <c r="M662" s="63" t="str">
        <f>VLOOKUP(B662,SAOM!B$2:H1614,7,0)</f>
        <v>-</v>
      </c>
      <c r="N662" s="63">
        <v>4033</v>
      </c>
      <c r="O662" s="34" t="str">
        <f>VLOOKUP(B662,SAOM!B$2:I1614,8,0)</f>
        <v>-</v>
      </c>
      <c r="P662" s="34" t="e">
        <f>VLOOKUP(B662,AG_Lider!A$1:F1973,6,0)</f>
        <v>#N/A</v>
      </c>
      <c r="Q662" s="65" t="str">
        <f>VLOOKUP(B662,SAOM!B$2:J1614,9,0)</f>
        <v>Bethânia Ribeiro Freitas Oliveira</v>
      </c>
      <c r="R662" s="34" t="str">
        <f>VLOOKUP(B662,SAOM!B$2:K2060,10,0)</f>
        <v>Rua Major João Goncalves, 155</v>
      </c>
      <c r="S662" s="65" t="str">
        <f>VLOOKUP(B662,SAOM!B658:M1386,12,0)</f>
        <v>(35)3523-1350/2762</v>
      </c>
      <c r="T662" s="116">
        <f>VLOOKUP(B662,SAOM!B658:L1386,11,0)</f>
        <v>37940000</v>
      </c>
      <c r="U662" s="35"/>
      <c r="V662" s="63" t="str">
        <f>VLOOKUP(B662,SAOM!B658:N1386,13,0)</f>
        <v>-</v>
      </c>
      <c r="W662" s="34"/>
      <c r="X662" s="32"/>
      <c r="Y662" s="36"/>
      <c r="Z662" s="53"/>
      <c r="AA662" s="72"/>
      <c r="AB662" s="72" t="s">
        <v>4850</v>
      </c>
      <c r="AC662" s="72"/>
      <c r="AD662" s="32"/>
    </row>
    <row r="663" spans="1:30" s="37" customFormat="1">
      <c r="A663" s="69">
        <v>3862</v>
      </c>
      <c r="B663" s="61">
        <v>3862</v>
      </c>
      <c r="C663" s="34">
        <v>41094</v>
      </c>
      <c r="D663" s="34">
        <f t="shared" si="20"/>
        <v>41139</v>
      </c>
      <c r="E663" s="34">
        <f t="shared" si="21"/>
        <v>41154</v>
      </c>
      <c r="F663" s="34">
        <v>41103</v>
      </c>
      <c r="G663" s="31" t="s">
        <v>764</v>
      </c>
      <c r="H663" s="31" t="s">
        <v>499</v>
      </c>
      <c r="I663" s="31" t="s">
        <v>506</v>
      </c>
      <c r="J663" s="32" t="s">
        <v>2114</v>
      </c>
      <c r="K663" s="32" t="s">
        <v>5714</v>
      </c>
      <c r="L663" s="32" t="s">
        <v>5715</v>
      </c>
      <c r="M663" s="63" t="str">
        <f>VLOOKUP(B663,SAOM!B$2:H1615,7,0)</f>
        <v>-</v>
      </c>
      <c r="N663" s="63">
        <v>4033</v>
      </c>
      <c r="O663" s="34" t="str">
        <f>VLOOKUP(B663,SAOM!B$2:I1615,8,0)</f>
        <v>-</v>
      </c>
      <c r="P663" s="34" t="e">
        <f>VLOOKUP(B663,AG_Lider!A$1:F1974,6,0)</f>
        <v>#N/A</v>
      </c>
      <c r="Q663" s="65" t="str">
        <f>VLOOKUP(B663,SAOM!B$2:J1615,9,0)</f>
        <v>Bethânia Ribeiro Freitas Oliveira</v>
      </c>
      <c r="R663" s="34" t="str">
        <f>VLOOKUP(B663,SAOM!B$2:K2061,10,0)</f>
        <v>Rua Major João Goncalves, 155</v>
      </c>
      <c r="S663" s="65" t="str">
        <f>VLOOKUP(B663,SAOM!B659:M1387,12,0)</f>
        <v>(35)3523-1350/2762</v>
      </c>
      <c r="T663" s="116" t="str">
        <f>VLOOKUP(B663,SAOM!B659:L1387,11,0)</f>
        <v>37940-000</v>
      </c>
      <c r="U663" s="35"/>
      <c r="V663" s="63" t="str">
        <f>VLOOKUP(B663,SAOM!B659:N1387,13,0)</f>
        <v>-</v>
      </c>
      <c r="W663" s="34"/>
      <c r="X663" s="32"/>
      <c r="Y663" s="36"/>
      <c r="Z663" s="53"/>
      <c r="AA663" s="72" t="s">
        <v>5997</v>
      </c>
      <c r="AB663" s="72" t="s">
        <v>4850</v>
      </c>
      <c r="AC663" s="72"/>
      <c r="AD663" s="32"/>
    </row>
    <row r="664" spans="1:30" s="37" customFormat="1">
      <c r="A664" s="69">
        <v>3863</v>
      </c>
      <c r="B664" s="61">
        <v>3863</v>
      </c>
      <c r="C664" s="34">
        <v>41094</v>
      </c>
      <c r="D664" s="34">
        <f t="shared" si="20"/>
        <v>41139</v>
      </c>
      <c r="E664" s="34">
        <f t="shared" si="21"/>
        <v>41154</v>
      </c>
      <c r="F664" s="34" t="s">
        <v>501</v>
      </c>
      <c r="G664" s="31" t="s">
        <v>2466</v>
      </c>
      <c r="H664" s="31" t="s">
        <v>499</v>
      </c>
      <c r="I664" s="31" t="s">
        <v>501</v>
      </c>
      <c r="J664" s="32" t="s">
        <v>2114</v>
      </c>
      <c r="K664" s="32" t="s">
        <v>5714</v>
      </c>
      <c r="L664" s="32" t="s">
        <v>5715</v>
      </c>
      <c r="M664" s="63" t="str">
        <f>VLOOKUP(B664,SAOM!B$2:H1616,7,0)</f>
        <v>SES-ALIS-3863</v>
      </c>
      <c r="N664" s="63">
        <v>4033</v>
      </c>
      <c r="O664" s="34">
        <f>VLOOKUP(B664,SAOM!B$2:I1616,8,0)</f>
        <v>41121</v>
      </c>
      <c r="P664" s="34" t="e">
        <f>VLOOKUP(B664,AG_Lider!A$1:F1975,6,0)</f>
        <v>#N/A</v>
      </c>
      <c r="Q664" s="65" t="str">
        <f>VLOOKUP(B664,SAOM!B$2:J1616,9,0)</f>
        <v>Maria do Rosário Ribeiro Reis</v>
      </c>
      <c r="R664" s="34" t="str">
        <f>VLOOKUP(B664,SAOM!B$2:K2062,10,0)</f>
        <v>Rua Espírito Santo, 248</v>
      </c>
      <c r="S664" s="65" t="str">
        <f>VLOOKUP(B664,SAOM!B660:M1388,12,0)</f>
        <v>35)3523-1551</v>
      </c>
      <c r="T664" s="116">
        <f>VLOOKUP(B664,SAOM!B660:L1388,11,0)</f>
        <v>37940000</v>
      </c>
      <c r="U664" s="35"/>
      <c r="V664" s="63" t="str">
        <f>VLOOKUP(B664,SAOM!B660:N1388,13,0)</f>
        <v>-</v>
      </c>
      <c r="W664" s="34">
        <v>41122</v>
      </c>
      <c r="X664" s="32"/>
      <c r="Y664" s="36"/>
      <c r="Z664" s="53"/>
      <c r="AA664" s="72"/>
      <c r="AB664" s="72" t="s">
        <v>4850</v>
      </c>
      <c r="AC664" s="72"/>
      <c r="AD664" s="32"/>
    </row>
    <row r="665" spans="1:30" s="37" customFormat="1">
      <c r="A665" s="69">
        <v>3864</v>
      </c>
      <c r="B665" s="61">
        <v>3864</v>
      </c>
      <c r="C665" s="34">
        <v>41094</v>
      </c>
      <c r="D665" s="34">
        <f t="shared" si="20"/>
        <v>41139</v>
      </c>
      <c r="E665" s="34">
        <f t="shared" si="21"/>
        <v>41154</v>
      </c>
      <c r="F665" s="34" t="s">
        <v>501</v>
      </c>
      <c r="G665" s="31" t="s">
        <v>2466</v>
      </c>
      <c r="H665" s="31" t="s">
        <v>499</v>
      </c>
      <c r="I665" s="31" t="s">
        <v>501</v>
      </c>
      <c r="J665" s="32" t="s">
        <v>2114</v>
      </c>
      <c r="K665" s="32" t="s">
        <v>5714</v>
      </c>
      <c r="L665" s="32" t="s">
        <v>5715</v>
      </c>
      <c r="M665" s="63" t="str">
        <f>VLOOKUP(B665,SAOM!B$2:H1617,7,0)</f>
        <v>-</v>
      </c>
      <c r="N665" s="63">
        <v>4033</v>
      </c>
      <c r="O665" s="34">
        <f>VLOOKUP(B665,SAOM!B$2:I1617,8,0)</f>
        <v>41121</v>
      </c>
      <c r="P665" s="34" t="e">
        <f>VLOOKUP(B665,AG_Lider!A$1:F1976,6,0)</f>
        <v>#N/A</v>
      </c>
      <c r="Q665" s="65" t="str">
        <f>VLOOKUP(B665,SAOM!B$2:J1617,9,0)</f>
        <v>Soraya Brasileiro Carvalho Cardoso</v>
      </c>
      <c r="R665" s="34" t="str">
        <f>VLOOKUP(B665,SAOM!B$2:K2063,10,0)</f>
        <v>Rua Major João Goncalves, 60</v>
      </c>
      <c r="S665" s="65" t="str">
        <f>VLOOKUP(B665,SAOM!B661:M1389,12,0)</f>
        <v>(35)3523-1330</v>
      </c>
      <c r="T665" s="116">
        <f>VLOOKUP(B665,SAOM!B661:L1389,11,0)</f>
        <v>37940000</v>
      </c>
      <c r="U665" s="35"/>
      <c r="V665" s="63" t="str">
        <f>VLOOKUP(B665,SAOM!B661:N1389,13,0)</f>
        <v>-</v>
      </c>
      <c r="W665" s="34">
        <v>41122</v>
      </c>
      <c r="X665" s="32"/>
      <c r="Y665" s="36"/>
      <c r="Z665" s="53"/>
      <c r="AA665" s="72"/>
      <c r="AB665" s="72" t="s">
        <v>4850</v>
      </c>
      <c r="AC665" s="72"/>
      <c r="AD665" s="32"/>
    </row>
    <row r="666" spans="1:30" s="37" customFormat="1">
      <c r="A666" s="69">
        <v>3865</v>
      </c>
      <c r="B666" s="61">
        <v>3865</v>
      </c>
      <c r="C666" s="34">
        <v>41094</v>
      </c>
      <c r="D666" s="34">
        <f t="shared" si="20"/>
        <v>41139</v>
      </c>
      <c r="E666" s="34">
        <f t="shared" si="21"/>
        <v>41154</v>
      </c>
      <c r="F666" s="34" t="s">
        <v>501</v>
      </c>
      <c r="G666" s="31" t="s">
        <v>752</v>
      </c>
      <c r="H666" s="31" t="s">
        <v>499</v>
      </c>
      <c r="I666" s="31" t="s">
        <v>499</v>
      </c>
      <c r="J666" s="32" t="s">
        <v>2114</v>
      </c>
      <c r="K666" s="32" t="s">
        <v>5714</v>
      </c>
      <c r="L666" s="32" t="s">
        <v>5715</v>
      </c>
      <c r="M666" s="63" t="str">
        <f>VLOOKUP(B666,SAOM!B$2:H1618,7,0)</f>
        <v>-</v>
      </c>
      <c r="N666" s="63">
        <v>4033</v>
      </c>
      <c r="O666" s="34" t="str">
        <f>VLOOKUP(B666,SAOM!B$2:I1618,8,0)</f>
        <v>-</v>
      </c>
      <c r="P666" s="34" t="e">
        <f>VLOOKUP(B666,AG_Lider!A$1:F1977,6,0)</f>
        <v>#N/A</v>
      </c>
      <c r="Q666" s="65" t="str">
        <f>VLOOKUP(B666,SAOM!B$2:J1618,9,0)</f>
        <v>Eliana Guilhermina Cruz</v>
      </c>
      <c r="R666" s="34" t="str">
        <f>VLOOKUP(B666,SAOM!B$2:K2064,10,0)</f>
        <v>Praça Osvaldo Américo dos Reis,38</v>
      </c>
      <c r="S666" s="65">
        <f>VLOOKUP(B666,SAOM!B662:M1390,12,0)</f>
        <v>3535231089</v>
      </c>
      <c r="T666" s="116">
        <f>VLOOKUP(B666,SAOM!B662:L1390,11,0)</f>
        <v>37940000</v>
      </c>
      <c r="U666" s="35"/>
      <c r="V666" s="63" t="str">
        <f>VLOOKUP(B666,SAOM!B662:N1390,13,0)</f>
        <v>-</v>
      </c>
      <c r="W666" s="34"/>
      <c r="X666" s="32"/>
      <c r="Y666" s="36"/>
      <c r="Z666" s="53"/>
      <c r="AA666" s="72"/>
      <c r="AB666" s="72" t="s">
        <v>4850</v>
      </c>
      <c r="AC666" s="72"/>
      <c r="AD666" s="32"/>
    </row>
    <row r="667" spans="1:30" s="37" customFormat="1">
      <c r="A667" s="69">
        <v>3860</v>
      </c>
      <c r="B667" s="61">
        <v>3860</v>
      </c>
      <c r="C667" s="34">
        <v>41094</v>
      </c>
      <c r="D667" s="34">
        <f t="shared" si="20"/>
        <v>41139</v>
      </c>
      <c r="E667" s="34">
        <f t="shared" si="21"/>
        <v>41154</v>
      </c>
      <c r="F667" s="34" t="s">
        <v>501</v>
      </c>
      <c r="G667" s="31" t="s">
        <v>752</v>
      </c>
      <c r="H667" s="31" t="s">
        <v>499</v>
      </c>
      <c r="I667" s="31" t="s">
        <v>499</v>
      </c>
      <c r="J667" s="32" t="s">
        <v>2114</v>
      </c>
      <c r="K667" s="32" t="s">
        <v>5714</v>
      </c>
      <c r="L667" s="32" t="s">
        <v>5715</v>
      </c>
      <c r="M667" s="63" t="str">
        <f>VLOOKUP(B667,SAOM!B$2:H1619,7,0)</f>
        <v>-</v>
      </c>
      <c r="N667" s="63">
        <v>4033</v>
      </c>
      <c r="O667" s="34" t="str">
        <f>VLOOKUP(B667,SAOM!B$2:I1619,8,0)</f>
        <v>-</v>
      </c>
      <c r="P667" s="34" t="e">
        <f>VLOOKUP(B667,AG_Lider!A$1:F1978,6,0)</f>
        <v>#N/A</v>
      </c>
      <c r="Q667" s="65" t="str">
        <f>VLOOKUP(B667,SAOM!B$2:J1619,9,0)</f>
        <v>Claudia Ribeiro Santos Passos</v>
      </c>
      <c r="R667" s="34" t="str">
        <f>VLOOKUP(B667,SAOM!B$2:K2065,10,0)</f>
        <v>Praça Dr. José de Carvalho Faria, 106</v>
      </c>
      <c r="S667" s="65" t="str">
        <f>VLOOKUP(B667,SAOM!B663:M1391,12,0)</f>
        <v>(35)3523-2684</v>
      </c>
      <c r="T667" s="116">
        <f>VLOOKUP(B667,SAOM!B663:L1391,11,0)</f>
        <v>37940000</v>
      </c>
      <c r="U667" s="35"/>
      <c r="V667" s="63" t="str">
        <f>VLOOKUP(B667,SAOM!B663:N1391,13,0)</f>
        <v>-</v>
      </c>
      <c r="W667" s="34"/>
      <c r="X667" s="32"/>
      <c r="Y667" s="36"/>
      <c r="Z667" s="53"/>
      <c r="AA667" s="72"/>
      <c r="AB667" s="72" t="s">
        <v>4850</v>
      </c>
      <c r="AC667" s="72"/>
      <c r="AD667" s="32"/>
    </row>
    <row r="668" spans="1:30" s="37" customFormat="1">
      <c r="A668" s="69">
        <v>3858</v>
      </c>
      <c r="B668" s="61">
        <v>3858</v>
      </c>
      <c r="C668" s="34">
        <v>41094</v>
      </c>
      <c r="D668" s="34">
        <f t="shared" si="20"/>
        <v>41139</v>
      </c>
      <c r="E668" s="34">
        <f t="shared" si="21"/>
        <v>41154</v>
      </c>
      <c r="F668" s="34" t="s">
        <v>501</v>
      </c>
      <c r="G668" s="31" t="s">
        <v>752</v>
      </c>
      <c r="H668" s="31" t="s">
        <v>499</v>
      </c>
      <c r="I668" s="31" t="s">
        <v>499</v>
      </c>
      <c r="J668" s="32" t="s">
        <v>2114</v>
      </c>
      <c r="K668" s="32" t="s">
        <v>5714</v>
      </c>
      <c r="L668" s="32" t="s">
        <v>5715</v>
      </c>
      <c r="M668" s="63" t="str">
        <f>VLOOKUP(B668,SAOM!B$2:H1620,7,0)</f>
        <v>-</v>
      </c>
      <c r="N668" s="63">
        <v>4033</v>
      </c>
      <c r="O668" s="34" t="str">
        <f>VLOOKUP(B668,SAOM!B$2:I1620,8,0)</f>
        <v>-</v>
      </c>
      <c r="P668" s="34" t="e">
        <f>VLOOKUP(B668,AG_Lider!A$1:F1979,6,0)</f>
        <v>#N/A</v>
      </c>
      <c r="Q668" s="65" t="str">
        <f>VLOOKUP(B668,SAOM!B$2:J1620,9,0)</f>
        <v>Flavia de Avila Fonseca Braz</v>
      </c>
      <c r="R668" s="34" t="str">
        <f>VLOOKUP(B668,SAOM!B$2:K2066,10,0)</f>
        <v>Rua Cristal, 140</v>
      </c>
      <c r="S668" s="65" t="str">
        <f>VLOOKUP(B668,SAOM!B664:M1392,12,0)</f>
        <v>(35)3523-2740</v>
      </c>
      <c r="T668" s="116">
        <f>VLOOKUP(B668,SAOM!B664:L1392,11,0)</f>
        <v>37940000</v>
      </c>
      <c r="U668" s="35"/>
      <c r="V668" s="63" t="str">
        <f>VLOOKUP(B668,SAOM!B664:N1392,13,0)</f>
        <v>-</v>
      </c>
      <c r="W668" s="34"/>
      <c r="X668" s="32"/>
      <c r="Y668" s="36"/>
      <c r="Z668" s="53"/>
      <c r="AA668" s="72"/>
      <c r="AB668" s="72" t="s">
        <v>4850</v>
      </c>
      <c r="AC668" s="72"/>
      <c r="AD668" s="32"/>
    </row>
    <row r="669" spans="1:30" s="37" customFormat="1">
      <c r="A669" s="69">
        <v>3859</v>
      </c>
      <c r="B669" s="61">
        <v>3859</v>
      </c>
      <c r="C669" s="34">
        <v>41094</v>
      </c>
      <c r="D669" s="34">
        <f t="shared" si="20"/>
        <v>41139</v>
      </c>
      <c r="E669" s="34">
        <f t="shared" si="21"/>
        <v>41154</v>
      </c>
      <c r="F669" s="34" t="s">
        <v>501</v>
      </c>
      <c r="G669" s="31" t="s">
        <v>752</v>
      </c>
      <c r="H669" s="31" t="s">
        <v>499</v>
      </c>
      <c r="I669" s="31" t="s">
        <v>499</v>
      </c>
      <c r="J669" s="32" t="s">
        <v>2114</v>
      </c>
      <c r="K669" s="32" t="s">
        <v>5714</v>
      </c>
      <c r="L669" s="32" t="s">
        <v>5715</v>
      </c>
      <c r="M669" s="63" t="str">
        <f>VLOOKUP(B669,SAOM!B$2:H1621,7,0)</f>
        <v>-</v>
      </c>
      <c r="N669" s="63">
        <v>4033</v>
      </c>
      <c r="O669" s="34" t="str">
        <f>VLOOKUP(B669,SAOM!B$2:I1621,8,0)</f>
        <v>-</v>
      </c>
      <c r="P669" s="34" t="e">
        <f>VLOOKUP(B669,AG_Lider!A$1:F1980,6,0)</f>
        <v>#N/A</v>
      </c>
      <c r="Q669" s="65" t="str">
        <f>VLOOKUP(B669,SAOM!B$2:J1621,9,0)</f>
        <v>Cristina Borges</v>
      </c>
      <c r="R669" s="34" t="str">
        <f>VLOOKUP(B669,SAOM!B$2:K2067,10,0)</f>
        <v>Rua Pará, 327</v>
      </c>
      <c r="S669" s="65" t="str">
        <f>VLOOKUP(B669,SAOM!B665:M1393,12,0)</f>
        <v>(35)3523-2029</v>
      </c>
      <c r="T669" s="116">
        <f>VLOOKUP(B669,SAOM!B665:L1393,11,0)</f>
        <v>37940000</v>
      </c>
      <c r="U669" s="35"/>
      <c r="V669" s="63" t="str">
        <f>VLOOKUP(B669,SAOM!B665:N1393,13,0)</f>
        <v>-</v>
      </c>
      <c r="W669" s="34"/>
      <c r="X669" s="32"/>
      <c r="Y669" s="36"/>
      <c r="Z669" s="53"/>
      <c r="AA669" s="72"/>
      <c r="AB669" s="72" t="s">
        <v>4850</v>
      </c>
      <c r="AC669" s="72"/>
      <c r="AD669" s="32"/>
    </row>
    <row r="670" spans="1:30" s="37" customFormat="1">
      <c r="A670" s="69">
        <v>3857</v>
      </c>
      <c r="B670" s="61">
        <v>3857</v>
      </c>
      <c r="C670" s="34">
        <v>41094</v>
      </c>
      <c r="D670" s="34">
        <f t="shared" si="20"/>
        <v>41139</v>
      </c>
      <c r="E670" s="34">
        <f t="shared" si="21"/>
        <v>41154</v>
      </c>
      <c r="F670" s="34" t="s">
        <v>501</v>
      </c>
      <c r="G670" s="31" t="s">
        <v>682</v>
      </c>
      <c r="H670" s="31" t="s">
        <v>499</v>
      </c>
      <c r="I670" s="31" t="s">
        <v>499</v>
      </c>
      <c r="J670" s="32" t="s">
        <v>2114</v>
      </c>
      <c r="K670" s="32" t="s">
        <v>5714</v>
      </c>
      <c r="L670" s="32" t="s">
        <v>5715</v>
      </c>
      <c r="M670" s="63" t="str">
        <f>VLOOKUP(B670,SAOM!B$2:H1622,7,0)</f>
        <v>-</v>
      </c>
      <c r="N670" s="63">
        <v>4033</v>
      </c>
      <c r="O670" s="34">
        <f>VLOOKUP(B670,SAOM!B$2:I1622,8,0)</f>
        <v>41121</v>
      </c>
      <c r="P670" s="34" t="e">
        <f>VLOOKUP(B670,AG_Lider!A$1:F1981,6,0)</f>
        <v>#N/A</v>
      </c>
      <c r="Q670" s="65" t="str">
        <f>VLOOKUP(B670,SAOM!B$2:J1622,9,0)</f>
        <v>Cynthia Maria Lima Oliveira</v>
      </c>
      <c r="R670" s="34" t="str">
        <f>VLOOKUP(B670,SAOM!B$2:K2068,10,0)</f>
        <v>Rua José Goncalves de Paula, 131</v>
      </c>
      <c r="S670" s="65" t="str">
        <f>VLOOKUP(B670,SAOM!B666:M1394,12,0)</f>
        <v>(35)3523-1806</v>
      </c>
      <c r="T670" s="116">
        <f>VLOOKUP(B670,SAOM!B666:L1394,11,0)</f>
        <v>37940000</v>
      </c>
      <c r="U670" s="35"/>
      <c r="V670" s="63" t="str">
        <f>VLOOKUP(B670,SAOM!B666:N1394,13,0)</f>
        <v>-</v>
      </c>
      <c r="W670" s="34"/>
      <c r="X670" s="32"/>
      <c r="Y670" s="36"/>
      <c r="Z670" s="53"/>
      <c r="AA670" s="72"/>
      <c r="AB670" s="72" t="s">
        <v>4850</v>
      </c>
      <c r="AC670" s="72"/>
      <c r="AD670" s="32"/>
    </row>
    <row r="671" spans="1:30" s="37" customFormat="1">
      <c r="A671" s="69">
        <v>3861</v>
      </c>
      <c r="B671" s="61">
        <v>3861</v>
      </c>
      <c r="C671" s="34">
        <v>41094</v>
      </c>
      <c r="D671" s="34">
        <f t="shared" si="20"/>
        <v>41139</v>
      </c>
      <c r="E671" s="34">
        <f t="shared" si="21"/>
        <v>41154</v>
      </c>
      <c r="F671" s="34" t="s">
        <v>501</v>
      </c>
      <c r="G671" s="31" t="s">
        <v>752</v>
      </c>
      <c r="H671" s="31" t="s">
        <v>499</v>
      </c>
      <c r="I671" s="31" t="s">
        <v>499</v>
      </c>
      <c r="J671" s="32" t="s">
        <v>2114</v>
      </c>
      <c r="K671" s="32" t="s">
        <v>5714</v>
      </c>
      <c r="L671" s="32" t="s">
        <v>5715</v>
      </c>
      <c r="M671" s="63" t="str">
        <f>VLOOKUP(B671,SAOM!B$2:H1623,7,0)</f>
        <v>-</v>
      </c>
      <c r="N671" s="63">
        <v>4033</v>
      </c>
      <c r="O671" s="34" t="str">
        <f>VLOOKUP(B671,SAOM!B$2:I1623,8,0)</f>
        <v>-</v>
      </c>
      <c r="P671" s="34" t="e">
        <f>VLOOKUP(B671,AG_Lider!A$1:F1982,6,0)</f>
        <v>#N/A</v>
      </c>
      <c r="Q671" s="65" t="str">
        <f>VLOOKUP(B671,SAOM!B$2:J1623,9,0)</f>
        <v>Rua Santissima Trindade, 115</v>
      </c>
      <c r="R671" s="34" t="str">
        <f>VLOOKUP(B671,SAOM!B$2:K2069,10,0)</f>
        <v>Rua Santissima Trindade, 115</v>
      </c>
      <c r="S671" s="65" t="str">
        <f>VLOOKUP(B671,SAOM!B667:M1395,12,0)</f>
        <v>(35)3523-2215</v>
      </c>
      <c r="T671" s="116">
        <f>VLOOKUP(B671,SAOM!B667:L1395,11,0)</f>
        <v>37940000</v>
      </c>
      <c r="U671" s="35"/>
      <c r="V671" s="63" t="str">
        <f>VLOOKUP(B671,SAOM!B667:N1395,13,0)</f>
        <v>-</v>
      </c>
      <c r="W671" s="34"/>
      <c r="X671" s="32"/>
      <c r="Y671" s="36"/>
      <c r="Z671" s="53"/>
      <c r="AA671" s="72"/>
      <c r="AB671" s="72" t="s">
        <v>4850</v>
      </c>
      <c r="AC671" s="72"/>
      <c r="AD671" s="32"/>
    </row>
    <row r="672" spans="1:30" s="37" customFormat="1">
      <c r="A672" s="69">
        <v>3870</v>
      </c>
      <c r="B672" s="61">
        <v>3870</v>
      </c>
      <c r="C672" s="34">
        <v>41094</v>
      </c>
      <c r="D672" s="34">
        <f t="shared" si="20"/>
        <v>41139</v>
      </c>
      <c r="E672" s="34">
        <f t="shared" si="21"/>
        <v>41154</v>
      </c>
      <c r="F672" s="34" t="s">
        <v>501</v>
      </c>
      <c r="G672" s="31" t="s">
        <v>682</v>
      </c>
      <c r="H672" s="31" t="s">
        <v>499</v>
      </c>
      <c r="I672" s="31" t="s">
        <v>499</v>
      </c>
      <c r="J672" s="32" t="s">
        <v>2768</v>
      </c>
      <c r="K672" s="32" t="s">
        <v>2796</v>
      </c>
      <c r="L672" s="32" t="s">
        <v>2797</v>
      </c>
      <c r="M672" s="63" t="str">
        <f>VLOOKUP(B672,SAOM!B$2:H1624,7,0)</f>
        <v>-</v>
      </c>
      <c r="N672" s="63">
        <v>4033</v>
      </c>
      <c r="O672" s="34">
        <f>VLOOKUP(B672,SAOM!B$2:I1624,8,0)</f>
        <v>41148</v>
      </c>
      <c r="P672" s="34" t="e">
        <f>VLOOKUP(B672,AG_Lider!A$1:F1983,6,0)</f>
        <v>#N/A</v>
      </c>
      <c r="Q672" s="65" t="str">
        <f>VLOOKUP(B672,SAOM!B$2:J1624,9,0)</f>
        <v>MARIA DE LOURDES DE SOUZA</v>
      </c>
      <c r="R672" s="34" t="str">
        <f>VLOOKUP(B672,SAOM!B$2:K2070,10,0)</f>
        <v>RUA DA LIBERDADE, 329</v>
      </c>
      <c r="S672" s="65" t="str">
        <f>VLOOKUP(B672,SAOM!B668:M1396,12,0)</f>
        <v>(35) 3457-1330</v>
      </c>
      <c r="T672" s="116" t="str">
        <f>VLOOKUP(B672,SAOM!B668:L1396,11,0)</f>
        <v>37.484-000</v>
      </c>
      <c r="U672" s="35"/>
      <c r="V672" s="63" t="str">
        <f>VLOOKUP(B672,SAOM!B668:N1396,13,0)</f>
        <v>-</v>
      </c>
      <c r="W672" s="34"/>
      <c r="X672" s="32"/>
      <c r="Y672" s="36"/>
      <c r="Z672" s="53"/>
      <c r="AA672" s="72"/>
      <c r="AB672" s="72" t="s">
        <v>4850</v>
      </c>
      <c r="AC672" s="72"/>
      <c r="AD672" s="32"/>
    </row>
    <row r="673" spans="1:30" s="37" customFormat="1">
      <c r="A673" s="69">
        <v>3871</v>
      </c>
      <c r="B673" s="61">
        <v>3871</v>
      </c>
      <c r="C673" s="34">
        <v>41094</v>
      </c>
      <c r="D673" s="34">
        <f t="shared" si="20"/>
        <v>41139</v>
      </c>
      <c r="E673" s="34">
        <f t="shared" si="21"/>
        <v>41154</v>
      </c>
      <c r="F673" s="34" t="s">
        <v>501</v>
      </c>
      <c r="G673" s="31" t="s">
        <v>752</v>
      </c>
      <c r="H673" s="31" t="s">
        <v>499</v>
      </c>
      <c r="I673" s="31" t="s">
        <v>499</v>
      </c>
      <c r="J673" s="32" t="s">
        <v>2768</v>
      </c>
      <c r="K673" s="32" t="s">
        <v>2796</v>
      </c>
      <c r="L673" s="32" t="s">
        <v>2797</v>
      </c>
      <c r="M673" s="63" t="str">
        <f>VLOOKUP(B673,SAOM!B$2:H1625,7,0)</f>
        <v>-</v>
      </c>
      <c r="N673" s="63">
        <v>4033</v>
      </c>
      <c r="O673" s="34" t="str">
        <f>VLOOKUP(B673,SAOM!B$2:I1625,8,0)</f>
        <v>-</v>
      </c>
      <c r="P673" s="34" t="e">
        <f>VLOOKUP(B673,AG_Lider!A$1:F1984,6,0)</f>
        <v>#N/A</v>
      </c>
      <c r="Q673" s="65" t="str">
        <f>VLOOKUP(B673,SAOM!B$2:J1625,9,0)</f>
        <v>VALÉRIA DE FÁTIMA SILVA REIS</v>
      </c>
      <c r="R673" s="34" t="str">
        <f>VLOOKUP(B673,SAOM!B$2:K2071,10,0)</f>
        <v>RUA CLAÚDIO MANOEL DA COSTA, 06</v>
      </c>
      <c r="S673" s="65" t="str">
        <f>VLOOKUP(B673,SAOM!B669:M1397,12,0)</f>
        <v>(35) 3457-1179</v>
      </c>
      <c r="T673" s="116" t="str">
        <f>VLOOKUP(B673,SAOM!B669:L1397,11,0)</f>
        <v>37.484-000</v>
      </c>
      <c r="U673" s="35"/>
      <c r="V673" s="63" t="str">
        <f>VLOOKUP(B673,SAOM!B669:N1397,13,0)</f>
        <v>-</v>
      </c>
      <c r="W673" s="34"/>
      <c r="X673" s="32"/>
      <c r="Y673" s="36"/>
      <c r="Z673" s="53"/>
      <c r="AA673" s="72"/>
      <c r="AB673" s="72" t="s">
        <v>4850</v>
      </c>
      <c r="AC673" s="72"/>
      <c r="AD673" s="32"/>
    </row>
    <row r="674" spans="1:30" s="37" customFormat="1">
      <c r="A674" s="69">
        <v>3872</v>
      </c>
      <c r="B674" s="61">
        <v>3872</v>
      </c>
      <c r="C674" s="34">
        <v>41094</v>
      </c>
      <c r="D674" s="34">
        <f t="shared" si="20"/>
        <v>41139</v>
      </c>
      <c r="E674" s="34">
        <f t="shared" si="21"/>
        <v>41154</v>
      </c>
      <c r="F674" s="34">
        <v>41103</v>
      </c>
      <c r="G674" s="31" t="s">
        <v>764</v>
      </c>
      <c r="H674" s="31" t="s">
        <v>499</v>
      </c>
      <c r="I674" s="31" t="s">
        <v>506</v>
      </c>
      <c r="J674" s="32" t="s">
        <v>2780</v>
      </c>
      <c r="K674" s="32" t="s">
        <v>5716</v>
      </c>
      <c r="L674" s="32" t="s">
        <v>5717</v>
      </c>
      <c r="M674" s="63" t="str">
        <f>VLOOKUP(B674,SAOM!B$2:H1626,7,0)</f>
        <v>-</v>
      </c>
      <c r="N674" s="63">
        <v>4033</v>
      </c>
      <c r="O674" s="34" t="str">
        <f>VLOOKUP(B674,SAOM!B$2:I1626,8,0)</f>
        <v>-</v>
      </c>
      <c r="P674" s="34" t="e">
        <f>VLOOKUP(B674,AG_Lider!A$1:F1985,6,0)</f>
        <v>#N/A</v>
      </c>
      <c r="Q674" s="65" t="str">
        <f>VLOOKUP(B674,SAOM!B$2:J1626,9,0)</f>
        <v>Rosula Maria Elias</v>
      </c>
      <c r="R674" s="34" t="str">
        <f>VLOOKUP(B674,SAOM!B$2:K2072,10,0)</f>
        <v>Praça Prefeito Elias Antonio filho, 35</v>
      </c>
      <c r="S674" s="65" t="str">
        <f>VLOOKUP(B674,SAOM!B670:M1398,12,0)</f>
        <v>35 3843-1199</v>
      </c>
      <c r="T674" s="116" t="str">
        <f>VLOOKUP(B674,SAOM!B670:L1398,11,0)</f>
        <v>37205-000</v>
      </c>
      <c r="U674" s="35"/>
      <c r="V674" s="63" t="str">
        <f>VLOOKUP(B674,SAOM!B670:N1398,13,0)</f>
        <v>-</v>
      </c>
      <c r="W674" s="34"/>
      <c r="X674" s="32"/>
      <c r="Y674" s="36"/>
      <c r="Z674" s="53"/>
      <c r="AA674" s="72" t="s">
        <v>5998</v>
      </c>
      <c r="AB674" s="72" t="s">
        <v>4850</v>
      </c>
      <c r="AC674" s="72"/>
      <c r="AD674" s="32"/>
    </row>
    <row r="675" spans="1:30" s="37" customFormat="1">
      <c r="A675" s="69">
        <v>3873</v>
      </c>
      <c r="B675" s="61">
        <v>3873</v>
      </c>
      <c r="C675" s="34">
        <v>41094</v>
      </c>
      <c r="D675" s="34">
        <f t="shared" si="20"/>
        <v>41139</v>
      </c>
      <c r="E675" s="34">
        <f t="shared" si="21"/>
        <v>41154</v>
      </c>
      <c r="F675" s="34" t="s">
        <v>501</v>
      </c>
      <c r="G675" s="31" t="s">
        <v>752</v>
      </c>
      <c r="H675" s="31" t="s">
        <v>499</v>
      </c>
      <c r="I675" s="31" t="s">
        <v>499</v>
      </c>
      <c r="J675" s="32" t="s">
        <v>2780</v>
      </c>
      <c r="K675" s="32" t="s">
        <v>5716</v>
      </c>
      <c r="L675" s="32" t="s">
        <v>5717</v>
      </c>
      <c r="M675" s="63" t="str">
        <f>VLOOKUP(B675,SAOM!B$2:H1627,7,0)</f>
        <v>-</v>
      </c>
      <c r="N675" s="63">
        <v>4033</v>
      </c>
      <c r="O675" s="34" t="str">
        <f>VLOOKUP(B675,SAOM!B$2:I1627,8,0)</f>
        <v>-</v>
      </c>
      <c r="P675" s="34" t="e">
        <f>VLOOKUP(B675,AG_Lider!A$1:F1986,6,0)</f>
        <v>#N/A</v>
      </c>
      <c r="Q675" s="65" t="str">
        <f>VLOOKUP(B675,SAOM!B$2:J1627,9,0)</f>
        <v>Cinthia Figueiredo de Oliveira</v>
      </c>
      <c r="R675" s="34" t="str">
        <f>VLOOKUP(B675,SAOM!B$2:K2073,10,0)</f>
        <v>saude@baldim.mg.gov.br</v>
      </c>
      <c r="S675" s="65" t="str">
        <f>VLOOKUP(B675,SAOM!B671:M1399,12,0)</f>
        <v>(31)3718-5465</v>
      </c>
      <c r="T675" s="116" t="str">
        <f>VLOOKUP(B675,SAOM!B671:L1399,11,0)</f>
        <v>35707-000</v>
      </c>
      <c r="U675" s="35"/>
      <c r="V675" s="63" t="str">
        <f>VLOOKUP(B675,SAOM!B671:N1399,13,0)</f>
        <v>-</v>
      </c>
      <c r="W675" s="34"/>
      <c r="X675" s="32"/>
      <c r="Y675" s="36"/>
      <c r="Z675" s="53"/>
      <c r="AA675" s="72"/>
      <c r="AB675" s="72" t="s">
        <v>4850</v>
      </c>
      <c r="AC675" s="72"/>
      <c r="AD675" s="32"/>
    </row>
    <row r="676" spans="1:30" s="37" customFormat="1">
      <c r="A676" s="69">
        <v>3875</v>
      </c>
      <c r="B676" s="61">
        <v>3875</v>
      </c>
      <c r="C676" s="34">
        <v>41094</v>
      </c>
      <c r="D676" s="34">
        <f t="shared" si="20"/>
        <v>41139</v>
      </c>
      <c r="E676" s="34">
        <f t="shared" si="21"/>
        <v>41154</v>
      </c>
      <c r="F676" s="34" t="s">
        <v>501</v>
      </c>
      <c r="G676" s="31" t="s">
        <v>752</v>
      </c>
      <c r="H676" s="31" t="s">
        <v>499</v>
      </c>
      <c r="I676" s="31" t="s">
        <v>499</v>
      </c>
      <c r="J676" s="32" t="s">
        <v>3379</v>
      </c>
      <c r="K676" s="32" t="s">
        <v>3423</v>
      </c>
      <c r="L676" s="32" t="s">
        <v>3424</v>
      </c>
      <c r="M676" s="63" t="str">
        <f>VLOOKUP(B676,SAOM!B$2:H1628,7,0)</f>
        <v>-</v>
      </c>
      <c r="N676" s="63">
        <v>4033</v>
      </c>
      <c r="O676" s="34" t="str">
        <f>VLOOKUP(B676,SAOM!B$2:I1628,8,0)</f>
        <v>-</v>
      </c>
      <c r="P676" s="34" t="e">
        <f>VLOOKUP(B676,AG_Lider!A$1:F1987,6,0)</f>
        <v>#N/A</v>
      </c>
      <c r="Q676" s="65" t="str">
        <f>VLOOKUP(B676,SAOM!B$2:J1628,9,0)</f>
        <v>Carolina Soraggi Pereira</v>
      </c>
      <c r="R676" s="34" t="str">
        <f>VLOOKUP(B676,SAOM!B$2:K2074,10,0)</f>
        <v>Rua Valeriano Timoteo, 202</v>
      </c>
      <c r="S676" s="65" t="str">
        <f>VLOOKUP(B676,SAOM!B672:M1400,12,0)</f>
        <v>(32)33513177</v>
      </c>
      <c r="T676" s="116" t="str">
        <f>VLOOKUP(B676,SAOM!B672:L1400,11,0)</f>
        <v>36212-000</v>
      </c>
      <c r="U676" s="35"/>
      <c r="V676" s="63" t="str">
        <f>VLOOKUP(B676,SAOM!B672:N1400,13,0)</f>
        <v>-</v>
      </c>
      <c r="W676" s="34"/>
      <c r="X676" s="32"/>
      <c r="Y676" s="36"/>
      <c r="Z676" s="53"/>
      <c r="AA676" s="72"/>
      <c r="AB676" s="72" t="s">
        <v>4850</v>
      </c>
      <c r="AC676" s="72"/>
      <c r="AD676" s="32"/>
    </row>
    <row r="677" spans="1:30" s="37" customFormat="1">
      <c r="A677" s="69">
        <v>3874</v>
      </c>
      <c r="B677" s="61">
        <v>3874</v>
      </c>
      <c r="C677" s="34">
        <v>41094</v>
      </c>
      <c r="D677" s="34">
        <f t="shared" si="20"/>
        <v>41139</v>
      </c>
      <c r="E677" s="34">
        <f t="shared" si="21"/>
        <v>41154</v>
      </c>
      <c r="F677" s="34" t="s">
        <v>501</v>
      </c>
      <c r="G677" s="31" t="s">
        <v>752</v>
      </c>
      <c r="H677" s="31" t="s">
        <v>499</v>
      </c>
      <c r="I677" s="31" t="s">
        <v>499</v>
      </c>
      <c r="J677" s="32" t="s">
        <v>3379</v>
      </c>
      <c r="K677" s="32" t="s">
        <v>3423</v>
      </c>
      <c r="L677" s="32" t="s">
        <v>3424</v>
      </c>
      <c r="M677" s="63" t="str">
        <f>VLOOKUP(B677,SAOM!B$2:H1629,7,0)</f>
        <v>-</v>
      </c>
      <c r="N677" s="63">
        <v>4033</v>
      </c>
      <c r="O677" s="34" t="str">
        <f>VLOOKUP(B677,SAOM!B$2:I1629,8,0)</f>
        <v>-</v>
      </c>
      <c r="P677" s="34" t="e">
        <f>VLOOKUP(B677,AG_Lider!A$1:F1988,6,0)</f>
        <v>#N/A</v>
      </c>
      <c r="Q677" s="65" t="str">
        <f>VLOOKUP(B677,SAOM!B$2:J1629,9,0)</f>
        <v>Agatha Orson</v>
      </c>
      <c r="R677" s="34" t="str">
        <f>VLOOKUP(B677,SAOM!B$2:K2075,10,0)</f>
        <v>Rua Inconfidentes,16</v>
      </c>
      <c r="S677" s="65" t="str">
        <f>VLOOKUP(B677,SAOM!B673:M1401,12,0)</f>
        <v>(32)33514078</v>
      </c>
      <c r="T677" s="116">
        <f>VLOOKUP(B677,SAOM!B673:L1401,11,0)</f>
        <v>36212000</v>
      </c>
      <c r="U677" s="35"/>
      <c r="V677" s="63" t="str">
        <f>VLOOKUP(B677,SAOM!B673:N1401,13,0)</f>
        <v>-</v>
      </c>
      <c r="W677" s="34"/>
      <c r="X677" s="32"/>
      <c r="Y677" s="36"/>
      <c r="Z677" s="53"/>
      <c r="AA677" s="72"/>
      <c r="AB677" s="72" t="s">
        <v>4850</v>
      </c>
      <c r="AC677" s="72"/>
      <c r="AD677" s="32"/>
    </row>
    <row r="678" spans="1:30" s="37" customFormat="1">
      <c r="A678" s="69">
        <v>3876</v>
      </c>
      <c r="B678" s="61">
        <v>3876</v>
      </c>
      <c r="C678" s="34">
        <v>41094</v>
      </c>
      <c r="D678" s="34">
        <f t="shared" si="20"/>
        <v>41139</v>
      </c>
      <c r="E678" s="34">
        <f t="shared" si="21"/>
        <v>41154</v>
      </c>
      <c r="F678" s="34" t="s">
        <v>501</v>
      </c>
      <c r="G678" s="31" t="s">
        <v>752</v>
      </c>
      <c r="H678" s="31" t="s">
        <v>499</v>
      </c>
      <c r="I678" s="31" t="s">
        <v>499</v>
      </c>
      <c r="J678" s="32" t="s">
        <v>1011</v>
      </c>
      <c r="K678" s="32" t="s">
        <v>5718</v>
      </c>
      <c r="L678" s="32" t="s">
        <v>5719</v>
      </c>
      <c r="M678" s="63" t="str">
        <f>VLOOKUP(B678,SAOM!B$2:H1630,7,0)</f>
        <v>-</v>
      </c>
      <c r="N678" s="63">
        <v>4033</v>
      </c>
      <c r="O678" s="34" t="str">
        <f>VLOOKUP(B678,SAOM!B$2:I1630,8,0)</f>
        <v>-</v>
      </c>
      <c r="P678" s="34" t="e">
        <f>VLOOKUP(B678,AG_Lider!A$1:F1989,6,0)</f>
        <v>#N/A</v>
      </c>
      <c r="Q678" s="65" t="str">
        <f>VLOOKUP(B678,SAOM!B$2:J1630,9,0)</f>
        <v>AUANA CARVALHO MENDES</v>
      </c>
      <c r="R678" s="34" t="str">
        <f>VLOOKUP(B678,SAOM!B$2:K2076,10,0)</f>
        <v>AV. CEL. FRANCISCO GUIMARÃES, 301</v>
      </c>
      <c r="S678" s="65" t="str">
        <f>VLOOKUP(B678,SAOM!B674:M1402,12,0)</f>
        <v>(37)3544-1184</v>
      </c>
      <c r="T678" s="116" t="str">
        <f>VLOOKUP(B678,SAOM!B674:L1402,11,0)</f>
        <v>35624-000</v>
      </c>
      <c r="U678" s="35"/>
      <c r="V678" s="63" t="str">
        <f>VLOOKUP(B678,SAOM!B674:N1402,13,0)</f>
        <v>-</v>
      </c>
      <c r="W678" s="34"/>
      <c r="X678" s="32"/>
      <c r="Y678" s="36"/>
      <c r="Z678" s="53"/>
      <c r="AA678" s="72"/>
      <c r="AB678" s="72" t="s">
        <v>4850</v>
      </c>
      <c r="AC678" s="72"/>
      <c r="AD678" s="32"/>
    </row>
    <row r="679" spans="1:30" s="112" customFormat="1">
      <c r="A679" s="69">
        <v>3877</v>
      </c>
      <c r="B679" s="61">
        <v>3877</v>
      </c>
      <c r="C679" s="49">
        <v>41094</v>
      </c>
      <c r="D679" s="49">
        <f t="shared" si="20"/>
        <v>41139</v>
      </c>
      <c r="E679" s="49">
        <f t="shared" si="21"/>
        <v>41154</v>
      </c>
      <c r="F679" s="49">
        <v>41103</v>
      </c>
      <c r="G679" s="99" t="s">
        <v>517</v>
      </c>
      <c r="H679" s="99" t="s">
        <v>499</v>
      </c>
      <c r="I679" s="99" t="s">
        <v>501</v>
      </c>
      <c r="J679" s="70" t="s">
        <v>5571</v>
      </c>
      <c r="K679" s="70" t="s">
        <v>5720</v>
      </c>
      <c r="L679" s="70" t="s">
        <v>5721</v>
      </c>
      <c r="M679" s="61" t="e">
        <f>VLOOKUP([1]Plan3!B6,SAOM!B$2:H1631,7,0)</f>
        <v>#N/A</v>
      </c>
      <c r="N679" s="61">
        <v>4033</v>
      </c>
      <c r="O679" s="49" t="e">
        <f>VLOOKUP([1]Plan3!B6,SAOM!B$2:I1631,8,0)</f>
        <v>#N/A</v>
      </c>
      <c r="P679" s="49" t="e">
        <f>VLOOKUP([1]Plan3!B6,AG_Lider!A$1:F1990,6,0)</f>
        <v>#N/A</v>
      </c>
      <c r="Q679" s="108" t="e">
        <f>VLOOKUP([1]Plan3!B6,SAOM!B$2:J1631,9,0)</f>
        <v>#N/A</v>
      </c>
      <c r="R679" s="49" t="e">
        <f>VLOOKUP([1]Plan3!B6,SAOM!B$2:K2077,10,0)</f>
        <v>#N/A</v>
      </c>
      <c r="S679" s="108" t="e">
        <f>VLOOKUP([1]Plan3!B6,SAOM!B675:M1403,12,0)</f>
        <v>#N/A</v>
      </c>
      <c r="T679" s="130" t="e">
        <f>VLOOKUP([1]Plan3!B6,SAOM!B675:L1403,11,0)</f>
        <v>#N/A</v>
      </c>
      <c r="U679" s="109"/>
      <c r="V679" s="61" t="e">
        <f>VLOOKUP([1]Plan3!B6,SAOM!B675:N1403,13,0)</f>
        <v>#N/A</v>
      </c>
      <c r="W679" s="49">
        <v>41121</v>
      </c>
      <c r="X679" s="70" t="s">
        <v>1575</v>
      </c>
      <c r="Y679" s="110">
        <v>41122</v>
      </c>
      <c r="Z679" s="111"/>
      <c r="AA679" s="95" t="s">
        <v>5999</v>
      </c>
      <c r="AB679" s="95" t="s">
        <v>4850</v>
      </c>
      <c r="AC679" s="95"/>
      <c r="AD679" s="70"/>
    </row>
    <row r="680" spans="1:30" s="37" customFormat="1">
      <c r="A680" s="69">
        <v>3887</v>
      </c>
      <c r="B680" s="61">
        <v>3887</v>
      </c>
      <c r="C680" s="34">
        <v>41094</v>
      </c>
      <c r="D680" s="34">
        <f t="shared" si="20"/>
        <v>41139</v>
      </c>
      <c r="E680" s="34">
        <f t="shared" si="21"/>
        <v>41154</v>
      </c>
      <c r="F680" s="34">
        <v>41103</v>
      </c>
      <c r="G680" s="31" t="s">
        <v>764</v>
      </c>
      <c r="H680" s="31" t="s">
        <v>499</v>
      </c>
      <c r="I680" s="31" t="s">
        <v>506</v>
      </c>
      <c r="J680" s="32" t="s">
        <v>5572</v>
      </c>
      <c r="K680" s="32" t="s">
        <v>5722</v>
      </c>
      <c r="L680" s="32" t="s">
        <v>5723</v>
      </c>
      <c r="M680" s="63" t="str">
        <f>VLOOKUP(B680,SAOM!B$2:H1632,7,0)</f>
        <v>-</v>
      </c>
      <c r="N680" s="63">
        <v>4033</v>
      </c>
      <c r="O680" s="34" t="str">
        <f>VLOOKUP(B680,SAOM!B$2:I1632,8,0)</f>
        <v>-</v>
      </c>
      <c r="P680" s="34" t="e">
        <f>VLOOKUP(B680,AG_Lider!A$1:F1991,6,0)</f>
        <v>#N/A</v>
      </c>
      <c r="Q680" s="65" t="str">
        <f>VLOOKUP(B680,SAOM!B$2:J1632,9,0)</f>
        <v>Marli Terezinha Martins</v>
      </c>
      <c r="R680" s="34" t="str">
        <f>VLOOKUP(B680,SAOM!B$2:K2078,10,0)</f>
        <v>Rua Antonio Pereira 17</v>
      </c>
      <c r="S680" s="65" t="str">
        <f>VLOOKUP(B680,SAOM!B676:M1404,12,0)</f>
        <v>37-3371-2400</v>
      </c>
      <c r="T680" s="116" t="str">
        <f>VLOOKUP(B680,SAOM!B676:L1404,11,0)</f>
        <v>37925-000</v>
      </c>
      <c r="U680" s="35"/>
      <c r="V680" s="63" t="str">
        <f>VLOOKUP(B680,SAOM!B676:N1404,13,0)</f>
        <v>-</v>
      </c>
      <c r="W680" s="34"/>
      <c r="X680" s="32"/>
      <c r="Y680" s="36"/>
      <c r="Z680" s="53"/>
      <c r="AA680" s="72" t="s">
        <v>6000</v>
      </c>
      <c r="AB680" s="72" t="s">
        <v>4850</v>
      </c>
      <c r="AC680" s="72"/>
      <c r="AD680" s="32"/>
    </row>
    <row r="681" spans="1:30" s="37" customFormat="1">
      <c r="A681" s="69">
        <v>3886</v>
      </c>
      <c r="B681" s="61">
        <v>3886</v>
      </c>
      <c r="C681" s="34">
        <v>41094</v>
      </c>
      <c r="D681" s="34">
        <f t="shared" si="20"/>
        <v>41139</v>
      </c>
      <c r="E681" s="34">
        <f t="shared" si="21"/>
        <v>41154</v>
      </c>
      <c r="F681" s="34" t="s">
        <v>501</v>
      </c>
      <c r="G681" s="31" t="s">
        <v>752</v>
      </c>
      <c r="H681" s="31" t="s">
        <v>499</v>
      </c>
      <c r="I681" s="31" t="s">
        <v>499</v>
      </c>
      <c r="J681" s="32" t="s">
        <v>5573</v>
      </c>
      <c r="K681" s="32" t="s">
        <v>5724</v>
      </c>
      <c r="L681" s="32" t="s">
        <v>5725</v>
      </c>
      <c r="M681" s="63" t="str">
        <f>VLOOKUP(B681,SAOM!B$2:H1633,7,0)</f>
        <v>-</v>
      </c>
      <c r="N681" s="63">
        <v>4033</v>
      </c>
      <c r="O681" s="34" t="str">
        <f>VLOOKUP(B681,SAOM!B$2:I1633,8,0)</f>
        <v>-</v>
      </c>
      <c r="P681" s="34" t="e">
        <f>VLOOKUP(B681,AG_Lider!A$1:F1992,6,0)</f>
        <v>#N/A</v>
      </c>
      <c r="Q681" s="65" t="str">
        <f>VLOOKUP(B681,SAOM!B$2:J1633,9,0)</f>
        <v>Maristela</v>
      </c>
      <c r="R681" s="34" t="str">
        <f>VLOOKUP(B681,SAOM!B$2:K2079,10,0)</f>
        <v>Praça Antônio dos Santos,45</v>
      </c>
      <c r="S681" s="65" t="str">
        <f>VLOOKUP(B681,SAOM!B677:M1405,12,0)</f>
        <v>3271-6034</v>
      </c>
      <c r="T681" s="116" t="str">
        <f>VLOOKUP(B681,SAOM!B677:L1405,11,0)</f>
        <v>35650-000</v>
      </c>
      <c r="U681" s="35"/>
      <c r="V681" s="63" t="str">
        <f>VLOOKUP(B681,SAOM!B677:N1405,13,0)</f>
        <v>-</v>
      </c>
      <c r="W681" s="34"/>
      <c r="X681" s="32"/>
      <c r="Y681" s="36"/>
      <c r="Z681" s="53"/>
      <c r="AA681" s="72"/>
      <c r="AB681" s="72" t="s">
        <v>4850</v>
      </c>
      <c r="AC681" s="72"/>
      <c r="AD681" s="32"/>
    </row>
    <row r="682" spans="1:30" s="37" customFormat="1">
      <c r="A682" s="69">
        <v>3885</v>
      </c>
      <c r="B682" s="61">
        <v>3885</v>
      </c>
      <c r="C682" s="34">
        <v>41094</v>
      </c>
      <c r="D682" s="34">
        <f t="shared" si="20"/>
        <v>41139</v>
      </c>
      <c r="E682" s="34">
        <f t="shared" si="21"/>
        <v>41154</v>
      </c>
      <c r="F682" s="34" t="s">
        <v>501</v>
      </c>
      <c r="G682" s="31" t="s">
        <v>752</v>
      </c>
      <c r="H682" s="31" t="s">
        <v>499</v>
      </c>
      <c r="I682" s="31" t="s">
        <v>499</v>
      </c>
      <c r="J682" s="32" t="s">
        <v>1978</v>
      </c>
      <c r="K682" s="32" t="s">
        <v>5726</v>
      </c>
      <c r="L682" s="32" t="s">
        <v>5727</v>
      </c>
      <c r="M682" s="63" t="str">
        <f>VLOOKUP(B682,SAOM!B$2:H1634,7,0)</f>
        <v>-</v>
      </c>
      <c r="N682" s="63">
        <v>4033</v>
      </c>
      <c r="O682" s="34" t="str">
        <f>VLOOKUP(B682,SAOM!B$2:I1634,8,0)</f>
        <v>-</v>
      </c>
      <c r="P682" s="34" t="e">
        <f>VLOOKUP(B682,AG_Lider!A$1:F1993,6,0)</f>
        <v>#N/A</v>
      </c>
      <c r="Q682" s="65" t="str">
        <f>VLOOKUP(B682,SAOM!B$2:J1634,9,0)</f>
        <v>ARIANE OLIVEIRA SILVA</v>
      </c>
      <c r="R682" s="34" t="str">
        <f>VLOOKUP(B682,SAOM!B$2:K2080,10,0)</f>
        <v>RUA TANCREDO NEVES, 124</v>
      </c>
      <c r="S682" s="65" t="str">
        <f>VLOOKUP(B682,SAOM!B678:M1406,12,0)</f>
        <v>(35)3864-1784</v>
      </c>
      <c r="T682" s="116" t="str">
        <f>VLOOKUP(B682,SAOM!B678:L1406,11,0)</f>
        <v>37260-000</v>
      </c>
      <c r="U682" s="35"/>
      <c r="V682" s="63" t="str">
        <f>VLOOKUP(B682,SAOM!B678:N1406,13,0)</f>
        <v>-</v>
      </c>
      <c r="W682" s="34"/>
      <c r="X682" s="32"/>
      <c r="Y682" s="36"/>
      <c r="Z682" s="53"/>
      <c r="AA682" s="72"/>
      <c r="AB682" s="72" t="s">
        <v>4850</v>
      </c>
      <c r="AC682" s="72"/>
      <c r="AD682" s="32"/>
    </row>
    <row r="683" spans="1:30" s="37" customFormat="1">
      <c r="A683" s="69">
        <v>3884</v>
      </c>
      <c r="B683" s="61">
        <v>3884</v>
      </c>
      <c r="C683" s="34">
        <v>41094</v>
      </c>
      <c r="D683" s="34">
        <f t="shared" si="20"/>
        <v>41139</v>
      </c>
      <c r="E683" s="34">
        <f t="shared" si="21"/>
        <v>41154</v>
      </c>
      <c r="F683" s="34">
        <v>41103</v>
      </c>
      <c r="G683" s="31" t="s">
        <v>764</v>
      </c>
      <c r="H683" s="31" t="s">
        <v>499</v>
      </c>
      <c r="I683" s="31" t="s">
        <v>506</v>
      </c>
      <c r="J683" s="32" t="s">
        <v>5574</v>
      </c>
      <c r="K683" s="32" t="s">
        <v>5728</v>
      </c>
      <c r="L683" s="32" t="s">
        <v>5729</v>
      </c>
      <c r="M683" s="63" t="str">
        <f>VLOOKUP(B683,SAOM!B$2:H1635,7,0)</f>
        <v>-</v>
      </c>
      <c r="N683" s="63">
        <v>4033</v>
      </c>
      <c r="O683" s="34" t="str">
        <f>VLOOKUP(B683,SAOM!B$2:I1635,8,0)</f>
        <v>-</v>
      </c>
      <c r="P683" s="34" t="e">
        <f>VLOOKUP(B683,AG_Lider!A$1:F1994,6,0)</f>
        <v>#N/A</v>
      </c>
      <c r="Q683" s="65" t="str">
        <f>VLOOKUP(B683,SAOM!B$2:J1635,9,0)</f>
        <v>PATRÍCIA VILELA BATISTA BOTELHO</v>
      </c>
      <c r="R683" s="34" t="str">
        <f>VLOOKUP(B683,SAOM!B$2:K2081,10,0)</f>
        <v>R. Belmira Araujo Neves,450</v>
      </c>
      <c r="S683" s="65" t="str">
        <f>VLOOKUP(B683,SAOM!B679:M1407,12,0)</f>
        <v>(38)3672-5876</v>
      </c>
      <c r="T683" s="116" t="str">
        <f>VLOOKUP(B683,SAOM!B679:L1407,11,0)</f>
        <v>38600-000</v>
      </c>
      <c r="U683" s="35"/>
      <c r="V683" s="63" t="str">
        <f>VLOOKUP(B683,SAOM!B679:N1407,13,0)</f>
        <v>-</v>
      </c>
      <c r="W683" s="34"/>
      <c r="X683" s="32"/>
      <c r="Y683" s="36"/>
      <c r="Z683" s="53"/>
      <c r="AA683" s="72" t="s">
        <v>6001</v>
      </c>
      <c r="AB683" s="72" t="s">
        <v>4850</v>
      </c>
      <c r="AC683" s="72"/>
      <c r="AD683" s="32"/>
    </row>
    <row r="684" spans="1:30" s="37" customFormat="1">
      <c r="A684" s="69">
        <v>3883</v>
      </c>
      <c r="B684" s="61">
        <v>3883</v>
      </c>
      <c r="C684" s="34">
        <v>41094</v>
      </c>
      <c r="D684" s="34">
        <f t="shared" si="20"/>
        <v>41139</v>
      </c>
      <c r="E684" s="34">
        <f t="shared" si="21"/>
        <v>41154</v>
      </c>
      <c r="F684" s="34" t="s">
        <v>501</v>
      </c>
      <c r="G684" s="31" t="s">
        <v>517</v>
      </c>
      <c r="H684" s="31" t="s">
        <v>499</v>
      </c>
      <c r="I684" s="31" t="s">
        <v>501</v>
      </c>
      <c r="J684" s="32" t="s">
        <v>5575</v>
      </c>
      <c r="K684" s="32" t="s">
        <v>5730</v>
      </c>
      <c r="L684" s="32" t="s">
        <v>5731</v>
      </c>
      <c r="M684" s="63" t="str">
        <f>VLOOKUP(B684,SAOM!B$2:H1636,7,0)</f>
        <v>SES-OLRA-3883</v>
      </c>
      <c r="N684" s="63">
        <v>4033</v>
      </c>
      <c r="O684" s="34">
        <f>VLOOKUP(B684,SAOM!B$2:I1636,8,0)</f>
        <v>41117</v>
      </c>
      <c r="P684" s="34" t="e">
        <f>VLOOKUP(B684,AG_Lider!A$1:F1995,6,0)</f>
        <v>#N/A</v>
      </c>
      <c r="Q684" s="65" t="str">
        <f>VLOOKUP(B684,SAOM!B$2:J1636,9,0)</f>
        <v>Enfermeira Geane</v>
      </c>
      <c r="R684" s="34" t="str">
        <f>VLOOKUP(B684,SAOM!B$2:K2082,10,0)</f>
        <v>Pça Manoelita Chagas</v>
      </c>
      <c r="S684" s="65" t="str">
        <f>VLOOKUP(B684,SAOM!B680:M1408,12,0)</f>
        <v>(37) 3331-4736</v>
      </c>
      <c r="T684" s="116">
        <f>VLOOKUP(B684,SAOM!B680:L1408,11,0)</f>
        <v>35540000</v>
      </c>
      <c r="U684" s="35"/>
      <c r="V684" s="63" t="str">
        <f>VLOOKUP(B684,SAOM!B680:N1408,13,0)</f>
        <v>00:20:0e:10:4f:26</v>
      </c>
      <c r="W684" s="34">
        <v>41117</v>
      </c>
      <c r="X684" s="32" t="s">
        <v>1562</v>
      </c>
      <c r="Y684" s="36">
        <v>41120</v>
      </c>
      <c r="Z684" s="53"/>
      <c r="AA684" s="72"/>
      <c r="AB684" s="72" t="s">
        <v>4850</v>
      </c>
      <c r="AC684" s="72"/>
      <c r="AD684" s="32"/>
    </row>
    <row r="685" spans="1:30" s="37" customFormat="1">
      <c r="A685" s="69">
        <v>3882</v>
      </c>
      <c r="B685" s="61">
        <v>3882</v>
      </c>
      <c r="C685" s="34">
        <v>41094</v>
      </c>
      <c r="D685" s="34">
        <f t="shared" si="20"/>
        <v>41139</v>
      </c>
      <c r="E685" s="34">
        <f t="shared" si="21"/>
        <v>41154</v>
      </c>
      <c r="F685" s="34" t="s">
        <v>501</v>
      </c>
      <c r="G685" s="31" t="s">
        <v>752</v>
      </c>
      <c r="H685" s="31" t="s">
        <v>499</v>
      </c>
      <c r="I685" s="31" t="s">
        <v>499</v>
      </c>
      <c r="J685" s="32" t="s">
        <v>5576</v>
      </c>
      <c r="K685" s="32" t="s">
        <v>5732</v>
      </c>
      <c r="L685" s="32" t="s">
        <v>5733</v>
      </c>
      <c r="M685" s="63" t="str">
        <f>VLOOKUP(B685,SAOM!B$2:H1637,7,0)</f>
        <v>-</v>
      </c>
      <c r="N685" s="63">
        <v>4033</v>
      </c>
      <c r="O685" s="34" t="str">
        <f>VLOOKUP(B685,SAOM!B$2:I1637,8,0)</f>
        <v>-</v>
      </c>
      <c r="P685" s="34" t="e">
        <f>VLOOKUP(B685,AG_Lider!A$1:F1996,6,0)</f>
        <v>#N/A</v>
      </c>
      <c r="Q685" s="65" t="str">
        <f>VLOOKUP(B685,SAOM!B$2:J1637,9,0)</f>
        <v>Marcelo Antonio Alves</v>
      </c>
      <c r="R685" s="34" t="str">
        <f>VLOOKUP(B685,SAOM!B$2:K2083,10,0)</f>
        <v>Rua Dr. João Ribeiro. Nº 03</v>
      </c>
      <c r="S685" s="65" t="str">
        <f>VLOOKUP(B685,SAOM!B681:M1409,12,0)</f>
        <v>(35) 3591-5100</v>
      </c>
      <c r="T685" s="116">
        <f>VLOOKUP(B685,SAOM!B681:L1409,11,0)</f>
        <v>37958000</v>
      </c>
      <c r="U685" s="35"/>
      <c r="V685" s="63" t="str">
        <f>VLOOKUP(B685,SAOM!B681:N1409,13,0)</f>
        <v>-</v>
      </c>
      <c r="W685" s="34"/>
      <c r="X685" s="32"/>
      <c r="Y685" s="36"/>
      <c r="Z685" s="53"/>
      <c r="AA685" s="72"/>
      <c r="AB685" s="72" t="s">
        <v>4850</v>
      </c>
      <c r="AC685" s="72"/>
      <c r="AD685" s="32"/>
    </row>
    <row r="686" spans="1:30" s="37" customFormat="1">
      <c r="A686" s="69">
        <v>3881</v>
      </c>
      <c r="B686" s="61">
        <v>3881</v>
      </c>
      <c r="C686" s="34">
        <v>41094</v>
      </c>
      <c r="D686" s="34">
        <f t="shared" si="20"/>
        <v>41139</v>
      </c>
      <c r="E686" s="34">
        <f t="shared" si="21"/>
        <v>41154</v>
      </c>
      <c r="F686" s="34" t="s">
        <v>501</v>
      </c>
      <c r="G686" s="31" t="s">
        <v>752</v>
      </c>
      <c r="H686" s="31" t="s">
        <v>499</v>
      </c>
      <c r="I686" s="31" t="s">
        <v>499</v>
      </c>
      <c r="J686" s="32" t="s">
        <v>5577</v>
      </c>
      <c r="K686" s="32" t="s">
        <v>5734</v>
      </c>
      <c r="L686" s="32" t="s">
        <v>5735</v>
      </c>
      <c r="M686" s="63" t="str">
        <f>VLOOKUP(B686,SAOM!B$2:H1638,7,0)</f>
        <v>-</v>
      </c>
      <c r="N686" s="63">
        <v>4033</v>
      </c>
      <c r="O686" s="34" t="str">
        <f>VLOOKUP(B686,SAOM!B$2:I1638,8,0)</f>
        <v>-</v>
      </c>
      <c r="P686" s="34" t="e">
        <f>VLOOKUP(B686,AG_Lider!A$1:F1997,6,0)</f>
        <v>#N/A</v>
      </c>
      <c r="Q686" s="65" t="str">
        <f>VLOOKUP(B686,SAOM!B$2:J1638,9,0)</f>
        <v>Janice / Andressa</v>
      </c>
      <c r="R686" s="34" t="str">
        <f>VLOOKUP(B686,SAOM!B$2:K2084,10,0)</f>
        <v>R. Olegário Maciel S/N</v>
      </c>
      <c r="S686" s="65" t="str">
        <f>VLOOKUP(B686,SAOM!B682:M1410,12,0)</f>
        <v>(33)3241-1184</v>
      </c>
      <c r="T686" s="116" t="str">
        <f>VLOOKUP(B686,SAOM!B682:L1410,11,0)</f>
        <v>35290-000</v>
      </c>
      <c r="U686" s="35"/>
      <c r="V686" s="63" t="str">
        <f>VLOOKUP(B686,SAOM!B682:N1410,13,0)</f>
        <v>-</v>
      </c>
      <c r="W686" s="34"/>
      <c r="X686" s="32"/>
      <c r="Y686" s="36"/>
      <c r="Z686" s="53"/>
      <c r="AA686" s="72"/>
      <c r="AB686" s="72" t="s">
        <v>4850</v>
      </c>
      <c r="AC686" s="72"/>
      <c r="AD686" s="32"/>
    </row>
    <row r="687" spans="1:30" s="37" customFormat="1">
      <c r="A687" s="69">
        <v>3880</v>
      </c>
      <c r="B687" s="61">
        <v>3880</v>
      </c>
      <c r="C687" s="34">
        <v>41094</v>
      </c>
      <c r="D687" s="34">
        <f t="shared" si="20"/>
        <v>41139</v>
      </c>
      <c r="E687" s="34">
        <f t="shared" si="21"/>
        <v>41154</v>
      </c>
      <c r="F687" s="34" t="s">
        <v>501</v>
      </c>
      <c r="G687" s="31" t="s">
        <v>752</v>
      </c>
      <c r="H687" s="31" t="s">
        <v>499</v>
      </c>
      <c r="I687" s="31" t="s">
        <v>499</v>
      </c>
      <c r="J687" s="32" t="s">
        <v>5578</v>
      </c>
      <c r="K687" s="32" t="s">
        <v>5736</v>
      </c>
      <c r="L687" s="32" t="s">
        <v>5737</v>
      </c>
      <c r="M687" s="63" t="str">
        <f>VLOOKUP(B687,SAOM!B$2:H1639,7,0)</f>
        <v>-</v>
      </c>
      <c r="N687" s="63">
        <v>4033</v>
      </c>
      <c r="O687" s="34" t="str">
        <f>VLOOKUP(B687,SAOM!B$2:I1639,8,0)</f>
        <v>-</v>
      </c>
      <c r="P687" s="34" t="e">
        <f>VLOOKUP(B687,AG_Lider!A$1:F1998,6,0)</f>
        <v>#N/A</v>
      </c>
      <c r="Q687" s="65" t="str">
        <f>VLOOKUP(B687,SAOM!B$2:J1639,9,0)</f>
        <v>Leuza Batista da Silva</v>
      </c>
      <c r="R687" s="34" t="str">
        <f>VLOOKUP(B687,SAOM!B$2:K2085,10,0)</f>
        <v>R. Cidade do prata nº415</v>
      </c>
      <c r="S687" s="65" t="str">
        <f>VLOOKUP(B687,SAOM!B683:M1411,12,0)</f>
        <v>34-34158735</v>
      </c>
      <c r="T687" s="116" t="str">
        <f>VLOOKUP(B687,SAOM!B683:L1411,11,0)</f>
        <v>38280-000</v>
      </c>
      <c r="U687" s="35"/>
      <c r="V687" s="63" t="str">
        <f>VLOOKUP(B687,SAOM!B683:N1411,13,0)</f>
        <v>-</v>
      </c>
      <c r="W687" s="34"/>
      <c r="X687" s="32"/>
      <c r="Y687" s="36"/>
      <c r="Z687" s="53"/>
      <c r="AA687" s="72"/>
      <c r="AB687" s="72" t="s">
        <v>4850</v>
      </c>
      <c r="AC687" s="72"/>
      <c r="AD687" s="32"/>
    </row>
    <row r="688" spans="1:30" s="37" customFormat="1">
      <c r="A688" s="69">
        <v>3879</v>
      </c>
      <c r="B688" s="61">
        <v>3879</v>
      </c>
      <c r="C688" s="34">
        <v>41094</v>
      </c>
      <c r="D688" s="34">
        <f t="shared" si="20"/>
        <v>41139</v>
      </c>
      <c r="E688" s="34">
        <f t="shared" si="21"/>
        <v>41154</v>
      </c>
      <c r="F688" s="34">
        <v>41103</v>
      </c>
      <c r="G688" s="31" t="s">
        <v>764</v>
      </c>
      <c r="H688" s="31" t="s">
        <v>499</v>
      </c>
      <c r="I688" s="31" t="s">
        <v>506</v>
      </c>
      <c r="J688" s="32" t="s">
        <v>5579</v>
      </c>
      <c r="K688" s="32" t="s">
        <v>5738</v>
      </c>
      <c r="L688" s="32" t="s">
        <v>5739</v>
      </c>
      <c r="M688" s="63" t="str">
        <f>VLOOKUP(B688,SAOM!B$2:H1640,7,0)</f>
        <v>-</v>
      </c>
      <c r="N688" s="63">
        <v>4033</v>
      </c>
      <c r="O688" s="34" t="str">
        <f>VLOOKUP(B688,SAOM!B$2:I1640,8,0)</f>
        <v>-</v>
      </c>
      <c r="P688" s="34" t="e">
        <f>VLOOKUP(B688,AG_Lider!A$1:F1999,6,0)</f>
        <v>#N/A</v>
      </c>
      <c r="Q688" s="65" t="str">
        <f>VLOOKUP(B688,SAOM!B$2:J1640,9,0)</f>
        <v>Jose Lourenço de Siqueira</v>
      </c>
      <c r="R688" s="34" t="str">
        <f>VLOOKUP(B688,SAOM!B$2:K2086,10,0)</f>
        <v>Rua Dr. Ezequiel, S/Nº</v>
      </c>
      <c r="S688" s="65" t="str">
        <f>VLOOKUP(B688,SAOM!B684:M1412,12,0)</f>
        <v>37-3341-1901</v>
      </c>
      <c r="T688" s="116" t="str">
        <f>VLOOKUP(B688,SAOM!B684:L1412,11,0)</f>
        <v>35550-000</v>
      </c>
      <c r="U688" s="35"/>
      <c r="V688" s="63" t="str">
        <f>VLOOKUP(B688,SAOM!B684:N1412,13,0)</f>
        <v>-</v>
      </c>
      <c r="W688" s="34"/>
      <c r="X688" s="32"/>
      <c r="Y688" s="36"/>
      <c r="Z688" s="53"/>
      <c r="AA688" s="72" t="s">
        <v>6002</v>
      </c>
      <c r="AB688" s="72" t="s">
        <v>4850</v>
      </c>
      <c r="AC688" s="72"/>
      <c r="AD688" s="32"/>
    </row>
    <row r="689" spans="1:30" s="37" customFormat="1">
      <c r="A689" s="69">
        <v>3889</v>
      </c>
      <c r="B689" s="61">
        <v>3889</v>
      </c>
      <c r="C689" s="34">
        <v>41099</v>
      </c>
      <c r="D689" s="34">
        <f t="shared" ref="D689:D712" si="22">C689+45</f>
        <v>41144</v>
      </c>
      <c r="E689" s="34">
        <f t="shared" ref="E689:E712" si="23">D689+15</f>
        <v>41159</v>
      </c>
      <c r="F689" s="34" t="s">
        <v>501</v>
      </c>
      <c r="G689" s="31" t="s">
        <v>752</v>
      </c>
      <c r="H689" s="31" t="s">
        <v>499</v>
      </c>
      <c r="I689" s="31" t="s">
        <v>499</v>
      </c>
      <c r="J689" s="32" t="s">
        <v>169</v>
      </c>
      <c r="K689" s="32" t="s">
        <v>1032</v>
      </c>
      <c r="L689" s="32" t="s">
        <v>1033</v>
      </c>
      <c r="M689" s="63" t="str">
        <f>VLOOKUP(B689,SAOM!B$2:H1641,7,0)</f>
        <v>-</v>
      </c>
      <c r="N689" s="63">
        <v>4033</v>
      </c>
      <c r="O689" s="34" t="str">
        <f>VLOOKUP(B689,SAOM!B$2:I1641,8,0)</f>
        <v>-</v>
      </c>
      <c r="P689" s="34" t="e">
        <f>VLOOKUP(B689,AG_Lider!A$1:F2000,6,0)</f>
        <v>#N/A</v>
      </c>
      <c r="Q689" s="65" t="str">
        <f>VLOOKUP(B689,SAOM!B$2:J1641,9,0)</f>
        <v>Lincoln Lamas</v>
      </c>
      <c r="R689" s="34" t="str">
        <f>VLOOKUP(B689,SAOM!B$2:K2087,10,0)</f>
        <v>Avenida Juscelino Kubistcheck, 505</v>
      </c>
      <c r="S689" s="65" t="str">
        <f>VLOOKUP(B689,SAOM!B685:M1413,12,0)</f>
        <v>(32) 3257-8810</v>
      </c>
      <c r="T689" s="116" t="str">
        <f>VLOOKUP(B689,SAOM!B685:L1413,11,0)</f>
        <v>36081-000</v>
      </c>
      <c r="U689" s="35"/>
      <c r="V689" s="63" t="str">
        <f>VLOOKUP(B689,SAOM!B685:N1413,13,0)</f>
        <v>-</v>
      </c>
      <c r="W689" s="34"/>
      <c r="X689" s="32"/>
      <c r="Y689" s="36"/>
      <c r="Z689" s="53"/>
      <c r="AA689" s="72"/>
      <c r="AB689" s="72" t="s">
        <v>4850</v>
      </c>
      <c r="AC689" s="72"/>
      <c r="AD689" s="32"/>
    </row>
    <row r="690" spans="1:30" s="37" customFormat="1">
      <c r="A690" s="69">
        <v>3927</v>
      </c>
      <c r="B690" s="61">
        <v>3927</v>
      </c>
      <c r="C690" s="34">
        <v>41103</v>
      </c>
      <c r="D690" s="34">
        <f t="shared" si="22"/>
        <v>41148</v>
      </c>
      <c r="E690" s="34">
        <f t="shared" si="23"/>
        <v>41163</v>
      </c>
      <c r="F690" s="34" t="s">
        <v>501</v>
      </c>
      <c r="G690" s="31" t="s">
        <v>517</v>
      </c>
      <c r="H690" s="31" t="s">
        <v>499</v>
      </c>
      <c r="I690" s="31" t="s">
        <v>501</v>
      </c>
      <c r="J690" s="32" t="s">
        <v>174</v>
      </c>
      <c r="K690" s="32" t="s">
        <v>5839</v>
      </c>
      <c r="L690" s="32" t="s">
        <v>5840</v>
      </c>
      <c r="M690" s="63" t="str">
        <f>VLOOKUP(B690,SAOM!B$2:H1642,7,0)</f>
        <v>SES-MACU-3927</v>
      </c>
      <c r="N690" s="63">
        <v>4033</v>
      </c>
      <c r="O690" s="34">
        <f>VLOOKUP(B690,SAOM!B$2:I1642,8,0)</f>
        <v>41121</v>
      </c>
      <c r="P690" s="34" t="e">
        <f>VLOOKUP(B690,AG_Lider!A$1:F2001,6,0)</f>
        <v>#N/A</v>
      </c>
      <c r="Q690" s="65" t="str">
        <f>VLOOKUP(B690,SAOM!B$2:J1642,9,0)</f>
        <v>Viviane Pena Temer Gantus do Amaral</v>
      </c>
      <c r="R690" s="34" t="str">
        <f>VLOOKUP(B690,SAOM!B$2:K2088,10,0)</f>
        <v>Rua Sebastiana Moura, 220</v>
      </c>
      <c r="S690" s="65" t="str">
        <f>VLOOKUP(B690,SAOM!B686:M1414,12,0)</f>
        <v>(33)3332-3927</v>
      </c>
      <c r="T690" s="116" t="str">
        <f>VLOOKUP(B690,SAOM!B686:L1414,11,0)</f>
        <v>36900-000</v>
      </c>
      <c r="U690" s="35"/>
      <c r="V690" s="63" t="str">
        <f>VLOOKUP(B690,SAOM!B686:N1414,13,0)</f>
        <v>00:20:0E:10:4F:B5</v>
      </c>
      <c r="W690" s="34">
        <v>41117</v>
      </c>
      <c r="X690" s="32" t="s">
        <v>6271</v>
      </c>
      <c r="Y690" s="36">
        <v>41117</v>
      </c>
      <c r="Z690" s="53"/>
      <c r="AA690" s="72"/>
      <c r="AB690" s="72" t="s">
        <v>4850</v>
      </c>
      <c r="AC690" s="72"/>
      <c r="AD690" s="32"/>
    </row>
    <row r="691" spans="1:30" s="37" customFormat="1">
      <c r="A691" s="69">
        <v>3936</v>
      </c>
      <c r="B691" s="61">
        <v>3936</v>
      </c>
      <c r="C691" s="34">
        <v>41103</v>
      </c>
      <c r="D691" s="34">
        <f t="shared" si="22"/>
        <v>41148</v>
      </c>
      <c r="E691" s="34">
        <f t="shared" si="23"/>
        <v>41163</v>
      </c>
      <c r="F691" s="34" t="s">
        <v>501</v>
      </c>
      <c r="G691" s="31" t="s">
        <v>682</v>
      </c>
      <c r="H691" s="31" t="s">
        <v>499</v>
      </c>
      <c r="I691" s="31" t="s">
        <v>499</v>
      </c>
      <c r="J691" s="32" t="s">
        <v>174</v>
      </c>
      <c r="K691" s="32" t="s">
        <v>5839</v>
      </c>
      <c r="L691" s="32" t="s">
        <v>5840</v>
      </c>
      <c r="M691" s="63" t="str">
        <f>VLOOKUP(B691,SAOM!B$2:H1643,7,0)</f>
        <v>-</v>
      </c>
      <c r="N691" s="63">
        <v>4033</v>
      </c>
      <c r="O691" s="34">
        <f>VLOOKUP(B691,SAOM!B$2:I1643,8,0)</f>
        <v>41121</v>
      </c>
      <c r="P691" s="34" t="e">
        <f>VLOOKUP(B691,AG_Lider!A$1:F2002,6,0)</f>
        <v>#N/A</v>
      </c>
      <c r="Q691" s="65" t="str">
        <f>VLOOKUP(B691,SAOM!B$2:J1643,9,0)</f>
        <v>Viviane Pena Temer Gantus do Amaral</v>
      </c>
      <c r="R691" s="34" t="str">
        <f>VLOOKUP(B691,SAOM!B$2:K2089,10,0)</f>
        <v>Rua Avenida Castelo Branco, 169</v>
      </c>
      <c r="S691" s="65" t="str">
        <f>VLOOKUP(B691,SAOM!B687:M1415,12,0)</f>
        <v>(33) 3332-3638</v>
      </c>
      <c r="T691" s="116" t="str">
        <f>VLOOKUP(B691,SAOM!B687:L1415,11,0)</f>
        <v>36900-000</v>
      </c>
      <c r="U691" s="35"/>
      <c r="V691" s="63" t="str">
        <f>VLOOKUP(B691,SAOM!B687:N1415,13,0)</f>
        <v>-</v>
      </c>
      <c r="W691" s="34"/>
      <c r="X691" s="32"/>
      <c r="Y691" s="36"/>
      <c r="Z691" s="53"/>
      <c r="AA691" s="72"/>
      <c r="AB691" s="72" t="s">
        <v>4850</v>
      </c>
      <c r="AC691" s="72"/>
      <c r="AD691" s="32"/>
    </row>
    <row r="692" spans="1:30" s="37" customFormat="1">
      <c r="A692" s="69">
        <v>3933</v>
      </c>
      <c r="B692" s="61">
        <v>3933</v>
      </c>
      <c r="C692" s="34">
        <v>41103</v>
      </c>
      <c r="D692" s="34">
        <f t="shared" si="22"/>
        <v>41148</v>
      </c>
      <c r="E692" s="34">
        <f t="shared" si="23"/>
        <v>41163</v>
      </c>
      <c r="F692" s="34" t="s">
        <v>501</v>
      </c>
      <c r="G692" s="31" t="s">
        <v>682</v>
      </c>
      <c r="H692" s="31" t="s">
        <v>499</v>
      </c>
      <c r="I692" s="31" t="s">
        <v>499</v>
      </c>
      <c r="J692" s="32" t="s">
        <v>174</v>
      </c>
      <c r="K692" s="32" t="s">
        <v>5839</v>
      </c>
      <c r="L692" s="32" t="s">
        <v>5840</v>
      </c>
      <c r="M692" s="63" t="str">
        <f>VLOOKUP(B692,SAOM!B$2:H1644,7,0)</f>
        <v>-</v>
      </c>
      <c r="N692" s="63">
        <v>4033</v>
      </c>
      <c r="O692" s="34">
        <f>VLOOKUP(B692,SAOM!B$2:I1644,8,0)</f>
        <v>41121</v>
      </c>
      <c r="P692" s="34" t="e">
        <f>VLOOKUP(B692,AG_Lider!A$1:F2003,6,0)</f>
        <v>#N/A</v>
      </c>
      <c r="Q692" s="65" t="str">
        <f>VLOOKUP(B692,SAOM!B$2:J1644,9,0)</f>
        <v>Viviane Pena Temer Gantus do Amaral</v>
      </c>
      <c r="R692" s="34" t="str">
        <f>VLOOKUP(B692,SAOM!B$2:K2090,10,0)</f>
        <v>Rua Padre Francisco Carvalho, 75.</v>
      </c>
      <c r="S692" s="65" t="str">
        <f>VLOOKUP(B692,SAOM!B688:M1416,12,0)</f>
        <v>(33) 3378-1047</v>
      </c>
      <c r="T692" s="116" t="str">
        <f>VLOOKUP(B692,SAOM!B688:L1416,11,0)</f>
        <v>36900-000</v>
      </c>
      <c r="U692" s="35"/>
      <c r="V692" s="63" t="str">
        <f>VLOOKUP(B692,SAOM!B688:N1416,13,0)</f>
        <v>-</v>
      </c>
      <c r="W692" s="34"/>
      <c r="X692" s="32"/>
      <c r="Y692" s="36"/>
      <c r="Z692" s="53"/>
      <c r="AA692" s="72"/>
      <c r="AB692" s="72" t="s">
        <v>4850</v>
      </c>
      <c r="AC692" s="72"/>
      <c r="AD692" s="32"/>
    </row>
    <row r="693" spans="1:30" s="37" customFormat="1">
      <c r="A693" s="69">
        <v>3938</v>
      </c>
      <c r="B693" s="61">
        <v>3938</v>
      </c>
      <c r="C693" s="34">
        <v>41103</v>
      </c>
      <c r="D693" s="34">
        <f t="shared" si="22"/>
        <v>41148</v>
      </c>
      <c r="E693" s="34">
        <f t="shared" si="23"/>
        <v>41163</v>
      </c>
      <c r="F693" s="34" t="s">
        <v>501</v>
      </c>
      <c r="G693" s="31" t="s">
        <v>752</v>
      </c>
      <c r="H693" s="31" t="s">
        <v>499</v>
      </c>
      <c r="I693" s="31" t="s">
        <v>499</v>
      </c>
      <c r="J693" s="32" t="s">
        <v>174</v>
      </c>
      <c r="K693" s="32" t="s">
        <v>5839</v>
      </c>
      <c r="L693" s="32" t="s">
        <v>5840</v>
      </c>
      <c r="M693" s="63" t="str">
        <f>VLOOKUP(B693,SAOM!B$2:H1645,7,0)</f>
        <v>-</v>
      </c>
      <c r="N693" s="63">
        <v>4033</v>
      </c>
      <c r="O693" s="34" t="str">
        <f>VLOOKUP(B693,SAOM!B$2:I1645,8,0)</f>
        <v>-</v>
      </c>
      <c r="P693" s="34" t="e">
        <f>VLOOKUP(B693,AG_Lider!A$1:F2004,6,0)</f>
        <v>#N/A</v>
      </c>
      <c r="Q693" s="65" t="str">
        <f>VLOOKUP(B693,SAOM!B$2:J1645,9,0)</f>
        <v>Viviane Pena Temer Gantus do Amaral</v>
      </c>
      <c r="R693" s="34" t="str">
        <f>VLOOKUP(B693,SAOM!B$2:K2091,10,0)</f>
        <v>Rua Jose Moreira de Amorim, s/n.</v>
      </c>
      <c r="S693" s="65" t="str">
        <f>VLOOKUP(B693,SAOM!B689:M1417,12,0)</f>
        <v>(33) 3334-2000</v>
      </c>
      <c r="T693" s="116" t="str">
        <f>VLOOKUP(B693,SAOM!B689:L1417,11,0)</f>
        <v>36900-000</v>
      </c>
      <c r="U693" s="35"/>
      <c r="V693" s="63" t="str">
        <f>VLOOKUP(B693,SAOM!B689:N1417,13,0)</f>
        <v>-</v>
      </c>
      <c r="W693" s="34"/>
      <c r="X693" s="32"/>
      <c r="Y693" s="36"/>
      <c r="Z693" s="53"/>
      <c r="AA693" s="72"/>
      <c r="AB693" s="72" t="s">
        <v>4850</v>
      </c>
      <c r="AC693" s="72"/>
      <c r="AD693" s="32"/>
    </row>
    <row r="694" spans="1:30" s="112" customFormat="1">
      <c r="A694" s="69">
        <v>3937</v>
      </c>
      <c r="B694" s="61">
        <v>3937</v>
      </c>
      <c r="C694" s="49">
        <v>41103</v>
      </c>
      <c r="D694" s="49">
        <f t="shared" si="22"/>
        <v>41148</v>
      </c>
      <c r="E694" s="49">
        <f t="shared" si="23"/>
        <v>41163</v>
      </c>
      <c r="F694" s="49" t="s">
        <v>501</v>
      </c>
      <c r="G694" s="99" t="s">
        <v>517</v>
      </c>
      <c r="H694" s="99" t="s">
        <v>499</v>
      </c>
      <c r="I694" s="99" t="s">
        <v>501</v>
      </c>
      <c r="J694" s="70" t="s">
        <v>174</v>
      </c>
      <c r="K694" s="70" t="s">
        <v>5839</v>
      </c>
      <c r="L694" s="70" t="s">
        <v>5840</v>
      </c>
      <c r="M694" s="61" t="str">
        <f>VLOOKUP(B694,SAOM!B$2:H1646,7,0)</f>
        <v>SES-MACU-3937</v>
      </c>
      <c r="N694" s="61">
        <v>4033</v>
      </c>
      <c r="O694" s="49">
        <f>VLOOKUP(B694,SAOM!B$2:I1646,8,0)</f>
        <v>41121</v>
      </c>
      <c r="P694" s="49" t="e">
        <f>VLOOKUP(B694,AG_Lider!A$1:F2005,6,0)</f>
        <v>#N/A</v>
      </c>
      <c r="Q694" s="108" t="str">
        <f>VLOOKUP(B694,SAOM!B$2:J1646,9,0)</f>
        <v>Viviane Pena Temer Gantus do Amaral</v>
      </c>
      <c r="R694" s="49" t="str">
        <f>VLOOKUP(B694,SAOM!B$2:K2092,10,0)</f>
        <v>Av. Nações Unidas, 265</v>
      </c>
      <c r="S694" s="108" t="str">
        <f>VLOOKUP(B694,SAOM!B690:M1418,12,0)</f>
        <v>(33)3332-3924</v>
      </c>
      <c r="T694" s="130" t="str">
        <f>VLOOKUP(B694,SAOM!B690:L1418,11,0)</f>
        <v>36900-000</v>
      </c>
      <c r="U694" s="109"/>
      <c r="V694" s="61" t="str">
        <f>VLOOKUP(B694,SAOM!B690:N1418,13,0)</f>
        <v>-</v>
      </c>
      <c r="W694" s="49">
        <v>41121</v>
      </c>
      <c r="X694" s="70" t="s">
        <v>6580</v>
      </c>
      <c r="Y694" s="110">
        <v>41122</v>
      </c>
      <c r="Z694" s="111"/>
      <c r="AA694" s="95"/>
      <c r="AB694" s="95" t="s">
        <v>4850</v>
      </c>
      <c r="AC694" s="95"/>
      <c r="AD694" s="70"/>
    </row>
    <row r="695" spans="1:30" s="37" customFormat="1">
      <c r="A695" s="69">
        <v>3935</v>
      </c>
      <c r="B695" s="61">
        <v>3935</v>
      </c>
      <c r="C695" s="34">
        <v>41103</v>
      </c>
      <c r="D695" s="34">
        <f t="shared" si="22"/>
        <v>41148</v>
      </c>
      <c r="E695" s="34">
        <f t="shared" si="23"/>
        <v>41163</v>
      </c>
      <c r="F695" s="34" t="s">
        <v>501</v>
      </c>
      <c r="G695" s="31" t="s">
        <v>752</v>
      </c>
      <c r="H695" s="31" t="s">
        <v>499</v>
      </c>
      <c r="I695" s="31" t="s">
        <v>499</v>
      </c>
      <c r="J695" s="32" t="s">
        <v>174</v>
      </c>
      <c r="K695" s="32" t="s">
        <v>5839</v>
      </c>
      <c r="L695" s="32" t="s">
        <v>5840</v>
      </c>
      <c r="M695" s="63" t="str">
        <f>VLOOKUP(B695,SAOM!B$2:H1647,7,0)</f>
        <v>-</v>
      </c>
      <c r="N695" s="63">
        <v>4033</v>
      </c>
      <c r="O695" s="34" t="str">
        <f>VLOOKUP(B695,SAOM!B$2:I1647,8,0)</f>
        <v>-</v>
      </c>
      <c r="P695" s="34" t="e">
        <f>VLOOKUP(B695,AG_Lider!A$1:F2006,6,0)</f>
        <v>#N/A</v>
      </c>
      <c r="Q695" s="65" t="str">
        <f>VLOOKUP(B695,SAOM!B$2:J1647,9,0)</f>
        <v>Viviane Pena Temer Gantus do Amaral</v>
      </c>
      <c r="R695" s="34" t="str">
        <f>VLOOKUP(B695,SAOM!B$2:K2093,10,0)</f>
        <v>Avenida Agenor de Paula Salazar, 140.</v>
      </c>
      <c r="S695" s="65" t="str">
        <f>VLOOKUP(B695,SAOM!B691:M1419,12,0)</f>
        <v>(33) 3332-3662</v>
      </c>
      <c r="T695" s="116" t="str">
        <f>VLOOKUP(B695,SAOM!B691:L1419,11,0)</f>
        <v>36900-000</v>
      </c>
      <c r="U695" s="35"/>
      <c r="V695" s="63" t="str">
        <f>VLOOKUP(B695,SAOM!B691:N1419,13,0)</f>
        <v>-</v>
      </c>
      <c r="W695" s="34"/>
      <c r="X695" s="32"/>
      <c r="Y695" s="36"/>
      <c r="Z695" s="53"/>
      <c r="AA695" s="72"/>
      <c r="AB695" s="72" t="s">
        <v>4850</v>
      </c>
      <c r="AC695" s="72"/>
      <c r="AD695" s="32"/>
    </row>
    <row r="696" spans="1:30" s="37" customFormat="1">
      <c r="A696" s="69">
        <v>3934</v>
      </c>
      <c r="B696" s="61">
        <v>3934</v>
      </c>
      <c r="C696" s="34">
        <v>41103</v>
      </c>
      <c r="D696" s="34">
        <f t="shared" si="22"/>
        <v>41148</v>
      </c>
      <c r="E696" s="34">
        <f t="shared" si="23"/>
        <v>41163</v>
      </c>
      <c r="F696" s="34" t="s">
        <v>501</v>
      </c>
      <c r="G696" s="31" t="s">
        <v>752</v>
      </c>
      <c r="H696" s="31" t="s">
        <v>499</v>
      </c>
      <c r="I696" s="31" t="s">
        <v>499</v>
      </c>
      <c r="J696" s="32" t="s">
        <v>174</v>
      </c>
      <c r="K696" s="32" t="s">
        <v>5839</v>
      </c>
      <c r="L696" s="32" t="s">
        <v>5840</v>
      </c>
      <c r="M696" s="63" t="str">
        <f>VLOOKUP(B696,SAOM!B$2:H1648,7,0)</f>
        <v>-</v>
      </c>
      <c r="N696" s="63">
        <v>4033</v>
      </c>
      <c r="O696" s="34" t="str">
        <f>VLOOKUP(B696,SAOM!B$2:I1648,8,0)</f>
        <v>-</v>
      </c>
      <c r="P696" s="34" t="e">
        <f>VLOOKUP(B696,AG_Lider!A$1:F2007,6,0)</f>
        <v>#N/A</v>
      </c>
      <c r="Q696" s="65" t="str">
        <f>VLOOKUP(B696,SAOM!B$2:J1648,9,0)</f>
        <v>Viviane Pena Temer Gantus do Amaral</v>
      </c>
      <c r="R696" s="34" t="str">
        <f>VLOOKUP(B696,SAOM!B$2:K2094,10,0)</f>
        <v>Rua Principal, 325</v>
      </c>
      <c r="S696" s="65" t="str">
        <f>VLOOKUP(B696,SAOM!B692:M1420,12,0)</f>
        <v>(33) 3378-3095</v>
      </c>
      <c r="T696" s="116" t="str">
        <f>VLOOKUP(B696,SAOM!B692:L1420,11,0)</f>
        <v>36900-000</v>
      </c>
      <c r="U696" s="35"/>
      <c r="V696" s="63" t="str">
        <f>VLOOKUP(B696,SAOM!B692:N1420,13,0)</f>
        <v>-</v>
      </c>
      <c r="W696" s="34"/>
      <c r="X696" s="32"/>
      <c r="Y696" s="36"/>
      <c r="Z696" s="53"/>
      <c r="AA696" s="72"/>
      <c r="AB696" s="72" t="s">
        <v>4850</v>
      </c>
      <c r="AC696" s="72"/>
      <c r="AD696" s="32"/>
    </row>
    <row r="697" spans="1:30" s="37" customFormat="1">
      <c r="A697" s="69">
        <v>3932</v>
      </c>
      <c r="B697" s="61">
        <v>3932</v>
      </c>
      <c r="C697" s="34">
        <v>41103</v>
      </c>
      <c r="D697" s="34">
        <f t="shared" si="22"/>
        <v>41148</v>
      </c>
      <c r="E697" s="34">
        <f t="shared" si="23"/>
        <v>41163</v>
      </c>
      <c r="F697" s="34" t="s">
        <v>501</v>
      </c>
      <c r="G697" s="31" t="s">
        <v>682</v>
      </c>
      <c r="H697" s="31" t="s">
        <v>499</v>
      </c>
      <c r="I697" s="31" t="s">
        <v>499</v>
      </c>
      <c r="J697" s="32" t="s">
        <v>174</v>
      </c>
      <c r="K697" s="32" t="s">
        <v>5839</v>
      </c>
      <c r="L697" s="32" t="s">
        <v>5840</v>
      </c>
      <c r="M697" s="63" t="str">
        <f>VLOOKUP(B697,SAOM!B$2:H1649,7,0)</f>
        <v>-</v>
      </c>
      <c r="N697" s="63">
        <v>4033</v>
      </c>
      <c r="O697" s="34">
        <f>VLOOKUP(B697,SAOM!B$2:I1649,8,0)</f>
        <v>41121</v>
      </c>
      <c r="P697" s="34" t="e">
        <f>VLOOKUP(B697,AG_Lider!A$1:F2008,6,0)</f>
        <v>#N/A</v>
      </c>
      <c r="Q697" s="65" t="str">
        <f>VLOOKUP(B697,SAOM!B$2:J1649,9,0)</f>
        <v>Viviane Pena Temer Gantus do Amaral</v>
      </c>
      <c r="R697" s="34" t="str">
        <f>VLOOKUP(B697,SAOM!B$2:K2095,10,0)</f>
        <v>Av. Bom Pastor, s/n</v>
      </c>
      <c r="S697" s="65" t="str">
        <f>VLOOKUP(B697,SAOM!B693:M1421,12,0)</f>
        <v>(33) 3378-5139</v>
      </c>
      <c r="T697" s="116" t="str">
        <f>VLOOKUP(B697,SAOM!B693:L1421,11,0)</f>
        <v>36900-000</v>
      </c>
      <c r="U697" s="35"/>
      <c r="V697" s="63" t="str">
        <f>VLOOKUP(B697,SAOM!B693:N1421,13,0)</f>
        <v>-</v>
      </c>
      <c r="W697" s="34"/>
      <c r="X697" s="32"/>
      <c r="Y697" s="36"/>
      <c r="Z697" s="53"/>
      <c r="AA697" s="72"/>
      <c r="AB697" s="72" t="s">
        <v>4850</v>
      </c>
      <c r="AC697" s="72"/>
      <c r="AD697" s="32"/>
    </row>
    <row r="698" spans="1:30" s="37" customFormat="1">
      <c r="A698" s="69">
        <v>3931</v>
      </c>
      <c r="B698" s="61">
        <v>3931</v>
      </c>
      <c r="C698" s="34">
        <v>41103</v>
      </c>
      <c r="D698" s="34">
        <f t="shared" si="22"/>
        <v>41148</v>
      </c>
      <c r="E698" s="34">
        <f t="shared" si="23"/>
        <v>41163</v>
      </c>
      <c r="F698" s="34" t="s">
        <v>501</v>
      </c>
      <c r="G698" s="31" t="s">
        <v>682</v>
      </c>
      <c r="H698" s="31" t="s">
        <v>499</v>
      </c>
      <c r="I698" s="31" t="s">
        <v>499</v>
      </c>
      <c r="J698" s="32" t="s">
        <v>174</v>
      </c>
      <c r="K698" s="32" t="s">
        <v>5839</v>
      </c>
      <c r="L698" s="32" t="s">
        <v>5840</v>
      </c>
      <c r="M698" s="63" t="str">
        <f>VLOOKUP(B698,SAOM!B$2:H1650,7,0)</f>
        <v>-</v>
      </c>
      <c r="N698" s="63">
        <v>4033</v>
      </c>
      <c r="O698" s="34">
        <f>VLOOKUP(B698,SAOM!B$2:I1650,8,0)</f>
        <v>41121</v>
      </c>
      <c r="P698" s="34" t="e">
        <f>VLOOKUP(B698,AG_Lider!A$1:F2009,6,0)</f>
        <v>#N/A</v>
      </c>
      <c r="Q698" s="65" t="str">
        <f>VLOOKUP(B698,SAOM!B$2:J1650,9,0)</f>
        <v>Viviane Pena Temer Gantus do Amaral</v>
      </c>
      <c r="R698" s="34" t="str">
        <f>VLOOKUP(B698,SAOM!B$2:K2096,10,0)</f>
        <v>Rua Pedro Joaquim do Carmo, s/n.</v>
      </c>
      <c r="S698" s="65" t="str">
        <f>VLOOKUP(B698,SAOM!B694:M1422,12,0)</f>
        <v>(33) 3379-6095</v>
      </c>
      <c r="T698" s="116" t="str">
        <f>VLOOKUP(B698,SAOM!B694:L1422,11,0)</f>
        <v>36900-000</v>
      </c>
      <c r="U698" s="35"/>
      <c r="V698" s="63" t="str">
        <f>VLOOKUP(B698,SAOM!B694:N1422,13,0)</f>
        <v>-</v>
      </c>
      <c r="W698" s="34"/>
      <c r="X698" s="32"/>
      <c r="Y698" s="36"/>
      <c r="Z698" s="53"/>
      <c r="AA698" s="72"/>
      <c r="AB698" s="72" t="s">
        <v>4850</v>
      </c>
      <c r="AC698" s="72"/>
      <c r="AD698" s="32"/>
    </row>
    <row r="699" spans="1:30" s="37" customFormat="1">
      <c r="A699" s="69">
        <v>3930</v>
      </c>
      <c r="B699" s="61">
        <v>3930</v>
      </c>
      <c r="C699" s="34">
        <v>41103</v>
      </c>
      <c r="D699" s="34">
        <f t="shared" si="22"/>
        <v>41148</v>
      </c>
      <c r="E699" s="34">
        <f t="shared" si="23"/>
        <v>41163</v>
      </c>
      <c r="F699" s="34" t="s">
        <v>501</v>
      </c>
      <c r="G699" s="31" t="s">
        <v>752</v>
      </c>
      <c r="H699" s="31" t="s">
        <v>499</v>
      </c>
      <c r="I699" s="31" t="s">
        <v>499</v>
      </c>
      <c r="J699" s="32" t="s">
        <v>174</v>
      </c>
      <c r="K699" s="32" t="s">
        <v>5839</v>
      </c>
      <c r="L699" s="32" t="s">
        <v>5840</v>
      </c>
      <c r="M699" s="63" t="str">
        <f>VLOOKUP(B699,SAOM!B$2:H1651,7,0)</f>
        <v>-</v>
      </c>
      <c r="N699" s="63">
        <v>4033</v>
      </c>
      <c r="O699" s="34" t="str">
        <f>VLOOKUP(B699,SAOM!B$2:I1651,8,0)</f>
        <v>-</v>
      </c>
      <c r="P699" s="34" t="e">
        <f>VLOOKUP(B699,AG_Lider!A$1:F2010,6,0)</f>
        <v>#N/A</v>
      </c>
      <c r="Q699" s="65" t="str">
        <f>VLOOKUP(B699,SAOM!B$2:J1651,9,0)</f>
        <v>Viviane Pena Temer Gantus do Amaral</v>
      </c>
      <c r="R699" s="34" t="str">
        <f>VLOOKUP(B699,SAOM!B$2:K2097,10,0)</f>
        <v>Rua Professora Leda Rocha - atrás da quadra de esportes.</v>
      </c>
      <c r="S699" s="65" t="str">
        <f>VLOOKUP(B699,SAOM!B695:M1423,12,0)</f>
        <v>(33) 3332-3926</v>
      </c>
      <c r="T699" s="116" t="str">
        <f>VLOOKUP(B699,SAOM!B695:L1423,11,0)</f>
        <v>36900-000</v>
      </c>
      <c r="U699" s="35"/>
      <c r="V699" s="63" t="str">
        <f>VLOOKUP(B699,SAOM!B695:N1423,13,0)</f>
        <v>-</v>
      </c>
      <c r="W699" s="34"/>
      <c r="X699" s="32"/>
      <c r="Y699" s="36"/>
      <c r="Z699" s="53"/>
      <c r="AA699" s="72"/>
      <c r="AB699" s="72" t="s">
        <v>4850</v>
      </c>
      <c r="AC699" s="72"/>
      <c r="AD699" s="32"/>
    </row>
    <row r="700" spans="1:30" s="37" customFormat="1">
      <c r="A700" s="69">
        <v>3929</v>
      </c>
      <c r="B700" s="61">
        <v>3929</v>
      </c>
      <c r="C700" s="34">
        <v>41103</v>
      </c>
      <c r="D700" s="34">
        <f t="shared" si="22"/>
        <v>41148</v>
      </c>
      <c r="E700" s="34">
        <f t="shared" si="23"/>
        <v>41163</v>
      </c>
      <c r="F700" s="34" t="s">
        <v>501</v>
      </c>
      <c r="G700" s="31" t="s">
        <v>2466</v>
      </c>
      <c r="H700" s="31" t="s">
        <v>499</v>
      </c>
      <c r="I700" s="31" t="s">
        <v>501</v>
      </c>
      <c r="J700" s="32" t="s">
        <v>174</v>
      </c>
      <c r="K700" s="32" t="s">
        <v>5839</v>
      </c>
      <c r="L700" s="32" t="s">
        <v>5840</v>
      </c>
      <c r="M700" s="63" t="str">
        <f>VLOOKUP(B700,SAOM!B$2:H1652,7,0)</f>
        <v>-</v>
      </c>
      <c r="N700" s="63">
        <v>4033</v>
      </c>
      <c r="O700" s="34" t="str">
        <f>VLOOKUP(B700,SAOM!B$2:I1652,8,0)</f>
        <v>-</v>
      </c>
      <c r="P700" s="34" t="e">
        <f>VLOOKUP(B700,AG_Lider!A$1:F2011,6,0)</f>
        <v>#N/A</v>
      </c>
      <c r="Q700" s="65" t="str">
        <f>VLOOKUP(B700,SAOM!B$2:J1652,9,0)</f>
        <v>Viviane Pena Temer Gantus do Amaral</v>
      </c>
      <c r="R700" s="34" t="str">
        <f>VLOOKUP(B700,SAOM!B$2:K2098,10,0)</f>
        <v>Rua São José, 147</v>
      </c>
      <c r="S700" s="65" t="str">
        <f>VLOOKUP(B700,SAOM!B696:M1424,12,0)</f>
        <v>(33) 3332-3993</v>
      </c>
      <c r="T700" s="116" t="str">
        <f>VLOOKUP(B700,SAOM!B696:L1424,11,0)</f>
        <v>36900-000</v>
      </c>
      <c r="U700" s="35"/>
      <c r="V700" s="63" t="str">
        <f>VLOOKUP(B700,SAOM!B696:N1424,13,0)</f>
        <v>-</v>
      </c>
      <c r="W700" s="34">
        <v>41122</v>
      </c>
      <c r="X700" s="32" t="s">
        <v>6584</v>
      </c>
      <c r="Y700" s="36"/>
      <c r="Z700" s="53"/>
      <c r="AA700" s="72"/>
      <c r="AB700" s="72" t="s">
        <v>4850</v>
      </c>
      <c r="AC700" s="72"/>
      <c r="AD700" s="32"/>
    </row>
    <row r="701" spans="1:30" s="37" customFormat="1">
      <c r="A701" s="69">
        <v>3928</v>
      </c>
      <c r="B701" s="61">
        <v>3928</v>
      </c>
      <c r="C701" s="34">
        <v>41103</v>
      </c>
      <c r="D701" s="34">
        <f t="shared" si="22"/>
        <v>41148</v>
      </c>
      <c r="E701" s="34">
        <f t="shared" si="23"/>
        <v>41163</v>
      </c>
      <c r="F701" s="34" t="s">
        <v>501</v>
      </c>
      <c r="G701" s="31" t="s">
        <v>752</v>
      </c>
      <c r="H701" s="31" t="s">
        <v>499</v>
      </c>
      <c r="I701" s="31" t="s">
        <v>499</v>
      </c>
      <c r="J701" s="32" t="s">
        <v>174</v>
      </c>
      <c r="K701" s="32" t="s">
        <v>5839</v>
      </c>
      <c r="L701" s="32" t="s">
        <v>5840</v>
      </c>
      <c r="M701" s="63" t="str">
        <f>VLOOKUP(B701,SAOM!B$2:H1653,7,0)</f>
        <v>-</v>
      </c>
      <c r="N701" s="63">
        <v>4033</v>
      </c>
      <c r="O701" s="34" t="str">
        <f>VLOOKUP(B701,SAOM!B$2:I1653,8,0)</f>
        <v>-</v>
      </c>
      <c r="P701" s="34" t="e">
        <f>VLOOKUP(B701,AG_Lider!A$1:F2012,6,0)</f>
        <v>#N/A</v>
      </c>
      <c r="Q701" s="65" t="str">
        <f>VLOOKUP(B701,SAOM!B$2:J1653,9,0)</f>
        <v>Viviane Pena Temer Gantus do Amaral</v>
      </c>
      <c r="R701" s="34" t="str">
        <f>VLOOKUP(B701,SAOM!B$2:K2099,10,0)</f>
        <v>Rua Francisco Rodolfo, s/n</v>
      </c>
      <c r="S701" s="65" t="str">
        <f>VLOOKUP(B701,SAOM!B697:M1425,12,0)</f>
        <v>(33) 3378-8011</v>
      </c>
      <c r="T701" s="116" t="str">
        <f>VLOOKUP(B701,SAOM!B697:L1425,11,0)</f>
        <v>36900-000</v>
      </c>
      <c r="U701" s="35"/>
      <c r="V701" s="63" t="str">
        <f>VLOOKUP(B701,SAOM!B697:N1425,13,0)</f>
        <v>-</v>
      </c>
      <c r="W701" s="34"/>
      <c r="X701" s="32"/>
      <c r="Y701" s="36"/>
      <c r="Z701" s="53"/>
      <c r="AA701" s="72"/>
      <c r="AB701" s="72" t="s">
        <v>4850</v>
      </c>
      <c r="AC701" s="72"/>
      <c r="AD701" s="32"/>
    </row>
    <row r="702" spans="1:30" s="37" customFormat="1">
      <c r="A702" s="69">
        <v>3926</v>
      </c>
      <c r="B702" s="61">
        <v>3926</v>
      </c>
      <c r="C702" s="34">
        <v>41103</v>
      </c>
      <c r="D702" s="34">
        <f t="shared" si="22"/>
        <v>41148</v>
      </c>
      <c r="E702" s="34">
        <f t="shared" si="23"/>
        <v>41163</v>
      </c>
      <c r="F702" s="34" t="s">
        <v>501</v>
      </c>
      <c r="G702" s="31" t="s">
        <v>752</v>
      </c>
      <c r="H702" s="31" t="s">
        <v>499</v>
      </c>
      <c r="I702" s="31" t="s">
        <v>499</v>
      </c>
      <c r="J702" s="32" t="s">
        <v>174</v>
      </c>
      <c r="K702" s="32" t="s">
        <v>5839</v>
      </c>
      <c r="L702" s="32" t="s">
        <v>5840</v>
      </c>
      <c r="M702" s="63" t="str">
        <f>VLOOKUP(B702,SAOM!B$2:H1654,7,0)</f>
        <v>-</v>
      </c>
      <c r="N702" s="63">
        <v>4033</v>
      </c>
      <c r="O702" s="34" t="str">
        <f>VLOOKUP(B702,SAOM!B$2:I1654,8,0)</f>
        <v>-</v>
      </c>
      <c r="P702" s="34" t="e">
        <f>VLOOKUP(B702,AG_Lider!A$1:F2013,6,0)</f>
        <v>#N/A</v>
      </c>
      <c r="Q702" s="65" t="str">
        <f>VLOOKUP(B702,SAOM!B$2:J1654,9,0)</f>
        <v>Viviane Pena Temer Gantus do Amaral</v>
      </c>
      <c r="R702" s="34" t="str">
        <f>VLOOKUP(B702,SAOM!B$2:K2100,10,0)</f>
        <v>Avenida 30 de Março, s/n.</v>
      </c>
      <c r="S702" s="65" t="str">
        <f>VLOOKUP(B702,SAOM!B698:M1426,12,0)</f>
        <v>(33)3332-3925</v>
      </c>
      <c r="T702" s="116" t="str">
        <f>VLOOKUP(B702,SAOM!B698:L1426,11,0)</f>
        <v>36900-000</v>
      </c>
      <c r="U702" s="35"/>
      <c r="V702" s="63" t="str">
        <f>VLOOKUP(B702,SAOM!B698:N1426,13,0)</f>
        <v>-</v>
      </c>
      <c r="W702" s="34"/>
      <c r="X702" s="32"/>
      <c r="Y702" s="36"/>
      <c r="Z702" s="53"/>
      <c r="AA702" s="72"/>
      <c r="AB702" s="72" t="s">
        <v>4850</v>
      </c>
      <c r="AC702" s="72"/>
      <c r="AD702" s="32"/>
    </row>
    <row r="703" spans="1:30" s="37" customFormat="1">
      <c r="A703" s="69">
        <v>3925</v>
      </c>
      <c r="B703" s="61">
        <v>3925</v>
      </c>
      <c r="C703" s="34">
        <v>41103</v>
      </c>
      <c r="D703" s="34">
        <f t="shared" si="22"/>
        <v>41148</v>
      </c>
      <c r="E703" s="34">
        <f t="shared" si="23"/>
        <v>41163</v>
      </c>
      <c r="F703" s="34" t="s">
        <v>501</v>
      </c>
      <c r="G703" s="31" t="s">
        <v>2466</v>
      </c>
      <c r="H703" s="31" t="s">
        <v>499</v>
      </c>
      <c r="I703" s="31" t="s">
        <v>501</v>
      </c>
      <c r="J703" s="32" t="s">
        <v>174</v>
      </c>
      <c r="K703" s="32" t="s">
        <v>5839</v>
      </c>
      <c r="L703" s="32" t="s">
        <v>5840</v>
      </c>
      <c r="M703" s="63" t="str">
        <f>VLOOKUP(B703,SAOM!B$2:H1655,7,0)</f>
        <v>-</v>
      </c>
      <c r="N703" s="63">
        <v>4033</v>
      </c>
      <c r="O703" s="34" t="str">
        <f>VLOOKUP(B703,SAOM!B$2:I1655,8,0)</f>
        <v>-</v>
      </c>
      <c r="P703" s="34" t="e">
        <f>VLOOKUP(B703,AG_Lider!A$1:F2014,6,0)</f>
        <v>#N/A</v>
      </c>
      <c r="Q703" s="65" t="str">
        <f>VLOOKUP(B703,SAOM!B$2:J1655,9,0)</f>
        <v>Viviane Pena Temer Gantus do Amaral</v>
      </c>
      <c r="R703" s="34" t="str">
        <f>VLOOKUP(B703,SAOM!B$2:K2101,10,0)</f>
        <v>Rua Mascarenhas de Moraes, 92</v>
      </c>
      <c r="S703" s="65" t="str">
        <f>VLOOKUP(B703,SAOM!B699:M1427,12,0)</f>
        <v>33-3332-3922</v>
      </c>
      <c r="T703" s="116" t="str">
        <f>VLOOKUP(B703,SAOM!B699:L1427,11,0)</f>
        <v>36900-000</v>
      </c>
      <c r="U703" s="35"/>
      <c r="V703" s="63" t="str">
        <f>VLOOKUP(B703,SAOM!B699:N1427,13,0)</f>
        <v>-</v>
      </c>
      <c r="W703" s="34">
        <v>41122</v>
      </c>
      <c r="X703" s="32" t="s">
        <v>6586</v>
      </c>
      <c r="Y703" s="36"/>
      <c r="Z703" s="53"/>
      <c r="AA703" s="72"/>
      <c r="AB703" s="72" t="s">
        <v>4850</v>
      </c>
      <c r="AC703" s="72"/>
      <c r="AD703" s="32"/>
    </row>
    <row r="704" spans="1:30" s="112" customFormat="1">
      <c r="A704" s="69">
        <v>3924</v>
      </c>
      <c r="B704" s="61">
        <v>3924</v>
      </c>
      <c r="C704" s="49">
        <v>41103</v>
      </c>
      <c r="D704" s="49">
        <f t="shared" si="22"/>
        <v>41148</v>
      </c>
      <c r="E704" s="49">
        <f t="shared" si="23"/>
        <v>41163</v>
      </c>
      <c r="F704" s="49" t="s">
        <v>501</v>
      </c>
      <c r="G704" s="99" t="s">
        <v>517</v>
      </c>
      <c r="H704" s="99" t="s">
        <v>499</v>
      </c>
      <c r="I704" s="99" t="s">
        <v>501</v>
      </c>
      <c r="J704" s="70" t="s">
        <v>174</v>
      </c>
      <c r="K704" s="70" t="s">
        <v>5839</v>
      </c>
      <c r="L704" s="70" t="s">
        <v>5840</v>
      </c>
      <c r="M704" s="61" t="str">
        <f>VLOOKUP(B704,SAOM!B$2:H1656,7,0)</f>
        <v>SES-MACU-3924</v>
      </c>
      <c r="N704" s="61">
        <v>4033</v>
      </c>
      <c r="O704" s="49">
        <f>VLOOKUP(B704,SAOM!B$2:I1656,8,0)</f>
        <v>41121</v>
      </c>
      <c r="P704" s="49" t="e">
        <f>VLOOKUP(B704,AG_Lider!A$1:F2015,6,0)</f>
        <v>#N/A</v>
      </c>
      <c r="Q704" s="108" t="str">
        <f>VLOOKUP(B704,SAOM!B$2:J1656,9,0)</f>
        <v>Viviane Pena Temer Gantus do Amaral</v>
      </c>
      <c r="R704" s="49" t="str">
        <f>VLOOKUP(B704,SAOM!B$2:K2102,10,0)</f>
        <v>Rua Judith Alves, 141</v>
      </c>
      <c r="S704" s="108" t="str">
        <f>VLOOKUP(B704,SAOM!B700:M1428,12,0)</f>
        <v>33-3332-3923</v>
      </c>
      <c r="T704" s="130" t="str">
        <f>VLOOKUP(B704,SAOM!B700:L1428,11,0)</f>
        <v>36900-000</v>
      </c>
      <c r="U704" s="109"/>
      <c r="V704" s="61" t="str">
        <f>VLOOKUP(B704,SAOM!B700:N1428,13,0)</f>
        <v>-</v>
      </c>
      <c r="W704" s="49">
        <v>41121</v>
      </c>
      <c r="X704" s="70" t="s">
        <v>6579</v>
      </c>
      <c r="Y704" s="110">
        <v>41122</v>
      </c>
      <c r="Z704" s="111"/>
      <c r="AA704" s="95"/>
      <c r="AB704" s="95" t="s">
        <v>4850</v>
      </c>
      <c r="AC704" s="95"/>
      <c r="AD704" s="70"/>
    </row>
    <row r="705" spans="1:30" s="37" customFormat="1">
      <c r="A705" s="69">
        <v>3923</v>
      </c>
      <c r="B705" s="61">
        <v>3923</v>
      </c>
      <c r="C705" s="34">
        <v>41103</v>
      </c>
      <c r="D705" s="34">
        <f t="shared" si="22"/>
        <v>41148</v>
      </c>
      <c r="E705" s="34">
        <f t="shared" si="23"/>
        <v>41163</v>
      </c>
      <c r="F705" s="34" t="s">
        <v>501</v>
      </c>
      <c r="G705" s="31" t="s">
        <v>682</v>
      </c>
      <c r="H705" s="31" t="s">
        <v>499</v>
      </c>
      <c r="I705" s="31" t="s">
        <v>499</v>
      </c>
      <c r="J705" s="32" t="s">
        <v>5837</v>
      </c>
      <c r="K705" s="32" t="s">
        <v>5841</v>
      </c>
      <c r="L705" s="32" t="s">
        <v>5842</v>
      </c>
      <c r="M705" s="63" t="str">
        <f>VLOOKUP(B705,SAOM!B$2:H1657,7,0)</f>
        <v>SES-CADE-3923</v>
      </c>
      <c r="N705" s="63">
        <v>4033</v>
      </c>
      <c r="O705" s="34">
        <f>VLOOKUP(B705,SAOM!B$2:I1657,8,0)</f>
        <v>41121</v>
      </c>
      <c r="P705" s="34" t="e">
        <f>VLOOKUP(B705,AG_Lider!A$1:F2016,6,0)</f>
        <v>#N/A</v>
      </c>
      <c r="Q705" s="65" t="str">
        <f>VLOOKUP(B705,SAOM!B$2:J1657,9,0)</f>
        <v>Elcana Vaz da Silva</v>
      </c>
      <c r="R705" s="34" t="str">
        <f>VLOOKUP(B705,SAOM!B$2:K2103,10,0)</f>
        <v>Rua Ozorio geraldo, SN</v>
      </c>
      <c r="S705" s="65" t="str">
        <f>VLOOKUP(B705,SAOM!B701:M1429,12,0)</f>
        <v>38-98110320</v>
      </c>
      <c r="T705" s="116" t="str">
        <f>VLOOKUP(B705,SAOM!B701:L1429,11,0)</f>
        <v>38625-000</v>
      </c>
      <c r="U705" s="35"/>
      <c r="V705" s="63" t="str">
        <f>VLOOKUP(B705,SAOM!B701:N1429,13,0)</f>
        <v>-</v>
      </c>
      <c r="W705" s="34"/>
      <c r="X705" s="32"/>
      <c r="Y705" s="36"/>
      <c r="Z705" s="53"/>
      <c r="AA705" s="72"/>
      <c r="AB705" s="72" t="s">
        <v>4850</v>
      </c>
      <c r="AC705" s="72"/>
      <c r="AD705" s="32"/>
    </row>
    <row r="706" spans="1:30" s="37" customFormat="1">
      <c r="A706" s="69">
        <v>3922</v>
      </c>
      <c r="B706" s="61">
        <v>3922</v>
      </c>
      <c r="C706" s="34">
        <v>41103</v>
      </c>
      <c r="D706" s="34">
        <f t="shared" si="22"/>
        <v>41148</v>
      </c>
      <c r="E706" s="34">
        <f t="shared" si="23"/>
        <v>41163</v>
      </c>
      <c r="F706" s="34" t="s">
        <v>501</v>
      </c>
      <c r="G706" s="31" t="s">
        <v>517</v>
      </c>
      <c r="H706" s="31" t="s">
        <v>499</v>
      </c>
      <c r="I706" s="31" t="s">
        <v>501</v>
      </c>
      <c r="J706" s="32" t="s">
        <v>5837</v>
      </c>
      <c r="K706" s="32" t="s">
        <v>5841</v>
      </c>
      <c r="L706" s="32" t="s">
        <v>5842</v>
      </c>
      <c r="M706" s="63" t="str">
        <f>VLOOKUP(B706,SAOM!B$2:H1658,7,0)</f>
        <v>SES-CADE-3922</v>
      </c>
      <c r="N706" s="63">
        <v>4033</v>
      </c>
      <c r="O706" s="34">
        <f>VLOOKUP(B706,SAOM!B$2:I1658,8,0)</f>
        <v>41120</v>
      </c>
      <c r="P706" s="34" t="e">
        <f>VLOOKUP(B706,AG_Lider!A$1:F2017,6,0)</f>
        <v>#N/A</v>
      </c>
      <c r="Q706" s="65" t="str">
        <f>VLOOKUP(B706,SAOM!B$2:J1658,9,0)</f>
        <v>Elcana Vaz da Silva</v>
      </c>
      <c r="R706" s="34" t="str">
        <f>VLOOKUP(B706,SAOM!B$2:K2104,10,0)</f>
        <v>Avenida São José, SN</v>
      </c>
      <c r="S706" s="65" t="str">
        <f>VLOOKUP(B706,SAOM!B702:M1430,12,0)</f>
        <v>38-98110320</v>
      </c>
      <c r="T706" s="116" t="str">
        <f>VLOOKUP(B706,SAOM!B702:L1430,11,0)</f>
        <v>38625-000</v>
      </c>
      <c r="U706" s="35"/>
      <c r="V706" s="63" t="str">
        <f>VLOOKUP(B706,SAOM!B702:N1430,13,0)</f>
        <v>00:20:00:e1:04:ce</v>
      </c>
      <c r="W706" s="34">
        <v>41117</v>
      </c>
      <c r="X706" s="32" t="s">
        <v>6178</v>
      </c>
      <c r="Y706" s="36">
        <v>41120</v>
      </c>
      <c r="Z706" s="53"/>
      <c r="AA706" s="72"/>
      <c r="AB706" s="72" t="s">
        <v>4850</v>
      </c>
      <c r="AC706" s="72"/>
      <c r="AD706" s="32"/>
    </row>
    <row r="707" spans="1:30" s="37" customFormat="1">
      <c r="A707" s="69">
        <v>3921</v>
      </c>
      <c r="B707" s="61">
        <v>3921</v>
      </c>
      <c r="C707" s="34">
        <v>41103</v>
      </c>
      <c r="D707" s="34">
        <f t="shared" si="22"/>
        <v>41148</v>
      </c>
      <c r="E707" s="34">
        <f t="shared" si="23"/>
        <v>41163</v>
      </c>
      <c r="F707" s="34" t="s">
        <v>501</v>
      </c>
      <c r="G707" s="31" t="s">
        <v>682</v>
      </c>
      <c r="H707" s="31" t="s">
        <v>499</v>
      </c>
      <c r="I707" s="31" t="s">
        <v>499</v>
      </c>
      <c r="J707" s="32" t="s">
        <v>5838</v>
      </c>
      <c r="K707" s="32" t="s">
        <v>5843</v>
      </c>
      <c r="L707" s="32" t="s">
        <v>5844</v>
      </c>
      <c r="M707" s="63" t="str">
        <f>VLOOKUP(B707,SAOM!B$2:H1659,7,0)</f>
        <v>SES-BOTA-3921</v>
      </c>
      <c r="N707" s="63">
        <v>4033</v>
      </c>
      <c r="O707" s="34">
        <f>VLOOKUP(B707,SAOM!B$2:I1659,8,0)</f>
        <v>41121</v>
      </c>
      <c r="P707" s="34" t="e">
        <f>VLOOKUP(B707,AG_Lider!A$1:F2018,6,0)</f>
        <v>#N/A</v>
      </c>
      <c r="Q707" s="65" t="str">
        <f>VLOOKUP(B707,SAOM!B$2:J1659,9,0)</f>
        <v>JOÃO BATISTA DE SOUSA</v>
      </c>
      <c r="R707" s="34" t="str">
        <f>VLOOKUP(B707,SAOM!B$2:K2105,10,0)</f>
        <v>RUA FLORENÇA DOS SANTOS SILVA, S/N</v>
      </c>
      <c r="S707" s="65" t="str">
        <f>VLOOKUP(B707,SAOM!B703:M1431,12,0)</f>
        <v>(35)3445-7116</v>
      </c>
      <c r="T707" s="116" t="str">
        <f>VLOOKUP(B707,SAOM!B703:L1431,11,0)</f>
        <v>37564-000</v>
      </c>
      <c r="U707" s="35"/>
      <c r="V707" s="63" t="str">
        <f>VLOOKUP(B707,SAOM!B703:N1431,13,0)</f>
        <v>-</v>
      </c>
      <c r="W707" s="34"/>
      <c r="X707" s="32"/>
      <c r="Y707" s="36"/>
      <c r="Z707" s="53"/>
      <c r="AA707" s="72"/>
      <c r="AB707" s="72" t="s">
        <v>4850</v>
      </c>
      <c r="AC707" s="72"/>
      <c r="AD707" s="32"/>
    </row>
    <row r="708" spans="1:30" s="37" customFormat="1">
      <c r="A708" s="69">
        <v>3920</v>
      </c>
      <c r="B708" s="61">
        <v>3920</v>
      </c>
      <c r="C708" s="34">
        <v>41103</v>
      </c>
      <c r="D708" s="34">
        <f t="shared" si="22"/>
        <v>41148</v>
      </c>
      <c r="E708" s="34">
        <f t="shared" si="23"/>
        <v>41163</v>
      </c>
      <c r="F708" s="34" t="s">
        <v>501</v>
      </c>
      <c r="G708" s="31" t="s">
        <v>682</v>
      </c>
      <c r="H708" s="31" t="s">
        <v>499</v>
      </c>
      <c r="I708" s="31" t="s">
        <v>499</v>
      </c>
      <c r="J708" s="32" t="s">
        <v>5838</v>
      </c>
      <c r="K708" s="32" t="s">
        <v>5843</v>
      </c>
      <c r="L708" s="32" t="s">
        <v>5844</v>
      </c>
      <c r="M708" s="63" t="str">
        <f>VLOOKUP(B708,SAOM!B$2:H1660,7,0)</f>
        <v>SES-BOTA-3920</v>
      </c>
      <c r="N708" s="63">
        <v>4033</v>
      </c>
      <c r="O708" s="34">
        <f>VLOOKUP(B708,SAOM!B$2:I1660,8,0)</f>
        <v>41121</v>
      </c>
      <c r="P708" s="34" t="e">
        <f>VLOOKUP(B708,AG_Lider!A$1:F2019,6,0)</f>
        <v>#N/A</v>
      </c>
      <c r="Q708" s="65" t="str">
        <f>VLOOKUP(B708,SAOM!B$2:J1660,9,0)</f>
        <v>JOÃO BATISTA DE SOUSA</v>
      </c>
      <c r="R708" s="34" t="str">
        <f>VLOOKUP(B708,SAOM!B$2:K2106,10,0)</f>
        <v>RUA FRANCISCO RODRIGUES, S/N</v>
      </c>
      <c r="S708" s="65" t="str">
        <f>VLOOKUP(B708,SAOM!B704:M1432,12,0)</f>
        <v>(35)3422-9508</v>
      </c>
      <c r="T708" s="116" t="str">
        <f>VLOOKUP(B708,SAOM!B704:L1432,11,0)</f>
        <v>37564-000</v>
      </c>
      <c r="U708" s="35"/>
      <c r="V708" s="63" t="str">
        <f>VLOOKUP(B708,SAOM!B704:N1432,13,0)</f>
        <v>-</v>
      </c>
      <c r="W708" s="34"/>
      <c r="X708" s="32"/>
      <c r="Y708" s="36"/>
      <c r="Z708" s="53"/>
      <c r="AA708" s="72"/>
      <c r="AB708" s="72" t="s">
        <v>4850</v>
      </c>
      <c r="AC708" s="72"/>
      <c r="AD708" s="32"/>
    </row>
    <row r="709" spans="1:30" s="37" customFormat="1">
      <c r="A709" s="69">
        <v>3919</v>
      </c>
      <c r="B709" s="61">
        <v>3919</v>
      </c>
      <c r="C709" s="34">
        <v>41103</v>
      </c>
      <c r="D709" s="34">
        <f t="shared" si="22"/>
        <v>41148</v>
      </c>
      <c r="E709" s="34">
        <f t="shared" si="23"/>
        <v>41163</v>
      </c>
      <c r="F709" s="34" t="s">
        <v>501</v>
      </c>
      <c r="G709" s="31" t="s">
        <v>682</v>
      </c>
      <c r="H709" s="31" t="s">
        <v>499</v>
      </c>
      <c r="I709" s="31" t="s">
        <v>499</v>
      </c>
      <c r="J709" s="32" t="s">
        <v>5838</v>
      </c>
      <c r="K709" s="32" t="s">
        <v>5843</v>
      </c>
      <c r="L709" s="32" t="s">
        <v>5844</v>
      </c>
      <c r="M709" s="63" t="str">
        <f>VLOOKUP(B709,SAOM!B$2:H1661,7,0)</f>
        <v>SES-BOTA-3919</v>
      </c>
      <c r="N709" s="63">
        <v>4033</v>
      </c>
      <c r="O709" s="34">
        <f>VLOOKUP(B709,SAOM!B$2:I1661,8,0)</f>
        <v>41121</v>
      </c>
      <c r="P709" s="34" t="e">
        <f>VLOOKUP(B709,AG_Lider!A$1:F2020,6,0)</f>
        <v>#N/A</v>
      </c>
      <c r="Q709" s="65" t="str">
        <f>VLOOKUP(B709,SAOM!B$2:J1661,9,0)</f>
        <v>JOÃO BATISTA DE SOUSA</v>
      </c>
      <c r="R709" s="34" t="str">
        <f>VLOOKUP(B709,SAOM!B$2:K2107,10,0)</f>
        <v>TRAV. ANTONIO MARQUES DA SILVA, S/N</v>
      </c>
      <c r="S709" s="65" t="str">
        <f>VLOOKUP(B709,SAOM!B705:M1433,12,0)</f>
        <v>(35)3445-1708</v>
      </c>
      <c r="T709" s="116" t="str">
        <f>VLOOKUP(B709,SAOM!B705:L1433,11,0)</f>
        <v>37564-000</v>
      </c>
      <c r="U709" s="35"/>
      <c r="V709" s="63" t="str">
        <f>VLOOKUP(B709,SAOM!B705:N1433,13,0)</f>
        <v>-</v>
      </c>
      <c r="W709" s="34"/>
      <c r="X709" s="32"/>
      <c r="Y709" s="36"/>
      <c r="Z709" s="53"/>
      <c r="AA709" s="72"/>
      <c r="AB709" s="72" t="s">
        <v>4850</v>
      </c>
      <c r="AC709" s="72"/>
      <c r="AD709" s="32"/>
    </row>
    <row r="710" spans="1:30" s="37" customFormat="1">
      <c r="A710" s="69">
        <v>3918</v>
      </c>
      <c r="B710" s="61">
        <v>3918</v>
      </c>
      <c r="C710" s="34">
        <v>41103</v>
      </c>
      <c r="D710" s="34">
        <f t="shared" si="22"/>
        <v>41148</v>
      </c>
      <c r="E710" s="34">
        <f t="shared" si="23"/>
        <v>41163</v>
      </c>
      <c r="F710" s="34" t="s">
        <v>501</v>
      </c>
      <c r="G710" s="31" t="s">
        <v>682</v>
      </c>
      <c r="H710" s="31" t="s">
        <v>499</v>
      </c>
      <c r="I710" s="31" t="s">
        <v>499</v>
      </c>
      <c r="J710" s="32" t="s">
        <v>5838</v>
      </c>
      <c r="K710" s="32" t="s">
        <v>5843</v>
      </c>
      <c r="L710" s="32" t="s">
        <v>5844</v>
      </c>
      <c r="M710" s="63" t="str">
        <f>VLOOKUP(B710,SAOM!B$2:H1662,7,0)</f>
        <v>SES-BOTA-3918</v>
      </c>
      <c r="N710" s="63">
        <v>4033</v>
      </c>
      <c r="O710" s="34">
        <f>VLOOKUP(B710,SAOM!B$2:I1662,8,0)</f>
        <v>41121</v>
      </c>
      <c r="P710" s="34" t="e">
        <f>VLOOKUP(B710,AG_Lider!A$1:F2021,6,0)</f>
        <v>#N/A</v>
      </c>
      <c r="Q710" s="65" t="str">
        <f>VLOOKUP(B710,SAOM!B$2:J1662,9,0)</f>
        <v>JOÃO BATISTA DE SOUSA</v>
      </c>
      <c r="R710" s="34" t="str">
        <f>VLOOKUP(B710,SAOM!B$2:K2108,10,0)</f>
        <v>RUA JOSÉ ÁLVARO PINHEIRO JÚNIOR, 295</v>
      </c>
      <c r="S710" s="65" t="str">
        <f>VLOOKUP(B710,SAOM!B706:M1434,12,0)</f>
        <v>(35)3445-3140</v>
      </c>
      <c r="T710" s="116" t="str">
        <f>VLOOKUP(B710,SAOM!B706:L1434,11,0)</f>
        <v>37564-000</v>
      </c>
      <c r="U710" s="35"/>
      <c r="V710" s="63" t="str">
        <f>VLOOKUP(B710,SAOM!B706:N1434,13,0)</f>
        <v>-</v>
      </c>
      <c r="W710" s="34"/>
      <c r="X710" s="32"/>
      <c r="Y710" s="36"/>
      <c r="Z710" s="53"/>
      <c r="AA710" s="72"/>
      <c r="AB710" s="72" t="s">
        <v>4850</v>
      </c>
      <c r="AC710" s="72"/>
      <c r="AD710" s="32"/>
    </row>
    <row r="711" spans="1:30" s="37" customFormat="1">
      <c r="A711" s="69">
        <v>3917</v>
      </c>
      <c r="B711" s="61">
        <v>3917</v>
      </c>
      <c r="C711" s="34">
        <v>41103</v>
      </c>
      <c r="D711" s="34">
        <f t="shared" si="22"/>
        <v>41148</v>
      </c>
      <c r="E711" s="34">
        <f t="shared" si="23"/>
        <v>41163</v>
      </c>
      <c r="F711" s="34" t="s">
        <v>501</v>
      </c>
      <c r="G711" s="31" t="s">
        <v>682</v>
      </c>
      <c r="H711" s="31" t="s">
        <v>499</v>
      </c>
      <c r="I711" s="31" t="s">
        <v>499</v>
      </c>
      <c r="J711" s="32" t="s">
        <v>5838</v>
      </c>
      <c r="K711" s="32" t="s">
        <v>5843</v>
      </c>
      <c r="L711" s="32" t="s">
        <v>5844</v>
      </c>
      <c r="M711" s="63" t="str">
        <f>VLOOKUP(B711,SAOM!B$2:H1663,7,0)</f>
        <v>SES-BOTA-3917</v>
      </c>
      <c r="N711" s="63">
        <v>4033</v>
      </c>
      <c r="O711" s="34">
        <f>VLOOKUP(B711,SAOM!B$2:I1663,8,0)</f>
        <v>41146</v>
      </c>
      <c r="P711" s="34" t="e">
        <f>VLOOKUP(B711,AG_Lider!A$1:F2022,6,0)</f>
        <v>#N/A</v>
      </c>
      <c r="Q711" s="65" t="str">
        <f>VLOOKUP(B711,SAOM!B$2:J1663,9,0)</f>
        <v>JOÃO BATISTA DE SOUSA</v>
      </c>
      <c r="R711" s="34" t="str">
        <f>VLOOKUP(B711,SAOM!B$2:K2109,10,0)</f>
        <v>RUA HERCULANO COBRA, 745</v>
      </c>
      <c r="S711" s="65" t="str">
        <f>VLOOKUP(B711,SAOM!B707:M1435,12,0)</f>
        <v>(35)3445-3138</v>
      </c>
      <c r="T711" s="116" t="str">
        <f>VLOOKUP(B711,SAOM!B707:L1435,11,0)</f>
        <v>37564-000</v>
      </c>
      <c r="U711" s="35"/>
      <c r="V711" s="63" t="str">
        <f>VLOOKUP(B711,SAOM!B707:N1435,13,0)</f>
        <v>-</v>
      </c>
      <c r="W711" s="34"/>
      <c r="X711" s="32"/>
      <c r="Y711" s="36"/>
      <c r="Z711" s="53"/>
      <c r="AA711" s="72"/>
      <c r="AB711" s="72" t="s">
        <v>4850</v>
      </c>
      <c r="AC711" s="72"/>
      <c r="AD711" s="32"/>
    </row>
    <row r="712" spans="1:30" s="37" customFormat="1">
      <c r="A712" s="69">
        <v>3916</v>
      </c>
      <c r="B712" s="61">
        <v>3916</v>
      </c>
      <c r="C712" s="34">
        <v>41103</v>
      </c>
      <c r="D712" s="34">
        <f t="shared" si="22"/>
        <v>41148</v>
      </c>
      <c r="E712" s="34">
        <f t="shared" si="23"/>
        <v>41163</v>
      </c>
      <c r="F712" s="34" t="s">
        <v>501</v>
      </c>
      <c r="G712" s="31" t="s">
        <v>682</v>
      </c>
      <c r="H712" s="31" t="s">
        <v>499</v>
      </c>
      <c r="I712" s="31" t="s">
        <v>499</v>
      </c>
      <c r="J712" s="32" t="s">
        <v>5838</v>
      </c>
      <c r="K712" s="32" t="s">
        <v>5843</v>
      </c>
      <c r="L712" s="32" t="s">
        <v>5844</v>
      </c>
      <c r="M712" s="63" t="str">
        <f>VLOOKUP(B712,SAOM!B$2:H1664,7,0)</f>
        <v>SES-BOTA-3916</v>
      </c>
      <c r="N712" s="63">
        <v>4033</v>
      </c>
      <c r="O712" s="34">
        <f>VLOOKUP(B712,SAOM!B$2:I1664,8,0)</f>
        <v>41121</v>
      </c>
      <c r="P712" s="34" t="e">
        <f>VLOOKUP(B712,AG_Lider!A$1:F2023,6,0)</f>
        <v>#N/A</v>
      </c>
      <c r="Q712" s="65" t="str">
        <f>VLOOKUP(B712,SAOM!B$2:J1664,9,0)</f>
        <v>JOÃO BATISTA DE SOUSA</v>
      </c>
      <c r="R712" s="34" t="str">
        <f>VLOOKUP(B712,SAOM!B$2:K2110,10,0)</f>
        <v>AV. JOÃO OLIVO MEGALE, 915</v>
      </c>
      <c r="S712" s="65" t="str">
        <f>VLOOKUP(B712,SAOM!B708:M1436,12,0)</f>
        <v>(35) 3445-3088</v>
      </c>
      <c r="T712" s="116" t="str">
        <f>VLOOKUP(B712,SAOM!B708:L1436,11,0)</f>
        <v>37564-000</v>
      </c>
      <c r="U712" s="35"/>
      <c r="V712" s="63" t="str">
        <f>VLOOKUP(B712,SAOM!B708:N1436,13,0)</f>
        <v>-</v>
      </c>
      <c r="W712" s="34"/>
      <c r="X712" s="32"/>
      <c r="Y712" s="36"/>
      <c r="Z712" s="53"/>
      <c r="AA712" s="72"/>
      <c r="AB712" s="72" t="s">
        <v>4850</v>
      </c>
      <c r="AC712" s="72"/>
      <c r="AD712" s="32"/>
    </row>
    <row r="713" spans="1:30" s="37" customFormat="1">
      <c r="A713" s="69">
        <v>3908</v>
      </c>
      <c r="B713" s="61">
        <v>3908</v>
      </c>
      <c r="C713" s="34">
        <v>41101</v>
      </c>
      <c r="D713" s="34">
        <f t="shared" ref="D713:D720" si="24">C713+45</f>
        <v>41146</v>
      </c>
      <c r="E713" s="34">
        <f t="shared" ref="E713:E720" si="25">D713+15</f>
        <v>41161</v>
      </c>
      <c r="F713" s="34" t="s">
        <v>501</v>
      </c>
      <c r="G713" s="31" t="s">
        <v>517</v>
      </c>
      <c r="H713" s="31" t="s">
        <v>499</v>
      </c>
      <c r="I713" s="31" t="s">
        <v>501</v>
      </c>
      <c r="J713" s="32" t="s">
        <v>5845</v>
      </c>
      <c r="K713" s="32" t="s">
        <v>5846</v>
      </c>
      <c r="L713" s="32" t="s">
        <v>5847</v>
      </c>
      <c r="M713" s="63" t="str">
        <f>VLOOKUP(B713,SAOM!B$2:H1665,7,0)</f>
        <v>SES-BOCA-3908</v>
      </c>
      <c r="N713" s="63">
        <v>4033</v>
      </c>
      <c r="O713" s="34">
        <f>VLOOKUP(B713,SAOM!B$2:I1665,8,0)</f>
        <v>41116</v>
      </c>
      <c r="P713" s="34" t="e">
        <f>VLOOKUP(B713,AG_Lider!A$1:F2024,6,0)</f>
        <v>#N/A</v>
      </c>
      <c r="Q713" s="65" t="str">
        <f>VLOOKUP(B713,SAOM!B$2:J1665,9,0)</f>
        <v>Josiane Candida Rodrigues</v>
      </c>
      <c r="R713" s="34" t="str">
        <f>VLOOKUP(B713,SAOM!B$2:K2111,10,0)</f>
        <v>Rua Castro Alves, 368</v>
      </c>
      <c r="S713" s="65" t="str">
        <f>VLOOKUP(B713,SAOM!B709:M1437,12,0)</f>
        <v>35-3851-6672</v>
      </c>
      <c r="T713" s="116" t="str">
        <f>VLOOKUP(B713,SAOM!B709:L1437,11,0)</f>
        <v>37170-000</v>
      </c>
      <c r="U713" s="35"/>
      <c r="V713" s="63" t="str">
        <f>VLOOKUP(B713,SAOM!B709:N1437,13,0)</f>
        <v>00:20:0e:10:4a:5c</v>
      </c>
      <c r="W713" s="34">
        <v>41116</v>
      </c>
      <c r="X713" s="32" t="s">
        <v>5746</v>
      </c>
      <c r="Y713" s="36">
        <v>41120</v>
      </c>
      <c r="Z713" s="53"/>
      <c r="AA713" s="72"/>
      <c r="AB713" s="72" t="s">
        <v>4850</v>
      </c>
      <c r="AC713" s="72"/>
      <c r="AD713" s="32"/>
    </row>
    <row r="714" spans="1:30" s="37" customFormat="1">
      <c r="A714" s="69">
        <v>3909</v>
      </c>
      <c r="B714" s="61">
        <v>3909</v>
      </c>
      <c r="C714" s="34">
        <v>41101</v>
      </c>
      <c r="D714" s="34">
        <f t="shared" si="24"/>
        <v>41146</v>
      </c>
      <c r="E714" s="34">
        <f t="shared" si="25"/>
        <v>41161</v>
      </c>
      <c r="F714" s="34" t="s">
        <v>501</v>
      </c>
      <c r="G714" s="31" t="s">
        <v>682</v>
      </c>
      <c r="H714" s="31" t="s">
        <v>499</v>
      </c>
      <c r="I714" s="31" t="s">
        <v>499</v>
      </c>
      <c r="J714" s="32" t="s">
        <v>5845</v>
      </c>
      <c r="K714" s="32" t="s">
        <v>5846</v>
      </c>
      <c r="L714" s="32" t="s">
        <v>5847</v>
      </c>
      <c r="M714" s="63" t="str">
        <f>VLOOKUP(B714,SAOM!B$2:H1666,7,0)</f>
        <v>-</v>
      </c>
      <c r="N714" s="63">
        <v>4033</v>
      </c>
      <c r="O714" s="34">
        <f>VLOOKUP(B714,SAOM!B$2:I1666,8,0)</f>
        <v>41121</v>
      </c>
      <c r="P714" s="34" t="e">
        <f>VLOOKUP(B714,AG_Lider!A$1:F2025,6,0)</f>
        <v>#N/A</v>
      </c>
      <c r="Q714" s="65" t="str">
        <f>VLOOKUP(B714,SAOM!B$2:J1666,9,0)</f>
        <v>Rachel Morais Machado</v>
      </c>
      <c r="R714" s="34" t="str">
        <f>VLOOKUP(B714,SAOM!B$2:K2112,10,0)</f>
        <v>Praça Joaquim José Neves, 66</v>
      </c>
      <c r="S714" s="65" t="str">
        <f>VLOOKUP(B714,SAOM!B710:M1438,12,0)</f>
        <v>35-3851-8094</v>
      </c>
      <c r="T714" s="116" t="str">
        <f>VLOOKUP(B714,SAOM!B710:L1438,11,0)</f>
        <v>37170-000</v>
      </c>
      <c r="U714" s="35"/>
      <c r="V714" s="63" t="str">
        <f>VLOOKUP(B714,SAOM!B710:N1438,13,0)</f>
        <v>-</v>
      </c>
      <c r="W714" s="34"/>
      <c r="X714" s="32"/>
      <c r="Y714" s="36"/>
      <c r="Z714" s="53"/>
      <c r="AA714" s="72"/>
      <c r="AB714" s="72" t="s">
        <v>4850</v>
      </c>
      <c r="AC714" s="72"/>
      <c r="AD714" s="32"/>
    </row>
    <row r="715" spans="1:30" s="112" customFormat="1">
      <c r="A715" s="69">
        <v>3910</v>
      </c>
      <c r="B715" s="61">
        <v>3910</v>
      </c>
      <c r="C715" s="49">
        <v>41101</v>
      </c>
      <c r="D715" s="49">
        <f t="shared" si="24"/>
        <v>41146</v>
      </c>
      <c r="E715" s="49">
        <f t="shared" si="25"/>
        <v>41161</v>
      </c>
      <c r="F715" s="49" t="s">
        <v>501</v>
      </c>
      <c r="G715" s="99" t="s">
        <v>517</v>
      </c>
      <c r="H715" s="99" t="s">
        <v>499</v>
      </c>
      <c r="I715" s="99" t="s">
        <v>501</v>
      </c>
      <c r="J715" s="70" t="s">
        <v>5845</v>
      </c>
      <c r="K715" s="70" t="s">
        <v>5846</v>
      </c>
      <c r="L715" s="70" t="s">
        <v>5847</v>
      </c>
      <c r="M715" s="61" t="str">
        <f>VLOOKUP(B715,SAOM!B$2:H1667,7,0)</f>
        <v>SES-BOCA-3910</v>
      </c>
      <c r="N715" s="61">
        <v>4033</v>
      </c>
      <c r="O715" s="49">
        <f>VLOOKUP(B715,SAOM!B$2:I1667,8,0)</f>
        <v>41120</v>
      </c>
      <c r="P715" s="49" t="e">
        <f>VLOOKUP(B715,AG_Lider!A$1:F2026,6,0)</f>
        <v>#N/A</v>
      </c>
      <c r="Q715" s="108" t="str">
        <f>VLOOKUP(B715,SAOM!B$2:J1667,9,0)</f>
        <v>João Batista Moreira</v>
      </c>
      <c r="R715" s="49" t="str">
        <f>VLOOKUP(B715,SAOM!B$2:K2113,10,0)</f>
        <v>Rua Tônico Rodrigues, 900</v>
      </c>
      <c r="S715" s="108" t="str">
        <f>VLOOKUP(B715,SAOM!B711:M1439,12,0)</f>
        <v>35-3851-7440</v>
      </c>
      <c r="T715" s="130" t="str">
        <f>VLOOKUP(B715,SAOM!B711:L1439,11,0)</f>
        <v>37170-000</v>
      </c>
      <c r="U715" s="109"/>
      <c r="V715" s="61" t="str">
        <f>VLOOKUP(B715,SAOM!B711:N1439,13,0)</f>
        <v>00:20:0e:10:4f:8b</v>
      </c>
      <c r="W715" s="49">
        <v>41121</v>
      </c>
      <c r="X715" s="70" t="s">
        <v>5746</v>
      </c>
      <c r="Y715" s="110">
        <v>41122</v>
      </c>
      <c r="Z715" s="111"/>
      <c r="AA715" s="95"/>
      <c r="AB715" s="95" t="s">
        <v>4850</v>
      </c>
      <c r="AC715" s="95"/>
      <c r="AD715" s="70"/>
    </row>
    <row r="716" spans="1:30" s="37" customFormat="1">
      <c r="A716" s="69">
        <v>3911</v>
      </c>
      <c r="B716" s="61">
        <v>3911</v>
      </c>
      <c r="C716" s="34">
        <v>41101</v>
      </c>
      <c r="D716" s="34">
        <f t="shared" si="24"/>
        <v>41146</v>
      </c>
      <c r="E716" s="34">
        <f t="shared" si="25"/>
        <v>41161</v>
      </c>
      <c r="F716" s="34" t="s">
        <v>501</v>
      </c>
      <c r="G716" s="31" t="s">
        <v>2466</v>
      </c>
      <c r="H716" s="31" t="s">
        <v>499</v>
      </c>
      <c r="I716" s="31" t="s">
        <v>501</v>
      </c>
      <c r="J716" s="32" t="s">
        <v>5845</v>
      </c>
      <c r="K716" s="32" t="s">
        <v>5846</v>
      </c>
      <c r="L716" s="32" t="s">
        <v>5847</v>
      </c>
      <c r="M716" s="63" t="str">
        <f>VLOOKUP(B716,SAOM!B$2:H1668,7,0)</f>
        <v>SES-BOCA-3911</v>
      </c>
      <c r="N716" s="63">
        <v>4033</v>
      </c>
      <c r="O716" s="34">
        <f>VLOOKUP(B716,SAOM!B$2:I1668,8,0)</f>
        <v>41121</v>
      </c>
      <c r="P716" s="34" t="e">
        <f>VLOOKUP(B716,AG_Lider!A$1:F2027,6,0)</f>
        <v>#N/A</v>
      </c>
      <c r="Q716" s="65" t="str">
        <f>VLOOKUP(B716,SAOM!B$2:J1668,9,0)</f>
        <v>Viviane de Oliveira Figueiredo</v>
      </c>
      <c r="R716" s="34" t="str">
        <f>VLOOKUP(B716,SAOM!B$2:K2114,10,0)</f>
        <v>Rua Ceará, 210</v>
      </c>
      <c r="S716" s="65" t="str">
        <f>VLOOKUP(B716,SAOM!B712:M1440,12,0)</f>
        <v>35-3851-8118</v>
      </c>
      <c r="T716" s="116" t="str">
        <f>VLOOKUP(B716,SAOM!B712:L1440,11,0)</f>
        <v>37170-000</v>
      </c>
      <c r="U716" s="35"/>
      <c r="V716" s="63" t="str">
        <f>VLOOKUP(B716,SAOM!B712:N1440,13,0)</f>
        <v>-</v>
      </c>
      <c r="W716" s="34">
        <v>41122</v>
      </c>
      <c r="X716" s="32" t="s">
        <v>6583</v>
      </c>
      <c r="Y716" s="36"/>
      <c r="Z716" s="53"/>
      <c r="AA716" s="72"/>
      <c r="AB716" s="72" t="s">
        <v>4850</v>
      </c>
      <c r="AC716" s="72"/>
      <c r="AD716" s="32"/>
    </row>
    <row r="717" spans="1:30" s="37" customFormat="1">
      <c r="A717" s="69">
        <v>3912</v>
      </c>
      <c r="B717" s="61">
        <v>3912</v>
      </c>
      <c r="C717" s="34">
        <v>41101</v>
      </c>
      <c r="D717" s="34">
        <f t="shared" si="24"/>
        <v>41146</v>
      </c>
      <c r="E717" s="34">
        <f t="shared" si="25"/>
        <v>41161</v>
      </c>
      <c r="F717" s="34" t="s">
        <v>501</v>
      </c>
      <c r="G717" s="31" t="s">
        <v>517</v>
      </c>
      <c r="H717" s="31" t="s">
        <v>499</v>
      </c>
      <c r="I717" s="31" t="s">
        <v>501</v>
      </c>
      <c r="J717" s="32" t="s">
        <v>5845</v>
      </c>
      <c r="K717" s="32" t="s">
        <v>5846</v>
      </c>
      <c r="L717" s="32" t="s">
        <v>5847</v>
      </c>
      <c r="M717" s="63" t="str">
        <f>VLOOKUP(B717,SAOM!B$2:H1669,7,0)</f>
        <v>SES-BOCA-3912</v>
      </c>
      <c r="N717" s="63">
        <v>4033</v>
      </c>
      <c r="O717" s="34">
        <f>VLOOKUP(B717,SAOM!B$2:I1669,8,0)</f>
        <v>41121</v>
      </c>
      <c r="P717" s="34" t="e">
        <f>VLOOKUP(B717,AG_Lider!A$1:F2028,6,0)</f>
        <v>#N/A</v>
      </c>
      <c r="Q717" s="65" t="str">
        <f>VLOOKUP(B717,SAOM!B$2:J1669,9,0)</f>
        <v>Marithana de Souza Bernardes</v>
      </c>
      <c r="R717" s="34" t="str">
        <f>VLOOKUP(B717,SAOM!B$2:K2115,10,0)</f>
        <v>Rua Ulisses José dos Santos</v>
      </c>
      <c r="S717" s="65" t="str">
        <f>VLOOKUP(B717,SAOM!B713:M1441,12,0)</f>
        <v>35-3851-7171</v>
      </c>
      <c r="T717" s="116" t="str">
        <f>VLOOKUP(B717,SAOM!B713:L1441,11,0)</f>
        <v>37170-000</v>
      </c>
      <c r="U717" s="35"/>
      <c r="V717" s="63" t="str">
        <f>VLOOKUP(B717,SAOM!B713:N1441,13,0)</f>
        <v>-</v>
      </c>
      <c r="W717" s="34">
        <v>41122</v>
      </c>
      <c r="X717" s="32" t="s">
        <v>5746</v>
      </c>
      <c r="Y717" s="36">
        <v>41122</v>
      </c>
      <c r="Z717" s="53"/>
      <c r="AA717" s="72"/>
      <c r="AB717" s="72" t="s">
        <v>4850</v>
      </c>
      <c r="AC717" s="72"/>
      <c r="AD717" s="32"/>
    </row>
    <row r="718" spans="1:30" s="112" customFormat="1">
      <c r="A718" s="69">
        <v>3913</v>
      </c>
      <c r="B718" s="61">
        <v>3913</v>
      </c>
      <c r="C718" s="49">
        <v>41101</v>
      </c>
      <c r="D718" s="49">
        <f t="shared" si="24"/>
        <v>41146</v>
      </c>
      <c r="E718" s="49">
        <f t="shared" si="25"/>
        <v>41161</v>
      </c>
      <c r="F718" s="49" t="s">
        <v>501</v>
      </c>
      <c r="G718" s="99" t="s">
        <v>517</v>
      </c>
      <c r="H718" s="99" t="s">
        <v>499</v>
      </c>
      <c r="I718" s="99" t="s">
        <v>501</v>
      </c>
      <c r="J718" s="70" t="s">
        <v>5845</v>
      </c>
      <c r="K718" s="70" t="s">
        <v>5846</v>
      </c>
      <c r="L718" s="70" t="s">
        <v>5847</v>
      </c>
      <c r="M718" s="61" t="str">
        <f>VLOOKUP(B718,SAOM!B$2:H1670,7,0)</f>
        <v>SES-BOCA-3913</v>
      </c>
      <c r="N718" s="61">
        <v>4033</v>
      </c>
      <c r="O718" s="49">
        <f>VLOOKUP(B718,SAOM!B$2:I1670,8,0)</f>
        <v>41115</v>
      </c>
      <c r="P718" s="49" t="e">
        <f>VLOOKUP(B718,AG_Lider!A$1:F2029,6,0)</f>
        <v>#N/A</v>
      </c>
      <c r="Q718" s="108" t="str">
        <f>VLOOKUP(B718,SAOM!B$2:J1670,9,0)</f>
        <v>Marizete de Fátima Carvalho</v>
      </c>
      <c r="R718" s="49" t="str">
        <f>VLOOKUP(B718,SAOM!B$2:K2116,10,0)</f>
        <v>Rua Atílio Fortunato, 30</v>
      </c>
      <c r="S718" s="108" t="str">
        <f>VLOOKUP(B718,SAOM!B714:M1442,12,0)</f>
        <v>35-3851-6685</v>
      </c>
      <c r="T718" s="130" t="str">
        <f>VLOOKUP(B718,SAOM!B714:L1442,11,0)</f>
        <v>37170-000</v>
      </c>
      <c r="U718" s="109"/>
      <c r="V718" s="61" t="str">
        <f>VLOOKUP(B718,SAOM!B714:N1442,13,0)</f>
        <v>00:20:0e:10:4c:db</v>
      </c>
      <c r="W718" s="49">
        <v>41115</v>
      </c>
      <c r="X718" s="32" t="s">
        <v>5943</v>
      </c>
      <c r="Y718" s="110">
        <v>41115</v>
      </c>
      <c r="Z718" s="111"/>
      <c r="AA718" s="95"/>
      <c r="AB718" s="95" t="s">
        <v>4850</v>
      </c>
      <c r="AC718" s="95"/>
      <c r="AD718" s="70"/>
    </row>
    <row r="719" spans="1:30" s="37" customFormat="1">
      <c r="A719" s="69">
        <v>3915</v>
      </c>
      <c r="B719" s="61">
        <v>3915</v>
      </c>
      <c r="C719" s="34">
        <v>41103</v>
      </c>
      <c r="D719" s="34">
        <f t="shared" si="24"/>
        <v>41148</v>
      </c>
      <c r="E719" s="34">
        <f t="shared" si="25"/>
        <v>41163</v>
      </c>
      <c r="F719" s="34" t="s">
        <v>501</v>
      </c>
      <c r="G719" s="31" t="s">
        <v>517</v>
      </c>
      <c r="H719" s="31" t="s">
        <v>499</v>
      </c>
      <c r="I719" s="31" t="s">
        <v>501</v>
      </c>
      <c r="J719" s="32" t="s">
        <v>5845</v>
      </c>
      <c r="K719" s="32" t="s">
        <v>5846</v>
      </c>
      <c r="L719" s="32" t="s">
        <v>5847</v>
      </c>
      <c r="M719" s="63" t="str">
        <f>VLOOKUP(B719,SAOM!B$2:H1671,7,0)</f>
        <v>SES-BOCA-3915</v>
      </c>
      <c r="N719" s="63">
        <v>4033</v>
      </c>
      <c r="O719" s="34">
        <f>VLOOKUP(B719,SAOM!B$2:I1671,8,0)</f>
        <v>41114</v>
      </c>
      <c r="P719" s="34" t="e">
        <f>VLOOKUP(B719,AG_Lider!A$1:F2030,6,0)</f>
        <v>#N/A</v>
      </c>
      <c r="Q719" s="65" t="str">
        <f>VLOOKUP(B719,SAOM!B$2:J1671,9,0)</f>
        <v>Maguidete Albina Simão</v>
      </c>
      <c r="R719" s="34" t="str">
        <f>VLOOKUP(B719,SAOM!B$2:K2117,10,0)</f>
        <v>Av. São Vicente de Paula, 707</v>
      </c>
      <c r="S719" s="65" t="str">
        <f>VLOOKUP(B719,SAOM!B715:M1443,12,0)</f>
        <v>35-3851-8102</v>
      </c>
      <c r="T719" s="116" t="str">
        <f>VLOOKUP(B719,SAOM!B715:L1443,11,0)</f>
        <v>37170-000</v>
      </c>
      <c r="U719" s="35"/>
      <c r="V719" s="63" t="str">
        <f>VLOOKUP(B719,SAOM!B715:N1443,13,0)</f>
        <v>00:20:0E:10:4C:BE</v>
      </c>
      <c r="W719" s="34">
        <v>41115</v>
      </c>
      <c r="X719" s="32" t="s">
        <v>5943</v>
      </c>
      <c r="Y719" s="36">
        <v>41115</v>
      </c>
      <c r="Z719" s="53"/>
      <c r="AA719" s="72"/>
      <c r="AB719" s="72" t="s">
        <v>4850</v>
      </c>
      <c r="AC719" s="72"/>
      <c r="AD719" s="32"/>
    </row>
    <row r="720" spans="1:30" s="37" customFormat="1">
      <c r="A720" s="69">
        <v>3914</v>
      </c>
      <c r="B720" s="61">
        <v>3914</v>
      </c>
      <c r="C720" s="34">
        <v>41103</v>
      </c>
      <c r="D720" s="34">
        <f t="shared" si="24"/>
        <v>41148</v>
      </c>
      <c r="E720" s="34">
        <f t="shared" si="25"/>
        <v>41163</v>
      </c>
      <c r="F720" s="34" t="s">
        <v>501</v>
      </c>
      <c r="G720" s="31" t="s">
        <v>517</v>
      </c>
      <c r="H720" s="31" t="s">
        <v>499</v>
      </c>
      <c r="I720" s="31" t="s">
        <v>501</v>
      </c>
      <c r="J720" s="32" t="s">
        <v>5845</v>
      </c>
      <c r="K720" s="32" t="s">
        <v>5846</v>
      </c>
      <c r="L720" s="32" t="s">
        <v>5847</v>
      </c>
      <c r="M720" s="63" t="str">
        <f>VLOOKUP(B720,SAOM!B$2:H1672,7,0)</f>
        <v>SES-BOCA-3914</v>
      </c>
      <c r="N720" s="63">
        <v>4033</v>
      </c>
      <c r="O720" s="34">
        <f>VLOOKUP(B720,SAOM!B$2:I1672,8,0)</f>
        <v>41116</v>
      </c>
      <c r="P720" s="34" t="e">
        <f>VLOOKUP(B720,AG_Lider!A$1:F2031,6,0)</f>
        <v>#N/A</v>
      </c>
      <c r="Q720" s="65" t="str">
        <f>VLOOKUP(B720,SAOM!B$2:J1672,9,0)</f>
        <v>Caroliny Baldansi Moreira</v>
      </c>
      <c r="R720" s="34" t="str">
        <f>VLOOKUP(B720,SAOM!B$2:K2118,10,0)</f>
        <v>Praça Joaquim José Neves, 66</v>
      </c>
      <c r="S720" s="65" t="str">
        <f>VLOOKUP(B720,SAOM!B716:M1444,12,0)</f>
        <v>35-3851-8079</v>
      </c>
      <c r="T720" s="116" t="str">
        <f>VLOOKUP(B720,SAOM!B716:L1444,11,0)</f>
        <v>37170-000</v>
      </c>
      <c r="U720" s="35"/>
      <c r="V720" s="63" t="str">
        <f>VLOOKUP(B720,SAOM!B716:N1444,13,0)</f>
        <v>00:20:0E:10:4C:E1</v>
      </c>
      <c r="W720" s="34">
        <v>41116</v>
      </c>
      <c r="X720" s="32" t="s">
        <v>5943</v>
      </c>
      <c r="Y720" s="36">
        <v>41116</v>
      </c>
      <c r="Z720" s="53"/>
      <c r="AA720" s="72"/>
      <c r="AB720" s="72" t="s">
        <v>4850</v>
      </c>
      <c r="AC720" s="72"/>
      <c r="AD720" s="32"/>
    </row>
    <row r="721" spans="1:30" s="112" customFormat="1">
      <c r="A721" s="69">
        <v>3951</v>
      </c>
      <c r="B721" s="61">
        <v>3951</v>
      </c>
      <c r="C721" s="49">
        <v>41109</v>
      </c>
      <c r="D721" s="49">
        <f t="shared" ref="D721:D726" si="26">C721+45</f>
        <v>41154</v>
      </c>
      <c r="E721" s="49">
        <f t="shared" ref="E721:E726" si="27">D721+15</f>
        <v>41169</v>
      </c>
      <c r="F721" s="49" t="s">
        <v>501</v>
      </c>
      <c r="G721" s="99" t="s">
        <v>517</v>
      </c>
      <c r="H721" s="99" t="s">
        <v>684</v>
      </c>
      <c r="I721" s="99" t="s">
        <v>501</v>
      </c>
      <c r="J721" s="70" t="s">
        <v>1777</v>
      </c>
      <c r="K721" s="70" t="s">
        <v>5510</v>
      </c>
      <c r="L721" s="70" t="s">
        <v>5511</v>
      </c>
      <c r="M721" s="61" t="str">
        <f>VLOOKUP(B721,SAOM!B$2:H1673,7,0)</f>
        <v>SES-BETE-3951</v>
      </c>
      <c r="N721" s="61">
        <v>4033</v>
      </c>
      <c r="O721" s="49">
        <f>VLOOKUP(B721,SAOM!B$2:I1673,8,0)</f>
        <v>41114</v>
      </c>
      <c r="P721" s="49" t="e">
        <f>VLOOKUP(B721,AG_Lider!A$1:F2032,6,0)</f>
        <v>#N/A</v>
      </c>
      <c r="Q721" s="108" t="str">
        <f>VLOOKUP(B721,SAOM!B$2:J1673,9,0)</f>
        <v>Paulo (Paulão)</v>
      </c>
      <c r="R721" s="49" t="str">
        <f>VLOOKUP(B721,SAOM!B$2:K2119,10,0)</f>
        <v xml:space="preserve"> 	Rua José Benedito Antão, 189 - Galpão do Almoxarifado </v>
      </c>
      <c r="S721" s="108" t="str">
        <f>VLOOKUP(B721,SAOM!B717:M1445,12,0)</f>
        <v>(31)3428-3258</v>
      </c>
      <c r="T721" s="130" t="str">
        <f>VLOOKUP(B721,SAOM!B717:L1445,11,0)</f>
        <v>31250-115</v>
      </c>
      <c r="U721" s="109"/>
      <c r="V721" s="61" t="str">
        <f>VLOOKUP(B721,SAOM!B717:N1445,13,0)</f>
        <v>00:20:0e:10:4f:86</v>
      </c>
      <c r="W721" s="49">
        <v>41114</v>
      </c>
      <c r="X721" s="70" t="s">
        <v>4422</v>
      </c>
      <c r="Y721" s="110">
        <v>41114</v>
      </c>
      <c r="Z721" s="111"/>
      <c r="AA721" s="95" t="s">
        <v>6125</v>
      </c>
      <c r="AB721" s="95" t="s">
        <v>4850</v>
      </c>
      <c r="AC721" s="95"/>
      <c r="AD721" s="70"/>
    </row>
    <row r="722" spans="1:30" s="37" customFormat="1">
      <c r="A722" s="69">
        <v>3942</v>
      </c>
      <c r="B722" s="61">
        <v>3942</v>
      </c>
      <c r="C722" s="34">
        <v>41107</v>
      </c>
      <c r="D722" s="34">
        <f t="shared" si="26"/>
        <v>41152</v>
      </c>
      <c r="E722" s="34">
        <f t="shared" si="27"/>
        <v>41167</v>
      </c>
      <c r="F722" s="34" t="s">
        <v>501</v>
      </c>
      <c r="G722" s="31" t="s">
        <v>2466</v>
      </c>
      <c r="H722" s="31" t="s">
        <v>499</v>
      </c>
      <c r="I722" s="31" t="s">
        <v>501</v>
      </c>
      <c r="J722" s="32" t="s">
        <v>174</v>
      </c>
      <c r="K722" s="32" t="s">
        <v>6109</v>
      </c>
      <c r="L722" s="32" t="s">
        <v>6110</v>
      </c>
      <c r="M722" s="63" t="str">
        <f>VLOOKUP(B722,SAOM!B$2:H1674,7,0)</f>
        <v>SES-MACU-3942</v>
      </c>
      <c r="N722" s="63">
        <v>4033</v>
      </c>
      <c r="O722" s="34">
        <f>VLOOKUP(B722,SAOM!B$2:I1674,8,0)</f>
        <v>41121</v>
      </c>
      <c r="P722" s="34" t="e">
        <f>VLOOKUP(B722,AG_Lider!A$1:F2033,6,0)</f>
        <v>#N/A</v>
      </c>
      <c r="Q722" s="65" t="str">
        <f>VLOOKUP(B722,SAOM!B$2:J1674,9,0)</f>
        <v>Tatiana Luciano Cosendei</v>
      </c>
      <c r="R722" s="34" t="str">
        <f>VLOOKUP(B722,SAOM!B$2:K2120,10,0)</f>
        <v xml:space="preserve">Rua Frederico Dolabela, s/n </v>
      </c>
      <c r="S722" s="65" t="str">
        <f>VLOOKUP(B722,SAOM!B718:M1446,12,0)</f>
        <v>(33)3332-2623</v>
      </c>
      <c r="T722" s="116" t="str">
        <f>VLOOKUP(B722,SAOM!B718:L1446,11,0)</f>
        <v>36900-000</v>
      </c>
      <c r="U722" s="35"/>
      <c r="V722" s="63" t="str">
        <f>VLOOKUP(B722,SAOM!B718:N1446,13,0)</f>
        <v>-</v>
      </c>
      <c r="W722" s="34">
        <v>41122</v>
      </c>
      <c r="X722" s="32" t="s">
        <v>1635</v>
      </c>
      <c r="Y722" s="36"/>
      <c r="Z722" s="53"/>
      <c r="AA722" s="72"/>
      <c r="AB722" s="72" t="s">
        <v>4850</v>
      </c>
      <c r="AC722" s="72"/>
      <c r="AD722" s="32"/>
    </row>
    <row r="723" spans="1:30" s="37" customFormat="1">
      <c r="A723" s="69">
        <v>3941</v>
      </c>
      <c r="B723" s="61">
        <v>3941</v>
      </c>
      <c r="C723" s="34">
        <v>41107</v>
      </c>
      <c r="D723" s="34">
        <f t="shared" si="26"/>
        <v>41152</v>
      </c>
      <c r="E723" s="34">
        <f t="shared" si="27"/>
        <v>41167</v>
      </c>
      <c r="F723" s="34" t="s">
        <v>501</v>
      </c>
      <c r="G723" s="31" t="s">
        <v>682</v>
      </c>
      <c r="H723" s="31" t="s">
        <v>499</v>
      </c>
      <c r="I723" s="31" t="s">
        <v>499</v>
      </c>
      <c r="J723" s="32" t="s">
        <v>174</v>
      </c>
      <c r="K723" s="32" t="s">
        <v>6109</v>
      </c>
      <c r="L723" s="32" t="s">
        <v>6110</v>
      </c>
      <c r="M723" s="63" t="str">
        <f>VLOOKUP(B723,SAOM!B$2:H1675,7,0)</f>
        <v>-</v>
      </c>
      <c r="N723" s="63">
        <v>4033</v>
      </c>
      <c r="O723" s="34">
        <f>VLOOKUP(B723,SAOM!B$2:I1675,8,0)</f>
        <v>41121</v>
      </c>
      <c r="P723" s="34" t="e">
        <f>VLOOKUP(B723,AG_Lider!A$1:F2034,6,0)</f>
        <v>#N/A</v>
      </c>
      <c r="Q723" s="65" t="str">
        <f>VLOOKUP(B723,SAOM!B$2:J1675,9,0)</f>
        <v xml:space="preserve"> 	Viviane Pena Temer Gantus do Amaral</v>
      </c>
      <c r="R723" s="34" t="str">
        <f>VLOOKUP(B723,SAOM!B$2:K2121,10,0)</f>
        <v xml:space="preserve"> 	Rua Coronel Afonso Henrique de Albuquerque, 287 </v>
      </c>
      <c r="S723" s="65" t="str">
        <f>VLOOKUP(B723,SAOM!B719:M1447,12,0)</f>
        <v>(33) 3332-3970</v>
      </c>
      <c r="T723" s="116" t="str">
        <f>VLOOKUP(B723,SAOM!B719:L1447,11,0)</f>
        <v>36900-000</v>
      </c>
      <c r="U723" s="35"/>
      <c r="V723" s="63" t="str">
        <f>VLOOKUP(B723,SAOM!B719:N1447,13,0)</f>
        <v>-</v>
      </c>
      <c r="W723" s="34"/>
      <c r="X723" s="32"/>
      <c r="Y723" s="36"/>
      <c r="Z723" s="53"/>
      <c r="AA723" s="72"/>
      <c r="AB723" s="72" t="s">
        <v>4850</v>
      </c>
      <c r="AC723" s="72"/>
      <c r="AD723" s="32"/>
    </row>
    <row r="724" spans="1:30" s="37" customFormat="1">
      <c r="A724" s="69">
        <v>3940</v>
      </c>
      <c r="B724" s="61">
        <v>3940</v>
      </c>
      <c r="C724" s="34">
        <v>41107</v>
      </c>
      <c r="D724" s="34">
        <f t="shared" si="26"/>
        <v>41152</v>
      </c>
      <c r="E724" s="34">
        <f t="shared" si="27"/>
        <v>41167</v>
      </c>
      <c r="F724" s="34" t="s">
        <v>501</v>
      </c>
      <c r="G724" s="31" t="s">
        <v>752</v>
      </c>
      <c r="H724" s="31" t="s">
        <v>499</v>
      </c>
      <c r="I724" s="31" t="s">
        <v>499</v>
      </c>
      <c r="J724" s="32" t="s">
        <v>174</v>
      </c>
      <c r="K724" s="32" t="s">
        <v>6109</v>
      </c>
      <c r="L724" s="32" t="s">
        <v>6110</v>
      </c>
      <c r="M724" s="63" t="str">
        <f>VLOOKUP(B724,SAOM!B$2:H1676,7,0)</f>
        <v>-</v>
      </c>
      <c r="N724" s="63">
        <v>4033</v>
      </c>
      <c r="O724" s="34" t="str">
        <f>VLOOKUP(B724,SAOM!B$2:I1676,8,0)</f>
        <v>-</v>
      </c>
      <c r="P724" s="34" t="e">
        <f>VLOOKUP(B724,AG_Lider!A$1:F2035,6,0)</f>
        <v>#N/A</v>
      </c>
      <c r="Q724" s="65" t="str">
        <f>VLOOKUP(B724,SAOM!B$2:J1676,9,0)</f>
        <v>Viviane Pena Temer Gantus do Amaral</v>
      </c>
      <c r="R724" s="34" t="str">
        <f>VLOOKUP(B724,SAOM!B$2:K2122,10,0)</f>
        <v>Rua Marco Antonio Ribeiro, 292.  - Bela Vista</v>
      </c>
      <c r="S724" s="65" t="str">
        <f>VLOOKUP(B724,SAOM!B720:M1448,12,0)</f>
        <v>(33) 3332-3008</v>
      </c>
      <c r="T724" s="116" t="str">
        <f>VLOOKUP(B724,SAOM!B720:L1448,11,0)</f>
        <v>36900-000</v>
      </c>
      <c r="U724" s="35"/>
      <c r="V724" s="63" t="str">
        <f>VLOOKUP(B724,SAOM!B720:N1448,13,0)</f>
        <v>-</v>
      </c>
      <c r="W724" s="34"/>
      <c r="X724" s="32"/>
      <c r="Y724" s="36"/>
      <c r="Z724" s="53"/>
      <c r="AA724" s="72"/>
      <c r="AB724" s="72" t="s">
        <v>4850</v>
      </c>
      <c r="AC724" s="72"/>
      <c r="AD724" s="32"/>
    </row>
    <row r="725" spans="1:30" s="37" customFormat="1">
      <c r="A725" s="69">
        <v>3939</v>
      </c>
      <c r="B725" s="61">
        <v>3939</v>
      </c>
      <c r="C725" s="34">
        <v>41107</v>
      </c>
      <c r="D725" s="34">
        <f t="shared" si="26"/>
        <v>41152</v>
      </c>
      <c r="E725" s="34">
        <f t="shared" si="27"/>
        <v>41167</v>
      </c>
      <c r="F725" s="34" t="s">
        <v>501</v>
      </c>
      <c r="G725" s="31" t="s">
        <v>752</v>
      </c>
      <c r="H725" s="31" t="s">
        <v>499</v>
      </c>
      <c r="I725" s="31" t="s">
        <v>499</v>
      </c>
      <c r="J725" s="32" t="s">
        <v>174</v>
      </c>
      <c r="K725" s="32" t="s">
        <v>6109</v>
      </c>
      <c r="L725" s="32" t="s">
        <v>6110</v>
      </c>
      <c r="M725" s="63" t="str">
        <f>VLOOKUP(B725,SAOM!B$2:H1677,7,0)</f>
        <v>-</v>
      </c>
      <c r="N725" s="63">
        <v>4033</v>
      </c>
      <c r="O725" s="34" t="str">
        <f>VLOOKUP(B725,SAOM!B$2:I1677,8,0)</f>
        <v>-</v>
      </c>
      <c r="P725" s="34" t="e">
        <f>VLOOKUP(B725,AG_Lider!A$1:F2036,6,0)</f>
        <v>#N/A</v>
      </c>
      <c r="Q725" s="65" t="str">
        <f>VLOOKUP(B725,SAOM!B$2:J1677,9,0)</f>
        <v>Viviane Pena Temer Gantus do Amaral</v>
      </c>
      <c r="R725" s="34" t="str">
        <f>VLOOKUP(B725,SAOM!B$2:K2123,10,0)</f>
        <v>Rua São José, s/n. - Distrito de Realeza</v>
      </c>
      <c r="S725" s="65" t="str">
        <f>VLOOKUP(B725,SAOM!B721:M1449,12,0)</f>
        <v>(33) 3332-1278</v>
      </c>
      <c r="T725" s="116" t="str">
        <f>VLOOKUP(B725,SAOM!B721:L1449,11,0)</f>
        <v>36900-000</v>
      </c>
      <c r="U725" s="35"/>
      <c r="V725" s="63" t="str">
        <f>VLOOKUP(B725,SAOM!B721:N1449,13,0)</f>
        <v>-</v>
      </c>
      <c r="W725" s="34"/>
      <c r="X725" s="32"/>
      <c r="Y725" s="36"/>
      <c r="Z725" s="53"/>
      <c r="AA725" s="72"/>
      <c r="AB725" s="72" t="s">
        <v>4850</v>
      </c>
      <c r="AC725" s="72"/>
      <c r="AD725" s="32"/>
    </row>
    <row r="726" spans="1:30" s="37" customFormat="1">
      <c r="A726" s="69">
        <v>3953</v>
      </c>
      <c r="B726" s="61">
        <v>3953</v>
      </c>
      <c r="C726" s="34">
        <v>41113</v>
      </c>
      <c r="D726" s="34">
        <f t="shared" si="26"/>
        <v>41158</v>
      </c>
      <c r="E726" s="34">
        <f t="shared" si="27"/>
        <v>41173</v>
      </c>
      <c r="F726" s="34" t="s">
        <v>501</v>
      </c>
      <c r="G726" s="31" t="s">
        <v>752</v>
      </c>
      <c r="H726" s="31" t="s">
        <v>499</v>
      </c>
      <c r="I726" s="31" t="s">
        <v>499</v>
      </c>
      <c r="J726" s="32" t="s">
        <v>6104</v>
      </c>
      <c r="K726" s="32" t="s">
        <v>6111</v>
      </c>
      <c r="L726" s="32" t="s">
        <v>6112</v>
      </c>
      <c r="M726" s="63" t="str">
        <f>VLOOKUP(B726,SAOM!B$2:H1678,7,0)</f>
        <v>-</v>
      </c>
      <c r="N726" s="63">
        <v>4033</v>
      </c>
      <c r="O726" s="34" t="str">
        <f>VLOOKUP(B726,SAOM!B$2:I1678,8,0)</f>
        <v>-</v>
      </c>
      <c r="P726" s="34" t="e">
        <f>VLOOKUP(B726,AG_Lider!A$1:F2037,6,0)</f>
        <v>#N/A</v>
      </c>
      <c r="Q726" s="65" t="str">
        <f>VLOOKUP(B726,SAOM!B$2:J1678,9,0)</f>
        <v>Hebert</v>
      </c>
      <c r="R726" s="34" t="str">
        <f>VLOOKUP(B726,SAOM!B$2:K2124,10,0)</f>
        <v xml:space="preserve"> 	avenida DARIO DE ANUNCIAÇÃO GROSSI, 65 - Regional</v>
      </c>
      <c r="S726" s="65" t="str">
        <f>VLOOKUP(B726,SAOM!B722:M1450,12,0)</f>
        <v xml:space="preserve"> 	(33) 3321-6228</v>
      </c>
      <c r="T726" s="116" t="str">
        <f>VLOOKUP(B726,SAOM!B722:L1450,11,0)</f>
        <v>35304-210</v>
      </c>
      <c r="U726" s="35"/>
      <c r="V726" s="63" t="str">
        <f>VLOOKUP(B726,SAOM!B722:N1450,13,0)</f>
        <v>-</v>
      </c>
      <c r="W726" s="34"/>
      <c r="X726" s="32"/>
      <c r="Y726" s="36"/>
      <c r="Z726" s="53"/>
      <c r="AA726" s="72"/>
      <c r="AB726" s="72" t="s">
        <v>4850</v>
      </c>
      <c r="AC726" s="72"/>
      <c r="AD726" s="32"/>
    </row>
    <row r="727" spans="1:30" s="37" customFormat="1">
      <c r="A727" s="69">
        <v>3968</v>
      </c>
      <c r="B727" s="61">
        <v>3968</v>
      </c>
      <c r="C727" s="34">
        <v>41114</v>
      </c>
      <c r="D727" s="34">
        <f t="shared" ref="D727:D751" si="28">C727+45</f>
        <v>41159</v>
      </c>
      <c r="E727" s="34">
        <f t="shared" ref="E727:E751" si="29">D727+15</f>
        <v>41174</v>
      </c>
      <c r="F727" s="34" t="s">
        <v>501</v>
      </c>
      <c r="G727" s="31" t="s">
        <v>752</v>
      </c>
      <c r="H727" s="31" t="s">
        <v>499</v>
      </c>
      <c r="I727" s="31" t="s">
        <v>499</v>
      </c>
      <c r="J727" s="32" t="s">
        <v>3658</v>
      </c>
      <c r="K727" s="32" t="s">
        <v>6559</v>
      </c>
      <c r="L727" s="32" t="s">
        <v>6560</v>
      </c>
      <c r="M727" s="63" t="str">
        <f>VLOOKUP(B727,SAOM!B$2:H1679,7,0)</f>
        <v>-</v>
      </c>
      <c r="N727" s="63">
        <v>4033</v>
      </c>
      <c r="O727" s="34" t="str">
        <f>VLOOKUP(B727,SAOM!B$2:I1679,8,0)</f>
        <v>-</v>
      </c>
      <c r="P727" s="34" t="e">
        <f>VLOOKUP(B727,AG_Lider!A$1:F2038,6,0)</f>
        <v>#N/A</v>
      </c>
      <c r="Q727" s="65" t="str">
        <f>VLOOKUP(B727,SAOM!B$2:J1679,9,0)</f>
        <v>DANIELLE CRISTINA GONÇALVES SOUZA</v>
      </c>
      <c r="R727" s="34" t="str">
        <f>VLOOKUP(B727,SAOM!B$2:K2125,10,0)</f>
        <v>RUA HÉLIO FILGUEIRAS, 147</v>
      </c>
      <c r="S727" s="65">
        <f>VLOOKUP(B727,SAOM!B723:M1451,12,0)</f>
        <v>3732741581</v>
      </c>
      <c r="T727" s="116" t="str">
        <f>VLOOKUP(B727,SAOM!B723:L1451,11,0)</f>
        <v>35669-000</v>
      </c>
      <c r="U727" s="35"/>
      <c r="V727" s="63" t="str">
        <f>VLOOKUP(B727,SAOM!B723:N1451,13,0)</f>
        <v>-</v>
      </c>
      <c r="W727" s="34"/>
      <c r="X727" s="32"/>
      <c r="Y727" s="36"/>
      <c r="Z727" s="53"/>
      <c r="AA727" s="72"/>
      <c r="AB727" s="72" t="s">
        <v>4850</v>
      </c>
      <c r="AC727" s="72"/>
      <c r="AD727" s="32"/>
    </row>
    <row r="728" spans="1:30" s="37" customFormat="1">
      <c r="A728" s="69">
        <v>3961</v>
      </c>
      <c r="B728" s="61">
        <v>3961</v>
      </c>
      <c r="C728" s="34">
        <v>41114</v>
      </c>
      <c r="D728" s="34">
        <f t="shared" si="28"/>
        <v>41159</v>
      </c>
      <c r="E728" s="34">
        <f t="shared" si="29"/>
        <v>41174</v>
      </c>
      <c r="F728" s="34" t="s">
        <v>501</v>
      </c>
      <c r="G728" s="31" t="s">
        <v>752</v>
      </c>
      <c r="H728" s="31" t="s">
        <v>499</v>
      </c>
      <c r="I728" s="31" t="s">
        <v>499</v>
      </c>
      <c r="J728" s="32" t="s">
        <v>3039</v>
      </c>
      <c r="K728" s="32" t="s">
        <v>6561</v>
      </c>
      <c r="L728" s="32" t="s">
        <v>6562</v>
      </c>
      <c r="M728" s="63" t="str">
        <f>VLOOKUP(B728,SAOM!B$2:H1680,7,0)</f>
        <v>-</v>
      </c>
      <c r="N728" s="63">
        <v>4033</v>
      </c>
      <c r="O728" s="34" t="str">
        <f>VLOOKUP(B728,SAOM!B$2:I1680,8,0)</f>
        <v>-</v>
      </c>
      <c r="P728" s="34" t="e">
        <f>VLOOKUP(B728,AG_Lider!A$1:F2039,6,0)</f>
        <v>#N/A</v>
      </c>
      <c r="Q728" s="65" t="str">
        <f>VLOOKUP(B728,SAOM!B$2:J1680,9,0)</f>
        <v>IRAYANA MOUTINHO DGOMES SOARES</v>
      </c>
      <c r="R728" s="34" t="str">
        <f>VLOOKUP(B728,SAOM!B$2:K2126,10,0)</f>
        <v>AV. VALDIR PINHEIRO CANGUSSU, 120</v>
      </c>
      <c r="S728" s="65" t="str">
        <f>VLOOKUP(B728,SAOM!B724:M1452,12,0)</f>
        <v>33 35351856</v>
      </c>
      <c r="T728" s="116" t="str">
        <f>VLOOKUP(B728,SAOM!B724:L1452,11,0)</f>
        <v>39814-000</v>
      </c>
      <c r="U728" s="35"/>
      <c r="V728" s="63" t="str">
        <f>VLOOKUP(B728,SAOM!B724:N1452,13,0)</f>
        <v>-</v>
      </c>
      <c r="W728" s="34"/>
      <c r="X728" s="32"/>
      <c r="Y728" s="36"/>
      <c r="Z728" s="53"/>
      <c r="AA728" s="72"/>
      <c r="AB728" s="72" t="s">
        <v>4850</v>
      </c>
      <c r="AC728" s="72"/>
      <c r="AD728" s="32"/>
    </row>
    <row r="729" spans="1:30" s="37" customFormat="1">
      <c r="A729" s="69">
        <v>3962</v>
      </c>
      <c r="B729" s="61">
        <v>3962</v>
      </c>
      <c r="C729" s="34">
        <v>41114</v>
      </c>
      <c r="D729" s="34">
        <f t="shared" si="28"/>
        <v>41159</v>
      </c>
      <c r="E729" s="34">
        <f t="shared" si="29"/>
        <v>41174</v>
      </c>
      <c r="F729" s="34" t="s">
        <v>501</v>
      </c>
      <c r="G729" s="31" t="s">
        <v>752</v>
      </c>
      <c r="H729" s="31" t="s">
        <v>499</v>
      </c>
      <c r="I729" s="31" t="s">
        <v>499</v>
      </c>
      <c r="J729" s="32" t="s">
        <v>3039</v>
      </c>
      <c r="K729" s="32" t="s">
        <v>6561</v>
      </c>
      <c r="L729" s="32" t="s">
        <v>6562</v>
      </c>
      <c r="M729" s="63" t="str">
        <f>VLOOKUP(B729,SAOM!B$2:H1681,7,0)</f>
        <v>-</v>
      </c>
      <c r="N729" s="63">
        <v>4033</v>
      </c>
      <c r="O729" s="34" t="str">
        <f>VLOOKUP(B729,SAOM!B$2:I1681,8,0)</f>
        <v>-</v>
      </c>
      <c r="P729" s="34" t="e">
        <f>VLOOKUP(B729,AG_Lider!A$1:F2040,6,0)</f>
        <v>#N/A</v>
      </c>
      <c r="Q729" s="65" t="str">
        <f>VLOOKUP(B729,SAOM!B$2:J1681,9,0)</f>
        <v>DIEGO DE CASTRO CAMPOS</v>
      </c>
      <c r="R729" s="34" t="str">
        <f>VLOOKUP(B729,SAOM!B$2:K2127,10,0)</f>
        <v>RUA TAMBURI, 78</v>
      </c>
      <c r="S729" s="65" t="str">
        <f>VLOOKUP(B729,SAOM!B725:M1453,12,0)</f>
        <v>33 35351220</v>
      </c>
      <c r="T729" s="116" t="str">
        <f>VLOOKUP(B729,SAOM!B725:L1453,11,0)</f>
        <v>39814-000</v>
      </c>
      <c r="U729" s="35"/>
      <c r="V729" s="63" t="str">
        <f>VLOOKUP(B729,SAOM!B725:N1453,13,0)</f>
        <v>-</v>
      </c>
      <c r="W729" s="34"/>
      <c r="X729" s="32"/>
      <c r="Y729" s="36"/>
      <c r="Z729" s="53"/>
      <c r="AA729" s="72"/>
      <c r="AB729" s="72" t="s">
        <v>4850</v>
      </c>
      <c r="AC729" s="72"/>
      <c r="AD729" s="32"/>
    </row>
    <row r="730" spans="1:30" s="37" customFormat="1">
      <c r="A730" s="69">
        <v>3963</v>
      </c>
      <c r="B730" s="61">
        <v>3963</v>
      </c>
      <c r="C730" s="34">
        <v>41114</v>
      </c>
      <c r="D730" s="34">
        <f t="shared" si="28"/>
        <v>41159</v>
      </c>
      <c r="E730" s="34">
        <f t="shared" si="29"/>
        <v>41174</v>
      </c>
      <c r="F730" s="34" t="s">
        <v>501</v>
      </c>
      <c r="G730" s="31" t="s">
        <v>752</v>
      </c>
      <c r="H730" s="31" t="s">
        <v>499</v>
      </c>
      <c r="I730" s="31" t="s">
        <v>499</v>
      </c>
      <c r="J730" s="32" t="s">
        <v>3039</v>
      </c>
      <c r="K730" s="32" t="s">
        <v>6561</v>
      </c>
      <c r="L730" s="32" t="s">
        <v>6562</v>
      </c>
      <c r="M730" s="63" t="str">
        <f>VLOOKUP(B730,SAOM!B$2:H1682,7,0)</f>
        <v>-</v>
      </c>
      <c r="N730" s="63">
        <v>4033</v>
      </c>
      <c r="O730" s="34" t="str">
        <f>VLOOKUP(B730,SAOM!B$2:I1682,8,0)</f>
        <v>-</v>
      </c>
      <c r="P730" s="34" t="e">
        <f>VLOOKUP(B730,AG_Lider!A$1:F2041,6,0)</f>
        <v>#N/A</v>
      </c>
      <c r="Q730" s="65" t="str">
        <f>VLOOKUP(B730,SAOM!B$2:J1682,9,0)</f>
        <v>HEIDI CORDEIRO</v>
      </c>
      <c r="R730" s="34" t="str">
        <f>VLOOKUP(B730,SAOM!B$2:K2128,10,0)</f>
        <v>AV. JUSCELINA PINHEIRO, 636</v>
      </c>
      <c r="S730" s="65" t="str">
        <f>VLOOKUP(B730,SAOM!B726:M1454,12,0)</f>
        <v>33 35354003</v>
      </c>
      <c r="T730" s="116" t="str">
        <f>VLOOKUP(B730,SAOM!B726:L1454,11,0)</f>
        <v>39814-000</v>
      </c>
      <c r="U730" s="35"/>
      <c r="V730" s="63" t="str">
        <f>VLOOKUP(B730,SAOM!B726:N1454,13,0)</f>
        <v>-</v>
      </c>
      <c r="W730" s="34"/>
      <c r="X730" s="32"/>
      <c r="Y730" s="36"/>
      <c r="Z730" s="53"/>
      <c r="AA730" s="72"/>
      <c r="AB730" s="72" t="s">
        <v>4850</v>
      </c>
      <c r="AC730" s="72"/>
      <c r="AD730" s="32"/>
    </row>
    <row r="731" spans="1:30" s="37" customFormat="1">
      <c r="A731" s="69">
        <v>3964</v>
      </c>
      <c r="B731" s="61">
        <v>3964</v>
      </c>
      <c r="C731" s="34">
        <v>41114</v>
      </c>
      <c r="D731" s="34">
        <f t="shared" si="28"/>
        <v>41159</v>
      </c>
      <c r="E731" s="34">
        <f t="shared" si="29"/>
        <v>41174</v>
      </c>
      <c r="F731" s="34" t="s">
        <v>501</v>
      </c>
      <c r="G731" s="31" t="s">
        <v>752</v>
      </c>
      <c r="H731" s="31" t="s">
        <v>499</v>
      </c>
      <c r="I731" s="31" t="s">
        <v>499</v>
      </c>
      <c r="J731" s="32" t="s">
        <v>3658</v>
      </c>
      <c r="K731" s="32" t="s">
        <v>6559</v>
      </c>
      <c r="L731" s="32" t="s">
        <v>6560</v>
      </c>
      <c r="M731" s="63" t="str">
        <f>VLOOKUP(B731,SAOM!B$2:H1683,7,0)</f>
        <v>-</v>
      </c>
      <c r="N731" s="63">
        <v>4033</v>
      </c>
      <c r="O731" s="34" t="str">
        <f>VLOOKUP(B731,SAOM!B$2:I1683,8,0)</f>
        <v>-</v>
      </c>
      <c r="P731" s="34" t="e">
        <f>VLOOKUP(B731,AG_Lider!A$1:F2042,6,0)</f>
        <v>#N/A</v>
      </c>
      <c r="Q731" s="65" t="str">
        <f>VLOOKUP(B731,SAOM!B$2:J1683,9,0)</f>
        <v>AURIANA VANESSA</v>
      </c>
      <c r="R731" s="34" t="str">
        <f>VLOOKUP(B731,SAOM!B$2:K2129,10,0)</f>
        <v>RUA PADRE LIBÉRIO, Nº235,</v>
      </c>
      <c r="S731" s="65">
        <f>VLOOKUP(B731,SAOM!B727:M1455,12,0)</f>
        <v>3732742062</v>
      </c>
      <c r="T731" s="116" t="str">
        <f>VLOOKUP(B731,SAOM!B727:L1455,11,0)</f>
        <v>35669-000</v>
      </c>
      <c r="U731" s="35"/>
      <c r="V731" s="63" t="str">
        <f>VLOOKUP(B731,SAOM!B727:N1455,13,0)</f>
        <v>-</v>
      </c>
      <c r="W731" s="34"/>
      <c r="X731" s="32"/>
      <c r="Y731" s="36"/>
      <c r="Z731" s="53"/>
      <c r="AA731" s="72"/>
      <c r="AB731" s="72" t="s">
        <v>4850</v>
      </c>
      <c r="AC731" s="72"/>
      <c r="AD731" s="32"/>
    </row>
    <row r="732" spans="1:30" s="37" customFormat="1">
      <c r="A732" s="69">
        <v>3965</v>
      </c>
      <c r="B732" s="61">
        <v>3965</v>
      </c>
      <c r="C732" s="34">
        <v>41114</v>
      </c>
      <c r="D732" s="34">
        <f t="shared" si="28"/>
        <v>41159</v>
      </c>
      <c r="E732" s="34">
        <f t="shared" si="29"/>
        <v>41174</v>
      </c>
      <c r="F732" s="34" t="s">
        <v>501</v>
      </c>
      <c r="G732" s="31" t="s">
        <v>752</v>
      </c>
      <c r="H732" s="31" t="s">
        <v>499</v>
      </c>
      <c r="I732" s="31" t="s">
        <v>499</v>
      </c>
      <c r="J732" s="32" t="s">
        <v>3658</v>
      </c>
      <c r="K732" s="32" t="s">
        <v>6559</v>
      </c>
      <c r="L732" s="32" t="s">
        <v>6560</v>
      </c>
      <c r="M732" s="63" t="str">
        <f>VLOOKUP(B732,SAOM!B$2:H1684,7,0)</f>
        <v>-</v>
      </c>
      <c r="N732" s="63">
        <v>4033</v>
      </c>
      <c r="O732" s="34" t="str">
        <f>VLOOKUP(B732,SAOM!B$2:I1684,8,0)</f>
        <v>-</v>
      </c>
      <c r="P732" s="34" t="e">
        <f>VLOOKUP(B732,AG_Lider!A$1:F2043,6,0)</f>
        <v>#N/A</v>
      </c>
      <c r="Q732" s="65" t="str">
        <f>VLOOKUP(B732,SAOM!B$2:J1684,9,0)</f>
        <v>NAYANA CASTRO</v>
      </c>
      <c r="R732" s="34" t="str">
        <f>VLOOKUP(B732,SAOM!B$2:K2130,10,0)</f>
        <v>RUA MADRE CLELIA MERLONE, Nº230</v>
      </c>
      <c r="S732" s="65">
        <f>VLOOKUP(B732,SAOM!B728:M1456,12,0)</f>
        <v>3732741048</v>
      </c>
      <c r="T732" s="116" t="str">
        <f>VLOOKUP(B732,SAOM!B728:L1456,11,0)</f>
        <v>35669-000</v>
      </c>
      <c r="U732" s="35"/>
      <c r="V732" s="63" t="str">
        <f>VLOOKUP(B732,SAOM!B728:N1456,13,0)</f>
        <v>-</v>
      </c>
      <c r="W732" s="34"/>
      <c r="X732" s="32"/>
      <c r="Y732" s="36"/>
      <c r="Z732" s="53"/>
      <c r="AA732" s="72"/>
      <c r="AB732" s="72" t="s">
        <v>4850</v>
      </c>
      <c r="AC732" s="72"/>
      <c r="AD732" s="32"/>
    </row>
    <row r="733" spans="1:30" s="37" customFormat="1">
      <c r="A733" s="69">
        <v>3966</v>
      </c>
      <c r="B733" s="61">
        <v>3966</v>
      </c>
      <c r="C733" s="34">
        <v>41114</v>
      </c>
      <c r="D733" s="34">
        <f t="shared" si="28"/>
        <v>41159</v>
      </c>
      <c r="E733" s="34">
        <f t="shared" si="29"/>
        <v>41174</v>
      </c>
      <c r="F733" s="34" t="s">
        <v>501</v>
      </c>
      <c r="G733" s="31" t="s">
        <v>2466</v>
      </c>
      <c r="H733" s="31" t="s">
        <v>499</v>
      </c>
      <c r="I733" s="31" t="s">
        <v>501</v>
      </c>
      <c r="J733" s="32" t="s">
        <v>3658</v>
      </c>
      <c r="K733" s="32" t="s">
        <v>6559</v>
      </c>
      <c r="L733" s="32" t="s">
        <v>6560</v>
      </c>
      <c r="M733" s="63" t="str">
        <f>VLOOKUP(B733,SAOM!B$2:H1685,7,0)</f>
        <v>-</v>
      </c>
      <c r="N733" s="63">
        <v>4033</v>
      </c>
      <c r="O733" s="34" t="str">
        <f>VLOOKUP(B733,SAOM!B$2:I1685,8,0)</f>
        <v>-</v>
      </c>
      <c r="P733" s="34" t="e">
        <f>VLOOKUP(B733,AG_Lider!A$1:F2044,6,0)</f>
        <v>#N/A</v>
      </c>
      <c r="Q733" s="65" t="str">
        <f>VLOOKUP(B733,SAOM!B$2:J1685,9,0)</f>
        <v>TATIANE TAVARES</v>
      </c>
      <c r="R733" s="34" t="str">
        <f>VLOOKUP(B733,SAOM!B$2:K2131,10,0)</f>
        <v>AV. GETULIO VARGAS, Nº 396</v>
      </c>
      <c r="S733" s="65">
        <f>VLOOKUP(B733,SAOM!B729:M1457,12,0)</f>
        <v>3732741779</v>
      </c>
      <c r="T733" s="116" t="str">
        <f>VLOOKUP(B733,SAOM!B729:L1457,11,0)</f>
        <v>35669-000</v>
      </c>
      <c r="U733" s="35"/>
      <c r="V733" s="63" t="str">
        <f>VLOOKUP(B733,SAOM!B729:N1457,13,0)</f>
        <v>-</v>
      </c>
      <c r="W733" s="34">
        <v>41122</v>
      </c>
      <c r="X733" s="32"/>
      <c r="Y733" s="36"/>
      <c r="Z733" s="53"/>
      <c r="AA733" s="72"/>
      <c r="AB733" s="72" t="s">
        <v>4850</v>
      </c>
      <c r="AC733" s="72"/>
      <c r="AD733" s="32"/>
    </row>
    <row r="734" spans="1:30" s="37" customFormat="1">
      <c r="A734" s="69">
        <v>3967</v>
      </c>
      <c r="B734" s="61">
        <v>3967</v>
      </c>
      <c r="C734" s="34">
        <v>41114</v>
      </c>
      <c r="D734" s="34">
        <f t="shared" si="28"/>
        <v>41159</v>
      </c>
      <c r="E734" s="34">
        <f t="shared" si="29"/>
        <v>41174</v>
      </c>
      <c r="F734" s="34" t="s">
        <v>501</v>
      </c>
      <c r="G734" s="31" t="s">
        <v>752</v>
      </c>
      <c r="H734" s="31" t="s">
        <v>499</v>
      </c>
      <c r="I734" s="31" t="s">
        <v>499</v>
      </c>
      <c r="J734" s="32" t="s">
        <v>3658</v>
      </c>
      <c r="K734" s="32" t="s">
        <v>6559</v>
      </c>
      <c r="L734" s="32" t="s">
        <v>6560</v>
      </c>
      <c r="M734" s="63" t="str">
        <f>VLOOKUP(B734,SAOM!B$2:H1686,7,0)</f>
        <v>-</v>
      </c>
      <c r="N734" s="63">
        <v>4033</v>
      </c>
      <c r="O734" s="34" t="str">
        <f>VLOOKUP(B734,SAOM!B$2:I1686,8,0)</f>
        <v>-</v>
      </c>
      <c r="P734" s="34" t="e">
        <f>VLOOKUP(B734,AG_Lider!A$1:F2045,6,0)</f>
        <v>#N/A</v>
      </c>
      <c r="Q734" s="65" t="str">
        <f>VLOOKUP(B734,SAOM!B$2:J1686,9,0)</f>
        <v>DANIELLE CRISTINA GONÇALVES SOUZA</v>
      </c>
      <c r="R734" s="34" t="str">
        <f>VLOOKUP(B734,SAOM!B$2:K2132,10,0)</f>
        <v>SMS@PAPAGAIOS.MG.GOV.BR</v>
      </c>
      <c r="S734" s="65">
        <f>VLOOKUP(B734,SAOM!B730:M1458,12,0)</f>
        <v>3732741581</v>
      </c>
      <c r="T734" s="116" t="str">
        <f>VLOOKUP(B734,SAOM!B730:L1458,11,0)</f>
        <v>35669-000</v>
      </c>
      <c r="U734" s="35"/>
      <c r="V734" s="63" t="str">
        <f>VLOOKUP(B734,SAOM!B730:N1458,13,0)</f>
        <v>-</v>
      </c>
      <c r="W734" s="34"/>
      <c r="X734" s="32"/>
      <c r="Y734" s="36"/>
      <c r="Z734" s="53"/>
      <c r="AA734" s="72"/>
      <c r="AB734" s="72" t="s">
        <v>4850</v>
      </c>
      <c r="AC734" s="72"/>
      <c r="AD734" s="32"/>
    </row>
    <row r="735" spans="1:30" s="37" customFormat="1">
      <c r="A735" s="69">
        <v>3969</v>
      </c>
      <c r="B735" s="61">
        <v>3969</v>
      </c>
      <c r="C735" s="34">
        <v>41114</v>
      </c>
      <c r="D735" s="34">
        <f t="shared" si="28"/>
        <v>41159</v>
      </c>
      <c r="E735" s="34">
        <f t="shared" si="29"/>
        <v>41174</v>
      </c>
      <c r="F735" s="34" t="s">
        <v>501</v>
      </c>
      <c r="G735" s="31" t="s">
        <v>752</v>
      </c>
      <c r="H735" s="31" t="s">
        <v>499</v>
      </c>
      <c r="I735" s="31" t="s">
        <v>499</v>
      </c>
      <c r="J735" s="32" t="s">
        <v>173</v>
      </c>
      <c r="K735" s="32" t="s">
        <v>6563</v>
      </c>
      <c r="L735" s="32" t="s">
        <v>6564</v>
      </c>
      <c r="M735" s="63" t="str">
        <f>VLOOKUP(B735,SAOM!B$2:H1687,7,0)</f>
        <v>-</v>
      </c>
      <c r="N735" s="63">
        <v>4033</v>
      </c>
      <c r="O735" s="34" t="str">
        <f>VLOOKUP(B735,SAOM!B$2:I1687,8,0)</f>
        <v>-</v>
      </c>
      <c r="P735" s="34" t="e">
        <f>VLOOKUP(B735,AG_Lider!A$1:F2046,6,0)</f>
        <v>#N/A</v>
      </c>
      <c r="Q735" s="65" t="str">
        <f>VLOOKUP(B735,SAOM!B$2:J1687,9,0)</f>
        <v>NATASSIA MACHADO PERES DE OLIVEIRA</v>
      </c>
      <c r="R735" s="34" t="str">
        <f>VLOOKUP(B735,SAOM!B$2:K2133,10,0)</f>
        <v>AV.: FARIA PEREIRA, 2.700</v>
      </c>
      <c r="S735" s="65" t="str">
        <f>VLOOKUP(B735,SAOM!B731:M1459,12,0)</f>
        <v>(34)3831-9905</v>
      </c>
      <c r="T735" s="116" t="str">
        <f>VLOOKUP(B735,SAOM!B731:L1459,11,0)</f>
        <v>38740-000</v>
      </c>
      <c r="U735" s="35"/>
      <c r="V735" s="63" t="str">
        <f>VLOOKUP(B735,SAOM!B731:N1459,13,0)</f>
        <v>-</v>
      </c>
      <c r="W735" s="34"/>
      <c r="X735" s="32"/>
      <c r="Y735" s="36"/>
      <c r="Z735" s="53"/>
      <c r="AA735" s="72"/>
      <c r="AB735" s="72" t="s">
        <v>4850</v>
      </c>
      <c r="AC735" s="72"/>
      <c r="AD735" s="32"/>
    </row>
    <row r="736" spans="1:30" s="37" customFormat="1">
      <c r="A736" s="69">
        <v>3970</v>
      </c>
      <c r="B736" s="61">
        <v>3970</v>
      </c>
      <c r="C736" s="34">
        <v>41114</v>
      </c>
      <c r="D736" s="34">
        <f t="shared" si="28"/>
        <v>41159</v>
      </c>
      <c r="E736" s="34">
        <f t="shared" si="29"/>
        <v>41174</v>
      </c>
      <c r="F736" s="34" t="s">
        <v>501</v>
      </c>
      <c r="G736" s="31" t="s">
        <v>752</v>
      </c>
      <c r="H736" s="31" t="s">
        <v>499</v>
      </c>
      <c r="I736" s="31" t="s">
        <v>499</v>
      </c>
      <c r="J736" s="32" t="s">
        <v>173</v>
      </c>
      <c r="K736" s="32" t="s">
        <v>6563</v>
      </c>
      <c r="L736" s="32" t="s">
        <v>6564</v>
      </c>
      <c r="M736" s="63" t="str">
        <f>VLOOKUP(B736,SAOM!B$2:H1688,7,0)</f>
        <v>-</v>
      </c>
      <c r="N736" s="63">
        <v>4033</v>
      </c>
      <c r="O736" s="34" t="str">
        <f>VLOOKUP(B736,SAOM!B$2:I1688,8,0)</f>
        <v>-</v>
      </c>
      <c r="P736" s="34" t="e">
        <f>VLOOKUP(B736,AG_Lider!A$1:F2047,6,0)</f>
        <v>#N/A</v>
      </c>
      <c r="Q736" s="65" t="str">
        <f>VLOOKUP(B736,SAOM!B$2:J1688,9,0)</f>
        <v>FABIANA OLIVEIRA BUSTAMANTE</v>
      </c>
      <c r="R736" s="34" t="str">
        <f>VLOOKUP(B736,SAOM!B$2:K2134,10,0)</f>
        <v>RUA: OTÁVIO DE BRITO, S/N</v>
      </c>
      <c r="S736" s="65" t="str">
        <f>VLOOKUP(B736,SAOM!B732:M1460,12,0)</f>
        <v>(34)3831-5288</v>
      </c>
      <c r="T736" s="116" t="str">
        <f>VLOOKUP(B736,SAOM!B732:L1460,11,0)</f>
        <v>38740-000</v>
      </c>
      <c r="U736" s="35"/>
      <c r="V736" s="63" t="str">
        <f>VLOOKUP(B736,SAOM!B732:N1460,13,0)</f>
        <v>-</v>
      </c>
      <c r="W736" s="34"/>
      <c r="X736" s="32"/>
      <c r="Y736" s="36"/>
      <c r="Z736" s="53"/>
      <c r="AA736" s="72"/>
      <c r="AB736" s="72" t="s">
        <v>4850</v>
      </c>
      <c r="AC736" s="72"/>
      <c r="AD736" s="32"/>
    </row>
    <row r="737" spans="1:30" s="37" customFormat="1">
      <c r="A737" s="69">
        <v>3971</v>
      </c>
      <c r="B737" s="61">
        <v>3971</v>
      </c>
      <c r="C737" s="34">
        <v>41114</v>
      </c>
      <c r="D737" s="34">
        <f t="shared" si="28"/>
        <v>41159</v>
      </c>
      <c r="E737" s="34">
        <f t="shared" si="29"/>
        <v>41174</v>
      </c>
      <c r="F737" s="34" t="s">
        <v>501</v>
      </c>
      <c r="G737" s="31" t="s">
        <v>752</v>
      </c>
      <c r="H737" s="31" t="s">
        <v>499</v>
      </c>
      <c r="I737" s="31" t="s">
        <v>499</v>
      </c>
      <c r="J737" s="32" t="s">
        <v>173</v>
      </c>
      <c r="K737" s="32" t="s">
        <v>6563</v>
      </c>
      <c r="L737" s="32" t="s">
        <v>6564</v>
      </c>
      <c r="M737" s="63" t="str">
        <f>VLOOKUP(B737,SAOM!B$2:H1689,7,0)</f>
        <v>-</v>
      </c>
      <c r="N737" s="63">
        <v>4033</v>
      </c>
      <c r="O737" s="34" t="str">
        <f>VLOOKUP(B737,SAOM!B$2:I1689,8,0)</f>
        <v>-</v>
      </c>
      <c r="P737" s="34" t="e">
        <f>VLOOKUP(B737,AG_Lider!A$1:F2048,6,0)</f>
        <v>#N/A</v>
      </c>
      <c r="Q737" s="65" t="str">
        <f>VLOOKUP(B737,SAOM!B$2:J1689,9,0)</f>
        <v>GUILHERME FABIANO DOS REIS</v>
      </c>
      <c r="R737" s="34" t="str">
        <f>VLOOKUP(B737,SAOM!B$2:K2135,10,0)</f>
        <v>AV. JOAO ALVES DO NASCIMENTO, 1452</v>
      </c>
      <c r="S737" s="65" t="str">
        <f>VLOOKUP(B737,SAOM!B733:M1461,12,0)</f>
        <v>(34)3839-1818</v>
      </c>
      <c r="T737" s="116" t="str">
        <f>VLOOKUP(B737,SAOM!B733:L1461,11,0)</f>
        <v>38740-000</v>
      </c>
      <c r="U737" s="35"/>
      <c r="V737" s="63" t="str">
        <f>VLOOKUP(B737,SAOM!B733:N1461,13,0)</f>
        <v>-</v>
      </c>
      <c r="W737" s="34"/>
      <c r="X737" s="32"/>
      <c r="Y737" s="36"/>
      <c r="Z737" s="53"/>
      <c r="AA737" s="72"/>
      <c r="AB737" s="72" t="s">
        <v>4850</v>
      </c>
      <c r="AC737" s="72"/>
      <c r="AD737" s="32"/>
    </row>
    <row r="738" spans="1:30" s="37" customFormat="1">
      <c r="A738" s="69">
        <v>3972</v>
      </c>
      <c r="B738" s="61">
        <v>3972</v>
      </c>
      <c r="C738" s="34">
        <v>41114</v>
      </c>
      <c r="D738" s="34">
        <f t="shared" si="28"/>
        <v>41159</v>
      </c>
      <c r="E738" s="34">
        <f t="shared" si="29"/>
        <v>41174</v>
      </c>
      <c r="F738" s="34" t="s">
        <v>501</v>
      </c>
      <c r="G738" s="31" t="s">
        <v>752</v>
      </c>
      <c r="H738" s="31" t="s">
        <v>499</v>
      </c>
      <c r="I738" s="31" t="s">
        <v>499</v>
      </c>
      <c r="J738" s="32" t="s">
        <v>1841</v>
      </c>
      <c r="K738" s="32" t="s">
        <v>737</v>
      </c>
      <c r="L738" s="32" t="s">
        <v>738</v>
      </c>
      <c r="M738" s="63" t="str">
        <f>VLOOKUP(B738,SAOM!B$2:H1690,7,0)</f>
        <v>-</v>
      </c>
      <c r="N738" s="63">
        <v>4033</v>
      </c>
      <c r="O738" s="34" t="str">
        <f>VLOOKUP(B738,SAOM!B$2:I1690,8,0)</f>
        <v>-</v>
      </c>
      <c r="P738" s="34" t="e">
        <f>VLOOKUP(B738,AG_Lider!A$1:F2049,6,0)</f>
        <v>#N/A</v>
      </c>
      <c r="Q738" s="65" t="str">
        <f>VLOOKUP(B738,SAOM!B$2:J1690,9,0)</f>
        <v>Ludimila</v>
      </c>
      <c r="R738" s="34" t="str">
        <f>VLOOKUP(B738,SAOM!B$2:K2136,10,0)</f>
        <v>Rod. MG 10 Km 100</v>
      </c>
      <c r="S738" s="65" t="str">
        <f>VLOOKUP(B738,SAOM!B734:M1462,12,0)</f>
        <v>31- 3718-7167</v>
      </c>
      <c r="T738" s="116" t="str">
        <f>VLOOKUP(B738,SAOM!B734:L1462,11,0)</f>
        <v>35845-000</v>
      </c>
      <c r="U738" s="35"/>
      <c r="V738" s="63" t="str">
        <f>VLOOKUP(B738,SAOM!B734:N1462,13,0)</f>
        <v>-</v>
      </c>
      <c r="W738" s="34"/>
      <c r="X738" s="32"/>
      <c r="Y738" s="36"/>
      <c r="Z738" s="53"/>
      <c r="AA738" s="72"/>
      <c r="AB738" s="72" t="s">
        <v>4850</v>
      </c>
      <c r="AC738" s="72"/>
      <c r="AD738" s="32"/>
    </row>
    <row r="739" spans="1:30" s="37" customFormat="1">
      <c r="A739" s="69">
        <v>3973</v>
      </c>
      <c r="B739" s="61">
        <v>3973</v>
      </c>
      <c r="C739" s="34">
        <v>41114</v>
      </c>
      <c r="D739" s="34">
        <f t="shared" si="28"/>
        <v>41159</v>
      </c>
      <c r="E739" s="34">
        <f t="shared" si="29"/>
        <v>41174</v>
      </c>
      <c r="F739" s="34" t="s">
        <v>501</v>
      </c>
      <c r="G739" s="31" t="s">
        <v>682</v>
      </c>
      <c r="H739" s="31" t="s">
        <v>499</v>
      </c>
      <c r="I739" s="31" t="s">
        <v>499</v>
      </c>
      <c r="J739" s="32" t="s">
        <v>165</v>
      </c>
      <c r="K739" s="32" t="s">
        <v>6565</v>
      </c>
      <c r="L739" s="32" t="s">
        <v>6566</v>
      </c>
      <c r="M739" s="63" t="str">
        <f>VLOOKUP(B739,SAOM!B$2:H1691,7,0)</f>
        <v>-</v>
      </c>
      <c r="N739" s="63">
        <v>4033</v>
      </c>
      <c r="O739" s="34">
        <f>VLOOKUP(B739,SAOM!B$2:I1691,8,0)</f>
        <v>41148</v>
      </c>
      <c r="P739" s="34" t="e">
        <f>VLOOKUP(B739,AG_Lider!A$1:F2050,6,0)</f>
        <v>#N/A</v>
      </c>
      <c r="Q739" s="65" t="str">
        <f>VLOOKUP(B739,SAOM!B$2:J1691,9,0)</f>
        <v>Paola Maia Limongi</v>
      </c>
      <c r="R739" s="34" t="str">
        <f>VLOOKUP(B739,SAOM!B$2:K2137,10,0)</f>
        <v>Rua: Maguinólia nº 266</v>
      </c>
      <c r="S739" s="65" t="str">
        <f>VLOOKUP(B739,SAOM!B735:M1463,12,0)</f>
        <v>35 3832 6000</v>
      </c>
      <c r="T739" s="116" t="str">
        <f>VLOOKUP(B739,SAOM!B735:L1463,11,0)</f>
        <v>37270-000</v>
      </c>
      <c r="U739" s="35"/>
      <c r="V739" s="63" t="str">
        <f>VLOOKUP(B739,SAOM!B735:N1463,13,0)</f>
        <v>-</v>
      </c>
      <c r="W739" s="34"/>
      <c r="X739" s="32"/>
      <c r="Y739" s="36"/>
      <c r="Z739" s="53"/>
      <c r="AA739" s="72"/>
      <c r="AB739" s="72" t="s">
        <v>4850</v>
      </c>
      <c r="AC739" s="72"/>
      <c r="AD739" s="32"/>
    </row>
    <row r="740" spans="1:30" s="37" customFormat="1">
      <c r="A740" s="69">
        <v>3974</v>
      </c>
      <c r="B740" s="61">
        <v>3974</v>
      </c>
      <c r="C740" s="34">
        <v>41114</v>
      </c>
      <c r="D740" s="34">
        <f t="shared" si="28"/>
        <v>41159</v>
      </c>
      <c r="E740" s="34">
        <f t="shared" si="29"/>
        <v>41174</v>
      </c>
      <c r="F740" s="34" t="s">
        <v>501</v>
      </c>
      <c r="G740" s="31" t="s">
        <v>752</v>
      </c>
      <c r="H740" s="31" t="s">
        <v>499</v>
      </c>
      <c r="I740" s="31" t="s">
        <v>499</v>
      </c>
      <c r="J740" s="32" t="s">
        <v>165</v>
      </c>
      <c r="K740" s="32" t="s">
        <v>6565</v>
      </c>
      <c r="L740" s="32" t="s">
        <v>6566</v>
      </c>
      <c r="M740" s="63" t="str">
        <f>VLOOKUP(B740,SAOM!B$2:H1692,7,0)</f>
        <v>-</v>
      </c>
      <c r="N740" s="63">
        <v>4033</v>
      </c>
      <c r="O740" s="34" t="str">
        <f>VLOOKUP(B740,SAOM!B$2:I1692,8,0)</f>
        <v>-</v>
      </c>
      <c r="P740" s="34" t="e">
        <f>VLOOKUP(B740,AG_Lider!A$1:F2051,6,0)</f>
        <v>#N/A</v>
      </c>
      <c r="Q740" s="65" t="str">
        <f>VLOOKUP(B740,SAOM!B$2:J1692,9,0)</f>
        <v>Eduardo Carlos Mendes Moreira</v>
      </c>
      <c r="R740" s="34" t="str">
        <f>VLOOKUP(B740,SAOM!B$2:K2138,10,0)</f>
        <v>R. Uruguai - S/N Jd. América</v>
      </c>
      <c r="S740" s="65" t="str">
        <f>VLOOKUP(B740,SAOM!B736:M1464,12,0)</f>
        <v>35 98393737</v>
      </c>
      <c r="T740" s="116" t="str">
        <f>VLOOKUP(B740,SAOM!B736:L1464,11,0)</f>
        <v>37270-000</v>
      </c>
      <c r="U740" s="35"/>
      <c r="V740" s="63" t="str">
        <f>VLOOKUP(B740,SAOM!B736:N1464,13,0)</f>
        <v>-</v>
      </c>
      <c r="W740" s="34"/>
      <c r="X740" s="32"/>
      <c r="Y740" s="36"/>
      <c r="Z740" s="53"/>
      <c r="AA740" s="72"/>
      <c r="AB740" s="72" t="s">
        <v>4850</v>
      </c>
      <c r="AC740" s="72"/>
      <c r="AD740" s="32"/>
    </row>
    <row r="741" spans="1:30" s="37" customFormat="1">
      <c r="A741" s="69">
        <v>3987</v>
      </c>
      <c r="B741" s="61">
        <v>3987</v>
      </c>
      <c r="C741" s="34">
        <v>41114</v>
      </c>
      <c r="D741" s="34">
        <f t="shared" si="28"/>
        <v>41159</v>
      </c>
      <c r="E741" s="34">
        <f t="shared" si="29"/>
        <v>41174</v>
      </c>
      <c r="F741" s="34" t="s">
        <v>501</v>
      </c>
      <c r="G741" s="31" t="s">
        <v>752</v>
      </c>
      <c r="H741" s="31" t="s">
        <v>499</v>
      </c>
      <c r="I741" s="31" t="s">
        <v>499</v>
      </c>
      <c r="J741" s="32" t="s">
        <v>165</v>
      </c>
      <c r="K741" s="32" t="s">
        <v>6565</v>
      </c>
      <c r="L741" s="32" t="s">
        <v>6566</v>
      </c>
      <c r="M741" s="63" t="str">
        <f>VLOOKUP(B741,SAOM!B$2:H1693,7,0)</f>
        <v>-</v>
      </c>
      <c r="N741" s="63">
        <v>4033</v>
      </c>
      <c r="O741" s="34" t="str">
        <f>VLOOKUP(B741,SAOM!B$2:I1693,8,0)</f>
        <v>-</v>
      </c>
      <c r="P741" s="34" t="e">
        <f>VLOOKUP(B741,AG_Lider!A$1:F2052,6,0)</f>
        <v>#N/A</v>
      </c>
      <c r="Q741" s="65" t="str">
        <f>VLOOKUP(B741,SAOM!B$2:J1693,9,0)</f>
        <v>Eduardo Carlos Mendes Moreira</v>
      </c>
      <c r="R741" s="34" t="str">
        <f>VLOOKUP(B741,SAOM!B$2:K2139,10,0)</f>
        <v>Av. Sete de setembro</v>
      </c>
      <c r="S741" s="65" t="str">
        <f>VLOOKUP(B741,SAOM!B737:M1465,12,0)</f>
        <v>35 98393737</v>
      </c>
      <c r="T741" s="116" t="str">
        <f>VLOOKUP(B741,SAOM!B737:L1465,11,0)</f>
        <v>37270-000</v>
      </c>
      <c r="U741" s="35"/>
      <c r="V741" s="63" t="str">
        <f>VLOOKUP(B741,SAOM!B737:N1465,13,0)</f>
        <v>-</v>
      </c>
      <c r="W741" s="34"/>
      <c r="X741" s="32"/>
      <c r="Y741" s="36"/>
      <c r="Z741" s="53"/>
      <c r="AA741" s="72"/>
      <c r="AB741" s="72" t="s">
        <v>4850</v>
      </c>
      <c r="AC741" s="72"/>
      <c r="AD741" s="32"/>
    </row>
    <row r="742" spans="1:30" s="37" customFormat="1">
      <c r="A742" s="69">
        <v>3985</v>
      </c>
      <c r="B742" s="61">
        <v>3985</v>
      </c>
      <c r="C742" s="34">
        <v>41114</v>
      </c>
      <c r="D742" s="34">
        <f t="shared" si="28"/>
        <v>41159</v>
      </c>
      <c r="E742" s="34">
        <f t="shared" si="29"/>
        <v>41174</v>
      </c>
      <c r="F742" s="34" t="s">
        <v>501</v>
      </c>
      <c r="G742" s="31" t="s">
        <v>752</v>
      </c>
      <c r="H742" s="31" t="s">
        <v>499</v>
      </c>
      <c r="I742" s="31" t="s">
        <v>499</v>
      </c>
      <c r="J742" s="32" t="s">
        <v>165</v>
      </c>
      <c r="K742" s="32" t="s">
        <v>6565</v>
      </c>
      <c r="L742" s="32" t="s">
        <v>6566</v>
      </c>
      <c r="M742" s="63" t="str">
        <f>VLOOKUP(B742,SAOM!B$2:H1694,7,0)</f>
        <v>-</v>
      </c>
      <c r="N742" s="63">
        <v>4033</v>
      </c>
      <c r="O742" s="34" t="str">
        <f>VLOOKUP(B742,SAOM!B$2:I1694,8,0)</f>
        <v>-</v>
      </c>
      <c r="P742" s="34" t="e">
        <f>VLOOKUP(B742,AG_Lider!A$1:F2053,6,0)</f>
        <v>#N/A</v>
      </c>
      <c r="Q742" s="65" t="str">
        <f>VLOOKUP(B742,SAOM!B$2:J1694,9,0)</f>
        <v>Eduardo Carlos Mendes Moreira</v>
      </c>
      <c r="R742" s="34" t="str">
        <f>VLOOKUP(B742,SAOM!B$2:K2140,10,0)</f>
        <v>Pç. Conego Ulisses - 250</v>
      </c>
      <c r="S742" s="65" t="str">
        <f>VLOOKUP(B742,SAOM!B738:M1466,12,0)</f>
        <v>35 98393737</v>
      </c>
      <c r="T742" s="116" t="str">
        <f>VLOOKUP(B742,SAOM!B738:L1466,11,0)</f>
        <v>37270-000</v>
      </c>
      <c r="U742" s="35"/>
      <c r="V742" s="63" t="str">
        <f>VLOOKUP(B742,SAOM!B738:N1466,13,0)</f>
        <v>-</v>
      </c>
      <c r="W742" s="34"/>
      <c r="X742" s="32"/>
      <c r="Y742" s="36"/>
      <c r="Z742" s="53"/>
      <c r="AA742" s="72"/>
      <c r="AB742" s="72" t="s">
        <v>4850</v>
      </c>
      <c r="AC742" s="72"/>
      <c r="AD742" s="32"/>
    </row>
    <row r="743" spans="1:30" s="37" customFormat="1">
      <c r="A743" s="69">
        <v>3984</v>
      </c>
      <c r="B743" s="61">
        <v>3984</v>
      </c>
      <c r="C743" s="34">
        <v>41114</v>
      </c>
      <c r="D743" s="34">
        <f t="shared" si="28"/>
        <v>41159</v>
      </c>
      <c r="E743" s="34">
        <f t="shared" si="29"/>
        <v>41174</v>
      </c>
      <c r="F743" s="34" t="s">
        <v>501</v>
      </c>
      <c r="G743" s="31" t="s">
        <v>752</v>
      </c>
      <c r="H743" s="31" t="s">
        <v>499</v>
      </c>
      <c r="I743" s="31" t="s">
        <v>499</v>
      </c>
      <c r="J743" s="32" t="s">
        <v>165</v>
      </c>
      <c r="K743" s="32" t="s">
        <v>6565</v>
      </c>
      <c r="L743" s="32" t="s">
        <v>6566</v>
      </c>
      <c r="M743" s="63" t="str">
        <f>VLOOKUP(B743,SAOM!B$2:H1695,7,0)</f>
        <v>-</v>
      </c>
      <c r="N743" s="63">
        <v>4033</v>
      </c>
      <c r="O743" s="34" t="str">
        <f>VLOOKUP(B743,SAOM!B$2:I1695,8,0)</f>
        <v>-</v>
      </c>
      <c r="P743" s="34" t="e">
        <f>VLOOKUP(B743,AG_Lider!A$1:F2054,6,0)</f>
        <v>#N/A</v>
      </c>
      <c r="Q743" s="65" t="str">
        <f>VLOOKUP(B743,SAOM!B$2:J1695,9,0)</f>
        <v>Eduardo Carlos Mendes Moreira</v>
      </c>
      <c r="R743" s="34" t="str">
        <f>VLOOKUP(B743,SAOM!B$2:K2141,10,0)</f>
        <v>R. Ovidio Moreira Maia - 97</v>
      </c>
      <c r="S743" s="65" t="str">
        <f>VLOOKUP(B743,SAOM!B739:M1467,12,0)</f>
        <v>35 98393737</v>
      </c>
      <c r="T743" s="116" t="str">
        <f>VLOOKUP(B743,SAOM!B739:L1467,11,0)</f>
        <v>37270-000</v>
      </c>
      <c r="U743" s="35"/>
      <c r="V743" s="63" t="str">
        <f>VLOOKUP(B743,SAOM!B739:N1467,13,0)</f>
        <v>-</v>
      </c>
      <c r="W743" s="34"/>
      <c r="X743" s="32"/>
      <c r="Y743" s="36"/>
      <c r="Z743" s="53"/>
      <c r="AA743" s="72"/>
      <c r="AB743" s="72" t="s">
        <v>4850</v>
      </c>
      <c r="AC743" s="72"/>
      <c r="AD743" s="32"/>
    </row>
    <row r="744" spans="1:30" s="37" customFormat="1">
      <c r="A744" s="69">
        <v>3975</v>
      </c>
      <c r="B744" s="61">
        <v>3975</v>
      </c>
      <c r="C744" s="34">
        <v>41114</v>
      </c>
      <c r="D744" s="34">
        <f t="shared" si="28"/>
        <v>41159</v>
      </c>
      <c r="E744" s="34">
        <f t="shared" si="29"/>
        <v>41174</v>
      </c>
      <c r="F744" s="34" t="s">
        <v>501</v>
      </c>
      <c r="G744" s="31" t="s">
        <v>752</v>
      </c>
      <c r="H744" s="31" t="s">
        <v>499</v>
      </c>
      <c r="I744" s="31" t="s">
        <v>499</v>
      </c>
      <c r="J744" s="32" t="s">
        <v>165</v>
      </c>
      <c r="K744" s="32" t="s">
        <v>6565</v>
      </c>
      <c r="L744" s="32" t="s">
        <v>6566</v>
      </c>
      <c r="M744" s="63" t="str">
        <f>VLOOKUP(B744,SAOM!B$2:H1696,7,0)</f>
        <v>-</v>
      </c>
      <c r="N744" s="63">
        <v>4033</v>
      </c>
      <c r="O744" s="34" t="str">
        <f>VLOOKUP(B744,SAOM!B$2:I1696,8,0)</f>
        <v>-</v>
      </c>
      <c r="P744" s="34" t="e">
        <f>VLOOKUP(B744,AG_Lider!A$1:F2055,6,0)</f>
        <v>#N/A</v>
      </c>
      <c r="Q744" s="65" t="str">
        <f>VLOOKUP(B744,SAOM!B$2:J1696,9,0)</f>
        <v>Eduardo Carlos Mendes Moreira</v>
      </c>
      <c r="R744" s="34" t="str">
        <f>VLOOKUP(B744,SAOM!B$2:K2142,10,0)</f>
        <v>R.Irineu Francisco da Silva -95</v>
      </c>
      <c r="S744" s="65" t="str">
        <f>VLOOKUP(B744,SAOM!B740:M1468,12,0)</f>
        <v>35 98393737</v>
      </c>
      <c r="T744" s="116" t="str">
        <f>VLOOKUP(B744,SAOM!B740:L1468,11,0)</f>
        <v>37270-000</v>
      </c>
      <c r="U744" s="35"/>
      <c r="V744" s="63" t="str">
        <f>VLOOKUP(B744,SAOM!B740:N1468,13,0)</f>
        <v>-</v>
      </c>
      <c r="W744" s="34"/>
      <c r="X744" s="32"/>
      <c r="Y744" s="36"/>
      <c r="Z744" s="53"/>
      <c r="AA744" s="72"/>
      <c r="AB744" s="72" t="s">
        <v>4850</v>
      </c>
      <c r="AC744" s="72"/>
      <c r="AD744" s="32"/>
    </row>
    <row r="745" spans="1:30" s="37" customFormat="1">
      <c r="A745" s="69">
        <v>3976</v>
      </c>
      <c r="B745" s="61">
        <v>3976</v>
      </c>
      <c r="C745" s="34">
        <v>41114</v>
      </c>
      <c r="D745" s="34">
        <f t="shared" si="28"/>
        <v>41159</v>
      </c>
      <c r="E745" s="34">
        <f t="shared" si="29"/>
        <v>41174</v>
      </c>
      <c r="F745" s="34" t="s">
        <v>501</v>
      </c>
      <c r="G745" s="31" t="s">
        <v>752</v>
      </c>
      <c r="H745" s="31" t="s">
        <v>499</v>
      </c>
      <c r="I745" s="31" t="s">
        <v>499</v>
      </c>
      <c r="J745" s="32" t="s">
        <v>165</v>
      </c>
      <c r="K745" s="32" t="s">
        <v>6565</v>
      </c>
      <c r="L745" s="32" t="s">
        <v>6566</v>
      </c>
      <c r="M745" s="63" t="str">
        <f>VLOOKUP(B745,SAOM!B$2:H1697,7,0)</f>
        <v>-</v>
      </c>
      <c r="N745" s="63">
        <v>4033</v>
      </c>
      <c r="O745" s="34" t="str">
        <f>VLOOKUP(B745,SAOM!B$2:I1697,8,0)</f>
        <v>-</v>
      </c>
      <c r="P745" s="34" t="e">
        <f>VLOOKUP(B745,AG_Lider!A$1:F2056,6,0)</f>
        <v>#N/A</v>
      </c>
      <c r="Q745" s="65" t="str">
        <f>VLOOKUP(B745,SAOM!B$2:J1697,9,0)</f>
        <v>Eduardo Carlos Mendes Moreira</v>
      </c>
      <c r="R745" s="34" t="str">
        <f>VLOOKUP(B745,SAOM!B$2:K2143,10,0)</f>
        <v>R.Gibran Francisco - S/N</v>
      </c>
      <c r="S745" s="65" t="str">
        <f>VLOOKUP(B745,SAOM!B741:M1469,12,0)</f>
        <v>35 98393737</v>
      </c>
      <c r="T745" s="116" t="str">
        <f>VLOOKUP(B745,SAOM!B741:L1469,11,0)</f>
        <v>37270-000</v>
      </c>
      <c r="U745" s="35"/>
      <c r="V745" s="63" t="str">
        <f>VLOOKUP(B745,SAOM!B741:N1469,13,0)</f>
        <v>-</v>
      </c>
      <c r="W745" s="34"/>
      <c r="X745" s="32"/>
      <c r="Y745" s="36"/>
      <c r="Z745" s="53"/>
      <c r="AA745" s="72"/>
      <c r="AB745" s="72" t="s">
        <v>4850</v>
      </c>
      <c r="AC745" s="72"/>
      <c r="AD745" s="32"/>
    </row>
    <row r="746" spans="1:30" s="37" customFormat="1">
      <c r="A746" s="69">
        <v>3977</v>
      </c>
      <c r="B746" s="61">
        <v>3977</v>
      </c>
      <c r="C746" s="34">
        <v>41114</v>
      </c>
      <c r="D746" s="34">
        <f t="shared" si="28"/>
        <v>41159</v>
      </c>
      <c r="E746" s="34">
        <f t="shared" si="29"/>
        <v>41174</v>
      </c>
      <c r="F746" s="34" t="s">
        <v>501</v>
      </c>
      <c r="G746" s="31" t="s">
        <v>752</v>
      </c>
      <c r="H746" s="31" t="s">
        <v>499</v>
      </c>
      <c r="I746" s="31" t="s">
        <v>499</v>
      </c>
      <c r="J746" s="32" t="s">
        <v>165</v>
      </c>
      <c r="K746" s="32" t="s">
        <v>6565</v>
      </c>
      <c r="L746" s="32" t="s">
        <v>6566</v>
      </c>
      <c r="M746" s="63" t="str">
        <f>VLOOKUP(B746,SAOM!B$2:H1698,7,0)</f>
        <v>-</v>
      </c>
      <c r="N746" s="63">
        <v>4033</v>
      </c>
      <c r="O746" s="34" t="str">
        <f>VLOOKUP(B746,SAOM!B$2:I1698,8,0)</f>
        <v>-</v>
      </c>
      <c r="P746" s="34" t="e">
        <f>VLOOKUP(B746,AG_Lider!A$1:F2057,6,0)</f>
        <v>#N/A</v>
      </c>
      <c r="Q746" s="65" t="str">
        <f>VLOOKUP(B746,SAOM!B$2:J1698,9,0)</f>
        <v>Eduardo Carlos Mendes Moreira</v>
      </c>
      <c r="R746" s="34" t="str">
        <f>VLOOKUP(B746,SAOM!B$2:K2144,10,0)</f>
        <v>Rua Namitala Miguel nº 155</v>
      </c>
      <c r="S746" s="65" t="str">
        <f>VLOOKUP(B746,SAOM!B742:M1470,12,0)</f>
        <v>35 98393737</v>
      </c>
      <c r="T746" s="116" t="str">
        <f>VLOOKUP(B746,SAOM!B742:L1470,11,0)</f>
        <v>37270-000</v>
      </c>
      <c r="U746" s="35"/>
      <c r="V746" s="63" t="str">
        <f>VLOOKUP(B746,SAOM!B742:N1470,13,0)</f>
        <v>-</v>
      </c>
      <c r="W746" s="34"/>
      <c r="X746" s="32"/>
      <c r="Y746" s="36"/>
      <c r="Z746" s="53"/>
      <c r="AA746" s="72"/>
      <c r="AB746" s="72" t="s">
        <v>4850</v>
      </c>
      <c r="AC746" s="72"/>
      <c r="AD746" s="32"/>
    </row>
    <row r="747" spans="1:30" s="37" customFormat="1">
      <c r="A747" s="69">
        <v>3978</v>
      </c>
      <c r="B747" s="61">
        <v>3978</v>
      </c>
      <c r="C747" s="34">
        <v>41114</v>
      </c>
      <c r="D747" s="34">
        <f t="shared" si="28"/>
        <v>41159</v>
      </c>
      <c r="E747" s="34">
        <f t="shared" si="29"/>
        <v>41174</v>
      </c>
      <c r="F747" s="34" t="s">
        <v>501</v>
      </c>
      <c r="G747" s="31" t="s">
        <v>752</v>
      </c>
      <c r="H747" s="31" t="s">
        <v>499</v>
      </c>
      <c r="I747" s="31" t="s">
        <v>499</v>
      </c>
      <c r="J747" s="32" t="s">
        <v>165</v>
      </c>
      <c r="K747" s="32" t="s">
        <v>6565</v>
      </c>
      <c r="L747" s="32" t="s">
        <v>6566</v>
      </c>
      <c r="M747" s="63" t="str">
        <f>VLOOKUP(B747,SAOM!B$2:H1699,7,0)</f>
        <v>-</v>
      </c>
      <c r="N747" s="63">
        <v>4033</v>
      </c>
      <c r="O747" s="34" t="str">
        <f>VLOOKUP(B747,SAOM!B$2:I1699,8,0)</f>
        <v>-</v>
      </c>
      <c r="P747" s="34" t="e">
        <f>VLOOKUP(B747,AG_Lider!A$1:F2058,6,0)</f>
        <v>#N/A</v>
      </c>
      <c r="Q747" s="65" t="str">
        <f>VLOOKUP(B747,SAOM!B$2:J1699,9,0)</f>
        <v>Eduardo Carlos Mendes Moreira</v>
      </c>
      <c r="R747" s="34" t="str">
        <f>VLOOKUP(B747,SAOM!B$2:K2145,10,0)</f>
        <v>R João Silveira Brasil - 173</v>
      </c>
      <c r="S747" s="65" t="str">
        <f>VLOOKUP(B747,SAOM!B743:M1471,12,0)</f>
        <v>35 98393737</v>
      </c>
      <c r="T747" s="116" t="str">
        <f>VLOOKUP(B747,SAOM!B743:L1471,11,0)</f>
        <v>37270-000</v>
      </c>
      <c r="U747" s="35"/>
      <c r="V747" s="63" t="str">
        <f>VLOOKUP(B747,SAOM!B743:N1471,13,0)</f>
        <v>-</v>
      </c>
      <c r="W747" s="34"/>
      <c r="X747" s="32"/>
      <c r="Y747" s="36"/>
      <c r="Z747" s="53"/>
      <c r="AA747" s="72"/>
      <c r="AB747" s="72" t="s">
        <v>4850</v>
      </c>
      <c r="AC747" s="72"/>
      <c r="AD747" s="32"/>
    </row>
    <row r="748" spans="1:30" s="37" customFormat="1">
      <c r="A748" s="69">
        <v>3979</v>
      </c>
      <c r="B748" s="61">
        <v>3979</v>
      </c>
      <c r="C748" s="34">
        <v>41114</v>
      </c>
      <c r="D748" s="34">
        <f t="shared" si="28"/>
        <v>41159</v>
      </c>
      <c r="E748" s="34">
        <f t="shared" si="29"/>
        <v>41174</v>
      </c>
      <c r="F748" s="34" t="s">
        <v>501</v>
      </c>
      <c r="G748" s="31" t="s">
        <v>752</v>
      </c>
      <c r="H748" s="31" t="s">
        <v>499</v>
      </c>
      <c r="I748" s="31" t="s">
        <v>499</v>
      </c>
      <c r="J748" s="32" t="s">
        <v>165</v>
      </c>
      <c r="K748" s="32" t="s">
        <v>6565</v>
      </c>
      <c r="L748" s="32" t="s">
        <v>6566</v>
      </c>
      <c r="M748" s="63" t="str">
        <f>VLOOKUP(B748,SAOM!B$2:H1700,7,0)</f>
        <v>-</v>
      </c>
      <c r="N748" s="63">
        <v>4033</v>
      </c>
      <c r="O748" s="34" t="str">
        <f>VLOOKUP(B748,SAOM!B$2:I1700,8,0)</f>
        <v>-</v>
      </c>
      <c r="P748" s="34" t="e">
        <f>VLOOKUP(B748,AG_Lider!A$1:F2059,6,0)</f>
        <v>#N/A</v>
      </c>
      <c r="Q748" s="65" t="str">
        <f>VLOOKUP(B748,SAOM!B$2:J1700,9,0)</f>
        <v>Eduardo Carlos Mendes Moreira</v>
      </c>
      <c r="R748" s="34" t="str">
        <f>VLOOKUP(B748,SAOM!B$2:K2146,10,0)</f>
        <v>R. Getúlio Vargas - 146</v>
      </c>
      <c r="S748" s="65" t="str">
        <f>VLOOKUP(B748,SAOM!B744:M1472,12,0)</f>
        <v>35 98393737</v>
      </c>
      <c r="T748" s="116" t="str">
        <f>VLOOKUP(B748,SAOM!B744:L1472,11,0)</f>
        <v>37270-000</v>
      </c>
      <c r="U748" s="35"/>
      <c r="V748" s="63" t="str">
        <f>VLOOKUP(B748,SAOM!B744:N1472,13,0)</f>
        <v>-</v>
      </c>
      <c r="W748" s="34"/>
      <c r="X748" s="32"/>
      <c r="Y748" s="36"/>
      <c r="Z748" s="53"/>
      <c r="AA748" s="72"/>
      <c r="AB748" s="72" t="s">
        <v>4850</v>
      </c>
      <c r="AC748" s="72"/>
      <c r="AD748" s="32"/>
    </row>
    <row r="749" spans="1:30" s="37" customFormat="1">
      <c r="A749" s="69">
        <v>3980</v>
      </c>
      <c r="B749" s="61">
        <v>3980</v>
      </c>
      <c r="C749" s="34">
        <v>41114</v>
      </c>
      <c r="D749" s="34">
        <f t="shared" si="28"/>
        <v>41159</v>
      </c>
      <c r="E749" s="34">
        <f t="shared" si="29"/>
        <v>41174</v>
      </c>
      <c r="F749" s="34" t="s">
        <v>501</v>
      </c>
      <c r="G749" s="31" t="s">
        <v>752</v>
      </c>
      <c r="H749" s="31" t="s">
        <v>499</v>
      </c>
      <c r="I749" s="31" t="s">
        <v>499</v>
      </c>
      <c r="J749" s="32" t="s">
        <v>165</v>
      </c>
      <c r="K749" s="32" t="s">
        <v>6565</v>
      </c>
      <c r="L749" s="32" t="s">
        <v>6566</v>
      </c>
      <c r="M749" s="63" t="str">
        <f>VLOOKUP(B749,SAOM!B$2:H1701,7,0)</f>
        <v>-</v>
      </c>
      <c r="N749" s="63">
        <v>4033</v>
      </c>
      <c r="O749" s="34" t="str">
        <f>VLOOKUP(B749,SAOM!B$2:I1701,8,0)</f>
        <v>-</v>
      </c>
      <c r="P749" s="34" t="e">
        <f>VLOOKUP(B749,AG_Lider!A$1:F2060,6,0)</f>
        <v>#N/A</v>
      </c>
      <c r="Q749" s="65" t="str">
        <f>VLOOKUP(B749,SAOM!B$2:J1701,9,0)</f>
        <v>Eduardo Carlos Mendes Moreira</v>
      </c>
      <c r="R749" s="34" t="str">
        <f>VLOOKUP(B749,SAOM!B$2:K2147,10,0)</f>
        <v>Av. Américo Leão - S/N</v>
      </c>
      <c r="S749" s="65" t="str">
        <f>VLOOKUP(B749,SAOM!B745:M1473,12,0)</f>
        <v>35 98393737</v>
      </c>
      <c r="T749" s="116" t="str">
        <f>VLOOKUP(B749,SAOM!B745:L1473,11,0)</f>
        <v>37270-000</v>
      </c>
      <c r="U749" s="35"/>
      <c r="V749" s="63" t="str">
        <f>VLOOKUP(B749,SAOM!B745:N1473,13,0)</f>
        <v>-</v>
      </c>
      <c r="W749" s="34"/>
      <c r="X749" s="32"/>
      <c r="Y749" s="36"/>
      <c r="Z749" s="53"/>
      <c r="AA749" s="72"/>
      <c r="AB749" s="72" t="s">
        <v>4850</v>
      </c>
      <c r="AC749" s="72"/>
      <c r="AD749" s="32"/>
    </row>
    <row r="750" spans="1:30" s="37" customFormat="1">
      <c r="A750" s="69">
        <v>3981</v>
      </c>
      <c r="B750" s="61">
        <v>3981</v>
      </c>
      <c r="C750" s="34">
        <v>41114</v>
      </c>
      <c r="D750" s="34">
        <f t="shared" si="28"/>
        <v>41159</v>
      </c>
      <c r="E750" s="34">
        <f t="shared" si="29"/>
        <v>41174</v>
      </c>
      <c r="F750" s="34" t="s">
        <v>501</v>
      </c>
      <c r="G750" s="31" t="s">
        <v>752</v>
      </c>
      <c r="H750" s="31" t="s">
        <v>499</v>
      </c>
      <c r="I750" s="31" t="s">
        <v>499</v>
      </c>
      <c r="J750" s="32" t="s">
        <v>165</v>
      </c>
      <c r="K750" s="32" t="s">
        <v>6565</v>
      </c>
      <c r="L750" s="32" t="s">
        <v>6566</v>
      </c>
      <c r="M750" s="63" t="str">
        <f>VLOOKUP(B750,SAOM!B$2:H1702,7,0)</f>
        <v>-</v>
      </c>
      <c r="N750" s="63">
        <v>4033</v>
      </c>
      <c r="O750" s="34" t="str">
        <f>VLOOKUP(B750,SAOM!B$2:I1702,8,0)</f>
        <v>-</v>
      </c>
      <c r="P750" s="34" t="e">
        <f>VLOOKUP(B750,AG_Lider!A$1:F2061,6,0)</f>
        <v>#N/A</v>
      </c>
      <c r="Q750" s="65" t="str">
        <f>VLOOKUP(B750,SAOM!B$2:J1702,9,0)</f>
        <v>Eduardo Carlos Mendes Moreira</v>
      </c>
      <c r="R750" s="34" t="str">
        <f>VLOOKUP(B750,SAOM!B$2:K2148,10,0)</f>
        <v>Av. Belo Horizonte - 822</v>
      </c>
      <c r="S750" s="65" t="str">
        <f>VLOOKUP(B750,SAOM!B746:M1474,12,0)</f>
        <v>35 98393737</v>
      </c>
      <c r="T750" s="116" t="str">
        <f>VLOOKUP(B750,SAOM!B746:L1474,11,0)</f>
        <v>37270-000</v>
      </c>
      <c r="U750" s="35"/>
      <c r="V750" s="63" t="str">
        <f>VLOOKUP(B750,SAOM!B746:N1474,13,0)</f>
        <v>-</v>
      </c>
      <c r="W750" s="34"/>
      <c r="X750" s="32"/>
      <c r="Y750" s="36"/>
      <c r="Z750" s="53"/>
      <c r="AA750" s="72"/>
      <c r="AB750" s="72" t="s">
        <v>4850</v>
      </c>
      <c r="AC750" s="72"/>
      <c r="AD750" s="32"/>
    </row>
    <row r="751" spans="1:30" s="37" customFormat="1">
      <c r="A751" s="69">
        <v>3983</v>
      </c>
      <c r="B751" s="61">
        <v>3983</v>
      </c>
      <c r="C751" s="34">
        <v>41114</v>
      </c>
      <c r="D751" s="34">
        <f t="shared" si="28"/>
        <v>41159</v>
      </c>
      <c r="E751" s="34">
        <f t="shared" si="29"/>
        <v>41174</v>
      </c>
      <c r="F751" s="34" t="s">
        <v>501</v>
      </c>
      <c r="G751" s="31" t="s">
        <v>752</v>
      </c>
      <c r="H751" s="31" t="s">
        <v>499</v>
      </c>
      <c r="I751" s="31" t="s">
        <v>499</v>
      </c>
      <c r="J751" s="32" t="s">
        <v>165</v>
      </c>
      <c r="K751" s="32" t="s">
        <v>6565</v>
      </c>
      <c r="L751" s="32" t="s">
        <v>6566</v>
      </c>
      <c r="M751" s="63" t="str">
        <f>VLOOKUP(B751,SAOM!B$2:H1703,7,0)</f>
        <v>-</v>
      </c>
      <c r="N751" s="63">
        <v>4033</v>
      </c>
      <c r="O751" s="34" t="str">
        <f>VLOOKUP(B751,SAOM!B$2:I1703,8,0)</f>
        <v>-</v>
      </c>
      <c r="P751" s="34" t="e">
        <f>VLOOKUP(B751,AG_Lider!A$1:F2062,6,0)</f>
        <v>#N/A</v>
      </c>
      <c r="Q751" s="65" t="str">
        <f>VLOOKUP(B751,SAOM!B$2:J1703,9,0)</f>
        <v>Eduardo Carlos Mendes Moreira</v>
      </c>
      <c r="R751" s="34" t="str">
        <f>VLOOKUP(B751,SAOM!B$2:K2149,10,0)</f>
        <v>R ua Levi Couto Alvarenga -243</v>
      </c>
      <c r="S751" s="65" t="str">
        <f>VLOOKUP(B751,SAOM!B747:M1475,12,0)</f>
        <v>35 98393737</v>
      </c>
      <c r="T751" s="116" t="str">
        <f>VLOOKUP(B751,SAOM!B747:L1475,11,0)</f>
        <v>37270-000</v>
      </c>
      <c r="U751" s="35"/>
      <c r="V751" s="63" t="str">
        <f>VLOOKUP(B751,SAOM!B747:N1475,13,0)</f>
        <v>-</v>
      </c>
      <c r="W751" s="34"/>
      <c r="X751" s="32"/>
      <c r="Y751" s="36"/>
      <c r="Z751" s="53"/>
      <c r="AA751" s="72"/>
      <c r="AB751" s="72" t="s">
        <v>4850</v>
      </c>
      <c r="AC751" s="72"/>
      <c r="AD751" s="32"/>
    </row>
    <row r="752" spans="1:30" s="37" customFormat="1">
      <c r="A752" s="69">
        <v>3993</v>
      </c>
      <c r="B752" s="61">
        <v>3993</v>
      </c>
      <c r="C752" s="34">
        <v>41116</v>
      </c>
      <c r="D752" s="34">
        <f t="shared" ref="D752:D811" si="30">C752+45</f>
        <v>41161</v>
      </c>
      <c r="E752" s="34">
        <f t="shared" ref="E752:E811" si="31">D752+15</f>
        <v>41176</v>
      </c>
      <c r="F752" s="34" t="s">
        <v>501</v>
      </c>
      <c r="G752" s="31" t="s">
        <v>752</v>
      </c>
      <c r="H752" s="31" t="s">
        <v>499</v>
      </c>
      <c r="I752" s="31" t="s">
        <v>499</v>
      </c>
      <c r="J752" s="32" t="s">
        <v>1911</v>
      </c>
      <c r="K752" s="32" t="s">
        <v>6567</v>
      </c>
      <c r="L752" s="32" t="s">
        <v>6568</v>
      </c>
      <c r="M752" s="63"/>
      <c r="N752" s="63">
        <v>4033</v>
      </c>
      <c r="O752" s="34" t="str">
        <f>VLOOKUP(B752,SAOM!B$2:I1704,8,0)</f>
        <v>-</v>
      </c>
      <c r="P752" s="34" t="e">
        <f>VLOOKUP(B752,AG_Lider!A$1:F2063,6,0)</f>
        <v>#N/A</v>
      </c>
      <c r="Q752" s="65" t="str">
        <f>VLOOKUP(B752,SAOM!B$2:J1704,9,0)</f>
        <v>ROSANE BERTOLIN</v>
      </c>
      <c r="R752" s="34" t="str">
        <f>VLOOKUP(B752,SAOM!B$2:K2150,10,0)</f>
        <v>RUA LUIZ VENTURA 75</v>
      </c>
      <c r="S752" s="65">
        <f>VLOOKUP(B752,SAOM!B748:M1476,12,0)</f>
        <v>38392605</v>
      </c>
      <c r="T752" s="116" t="str">
        <f>VLOOKUP(B752,SAOM!B748:L1476,11,0)</f>
        <v>35900-199</v>
      </c>
      <c r="U752" s="35"/>
      <c r="V752" s="63" t="str">
        <f>VLOOKUP(B752,SAOM!B748:N1476,13,0)</f>
        <v>-</v>
      </c>
      <c r="W752" s="34"/>
      <c r="X752" s="32"/>
      <c r="Y752" s="36"/>
      <c r="Z752" s="53"/>
      <c r="AA752" s="72"/>
      <c r="AB752" s="72" t="s">
        <v>4850</v>
      </c>
      <c r="AC752" s="72"/>
      <c r="AD752" s="32"/>
    </row>
    <row r="753" spans="1:30" s="37" customFormat="1">
      <c r="A753" s="69">
        <v>3994</v>
      </c>
      <c r="B753" s="61">
        <v>3994</v>
      </c>
      <c r="C753" s="34">
        <v>41116</v>
      </c>
      <c r="D753" s="34">
        <f t="shared" si="30"/>
        <v>41161</v>
      </c>
      <c r="E753" s="34">
        <f t="shared" si="31"/>
        <v>41176</v>
      </c>
      <c r="F753" s="34" t="s">
        <v>501</v>
      </c>
      <c r="G753" s="31" t="s">
        <v>752</v>
      </c>
      <c r="H753" s="31" t="s">
        <v>499</v>
      </c>
      <c r="I753" s="31" t="s">
        <v>499</v>
      </c>
      <c r="J753" s="32" t="s">
        <v>1911</v>
      </c>
      <c r="K753" s="32" t="s">
        <v>6567</v>
      </c>
      <c r="L753" s="32" t="s">
        <v>6568</v>
      </c>
      <c r="M753" s="63"/>
      <c r="N753" s="63">
        <v>4033</v>
      </c>
      <c r="O753" s="34" t="str">
        <f>VLOOKUP(B753,SAOM!B$2:I1705,8,0)</f>
        <v>-</v>
      </c>
      <c r="P753" s="34" t="e">
        <f>VLOOKUP(B753,AG_Lider!A$1:F2064,6,0)</f>
        <v>#N/A</v>
      </c>
      <c r="Q753" s="65" t="str">
        <f>VLOOKUP(B753,SAOM!B$2:J1705,9,0)</f>
        <v>CLÁUDIA APARECIDA DOS SANTOS SILVA LEITE</v>
      </c>
      <c r="R753" s="34" t="str">
        <f>VLOOKUP(B753,SAOM!B$2:K2151,10,0)</f>
        <v>MG 129 001</v>
      </c>
      <c r="S753" s="65">
        <f>VLOOKUP(B753,SAOM!B749:M1477,12,0)</f>
        <v>38392605</v>
      </c>
      <c r="T753" s="116" t="str">
        <f>VLOOKUP(B753,SAOM!B749:L1477,11,0)</f>
        <v>10146-242</v>
      </c>
      <c r="U753" s="35"/>
      <c r="V753" s="63" t="str">
        <f>VLOOKUP(B753,SAOM!B749:N1477,13,0)</f>
        <v>-</v>
      </c>
      <c r="W753" s="34"/>
      <c r="X753" s="32"/>
      <c r="Y753" s="36"/>
      <c r="Z753" s="53"/>
      <c r="AA753" s="72"/>
      <c r="AB753" s="72" t="s">
        <v>4850</v>
      </c>
      <c r="AC753" s="72"/>
      <c r="AD753" s="32"/>
    </row>
    <row r="754" spans="1:30" s="37" customFormat="1">
      <c r="A754" s="69">
        <v>3995</v>
      </c>
      <c r="B754" s="61">
        <v>3995</v>
      </c>
      <c r="C754" s="34">
        <v>41116</v>
      </c>
      <c r="D754" s="34">
        <f t="shared" si="30"/>
        <v>41161</v>
      </c>
      <c r="E754" s="34">
        <f t="shared" si="31"/>
        <v>41176</v>
      </c>
      <c r="F754" s="34" t="s">
        <v>501</v>
      </c>
      <c r="G754" s="31" t="s">
        <v>752</v>
      </c>
      <c r="H754" s="31" t="s">
        <v>499</v>
      </c>
      <c r="I754" s="31" t="s">
        <v>499</v>
      </c>
      <c r="J754" s="32" t="s">
        <v>1911</v>
      </c>
      <c r="K754" s="32" t="s">
        <v>6567</v>
      </c>
      <c r="L754" s="32" t="s">
        <v>6568</v>
      </c>
      <c r="M754" s="63"/>
      <c r="N754" s="63">
        <v>4033</v>
      </c>
      <c r="O754" s="34" t="str">
        <f>VLOOKUP(B754,SAOM!B$2:I1706,8,0)</f>
        <v>-</v>
      </c>
      <c r="P754" s="34" t="e">
        <f>VLOOKUP(B754,AG_Lider!A$1:F2065,6,0)</f>
        <v>#N/A</v>
      </c>
      <c r="Q754" s="65" t="str">
        <f>VLOOKUP(B754,SAOM!B$2:J1706,9,0)</f>
        <v>SORAYA MARIA DE OLIVEIRA MACEDO AMARO</v>
      </c>
      <c r="R754" s="34" t="str">
        <f>VLOOKUP(B754,SAOM!B$2:K2152,10,0)</f>
        <v>RUA PRINCIPAL 001</v>
      </c>
      <c r="S754" s="65">
        <f>VLOOKUP(B754,SAOM!B750:M1478,12,0)</f>
        <v>38392605</v>
      </c>
      <c r="T754" s="116" t="str">
        <f>VLOOKUP(B754,SAOM!B750:L1478,11,0)</f>
        <v>35907-000</v>
      </c>
      <c r="U754" s="35"/>
      <c r="V754" s="63" t="str">
        <f>VLOOKUP(B754,SAOM!B750:N1478,13,0)</f>
        <v>-</v>
      </c>
      <c r="W754" s="34"/>
      <c r="X754" s="32"/>
      <c r="Y754" s="36"/>
      <c r="Z754" s="53"/>
      <c r="AA754" s="72"/>
      <c r="AB754" s="72" t="s">
        <v>4850</v>
      </c>
      <c r="AC754" s="72"/>
      <c r="AD754" s="32"/>
    </row>
    <row r="755" spans="1:30" s="37" customFormat="1">
      <c r="A755" s="69">
        <v>3996</v>
      </c>
      <c r="B755" s="61">
        <v>3996</v>
      </c>
      <c r="C755" s="34">
        <v>41116</v>
      </c>
      <c r="D755" s="34">
        <f t="shared" si="30"/>
        <v>41161</v>
      </c>
      <c r="E755" s="34">
        <f t="shared" si="31"/>
        <v>41176</v>
      </c>
      <c r="F755" s="34" t="s">
        <v>501</v>
      </c>
      <c r="G755" s="31" t="s">
        <v>752</v>
      </c>
      <c r="H755" s="31" t="s">
        <v>499</v>
      </c>
      <c r="I755" s="31" t="s">
        <v>499</v>
      </c>
      <c r="J755" s="32" t="s">
        <v>1911</v>
      </c>
      <c r="K755" s="32" t="s">
        <v>6567</v>
      </c>
      <c r="L755" s="32" t="s">
        <v>6568</v>
      </c>
      <c r="M755" s="63"/>
      <c r="N755" s="63">
        <v>4033</v>
      </c>
      <c r="O755" s="34" t="str">
        <f>VLOOKUP(B755,SAOM!B$2:I1707,8,0)</f>
        <v>-</v>
      </c>
      <c r="P755" s="34" t="e">
        <f>VLOOKUP(B755,AG_Lider!A$1:F2066,6,0)</f>
        <v>#N/A</v>
      </c>
      <c r="Q755" s="65" t="str">
        <f>VLOOKUP(B755,SAOM!B$2:J1707,9,0)</f>
        <v>NIUZA APARECIDA COSTA E SILVA</v>
      </c>
      <c r="R755" s="34" t="str">
        <f>VLOOKUP(B755,SAOM!B$2:K2153,10,0)</f>
        <v>RUA QUATRO 57</v>
      </c>
      <c r="S755" s="65">
        <f>VLOOKUP(B755,SAOM!B751:M1479,12,0)</f>
        <v>38392605</v>
      </c>
      <c r="T755" s="116" t="str">
        <f>VLOOKUP(B755,SAOM!B751:L1479,11,0)</f>
        <v>35900-078</v>
      </c>
      <c r="U755" s="35"/>
      <c r="V755" s="63" t="str">
        <f>VLOOKUP(B755,SAOM!B751:N1479,13,0)</f>
        <v>-</v>
      </c>
      <c r="W755" s="34"/>
      <c r="X755" s="32"/>
      <c r="Y755" s="36"/>
      <c r="Z755" s="53"/>
      <c r="AA755" s="72"/>
      <c r="AB755" s="72" t="s">
        <v>4850</v>
      </c>
      <c r="AC755" s="72"/>
      <c r="AD755" s="32"/>
    </row>
    <row r="756" spans="1:30" s="37" customFormat="1">
      <c r="A756" s="69">
        <v>3997</v>
      </c>
      <c r="B756" s="61">
        <v>3997</v>
      </c>
      <c r="C756" s="34">
        <v>41116</v>
      </c>
      <c r="D756" s="34">
        <f t="shared" si="30"/>
        <v>41161</v>
      </c>
      <c r="E756" s="34">
        <f t="shared" si="31"/>
        <v>41176</v>
      </c>
      <c r="F756" s="34" t="s">
        <v>501</v>
      </c>
      <c r="G756" s="31" t="s">
        <v>752</v>
      </c>
      <c r="H756" s="31" t="s">
        <v>499</v>
      </c>
      <c r="I756" s="31" t="s">
        <v>499</v>
      </c>
      <c r="J756" s="32" t="s">
        <v>1911</v>
      </c>
      <c r="K756" s="32" t="s">
        <v>6567</v>
      </c>
      <c r="L756" s="32" t="s">
        <v>6568</v>
      </c>
      <c r="M756" s="63"/>
      <c r="N756" s="63">
        <v>4033</v>
      </c>
      <c r="O756" s="34" t="str">
        <f>VLOOKUP(B756,SAOM!B$2:I1708,8,0)</f>
        <v>-</v>
      </c>
      <c r="P756" s="34" t="e">
        <f>VLOOKUP(B756,AG_Lider!A$1:F2067,6,0)</f>
        <v>#N/A</v>
      </c>
      <c r="Q756" s="65" t="str">
        <f>VLOOKUP(B756,SAOM!B$2:J1708,9,0)</f>
        <v>ROSANE APARECIDA SANTOS FREITAS</v>
      </c>
      <c r="R756" s="34" t="str">
        <f>VLOOKUP(B756,SAOM!B$2:K2154,10,0)</f>
        <v>NUCLEO DOS MACHADOS 001</v>
      </c>
      <c r="S756" s="65">
        <f>VLOOKUP(B756,SAOM!B752:M1480,12,0)</f>
        <v>38392605</v>
      </c>
      <c r="T756" s="116" t="str">
        <f>VLOOKUP(B756,SAOM!B752:L1480,11,0)</f>
        <v>35900-000</v>
      </c>
      <c r="U756" s="35"/>
      <c r="V756" s="63" t="str">
        <f>VLOOKUP(B756,SAOM!B752:N1480,13,0)</f>
        <v>-</v>
      </c>
      <c r="W756" s="34"/>
      <c r="X756" s="32"/>
      <c r="Y756" s="36"/>
      <c r="Z756" s="53"/>
      <c r="AA756" s="72"/>
      <c r="AB756" s="72" t="s">
        <v>4850</v>
      </c>
      <c r="AC756" s="72"/>
      <c r="AD756" s="32"/>
    </row>
    <row r="757" spans="1:30" s="37" customFormat="1">
      <c r="A757" s="69">
        <v>3998</v>
      </c>
      <c r="B757" s="61">
        <v>3998</v>
      </c>
      <c r="C757" s="34">
        <v>41116</v>
      </c>
      <c r="D757" s="34">
        <f t="shared" si="30"/>
        <v>41161</v>
      </c>
      <c r="E757" s="34">
        <f t="shared" si="31"/>
        <v>41176</v>
      </c>
      <c r="F757" s="34" t="s">
        <v>501</v>
      </c>
      <c r="G757" s="31" t="s">
        <v>752</v>
      </c>
      <c r="H757" s="31" t="s">
        <v>499</v>
      </c>
      <c r="I757" s="31" t="s">
        <v>499</v>
      </c>
      <c r="J757" s="32" t="s">
        <v>1911</v>
      </c>
      <c r="K757" s="32" t="s">
        <v>6567</v>
      </c>
      <c r="L757" s="32" t="s">
        <v>6568</v>
      </c>
      <c r="M757" s="63"/>
      <c r="N757" s="63">
        <v>4033</v>
      </c>
      <c r="O757" s="34" t="str">
        <f>VLOOKUP(B757,SAOM!B$2:I1709,8,0)</f>
        <v>-</v>
      </c>
      <c r="P757" s="34" t="e">
        <f>VLOOKUP(B757,AG_Lider!A$1:F2068,6,0)</f>
        <v>#N/A</v>
      </c>
      <c r="Q757" s="65" t="str">
        <f>VLOOKUP(B757,SAOM!B$2:J1709,9,0)</f>
        <v>LUCIANA GUERRA CAMPOS</v>
      </c>
      <c r="R757" s="34" t="str">
        <f>VLOOKUP(B757,SAOM!B$2:K2155,10,0)</f>
        <v>RUA JOAO CAMILO DE OLIVEIRA TORRES 1172</v>
      </c>
      <c r="S757" s="65">
        <f>VLOOKUP(B757,SAOM!B753:M1481,12,0)</f>
        <v>38392605</v>
      </c>
      <c r="T757" s="116" t="str">
        <f>VLOOKUP(B757,SAOM!B753:L1481,11,0)</f>
        <v>35900-270</v>
      </c>
      <c r="U757" s="35"/>
      <c r="V757" s="63" t="str">
        <f>VLOOKUP(B757,SAOM!B753:N1481,13,0)</f>
        <v>-</v>
      </c>
      <c r="W757" s="34"/>
      <c r="X757" s="32"/>
      <c r="Y757" s="36"/>
      <c r="Z757" s="53"/>
      <c r="AA757" s="72"/>
      <c r="AB757" s="72" t="s">
        <v>4850</v>
      </c>
      <c r="AC757" s="72"/>
      <c r="AD757" s="32"/>
    </row>
    <row r="758" spans="1:30" s="37" customFormat="1">
      <c r="A758" s="69">
        <v>3999</v>
      </c>
      <c r="B758" s="61">
        <v>3999</v>
      </c>
      <c r="C758" s="34">
        <v>41116</v>
      </c>
      <c r="D758" s="34">
        <f t="shared" si="30"/>
        <v>41161</v>
      </c>
      <c r="E758" s="34">
        <f t="shared" si="31"/>
        <v>41176</v>
      </c>
      <c r="F758" s="34" t="s">
        <v>501</v>
      </c>
      <c r="G758" s="31" t="s">
        <v>752</v>
      </c>
      <c r="H758" s="31" t="s">
        <v>499</v>
      </c>
      <c r="I758" s="31" t="s">
        <v>499</v>
      </c>
      <c r="J758" s="32" t="s">
        <v>1911</v>
      </c>
      <c r="K758" s="32" t="s">
        <v>6567</v>
      </c>
      <c r="L758" s="32" t="s">
        <v>6568</v>
      </c>
      <c r="M758" s="63"/>
      <c r="N758" s="63">
        <v>4033</v>
      </c>
      <c r="O758" s="34" t="str">
        <f>VLOOKUP(B758,SAOM!B$2:I1710,8,0)</f>
        <v>-</v>
      </c>
      <c r="P758" s="34" t="e">
        <f>VLOOKUP(B758,AG_Lider!A$1:F2069,6,0)</f>
        <v>#N/A</v>
      </c>
      <c r="Q758" s="65" t="str">
        <f>VLOOKUP(B758,SAOM!B$2:J1710,9,0)</f>
        <v>SUELLEN KAMILA DE OLIVEIRA</v>
      </c>
      <c r="R758" s="34" t="str">
        <f>VLOOKUP(B758,SAOM!B$2:K2156,10,0)</f>
        <v>RUA MARTITA 36</v>
      </c>
      <c r="S758" s="65">
        <f>VLOOKUP(B758,SAOM!B754:M1482,12,0)</f>
        <v>38392605</v>
      </c>
      <c r="T758" s="116" t="str">
        <f>VLOOKUP(B758,SAOM!B754:L1482,11,0)</f>
        <v>35900-088</v>
      </c>
      <c r="U758" s="35"/>
      <c r="V758" s="63" t="str">
        <f>VLOOKUP(B758,SAOM!B754:N1482,13,0)</f>
        <v>-</v>
      </c>
      <c r="W758" s="34"/>
      <c r="X758" s="32"/>
      <c r="Y758" s="36"/>
      <c r="Z758" s="53"/>
      <c r="AA758" s="72"/>
      <c r="AB758" s="72" t="s">
        <v>4850</v>
      </c>
      <c r="AC758" s="72"/>
      <c r="AD758" s="32"/>
    </row>
    <row r="759" spans="1:30" s="37" customFormat="1">
      <c r="A759" s="69">
        <v>4000</v>
      </c>
      <c r="B759" s="61">
        <v>4000</v>
      </c>
      <c r="C759" s="34">
        <v>41116</v>
      </c>
      <c r="D759" s="34">
        <f t="shared" si="30"/>
        <v>41161</v>
      </c>
      <c r="E759" s="34">
        <f t="shared" si="31"/>
        <v>41176</v>
      </c>
      <c r="F759" s="34" t="s">
        <v>501</v>
      </c>
      <c r="G759" s="31" t="s">
        <v>752</v>
      </c>
      <c r="H759" s="31" t="s">
        <v>499</v>
      </c>
      <c r="I759" s="31" t="s">
        <v>499</v>
      </c>
      <c r="J759" s="32" t="s">
        <v>1911</v>
      </c>
      <c r="K759" s="32" t="s">
        <v>6567</v>
      </c>
      <c r="L759" s="32" t="s">
        <v>6568</v>
      </c>
      <c r="M759" s="63"/>
      <c r="N759" s="63">
        <v>4033</v>
      </c>
      <c r="O759" s="34" t="str">
        <f>VLOOKUP(B759,SAOM!B$2:I1711,8,0)</f>
        <v>-</v>
      </c>
      <c r="P759" s="34" t="e">
        <f>VLOOKUP(B759,AG_Lider!A$1:F2070,6,0)</f>
        <v>#N/A</v>
      </c>
      <c r="Q759" s="65" t="str">
        <f>VLOOKUP(B759,SAOM!B$2:J1711,9,0)</f>
        <v>MARIA DE FÁTIMA ALVES GOLVEIA TEMPONI</v>
      </c>
      <c r="R759" s="34" t="str">
        <f>VLOOKUP(B759,SAOM!B$2:K2157,10,0)</f>
        <v>TRAVESSA PASSARO VERDE 001</v>
      </c>
      <c r="S759" s="65">
        <f>VLOOKUP(B759,SAOM!B755:M1483,12,0)</f>
        <v>38392605</v>
      </c>
      <c r="T759" s="116" t="str">
        <f>VLOOKUP(B759,SAOM!B755:L1483,11,0)</f>
        <v>35904-003</v>
      </c>
      <c r="U759" s="35"/>
      <c r="V759" s="63" t="str">
        <f>VLOOKUP(B759,SAOM!B755:N1483,13,0)</f>
        <v>-</v>
      </c>
      <c r="W759" s="34"/>
      <c r="X759" s="32"/>
      <c r="Y759" s="36"/>
      <c r="Z759" s="53"/>
      <c r="AA759" s="72"/>
      <c r="AB759" s="72" t="s">
        <v>4850</v>
      </c>
      <c r="AC759" s="72"/>
      <c r="AD759" s="32"/>
    </row>
    <row r="760" spans="1:30" s="37" customFormat="1">
      <c r="A760" s="69">
        <v>4001</v>
      </c>
      <c r="B760" s="61">
        <v>4001</v>
      </c>
      <c r="C760" s="34">
        <v>41116</v>
      </c>
      <c r="D760" s="34">
        <f t="shared" si="30"/>
        <v>41161</v>
      </c>
      <c r="E760" s="34">
        <f t="shared" si="31"/>
        <v>41176</v>
      </c>
      <c r="F760" s="34" t="s">
        <v>501</v>
      </c>
      <c r="G760" s="31" t="s">
        <v>752</v>
      </c>
      <c r="H760" s="31" t="s">
        <v>499</v>
      </c>
      <c r="I760" s="31" t="s">
        <v>499</v>
      </c>
      <c r="J760" s="32" t="s">
        <v>1911</v>
      </c>
      <c r="K760" s="32" t="s">
        <v>6567</v>
      </c>
      <c r="L760" s="32" t="s">
        <v>6568</v>
      </c>
      <c r="M760" s="63"/>
      <c r="N760" s="63">
        <v>4033</v>
      </c>
      <c r="O760" s="34" t="str">
        <f>VLOOKUP(B760,SAOM!B$2:I1712,8,0)</f>
        <v>-</v>
      </c>
      <c r="P760" s="34" t="e">
        <f>VLOOKUP(B760,AG_Lider!A$1:F2071,6,0)</f>
        <v>#N/A</v>
      </c>
      <c r="Q760" s="65" t="str">
        <f>VLOOKUP(B760,SAOM!B$2:J1712,9,0)</f>
        <v>SUELLEN KAMILA DE OLIVEIRA</v>
      </c>
      <c r="R760" s="34" t="str">
        <f>VLOOKUP(B760,SAOM!B$2:K2158,10,0)</f>
        <v>RUA DR JOAO DE OLIVEIRA PENA 377</v>
      </c>
      <c r="S760" s="65">
        <f>VLOOKUP(B760,SAOM!B756:M1484,12,0)</f>
        <v>38392605</v>
      </c>
      <c r="T760" s="116" t="str">
        <f>VLOOKUP(B760,SAOM!B756:L1484,11,0)</f>
        <v>35900-076</v>
      </c>
      <c r="U760" s="35"/>
      <c r="V760" s="63" t="str">
        <f>VLOOKUP(B760,SAOM!B756:N1484,13,0)</f>
        <v>-</v>
      </c>
      <c r="W760" s="34"/>
      <c r="X760" s="32"/>
      <c r="Y760" s="36"/>
      <c r="Z760" s="53"/>
      <c r="AA760" s="72"/>
      <c r="AB760" s="72" t="s">
        <v>4850</v>
      </c>
      <c r="AC760" s="72"/>
      <c r="AD760" s="32"/>
    </row>
    <row r="761" spans="1:30" s="37" customFormat="1">
      <c r="A761" s="69">
        <v>4002</v>
      </c>
      <c r="B761" s="61">
        <v>4002</v>
      </c>
      <c r="C761" s="34">
        <v>41116</v>
      </c>
      <c r="D761" s="34">
        <f t="shared" si="30"/>
        <v>41161</v>
      </c>
      <c r="E761" s="34">
        <f t="shared" si="31"/>
        <v>41176</v>
      </c>
      <c r="F761" s="34" t="s">
        <v>501</v>
      </c>
      <c r="G761" s="31" t="s">
        <v>752</v>
      </c>
      <c r="H761" s="31" t="s">
        <v>499</v>
      </c>
      <c r="I761" s="31" t="s">
        <v>499</v>
      </c>
      <c r="J761" s="32" t="s">
        <v>1911</v>
      </c>
      <c r="K761" s="32" t="s">
        <v>6567</v>
      </c>
      <c r="L761" s="32" t="s">
        <v>6568</v>
      </c>
      <c r="M761" s="63"/>
      <c r="N761" s="63">
        <v>4033</v>
      </c>
      <c r="O761" s="34" t="str">
        <f>VLOOKUP(B761,SAOM!B$2:I1713,8,0)</f>
        <v>-</v>
      </c>
      <c r="P761" s="34" t="e">
        <f>VLOOKUP(B761,AG_Lider!A$1:F2072,6,0)</f>
        <v>#N/A</v>
      </c>
      <c r="Q761" s="65" t="str">
        <f>VLOOKUP(B761,SAOM!B$2:J1713,9,0)</f>
        <v>MARIA MARTA DE OLIVEIRA LAGE</v>
      </c>
      <c r="R761" s="34" t="str">
        <f>VLOOKUP(B761,SAOM!B$2:K2159,10,0)</f>
        <v>RUA TAMOIOS 95</v>
      </c>
      <c r="S761" s="65">
        <f>VLOOKUP(B761,SAOM!B757:M1485,12,0)</f>
        <v>38392605</v>
      </c>
      <c r="T761" s="116" t="str">
        <f>VLOOKUP(B761,SAOM!B757:L1485,11,0)</f>
        <v>35900-041</v>
      </c>
      <c r="U761" s="35"/>
      <c r="V761" s="63" t="str">
        <f>VLOOKUP(B761,SAOM!B757:N1485,13,0)</f>
        <v>-</v>
      </c>
      <c r="W761" s="34"/>
      <c r="X761" s="32"/>
      <c r="Y761" s="36"/>
      <c r="Z761" s="53"/>
      <c r="AA761" s="72"/>
      <c r="AB761" s="72" t="s">
        <v>4850</v>
      </c>
      <c r="AC761" s="72"/>
      <c r="AD761" s="32"/>
    </row>
    <row r="762" spans="1:30" s="37" customFormat="1">
      <c r="A762" s="69">
        <v>4003</v>
      </c>
      <c r="B762" s="61">
        <v>4003</v>
      </c>
      <c r="C762" s="34">
        <v>41116</v>
      </c>
      <c r="D762" s="34">
        <f t="shared" si="30"/>
        <v>41161</v>
      </c>
      <c r="E762" s="34">
        <f t="shared" si="31"/>
        <v>41176</v>
      </c>
      <c r="F762" s="34" t="s">
        <v>501</v>
      </c>
      <c r="G762" s="31" t="s">
        <v>752</v>
      </c>
      <c r="H762" s="31" t="s">
        <v>499</v>
      </c>
      <c r="I762" s="31" t="s">
        <v>499</v>
      </c>
      <c r="J762" s="32" t="s">
        <v>1911</v>
      </c>
      <c r="K762" s="32" t="s">
        <v>6567</v>
      </c>
      <c r="L762" s="32" t="s">
        <v>6568</v>
      </c>
      <c r="M762" s="63"/>
      <c r="N762" s="63">
        <v>4033</v>
      </c>
      <c r="O762" s="34" t="str">
        <f>VLOOKUP(B762,SAOM!B$2:I1714,8,0)</f>
        <v>-</v>
      </c>
      <c r="P762" s="34" t="e">
        <f>VLOOKUP(B762,AG_Lider!A$1:F2073,6,0)</f>
        <v>#N/A</v>
      </c>
      <c r="Q762" s="65" t="str">
        <f>VLOOKUP(B762,SAOM!B$2:J1714,9,0)</f>
        <v>MARIA MARTA DE OLIVEIRA LAGE</v>
      </c>
      <c r="R762" s="34" t="str">
        <f>VLOOKUP(B762,SAOM!B$2:K2160,10,0)</f>
        <v>RUA MARMORE 178</v>
      </c>
      <c r="S762" s="65">
        <f>VLOOKUP(B762,SAOM!B758:M1486,12,0)</f>
        <v>38392605</v>
      </c>
      <c r="T762" s="116" t="str">
        <f>VLOOKUP(B762,SAOM!B758:L1486,11,0)</f>
        <v>35900-400</v>
      </c>
      <c r="U762" s="35"/>
      <c r="V762" s="63" t="str">
        <f>VLOOKUP(B762,SAOM!B758:N1486,13,0)</f>
        <v>-</v>
      </c>
      <c r="W762" s="34"/>
      <c r="X762" s="32"/>
      <c r="Y762" s="36"/>
      <c r="Z762" s="53"/>
      <c r="AA762" s="72"/>
      <c r="AB762" s="72" t="s">
        <v>4850</v>
      </c>
      <c r="AC762" s="72"/>
      <c r="AD762" s="32"/>
    </row>
    <row r="763" spans="1:30" s="37" customFormat="1">
      <c r="A763" s="69">
        <v>4004</v>
      </c>
      <c r="B763" s="61">
        <v>4004</v>
      </c>
      <c r="C763" s="34">
        <v>41116</v>
      </c>
      <c r="D763" s="34">
        <f t="shared" si="30"/>
        <v>41161</v>
      </c>
      <c r="E763" s="34">
        <f t="shared" si="31"/>
        <v>41176</v>
      </c>
      <c r="F763" s="34" t="s">
        <v>501</v>
      </c>
      <c r="G763" s="31" t="s">
        <v>752</v>
      </c>
      <c r="H763" s="31" t="s">
        <v>499</v>
      </c>
      <c r="I763" s="31" t="s">
        <v>499</v>
      </c>
      <c r="J763" s="32" t="s">
        <v>1911</v>
      </c>
      <c r="K763" s="32" t="s">
        <v>6567</v>
      </c>
      <c r="L763" s="32" t="s">
        <v>6568</v>
      </c>
      <c r="M763" s="63"/>
      <c r="N763" s="63">
        <v>4033</v>
      </c>
      <c r="O763" s="34" t="str">
        <f>VLOOKUP(B763,SAOM!B$2:I1715,8,0)</f>
        <v>-</v>
      </c>
      <c r="P763" s="34" t="e">
        <f>VLOOKUP(B763,AG_Lider!A$1:F2074,6,0)</f>
        <v>#N/A</v>
      </c>
      <c r="Q763" s="65" t="str">
        <f>VLOOKUP(B763,SAOM!B$2:J1715,9,0)</f>
        <v>SUELLEN KAMILA DE OLIVEIRA</v>
      </c>
      <c r="R763" s="34" t="str">
        <f>VLOOKUP(B763,SAOM!B$2:K2161,10,0)</f>
        <v>RUA CINCO 207</v>
      </c>
      <c r="S763" s="65">
        <f>VLOOKUP(B763,SAOM!B759:M1487,12,0)</f>
        <v>38392605</v>
      </c>
      <c r="T763" s="116" t="str">
        <f>VLOOKUP(B763,SAOM!B759:L1487,11,0)</f>
        <v>35900-180</v>
      </c>
      <c r="U763" s="35"/>
      <c r="V763" s="63" t="str">
        <f>VLOOKUP(B763,SAOM!B759:N1487,13,0)</f>
        <v>-</v>
      </c>
      <c r="W763" s="34"/>
      <c r="X763" s="32"/>
      <c r="Y763" s="36"/>
      <c r="Z763" s="53"/>
      <c r="AA763" s="72"/>
      <c r="AB763" s="72" t="s">
        <v>4850</v>
      </c>
      <c r="AC763" s="72"/>
      <c r="AD763" s="32"/>
    </row>
    <row r="764" spans="1:30" s="37" customFormat="1">
      <c r="A764" s="69">
        <v>4005</v>
      </c>
      <c r="B764" s="61">
        <v>4005</v>
      </c>
      <c r="C764" s="34">
        <v>41116</v>
      </c>
      <c r="D764" s="34">
        <f t="shared" si="30"/>
        <v>41161</v>
      </c>
      <c r="E764" s="34">
        <f t="shared" si="31"/>
        <v>41176</v>
      </c>
      <c r="F764" s="34" t="s">
        <v>501</v>
      </c>
      <c r="G764" s="31" t="s">
        <v>752</v>
      </c>
      <c r="H764" s="31" t="s">
        <v>499</v>
      </c>
      <c r="I764" s="31" t="s">
        <v>499</v>
      </c>
      <c r="J764" s="32" t="s">
        <v>1911</v>
      </c>
      <c r="K764" s="32" t="s">
        <v>6567</v>
      </c>
      <c r="L764" s="32" t="s">
        <v>6568</v>
      </c>
      <c r="M764" s="63"/>
      <c r="N764" s="63">
        <v>4033</v>
      </c>
      <c r="O764" s="34" t="str">
        <f>VLOOKUP(B764,SAOM!B$2:I1716,8,0)</f>
        <v>-</v>
      </c>
      <c r="P764" s="34" t="e">
        <f>VLOOKUP(B764,AG_Lider!A$1:F2075,6,0)</f>
        <v>#N/A</v>
      </c>
      <c r="Q764" s="65" t="str">
        <f>VLOOKUP(B764,SAOM!B$2:J1716,9,0)</f>
        <v>MEURY FABIANE KELES REIS</v>
      </c>
      <c r="R764" s="34" t="str">
        <f>VLOOKUP(B764,SAOM!B$2:K2162,10,0)</f>
        <v>AV BRASIL 50</v>
      </c>
      <c r="S764" s="65">
        <f>VLOOKUP(B764,SAOM!B760:M1488,12,0)</f>
        <v>38392605</v>
      </c>
      <c r="T764" s="116" t="str">
        <f>VLOOKUP(B764,SAOM!B760:L1488,11,0)</f>
        <v>35900-367</v>
      </c>
      <c r="U764" s="35"/>
      <c r="V764" s="63" t="str">
        <f>VLOOKUP(B764,SAOM!B760:N1488,13,0)</f>
        <v>-</v>
      </c>
      <c r="W764" s="34"/>
      <c r="X764" s="32"/>
      <c r="Y764" s="36"/>
      <c r="Z764" s="53"/>
      <c r="AA764" s="72"/>
      <c r="AB764" s="72" t="s">
        <v>4850</v>
      </c>
      <c r="AC764" s="72"/>
      <c r="AD764" s="32"/>
    </row>
    <row r="765" spans="1:30" s="37" customFormat="1">
      <c r="A765" s="69">
        <v>4006</v>
      </c>
      <c r="B765" s="61">
        <v>4006</v>
      </c>
      <c r="C765" s="34">
        <v>41116</v>
      </c>
      <c r="D765" s="34">
        <f t="shared" si="30"/>
        <v>41161</v>
      </c>
      <c r="E765" s="34">
        <f t="shared" si="31"/>
        <v>41176</v>
      </c>
      <c r="F765" s="34" t="s">
        <v>501</v>
      </c>
      <c r="G765" s="31" t="s">
        <v>752</v>
      </c>
      <c r="H765" s="31" t="s">
        <v>499</v>
      </c>
      <c r="I765" s="31" t="s">
        <v>499</v>
      </c>
      <c r="J765" s="32" t="s">
        <v>1911</v>
      </c>
      <c r="K765" s="32" t="s">
        <v>6567</v>
      </c>
      <c r="L765" s="32" t="s">
        <v>6568</v>
      </c>
      <c r="M765" s="63"/>
      <c r="N765" s="63">
        <v>4033</v>
      </c>
      <c r="O765" s="34" t="str">
        <f>VLOOKUP(B765,SAOM!B$2:I1717,8,0)</f>
        <v>-</v>
      </c>
      <c r="P765" s="34" t="e">
        <f>VLOOKUP(B765,AG_Lider!A$1:F2076,6,0)</f>
        <v>#N/A</v>
      </c>
      <c r="Q765" s="65" t="str">
        <f>VLOOKUP(B765,SAOM!B$2:J1717,9,0)</f>
        <v>EVANDRO PEREIRA GUERRA JÚNIOR</v>
      </c>
      <c r="R765" s="34" t="str">
        <f>VLOOKUP(B765,SAOM!B$2:K2163,10,0)</f>
        <v>RUA OURO PRETO 560</v>
      </c>
      <c r="S765" s="65">
        <f>VLOOKUP(B765,SAOM!B761:M1489,12,0)</f>
        <v>38392605</v>
      </c>
      <c r="T765" s="116" t="str">
        <f>VLOOKUP(B765,SAOM!B761:L1489,11,0)</f>
        <v>35900-161</v>
      </c>
      <c r="U765" s="35"/>
      <c r="V765" s="63" t="str">
        <f>VLOOKUP(B765,SAOM!B761:N1489,13,0)</f>
        <v>-</v>
      </c>
      <c r="W765" s="34"/>
      <c r="X765" s="32"/>
      <c r="Y765" s="36"/>
      <c r="Z765" s="53"/>
      <c r="AA765" s="72"/>
      <c r="AB765" s="72" t="s">
        <v>4850</v>
      </c>
      <c r="AC765" s="72"/>
      <c r="AD765" s="32"/>
    </row>
    <row r="766" spans="1:30" s="37" customFormat="1">
      <c r="A766" s="69">
        <v>4007</v>
      </c>
      <c r="B766" s="61">
        <v>4007</v>
      </c>
      <c r="C766" s="34">
        <v>41116</v>
      </c>
      <c r="D766" s="34">
        <f t="shared" si="30"/>
        <v>41161</v>
      </c>
      <c r="E766" s="34">
        <f t="shared" si="31"/>
        <v>41176</v>
      </c>
      <c r="F766" s="34" t="s">
        <v>501</v>
      </c>
      <c r="G766" s="31" t="s">
        <v>752</v>
      </c>
      <c r="H766" s="31" t="s">
        <v>499</v>
      </c>
      <c r="I766" s="31" t="s">
        <v>499</v>
      </c>
      <c r="J766" s="32" t="s">
        <v>1911</v>
      </c>
      <c r="K766" s="32" t="s">
        <v>6567</v>
      </c>
      <c r="L766" s="32" t="s">
        <v>6568</v>
      </c>
      <c r="M766" s="63"/>
      <c r="N766" s="63">
        <v>4033</v>
      </c>
      <c r="O766" s="34" t="str">
        <f>VLOOKUP(B766,SAOM!B$2:I1718,8,0)</f>
        <v>-</v>
      </c>
      <c r="P766" s="34" t="e">
        <f>VLOOKUP(B766,AG_Lider!A$1:F2077,6,0)</f>
        <v>#N/A</v>
      </c>
      <c r="Q766" s="65" t="str">
        <f>VLOOKUP(B766,SAOM!B$2:J1718,9,0)</f>
        <v>DÉBORA DOS SANTOS DUTRA</v>
      </c>
      <c r="R766" s="34" t="str">
        <f>VLOOKUP(B766,SAOM!B$2:K2164,10,0)</f>
        <v>RUA MARECHAL JOFRE 001</v>
      </c>
      <c r="S766" s="65">
        <f>VLOOKUP(B766,SAOM!B762:M1490,12,0)</f>
        <v>38392605</v>
      </c>
      <c r="T766" s="116" t="str">
        <f>VLOOKUP(B766,SAOM!B762:L1490,11,0)</f>
        <v>35900-455</v>
      </c>
      <c r="U766" s="35"/>
      <c r="V766" s="63" t="str">
        <f>VLOOKUP(B766,SAOM!B762:N1490,13,0)</f>
        <v>-</v>
      </c>
      <c r="W766" s="34"/>
      <c r="X766" s="32"/>
      <c r="Y766" s="36"/>
      <c r="Z766" s="53"/>
      <c r="AA766" s="72"/>
      <c r="AB766" s="72" t="s">
        <v>4850</v>
      </c>
      <c r="AC766" s="72"/>
      <c r="AD766" s="32"/>
    </row>
    <row r="767" spans="1:30" s="37" customFormat="1">
      <c r="A767" s="69">
        <v>4008</v>
      </c>
      <c r="B767" s="61">
        <v>4008</v>
      </c>
      <c r="C767" s="34">
        <v>41116</v>
      </c>
      <c r="D767" s="34">
        <f t="shared" si="30"/>
        <v>41161</v>
      </c>
      <c r="E767" s="34">
        <f t="shared" si="31"/>
        <v>41176</v>
      </c>
      <c r="F767" s="34" t="s">
        <v>501</v>
      </c>
      <c r="G767" s="31" t="s">
        <v>752</v>
      </c>
      <c r="H767" s="31" t="s">
        <v>499</v>
      </c>
      <c r="I767" s="31" t="s">
        <v>499</v>
      </c>
      <c r="J767" s="32" t="s">
        <v>1911</v>
      </c>
      <c r="K767" s="32" t="s">
        <v>6567</v>
      </c>
      <c r="L767" s="32" t="s">
        <v>6568</v>
      </c>
      <c r="M767" s="63"/>
      <c r="N767" s="63">
        <v>4033</v>
      </c>
      <c r="O767" s="34" t="str">
        <f>VLOOKUP(B767,SAOM!B$2:I1719,8,0)</f>
        <v>-</v>
      </c>
      <c r="P767" s="34" t="e">
        <f>VLOOKUP(B767,AG_Lider!A$1:F2078,6,0)</f>
        <v>#N/A</v>
      </c>
      <c r="Q767" s="65" t="str">
        <f>VLOOKUP(B767,SAOM!B$2:J1719,9,0)</f>
        <v>DÉBORA DOS SANTOS DUTRA</v>
      </c>
      <c r="R767" s="34" t="str">
        <f>VLOOKUP(B767,SAOM!B$2:K2165,10,0)</f>
        <v>RUA MARECHAL JOFRE 001</v>
      </c>
      <c r="S767" s="65">
        <f>VLOOKUP(B767,SAOM!B763:M1491,12,0)</f>
        <v>38392605</v>
      </c>
      <c r="T767" s="116" t="str">
        <f>VLOOKUP(B767,SAOM!B763:L1491,11,0)</f>
        <v>35900-455</v>
      </c>
      <c r="U767" s="35"/>
      <c r="V767" s="63" t="str">
        <f>VLOOKUP(B767,SAOM!B763:N1491,13,0)</f>
        <v>-</v>
      </c>
      <c r="W767" s="34"/>
      <c r="X767" s="32"/>
      <c r="Y767" s="36"/>
      <c r="Z767" s="53"/>
      <c r="AA767" s="72"/>
      <c r="AB767" s="72" t="s">
        <v>4850</v>
      </c>
      <c r="AC767" s="72"/>
      <c r="AD767" s="32"/>
    </row>
    <row r="768" spans="1:30" s="37" customFormat="1">
      <c r="A768" s="69">
        <v>4009</v>
      </c>
      <c r="B768" s="61">
        <v>4009</v>
      </c>
      <c r="C768" s="34">
        <v>41116</v>
      </c>
      <c r="D768" s="34">
        <f t="shared" si="30"/>
        <v>41161</v>
      </c>
      <c r="E768" s="34">
        <f t="shared" si="31"/>
        <v>41176</v>
      </c>
      <c r="F768" s="34" t="s">
        <v>501</v>
      </c>
      <c r="G768" s="31" t="s">
        <v>752</v>
      </c>
      <c r="H768" s="31" t="s">
        <v>499</v>
      </c>
      <c r="I768" s="31" t="s">
        <v>499</v>
      </c>
      <c r="J768" s="32" t="s">
        <v>1911</v>
      </c>
      <c r="K768" s="32" t="s">
        <v>6567</v>
      </c>
      <c r="L768" s="32" t="s">
        <v>6568</v>
      </c>
      <c r="M768" s="63"/>
      <c r="N768" s="63">
        <v>4033</v>
      </c>
      <c r="O768" s="34" t="str">
        <f>VLOOKUP(B768,SAOM!B$2:I1720,8,0)</f>
        <v>-</v>
      </c>
      <c r="P768" s="34" t="e">
        <f>VLOOKUP(B768,AG_Lider!A$1:F2079,6,0)</f>
        <v>#N/A</v>
      </c>
      <c r="Q768" s="65" t="str">
        <f>VLOOKUP(B768,SAOM!B$2:J1720,9,0)</f>
        <v>ROSANE BERTOLIN</v>
      </c>
      <c r="R768" s="34" t="str">
        <f>VLOOKUP(B768,SAOM!B$2:K2166,10,0)</f>
        <v>RUA ITAGUARA 56</v>
      </c>
      <c r="S768" s="65">
        <f>VLOOKUP(B768,SAOM!B764:M1492,12,0)</f>
        <v>38392605</v>
      </c>
      <c r="T768" s="116" t="str">
        <f>VLOOKUP(B768,SAOM!B764:L1492,11,0)</f>
        <v>35900-186</v>
      </c>
      <c r="U768" s="35"/>
      <c r="V768" s="63" t="str">
        <f>VLOOKUP(B768,SAOM!B764:N1492,13,0)</f>
        <v>-</v>
      </c>
      <c r="W768" s="34"/>
      <c r="X768" s="32"/>
      <c r="Y768" s="36"/>
      <c r="Z768" s="53"/>
      <c r="AA768" s="72"/>
      <c r="AB768" s="72" t="s">
        <v>4850</v>
      </c>
      <c r="AC768" s="72"/>
      <c r="AD768" s="32"/>
    </row>
    <row r="769" spans="1:30" s="37" customFormat="1">
      <c r="A769" s="69">
        <v>4010</v>
      </c>
      <c r="B769" s="61">
        <v>4010</v>
      </c>
      <c r="C769" s="34">
        <v>41116</v>
      </c>
      <c r="D769" s="34">
        <f t="shared" si="30"/>
        <v>41161</v>
      </c>
      <c r="E769" s="34">
        <f t="shared" si="31"/>
        <v>41176</v>
      </c>
      <c r="F769" s="34" t="s">
        <v>501</v>
      </c>
      <c r="G769" s="31" t="s">
        <v>752</v>
      </c>
      <c r="H769" s="31" t="s">
        <v>499</v>
      </c>
      <c r="I769" s="31" t="s">
        <v>499</v>
      </c>
      <c r="J769" s="32" t="s">
        <v>1911</v>
      </c>
      <c r="K769" s="32" t="s">
        <v>6567</v>
      </c>
      <c r="L769" s="32" t="s">
        <v>6568</v>
      </c>
      <c r="M769" s="63"/>
      <c r="N769" s="63">
        <v>4033</v>
      </c>
      <c r="O769" s="34" t="str">
        <f>VLOOKUP(B769,SAOM!B$2:I1721,8,0)</f>
        <v>-</v>
      </c>
      <c r="P769" s="34" t="e">
        <f>VLOOKUP(B769,AG_Lider!A$1:F2080,6,0)</f>
        <v>#N/A</v>
      </c>
      <c r="Q769" s="65" t="str">
        <f>VLOOKUP(B769,SAOM!B$2:J1721,9,0)</f>
        <v>DÉBORA DOS SANTOS DUTRA</v>
      </c>
      <c r="R769" s="34" t="str">
        <f>VLOOKUP(B769,SAOM!B$2:K2167,10,0)</f>
        <v>RUA JOICEANIA 173</v>
      </c>
      <c r="S769" s="65">
        <f>VLOOKUP(B769,SAOM!B765:M1493,12,0)</f>
        <v>38392605</v>
      </c>
      <c r="T769" s="116" t="str">
        <f>VLOOKUP(B769,SAOM!B765:L1493,11,0)</f>
        <v>35900-474</v>
      </c>
      <c r="U769" s="35"/>
      <c r="V769" s="63" t="str">
        <f>VLOOKUP(B769,SAOM!B765:N1493,13,0)</f>
        <v>-</v>
      </c>
      <c r="W769" s="34"/>
      <c r="X769" s="32"/>
      <c r="Y769" s="36"/>
      <c r="Z769" s="53"/>
      <c r="AA769" s="72"/>
      <c r="AB769" s="72" t="s">
        <v>4850</v>
      </c>
      <c r="AC769" s="72"/>
      <c r="AD769" s="32"/>
    </row>
    <row r="770" spans="1:30" s="37" customFormat="1">
      <c r="A770" s="69">
        <v>4011</v>
      </c>
      <c r="B770" s="61">
        <v>4011</v>
      </c>
      <c r="C770" s="34">
        <v>41116</v>
      </c>
      <c r="D770" s="34">
        <f t="shared" si="30"/>
        <v>41161</v>
      </c>
      <c r="E770" s="34">
        <f t="shared" si="31"/>
        <v>41176</v>
      </c>
      <c r="F770" s="34" t="s">
        <v>501</v>
      </c>
      <c r="G770" s="31" t="s">
        <v>752</v>
      </c>
      <c r="H770" s="31" t="s">
        <v>499</v>
      </c>
      <c r="I770" s="31" t="s">
        <v>499</v>
      </c>
      <c r="J770" s="32" t="s">
        <v>1911</v>
      </c>
      <c r="K770" s="32" t="s">
        <v>6567</v>
      </c>
      <c r="L770" s="32" t="s">
        <v>6568</v>
      </c>
      <c r="M770" s="63"/>
      <c r="N770" s="63">
        <v>4033</v>
      </c>
      <c r="O770" s="34" t="str">
        <f>VLOOKUP(B770,SAOM!B$2:I1722,8,0)</f>
        <v>-</v>
      </c>
      <c r="P770" s="34" t="e">
        <f>VLOOKUP(B770,AG_Lider!A$1:F2081,6,0)</f>
        <v>#N/A</v>
      </c>
      <c r="Q770" s="65" t="str">
        <f>VLOOKUP(B770,SAOM!B$2:J1722,9,0)</f>
        <v>GISELDA PATRÍCIA FONSECA</v>
      </c>
      <c r="R770" s="34" t="str">
        <f>VLOOKUP(B770,SAOM!B$2:K2168,10,0)</f>
        <v>Rua José Hidenburgo Gonçalves,80</v>
      </c>
      <c r="S770" s="65">
        <f>VLOOKUP(B770,SAOM!B766:M1494,12,0)</f>
        <v>38392605</v>
      </c>
      <c r="T770" s="116" t="str">
        <f>VLOOKUP(B770,SAOM!B766:L1494,11,0)</f>
        <v>35901-226</v>
      </c>
      <c r="U770" s="35"/>
      <c r="V770" s="63" t="str">
        <f>VLOOKUP(B770,SAOM!B766:N1494,13,0)</f>
        <v>-</v>
      </c>
      <c r="W770" s="34"/>
      <c r="X770" s="32"/>
      <c r="Y770" s="36"/>
      <c r="Z770" s="53"/>
      <c r="AA770" s="72"/>
      <c r="AB770" s="72" t="s">
        <v>4850</v>
      </c>
      <c r="AC770" s="72"/>
      <c r="AD770" s="32"/>
    </row>
    <row r="771" spans="1:30" s="37" customFormat="1">
      <c r="A771" s="69">
        <v>4012</v>
      </c>
      <c r="B771" s="61">
        <v>4012</v>
      </c>
      <c r="C771" s="34">
        <v>41116</v>
      </c>
      <c r="D771" s="34">
        <f t="shared" si="30"/>
        <v>41161</v>
      </c>
      <c r="E771" s="34">
        <f t="shared" si="31"/>
        <v>41176</v>
      </c>
      <c r="F771" s="34" t="s">
        <v>501</v>
      </c>
      <c r="G771" s="31" t="s">
        <v>752</v>
      </c>
      <c r="H771" s="31" t="s">
        <v>499</v>
      </c>
      <c r="I771" s="31" t="s">
        <v>499</v>
      </c>
      <c r="J771" s="32" t="s">
        <v>1911</v>
      </c>
      <c r="K771" s="32" t="s">
        <v>6567</v>
      </c>
      <c r="L771" s="32" t="s">
        <v>6568</v>
      </c>
      <c r="M771" s="63"/>
      <c r="N771" s="63">
        <v>4033</v>
      </c>
      <c r="O771" s="34" t="str">
        <f>VLOOKUP(B771,SAOM!B$2:I1723,8,0)</f>
        <v>-</v>
      </c>
      <c r="P771" s="34" t="e">
        <f>VLOOKUP(B771,AG_Lider!A$1:F2082,6,0)</f>
        <v>#N/A</v>
      </c>
      <c r="Q771" s="65" t="str">
        <f>VLOOKUP(B771,SAOM!B$2:J1723,9,0)</f>
        <v>SORAYA MARIA DE OLIVEIRA MACEDO AMARO</v>
      </c>
      <c r="R771" s="34" t="str">
        <f>VLOOKUP(B771,SAOM!B$2:K2169,10,0)</f>
        <v>PRACA AUGUSTO GUERRA 001</v>
      </c>
      <c r="S771" s="65">
        <f>VLOOKUP(B771,SAOM!B767:M1495,12,0)</f>
        <v>38392605</v>
      </c>
      <c r="T771" s="116">
        <f>VLOOKUP(B771,SAOM!B767:L1495,11,0)</f>
        <v>4012</v>
      </c>
      <c r="U771" s="35"/>
      <c r="V771" s="63" t="str">
        <f>VLOOKUP(B771,SAOM!B767:N1495,13,0)</f>
        <v>-</v>
      </c>
      <c r="W771" s="34"/>
      <c r="X771" s="32"/>
      <c r="Y771" s="36"/>
      <c r="Z771" s="53"/>
      <c r="AA771" s="72"/>
      <c r="AB771" s="72" t="s">
        <v>4850</v>
      </c>
      <c r="AC771" s="72"/>
      <c r="AD771" s="32"/>
    </row>
    <row r="772" spans="1:30" s="37" customFormat="1">
      <c r="A772" s="69">
        <v>4013</v>
      </c>
      <c r="B772" s="61">
        <v>4013</v>
      </c>
      <c r="C772" s="34">
        <v>41116</v>
      </c>
      <c r="D772" s="34">
        <f t="shared" si="30"/>
        <v>41161</v>
      </c>
      <c r="E772" s="34">
        <f t="shared" si="31"/>
        <v>41176</v>
      </c>
      <c r="F772" s="34" t="s">
        <v>501</v>
      </c>
      <c r="G772" s="31" t="s">
        <v>752</v>
      </c>
      <c r="H772" s="31" t="s">
        <v>499</v>
      </c>
      <c r="I772" s="31" t="s">
        <v>499</v>
      </c>
      <c r="J772" s="32" t="s">
        <v>1911</v>
      </c>
      <c r="K772" s="32" t="s">
        <v>6567</v>
      </c>
      <c r="L772" s="32" t="s">
        <v>6568</v>
      </c>
      <c r="M772" s="63"/>
      <c r="N772" s="63">
        <v>4033</v>
      </c>
      <c r="O772" s="34" t="str">
        <f>VLOOKUP(B772,SAOM!B$2:I1724,8,0)</f>
        <v>-</v>
      </c>
      <c r="P772" s="34" t="e">
        <f>VLOOKUP(B772,AG_Lider!A$1:F2083,6,0)</f>
        <v>#N/A</v>
      </c>
      <c r="Q772" s="65" t="str">
        <f>VLOOKUP(B772,SAOM!B$2:J1724,9,0)</f>
        <v>SORAYA MARIA DE OLIVEIRA MACEDO AMARO</v>
      </c>
      <c r="R772" s="34" t="str">
        <f>VLOOKUP(B772,SAOM!B$2:K2170,10,0)</f>
        <v>PRACA AUGUSTO GUERRA 001</v>
      </c>
      <c r="S772" s="65">
        <f>VLOOKUP(B772,SAOM!B768:M1496,12,0)</f>
        <v>38392605</v>
      </c>
      <c r="T772" s="116" t="str">
        <f>VLOOKUP(B772,SAOM!B768:L1496,11,0)</f>
        <v>35905-000</v>
      </c>
      <c r="U772" s="35"/>
      <c r="V772" s="63" t="str">
        <f>VLOOKUP(B772,SAOM!B768:N1496,13,0)</f>
        <v>-</v>
      </c>
      <c r="W772" s="34"/>
      <c r="X772" s="32"/>
      <c r="Y772" s="36"/>
      <c r="Z772" s="53"/>
      <c r="AA772" s="72"/>
      <c r="AB772" s="72" t="s">
        <v>4850</v>
      </c>
      <c r="AC772" s="72"/>
      <c r="AD772" s="32"/>
    </row>
    <row r="773" spans="1:30" s="37" customFormat="1">
      <c r="A773" s="69">
        <v>4014</v>
      </c>
      <c r="B773" s="61">
        <v>4014</v>
      </c>
      <c r="C773" s="34">
        <v>41116</v>
      </c>
      <c r="D773" s="34">
        <f t="shared" si="30"/>
        <v>41161</v>
      </c>
      <c r="E773" s="34">
        <f t="shared" si="31"/>
        <v>41176</v>
      </c>
      <c r="F773" s="34" t="s">
        <v>501</v>
      </c>
      <c r="G773" s="31" t="s">
        <v>752</v>
      </c>
      <c r="H773" s="31" t="s">
        <v>499</v>
      </c>
      <c r="I773" s="31" t="s">
        <v>499</v>
      </c>
      <c r="J773" s="32" t="s">
        <v>1911</v>
      </c>
      <c r="K773" s="32" t="s">
        <v>6567</v>
      </c>
      <c r="L773" s="32" t="s">
        <v>6568</v>
      </c>
      <c r="M773" s="63"/>
      <c r="N773" s="63">
        <v>4033</v>
      </c>
      <c r="O773" s="34" t="str">
        <f>VLOOKUP(B773,SAOM!B$2:I1725,8,0)</f>
        <v>-</v>
      </c>
      <c r="P773" s="34" t="e">
        <f>VLOOKUP(B773,AG_Lider!A$1:F2084,6,0)</f>
        <v>#N/A</v>
      </c>
      <c r="Q773" s="65" t="str">
        <f>VLOOKUP(B773,SAOM!B$2:J1725,9,0)</f>
        <v>RONIZE APARECIDA PROCÓPIO</v>
      </c>
      <c r="R773" s="34" t="str">
        <f>VLOOKUP(B773,SAOM!B$2:K2171,10,0)</f>
        <v>RUA CASTRO ALVES 285</v>
      </c>
      <c r="S773" s="65">
        <f>VLOOKUP(B773,SAOM!B769:M1497,12,0)</f>
        <v>38392605</v>
      </c>
      <c r="T773" s="116" t="str">
        <f>VLOOKUP(B773,SAOM!B769:L1497,11,0)</f>
        <v>35900-012</v>
      </c>
      <c r="U773" s="35"/>
      <c r="V773" s="63" t="str">
        <f>VLOOKUP(B773,SAOM!B769:N1497,13,0)</f>
        <v>-</v>
      </c>
      <c r="W773" s="34"/>
      <c r="X773" s="32"/>
      <c r="Y773" s="36"/>
      <c r="Z773" s="53"/>
      <c r="AA773" s="72"/>
      <c r="AB773" s="72" t="s">
        <v>4850</v>
      </c>
      <c r="AC773" s="72"/>
      <c r="AD773" s="32"/>
    </row>
    <row r="774" spans="1:30" s="37" customFormat="1">
      <c r="A774" s="69">
        <v>4015</v>
      </c>
      <c r="B774" s="61">
        <v>4015</v>
      </c>
      <c r="C774" s="34">
        <v>41116</v>
      </c>
      <c r="D774" s="34">
        <f t="shared" si="30"/>
        <v>41161</v>
      </c>
      <c r="E774" s="34">
        <f t="shared" si="31"/>
        <v>41176</v>
      </c>
      <c r="F774" s="34" t="s">
        <v>501</v>
      </c>
      <c r="G774" s="31" t="s">
        <v>752</v>
      </c>
      <c r="H774" s="31" t="s">
        <v>499</v>
      </c>
      <c r="I774" s="31" t="s">
        <v>499</v>
      </c>
      <c r="J774" s="32" t="s">
        <v>1911</v>
      </c>
      <c r="K774" s="32" t="s">
        <v>6567</v>
      </c>
      <c r="L774" s="32" t="s">
        <v>6568</v>
      </c>
      <c r="M774" s="63"/>
      <c r="N774" s="63">
        <v>4033</v>
      </c>
      <c r="O774" s="34" t="str">
        <f>VLOOKUP(B774,SAOM!B$2:I1726,8,0)</f>
        <v>-</v>
      </c>
      <c r="P774" s="34" t="e">
        <f>VLOOKUP(B774,AG_Lider!A$1:F2085,6,0)</f>
        <v>#N/A</v>
      </c>
      <c r="Q774" s="65" t="str">
        <f>VLOOKUP(B774,SAOM!B$2:J1726,9,0)</f>
        <v>ROSANE APARECIDA SANTOS FREITAS</v>
      </c>
      <c r="R774" s="34" t="str">
        <f>VLOOKUP(B774,SAOM!B$2:K2172,10,0)</f>
        <v>RUA QUATRO 160</v>
      </c>
      <c r="S774" s="65">
        <f>VLOOKUP(B774,SAOM!B770:M1498,12,0)</f>
        <v>38392605</v>
      </c>
      <c r="T774" s="116" t="str">
        <f>VLOOKUP(B774,SAOM!B770:L1498,11,0)</f>
        <v>35901-230</v>
      </c>
      <c r="U774" s="35"/>
      <c r="V774" s="63" t="str">
        <f>VLOOKUP(B774,SAOM!B770:N1498,13,0)</f>
        <v>-</v>
      </c>
      <c r="W774" s="34"/>
      <c r="X774" s="32"/>
      <c r="Y774" s="36"/>
      <c r="Z774" s="53"/>
      <c r="AA774" s="72"/>
      <c r="AB774" s="72" t="s">
        <v>4850</v>
      </c>
      <c r="AC774" s="72"/>
      <c r="AD774" s="32"/>
    </row>
    <row r="775" spans="1:30" s="37" customFormat="1">
      <c r="A775" s="69">
        <v>4016</v>
      </c>
      <c r="B775" s="61">
        <v>4016</v>
      </c>
      <c r="C775" s="34">
        <v>41116</v>
      </c>
      <c r="D775" s="34">
        <f t="shared" si="30"/>
        <v>41161</v>
      </c>
      <c r="E775" s="34">
        <f t="shared" si="31"/>
        <v>41176</v>
      </c>
      <c r="F775" s="34" t="s">
        <v>501</v>
      </c>
      <c r="G775" s="31" t="s">
        <v>752</v>
      </c>
      <c r="H775" s="31" t="s">
        <v>499</v>
      </c>
      <c r="I775" s="31" t="s">
        <v>499</v>
      </c>
      <c r="J775" s="32" t="s">
        <v>1911</v>
      </c>
      <c r="K775" s="32" t="s">
        <v>6567</v>
      </c>
      <c r="L775" s="32" t="s">
        <v>6568</v>
      </c>
      <c r="M775" s="63"/>
      <c r="N775" s="63">
        <v>4033</v>
      </c>
      <c r="O775" s="34" t="str">
        <f>VLOOKUP(B775,SAOM!B$2:I1727,8,0)</f>
        <v>-</v>
      </c>
      <c r="P775" s="34" t="e">
        <f>VLOOKUP(B775,AG_Lider!A$1:F2086,6,0)</f>
        <v>#N/A</v>
      </c>
      <c r="Q775" s="65" t="str">
        <f>VLOOKUP(B775,SAOM!B$2:J1727,9,0)</f>
        <v>EVANDRO PEREIRA GUERRA JÚNIOR</v>
      </c>
      <c r="R775" s="34" t="str">
        <f>VLOOKUP(B775,SAOM!B$2:K2173,10,0)</f>
        <v>RUA DAS MARGARIDAS 001</v>
      </c>
      <c r="S775" s="65">
        <f>VLOOKUP(B775,SAOM!B771:M1499,12,0)</f>
        <v>38392605</v>
      </c>
      <c r="T775" s="116" t="str">
        <f>VLOOKUP(B775,SAOM!B771:L1499,11,0)</f>
        <v>35900-120</v>
      </c>
      <c r="U775" s="35"/>
      <c r="V775" s="63" t="str">
        <f>VLOOKUP(B775,SAOM!B771:N1499,13,0)</f>
        <v>-</v>
      </c>
      <c r="W775" s="34"/>
      <c r="X775" s="32"/>
      <c r="Y775" s="36"/>
      <c r="Z775" s="53"/>
      <c r="AA775" s="72"/>
      <c r="AB775" s="72" t="s">
        <v>4850</v>
      </c>
      <c r="AC775" s="72"/>
      <c r="AD775" s="32"/>
    </row>
    <row r="776" spans="1:30" s="37" customFormat="1">
      <c r="A776" s="69">
        <v>4034</v>
      </c>
      <c r="B776" s="61">
        <v>4034</v>
      </c>
      <c r="C776" s="34">
        <v>41116</v>
      </c>
      <c r="D776" s="34">
        <f t="shared" si="30"/>
        <v>41161</v>
      </c>
      <c r="E776" s="34">
        <f t="shared" si="31"/>
        <v>41176</v>
      </c>
      <c r="F776" s="34" t="s">
        <v>501</v>
      </c>
      <c r="G776" s="31" t="s">
        <v>752</v>
      </c>
      <c r="H776" s="31" t="s">
        <v>499</v>
      </c>
      <c r="I776" s="31" t="s">
        <v>499</v>
      </c>
      <c r="J776" s="32" t="s">
        <v>6349</v>
      </c>
      <c r="K776" s="32" t="s">
        <v>6569</v>
      </c>
      <c r="L776" s="32" t="s">
        <v>6570</v>
      </c>
      <c r="M776" s="63"/>
      <c r="N776" s="63">
        <v>4033</v>
      </c>
      <c r="O776" s="34" t="str">
        <f>VLOOKUP(B776,SAOM!B$2:I1728,8,0)</f>
        <v>-</v>
      </c>
      <c r="P776" s="34" t="e">
        <f>VLOOKUP(B776,AG_Lider!A$1:F2087,6,0)</f>
        <v>#N/A</v>
      </c>
      <c r="Q776" s="65" t="str">
        <f>VLOOKUP(B776,SAOM!B$2:J1728,9,0)</f>
        <v>Mariana Sobral</v>
      </c>
      <c r="R776" s="34" t="str">
        <f>VLOOKUP(B776,SAOM!B$2:K2174,10,0)</f>
        <v>Rua Dez,esquina co Rua Hum,S/nº</v>
      </c>
      <c r="S776" s="65" t="str">
        <f>VLOOKUP(B776,SAOM!B772:M1500,12,0)</f>
        <v>(31)35531589</v>
      </c>
      <c r="T776" s="116" t="str">
        <f>VLOOKUP(B776,SAOM!B772:L1500,11,0)</f>
        <v>35410-000</v>
      </c>
      <c r="U776" s="35"/>
      <c r="V776" s="63" t="str">
        <f>VLOOKUP(B776,SAOM!B772:N1500,13,0)</f>
        <v>-</v>
      </c>
      <c r="W776" s="34"/>
      <c r="X776" s="32"/>
      <c r="Y776" s="36"/>
      <c r="Z776" s="53"/>
      <c r="AA776" s="72"/>
      <c r="AB776" s="72" t="s">
        <v>4850</v>
      </c>
      <c r="AC776" s="72"/>
      <c r="AD776" s="32"/>
    </row>
    <row r="777" spans="1:30" s="37" customFormat="1">
      <c r="A777" s="69">
        <v>4039</v>
      </c>
      <c r="B777" s="61">
        <v>4039</v>
      </c>
      <c r="C777" s="34">
        <v>41116</v>
      </c>
      <c r="D777" s="34">
        <f t="shared" si="30"/>
        <v>41161</v>
      </c>
      <c r="E777" s="34">
        <f t="shared" si="31"/>
        <v>41176</v>
      </c>
      <c r="F777" s="34" t="s">
        <v>501</v>
      </c>
      <c r="G777" s="31" t="s">
        <v>752</v>
      </c>
      <c r="H777" s="31" t="s">
        <v>499</v>
      </c>
      <c r="I777" s="31" t="s">
        <v>499</v>
      </c>
      <c r="J777" s="32" t="s">
        <v>6349</v>
      </c>
      <c r="K777" s="32" t="s">
        <v>6569</v>
      </c>
      <c r="L777" s="32" t="s">
        <v>6570</v>
      </c>
      <c r="M777" s="63"/>
      <c r="N777" s="63">
        <v>4033</v>
      </c>
      <c r="O777" s="34" t="str">
        <f>VLOOKUP(B777,SAOM!B$2:I1729,8,0)</f>
        <v>-</v>
      </c>
      <c r="P777" s="34" t="e">
        <f>VLOOKUP(B777,AG_Lider!A$1:F2088,6,0)</f>
        <v>#N/A</v>
      </c>
      <c r="Q777" s="65" t="str">
        <f>VLOOKUP(B777,SAOM!B$2:J1729,9,0)</f>
        <v>Juliana Teixeira</v>
      </c>
      <c r="R777" s="34" t="str">
        <f>VLOOKUP(B777,SAOM!B$2:K2175,10,0)</f>
        <v>Praça da Matriz,nº 05</v>
      </c>
      <c r="S777" s="65" t="str">
        <f>VLOOKUP(B777,SAOM!B773:M1501,12,0)</f>
        <v>(31)35537150</v>
      </c>
      <c r="T777" s="116" t="str">
        <f>VLOOKUP(B777,SAOM!B773:L1501,11,0)</f>
        <v>35408-000</v>
      </c>
      <c r="U777" s="35"/>
      <c r="V777" s="63" t="str">
        <f>VLOOKUP(B777,SAOM!B773:N1501,13,0)</f>
        <v>-</v>
      </c>
      <c r="W777" s="34"/>
      <c r="X777" s="32"/>
      <c r="Y777" s="36"/>
      <c r="Z777" s="53"/>
      <c r="AA777" s="72"/>
      <c r="AB777" s="72" t="s">
        <v>4850</v>
      </c>
      <c r="AC777" s="72"/>
      <c r="AD777" s="32"/>
    </row>
    <row r="778" spans="1:30" s="37" customFormat="1">
      <c r="A778" s="69">
        <v>3991</v>
      </c>
      <c r="B778" s="61">
        <v>3991</v>
      </c>
      <c r="C778" s="34">
        <v>41116</v>
      </c>
      <c r="D778" s="34">
        <f t="shared" si="30"/>
        <v>41161</v>
      </c>
      <c r="E778" s="34">
        <f t="shared" si="31"/>
        <v>41176</v>
      </c>
      <c r="F778" s="34" t="s">
        <v>501</v>
      </c>
      <c r="G778" s="31" t="s">
        <v>752</v>
      </c>
      <c r="H778" s="31" t="s">
        <v>499</v>
      </c>
      <c r="I778" s="31" t="s">
        <v>499</v>
      </c>
      <c r="J778" s="32" t="s">
        <v>6358</v>
      </c>
      <c r="K778" s="32" t="s">
        <v>6571</v>
      </c>
      <c r="L778" s="32" t="s">
        <v>6572</v>
      </c>
      <c r="M778" s="63"/>
      <c r="N778" s="63">
        <v>4033</v>
      </c>
      <c r="O778" s="34" t="str">
        <f>VLOOKUP(B778,SAOM!B$2:I1730,8,0)</f>
        <v>-</v>
      </c>
      <c r="P778" s="34" t="e">
        <f>VLOOKUP(B778,AG_Lider!A$1:F2089,6,0)</f>
        <v>#N/A</v>
      </c>
      <c r="Q778" s="65" t="str">
        <f>VLOOKUP(B778,SAOM!B$2:J1730,9,0)</f>
        <v>Glauce Oliveira Mendes Mendes Brito</v>
      </c>
      <c r="R778" s="34" t="str">
        <f>VLOOKUP(B778,SAOM!B$2:K2176,10,0)</f>
        <v>Rua Martins Peixoto, n 162</v>
      </c>
      <c r="S778" s="65" t="str">
        <f>VLOOKUP(B778,SAOM!B774:M1502,12,0)</f>
        <v>32 3465-1418</v>
      </c>
      <c r="T778" s="116" t="str">
        <f>VLOOKUP(B778,SAOM!B774:L1502,11,0)</f>
        <v>36730-000</v>
      </c>
      <c r="U778" s="35"/>
      <c r="V778" s="63" t="str">
        <f>VLOOKUP(B778,SAOM!B774:N1502,13,0)</f>
        <v>-</v>
      </c>
      <c r="W778" s="34"/>
      <c r="X778" s="32"/>
      <c r="Y778" s="36"/>
      <c r="Z778" s="53"/>
      <c r="AA778" s="72"/>
      <c r="AB778" s="72" t="s">
        <v>4850</v>
      </c>
      <c r="AC778" s="72"/>
      <c r="AD778" s="32"/>
    </row>
    <row r="779" spans="1:30" s="37" customFormat="1">
      <c r="A779" s="69">
        <v>4017</v>
      </c>
      <c r="B779" s="61">
        <v>4017</v>
      </c>
      <c r="C779" s="34">
        <v>41116</v>
      </c>
      <c r="D779" s="34">
        <f t="shared" si="30"/>
        <v>41161</v>
      </c>
      <c r="E779" s="34">
        <f t="shared" si="31"/>
        <v>41176</v>
      </c>
      <c r="F779" s="34" t="s">
        <v>501</v>
      </c>
      <c r="G779" s="31" t="s">
        <v>752</v>
      </c>
      <c r="H779" s="31" t="s">
        <v>499</v>
      </c>
      <c r="I779" s="31" t="s">
        <v>499</v>
      </c>
      <c r="J779" s="32" t="s">
        <v>1911</v>
      </c>
      <c r="K779" s="32" t="s">
        <v>6567</v>
      </c>
      <c r="L779" s="32" t="s">
        <v>6568</v>
      </c>
      <c r="M779" s="63"/>
      <c r="N779" s="63">
        <v>4033</v>
      </c>
      <c r="O779" s="34" t="str">
        <f>VLOOKUP(B779,SAOM!B$2:I1731,8,0)</f>
        <v>-</v>
      </c>
      <c r="P779" s="34" t="e">
        <f>VLOOKUP(B779,AG_Lider!A$1:F2090,6,0)</f>
        <v>#N/A</v>
      </c>
      <c r="Q779" s="65" t="str">
        <f>VLOOKUP(B779,SAOM!B$2:J1731,9,0)</f>
        <v>MEURY FABIANE KELES REIS</v>
      </c>
      <c r="R779" s="34" t="str">
        <f>VLOOKUP(B779,SAOM!B$2:K2177,10,0)</f>
        <v>RUA FABIO PIRES 271</v>
      </c>
      <c r="S779" s="65">
        <f>VLOOKUP(B779,SAOM!B775:M1503,12,0)</f>
        <v>38392605</v>
      </c>
      <c r="T779" s="116" t="str">
        <f>VLOOKUP(B779,SAOM!B775:L1503,11,0)</f>
        <v>35900-058</v>
      </c>
      <c r="U779" s="35"/>
      <c r="V779" s="63" t="str">
        <f>VLOOKUP(B779,SAOM!B775:N1503,13,0)</f>
        <v>-</v>
      </c>
      <c r="W779" s="34"/>
      <c r="X779" s="32"/>
      <c r="Y779" s="36"/>
      <c r="Z779" s="53"/>
      <c r="AA779" s="72"/>
      <c r="AB779" s="72" t="s">
        <v>4850</v>
      </c>
      <c r="AC779" s="72"/>
      <c r="AD779" s="32"/>
    </row>
    <row r="780" spans="1:30" s="37" customFormat="1">
      <c r="A780" s="69">
        <v>4018</v>
      </c>
      <c r="B780" s="61">
        <v>4018</v>
      </c>
      <c r="C780" s="34">
        <v>41116</v>
      </c>
      <c r="D780" s="34">
        <f t="shared" si="30"/>
        <v>41161</v>
      </c>
      <c r="E780" s="34">
        <f t="shared" si="31"/>
        <v>41176</v>
      </c>
      <c r="F780" s="34" t="s">
        <v>501</v>
      </c>
      <c r="G780" s="31" t="s">
        <v>752</v>
      </c>
      <c r="H780" s="31" t="s">
        <v>499</v>
      </c>
      <c r="I780" s="31" t="s">
        <v>499</v>
      </c>
      <c r="J780" s="32" t="s">
        <v>1911</v>
      </c>
      <c r="K780" s="32" t="s">
        <v>6567</v>
      </c>
      <c r="L780" s="32" t="s">
        <v>6568</v>
      </c>
      <c r="M780" s="63"/>
      <c r="N780" s="63">
        <v>4033</v>
      </c>
      <c r="O780" s="34" t="str">
        <f>VLOOKUP(B780,SAOM!B$2:I1732,8,0)</f>
        <v>-</v>
      </c>
      <c r="P780" s="34" t="e">
        <f>VLOOKUP(B780,AG_Lider!A$1:F2091,6,0)</f>
        <v>#N/A</v>
      </c>
      <c r="Q780" s="65" t="str">
        <f>VLOOKUP(B780,SAOM!B$2:J1732,9,0)</f>
        <v>LUCILENE OLIVEIRA CONSTANCIO</v>
      </c>
      <c r="R780" s="34" t="str">
        <f>VLOOKUP(B780,SAOM!B$2:K2178,10,0)</f>
        <v>CHACARA FERNANDO JARDIM 555</v>
      </c>
      <c r="S780" s="65">
        <f>VLOOKUP(B780,SAOM!B776:M1504,12,0)</f>
        <v>38391620</v>
      </c>
      <c r="T780" s="116" t="str">
        <f>VLOOKUP(B780,SAOM!B776:L1504,11,0)</f>
        <v>35900-595</v>
      </c>
      <c r="U780" s="35"/>
      <c r="V780" s="63" t="str">
        <f>VLOOKUP(B780,SAOM!B776:N1504,13,0)</f>
        <v>-</v>
      </c>
      <c r="W780" s="34"/>
      <c r="X780" s="32"/>
      <c r="Y780" s="36"/>
      <c r="Z780" s="53"/>
      <c r="AA780" s="72"/>
      <c r="AB780" s="72" t="s">
        <v>4850</v>
      </c>
      <c r="AC780" s="72"/>
      <c r="AD780" s="32"/>
    </row>
    <row r="781" spans="1:30" s="37" customFormat="1">
      <c r="A781" s="69">
        <v>4019</v>
      </c>
      <c r="B781" s="61">
        <v>4019</v>
      </c>
      <c r="C781" s="34">
        <v>41116</v>
      </c>
      <c r="D781" s="34">
        <f t="shared" si="30"/>
        <v>41161</v>
      </c>
      <c r="E781" s="34">
        <f t="shared" si="31"/>
        <v>41176</v>
      </c>
      <c r="F781" s="34" t="s">
        <v>501</v>
      </c>
      <c r="G781" s="31" t="s">
        <v>752</v>
      </c>
      <c r="H781" s="31" t="s">
        <v>499</v>
      </c>
      <c r="I781" s="31" t="s">
        <v>499</v>
      </c>
      <c r="J781" s="32" t="s">
        <v>1911</v>
      </c>
      <c r="K781" s="32" t="s">
        <v>6567</v>
      </c>
      <c r="L781" s="32" t="s">
        <v>6568</v>
      </c>
      <c r="M781" s="63"/>
      <c r="N781" s="63">
        <v>4033</v>
      </c>
      <c r="O781" s="34" t="str">
        <f>VLOOKUP(B781,SAOM!B$2:I1733,8,0)</f>
        <v>-</v>
      </c>
      <c r="P781" s="34" t="e">
        <f>VLOOKUP(B781,AG_Lider!A$1:F2092,6,0)</f>
        <v>#N/A</v>
      </c>
      <c r="Q781" s="65" t="str">
        <f>VLOOKUP(B781,SAOM!B$2:J1733,9,0)</f>
        <v>LUCILENE OLIVEIRA CONSTANCIO</v>
      </c>
      <c r="R781" s="34" t="str">
        <f>VLOOKUP(B781,SAOM!B$2:K2179,10,0)</f>
        <v>AV JOAO SOARES DA SILVA 135</v>
      </c>
      <c r="S781" s="65">
        <f>VLOOKUP(B781,SAOM!B777:M1505,12,0)</f>
        <v>38391469</v>
      </c>
      <c r="T781" s="116" t="str">
        <f>VLOOKUP(B781,SAOM!B777:L1505,11,0)</f>
        <v>35900-062</v>
      </c>
      <c r="U781" s="35"/>
      <c r="V781" s="63" t="str">
        <f>VLOOKUP(B781,SAOM!B777:N1505,13,0)</f>
        <v>-</v>
      </c>
      <c r="W781" s="34"/>
      <c r="X781" s="32"/>
      <c r="Y781" s="36"/>
      <c r="Z781" s="53"/>
      <c r="AA781" s="72"/>
      <c r="AB781" s="72" t="s">
        <v>4850</v>
      </c>
      <c r="AC781" s="72"/>
      <c r="AD781" s="32"/>
    </row>
    <row r="782" spans="1:30" s="37" customFormat="1">
      <c r="A782" s="69">
        <v>4053</v>
      </c>
      <c r="B782" s="61">
        <v>4053</v>
      </c>
      <c r="C782" s="34">
        <v>41116</v>
      </c>
      <c r="D782" s="34">
        <f t="shared" si="30"/>
        <v>41161</v>
      </c>
      <c r="E782" s="34">
        <f t="shared" si="31"/>
        <v>41176</v>
      </c>
      <c r="F782" s="34" t="s">
        <v>501</v>
      </c>
      <c r="G782" s="31" t="s">
        <v>752</v>
      </c>
      <c r="H782" s="31" t="s">
        <v>684</v>
      </c>
      <c r="I782" s="31" t="s">
        <v>684</v>
      </c>
      <c r="J782" s="32" t="s">
        <v>5571</v>
      </c>
      <c r="K782" s="32" t="s">
        <v>6573</v>
      </c>
      <c r="L782" s="32" t="s">
        <v>6574</v>
      </c>
      <c r="M782" s="63"/>
      <c r="N782" s="63">
        <v>4033</v>
      </c>
      <c r="O782" s="34" t="str">
        <f>VLOOKUP(B782,SAOM!B$2:I1734,8,0)</f>
        <v>-</v>
      </c>
      <c r="P782" s="34" t="e">
        <f>VLOOKUP(B782,AG_Lider!A$1:F2093,6,0)</f>
        <v>#N/A</v>
      </c>
      <c r="Q782" s="65" t="str">
        <f>VLOOKUP(B782,SAOM!B$2:J1734,9,0)</f>
        <v>REGINALDO/ARIANE</v>
      </c>
      <c r="R782" s="34" t="str">
        <f>VLOOKUP(B782,SAOM!B$2:K2180,10,0)</f>
        <v>TAVESSA CÂNDIDO LÚCIO FERREIRA, S/N</v>
      </c>
      <c r="S782" s="65" t="str">
        <f>VLOOKUP(B782,SAOM!B778:M1506,12,0)</f>
        <v>3672-3704</v>
      </c>
      <c r="T782" s="116" t="str">
        <f>VLOOKUP(B782,SAOM!B778:L1506,11,0)</f>
        <v>34740-000</v>
      </c>
      <c r="U782" s="35"/>
      <c r="V782" s="63" t="str">
        <f>VLOOKUP(B782,SAOM!B778:N1506,13,0)</f>
        <v>-</v>
      </c>
      <c r="W782" s="34"/>
      <c r="X782" s="32"/>
      <c r="Y782" s="36"/>
      <c r="Z782" s="53"/>
      <c r="AA782" s="72"/>
      <c r="AB782" s="72" t="s">
        <v>4850</v>
      </c>
      <c r="AC782" s="72"/>
      <c r="AD782" s="32"/>
    </row>
    <row r="783" spans="1:30" s="37" customFormat="1">
      <c r="A783" s="69">
        <v>4025</v>
      </c>
      <c r="B783" s="61">
        <v>4025</v>
      </c>
      <c r="C783" s="34">
        <v>41116</v>
      </c>
      <c r="D783" s="34">
        <f t="shared" si="30"/>
        <v>41161</v>
      </c>
      <c r="E783" s="34">
        <f t="shared" si="31"/>
        <v>41176</v>
      </c>
      <c r="F783" s="34" t="s">
        <v>501</v>
      </c>
      <c r="G783" s="31" t="s">
        <v>752</v>
      </c>
      <c r="H783" s="31" t="s">
        <v>499</v>
      </c>
      <c r="I783" s="31" t="s">
        <v>499</v>
      </c>
      <c r="J783" s="32" t="s">
        <v>6349</v>
      </c>
      <c r="K783" s="32" t="s">
        <v>6569</v>
      </c>
      <c r="L783" s="32" t="s">
        <v>6570</v>
      </c>
      <c r="M783" s="63"/>
      <c r="N783" s="63">
        <v>4033</v>
      </c>
      <c r="O783" s="34" t="str">
        <f>VLOOKUP(B783,SAOM!B$2:I1735,8,0)</f>
        <v>-</v>
      </c>
      <c r="P783" s="34" t="e">
        <f>VLOOKUP(B783,AG_Lider!A$1:F2094,6,0)</f>
        <v>#N/A</v>
      </c>
      <c r="Q783" s="65" t="str">
        <f>VLOOKUP(B783,SAOM!B$2:J1735,9,0)</f>
        <v>Jordana Souza Rodrigues de Paula</v>
      </c>
      <c r="R783" s="34" t="str">
        <f>VLOOKUP(B783,SAOM!B$2:K2181,10,0)</f>
        <v>Rua do Campo, S/Nº</v>
      </c>
      <c r="S783" s="65" t="str">
        <f>VLOOKUP(B783,SAOM!B779:M1507,12,0)</f>
        <v>(31)35593211</v>
      </c>
      <c r="T783" s="116" t="str">
        <f>VLOOKUP(B783,SAOM!B779:L1507,11,0)</f>
        <v>35400-000</v>
      </c>
      <c r="U783" s="35"/>
      <c r="V783" s="63" t="str">
        <f>VLOOKUP(B783,SAOM!B779:N1507,13,0)</f>
        <v>-</v>
      </c>
      <c r="W783" s="34"/>
      <c r="X783" s="32"/>
      <c r="Y783" s="36"/>
      <c r="Z783" s="53"/>
      <c r="AA783" s="72"/>
      <c r="AB783" s="72" t="s">
        <v>4850</v>
      </c>
      <c r="AC783" s="72"/>
      <c r="AD783" s="32"/>
    </row>
    <row r="784" spans="1:30" s="37" customFormat="1">
      <c r="A784" s="69">
        <v>4023</v>
      </c>
      <c r="B784" s="61">
        <v>4023</v>
      </c>
      <c r="C784" s="34">
        <v>41116</v>
      </c>
      <c r="D784" s="34">
        <f t="shared" si="30"/>
        <v>41161</v>
      </c>
      <c r="E784" s="34">
        <f t="shared" si="31"/>
        <v>41176</v>
      </c>
      <c r="F784" s="34" t="s">
        <v>501</v>
      </c>
      <c r="G784" s="31" t="s">
        <v>752</v>
      </c>
      <c r="H784" s="31" t="s">
        <v>499</v>
      </c>
      <c r="I784" s="31" t="s">
        <v>499</v>
      </c>
      <c r="J784" s="32" t="s">
        <v>6349</v>
      </c>
      <c r="K784" s="32" t="s">
        <v>6569</v>
      </c>
      <c r="L784" s="32" t="s">
        <v>6570</v>
      </c>
      <c r="M784" s="63"/>
      <c r="N784" s="63">
        <v>4033</v>
      </c>
      <c r="O784" s="34" t="str">
        <f>VLOOKUP(B784,SAOM!B$2:I1736,8,0)</f>
        <v>-</v>
      </c>
      <c r="P784" s="34" t="e">
        <f>VLOOKUP(B784,AG_Lider!A$1:F2095,6,0)</f>
        <v>#N/A</v>
      </c>
      <c r="Q784" s="65" t="str">
        <f>VLOOKUP(B784,SAOM!B$2:J1736,9,0)</f>
        <v>Wander Lúcio Reis</v>
      </c>
      <c r="R784" s="34" t="str">
        <f>VLOOKUP(B784,SAOM!B$2:K2182,10,0)</f>
        <v>Estrada do Cumbi ,S/Nº</v>
      </c>
      <c r="S784" s="65" t="str">
        <f>VLOOKUP(B784,SAOM!B780:M1508,12,0)</f>
        <v>(31)3553-1664</v>
      </c>
      <c r="T784" s="116" t="str">
        <f>VLOOKUP(B784,SAOM!B780:L1508,11,0)</f>
        <v>35410-000</v>
      </c>
      <c r="U784" s="35"/>
      <c r="V784" s="63" t="str">
        <f>VLOOKUP(B784,SAOM!B780:N1508,13,0)</f>
        <v>-</v>
      </c>
      <c r="W784" s="34"/>
      <c r="X784" s="32"/>
      <c r="Y784" s="36"/>
      <c r="Z784" s="53"/>
      <c r="AA784" s="72"/>
      <c r="AB784" s="72" t="s">
        <v>4850</v>
      </c>
      <c r="AC784" s="72"/>
      <c r="AD784" s="32"/>
    </row>
    <row r="785" spans="1:30" s="37" customFormat="1">
      <c r="A785" s="69">
        <v>4024</v>
      </c>
      <c r="B785" s="61">
        <v>4024</v>
      </c>
      <c r="C785" s="34">
        <v>41116</v>
      </c>
      <c r="D785" s="34">
        <f t="shared" si="30"/>
        <v>41161</v>
      </c>
      <c r="E785" s="34">
        <f t="shared" si="31"/>
        <v>41176</v>
      </c>
      <c r="F785" s="34" t="s">
        <v>501</v>
      </c>
      <c r="G785" s="31" t="s">
        <v>752</v>
      </c>
      <c r="H785" s="31" t="s">
        <v>499</v>
      </c>
      <c r="I785" s="31" t="s">
        <v>499</v>
      </c>
      <c r="J785" s="32" t="s">
        <v>6349</v>
      </c>
      <c r="K785" s="32" t="s">
        <v>6569</v>
      </c>
      <c r="L785" s="32" t="s">
        <v>6570</v>
      </c>
      <c r="M785" s="63"/>
      <c r="N785" s="63">
        <v>4033</v>
      </c>
      <c r="O785" s="34" t="str">
        <f>VLOOKUP(B785,SAOM!B$2:I1737,8,0)</f>
        <v>-</v>
      </c>
      <c r="P785" s="34" t="e">
        <f>VLOOKUP(B785,AG_Lider!A$1:F2096,6,0)</f>
        <v>#N/A</v>
      </c>
      <c r="Q785" s="65" t="str">
        <f>VLOOKUP(B785,SAOM!B$2:J1737,9,0)</f>
        <v>Alexandre Moreira</v>
      </c>
      <c r="R785" s="34" t="str">
        <f>VLOOKUP(B785,SAOM!B$2:K2183,10,0)</f>
        <v>Rua Padre Epifânio,nº 101</v>
      </c>
      <c r="S785" s="65" t="str">
        <f>VLOOKUP(B785,SAOM!B781:M1509,12,0)</f>
        <v>(31)35593232</v>
      </c>
      <c r="T785" s="116" t="str">
        <f>VLOOKUP(B785,SAOM!B781:L1509,11,0)</f>
        <v>35400-000</v>
      </c>
      <c r="U785" s="35"/>
      <c r="V785" s="63" t="str">
        <f>VLOOKUP(B785,SAOM!B781:N1509,13,0)</f>
        <v>-</v>
      </c>
      <c r="W785" s="34"/>
      <c r="X785" s="32"/>
      <c r="Y785" s="36"/>
      <c r="Z785" s="53"/>
      <c r="AA785" s="72"/>
      <c r="AB785" s="72" t="s">
        <v>4850</v>
      </c>
      <c r="AC785" s="72"/>
      <c r="AD785" s="32"/>
    </row>
    <row r="786" spans="1:30" s="37" customFormat="1">
      <c r="A786" s="69">
        <v>4026</v>
      </c>
      <c r="B786" s="61">
        <v>4026</v>
      </c>
      <c r="C786" s="34">
        <v>41116</v>
      </c>
      <c r="D786" s="34">
        <f t="shared" si="30"/>
        <v>41161</v>
      </c>
      <c r="E786" s="34">
        <f t="shared" si="31"/>
        <v>41176</v>
      </c>
      <c r="F786" s="34" t="s">
        <v>501</v>
      </c>
      <c r="G786" s="31" t="s">
        <v>752</v>
      </c>
      <c r="H786" s="31" t="s">
        <v>499</v>
      </c>
      <c r="I786" s="31" t="s">
        <v>499</v>
      </c>
      <c r="J786" s="32" t="s">
        <v>6349</v>
      </c>
      <c r="K786" s="32" t="s">
        <v>6569</v>
      </c>
      <c r="L786" s="32" t="s">
        <v>6570</v>
      </c>
      <c r="M786" s="63"/>
      <c r="N786" s="63">
        <v>4033</v>
      </c>
      <c r="O786" s="34" t="str">
        <f>VLOOKUP(B786,SAOM!B$2:I1738,8,0)</f>
        <v>-</v>
      </c>
      <c r="P786" s="34" t="e">
        <f>VLOOKUP(B786,AG_Lider!A$1:F2097,6,0)</f>
        <v>#N/A</v>
      </c>
      <c r="Q786" s="65" t="str">
        <f>VLOOKUP(B786,SAOM!B$2:J1738,9,0)</f>
        <v>Luiza Paiva</v>
      </c>
      <c r="R786" s="34" t="str">
        <f>VLOOKUP(B786,SAOM!B$2:K2184,10,0)</f>
        <v>Rua da Abolição,nº208</v>
      </c>
      <c r="S786" s="65" t="str">
        <f>VLOOKUP(B786,SAOM!B782:M1510,12,0)</f>
        <v>(31)35593323</v>
      </c>
      <c r="T786" s="116" t="str">
        <f>VLOOKUP(B786,SAOM!B782:L1510,11,0)</f>
        <v>35400-000</v>
      </c>
      <c r="U786" s="35"/>
      <c r="V786" s="63" t="str">
        <f>VLOOKUP(B786,SAOM!B782:N1510,13,0)</f>
        <v>-</v>
      </c>
      <c r="W786" s="34"/>
      <c r="X786" s="32"/>
      <c r="Y786" s="36"/>
      <c r="Z786" s="53"/>
      <c r="AA786" s="72"/>
      <c r="AB786" s="72" t="s">
        <v>4850</v>
      </c>
      <c r="AC786" s="72"/>
      <c r="AD786" s="32"/>
    </row>
    <row r="787" spans="1:30" s="37" customFormat="1">
      <c r="A787" s="69">
        <v>4027</v>
      </c>
      <c r="B787" s="61">
        <v>4027</v>
      </c>
      <c r="C787" s="34">
        <v>41116</v>
      </c>
      <c r="D787" s="34">
        <f t="shared" si="30"/>
        <v>41161</v>
      </c>
      <c r="E787" s="34">
        <f t="shared" si="31"/>
        <v>41176</v>
      </c>
      <c r="F787" s="34" t="s">
        <v>501</v>
      </c>
      <c r="G787" s="31" t="s">
        <v>752</v>
      </c>
      <c r="H787" s="31" t="s">
        <v>499</v>
      </c>
      <c r="I787" s="31" t="s">
        <v>499</v>
      </c>
      <c r="J787" s="32" t="s">
        <v>6349</v>
      </c>
      <c r="K787" s="32" t="s">
        <v>6569</v>
      </c>
      <c r="L787" s="32" t="s">
        <v>6570</v>
      </c>
      <c r="M787" s="63"/>
      <c r="N787" s="63">
        <v>4033</v>
      </c>
      <c r="O787" s="34" t="str">
        <f>VLOOKUP(B787,SAOM!B$2:I1739,8,0)</f>
        <v>-</v>
      </c>
      <c r="P787" s="34" t="e">
        <f>VLOOKUP(B787,AG_Lider!A$1:F2098,6,0)</f>
        <v>#N/A</v>
      </c>
      <c r="Q787" s="65" t="str">
        <f>VLOOKUP(B787,SAOM!B$2:J1739,9,0)</f>
        <v>Miguel Serpa</v>
      </c>
      <c r="R787" s="34" t="str">
        <f>VLOOKUP(B787,SAOM!B$2:K2185,10,0)</f>
        <v>Rua oito de Setembro,S/Nº</v>
      </c>
      <c r="S787" s="65" t="str">
        <f>VLOOKUP(B787,SAOM!B783:M1511,12,0)</f>
        <v>(31)35593220</v>
      </c>
      <c r="T787" s="116" t="str">
        <f>VLOOKUP(B787,SAOM!B783:L1511,11,0)</f>
        <v>35400-000</v>
      </c>
      <c r="U787" s="35"/>
      <c r="V787" s="63" t="str">
        <f>VLOOKUP(B787,SAOM!B783:N1511,13,0)</f>
        <v>-</v>
      </c>
      <c r="W787" s="34"/>
      <c r="X787" s="32"/>
      <c r="Y787" s="36"/>
      <c r="Z787" s="53"/>
      <c r="AA787" s="72"/>
      <c r="AB787" s="72" t="s">
        <v>4850</v>
      </c>
      <c r="AC787" s="72"/>
      <c r="AD787" s="32"/>
    </row>
    <row r="788" spans="1:30" s="37" customFormat="1">
      <c r="A788" s="69">
        <v>4022</v>
      </c>
      <c r="B788" s="61">
        <v>4022</v>
      </c>
      <c r="C788" s="34">
        <v>41116</v>
      </c>
      <c r="D788" s="34">
        <f t="shared" si="30"/>
        <v>41161</v>
      </c>
      <c r="E788" s="34">
        <f t="shared" si="31"/>
        <v>41176</v>
      </c>
      <c r="F788" s="34" t="s">
        <v>501</v>
      </c>
      <c r="G788" s="31" t="s">
        <v>752</v>
      </c>
      <c r="H788" s="31" t="s">
        <v>499</v>
      </c>
      <c r="I788" s="31" t="s">
        <v>499</v>
      </c>
      <c r="J788" s="32" t="s">
        <v>6349</v>
      </c>
      <c r="K788" s="32" t="s">
        <v>6569</v>
      </c>
      <c r="L788" s="32" t="s">
        <v>6570</v>
      </c>
      <c r="M788" s="63"/>
      <c r="N788" s="63">
        <v>4033</v>
      </c>
      <c r="O788" s="34" t="str">
        <f>VLOOKUP(B788,SAOM!B$2:I1740,8,0)</f>
        <v>-</v>
      </c>
      <c r="P788" s="34" t="e">
        <f>VLOOKUP(B788,AG_Lider!A$1:F2099,6,0)</f>
        <v>#N/A</v>
      </c>
      <c r="Q788" s="65" t="str">
        <f>VLOOKUP(B788,SAOM!B$2:J1740,9,0)</f>
        <v>Alessandra Gomes Machado</v>
      </c>
      <c r="R788" s="34" t="str">
        <f>VLOOKUP(B788,SAOM!B$2:K2186,10,0)</f>
        <v>Rua Mecânco José Português ,S/Nº</v>
      </c>
      <c r="S788" s="65" t="str">
        <f>VLOOKUP(B788,SAOM!B784:M1512,12,0)</f>
        <v>(31)3559-3131</v>
      </c>
      <c r="T788" s="116" t="str">
        <f>VLOOKUP(B788,SAOM!B784:L1512,11,0)</f>
        <v>35400-000</v>
      </c>
      <c r="U788" s="35"/>
      <c r="V788" s="63" t="str">
        <f>VLOOKUP(B788,SAOM!B784:N1512,13,0)</f>
        <v>-</v>
      </c>
      <c r="W788" s="34"/>
      <c r="X788" s="32"/>
      <c r="Y788" s="36"/>
      <c r="Z788" s="53"/>
      <c r="AA788" s="72"/>
      <c r="AB788" s="72" t="s">
        <v>4850</v>
      </c>
      <c r="AC788" s="72"/>
      <c r="AD788" s="32"/>
    </row>
    <row r="789" spans="1:30" s="37" customFormat="1">
      <c r="A789" s="69">
        <v>4029</v>
      </c>
      <c r="B789" s="61">
        <v>4029</v>
      </c>
      <c r="C789" s="34">
        <v>41116</v>
      </c>
      <c r="D789" s="34">
        <f t="shared" si="30"/>
        <v>41161</v>
      </c>
      <c r="E789" s="34">
        <f t="shared" si="31"/>
        <v>41176</v>
      </c>
      <c r="F789" s="34" t="s">
        <v>501</v>
      </c>
      <c r="G789" s="31" t="s">
        <v>752</v>
      </c>
      <c r="H789" s="31" t="s">
        <v>499</v>
      </c>
      <c r="I789" s="31" t="s">
        <v>499</v>
      </c>
      <c r="J789" s="32" t="s">
        <v>6349</v>
      </c>
      <c r="K789" s="32" t="s">
        <v>6569</v>
      </c>
      <c r="L789" s="32" t="s">
        <v>6570</v>
      </c>
      <c r="M789" s="63"/>
      <c r="N789" s="63">
        <v>4033</v>
      </c>
      <c r="O789" s="34" t="str">
        <f>VLOOKUP(B789,SAOM!B$2:I1741,8,0)</f>
        <v>-</v>
      </c>
      <c r="P789" s="34" t="e">
        <f>VLOOKUP(B789,AG_Lider!A$1:F2100,6,0)</f>
        <v>#N/A</v>
      </c>
      <c r="Q789" s="65" t="str">
        <f>VLOOKUP(B789,SAOM!B$2:J1741,9,0)</f>
        <v>Elissama Ciribelli</v>
      </c>
      <c r="R789" s="34" t="str">
        <f>VLOOKUP(B789,SAOM!B$2:K2187,10,0)</f>
        <v>Rua Rodrigo Silva, nº 295</v>
      </c>
      <c r="S789" s="65" t="str">
        <f>VLOOKUP(B789,SAOM!B785:M1513,12,0)</f>
        <v>(31)3559-3233</v>
      </c>
      <c r="T789" s="116" t="str">
        <f>VLOOKUP(B789,SAOM!B785:L1513,11,0)</f>
        <v>35400-000</v>
      </c>
      <c r="U789" s="35"/>
      <c r="V789" s="63" t="str">
        <f>VLOOKUP(B789,SAOM!B785:N1513,13,0)</f>
        <v>-</v>
      </c>
      <c r="W789" s="34"/>
      <c r="X789" s="32"/>
      <c r="Y789" s="36"/>
      <c r="Z789" s="53"/>
      <c r="AA789" s="72"/>
      <c r="AB789" s="72" t="s">
        <v>4850</v>
      </c>
      <c r="AC789" s="72"/>
      <c r="AD789" s="32"/>
    </row>
    <row r="790" spans="1:30" s="37" customFormat="1">
      <c r="A790" s="69">
        <v>4028</v>
      </c>
      <c r="B790" s="61">
        <v>4028</v>
      </c>
      <c r="C790" s="34">
        <v>41116</v>
      </c>
      <c r="D790" s="34">
        <f t="shared" si="30"/>
        <v>41161</v>
      </c>
      <c r="E790" s="34">
        <f t="shared" si="31"/>
        <v>41176</v>
      </c>
      <c r="F790" s="34" t="s">
        <v>501</v>
      </c>
      <c r="G790" s="31" t="s">
        <v>752</v>
      </c>
      <c r="H790" s="31" t="s">
        <v>499</v>
      </c>
      <c r="I790" s="31" t="s">
        <v>499</v>
      </c>
      <c r="J790" s="32" t="s">
        <v>6349</v>
      </c>
      <c r="K790" s="32" t="s">
        <v>6569</v>
      </c>
      <c r="L790" s="32" t="s">
        <v>6570</v>
      </c>
      <c r="M790" s="63"/>
      <c r="N790" s="63">
        <v>4033</v>
      </c>
      <c r="O790" s="34" t="str">
        <f>VLOOKUP(B790,SAOM!B$2:I1742,8,0)</f>
        <v>-</v>
      </c>
      <c r="P790" s="34" t="e">
        <f>VLOOKUP(B790,AG_Lider!A$1:F2101,6,0)</f>
        <v>#N/A</v>
      </c>
      <c r="Q790" s="65" t="str">
        <f>VLOOKUP(B790,SAOM!B$2:J1742,9,0)</f>
        <v>Cristiane Muniz</v>
      </c>
      <c r="R790" s="34" t="str">
        <f>VLOOKUP(B790,SAOM!B$2:K2188,10,0)</f>
        <v>Rua das Tulipas,nº 02</v>
      </c>
      <c r="S790" s="65" t="str">
        <f>VLOOKUP(B790,SAOM!B786:M1514,12,0)</f>
        <v>(31)35593347</v>
      </c>
      <c r="T790" s="116" t="str">
        <f>VLOOKUP(B790,SAOM!B786:L1514,11,0)</f>
        <v>35400-000</v>
      </c>
      <c r="U790" s="35"/>
      <c r="V790" s="63" t="str">
        <f>VLOOKUP(B790,SAOM!B786:N1514,13,0)</f>
        <v>-</v>
      </c>
      <c r="W790" s="34"/>
      <c r="X790" s="32"/>
      <c r="Y790" s="36"/>
      <c r="Z790" s="53"/>
      <c r="AA790" s="72"/>
      <c r="AB790" s="72" t="s">
        <v>4850</v>
      </c>
      <c r="AC790" s="72"/>
      <c r="AD790" s="32"/>
    </row>
    <row r="791" spans="1:30" s="37" customFormat="1">
      <c r="A791" s="69">
        <v>4030</v>
      </c>
      <c r="B791" s="61">
        <v>4030</v>
      </c>
      <c r="C791" s="34">
        <v>41116</v>
      </c>
      <c r="D791" s="34">
        <f t="shared" si="30"/>
        <v>41161</v>
      </c>
      <c r="E791" s="34">
        <f t="shared" si="31"/>
        <v>41176</v>
      </c>
      <c r="F791" s="34" t="s">
        <v>501</v>
      </c>
      <c r="G791" s="31" t="s">
        <v>752</v>
      </c>
      <c r="H791" s="31" t="s">
        <v>499</v>
      </c>
      <c r="I791" s="31" t="s">
        <v>499</v>
      </c>
      <c r="J791" s="32" t="s">
        <v>6349</v>
      </c>
      <c r="K791" s="32" t="s">
        <v>6569</v>
      </c>
      <c r="L791" s="32" t="s">
        <v>6570</v>
      </c>
      <c r="M791" s="63"/>
      <c r="N791" s="63">
        <v>4033</v>
      </c>
      <c r="O791" s="34" t="str">
        <f>VLOOKUP(B791,SAOM!B$2:I1743,8,0)</f>
        <v>-</v>
      </c>
      <c r="P791" s="34" t="e">
        <f>VLOOKUP(B791,AG_Lider!A$1:F2102,6,0)</f>
        <v>#N/A</v>
      </c>
      <c r="Q791" s="65" t="str">
        <f>VLOOKUP(B791,SAOM!B$2:J1743,9,0)</f>
        <v>Isadora de Oliveira</v>
      </c>
      <c r="R791" s="34" t="str">
        <f>VLOOKUP(B791,SAOM!B$2:K2189,10,0)</f>
        <v>Rua 03, Nº30</v>
      </c>
      <c r="S791" s="65" t="str">
        <f>VLOOKUP(B791,SAOM!B787:M1515,12,0)</f>
        <v>(31)3559-3272</v>
      </c>
      <c r="T791" s="116" t="str">
        <f>VLOOKUP(B791,SAOM!B787:L1515,11,0)</f>
        <v>35400-000</v>
      </c>
      <c r="U791" s="35"/>
      <c r="V791" s="63" t="str">
        <f>VLOOKUP(B791,SAOM!B787:N1515,13,0)</f>
        <v>-</v>
      </c>
      <c r="W791" s="34"/>
      <c r="X791" s="32"/>
      <c r="Y791" s="36"/>
      <c r="Z791" s="53"/>
      <c r="AA791" s="72"/>
      <c r="AB791" s="72" t="s">
        <v>4850</v>
      </c>
      <c r="AC791" s="72"/>
      <c r="AD791" s="32"/>
    </row>
    <row r="792" spans="1:30" s="37" customFormat="1">
      <c r="A792" s="69">
        <v>4031</v>
      </c>
      <c r="B792" s="61">
        <v>4031</v>
      </c>
      <c r="C792" s="34">
        <v>41116</v>
      </c>
      <c r="D792" s="34">
        <f t="shared" si="30"/>
        <v>41161</v>
      </c>
      <c r="E792" s="34">
        <f t="shared" si="31"/>
        <v>41176</v>
      </c>
      <c r="F792" s="34" t="s">
        <v>501</v>
      </c>
      <c r="G792" s="31" t="s">
        <v>752</v>
      </c>
      <c r="H792" s="31" t="s">
        <v>499</v>
      </c>
      <c r="I792" s="31" t="s">
        <v>499</v>
      </c>
      <c r="J792" s="32" t="s">
        <v>6349</v>
      </c>
      <c r="K792" s="32" t="s">
        <v>6569</v>
      </c>
      <c r="L792" s="32" t="s">
        <v>6570</v>
      </c>
      <c r="M792" s="63"/>
      <c r="N792" s="63">
        <v>4033</v>
      </c>
      <c r="O792" s="34" t="str">
        <f>VLOOKUP(B792,SAOM!B$2:I1744,8,0)</f>
        <v>-</v>
      </c>
      <c r="P792" s="34" t="e">
        <f>VLOOKUP(B792,AG_Lider!A$1:F2103,6,0)</f>
        <v>#N/A</v>
      </c>
      <c r="Q792" s="65" t="str">
        <f>VLOOKUP(B792,SAOM!B$2:J1744,9,0)</f>
        <v>Isadora de Oliveira</v>
      </c>
      <c r="R792" s="34" t="str">
        <f>VLOOKUP(B792,SAOM!B$2:K2190,10,0)</f>
        <v>Avenida Américo René Giannenetti,N º1730</v>
      </c>
      <c r="S792" s="65" t="str">
        <f>VLOOKUP(B792,SAOM!B788:M1516,12,0)</f>
        <v>(31)3559-3307</v>
      </c>
      <c r="T792" s="116" t="str">
        <f>VLOOKUP(B792,SAOM!B788:L1516,11,0)</f>
        <v>35400-000</v>
      </c>
      <c r="U792" s="35"/>
      <c r="V792" s="63" t="str">
        <f>VLOOKUP(B792,SAOM!B788:N1516,13,0)</f>
        <v>-</v>
      </c>
      <c r="W792" s="34"/>
      <c r="X792" s="32"/>
      <c r="Y792" s="36"/>
      <c r="Z792" s="53"/>
      <c r="AA792" s="72"/>
      <c r="AB792" s="72" t="s">
        <v>4850</v>
      </c>
      <c r="AC792" s="72"/>
      <c r="AD792" s="32"/>
    </row>
    <row r="793" spans="1:30" s="37" customFormat="1">
      <c r="A793" s="69">
        <v>4032</v>
      </c>
      <c r="B793" s="61">
        <v>4032</v>
      </c>
      <c r="C793" s="34">
        <v>41116</v>
      </c>
      <c r="D793" s="34">
        <f t="shared" si="30"/>
        <v>41161</v>
      </c>
      <c r="E793" s="34">
        <f t="shared" si="31"/>
        <v>41176</v>
      </c>
      <c r="F793" s="34" t="s">
        <v>501</v>
      </c>
      <c r="G793" s="31" t="s">
        <v>752</v>
      </c>
      <c r="H793" s="31" t="s">
        <v>499</v>
      </c>
      <c r="I793" s="31" t="s">
        <v>499</v>
      </c>
      <c r="J793" s="32" t="s">
        <v>6349</v>
      </c>
      <c r="K793" s="32" t="s">
        <v>6569</v>
      </c>
      <c r="L793" s="32" t="s">
        <v>6570</v>
      </c>
      <c r="M793" s="63"/>
      <c r="N793" s="63">
        <v>4033</v>
      </c>
      <c r="O793" s="34" t="str">
        <f>VLOOKUP(B793,SAOM!B$2:I1745,8,0)</f>
        <v>-</v>
      </c>
      <c r="P793" s="34" t="e">
        <f>VLOOKUP(B793,AG_Lider!A$1:F2104,6,0)</f>
        <v>#N/A</v>
      </c>
      <c r="Q793" s="65" t="str">
        <f>VLOOKUP(B793,SAOM!B$2:J1745,9,0)</f>
        <v>Michelle Isabel</v>
      </c>
      <c r="R793" s="34" t="str">
        <f>VLOOKUP(B793,SAOM!B$2:K2191,10,0)</f>
        <v>Rua Padre Rolim,S/Nº</v>
      </c>
      <c r="S793" s="65" t="str">
        <f>VLOOKUP(B793,SAOM!B789:M1517,12,0)</f>
        <v>(31)35516393</v>
      </c>
      <c r="T793" s="116" t="str">
        <f>VLOOKUP(B793,SAOM!B789:L1517,11,0)</f>
        <v>35400-000</v>
      </c>
      <c r="U793" s="35"/>
      <c r="V793" s="63" t="str">
        <f>VLOOKUP(B793,SAOM!B789:N1517,13,0)</f>
        <v>-</v>
      </c>
      <c r="W793" s="34"/>
      <c r="X793" s="32"/>
      <c r="Y793" s="36"/>
      <c r="Z793" s="53"/>
      <c r="AA793" s="72"/>
      <c r="AB793" s="72" t="s">
        <v>4850</v>
      </c>
      <c r="AC793" s="72"/>
      <c r="AD793" s="32"/>
    </row>
    <row r="794" spans="1:30" s="37" customFormat="1">
      <c r="A794" s="69">
        <v>4033</v>
      </c>
      <c r="B794" s="61">
        <v>4033</v>
      </c>
      <c r="C794" s="34">
        <v>41116</v>
      </c>
      <c r="D794" s="34">
        <f t="shared" si="30"/>
        <v>41161</v>
      </c>
      <c r="E794" s="34">
        <f t="shared" si="31"/>
        <v>41176</v>
      </c>
      <c r="F794" s="34" t="s">
        <v>501</v>
      </c>
      <c r="G794" s="31" t="s">
        <v>752</v>
      </c>
      <c r="H794" s="31" t="s">
        <v>499</v>
      </c>
      <c r="I794" s="31" t="s">
        <v>499</v>
      </c>
      <c r="J794" s="32" t="s">
        <v>6349</v>
      </c>
      <c r="K794" s="32" t="s">
        <v>6569</v>
      </c>
      <c r="L794" s="32" t="s">
        <v>6570</v>
      </c>
      <c r="M794" s="63"/>
      <c r="N794" s="63">
        <v>4033</v>
      </c>
      <c r="O794" s="34" t="str">
        <f>VLOOKUP(B794,SAOM!B$2:I1746,8,0)</f>
        <v>-</v>
      </c>
      <c r="P794" s="34" t="e">
        <f>VLOOKUP(B794,AG_Lider!A$1:F2105,6,0)</f>
        <v>#N/A</v>
      </c>
      <c r="Q794" s="65" t="str">
        <f>VLOOKUP(B794,SAOM!B$2:J1746,9,0)</f>
        <v>Michelle Isabel</v>
      </c>
      <c r="R794" s="34" t="str">
        <f>VLOOKUP(B794,SAOM!B$2:K2192,10,0)</f>
        <v>Rua Rio de Janeiro,S/Nº</v>
      </c>
      <c r="S794" s="65" t="str">
        <f>VLOOKUP(B794,SAOM!B790:M1518,12,0)</f>
        <v>(31)35593209</v>
      </c>
      <c r="T794" s="116" t="str">
        <f>VLOOKUP(B794,SAOM!B790:L1518,11,0)</f>
        <v>35400-000</v>
      </c>
      <c r="U794" s="35"/>
      <c r="V794" s="63" t="str">
        <f>VLOOKUP(B794,SAOM!B790:N1518,13,0)</f>
        <v>-</v>
      </c>
      <c r="W794" s="34"/>
      <c r="X794" s="32"/>
      <c r="Y794" s="36"/>
      <c r="Z794" s="53"/>
      <c r="AA794" s="72"/>
      <c r="AB794" s="72" t="s">
        <v>4850</v>
      </c>
      <c r="AC794" s="72"/>
      <c r="AD794" s="32"/>
    </row>
    <row r="795" spans="1:30" s="37" customFormat="1">
      <c r="A795" s="69">
        <v>4035</v>
      </c>
      <c r="B795" s="61">
        <v>4035</v>
      </c>
      <c r="C795" s="34">
        <v>41116</v>
      </c>
      <c r="D795" s="34">
        <f t="shared" si="30"/>
        <v>41161</v>
      </c>
      <c r="E795" s="34">
        <f t="shared" si="31"/>
        <v>41176</v>
      </c>
      <c r="F795" s="34" t="s">
        <v>501</v>
      </c>
      <c r="G795" s="31" t="s">
        <v>752</v>
      </c>
      <c r="H795" s="31" t="s">
        <v>499</v>
      </c>
      <c r="I795" s="31" t="s">
        <v>499</v>
      </c>
      <c r="J795" s="32" t="s">
        <v>6349</v>
      </c>
      <c r="K795" s="32" t="s">
        <v>6569</v>
      </c>
      <c r="L795" s="32" t="s">
        <v>6570</v>
      </c>
      <c r="M795" s="63"/>
      <c r="N795" s="63">
        <v>4033</v>
      </c>
      <c r="O795" s="34" t="str">
        <f>VLOOKUP(B795,SAOM!B$2:I1747,8,0)</f>
        <v>-</v>
      </c>
      <c r="P795" s="34" t="e">
        <f>VLOOKUP(B795,AG_Lider!A$1:F2106,6,0)</f>
        <v>#N/A</v>
      </c>
      <c r="Q795" s="65" t="str">
        <f>VLOOKUP(B795,SAOM!B$2:J1747,9,0)</f>
        <v>Ricardo Duarte</v>
      </c>
      <c r="R795" s="34" t="str">
        <f>VLOOKUP(B795,SAOM!B$2:K2193,10,0)</f>
        <v>Rua turmalina,N/º28</v>
      </c>
      <c r="S795" s="65" t="str">
        <f>VLOOKUP(B795,SAOM!B791:M1519,12,0)</f>
        <v>(31)35532893</v>
      </c>
      <c r="T795" s="116" t="str">
        <f>VLOOKUP(B795,SAOM!B791:L1519,11,0)</f>
        <v>35410-000</v>
      </c>
      <c r="U795" s="35"/>
      <c r="V795" s="63" t="str">
        <f>VLOOKUP(B795,SAOM!B791:N1519,13,0)</f>
        <v>-</v>
      </c>
      <c r="W795" s="34"/>
      <c r="X795" s="32"/>
      <c r="Y795" s="36"/>
      <c r="Z795" s="53"/>
      <c r="AA795" s="72"/>
      <c r="AB795" s="72" t="s">
        <v>4850</v>
      </c>
      <c r="AC795" s="72"/>
      <c r="AD795" s="32"/>
    </row>
    <row r="796" spans="1:30" s="37" customFormat="1">
      <c r="A796" s="69">
        <v>4036</v>
      </c>
      <c r="B796" s="61">
        <v>4036</v>
      </c>
      <c r="C796" s="34">
        <v>41116</v>
      </c>
      <c r="D796" s="34">
        <f t="shared" si="30"/>
        <v>41161</v>
      </c>
      <c r="E796" s="34">
        <f t="shared" si="31"/>
        <v>41176</v>
      </c>
      <c r="F796" s="34" t="s">
        <v>501</v>
      </c>
      <c r="G796" s="31" t="s">
        <v>752</v>
      </c>
      <c r="H796" s="31" t="s">
        <v>499</v>
      </c>
      <c r="I796" s="31" t="s">
        <v>499</v>
      </c>
      <c r="J796" s="32" t="s">
        <v>6349</v>
      </c>
      <c r="K796" s="32" t="s">
        <v>6569</v>
      </c>
      <c r="L796" s="32" t="s">
        <v>6570</v>
      </c>
      <c r="M796" s="63"/>
      <c r="N796" s="63">
        <v>4033</v>
      </c>
      <c r="O796" s="34" t="str">
        <f>VLOOKUP(B796,SAOM!B$2:I1748,8,0)</f>
        <v>-</v>
      </c>
      <c r="P796" s="34" t="e">
        <f>VLOOKUP(B796,AG_Lider!A$1:F2107,6,0)</f>
        <v>#N/A</v>
      </c>
      <c r="Q796" s="65" t="str">
        <f>VLOOKUP(B796,SAOM!B$2:J1748,9,0)</f>
        <v>Thaline Alves</v>
      </c>
      <c r="R796" s="34" t="str">
        <f>VLOOKUP(B796,SAOM!B$2:K2194,10,0)</f>
        <v>Rua Santo Onofre,,S/nº</v>
      </c>
      <c r="S796" s="65" t="str">
        <f>VLOOKUP(B796,SAOM!B792:M1520,12,0)</f>
        <v>(31)35535100</v>
      </c>
      <c r="T796" s="116" t="str">
        <f>VLOOKUP(B796,SAOM!B792:L1520,11,0)</f>
        <v>35412-000</v>
      </c>
      <c r="U796" s="35"/>
      <c r="V796" s="63" t="str">
        <f>VLOOKUP(B796,SAOM!B792:N1520,13,0)</f>
        <v>-</v>
      </c>
      <c r="W796" s="34"/>
      <c r="X796" s="32"/>
      <c r="Y796" s="36"/>
      <c r="Z796" s="53"/>
      <c r="AA796" s="72"/>
      <c r="AB796" s="72" t="s">
        <v>4850</v>
      </c>
      <c r="AC796" s="72"/>
      <c r="AD796" s="32"/>
    </row>
    <row r="797" spans="1:30" s="37" customFormat="1">
      <c r="A797" s="69">
        <v>4038</v>
      </c>
      <c r="B797" s="61">
        <v>4038</v>
      </c>
      <c r="C797" s="34">
        <v>41116</v>
      </c>
      <c r="D797" s="34">
        <f t="shared" si="30"/>
        <v>41161</v>
      </c>
      <c r="E797" s="34">
        <f t="shared" si="31"/>
        <v>41176</v>
      </c>
      <c r="F797" s="34" t="s">
        <v>501</v>
      </c>
      <c r="G797" s="31" t="s">
        <v>752</v>
      </c>
      <c r="H797" s="31" t="s">
        <v>499</v>
      </c>
      <c r="I797" s="31" t="s">
        <v>499</v>
      </c>
      <c r="J797" s="32" t="s">
        <v>6349</v>
      </c>
      <c r="K797" s="32" t="s">
        <v>6569</v>
      </c>
      <c r="L797" s="32" t="s">
        <v>6570</v>
      </c>
      <c r="M797" s="63"/>
      <c r="N797" s="63">
        <v>4033</v>
      </c>
      <c r="O797" s="34" t="str">
        <f>VLOOKUP(B797,SAOM!B$2:I1749,8,0)</f>
        <v>-</v>
      </c>
      <c r="P797" s="34" t="e">
        <f>VLOOKUP(B797,AG_Lider!A$1:F2108,6,0)</f>
        <v>#N/A</v>
      </c>
      <c r="Q797" s="65" t="str">
        <f>VLOOKUP(B797,SAOM!B$2:J1749,9,0)</f>
        <v>Thaline Alves</v>
      </c>
      <c r="R797" s="34" t="str">
        <f>VLOOKUP(B797,SAOM!B$2:K2195,10,0)</f>
        <v>Ratinho</v>
      </c>
      <c r="S797" s="65" t="str">
        <f>VLOOKUP(B797,SAOM!B793:M1521,12,0)</f>
        <v>(31)35535100</v>
      </c>
      <c r="T797" s="116" t="str">
        <f>VLOOKUP(B797,SAOM!B793:L1521,11,0)</f>
        <v>35412-000</v>
      </c>
      <c r="U797" s="35"/>
      <c r="V797" s="63" t="str">
        <f>VLOOKUP(B797,SAOM!B793:N1521,13,0)</f>
        <v>-</v>
      </c>
      <c r="W797" s="34"/>
      <c r="X797" s="32"/>
      <c r="Y797" s="36"/>
      <c r="Z797" s="53"/>
      <c r="AA797" s="72"/>
      <c r="AB797" s="72" t="s">
        <v>4850</v>
      </c>
      <c r="AC797" s="72"/>
      <c r="AD797" s="32"/>
    </row>
    <row r="798" spans="1:30" s="37" customFormat="1">
      <c r="A798" s="69">
        <v>4042</v>
      </c>
      <c r="B798" s="61">
        <v>4042</v>
      </c>
      <c r="C798" s="34">
        <v>41116</v>
      </c>
      <c r="D798" s="34">
        <f t="shared" si="30"/>
        <v>41161</v>
      </c>
      <c r="E798" s="34">
        <f t="shared" si="31"/>
        <v>41176</v>
      </c>
      <c r="F798" s="34" t="s">
        <v>501</v>
      </c>
      <c r="G798" s="31" t="s">
        <v>752</v>
      </c>
      <c r="H798" s="31" t="s">
        <v>499</v>
      </c>
      <c r="I798" s="31" t="s">
        <v>499</v>
      </c>
      <c r="J798" s="32" t="s">
        <v>6349</v>
      </c>
      <c r="K798" s="32" t="s">
        <v>6569</v>
      </c>
      <c r="L798" s="32" t="s">
        <v>6570</v>
      </c>
      <c r="M798" s="63"/>
      <c r="N798" s="63">
        <v>4033</v>
      </c>
      <c r="O798" s="34" t="str">
        <f>VLOOKUP(B798,SAOM!B$2:I1750,8,0)</f>
        <v>-</v>
      </c>
      <c r="P798" s="34" t="e">
        <f>VLOOKUP(B798,AG_Lider!A$1:F2109,6,0)</f>
        <v>#N/A</v>
      </c>
      <c r="Q798" s="65" t="str">
        <f>VLOOKUP(B798,SAOM!B$2:J1750,9,0)</f>
        <v>Christiane Lopes</v>
      </c>
      <c r="R798" s="34" t="str">
        <f>VLOOKUP(B798,SAOM!B$2:K2196,10,0)</f>
        <v>Rua Grande,S/Nº</v>
      </c>
      <c r="S798" s="65" t="str">
        <f>VLOOKUP(B798,SAOM!B794:M1522,12,0)</f>
        <v>(31)35538335</v>
      </c>
      <c r="T798" s="116" t="str">
        <f>VLOOKUP(B798,SAOM!B794:L1522,11,0)</f>
        <v>35411-000</v>
      </c>
      <c r="U798" s="35"/>
      <c r="V798" s="63" t="str">
        <f>VLOOKUP(B798,SAOM!B794:N1522,13,0)</f>
        <v>-</v>
      </c>
      <c r="W798" s="34"/>
      <c r="X798" s="32"/>
      <c r="Y798" s="36"/>
      <c r="Z798" s="53"/>
      <c r="AA798" s="72"/>
      <c r="AB798" s="72" t="s">
        <v>4850</v>
      </c>
      <c r="AC798" s="72"/>
      <c r="AD798" s="32"/>
    </row>
    <row r="799" spans="1:30" s="37" customFormat="1">
      <c r="A799" s="69">
        <v>4047</v>
      </c>
      <c r="B799" s="61">
        <v>4047</v>
      </c>
      <c r="C799" s="34">
        <v>41116</v>
      </c>
      <c r="D799" s="34">
        <f t="shared" si="30"/>
        <v>41161</v>
      </c>
      <c r="E799" s="34">
        <f t="shared" si="31"/>
        <v>41176</v>
      </c>
      <c r="F799" s="34" t="s">
        <v>501</v>
      </c>
      <c r="G799" s="31" t="s">
        <v>752</v>
      </c>
      <c r="H799" s="31" t="s">
        <v>499</v>
      </c>
      <c r="I799" s="31" t="s">
        <v>499</v>
      </c>
      <c r="J799" s="32" t="s">
        <v>6349</v>
      </c>
      <c r="K799" s="32" t="s">
        <v>6569</v>
      </c>
      <c r="L799" s="32" t="s">
        <v>6570</v>
      </c>
      <c r="M799" s="63"/>
      <c r="N799" s="63">
        <v>4033</v>
      </c>
      <c r="O799" s="34" t="str">
        <f>VLOOKUP(B799,SAOM!B$2:I1751,8,0)</f>
        <v>-</v>
      </c>
      <c r="P799" s="34" t="e">
        <f>VLOOKUP(B799,AG_Lider!A$1:F2110,6,0)</f>
        <v>#N/A</v>
      </c>
      <c r="Q799" s="65" t="str">
        <f>VLOOKUP(B799,SAOM!B$2:J1751,9,0)</f>
        <v>Natália Neiva</v>
      </c>
      <c r="R799" s="34" t="str">
        <f>VLOOKUP(B799,SAOM!B$2:K2197,10,0)</f>
        <v>Rua Geraldo Paiva</v>
      </c>
      <c r="S799" s="65" t="str">
        <f>VLOOKUP(B799,SAOM!B795:M1523,12,0)</f>
        <v>(31)35542224</v>
      </c>
      <c r="T799" s="116" t="str">
        <f>VLOOKUP(B799,SAOM!B795:L1523,11,0)</f>
        <v>35400-000</v>
      </c>
      <c r="U799" s="35"/>
      <c r="V799" s="63" t="str">
        <f>VLOOKUP(B799,SAOM!B795:N1523,13,0)</f>
        <v>-</v>
      </c>
      <c r="W799" s="34"/>
      <c r="X799" s="32"/>
      <c r="Y799" s="36"/>
      <c r="Z799" s="53"/>
      <c r="AA799" s="72"/>
      <c r="AB799" s="72" t="s">
        <v>4850</v>
      </c>
      <c r="AC799" s="72"/>
      <c r="AD799" s="32"/>
    </row>
    <row r="800" spans="1:30" s="37" customFormat="1">
      <c r="A800" s="69">
        <v>4049</v>
      </c>
      <c r="B800" s="61">
        <v>4049</v>
      </c>
      <c r="C800" s="34">
        <v>41116</v>
      </c>
      <c r="D800" s="34">
        <f t="shared" si="30"/>
        <v>41161</v>
      </c>
      <c r="E800" s="34">
        <f t="shared" si="31"/>
        <v>41176</v>
      </c>
      <c r="F800" s="34" t="s">
        <v>501</v>
      </c>
      <c r="G800" s="31" t="s">
        <v>752</v>
      </c>
      <c r="H800" s="31" t="s">
        <v>499</v>
      </c>
      <c r="I800" s="31" t="s">
        <v>499</v>
      </c>
      <c r="J800" s="32" t="s">
        <v>6349</v>
      </c>
      <c r="K800" s="32" t="s">
        <v>6569</v>
      </c>
      <c r="L800" s="32" t="s">
        <v>6570</v>
      </c>
      <c r="M800" s="63"/>
      <c r="N800" s="63">
        <v>4033</v>
      </c>
      <c r="O800" s="34" t="str">
        <f>VLOOKUP(B800,SAOM!B$2:I1752,8,0)</f>
        <v>-</v>
      </c>
      <c r="P800" s="34" t="e">
        <f>VLOOKUP(B800,AG_Lider!A$1:F2111,6,0)</f>
        <v>#N/A</v>
      </c>
      <c r="Q800" s="65" t="str">
        <f>VLOOKUP(B800,SAOM!B$2:J1752,9,0)</f>
        <v>Polyana Tomazini</v>
      </c>
      <c r="R800" s="34" t="str">
        <f>VLOOKUP(B800,SAOM!B$2:K2198,10,0)</f>
        <v>Rua Pedro Gonçalves,S/nº</v>
      </c>
      <c r="S800" s="65" t="str">
        <f>VLOOKUP(B800,SAOM!B796:M1524,12,0)</f>
        <v>(31)35544024</v>
      </c>
      <c r="T800" s="116" t="str">
        <f>VLOOKUP(B800,SAOM!B796:L1524,11,0)</f>
        <v>35413-000</v>
      </c>
      <c r="U800" s="35"/>
      <c r="V800" s="63" t="str">
        <f>VLOOKUP(B800,SAOM!B796:N1524,13,0)</f>
        <v>-</v>
      </c>
      <c r="W800" s="34"/>
      <c r="X800" s="32"/>
      <c r="Y800" s="36"/>
      <c r="Z800" s="53"/>
      <c r="AA800" s="72"/>
      <c r="AB800" s="72" t="s">
        <v>4850</v>
      </c>
      <c r="AC800" s="72"/>
      <c r="AD800" s="32"/>
    </row>
    <row r="801" spans="1:30" s="37" customFormat="1">
      <c r="A801" s="69">
        <v>4050</v>
      </c>
      <c r="B801" s="61">
        <v>4050</v>
      </c>
      <c r="C801" s="34">
        <v>41116</v>
      </c>
      <c r="D801" s="34">
        <f t="shared" si="30"/>
        <v>41161</v>
      </c>
      <c r="E801" s="34">
        <f t="shared" si="31"/>
        <v>41176</v>
      </c>
      <c r="F801" s="34" t="s">
        <v>501</v>
      </c>
      <c r="G801" s="31" t="s">
        <v>752</v>
      </c>
      <c r="H801" s="31" t="s">
        <v>499</v>
      </c>
      <c r="I801" s="31" t="s">
        <v>499</v>
      </c>
      <c r="J801" s="32" t="s">
        <v>6349</v>
      </c>
      <c r="K801" s="32" t="s">
        <v>6569</v>
      </c>
      <c r="L801" s="32" t="s">
        <v>6570</v>
      </c>
      <c r="M801" s="63"/>
      <c r="N801" s="63">
        <v>4033</v>
      </c>
      <c r="O801" s="34" t="str">
        <f>VLOOKUP(B801,SAOM!B$2:I1753,8,0)</f>
        <v>-</v>
      </c>
      <c r="P801" s="34" t="e">
        <f>VLOOKUP(B801,AG_Lider!A$1:F2112,6,0)</f>
        <v>#N/A</v>
      </c>
      <c r="Q801" s="65" t="str">
        <f>VLOOKUP(B801,SAOM!B$2:J1753,9,0)</f>
        <v>Polyana Tomazini</v>
      </c>
      <c r="R801" s="34" t="str">
        <f>VLOOKUP(B801,SAOM!B$2:K2199,10,0)</f>
        <v>Rua Manoel Gonçalves,S/Nº</v>
      </c>
      <c r="S801" s="65" t="str">
        <f>VLOOKUP(B801,SAOM!B797:M1525,12,0)</f>
        <v>(31)35544024</v>
      </c>
      <c r="T801" s="116" t="str">
        <f>VLOOKUP(B801,SAOM!B797:L1525,11,0)</f>
        <v>35414-000</v>
      </c>
      <c r="U801" s="35"/>
      <c r="V801" s="63" t="str">
        <f>VLOOKUP(B801,SAOM!B797:N1525,13,0)</f>
        <v>-</v>
      </c>
      <c r="W801" s="34"/>
      <c r="X801" s="32"/>
      <c r="Y801" s="36"/>
      <c r="Z801" s="53"/>
      <c r="AA801" s="72"/>
      <c r="AB801" s="72" t="s">
        <v>4850</v>
      </c>
      <c r="AC801" s="72"/>
      <c r="AD801" s="32"/>
    </row>
    <row r="802" spans="1:30" s="37" customFormat="1">
      <c r="A802" s="69">
        <v>4048</v>
      </c>
      <c r="B802" s="61">
        <v>4048</v>
      </c>
      <c r="C802" s="34">
        <v>41116</v>
      </c>
      <c r="D802" s="34">
        <f t="shared" si="30"/>
        <v>41161</v>
      </c>
      <c r="E802" s="34">
        <f t="shared" si="31"/>
        <v>41176</v>
      </c>
      <c r="F802" s="34" t="s">
        <v>501</v>
      </c>
      <c r="G802" s="31" t="s">
        <v>752</v>
      </c>
      <c r="H802" s="31" t="s">
        <v>499</v>
      </c>
      <c r="I802" s="31" t="s">
        <v>499</v>
      </c>
      <c r="J802" s="32" t="s">
        <v>6349</v>
      </c>
      <c r="K802" s="32" t="s">
        <v>6569</v>
      </c>
      <c r="L802" s="32" t="s">
        <v>6570</v>
      </c>
      <c r="M802" s="63"/>
      <c r="N802" s="63">
        <v>4033</v>
      </c>
      <c r="O802" s="34" t="str">
        <f>VLOOKUP(B802,SAOM!B$2:I1754,8,0)</f>
        <v>-</v>
      </c>
      <c r="P802" s="34" t="e">
        <f>VLOOKUP(B802,AG_Lider!A$1:F2113,6,0)</f>
        <v>#N/A</v>
      </c>
      <c r="Q802" s="65" t="str">
        <f>VLOOKUP(B802,SAOM!B$2:J1754,9,0)</f>
        <v>Leonora Campos</v>
      </c>
      <c r="R802" s="34" t="str">
        <f>VLOOKUP(B802,SAOM!B$2:K2200,10,0)</f>
        <v>Rua Vereador Julio Fortes,S/Nº</v>
      </c>
      <c r="S802" s="65" t="str">
        <f>VLOOKUP(B802,SAOM!B798:M1526,12,0)</f>
        <v>(31)35533145</v>
      </c>
      <c r="T802" s="116" t="str">
        <f>VLOOKUP(B802,SAOM!B798:L1526,11,0)</f>
        <v>35409-000</v>
      </c>
      <c r="U802" s="35"/>
      <c r="V802" s="63" t="str">
        <f>VLOOKUP(B802,SAOM!B798:N1526,13,0)</f>
        <v>-</v>
      </c>
      <c r="W802" s="34"/>
      <c r="X802" s="32"/>
      <c r="Y802" s="36"/>
      <c r="Z802" s="53"/>
      <c r="AA802" s="72"/>
      <c r="AB802" s="72" t="s">
        <v>4850</v>
      </c>
      <c r="AC802" s="72"/>
      <c r="AD802" s="32"/>
    </row>
    <row r="803" spans="1:30" s="37" customFormat="1">
      <c r="A803" s="69">
        <v>4051</v>
      </c>
      <c r="B803" s="61">
        <v>4051</v>
      </c>
      <c r="C803" s="34">
        <v>41116</v>
      </c>
      <c r="D803" s="34">
        <f t="shared" si="30"/>
        <v>41161</v>
      </c>
      <c r="E803" s="34">
        <f t="shared" si="31"/>
        <v>41176</v>
      </c>
      <c r="F803" s="34" t="s">
        <v>501</v>
      </c>
      <c r="G803" s="31" t="s">
        <v>752</v>
      </c>
      <c r="H803" s="31" t="s">
        <v>499</v>
      </c>
      <c r="I803" s="31" t="s">
        <v>499</v>
      </c>
      <c r="J803" s="32" t="s">
        <v>6349</v>
      </c>
      <c r="K803" s="32" t="s">
        <v>6569</v>
      </c>
      <c r="L803" s="32" t="s">
        <v>6570</v>
      </c>
      <c r="M803" s="63"/>
      <c r="N803" s="63">
        <v>4033</v>
      </c>
      <c r="O803" s="34" t="str">
        <f>VLOOKUP(B803,SAOM!B$2:I1755,8,0)</f>
        <v>-</v>
      </c>
      <c r="P803" s="34" t="e">
        <f>VLOOKUP(B803,AG_Lider!A$1:F2114,6,0)</f>
        <v>#N/A</v>
      </c>
      <c r="Q803" s="65" t="str">
        <f>VLOOKUP(B803,SAOM!B$2:J1755,9,0)</f>
        <v>Polyana Tomazini</v>
      </c>
      <c r="R803" s="34" t="str">
        <f>VLOOKUP(B803,SAOM!B$2:K2201,10,0)</f>
        <v>Rua Vereador Hélio Ferreira,S/Nº</v>
      </c>
      <c r="S803" s="65" t="str">
        <f>VLOOKUP(B803,SAOM!B799:M1527,12,0)</f>
        <v>(31)35541121</v>
      </c>
      <c r="T803" s="116" t="str">
        <f>VLOOKUP(B803,SAOM!B799:L1527,11,0)</f>
        <v>35416-000</v>
      </c>
      <c r="U803" s="35"/>
      <c r="V803" s="63" t="str">
        <f>VLOOKUP(B803,SAOM!B799:N1527,13,0)</f>
        <v>-</v>
      </c>
      <c r="W803" s="34"/>
      <c r="X803" s="32"/>
      <c r="Y803" s="36"/>
      <c r="Z803" s="53"/>
      <c r="AA803" s="72"/>
      <c r="AB803" s="72" t="s">
        <v>4850</v>
      </c>
      <c r="AC803" s="72"/>
      <c r="AD803" s="32"/>
    </row>
    <row r="804" spans="1:30" s="37" customFormat="1">
      <c r="A804" s="69">
        <v>4037</v>
      </c>
      <c r="B804" s="61">
        <v>4037</v>
      </c>
      <c r="C804" s="34">
        <v>41116</v>
      </c>
      <c r="D804" s="34">
        <f t="shared" si="30"/>
        <v>41161</v>
      </c>
      <c r="E804" s="34">
        <f t="shared" si="31"/>
        <v>41176</v>
      </c>
      <c r="F804" s="34" t="s">
        <v>501</v>
      </c>
      <c r="G804" s="31" t="s">
        <v>752</v>
      </c>
      <c r="H804" s="31" t="s">
        <v>499</v>
      </c>
      <c r="I804" s="31" t="s">
        <v>499</v>
      </c>
      <c r="J804" s="32" t="s">
        <v>6349</v>
      </c>
      <c r="K804" s="32" t="s">
        <v>6569</v>
      </c>
      <c r="L804" s="32" t="s">
        <v>6570</v>
      </c>
      <c r="M804" s="63"/>
      <c r="N804" s="63">
        <v>4033</v>
      </c>
      <c r="O804" s="34" t="str">
        <f>VLOOKUP(B804,SAOM!B$2:I1756,8,0)</f>
        <v>-</v>
      </c>
      <c r="P804" s="34" t="e">
        <f>VLOOKUP(B804,AG_Lider!A$1:F2115,6,0)</f>
        <v>#N/A</v>
      </c>
      <c r="Q804" s="65" t="str">
        <f>VLOOKUP(B804,SAOM!B$2:J1756,9,0)</f>
        <v>Thaline Alves</v>
      </c>
      <c r="R804" s="34" t="str">
        <f>VLOOKUP(B804,SAOM!B$2:K2202,10,0)</f>
        <v>Rua Principal,S/Nº</v>
      </c>
      <c r="S804" s="65" t="str">
        <f>VLOOKUP(B804,SAOM!B800:M1528,12,0)</f>
        <v>(31)35535100</v>
      </c>
      <c r="T804" s="116" t="str">
        <f>VLOOKUP(B804,SAOM!B800:L1528,11,0)</f>
        <v>35412-000</v>
      </c>
      <c r="U804" s="35"/>
      <c r="V804" s="63" t="str">
        <f>VLOOKUP(B804,SAOM!B800:N1528,13,0)</f>
        <v>-</v>
      </c>
      <c r="W804" s="34"/>
      <c r="X804" s="32"/>
      <c r="Y804" s="36"/>
      <c r="Z804" s="53"/>
      <c r="AA804" s="72"/>
      <c r="AB804" s="72" t="s">
        <v>4850</v>
      </c>
      <c r="AC804" s="72"/>
      <c r="AD804" s="32"/>
    </row>
    <row r="805" spans="1:30" s="37" customFormat="1">
      <c r="A805" s="69">
        <v>4040</v>
      </c>
      <c r="B805" s="61">
        <v>4040</v>
      </c>
      <c r="C805" s="34">
        <v>41116</v>
      </c>
      <c r="D805" s="34">
        <f t="shared" si="30"/>
        <v>41161</v>
      </c>
      <c r="E805" s="34">
        <f t="shared" si="31"/>
        <v>41176</v>
      </c>
      <c r="F805" s="34" t="s">
        <v>501</v>
      </c>
      <c r="G805" s="31" t="s">
        <v>752</v>
      </c>
      <c r="H805" s="31" t="s">
        <v>499</v>
      </c>
      <c r="I805" s="31" t="s">
        <v>499</v>
      </c>
      <c r="J805" s="32" t="s">
        <v>6349</v>
      </c>
      <c r="K805" s="32" t="s">
        <v>6569</v>
      </c>
      <c r="L805" s="32" t="s">
        <v>6570</v>
      </c>
      <c r="M805" s="63"/>
      <c r="N805" s="63">
        <v>4033</v>
      </c>
      <c r="O805" s="34" t="str">
        <f>VLOOKUP(B805,SAOM!B$2:I1757,8,0)</f>
        <v>-</v>
      </c>
      <c r="P805" s="34" t="e">
        <f>VLOOKUP(B805,AG_Lider!A$1:F2116,6,0)</f>
        <v>#N/A</v>
      </c>
      <c r="Q805" s="65" t="str">
        <f>VLOOKUP(B805,SAOM!B$2:J1757,9,0)</f>
        <v>Juliana Teixeira</v>
      </c>
      <c r="R805" s="34" t="str">
        <f>VLOOKUP(B805,SAOM!B$2:K2203,10,0)</f>
        <v>Rua Principal,S/Nº</v>
      </c>
      <c r="S805" s="65" t="str">
        <f>VLOOKUP(B805,SAOM!B801:M1529,12,0)</f>
        <v>(31)35537150</v>
      </c>
      <c r="T805" s="116" t="str">
        <f>VLOOKUP(B805,SAOM!B801:L1529,11,0)</f>
        <v>35406-000</v>
      </c>
      <c r="U805" s="35"/>
      <c r="V805" s="63" t="str">
        <f>VLOOKUP(B805,SAOM!B801:N1529,13,0)</f>
        <v>-</v>
      </c>
      <c r="W805" s="34"/>
      <c r="X805" s="32"/>
      <c r="Y805" s="36"/>
      <c r="Z805" s="53"/>
      <c r="AA805" s="72"/>
      <c r="AB805" s="72" t="s">
        <v>4850</v>
      </c>
      <c r="AC805" s="72"/>
      <c r="AD805" s="32"/>
    </row>
    <row r="806" spans="1:30" s="37" customFormat="1">
      <c r="A806" s="69">
        <v>4041</v>
      </c>
      <c r="B806" s="61">
        <v>4041</v>
      </c>
      <c r="C806" s="34">
        <v>41116</v>
      </c>
      <c r="D806" s="34">
        <f t="shared" si="30"/>
        <v>41161</v>
      </c>
      <c r="E806" s="34">
        <f t="shared" si="31"/>
        <v>41176</v>
      </c>
      <c r="F806" s="34" t="s">
        <v>501</v>
      </c>
      <c r="G806" s="31" t="s">
        <v>752</v>
      </c>
      <c r="H806" s="31" t="s">
        <v>499</v>
      </c>
      <c r="I806" s="31" t="s">
        <v>499</v>
      </c>
      <c r="J806" s="32" t="s">
        <v>6349</v>
      </c>
      <c r="K806" s="32" t="s">
        <v>6569</v>
      </c>
      <c r="L806" s="32" t="s">
        <v>6570</v>
      </c>
      <c r="M806" s="63"/>
      <c r="N806" s="63">
        <v>4033</v>
      </c>
      <c r="O806" s="34" t="str">
        <f>VLOOKUP(B806,SAOM!B$2:I1758,8,0)</f>
        <v>-</v>
      </c>
      <c r="P806" s="34" t="e">
        <f>VLOOKUP(B806,AG_Lider!A$1:F2117,6,0)</f>
        <v>#N/A</v>
      </c>
      <c r="Q806" s="65" t="str">
        <f>VLOOKUP(B806,SAOM!B$2:J1758,9,0)</f>
        <v>Juliana Teixeira</v>
      </c>
      <c r="R806" s="34" t="str">
        <f>VLOOKUP(B806,SAOM!B$2:K2204,10,0)</f>
        <v>Rua principal,S/N º</v>
      </c>
      <c r="S806" s="65" t="str">
        <f>VLOOKUP(B806,SAOM!B802:M1530,12,0)</f>
        <v>(31)35537150</v>
      </c>
      <c r="T806" s="116" t="str">
        <f>VLOOKUP(B806,SAOM!B802:L1530,11,0)</f>
        <v>35410-000</v>
      </c>
      <c r="U806" s="35"/>
      <c r="V806" s="63" t="str">
        <f>VLOOKUP(B806,SAOM!B802:N1530,13,0)</f>
        <v>-</v>
      </c>
      <c r="W806" s="34"/>
      <c r="X806" s="32"/>
      <c r="Y806" s="36"/>
      <c r="Z806" s="53"/>
      <c r="AA806" s="72"/>
      <c r="AB806" s="72" t="s">
        <v>4850</v>
      </c>
      <c r="AC806" s="72"/>
      <c r="AD806" s="32"/>
    </row>
    <row r="807" spans="1:30" s="37" customFormat="1">
      <c r="A807" s="69">
        <v>4043</v>
      </c>
      <c r="B807" s="61">
        <v>4043</v>
      </c>
      <c r="C807" s="34">
        <v>41116</v>
      </c>
      <c r="D807" s="34">
        <f t="shared" si="30"/>
        <v>41161</v>
      </c>
      <c r="E807" s="34">
        <f t="shared" si="31"/>
        <v>41176</v>
      </c>
      <c r="F807" s="34" t="s">
        <v>501</v>
      </c>
      <c r="G807" s="31" t="s">
        <v>752</v>
      </c>
      <c r="H807" s="31" t="s">
        <v>499</v>
      </c>
      <c r="I807" s="31" t="s">
        <v>499</v>
      </c>
      <c r="J807" s="32" t="s">
        <v>6349</v>
      </c>
      <c r="K807" s="32" t="s">
        <v>6569</v>
      </c>
      <c r="L807" s="32" t="s">
        <v>6570</v>
      </c>
      <c r="M807" s="63"/>
      <c r="N807" s="63">
        <v>4033</v>
      </c>
      <c r="O807" s="34" t="str">
        <f>VLOOKUP(B807,SAOM!B$2:I1759,8,0)</f>
        <v>-</v>
      </c>
      <c r="P807" s="34" t="e">
        <f>VLOOKUP(B807,AG_Lider!A$1:F2118,6,0)</f>
        <v>#N/A</v>
      </c>
      <c r="Q807" s="65" t="str">
        <f>VLOOKUP(B807,SAOM!B$2:J1759,9,0)</f>
        <v>Ana Paula Pereira</v>
      </c>
      <c r="R807" s="34" t="str">
        <f>VLOOKUP(B807,SAOM!B$2:K2205,10,0)</f>
        <v>Rua Principal,S/N</v>
      </c>
      <c r="S807" s="65" t="str">
        <f>VLOOKUP(B807,SAOM!B803:M1531,12,0)</f>
        <v>(31)35536112</v>
      </c>
      <c r="T807" s="116" t="str">
        <f>VLOOKUP(B807,SAOM!B803:L1531,11,0)</f>
        <v>35410-000</v>
      </c>
      <c r="U807" s="35"/>
      <c r="V807" s="63" t="str">
        <f>VLOOKUP(B807,SAOM!B803:N1531,13,0)</f>
        <v>-</v>
      </c>
      <c r="W807" s="34"/>
      <c r="X807" s="32"/>
      <c r="Y807" s="36"/>
      <c r="Z807" s="53"/>
      <c r="AA807" s="72"/>
      <c r="AB807" s="72" t="s">
        <v>4850</v>
      </c>
      <c r="AC807" s="72"/>
      <c r="AD807" s="32"/>
    </row>
    <row r="808" spans="1:30" s="37" customFormat="1">
      <c r="A808" s="69">
        <v>4044</v>
      </c>
      <c r="B808" s="61">
        <v>4044</v>
      </c>
      <c r="C808" s="34">
        <v>41116</v>
      </c>
      <c r="D808" s="34">
        <f t="shared" si="30"/>
        <v>41161</v>
      </c>
      <c r="E808" s="34">
        <f t="shared" si="31"/>
        <v>41176</v>
      </c>
      <c r="F808" s="34" t="s">
        <v>501</v>
      </c>
      <c r="G808" s="31" t="s">
        <v>752</v>
      </c>
      <c r="H808" s="31" t="s">
        <v>499</v>
      </c>
      <c r="I808" s="31" t="s">
        <v>499</v>
      </c>
      <c r="J808" s="32" t="s">
        <v>6349</v>
      </c>
      <c r="K808" s="32" t="s">
        <v>6569</v>
      </c>
      <c r="L808" s="32" t="s">
        <v>6570</v>
      </c>
      <c r="M808" s="63"/>
      <c r="N808" s="63">
        <v>4033</v>
      </c>
      <c r="O808" s="34" t="str">
        <f>VLOOKUP(B808,SAOM!B$2:I1760,8,0)</f>
        <v>-</v>
      </c>
      <c r="P808" s="34" t="e">
        <f>VLOOKUP(B808,AG_Lider!A$1:F2119,6,0)</f>
        <v>#N/A</v>
      </c>
      <c r="Q808" s="65" t="str">
        <f>VLOOKUP(B808,SAOM!B$2:J1760,9,0)</f>
        <v>Ana Paula Pereira</v>
      </c>
      <c r="R808" s="34" t="str">
        <f>VLOOKUP(B808,SAOM!B$2:K2206,10,0)</f>
        <v>Rua Principal,S/N</v>
      </c>
      <c r="S808" s="65" t="str">
        <f>VLOOKUP(B808,SAOM!B804:M1532,12,0)</f>
        <v>(31)35536112</v>
      </c>
      <c r="T808" s="116" t="str">
        <f>VLOOKUP(B808,SAOM!B804:L1532,11,0)</f>
        <v>35407-000</v>
      </c>
      <c r="U808" s="35"/>
      <c r="V808" s="63" t="str">
        <f>VLOOKUP(B808,SAOM!B804:N1532,13,0)</f>
        <v>-</v>
      </c>
      <c r="W808" s="34"/>
      <c r="X808" s="32"/>
      <c r="Y808" s="36"/>
      <c r="Z808" s="53"/>
      <c r="AA808" s="72"/>
      <c r="AB808" s="72" t="s">
        <v>4850</v>
      </c>
      <c r="AC808" s="72"/>
      <c r="AD808" s="32"/>
    </row>
    <row r="809" spans="1:30" s="37" customFormat="1">
      <c r="A809" s="69">
        <v>4045</v>
      </c>
      <c r="B809" s="61">
        <v>4045</v>
      </c>
      <c r="C809" s="34">
        <v>41116</v>
      </c>
      <c r="D809" s="34">
        <f t="shared" si="30"/>
        <v>41161</v>
      </c>
      <c r="E809" s="34">
        <f t="shared" si="31"/>
        <v>41176</v>
      </c>
      <c r="F809" s="34" t="s">
        <v>501</v>
      </c>
      <c r="G809" s="31" t="s">
        <v>752</v>
      </c>
      <c r="H809" s="31" t="s">
        <v>499</v>
      </c>
      <c r="I809" s="31" t="s">
        <v>499</v>
      </c>
      <c r="J809" s="32" t="s">
        <v>6349</v>
      </c>
      <c r="K809" s="32" t="s">
        <v>6569</v>
      </c>
      <c r="L809" s="32" t="s">
        <v>6570</v>
      </c>
      <c r="M809" s="63"/>
      <c r="N809" s="63">
        <v>4033</v>
      </c>
      <c r="O809" s="34" t="str">
        <f>VLOOKUP(B809,SAOM!B$2:I1761,8,0)</f>
        <v>-</v>
      </c>
      <c r="P809" s="34" t="e">
        <f>VLOOKUP(B809,AG_Lider!A$1:F2120,6,0)</f>
        <v>#N/A</v>
      </c>
      <c r="Q809" s="65" t="str">
        <f>VLOOKUP(B809,SAOM!B$2:J1761,9,0)</f>
        <v>Ana Paula Pereia</v>
      </c>
      <c r="R809" s="34" t="str">
        <f>VLOOKUP(B809,SAOM!B$2:K2207,10,0)</f>
        <v>Rua Principal,S/N</v>
      </c>
      <c r="S809" s="65" t="str">
        <f>VLOOKUP(B809,SAOM!B805:M1533,12,0)</f>
        <v>(31)35536112</v>
      </c>
      <c r="T809" s="116" t="str">
        <f>VLOOKUP(B809,SAOM!B805:L1533,11,0)</f>
        <v>35410-000</v>
      </c>
      <c r="U809" s="35"/>
      <c r="V809" s="63" t="str">
        <f>VLOOKUP(B809,SAOM!B805:N1533,13,0)</f>
        <v>-</v>
      </c>
      <c r="W809" s="34"/>
      <c r="X809" s="32"/>
      <c r="Y809" s="36"/>
      <c r="Z809" s="53"/>
      <c r="AA809" s="72"/>
      <c r="AB809" s="72" t="s">
        <v>4850</v>
      </c>
      <c r="AC809" s="72"/>
      <c r="AD809" s="32"/>
    </row>
    <row r="810" spans="1:30" s="37" customFormat="1">
      <c r="A810" s="69">
        <v>4046</v>
      </c>
      <c r="B810" s="61">
        <v>4046</v>
      </c>
      <c r="C810" s="34">
        <v>41116</v>
      </c>
      <c r="D810" s="34">
        <f t="shared" si="30"/>
        <v>41161</v>
      </c>
      <c r="E810" s="34">
        <f t="shared" si="31"/>
        <v>41176</v>
      </c>
      <c r="F810" s="34" t="s">
        <v>501</v>
      </c>
      <c r="G810" s="31" t="s">
        <v>752</v>
      </c>
      <c r="H810" s="31" t="s">
        <v>499</v>
      </c>
      <c r="I810" s="31" t="s">
        <v>499</v>
      </c>
      <c r="J810" s="32" t="s">
        <v>6349</v>
      </c>
      <c r="K810" s="32" t="s">
        <v>6569</v>
      </c>
      <c r="L810" s="32" t="s">
        <v>6570</v>
      </c>
      <c r="M810" s="63"/>
      <c r="N810" s="63">
        <v>4033</v>
      </c>
      <c r="O810" s="34" t="str">
        <f>VLOOKUP(B810,SAOM!B$2:I1762,8,0)</f>
        <v>-</v>
      </c>
      <c r="P810" s="34" t="e">
        <f>VLOOKUP(B810,AG_Lider!A$1:F2121,6,0)</f>
        <v>#N/A</v>
      </c>
      <c r="Q810" s="65" t="str">
        <f>VLOOKUP(B810,SAOM!B$2:J1762,9,0)</f>
        <v>Natália Neiva</v>
      </c>
      <c r="R810" s="34" t="str">
        <f>VLOOKUP(B810,SAOM!B$2:K2208,10,0)</f>
        <v>Rua Principal,Nº 225</v>
      </c>
      <c r="S810" s="65" t="str">
        <f>VLOOKUP(B810,SAOM!B806:M1534,12,0)</f>
        <v>(31)35543126</v>
      </c>
      <c r="T810" s="116" t="str">
        <f>VLOOKUP(B810,SAOM!B806:L1534,11,0)</f>
        <v>35400-000</v>
      </c>
      <c r="U810" s="35"/>
      <c r="V810" s="63" t="str">
        <f>VLOOKUP(B810,SAOM!B806:N1534,13,0)</f>
        <v>-</v>
      </c>
      <c r="W810" s="34"/>
      <c r="X810" s="32"/>
      <c r="Y810" s="36"/>
      <c r="Z810" s="53"/>
      <c r="AA810" s="72"/>
      <c r="AB810" s="72" t="s">
        <v>4850</v>
      </c>
      <c r="AC810" s="72"/>
      <c r="AD810" s="32"/>
    </row>
    <row r="811" spans="1:30" s="37" customFormat="1">
      <c r="A811" s="69">
        <v>4052</v>
      </c>
      <c r="B811" s="61">
        <v>4052</v>
      </c>
      <c r="C811" s="34">
        <v>41116</v>
      </c>
      <c r="D811" s="34">
        <f t="shared" si="30"/>
        <v>41161</v>
      </c>
      <c r="E811" s="34">
        <f t="shared" si="31"/>
        <v>41176</v>
      </c>
      <c r="F811" s="34" t="s">
        <v>501</v>
      </c>
      <c r="G811" s="31" t="s">
        <v>752</v>
      </c>
      <c r="H811" s="31" t="s">
        <v>499</v>
      </c>
      <c r="I811" s="31" t="s">
        <v>499</v>
      </c>
      <c r="J811" s="32" t="s">
        <v>6349</v>
      </c>
      <c r="K811" s="32" t="s">
        <v>6569</v>
      </c>
      <c r="L811" s="32" t="s">
        <v>6570</v>
      </c>
      <c r="M811" s="63"/>
      <c r="N811" s="63">
        <v>4033</v>
      </c>
      <c r="O811" s="34" t="str">
        <f>VLOOKUP(B811,SAOM!B$2:I1763,8,0)</f>
        <v>-</v>
      </c>
      <c r="P811" s="34" t="e">
        <f>VLOOKUP(B811,AG_Lider!A$1:F2122,6,0)</f>
        <v>#N/A</v>
      </c>
      <c r="Q811" s="65" t="str">
        <f>VLOOKUP(B811,SAOM!B$2:J1763,9,0)</f>
        <v>Polyana Tomazini</v>
      </c>
      <c r="R811" s="34" t="str">
        <f>VLOOKUP(B811,SAOM!B$2:K2209,10,0)</f>
        <v>Rua Principal S/Nº</v>
      </c>
      <c r="S811" s="65" t="str">
        <f>VLOOKUP(B811,SAOM!B807:M1535,12,0)</f>
        <v>(31)35541121</v>
      </c>
      <c r="T811" s="116" t="str">
        <f>VLOOKUP(B811,SAOM!B807:L1535,11,0)</f>
        <v>35414-000</v>
      </c>
      <c r="U811" s="35"/>
      <c r="V811" s="63" t="str">
        <f>VLOOKUP(B811,SAOM!B807:N1535,13,0)</f>
        <v>-</v>
      </c>
      <c r="W811" s="34"/>
      <c r="X811" s="32"/>
      <c r="Y811" s="36"/>
      <c r="Z811" s="53"/>
      <c r="AA811" s="72"/>
      <c r="AB811" s="72" t="s">
        <v>4850</v>
      </c>
      <c r="AC811" s="72"/>
      <c r="AD811" s="32"/>
    </row>
    <row r="812" spans="1:30" s="37" customFormat="1">
      <c r="A812" s="69">
        <v>4074</v>
      </c>
      <c r="B812" s="61">
        <v>4074</v>
      </c>
      <c r="C812" s="34">
        <v>41120</v>
      </c>
      <c r="D812" s="34">
        <f t="shared" ref="D812:D830" si="32">C812+45</f>
        <v>41165</v>
      </c>
      <c r="E812" s="34">
        <f t="shared" ref="E812:E830" si="33">D812+15</f>
        <v>41180</v>
      </c>
      <c r="F812" s="34" t="s">
        <v>501</v>
      </c>
      <c r="G812" s="31" t="s">
        <v>752</v>
      </c>
      <c r="H812" s="31" t="s">
        <v>499</v>
      </c>
      <c r="I812" s="31" t="s">
        <v>499</v>
      </c>
      <c r="J812" s="32" t="s">
        <v>170</v>
      </c>
      <c r="K812" s="32" t="s">
        <v>6575</v>
      </c>
      <c r="L812" s="32" t="s">
        <v>6576</v>
      </c>
      <c r="M812" s="63"/>
      <c r="N812" s="63">
        <v>4033</v>
      </c>
      <c r="O812" s="34" t="str">
        <f>VLOOKUP(B812,SAOM!B$2:I1764,8,0)</f>
        <v>-</v>
      </c>
      <c r="P812" s="34" t="e">
        <f>VLOOKUP(B812,AG_Lider!A$1:F2123,6,0)</f>
        <v>#N/A</v>
      </c>
      <c r="Q812" s="65" t="str">
        <f>VLOOKUP(B812,SAOM!B$2:J1764,9,0)</f>
        <v>Natalia Ramos Araujo</v>
      </c>
      <c r="R812" s="34" t="str">
        <f>VLOOKUP(B812,SAOM!B$2:K2210,10,0)</f>
        <v>Rua Principal, s/n</v>
      </c>
      <c r="S812" s="65" t="str">
        <f>VLOOKUP(B812,SAOM!B808:M1536,12,0)</f>
        <v>(32) 3447-3109</v>
      </c>
      <c r="T812" s="116" t="str">
        <f>VLOOKUP(B812,SAOM!B808:L1536,11,0)</f>
        <v>36700-003</v>
      </c>
      <c r="U812" s="35"/>
      <c r="V812" s="63" t="str">
        <f>VLOOKUP(B812,SAOM!B808:N1536,13,0)</f>
        <v>-</v>
      </c>
      <c r="W812" s="34"/>
      <c r="X812" s="32"/>
      <c r="Y812" s="36"/>
      <c r="Z812" s="53"/>
      <c r="AA812" s="72"/>
      <c r="AB812" s="72" t="s">
        <v>4850</v>
      </c>
      <c r="AC812" s="72"/>
      <c r="AD812" s="32"/>
    </row>
    <row r="813" spans="1:30" s="37" customFormat="1">
      <c r="A813" s="69">
        <v>4073</v>
      </c>
      <c r="B813" s="61">
        <v>4073</v>
      </c>
      <c r="C813" s="34">
        <v>41120</v>
      </c>
      <c r="D813" s="34">
        <f t="shared" si="32"/>
        <v>41165</v>
      </c>
      <c r="E813" s="34">
        <f t="shared" si="33"/>
        <v>41180</v>
      </c>
      <c r="F813" s="34" t="s">
        <v>501</v>
      </c>
      <c r="G813" s="31" t="s">
        <v>752</v>
      </c>
      <c r="H813" s="31" t="s">
        <v>499</v>
      </c>
      <c r="I813" s="31" t="s">
        <v>499</v>
      </c>
      <c r="J813" s="32" t="s">
        <v>170</v>
      </c>
      <c r="K813" s="32" t="s">
        <v>6575</v>
      </c>
      <c r="L813" s="32" t="s">
        <v>6576</v>
      </c>
      <c r="M813" s="63"/>
      <c r="N813" s="63">
        <v>4033</v>
      </c>
      <c r="O813" s="34" t="str">
        <f>VLOOKUP(B813,SAOM!B$2:I1765,8,0)</f>
        <v>-</v>
      </c>
      <c r="P813" s="34" t="e">
        <f>VLOOKUP(B813,AG_Lider!A$1:F2124,6,0)</f>
        <v>#N/A</v>
      </c>
      <c r="Q813" s="65" t="str">
        <f>VLOOKUP(B813,SAOM!B$2:J1765,9,0)</f>
        <v>Natalia Ramos Araujo</v>
      </c>
      <c r="R813" s="34" t="str">
        <f>VLOOKUP(B813,SAOM!B$2:K2211,10,0)</f>
        <v>Rua Principal, s/n</v>
      </c>
      <c r="S813" s="65" t="str">
        <f>VLOOKUP(B813,SAOM!B809:M1537,12,0)</f>
        <v>(32) 3442-2004</v>
      </c>
      <c r="T813" s="116" t="str">
        <f>VLOOKUP(B813,SAOM!B809:L1537,11,0)</f>
        <v>36700-002</v>
      </c>
      <c r="U813" s="35"/>
      <c r="V813" s="63" t="str">
        <f>VLOOKUP(B813,SAOM!B809:N1537,13,0)</f>
        <v>-</v>
      </c>
      <c r="W813" s="34"/>
      <c r="X813" s="32"/>
      <c r="Y813" s="36"/>
      <c r="Z813" s="53"/>
      <c r="AA813" s="72"/>
      <c r="AB813" s="72" t="s">
        <v>4850</v>
      </c>
      <c r="AC813" s="72"/>
      <c r="AD813" s="32"/>
    </row>
    <row r="814" spans="1:30" s="37" customFormat="1">
      <c r="A814" s="69">
        <v>4072</v>
      </c>
      <c r="B814" s="61">
        <v>4072</v>
      </c>
      <c r="C814" s="34">
        <v>41120</v>
      </c>
      <c r="D814" s="34">
        <f t="shared" si="32"/>
        <v>41165</v>
      </c>
      <c r="E814" s="34">
        <f t="shared" si="33"/>
        <v>41180</v>
      </c>
      <c r="F814" s="34" t="s">
        <v>501</v>
      </c>
      <c r="G814" s="31" t="s">
        <v>752</v>
      </c>
      <c r="H814" s="31" t="s">
        <v>499</v>
      </c>
      <c r="I814" s="31" t="s">
        <v>499</v>
      </c>
      <c r="J814" s="32" t="s">
        <v>170</v>
      </c>
      <c r="K814" s="32" t="s">
        <v>6575</v>
      </c>
      <c r="L814" s="32" t="s">
        <v>6576</v>
      </c>
      <c r="M814" s="63"/>
      <c r="N814" s="63">
        <v>4033</v>
      </c>
      <c r="O814" s="34" t="str">
        <f>VLOOKUP(B814,SAOM!B$2:I1766,8,0)</f>
        <v>-</v>
      </c>
      <c r="P814" s="34" t="e">
        <f>VLOOKUP(B814,AG_Lider!A$1:F2125,6,0)</f>
        <v>#N/A</v>
      </c>
      <c r="Q814" s="65" t="str">
        <f>VLOOKUP(B814,SAOM!B$2:J1766,9,0)</f>
        <v>Natalia Ramos Araujo</v>
      </c>
      <c r="R814" s="34" t="str">
        <f>VLOOKUP(B814,SAOM!B$2:K2212,10,0)</f>
        <v>Rua Floriano Peixoto, s/n</v>
      </c>
      <c r="S814" s="65" t="str">
        <f>VLOOKUP(B814,SAOM!B810:M1538,12,0)</f>
        <v>(32) 3447-1148</v>
      </c>
      <c r="T814" s="116" t="str">
        <f>VLOOKUP(B814,SAOM!B810:L1538,11,0)</f>
        <v>36700-001</v>
      </c>
      <c r="U814" s="35"/>
      <c r="V814" s="63" t="str">
        <f>VLOOKUP(B814,SAOM!B810:N1538,13,0)</f>
        <v>-</v>
      </c>
      <c r="W814" s="34"/>
      <c r="X814" s="32"/>
      <c r="Y814" s="36"/>
      <c r="Z814" s="53"/>
      <c r="AA814" s="72"/>
      <c r="AB814" s="72" t="s">
        <v>4850</v>
      </c>
      <c r="AC814" s="72"/>
      <c r="AD814" s="32"/>
    </row>
    <row r="815" spans="1:30" s="37" customFormat="1">
      <c r="A815" s="69">
        <v>4071</v>
      </c>
      <c r="B815" s="61">
        <v>4071</v>
      </c>
      <c r="C815" s="34">
        <v>41120</v>
      </c>
      <c r="D815" s="34">
        <f t="shared" si="32"/>
        <v>41165</v>
      </c>
      <c r="E815" s="34">
        <f t="shared" si="33"/>
        <v>41180</v>
      </c>
      <c r="F815" s="34" t="s">
        <v>501</v>
      </c>
      <c r="G815" s="31" t="s">
        <v>752</v>
      </c>
      <c r="H815" s="31" t="s">
        <v>499</v>
      </c>
      <c r="I815" s="31" t="s">
        <v>499</v>
      </c>
      <c r="J815" s="32" t="s">
        <v>170</v>
      </c>
      <c r="K815" s="32" t="s">
        <v>6575</v>
      </c>
      <c r="L815" s="32" t="s">
        <v>6576</v>
      </c>
      <c r="M815" s="63"/>
      <c r="N815" s="63">
        <v>4033</v>
      </c>
      <c r="O815" s="34" t="str">
        <f>VLOOKUP(B815,SAOM!B$2:I1767,8,0)</f>
        <v>-</v>
      </c>
      <c r="P815" s="34" t="e">
        <f>VLOOKUP(B815,AG_Lider!A$1:F2126,6,0)</f>
        <v>#N/A</v>
      </c>
      <c r="Q815" s="65" t="str">
        <f>VLOOKUP(B815,SAOM!B$2:J1767,9,0)</f>
        <v>Roberta Lopes Karlburger</v>
      </c>
      <c r="R815" s="34" t="str">
        <f>VLOOKUP(B815,SAOM!B$2:K2213,10,0)</f>
        <v>Rua Antonio do Couto Silva Filho, 60</v>
      </c>
      <c r="S815" s="65" t="str">
        <f>VLOOKUP(B815,SAOM!B811:M1539,12,0)</f>
        <v>(32) 3694-4258</v>
      </c>
      <c r="T815" s="116" t="str">
        <f>VLOOKUP(B815,SAOM!B811:L1539,11,0)</f>
        <v>36700-000</v>
      </c>
      <c r="U815" s="35"/>
      <c r="V815" s="63" t="str">
        <f>VLOOKUP(B815,SAOM!B811:N1539,13,0)</f>
        <v>-</v>
      </c>
      <c r="W815" s="34"/>
      <c r="X815" s="32"/>
      <c r="Y815" s="36"/>
      <c r="Z815" s="53"/>
      <c r="AA815" s="72"/>
      <c r="AB815" s="72" t="s">
        <v>4850</v>
      </c>
      <c r="AC815" s="72"/>
      <c r="AD815" s="32"/>
    </row>
    <row r="816" spans="1:30" s="37" customFormat="1">
      <c r="A816" s="69">
        <v>4070</v>
      </c>
      <c r="B816" s="61">
        <v>4070</v>
      </c>
      <c r="C816" s="34">
        <v>41120</v>
      </c>
      <c r="D816" s="34">
        <f t="shared" si="32"/>
        <v>41165</v>
      </c>
      <c r="E816" s="34">
        <f t="shared" si="33"/>
        <v>41180</v>
      </c>
      <c r="F816" s="34" t="s">
        <v>501</v>
      </c>
      <c r="G816" s="31" t="s">
        <v>752</v>
      </c>
      <c r="H816" s="31" t="s">
        <v>499</v>
      </c>
      <c r="I816" s="31" t="s">
        <v>499</v>
      </c>
      <c r="J816" s="32" t="s">
        <v>170</v>
      </c>
      <c r="K816" s="32" t="s">
        <v>6575</v>
      </c>
      <c r="L816" s="32" t="s">
        <v>6576</v>
      </c>
      <c r="M816" s="63"/>
      <c r="N816" s="63">
        <v>4033</v>
      </c>
      <c r="O816" s="34" t="str">
        <f>VLOOKUP(B816,SAOM!B$2:I1768,8,0)</f>
        <v>-</v>
      </c>
      <c r="P816" s="34" t="e">
        <f>VLOOKUP(B816,AG_Lider!A$1:F2127,6,0)</f>
        <v>#N/A</v>
      </c>
      <c r="Q816" s="65" t="str">
        <f>VLOOKUP(B816,SAOM!B$2:J1768,9,0)</f>
        <v>Isis Prock Nani</v>
      </c>
      <c r="R816" s="34" t="str">
        <f>VLOOKUP(B816,SAOM!B$2:K2214,10,0)</f>
        <v>Rua São Pedro, 5</v>
      </c>
      <c r="S816" s="65" t="str">
        <f>VLOOKUP(B816,SAOM!B812:M1540,12,0)</f>
        <v>(32) 3449-1412</v>
      </c>
      <c r="T816" s="116" t="str">
        <f>VLOOKUP(B816,SAOM!B812:L1540,11,0)</f>
        <v>36700-000</v>
      </c>
      <c r="U816" s="35"/>
      <c r="V816" s="63" t="str">
        <f>VLOOKUP(B816,SAOM!B812:N1540,13,0)</f>
        <v>-</v>
      </c>
      <c r="W816" s="34"/>
      <c r="X816" s="32"/>
      <c r="Y816" s="36"/>
      <c r="Z816" s="53"/>
      <c r="AA816" s="72"/>
      <c r="AB816" s="72" t="s">
        <v>4850</v>
      </c>
      <c r="AC816" s="72"/>
      <c r="AD816" s="32"/>
    </row>
    <row r="817" spans="1:30" s="37" customFormat="1">
      <c r="A817" s="69">
        <v>4069</v>
      </c>
      <c r="B817" s="61">
        <v>4069</v>
      </c>
      <c r="C817" s="34">
        <v>41120</v>
      </c>
      <c r="D817" s="34">
        <f t="shared" si="32"/>
        <v>41165</v>
      </c>
      <c r="E817" s="34">
        <f t="shared" si="33"/>
        <v>41180</v>
      </c>
      <c r="F817" s="34" t="s">
        <v>501</v>
      </c>
      <c r="G817" s="31" t="s">
        <v>752</v>
      </c>
      <c r="H817" s="31" t="s">
        <v>499</v>
      </c>
      <c r="I817" s="31" t="s">
        <v>499</v>
      </c>
      <c r="J817" s="32" t="s">
        <v>170</v>
      </c>
      <c r="K817" s="32" t="s">
        <v>6575</v>
      </c>
      <c r="L817" s="32" t="s">
        <v>6576</v>
      </c>
      <c r="M817" s="63"/>
      <c r="N817" s="63">
        <v>4033</v>
      </c>
      <c r="O817" s="34" t="str">
        <f>VLOOKUP(B817,SAOM!B$2:I1769,8,0)</f>
        <v>-</v>
      </c>
      <c r="P817" s="34" t="e">
        <f>VLOOKUP(B817,AG_Lider!A$1:F2128,6,0)</f>
        <v>#N/A</v>
      </c>
      <c r="Q817" s="65" t="str">
        <f>VLOOKUP(B817,SAOM!B$2:J1769,9,0)</f>
        <v>Emanulle Jubini Stofell</v>
      </c>
      <c r="R817" s="34" t="str">
        <f>VLOOKUP(B817,SAOM!B$2:K2215,10,0)</f>
        <v>Av Aurelio Pimentel, 20</v>
      </c>
      <c r="S817" s="65" t="str">
        <f>VLOOKUP(B817,SAOM!B813:M1541,12,0)</f>
        <v>(32)3442-1112</v>
      </c>
      <c r="T817" s="116" t="str">
        <f>VLOOKUP(B817,SAOM!B813:L1541,11,0)</f>
        <v>36700-000</v>
      </c>
      <c r="U817" s="35"/>
      <c r="V817" s="63" t="str">
        <f>VLOOKUP(B817,SAOM!B813:N1541,13,0)</f>
        <v>-</v>
      </c>
      <c r="W817" s="34"/>
      <c r="X817" s="32"/>
      <c r="Y817" s="36"/>
      <c r="Z817" s="53"/>
      <c r="AA817" s="72"/>
      <c r="AB817" s="72" t="s">
        <v>4850</v>
      </c>
      <c r="AC817" s="72"/>
      <c r="AD817" s="32"/>
    </row>
    <row r="818" spans="1:30" s="37" customFormat="1">
      <c r="A818" s="69">
        <v>4068</v>
      </c>
      <c r="B818" s="61">
        <v>4068</v>
      </c>
      <c r="C818" s="34">
        <v>41120</v>
      </c>
      <c r="D818" s="34">
        <f t="shared" si="32"/>
        <v>41165</v>
      </c>
      <c r="E818" s="34">
        <f t="shared" si="33"/>
        <v>41180</v>
      </c>
      <c r="F818" s="34" t="s">
        <v>501</v>
      </c>
      <c r="G818" s="31" t="s">
        <v>752</v>
      </c>
      <c r="H818" s="31" t="s">
        <v>499</v>
      </c>
      <c r="I818" s="31" t="s">
        <v>499</v>
      </c>
      <c r="J818" s="32" t="s">
        <v>170</v>
      </c>
      <c r="K818" s="32" t="s">
        <v>6575</v>
      </c>
      <c r="L818" s="32" t="s">
        <v>6576</v>
      </c>
      <c r="M818" s="63"/>
      <c r="N818" s="63">
        <v>4033</v>
      </c>
      <c r="O818" s="34" t="str">
        <f>VLOOKUP(B818,SAOM!B$2:I1770,8,0)</f>
        <v>-</v>
      </c>
      <c r="P818" s="34" t="e">
        <f>VLOOKUP(B818,AG_Lider!A$1:F2129,6,0)</f>
        <v>#N/A</v>
      </c>
      <c r="Q818" s="65" t="str">
        <f>VLOOKUP(B818,SAOM!B$2:J1770,9,0)</f>
        <v>Amanda Melchiads Araujo</v>
      </c>
      <c r="R818" s="34" t="str">
        <f>VLOOKUP(B818,SAOM!B$2:K2216,10,0)</f>
        <v>Rua Três de Março, 32</v>
      </c>
      <c r="S818" s="65" t="str">
        <f>VLOOKUP(B818,SAOM!B814:M1542,12,0)</f>
        <v>(32) 3441-9886</v>
      </c>
      <c r="T818" s="116" t="str">
        <f>VLOOKUP(B818,SAOM!B814:L1542,11,0)</f>
        <v>36700-000</v>
      </c>
      <c r="U818" s="35"/>
      <c r="V818" s="63" t="str">
        <f>VLOOKUP(B818,SAOM!B814:N1542,13,0)</f>
        <v>-</v>
      </c>
      <c r="W818" s="34"/>
      <c r="X818" s="32"/>
      <c r="Y818" s="36"/>
      <c r="Z818" s="53"/>
      <c r="AA818" s="72"/>
      <c r="AB818" s="72" t="s">
        <v>4850</v>
      </c>
      <c r="AC818" s="72"/>
      <c r="AD818" s="32"/>
    </row>
    <row r="819" spans="1:30" s="37" customFormat="1">
      <c r="A819" s="69">
        <v>4067</v>
      </c>
      <c r="B819" s="61">
        <v>4067</v>
      </c>
      <c r="C819" s="34">
        <v>41120</v>
      </c>
      <c r="D819" s="34">
        <f t="shared" si="32"/>
        <v>41165</v>
      </c>
      <c r="E819" s="34">
        <f t="shared" si="33"/>
        <v>41180</v>
      </c>
      <c r="F819" s="34" t="s">
        <v>501</v>
      </c>
      <c r="G819" s="31" t="s">
        <v>752</v>
      </c>
      <c r="H819" s="31" t="s">
        <v>499</v>
      </c>
      <c r="I819" s="31" t="s">
        <v>499</v>
      </c>
      <c r="J819" s="32" t="s">
        <v>170</v>
      </c>
      <c r="K819" s="32" t="s">
        <v>6575</v>
      </c>
      <c r="L819" s="32" t="s">
        <v>6576</v>
      </c>
      <c r="M819" s="63"/>
      <c r="N819" s="63">
        <v>4033</v>
      </c>
      <c r="O819" s="34" t="str">
        <f>VLOOKUP(B819,SAOM!B$2:I1771,8,0)</f>
        <v>-</v>
      </c>
      <c r="P819" s="34" t="e">
        <f>VLOOKUP(B819,AG_Lider!A$1:F2130,6,0)</f>
        <v>#N/A</v>
      </c>
      <c r="Q819" s="65" t="str">
        <f>VLOOKUP(B819,SAOM!B$2:J1771,9,0)</f>
        <v>Pauline Cota Mauricio</v>
      </c>
      <c r="R819" s="34" t="str">
        <f>VLOOKUP(B819,SAOM!B$2:K2217,10,0)</f>
        <v>Rua Sebastião Ferreira Lacerda , 20</v>
      </c>
      <c r="S819" s="65" t="str">
        <f>VLOOKUP(B819,SAOM!B815:M1543,12,0)</f>
        <v>(32) 3694-4296</v>
      </c>
      <c r="T819" s="116" t="str">
        <f>VLOOKUP(B819,SAOM!B815:L1543,11,0)</f>
        <v>36700-000</v>
      </c>
      <c r="U819" s="35"/>
      <c r="V819" s="63" t="str">
        <f>VLOOKUP(B819,SAOM!B815:N1543,13,0)</f>
        <v>-</v>
      </c>
      <c r="W819" s="34"/>
      <c r="X819" s="32"/>
      <c r="Y819" s="36"/>
      <c r="Z819" s="53"/>
      <c r="AA819" s="72"/>
      <c r="AB819" s="72" t="s">
        <v>4850</v>
      </c>
      <c r="AC819" s="72"/>
      <c r="AD819" s="32"/>
    </row>
    <row r="820" spans="1:30" s="37" customFormat="1">
      <c r="A820" s="69">
        <v>4066</v>
      </c>
      <c r="B820" s="61">
        <v>4066</v>
      </c>
      <c r="C820" s="34">
        <v>41120</v>
      </c>
      <c r="D820" s="34">
        <f t="shared" si="32"/>
        <v>41165</v>
      </c>
      <c r="E820" s="34">
        <f t="shared" si="33"/>
        <v>41180</v>
      </c>
      <c r="F820" s="34" t="s">
        <v>501</v>
      </c>
      <c r="G820" s="31" t="s">
        <v>752</v>
      </c>
      <c r="H820" s="31" t="s">
        <v>499</v>
      </c>
      <c r="I820" s="31" t="s">
        <v>499</v>
      </c>
      <c r="J820" s="32" t="s">
        <v>170</v>
      </c>
      <c r="K820" s="32" t="s">
        <v>6575</v>
      </c>
      <c r="L820" s="32" t="s">
        <v>6576</v>
      </c>
      <c r="M820" s="63"/>
      <c r="N820" s="63">
        <v>4033</v>
      </c>
      <c r="O820" s="34" t="str">
        <f>VLOOKUP(B820,SAOM!B$2:I1772,8,0)</f>
        <v>-</v>
      </c>
      <c r="P820" s="34" t="e">
        <f>VLOOKUP(B820,AG_Lider!A$1:F2131,6,0)</f>
        <v>#N/A</v>
      </c>
      <c r="Q820" s="65" t="str">
        <f>VLOOKUP(B820,SAOM!B$2:J1772,9,0)</f>
        <v>Michele Schiavon Doriguetto</v>
      </c>
      <c r="R820" s="34" t="str">
        <f>VLOOKUP(B820,SAOM!B$2:K2218,10,0)</f>
        <v>Rua Padre Jose Gomes Domingues, s/n</v>
      </c>
      <c r="S820" s="65" t="str">
        <f>VLOOKUP(B820,SAOM!B816:M1544,12,0)</f>
        <v>(32) 3449-7457</v>
      </c>
      <c r="T820" s="116" t="str">
        <f>VLOOKUP(B820,SAOM!B816:L1544,11,0)</f>
        <v>36700-000</v>
      </c>
      <c r="U820" s="35"/>
      <c r="V820" s="63" t="str">
        <f>VLOOKUP(B820,SAOM!B816:N1544,13,0)</f>
        <v>-</v>
      </c>
      <c r="W820" s="34"/>
      <c r="X820" s="32"/>
      <c r="Y820" s="36"/>
      <c r="Z820" s="53"/>
      <c r="AA820" s="72"/>
      <c r="AB820" s="72" t="s">
        <v>4850</v>
      </c>
      <c r="AC820" s="72"/>
      <c r="AD820" s="32"/>
    </row>
    <row r="821" spans="1:30" s="37" customFormat="1">
      <c r="A821" s="69">
        <v>4065</v>
      </c>
      <c r="B821" s="61">
        <v>4065</v>
      </c>
      <c r="C821" s="34">
        <v>41120</v>
      </c>
      <c r="D821" s="34">
        <f t="shared" si="32"/>
        <v>41165</v>
      </c>
      <c r="E821" s="34">
        <f t="shared" si="33"/>
        <v>41180</v>
      </c>
      <c r="F821" s="34" t="s">
        <v>501</v>
      </c>
      <c r="G821" s="31" t="s">
        <v>752</v>
      </c>
      <c r="H821" s="31" t="s">
        <v>499</v>
      </c>
      <c r="I821" s="31" t="s">
        <v>499</v>
      </c>
      <c r="J821" s="32" t="s">
        <v>170</v>
      </c>
      <c r="K821" s="32" t="s">
        <v>6575</v>
      </c>
      <c r="L821" s="32" t="s">
        <v>6576</v>
      </c>
      <c r="M821" s="63"/>
      <c r="N821" s="63">
        <v>4033</v>
      </c>
      <c r="O821" s="34" t="str">
        <f>VLOOKUP(B821,SAOM!B$2:I1773,8,0)</f>
        <v>-</v>
      </c>
      <c r="P821" s="34" t="e">
        <f>VLOOKUP(B821,AG_Lider!A$1:F2132,6,0)</f>
        <v>#N/A</v>
      </c>
      <c r="Q821" s="65" t="str">
        <f>VLOOKUP(B821,SAOM!B$2:J1773,9,0)</f>
        <v>Natalia Ramos Araujo</v>
      </c>
      <c r="R821" s="34" t="str">
        <f>VLOOKUP(B821,SAOM!B$2:K2219,10,0)</f>
        <v>Rua Professor Carlos Franco,81</v>
      </c>
      <c r="S821" s="65" t="str">
        <f>VLOOKUP(B821,SAOM!B817:M1545,12,0)</f>
        <v>(32) 3447-5137</v>
      </c>
      <c r="T821" s="116" t="str">
        <f>VLOOKUP(B821,SAOM!B817:L1545,11,0)</f>
        <v>36700-000</v>
      </c>
      <c r="U821" s="35"/>
      <c r="V821" s="63" t="str">
        <f>VLOOKUP(B821,SAOM!B817:N1545,13,0)</f>
        <v>-</v>
      </c>
      <c r="W821" s="34"/>
      <c r="X821" s="32"/>
      <c r="Y821" s="36"/>
      <c r="Z821" s="53"/>
      <c r="AA821" s="72"/>
      <c r="AB821" s="72" t="s">
        <v>4850</v>
      </c>
      <c r="AC821" s="72"/>
      <c r="AD821" s="32"/>
    </row>
    <row r="822" spans="1:30" s="37" customFormat="1">
      <c r="A822" s="69">
        <v>4064</v>
      </c>
      <c r="B822" s="61">
        <v>4064</v>
      </c>
      <c r="C822" s="34">
        <v>41120</v>
      </c>
      <c r="D822" s="34">
        <f t="shared" si="32"/>
        <v>41165</v>
      </c>
      <c r="E822" s="34">
        <f t="shared" si="33"/>
        <v>41180</v>
      </c>
      <c r="F822" s="34" t="s">
        <v>501</v>
      </c>
      <c r="G822" s="31" t="s">
        <v>752</v>
      </c>
      <c r="H822" s="31" t="s">
        <v>499</v>
      </c>
      <c r="I822" s="31" t="s">
        <v>499</v>
      </c>
      <c r="J822" s="32" t="s">
        <v>170</v>
      </c>
      <c r="K822" s="32" t="s">
        <v>6575</v>
      </c>
      <c r="L822" s="32" t="s">
        <v>6576</v>
      </c>
      <c r="M822" s="63"/>
      <c r="N822" s="63">
        <v>4033</v>
      </c>
      <c r="O822" s="34" t="str">
        <f>VLOOKUP(B822,SAOM!B$2:I1774,8,0)</f>
        <v>-</v>
      </c>
      <c r="P822" s="34" t="e">
        <f>VLOOKUP(B822,AG_Lider!A$1:F2133,6,0)</f>
        <v>#N/A</v>
      </c>
      <c r="Q822" s="65" t="str">
        <f>VLOOKUP(B822,SAOM!B$2:J1774,9,0)</f>
        <v>Paulinelli Amelio Fonseca Lopes</v>
      </c>
      <c r="R822" s="34" t="str">
        <f>VLOOKUP(B822,SAOM!B$2:K2220,10,0)</f>
        <v>Rua Dr Jaoquim Dutra, s/n</v>
      </c>
      <c r="S822" s="65" t="str">
        <f>VLOOKUP(B822,SAOM!B818:M1546,12,0)</f>
        <v>(32) 3447-9164</v>
      </c>
      <c r="T822" s="116" t="str">
        <f>VLOOKUP(B822,SAOM!B818:L1546,11,0)</f>
        <v>36700-000</v>
      </c>
      <c r="U822" s="35"/>
      <c r="V822" s="63" t="str">
        <f>VLOOKUP(B822,SAOM!B818:N1546,13,0)</f>
        <v>-</v>
      </c>
      <c r="W822" s="34"/>
      <c r="X822" s="32"/>
      <c r="Y822" s="36"/>
      <c r="Z822" s="53"/>
      <c r="AA822" s="72"/>
      <c r="AB822" s="72" t="s">
        <v>4850</v>
      </c>
      <c r="AC822" s="72"/>
      <c r="AD822" s="32"/>
    </row>
    <row r="823" spans="1:30" s="37" customFormat="1">
      <c r="A823" s="69">
        <v>4063</v>
      </c>
      <c r="B823" s="61">
        <v>4063</v>
      </c>
      <c r="C823" s="34">
        <v>41120</v>
      </c>
      <c r="D823" s="34">
        <f t="shared" si="32"/>
        <v>41165</v>
      </c>
      <c r="E823" s="34">
        <f t="shared" si="33"/>
        <v>41180</v>
      </c>
      <c r="F823" s="34" t="s">
        <v>501</v>
      </c>
      <c r="G823" s="31" t="s">
        <v>752</v>
      </c>
      <c r="H823" s="31" t="s">
        <v>499</v>
      </c>
      <c r="I823" s="31" t="s">
        <v>499</v>
      </c>
      <c r="J823" s="32" t="s">
        <v>170</v>
      </c>
      <c r="K823" s="32" t="s">
        <v>6575</v>
      </c>
      <c r="L823" s="32" t="s">
        <v>6576</v>
      </c>
      <c r="M823" s="63"/>
      <c r="N823" s="63">
        <v>4033</v>
      </c>
      <c r="O823" s="34" t="str">
        <f>VLOOKUP(B823,SAOM!B$2:I1775,8,0)</f>
        <v>-</v>
      </c>
      <c r="P823" s="34" t="e">
        <f>VLOOKUP(B823,AG_Lider!A$1:F2134,6,0)</f>
        <v>#N/A</v>
      </c>
      <c r="Q823" s="65" t="str">
        <f>VLOOKUP(B823,SAOM!B$2:J1775,9,0)</f>
        <v>Paulinelli Amelio Fonseca Lopes</v>
      </c>
      <c r="R823" s="34" t="str">
        <f>VLOOKUP(B823,SAOM!B$2:K2221,10,0)</f>
        <v>Rua Justiniano Fonseca, 72</v>
      </c>
      <c r="S823" s="65" t="str">
        <f>VLOOKUP(B823,SAOM!B819:M1547,12,0)</f>
        <v>(32) 3447-9164</v>
      </c>
      <c r="T823" s="116" t="str">
        <f>VLOOKUP(B823,SAOM!B819:L1547,11,0)</f>
        <v>36700-000</v>
      </c>
      <c r="U823" s="35"/>
      <c r="V823" s="63" t="str">
        <f>VLOOKUP(B823,SAOM!B819:N1547,13,0)</f>
        <v>-</v>
      </c>
      <c r="W823" s="34"/>
      <c r="X823" s="32"/>
      <c r="Y823" s="36"/>
      <c r="Z823" s="53"/>
      <c r="AA823" s="72"/>
      <c r="AB823" s="72" t="s">
        <v>4850</v>
      </c>
      <c r="AC823" s="72"/>
      <c r="AD823" s="32"/>
    </row>
    <row r="824" spans="1:30" s="37" customFormat="1">
      <c r="A824" s="69">
        <v>4062</v>
      </c>
      <c r="B824" s="61">
        <v>4062</v>
      </c>
      <c r="C824" s="34">
        <v>41120</v>
      </c>
      <c r="D824" s="34">
        <f t="shared" si="32"/>
        <v>41165</v>
      </c>
      <c r="E824" s="34">
        <f t="shared" si="33"/>
        <v>41180</v>
      </c>
      <c r="F824" s="34" t="s">
        <v>501</v>
      </c>
      <c r="G824" s="31" t="s">
        <v>752</v>
      </c>
      <c r="H824" s="31" t="s">
        <v>499</v>
      </c>
      <c r="I824" s="31" t="s">
        <v>499</v>
      </c>
      <c r="J824" s="32" t="s">
        <v>170</v>
      </c>
      <c r="K824" s="32" t="s">
        <v>6575</v>
      </c>
      <c r="L824" s="32" t="s">
        <v>6576</v>
      </c>
      <c r="M824" s="63"/>
      <c r="N824" s="63">
        <v>4033</v>
      </c>
      <c r="O824" s="34" t="str">
        <f>VLOOKUP(B824,SAOM!B$2:I1776,8,0)</f>
        <v>-</v>
      </c>
      <c r="P824" s="34" t="e">
        <f>VLOOKUP(B824,AG_Lider!A$1:F2135,6,0)</f>
        <v>#N/A</v>
      </c>
      <c r="Q824" s="65" t="str">
        <f>VLOOKUP(B824,SAOM!B$2:J1776,9,0)</f>
        <v>Elizete Pereira Campos</v>
      </c>
      <c r="R824" s="34" t="str">
        <f>VLOOKUP(B824,SAOM!B$2:K2222,10,0)</f>
        <v>Avenida do Expedicionario, 554</v>
      </c>
      <c r="S824" s="65" t="str">
        <f>VLOOKUP(B824,SAOM!B820:M1548,12,0)</f>
        <v>(32) 3441-9464</v>
      </c>
      <c r="T824" s="116" t="str">
        <f>VLOOKUP(B824,SAOM!B820:L1548,11,0)</f>
        <v>36700-000</v>
      </c>
      <c r="U824" s="35"/>
      <c r="V824" s="63" t="str">
        <f>VLOOKUP(B824,SAOM!B820:N1548,13,0)</f>
        <v>-</v>
      </c>
      <c r="W824" s="34"/>
      <c r="X824" s="32"/>
      <c r="Y824" s="36"/>
      <c r="Z824" s="53"/>
      <c r="AA824" s="72"/>
      <c r="AB824" s="72" t="s">
        <v>4850</v>
      </c>
      <c r="AC824" s="72"/>
      <c r="AD824" s="32"/>
    </row>
    <row r="825" spans="1:30" s="37" customFormat="1">
      <c r="A825" s="69">
        <v>4061</v>
      </c>
      <c r="B825" s="61">
        <v>4061</v>
      </c>
      <c r="C825" s="34">
        <v>41120</v>
      </c>
      <c r="D825" s="34">
        <f t="shared" si="32"/>
        <v>41165</v>
      </c>
      <c r="E825" s="34">
        <f t="shared" si="33"/>
        <v>41180</v>
      </c>
      <c r="F825" s="34" t="s">
        <v>501</v>
      </c>
      <c r="G825" s="31" t="s">
        <v>752</v>
      </c>
      <c r="H825" s="31" t="s">
        <v>499</v>
      </c>
      <c r="I825" s="31" t="s">
        <v>499</v>
      </c>
      <c r="J825" s="32" t="s">
        <v>170</v>
      </c>
      <c r="K825" s="32" t="s">
        <v>6575</v>
      </c>
      <c r="L825" s="32" t="s">
        <v>6576</v>
      </c>
      <c r="M825" s="63"/>
      <c r="N825" s="63">
        <v>4033</v>
      </c>
      <c r="O825" s="34" t="str">
        <f>VLOOKUP(B825,SAOM!B$2:I1777,8,0)</f>
        <v>-</v>
      </c>
      <c r="P825" s="34" t="e">
        <f>VLOOKUP(B825,AG_Lider!A$1:F2136,6,0)</f>
        <v>#N/A</v>
      </c>
      <c r="Q825" s="65" t="str">
        <f>VLOOKUP(B825,SAOM!B$2:J1777,9,0)</f>
        <v>Renata Vidal de Campos</v>
      </c>
      <c r="R825" s="34" t="str">
        <f>VLOOKUP(B825,SAOM!B$2:K2223,10,0)</f>
        <v>Rua Nilo Colono dos Santos, 144</v>
      </c>
      <c r="S825" s="65" t="str">
        <f>VLOOKUP(B825,SAOM!B821:M1549,12,0)</f>
        <v>(32) 3449-1411</v>
      </c>
      <c r="T825" s="116" t="str">
        <f>VLOOKUP(B825,SAOM!B821:L1549,11,0)</f>
        <v>36700-000</v>
      </c>
      <c r="U825" s="35"/>
      <c r="V825" s="63" t="str">
        <f>VLOOKUP(B825,SAOM!B821:N1549,13,0)</f>
        <v>-</v>
      </c>
      <c r="W825" s="34"/>
      <c r="X825" s="32"/>
      <c r="Y825" s="36"/>
      <c r="Z825" s="53"/>
      <c r="AA825" s="72"/>
      <c r="AB825" s="72" t="s">
        <v>4850</v>
      </c>
      <c r="AC825" s="72"/>
      <c r="AD825" s="32"/>
    </row>
    <row r="826" spans="1:30" s="37" customFormat="1">
      <c r="A826" s="69">
        <v>4060</v>
      </c>
      <c r="B826" s="61">
        <v>4060</v>
      </c>
      <c r="C826" s="34">
        <v>41120</v>
      </c>
      <c r="D826" s="34">
        <f t="shared" si="32"/>
        <v>41165</v>
      </c>
      <c r="E826" s="34">
        <f t="shared" si="33"/>
        <v>41180</v>
      </c>
      <c r="F826" s="34" t="s">
        <v>501</v>
      </c>
      <c r="G826" s="31" t="s">
        <v>752</v>
      </c>
      <c r="H826" s="31" t="s">
        <v>499</v>
      </c>
      <c r="I826" s="31" t="s">
        <v>499</v>
      </c>
      <c r="J826" s="32" t="s">
        <v>170</v>
      </c>
      <c r="K826" s="32" t="s">
        <v>6575</v>
      </c>
      <c r="L826" s="32" t="s">
        <v>6576</v>
      </c>
      <c r="M826" s="63"/>
      <c r="N826" s="63">
        <v>4033</v>
      </c>
      <c r="O826" s="34" t="str">
        <f>VLOOKUP(B826,SAOM!B$2:I1778,8,0)</f>
        <v>-</v>
      </c>
      <c r="P826" s="34" t="e">
        <f>VLOOKUP(B826,AG_Lider!A$1:F2137,6,0)</f>
        <v>#N/A</v>
      </c>
      <c r="Q826" s="65" t="str">
        <f>VLOOKUP(B826,SAOM!B$2:J1778,9,0)</f>
        <v>Luana Vieira Toledo</v>
      </c>
      <c r="R826" s="34" t="str">
        <f>VLOOKUP(B826,SAOM!B$2:K2224,10,0)</f>
        <v>Rua Rafael Conrado, s/n</v>
      </c>
      <c r="S826" s="65" t="str">
        <f>VLOOKUP(B826,SAOM!B822:M1550,12,0)</f>
        <v>(32)3694-4261</v>
      </c>
      <c r="T826" s="116" t="str">
        <f>VLOOKUP(B826,SAOM!B822:L1550,11,0)</f>
        <v>36700-000</v>
      </c>
      <c r="U826" s="35"/>
      <c r="V826" s="63" t="str">
        <f>VLOOKUP(B826,SAOM!B822:N1550,13,0)</f>
        <v>-</v>
      </c>
      <c r="W826" s="34"/>
      <c r="X826" s="32"/>
      <c r="Y826" s="36"/>
      <c r="Z826" s="53"/>
      <c r="AA826" s="72"/>
      <c r="AB826" s="72" t="s">
        <v>4850</v>
      </c>
      <c r="AC826" s="72"/>
      <c r="AD826" s="32"/>
    </row>
    <row r="827" spans="1:30" s="37" customFormat="1">
      <c r="A827" s="69">
        <v>4059</v>
      </c>
      <c r="B827" s="61">
        <v>4059</v>
      </c>
      <c r="C827" s="34">
        <v>41120</v>
      </c>
      <c r="D827" s="34">
        <f t="shared" si="32"/>
        <v>41165</v>
      </c>
      <c r="E827" s="34">
        <f t="shared" si="33"/>
        <v>41180</v>
      </c>
      <c r="F827" s="34" t="s">
        <v>501</v>
      </c>
      <c r="G827" s="31" t="s">
        <v>752</v>
      </c>
      <c r="H827" s="31" t="s">
        <v>499</v>
      </c>
      <c r="I827" s="31" t="s">
        <v>499</v>
      </c>
      <c r="J827" s="32" t="s">
        <v>170</v>
      </c>
      <c r="K827" s="32" t="s">
        <v>6575</v>
      </c>
      <c r="L827" s="32" t="s">
        <v>6576</v>
      </c>
      <c r="M827" s="63"/>
      <c r="N827" s="63">
        <v>4033</v>
      </c>
      <c r="O827" s="34" t="str">
        <f>VLOOKUP(B827,SAOM!B$2:I1779,8,0)</f>
        <v>-</v>
      </c>
      <c r="P827" s="34" t="e">
        <f>VLOOKUP(B827,AG_Lider!A$1:F2138,6,0)</f>
        <v>#N/A</v>
      </c>
      <c r="Q827" s="65" t="str">
        <f>VLOOKUP(B827,SAOM!B$2:J1779,9,0)</f>
        <v>Liliane Rodrigues Abreu Lopes</v>
      </c>
      <c r="R827" s="34" t="str">
        <f>VLOOKUP(B827,SAOM!B$2:K2225,10,0)</f>
        <v>Rua Antonio Fernandes Valentim, s/n</v>
      </c>
      <c r="S827" s="65" t="str">
        <f>VLOOKUP(B827,SAOM!B823:M1551,12,0)</f>
        <v>(32) 3694-4270</v>
      </c>
      <c r="T827" s="116" t="str">
        <f>VLOOKUP(B827,SAOM!B823:L1551,11,0)</f>
        <v>36700-000</v>
      </c>
      <c r="U827" s="35"/>
      <c r="V827" s="63" t="str">
        <f>VLOOKUP(B827,SAOM!B823:N1551,13,0)</f>
        <v>-</v>
      </c>
      <c r="W827" s="34"/>
      <c r="X827" s="32"/>
      <c r="Y827" s="36"/>
      <c r="Z827" s="53"/>
      <c r="AA827" s="72"/>
      <c r="AB827" s="72" t="s">
        <v>4850</v>
      </c>
      <c r="AC827" s="72"/>
      <c r="AD827" s="32"/>
    </row>
    <row r="828" spans="1:30" s="37" customFormat="1">
      <c r="A828" s="69">
        <v>4058</v>
      </c>
      <c r="B828" s="61">
        <v>4058</v>
      </c>
      <c r="C828" s="34">
        <v>41120</v>
      </c>
      <c r="D828" s="34">
        <f t="shared" si="32"/>
        <v>41165</v>
      </c>
      <c r="E828" s="34">
        <f t="shared" si="33"/>
        <v>41180</v>
      </c>
      <c r="F828" s="34" t="s">
        <v>501</v>
      </c>
      <c r="G828" s="31" t="s">
        <v>752</v>
      </c>
      <c r="H828" s="31" t="s">
        <v>499</v>
      </c>
      <c r="I828" s="31" t="s">
        <v>499</v>
      </c>
      <c r="J828" s="32" t="s">
        <v>170</v>
      </c>
      <c r="K828" s="32" t="s">
        <v>6575</v>
      </c>
      <c r="L828" s="32" t="s">
        <v>6576</v>
      </c>
      <c r="M828" s="63"/>
      <c r="N828" s="63">
        <v>4033</v>
      </c>
      <c r="O828" s="34" t="str">
        <f>VLOOKUP(B828,SAOM!B$2:I1780,8,0)</f>
        <v>-</v>
      </c>
      <c r="P828" s="34" t="e">
        <f>VLOOKUP(B828,AG_Lider!A$1:F2139,6,0)</f>
        <v>#N/A</v>
      </c>
      <c r="Q828" s="65" t="str">
        <f>VLOOKUP(B828,SAOM!B$2:J1780,9,0)</f>
        <v>Judith Barbosa Almeida Rosa</v>
      </c>
      <c r="R828" s="34" t="str">
        <f>VLOOKUP(B828,SAOM!B$2:K2226,10,0)</f>
        <v>Avenida dos Expedicionarios s/n</v>
      </c>
      <c r="S828" s="65" t="str">
        <f>VLOOKUP(B828,SAOM!B824:M1552,12,0)</f>
        <v>(32)36944297</v>
      </c>
      <c r="T828" s="116" t="str">
        <f>VLOOKUP(B828,SAOM!B824:L1552,11,0)</f>
        <v>36700-000</v>
      </c>
      <c r="U828" s="35"/>
      <c r="V828" s="63" t="str">
        <f>VLOOKUP(B828,SAOM!B824:N1552,13,0)</f>
        <v>-</v>
      </c>
      <c r="W828" s="34"/>
      <c r="X828" s="32"/>
      <c r="Y828" s="36"/>
      <c r="Z828" s="53"/>
      <c r="AA828" s="72"/>
      <c r="AB828" s="72" t="s">
        <v>4850</v>
      </c>
      <c r="AC828" s="72"/>
      <c r="AD828" s="32"/>
    </row>
    <row r="829" spans="1:30" s="37" customFormat="1">
      <c r="A829" s="69">
        <v>4057</v>
      </c>
      <c r="B829" s="61">
        <v>4057</v>
      </c>
      <c r="C829" s="34">
        <v>41120</v>
      </c>
      <c r="D829" s="34">
        <f t="shared" si="32"/>
        <v>41165</v>
      </c>
      <c r="E829" s="34">
        <f t="shared" si="33"/>
        <v>41180</v>
      </c>
      <c r="F829" s="34" t="s">
        <v>501</v>
      </c>
      <c r="G829" s="31" t="s">
        <v>752</v>
      </c>
      <c r="H829" s="31" t="s">
        <v>499</v>
      </c>
      <c r="I829" s="31" t="s">
        <v>499</v>
      </c>
      <c r="J829" s="32" t="s">
        <v>170</v>
      </c>
      <c r="K829" s="32" t="s">
        <v>6575</v>
      </c>
      <c r="L829" s="32" t="s">
        <v>6576</v>
      </c>
      <c r="M829" s="63"/>
      <c r="N829" s="63">
        <v>4033</v>
      </c>
      <c r="O829" s="34" t="str">
        <f>VLOOKUP(B829,SAOM!B$2:I1781,8,0)</f>
        <v>-</v>
      </c>
      <c r="P829" s="34" t="e">
        <f>VLOOKUP(B829,AG_Lider!A$1:F2140,6,0)</f>
        <v>#N/A</v>
      </c>
      <c r="Q829" s="65" t="str">
        <f>VLOOKUP(B829,SAOM!B$2:J1781,9,0)</f>
        <v>Josete Amadeu Almeida</v>
      </c>
      <c r="R829" s="34" t="str">
        <f>VLOOKUP(B829,SAOM!B$2:K2227,10,0)</f>
        <v>Rua Benedito Valadares, 52</v>
      </c>
      <c r="S829" s="65" t="str">
        <f>VLOOKUP(B829,SAOM!B825:M1553,12,0)</f>
        <v>(32)36944248</v>
      </c>
      <c r="T829" s="116" t="str">
        <f>VLOOKUP(B829,SAOM!B825:L1553,11,0)</f>
        <v>36700-000</v>
      </c>
      <c r="U829" s="35"/>
      <c r="V829" s="63" t="str">
        <f>VLOOKUP(B829,SAOM!B825:N1553,13,0)</f>
        <v>-</v>
      </c>
      <c r="W829" s="34"/>
      <c r="X829" s="32"/>
      <c r="Y829" s="36"/>
      <c r="Z829" s="53"/>
      <c r="AA829" s="72"/>
      <c r="AB829" s="72" t="s">
        <v>4850</v>
      </c>
      <c r="AC829" s="72"/>
      <c r="AD829" s="32"/>
    </row>
    <row r="830" spans="1:30" s="37" customFormat="1">
      <c r="A830" s="69">
        <v>4056</v>
      </c>
      <c r="B830" s="61">
        <v>4056</v>
      </c>
      <c r="C830" s="34">
        <v>41120</v>
      </c>
      <c r="D830" s="34">
        <f t="shared" si="32"/>
        <v>41165</v>
      </c>
      <c r="E830" s="34">
        <f t="shared" si="33"/>
        <v>41180</v>
      </c>
      <c r="F830" s="34" t="s">
        <v>501</v>
      </c>
      <c r="G830" s="31" t="s">
        <v>752</v>
      </c>
      <c r="H830" s="31" t="s">
        <v>499</v>
      </c>
      <c r="I830" s="31" t="s">
        <v>499</v>
      </c>
      <c r="J830" s="32" t="s">
        <v>170</v>
      </c>
      <c r="K830" s="32" t="s">
        <v>6575</v>
      </c>
      <c r="L830" s="32" t="s">
        <v>6576</v>
      </c>
      <c r="M830" s="63"/>
      <c r="N830" s="63">
        <v>4033</v>
      </c>
      <c r="O830" s="34" t="str">
        <f>VLOOKUP(B830,SAOM!B$2:I1782,8,0)</f>
        <v>-</v>
      </c>
      <c r="P830" s="34" t="e">
        <f>VLOOKUP(B830,AG_Lider!A$1:F2141,6,0)</f>
        <v>#N/A</v>
      </c>
      <c r="Q830" s="65" t="str">
        <f>VLOOKUP(B830,SAOM!B$2:J1782,9,0)</f>
        <v>Wilma Carla Portela</v>
      </c>
      <c r="R830" s="34" t="str">
        <f>VLOOKUP(B830,SAOM!B$2:K2228,10,0)</f>
        <v>Avenida Getulio Vargas, 61</v>
      </c>
      <c r="S830" s="65" t="str">
        <f>VLOOKUP(B830,SAOM!B826:M1554,12,0)</f>
        <v>(32)34492400</v>
      </c>
      <c r="T830" s="116" t="str">
        <f>VLOOKUP(B830,SAOM!B826:L1554,11,0)</f>
        <v>36700-000</v>
      </c>
      <c r="U830" s="35"/>
      <c r="V830" s="63" t="str">
        <f>VLOOKUP(B830,SAOM!B826:N1554,13,0)</f>
        <v>-</v>
      </c>
      <c r="W830" s="34"/>
      <c r="X830" s="32"/>
      <c r="Y830" s="36"/>
      <c r="Z830" s="53"/>
      <c r="AA830" s="72"/>
      <c r="AB830" s="72" t="s">
        <v>4850</v>
      </c>
      <c r="AC830" s="72"/>
      <c r="AD830" s="32"/>
    </row>
  </sheetData>
  <autoFilter ref="A5:AD830">
    <filterColumn colId="2"/>
    <filterColumn colId="5"/>
    <filterColumn colId="6"/>
    <filterColumn colId="19"/>
    <filterColumn colId="27"/>
    <filterColumn colId="28"/>
  </autoFilter>
  <sortState ref="A242:AG417">
    <sortCondition ref="J242:J417"/>
    <sortCondition ref="B242:B417"/>
  </sortState>
  <customSheetViews>
    <customSheetView guid="{539B099F-E275-407B-9319-0D9ADFCA1C18}" scale="85" fitToPage="1" printArea="1" showAutoFilter="1">
      <pane xSplit="2" ySplit="5" topLeftCell="C6" activePane="bottomRight" state="frozen"/>
      <selection pane="bottomRight" activeCell="A6" sqref="A6"/>
      <pageMargins left="0.511811024" right="0.511811024" top="0.78740157499999996" bottom="0.78740157499999996" header="0.31496062000000002" footer="0.31496062000000002"/>
      <pageSetup paperSize="9" scale="56" orientation="portrait" r:id="rId1"/>
      <autoFilter ref="A5:AE811">
        <filterColumn colId="2"/>
        <filterColumn colId="5"/>
        <filterColumn colId="6"/>
        <filterColumn colId="19"/>
        <filterColumn colId="27"/>
        <filterColumn colId="28"/>
      </autoFilter>
    </customSheetView>
    <customSheetView guid="{6BA235E4-56C2-4FA7-839D-98DA23C3EC2A}" scale="80" showPageBreaks="1" fitToPage="1" printArea="1" showAutoFilter="1">
      <pane xSplit="2" ySplit="5" topLeftCell="C6" activePane="bottomRight" state="frozen"/>
      <selection pane="bottomRight" activeCell="B7" sqref="B7"/>
      <pageMargins left="0.511811024" right="0.511811024" top="0.78740157499999996" bottom="0.78740157499999996" header="0.31496062000000002" footer="0.31496062000000002"/>
      <pageSetup paperSize="9" scale="55" orientation="portrait" r:id="rId2"/>
      <autoFilter ref="A5:AB263"/>
    </customSheetView>
  </customSheetViews>
  <mergeCells count="19">
    <mergeCell ref="K3:K4"/>
    <mergeCell ref="L3:L4"/>
    <mergeCell ref="H3:H4"/>
    <mergeCell ref="A1:AD1"/>
    <mergeCell ref="AD3:AD4"/>
    <mergeCell ref="D3:D4"/>
    <mergeCell ref="N3:N4"/>
    <mergeCell ref="V3:AA3"/>
    <mergeCell ref="A2:AA2"/>
    <mergeCell ref="A3:A4"/>
    <mergeCell ref="G3:G4"/>
    <mergeCell ref="B3:B4"/>
    <mergeCell ref="J3:J4"/>
    <mergeCell ref="O3:U3"/>
    <mergeCell ref="M3:M4"/>
    <mergeCell ref="C3:C4"/>
    <mergeCell ref="E3:E4"/>
    <mergeCell ref="F3:F4"/>
    <mergeCell ref="I3:I4"/>
  </mergeCells>
  <pageMargins left="0.511811024" right="0.511811024" top="0.78740157499999996" bottom="0.78740157499999996" header="0.31496062000000002" footer="0.31496062000000002"/>
  <pageSetup paperSize="9" scale="56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>
  <sheetPr codeName="Plan3"/>
  <dimension ref="A1:O78"/>
  <sheetViews>
    <sheetView workbookViewId="0">
      <selection activeCell="C10" sqref="C10"/>
    </sheetView>
  </sheetViews>
  <sheetFormatPr defaultRowHeight="15"/>
  <cols>
    <col min="1" max="1" width="3.28515625" customWidth="1"/>
    <col min="2" max="2" width="38.28515625" bestFit="1" customWidth="1"/>
    <col min="3" max="4" width="10.7109375" bestFit="1" customWidth="1"/>
    <col min="5" max="5" width="10.7109375" style="48" customWidth="1"/>
    <col min="6" max="6" width="10.7109375" bestFit="1" customWidth="1"/>
  </cols>
  <sheetData>
    <row r="1" spans="2:3" ht="15.75" thickBot="1"/>
    <row r="2" spans="2:3" ht="15.75" thickBot="1">
      <c r="B2" s="44" t="s">
        <v>510</v>
      </c>
      <c r="C2" s="45" t="s">
        <v>511</v>
      </c>
    </row>
    <row r="3" spans="2:3">
      <c r="B3" s="42" t="s">
        <v>517</v>
      </c>
      <c r="C3" s="43">
        <f>COUNTIF(VODANET!G6:G993,"ACEITO")</f>
        <v>410</v>
      </c>
    </row>
    <row r="4" spans="2:3" s="48" customFormat="1">
      <c r="B4" s="41" t="s">
        <v>2466</v>
      </c>
      <c r="C4" s="21">
        <f>COUNTIF(VODANET!G7:G994,"A ACEITAR")</f>
        <v>23</v>
      </c>
    </row>
    <row r="5" spans="2:3">
      <c r="B5" s="42" t="s">
        <v>764</v>
      </c>
      <c r="C5" s="43">
        <f>COUNTIF(VODANET!G6:G993,"PARALISADO")</f>
        <v>87</v>
      </c>
    </row>
    <row r="6" spans="2:3">
      <c r="B6" s="41" t="s">
        <v>752</v>
      </c>
      <c r="C6" s="21">
        <f>COUNTIF(VODANET!G6:G993,"A AGENDAR")</f>
        <v>218</v>
      </c>
    </row>
    <row r="7" spans="2:3">
      <c r="B7" s="42" t="s">
        <v>488</v>
      </c>
      <c r="C7" s="43">
        <f>COUNTIF(VODANET!G6:G993,"EM ANDAMENTO")</f>
        <v>2</v>
      </c>
    </row>
    <row r="8" spans="2:3">
      <c r="B8" s="41" t="s">
        <v>682</v>
      </c>
      <c r="C8" s="21">
        <f>COUNTIF(VODANET!G6:G993,"AGENDADO")</f>
        <v>74</v>
      </c>
    </row>
    <row r="9" spans="2:3" s="48" customFormat="1" ht="15.75" thickBot="1">
      <c r="B9" s="42" t="s">
        <v>6209</v>
      </c>
      <c r="C9" s="43">
        <f>COUNTIF(VODANET!G7:G994,"CANCELADO")</f>
        <v>6</v>
      </c>
    </row>
    <row r="10" spans="2:3" ht="15.75" thickBot="1">
      <c r="B10" s="44" t="s">
        <v>512</v>
      </c>
      <c r="C10" s="45">
        <f>SUM(C3:C9)</f>
        <v>820</v>
      </c>
    </row>
    <row r="26" spans="1:15" s="48" customFormat="1">
      <c r="A26" s="47"/>
      <c r="B26" s="47"/>
      <c r="C26" s="47"/>
      <c r="D26" s="47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</row>
    <row r="27" spans="1:15" s="48" customFormat="1" ht="15.75" thickBot="1"/>
    <row r="28" spans="1:15" s="48" customFormat="1" ht="15.75" thickBot="1">
      <c r="B28" s="44" t="s">
        <v>753</v>
      </c>
      <c r="C28" s="45" t="s">
        <v>511</v>
      </c>
    </row>
    <row r="29" spans="1:15" s="48" customFormat="1">
      <c r="B29" s="41" t="s">
        <v>499</v>
      </c>
      <c r="C29" s="21">
        <f>COUNTIF(VODANET!H2:H1017,"LIDER")</f>
        <v>735</v>
      </c>
    </row>
    <row r="30" spans="1:15" s="48" customFormat="1">
      <c r="B30" s="42" t="s">
        <v>741</v>
      </c>
      <c r="C30" s="43">
        <f>COUNTIF(VODANET!H2:H1018,"NELTA")</f>
        <v>6</v>
      </c>
    </row>
    <row r="31" spans="1:15" s="48" customFormat="1" ht="15.75" thickBot="1">
      <c r="B31" s="41" t="s">
        <v>684</v>
      </c>
      <c r="C31" s="21">
        <f>COUNTIF(VODANET!H2:H1019,"VODANET")</f>
        <v>79</v>
      </c>
    </row>
    <row r="32" spans="1:15" s="48" customFormat="1" ht="15.75" thickBot="1">
      <c r="B32" s="44" t="s">
        <v>512</v>
      </c>
      <c r="C32" s="45">
        <f>SUM(C29:C31)</f>
        <v>820</v>
      </c>
    </row>
    <row r="33" s="48" customFormat="1"/>
    <row r="34" s="48" customFormat="1"/>
    <row r="35" s="48" customFormat="1"/>
    <row r="36" s="48" customFormat="1"/>
    <row r="37" s="48" customFormat="1"/>
    <row r="38" s="48" customFormat="1"/>
    <row r="39" s="48" customFormat="1"/>
    <row r="40" s="48" customFormat="1"/>
    <row r="41" s="48" customFormat="1"/>
    <row r="42" s="48" customFormat="1"/>
    <row r="43" s="48" customFormat="1"/>
    <row r="44" s="48" customFormat="1"/>
    <row r="45" s="48" customFormat="1"/>
    <row r="46" s="48" customFormat="1"/>
    <row r="47" s="48" customFormat="1"/>
    <row r="48" s="48" customFormat="1"/>
    <row r="49" spans="1:15" s="48" customFormat="1"/>
    <row r="51" spans="1:15">
      <c r="A51" s="47"/>
      <c r="B51" s="47"/>
      <c r="C51" s="47"/>
      <c r="D51" s="47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</row>
    <row r="52" spans="1:15" ht="15.75" thickBot="1"/>
    <row r="53" spans="1:15" ht="15.75" thickBot="1">
      <c r="B53" s="44" t="s">
        <v>513</v>
      </c>
      <c r="C53" s="45" t="s">
        <v>511</v>
      </c>
    </row>
    <row r="54" spans="1:15">
      <c r="B54" s="41" t="s">
        <v>499</v>
      </c>
      <c r="C54" s="21">
        <f>COUNTIF(VODANET!I$6:I993,"LIDER")</f>
        <v>190</v>
      </c>
    </row>
    <row r="55" spans="1:15">
      <c r="B55" s="42" t="s">
        <v>514</v>
      </c>
      <c r="C55" s="43">
        <f>COUNTIF(VODANET!I$6:I993,"SAUDE")</f>
        <v>107</v>
      </c>
    </row>
    <row r="56" spans="1:15" s="48" customFormat="1">
      <c r="B56" s="41" t="s">
        <v>500</v>
      </c>
      <c r="C56" s="21">
        <f>COUNTIF(VODANET!I$6:I993,"CLIENTE")</f>
        <v>2</v>
      </c>
    </row>
    <row r="57" spans="1:15" s="48" customFormat="1">
      <c r="B57" s="42" t="s">
        <v>685</v>
      </c>
      <c r="C57" s="43">
        <f>COUNTIF(VODANET!I$6:I993,"PRODEMGE")</f>
        <v>0</v>
      </c>
    </row>
    <row r="58" spans="1:15" s="37" customFormat="1" ht="15.75" thickBot="1">
      <c r="B58" s="46" t="s">
        <v>515</v>
      </c>
      <c r="C58" s="52">
        <f>COUNTIF(VODANET!I$6:I993,"-")</f>
        <v>501</v>
      </c>
    </row>
    <row r="59" spans="1:15" ht="15.75" thickBot="1">
      <c r="B59" s="44" t="s">
        <v>512</v>
      </c>
      <c r="C59" s="45">
        <f>SUM(C54:C58)</f>
        <v>800</v>
      </c>
    </row>
    <row r="78" spans="1:15">
      <c r="A78" s="47"/>
      <c r="B78" s="47"/>
      <c r="C78" s="47"/>
      <c r="D78" s="47"/>
      <c r="E78" s="47"/>
      <c r="F78" s="47"/>
      <c r="G78" s="47"/>
      <c r="H78" s="47"/>
      <c r="I78" s="47"/>
      <c r="J78" s="47"/>
      <c r="K78" s="47"/>
      <c r="L78" s="47"/>
      <c r="M78" s="47"/>
      <c r="N78" s="47"/>
      <c r="O78" s="47"/>
    </row>
  </sheetData>
  <customSheetViews>
    <customSheetView guid="{539B099F-E275-407B-9319-0D9ADFCA1C18}">
      <selection activeCell="B2" sqref="B2:C10"/>
      <pageMargins left="0.511811024" right="0.511811024" top="0.78740157499999996" bottom="0.78740157499999996" header="0.31496062000000002" footer="0.31496062000000002"/>
      <pageSetup paperSize="9" orientation="portrait" r:id="rId1"/>
    </customSheetView>
    <customSheetView guid="{6BA235E4-56C2-4FA7-839D-98DA23C3EC2A}">
      <selection activeCell="B13" sqref="B13"/>
      <pageMargins left="0.511811024" right="0.511811024" top="0.78740157499999996" bottom="0.78740157499999996" header="0.31496062000000002" footer="0.31496062000000002"/>
      <pageSetup paperSize="9" orientation="portrait" r:id="rId2"/>
    </customSheetView>
  </customSheetViews>
  <pageMargins left="0.511811024" right="0.511811024" top="0.78740157499999996" bottom="0.78740157499999996" header="0.31496062000000002" footer="0.31496062000000002"/>
  <pageSetup paperSize="9" orientation="portrait" r:id="rId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>
  <sheetPr codeName="Plan4"/>
  <dimension ref="A3:B12"/>
  <sheetViews>
    <sheetView workbookViewId="0">
      <selection activeCell="B16" sqref="B16"/>
    </sheetView>
  </sheetViews>
  <sheetFormatPr defaultRowHeight="15"/>
  <cols>
    <col min="1" max="1" width="20" bestFit="1" customWidth="1"/>
    <col min="2" max="2" width="15.5703125" customWidth="1"/>
    <col min="3" max="3" width="7.42578125" customWidth="1"/>
    <col min="4" max="4" width="11.42578125" bestFit="1" customWidth="1"/>
    <col min="5" max="5" width="12.28515625" bestFit="1" customWidth="1"/>
    <col min="6" max="6" width="10.28515625" bestFit="1" customWidth="1"/>
  </cols>
  <sheetData>
    <row r="3" spans="1:2">
      <c r="A3" s="55" t="s">
        <v>1389</v>
      </c>
      <c r="B3" t="s">
        <v>1391</v>
      </c>
    </row>
    <row r="4" spans="1:2">
      <c r="A4" s="56" t="s">
        <v>499</v>
      </c>
      <c r="B4" s="58">
        <v>715</v>
      </c>
    </row>
    <row r="5" spans="1:2">
      <c r="A5" s="57" t="s">
        <v>752</v>
      </c>
      <c r="B5" s="58">
        <v>231</v>
      </c>
    </row>
    <row r="6" spans="1:2">
      <c r="A6" s="57" t="s">
        <v>517</v>
      </c>
      <c r="B6" s="58">
        <v>328</v>
      </c>
    </row>
    <row r="7" spans="1:2">
      <c r="A7" s="57" t="s">
        <v>764</v>
      </c>
      <c r="B7" s="58">
        <v>92</v>
      </c>
    </row>
    <row r="8" spans="1:2">
      <c r="A8" s="57" t="s">
        <v>488</v>
      </c>
      <c r="B8" s="58">
        <v>7</v>
      </c>
    </row>
    <row r="9" spans="1:2">
      <c r="A9" s="57" t="s">
        <v>1518</v>
      </c>
      <c r="B9" s="58">
        <v>1</v>
      </c>
    </row>
    <row r="10" spans="1:2">
      <c r="A10" s="57" t="s">
        <v>682</v>
      </c>
      <c r="B10" s="58">
        <v>49</v>
      </c>
    </row>
    <row r="11" spans="1:2" ht="17.25" customHeight="1">
      <c r="A11" s="57" t="s">
        <v>2466</v>
      </c>
      <c r="B11" s="58">
        <v>7</v>
      </c>
    </row>
    <row r="12" spans="1:2">
      <c r="A12" s="56" t="s">
        <v>1390</v>
      </c>
      <c r="B12" s="58">
        <v>715</v>
      </c>
    </row>
  </sheetData>
  <customSheetViews>
    <customSheetView guid="{539B099F-E275-407B-9319-0D9ADFCA1C18}">
      <selection activeCell="B6" sqref="B6"/>
      <pageMargins left="0.511811024" right="0.511811024" top="0.78740157499999996" bottom="0.78740157499999996" header="0.31496062000000002" footer="0.31496062000000002"/>
    </customSheetView>
    <customSheetView guid="{6BA235E4-56C2-4FA7-839D-98DA23C3EC2A}">
      <selection activeCell="A7" sqref="A7"/>
      <pageMargins left="0.511811024" right="0.511811024" top="0.78740157499999996" bottom="0.78740157499999996" header="0.31496062000000002" footer="0.31496062000000002"/>
    </customSheetView>
  </customSheetViews>
  <pageMargins left="0.511811024" right="0.511811024" top="0.78740157499999996" bottom="0.78740157499999996" header="0.31496062000000002" footer="0.31496062000000002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codeName="Plan6"/>
  <dimension ref="A3:B11"/>
  <sheetViews>
    <sheetView workbookViewId="0">
      <selection activeCell="B10" sqref="B10"/>
    </sheetView>
  </sheetViews>
  <sheetFormatPr defaultRowHeight="15"/>
  <cols>
    <col min="1" max="1" width="18" bestFit="1" customWidth="1"/>
    <col min="2" max="2" width="15.5703125" bestFit="1" customWidth="1"/>
  </cols>
  <sheetData>
    <row r="3" spans="1:2">
      <c r="A3" s="55" t="s">
        <v>1389</v>
      </c>
      <c r="B3" t="s">
        <v>1391</v>
      </c>
    </row>
    <row r="4" spans="1:2">
      <c r="A4" s="56" t="s">
        <v>684</v>
      </c>
      <c r="B4" s="58">
        <v>79</v>
      </c>
    </row>
    <row r="5" spans="1:2">
      <c r="A5" s="57" t="s">
        <v>752</v>
      </c>
      <c r="B5" s="58">
        <v>1</v>
      </c>
    </row>
    <row r="6" spans="1:2">
      <c r="A6" s="57" t="s">
        <v>517</v>
      </c>
      <c r="B6" s="58">
        <v>45</v>
      </c>
    </row>
    <row r="7" spans="1:2">
      <c r="A7" s="57" t="s">
        <v>764</v>
      </c>
      <c r="B7" s="58">
        <v>5</v>
      </c>
    </row>
    <row r="8" spans="1:2">
      <c r="A8" s="57" t="s">
        <v>682</v>
      </c>
      <c r="B8" s="58">
        <v>26</v>
      </c>
    </row>
    <row r="9" spans="1:2">
      <c r="A9" s="57" t="s">
        <v>2466</v>
      </c>
      <c r="B9" s="58">
        <v>1</v>
      </c>
    </row>
    <row r="10" spans="1:2">
      <c r="A10" s="57" t="s">
        <v>6467</v>
      </c>
      <c r="B10" s="58">
        <v>1</v>
      </c>
    </row>
    <row r="11" spans="1:2">
      <c r="A11" s="56" t="s">
        <v>1390</v>
      </c>
      <c r="B11" s="58">
        <v>79</v>
      </c>
    </row>
  </sheetData>
  <customSheetViews>
    <customSheetView guid="{539B099F-E275-407B-9319-0D9ADFCA1C18}">
      <selection activeCell="B7" sqref="B7"/>
      <pageMargins left="0.511811024" right="0.511811024" top="0.78740157499999996" bottom="0.78740157499999996" header="0.31496062000000002" footer="0.31496062000000002"/>
    </customSheetView>
    <customSheetView guid="{6BA235E4-56C2-4FA7-839D-98DA23C3EC2A}">
      <selection activeCell="A7" sqref="A7"/>
      <pageMargins left="0.511811024" right="0.511811024" top="0.78740157499999996" bottom="0.78740157499999996" header="0.31496062000000002" footer="0.31496062000000002"/>
    </customSheetView>
  </customSheetViews>
  <pageMargins left="0.511811024" right="0.511811024" top="0.78740157499999996" bottom="0.78740157499999996" header="0.31496062000000002" footer="0.31496062000000002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codeName="Plan5"/>
  <dimension ref="A3:B6"/>
  <sheetViews>
    <sheetView workbookViewId="0">
      <selection activeCell="A5" sqref="A5"/>
    </sheetView>
  </sheetViews>
  <sheetFormatPr defaultRowHeight="15"/>
  <cols>
    <col min="1" max="1" width="18" bestFit="1" customWidth="1"/>
    <col min="2" max="2" width="15.5703125" bestFit="1" customWidth="1"/>
  </cols>
  <sheetData>
    <row r="3" spans="1:2">
      <c r="A3" s="55" t="s">
        <v>1389</v>
      </c>
      <c r="B3" t="s">
        <v>1391</v>
      </c>
    </row>
    <row r="4" spans="1:2">
      <c r="A4" s="56" t="s">
        <v>741</v>
      </c>
      <c r="B4" s="58">
        <v>6</v>
      </c>
    </row>
    <row r="5" spans="1:2">
      <c r="A5" s="57" t="s">
        <v>517</v>
      </c>
      <c r="B5" s="58">
        <v>6</v>
      </c>
    </row>
    <row r="6" spans="1:2">
      <c r="A6" s="56" t="s">
        <v>1390</v>
      </c>
      <c r="B6" s="58">
        <v>6</v>
      </c>
    </row>
  </sheetData>
  <customSheetViews>
    <customSheetView guid="{539B099F-E275-407B-9319-0D9ADFCA1C18}">
      <selection activeCell="A5" sqref="A5"/>
      <pageMargins left="0.511811024" right="0.511811024" top="0.78740157499999996" bottom="0.78740157499999996" header="0.31496062000000002" footer="0.31496062000000002"/>
    </customSheetView>
    <customSheetView guid="{6BA235E4-56C2-4FA7-839D-98DA23C3EC2A}">
      <selection activeCell="B12" sqref="B12"/>
      <pageMargins left="0.511811024" right="0.511811024" top="0.78740157499999996" bottom="0.78740157499999996" header="0.31496062000000002" footer="0.31496062000000002"/>
    </customSheetView>
  </customSheetViews>
  <pageMargins left="0.511811024" right="0.511811024" top="0.78740157499999996" bottom="0.78740157499999996" header="0.31496062000000002" footer="0.31496062000000002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 codeName="Plan7"/>
  <dimension ref="A1:Y840"/>
  <sheetViews>
    <sheetView zoomScale="90" zoomScaleNormal="90" workbookViewId="0">
      <selection sqref="A1:Q840"/>
    </sheetView>
  </sheetViews>
  <sheetFormatPr defaultRowHeight="18" customHeight="1"/>
  <cols>
    <col min="3" max="3" width="14.7109375" style="10" customWidth="1"/>
    <col min="4" max="4" width="11.5703125" bestFit="1" customWidth="1"/>
    <col min="12" max="12" width="12.5703125" bestFit="1" customWidth="1"/>
    <col min="13" max="14" width="17.28515625" bestFit="1" customWidth="1"/>
    <col min="16" max="16" width="9.140625" customWidth="1"/>
  </cols>
  <sheetData>
    <row r="1" spans="1:25" s="50" customFormat="1" ht="18" customHeight="1">
      <c r="A1" s="48" t="s">
        <v>4</v>
      </c>
      <c r="B1" s="48" t="s">
        <v>5</v>
      </c>
      <c r="C1" s="10" t="s">
        <v>503</v>
      </c>
      <c r="D1" s="48" t="s">
        <v>504</v>
      </c>
      <c r="E1" s="48" t="s">
        <v>0</v>
      </c>
      <c r="F1" s="48" t="s">
        <v>753</v>
      </c>
      <c r="G1" s="48" t="s">
        <v>8</v>
      </c>
      <c r="H1" s="48" t="s">
        <v>413</v>
      </c>
      <c r="I1" s="48" t="s">
        <v>160</v>
      </c>
      <c r="J1" s="48" t="s">
        <v>10</v>
      </c>
      <c r="K1" s="48" t="s">
        <v>9</v>
      </c>
      <c r="L1" s="48" t="s">
        <v>4986</v>
      </c>
      <c r="M1" s="48" t="s">
        <v>162</v>
      </c>
      <c r="N1" s="48" t="s">
        <v>4200</v>
      </c>
      <c r="O1" s="48" t="s">
        <v>676</v>
      </c>
      <c r="P1" s="50" t="s">
        <v>4201</v>
      </c>
      <c r="Q1" s="48" t="s">
        <v>4747</v>
      </c>
      <c r="R1" s="48"/>
      <c r="S1" s="48"/>
      <c r="T1" s="48"/>
      <c r="U1" s="48"/>
      <c r="V1" s="48"/>
    </row>
    <row r="2" spans="1:25" s="51" customFormat="1" ht="18" customHeight="1">
      <c r="A2" s="48" t="s">
        <v>5580</v>
      </c>
      <c r="B2" s="48" t="s">
        <v>7</v>
      </c>
      <c r="C2" s="10">
        <v>40857</v>
      </c>
      <c r="D2" s="10">
        <v>40918</v>
      </c>
      <c r="E2" s="48" t="s">
        <v>1544</v>
      </c>
      <c r="F2" s="48" t="s">
        <v>1545</v>
      </c>
      <c r="G2" s="48" t="s">
        <v>163</v>
      </c>
      <c r="H2" s="48" t="s">
        <v>414</v>
      </c>
      <c r="I2" s="48">
        <v>40913</v>
      </c>
      <c r="J2" s="10" t="s">
        <v>1546</v>
      </c>
      <c r="K2" s="10" t="s">
        <v>1547</v>
      </c>
      <c r="L2" s="48" t="s">
        <v>4987</v>
      </c>
      <c r="M2" s="48" t="s">
        <v>1548</v>
      </c>
      <c r="N2" s="48" t="s">
        <v>238</v>
      </c>
      <c r="O2" s="48" t="s">
        <v>1549</v>
      </c>
      <c r="P2" s="66">
        <v>40917</v>
      </c>
      <c r="Q2" s="67" t="s">
        <v>501</v>
      </c>
      <c r="R2" s="48"/>
      <c r="S2" s="48"/>
      <c r="T2" s="48"/>
      <c r="U2" s="48"/>
      <c r="V2" s="10"/>
      <c r="W2" s="48"/>
      <c r="X2" s="48"/>
      <c r="Y2" s="48"/>
    </row>
    <row r="3" spans="1:25" s="51" customFormat="1" ht="18" customHeight="1">
      <c r="A3" s="48">
        <v>644</v>
      </c>
      <c r="B3" s="48" t="s">
        <v>11</v>
      </c>
      <c r="C3" s="10">
        <v>40857</v>
      </c>
      <c r="D3" s="10">
        <v>40918</v>
      </c>
      <c r="E3" s="48" t="s">
        <v>1544</v>
      </c>
      <c r="F3" s="48" t="s">
        <v>1545</v>
      </c>
      <c r="G3" s="48" t="s">
        <v>164</v>
      </c>
      <c r="H3" s="48" t="s">
        <v>415</v>
      </c>
      <c r="I3" s="48">
        <v>40939</v>
      </c>
      <c r="J3" s="10" t="s">
        <v>1550</v>
      </c>
      <c r="K3" s="10" t="s">
        <v>12</v>
      </c>
      <c r="L3" s="48" t="s">
        <v>4988</v>
      </c>
      <c r="M3" s="48" t="s">
        <v>1551</v>
      </c>
      <c r="N3" s="48" t="s">
        <v>385</v>
      </c>
      <c r="O3" s="48" t="s">
        <v>1552</v>
      </c>
      <c r="P3" s="66">
        <v>40942</v>
      </c>
      <c r="Q3" s="67" t="s">
        <v>501</v>
      </c>
      <c r="R3" s="48"/>
      <c r="S3" s="48"/>
      <c r="T3" s="48"/>
      <c r="U3" s="48"/>
      <c r="V3" s="10"/>
      <c r="W3" s="48"/>
      <c r="X3" s="48"/>
      <c r="Y3" s="48"/>
    </row>
    <row r="4" spans="1:25" s="51" customFormat="1" ht="18" customHeight="1">
      <c r="A4" s="48" t="s">
        <v>6132</v>
      </c>
      <c r="B4" s="48" t="s">
        <v>13</v>
      </c>
      <c r="C4" s="10">
        <v>40857</v>
      </c>
      <c r="D4" s="10">
        <v>40968</v>
      </c>
      <c r="E4" s="48" t="s">
        <v>1553</v>
      </c>
      <c r="F4" s="48" t="s">
        <v>1554</v>
      </c>
      <c r="G4" s="48" t="s">
        <v>165</v>
      </c>
      <c r="H4" s="48" t="s">
        <v>416</v>
      </c>
      <c r="I4" s="48">
        <v>40996</v>
      </c>
      <c r="J4" s="10" t="s">
        <v>1555</v>
      </c>
      <c r="K4" s="10" t="s">
        <v>1556</v>
      </c>
      <c r="L4" s="48" t="s">
        <v>4989</v>
      </c>
      <c r="M4" s="67" t="s">
        <v>1061</v>
      </c>
      <c r="N4" s="67" t="s">
        <v>501</v>
      </c>
      <c r="O4" s="67" t="s">
        <v>501</v>
      </c>
      <c r="P4" s="10" t="s">
        <v>501</v>
      </c>
      <c r="Q4" s="67" t="s">
        <v>6133</v>
      </c>
      <c r="R4" s="48"/>
      <c r="S4" s="48"/>
      <c r="T4" s="48"/>
      <c r="U4" s="48"/>
      <c r="V4" s="48"/>
      <c r="W4" s="48"/>
      <c r="X4" s="48"/>
      <c r="Y4" s="48"/>
    </row>
    <row r="5" spans="1:25" s="51" customFormat="1" ht="18" customHeight="1">
      <c r="A5" s="48">
        <v>646</v>
      </c>
      <c r="B5" s="48" t="s">
        <v>14</v>
      </c>
      <c r="C5" s="10">
        <v>40857</v>
      </c>
      <c r="D5" s="10">
        <v>40918</v>
      </c>
      <c r="E5" s="48" t="s">
        <v>1544</v>
      </c>
      <c r="F5" s="48" t="s">
        <v>1545</v>
      </c>
      <c r="G5" s="48" t="s">
        <v>166</v>
      </c>
      <c r="H5" s="48" t="s">
        <v>417</v>
      </c>
      <c r="I5" s="48">
        <v>40933</v>
      </c>
      <c r="J5" s="10" t="s">
        <v>1557</v>
      </c>
      <c r="K5" s="10" t="s">
        <v>15</v>
      </c>
      <c r="L5" s="48" t="s">
        <v>4990</v>
      </c>
      <c r="M5" s="48" t="s">
        <v>1558</v>
      </c>
      <c r="N5" s="48" t="s">
        <v>386</v>
      </c>
      <c r="O5" s="48" t="s">
        <v>1559</v>
      </c>
      <c r="P5" s="66">
        <v>40935</v>
      </c>
      <c r="Q5" s="67" t="s">
        <v>501</v>
      </c>
      <c r="R5" s="48"/>
      <c r="S5" s="48"/>
      <c r="T5" s="48"/>
      <c r="U5" s="48"/>
      <c r="V5" s="10"/>
      <c r="W5" s="48"/>
      <c r="X5" s="48"/>
      <c r="Y5" s="48"/>
    </row>
    <row r="6" spans="1:25" s="51" customFormat="1" ht="18" customHeight="1">
      <c r="A6" s="48">
        <v>647</v>
      </c>
      <c r="B6" s="48" t="s">
        <v>16</v>
      </c>
      <c r="C6" s="10">
        <v>40857</v>
      </c>
      <c r="D6" s="10">
        <v>40918</v>
      </c>
      <c r="E6" s="48" t="s">
        <v>1544</v>
      </c>
      <c r="F6" s="48" t="s">
        <v>1545</v>
      </c>
      <c r="G6" s="48" t="s">
        <v>167</v>
      </c>
      <c r="H6" s="48" t="s">
        <v>418</v>
      </c>
      <c r="I6" s="48">
        <v>40924</v>
      </c>
      <c r="J6" s="10" t="s">
        <v>1560</v>
      </c>
      <c r="K6" s="10" t="s">
        <v>17</v>
      </c>
      <c r="L6" s="48" t="s">
        <v>4991</v>
      </c>
      <c r="M6" s="48" t="s">
        <v>1561</v>
      </c>
      <c r="N6" s="48" t="s">
        <v>245</v>
      </c>
      <c r="O6" s="48" t="s">
        <v>1562</v>
      </c>
      <c r="P6" s="66">
        <v>40926</v>
      </c>
      <c r="Q6" s="67" t="s">
        <v>501</v>
      </c>
      <c r="R6" s="48"/>
      <c r="S6" s="48"/>
      <c r="T6" s="48"/>
      <c r="U6" s="48"/>
      <c r="V6" s="10"/>
      <c r="W6" s="48"/>
      <c r="X6" s="48"/>
      <c r="Y6" s="48"/>
    </row>
    <row r="7" spans="1:25" s="51" customFormat="1" ht="18" customHeight="1">
      <c r="A7" s="48">
        <v>648</v>
      </c>
      <c r="B7" s="48" t="s">
        <v>18</v>
      </c>
      <c r="C7" s="10">
        <v>40857</v>
      </c>
      <c r="D7" s="10">
        <v>40918</v>
      </c>
      <c r="E7" s="48" t="s">
        <v>1544</v>
      </c>
      <c r="F7" s="48" t="s">
        <v>1545</v>
      </c>
      <c r="G7" s="48" t="s">
        <v>1563</v>
      </c>
      <c r="H7" s="48" t="s">
        <v>419</v>
      </c>
      <c r="I7" s="48">
        <v>40920</v>
      </c>
      <c r="J7" s="10" t="s">
        <v>1550</v>
      </c>
      <c r="K7" s="10" t="s">
        <v>370</v>
      </c>
      <c r="L7" s="48" t="s">
        <v>4992</v>
      </c>
      <c r="M7" s="48" t="s">
        <v>1564</v>
      </c>
      <c r="N7" s="48" t="s">
        <v>387</v>
      </c>
      <c r="O7" s="48" t="s">
        <v>1565</v>
      </c>
      <c r="P7" s="66">
        <v>40934</v>
      </c>
      <c r="Q7" s="67" t="s">
        <v>501</v>
      </c>
      <c r="R7" s="48"/>
      <c r="S7" s="48"/>
      <c r="T7" s="48"/>
      <c r="U7" s="48"/>
      <c r="V7" s="10"/>
      <c r="W7" s="48"/>
      <c r="X7" s="48"/>
      <c r="Y7" s="48"/>
    </row>
    <row r="8" spans="1:25" s="51" customFormat="1" ht="18" customHeight="1">
      <c r="A8" s="48">
        <v>649</v>
      </c>
      <c r="B8" s="48" t="s">
        <v>19</v>
      </c>
      <c r="C8" s="10">
        <v>40857</v>
      </c>
      <c r="D8" s="10">
        <v>40918</v>
      </c>
      <c r="E8" s="48" t="s">
        <v>1544</v>
      </c>
      <c r="F8" s="48" t="s">
        <v>1545</v>
      </c>
      <c r="G8" s="48" t="s">
        <v>169</v>
      </c>
      <c r="H8" s="48" t="s">
        <v>420</v>
      </c>
      <c r="I8" s="48">
        <v>40926</v>
      </c>
      <c r="J8" s="10" t="s">
        <v>1566</v>
      </c>
      <c r="K8" s="10" t="s">
        <v>1567</v>
      </c>
      <c r="L8" s="48" t="s">
        <v>4993</v>
      </c>
      <c r="M8" s="48" t="s">
        <v>1568</v>
      </c>
      <c r="N8" s="48" t="s">
        <v>388</v>
      </c>
      <c r="O8" s="48" t="s">
        <v>1569</v>
      </c>
      <c r="P8" s="66">
        <v>40926</v>
      </c>
      <c r="Q8" s="67" t="s">
        <v>501</v>
      </c>
      <c r="R8" s="48"/>
      <c r="S8" s="48"/>
      <c r="T8" s="48"/>
      <c r="U8" s="48"/>
      <c r="V8" s="10"/>
      <c r="W8" s="48"/>
      <c r="X8" s="48"/>
      <c r="Y8" s="48"/>
    </row>
    <row r="9" spans="1:25" s="51" customFormat="1" ht="18" customHeight="1">
      <c r="A9" s="48">
        <v>650</v>
      </c>
      <c r="B9" s="48" t="s">
        <v>20</v>
      </c>
      <c r="C9" s="10">
        <v>40857</v>
      </c>
      <c r="D9" s="10">
        <v>40918</v>
      </c>
      <c r="E9" s="48" t="s">
        <v>1544</v>
      </c>
      <c r="F9" s="48" t="s">
        <v>1545</v>
      </c>
      <c r="G9" s="48" t="s">
        <v>170</v>
      </c>
      <c r="H9" s="48" t="s">
        <v>421</v>
      </c>
      <c r="I9" s="48">
        <v>40903</v>
      </c>
      <c r="J9" s="10" t="s">
        <v>1570</v>
      </c>
      <c r="K9" s="10" t="s">
        <v>21</v>
      </c>
      <c r="L9" s="48" t="s">
        <v>4994</v>
      </c>
      <c r="M9" s="48" t="s">
        <v>1571</v>
      </c>
      <c r="N9" s="48" t="s">
        <v>389</v>
      </c>
      <c r="O9" s="48" t="s">
        <v>1572</v>
      </c>
      <c r="P9" s="66">
        <v>40906</v>
      </c>
      <c r="Q9" s="67" t="s">
        <v>501</v>
      </c>
      <c r="R9" s="48"/>
      <c r="S9" s="48"/>
      <c r="T9" s="48"/>
      <c r="U9" s="48"/>
      <c r="V9" s="10"/>
      <c r="W9" s="48"/>
      <c r="X9" s="48"/>
      <c r="Y9" s="48"/>
    </row>
    <row r="10" spans="1:25" s="51" customFormat="1" ht="18" customHeight="1">
      <c r="A10" s="48">
        <v>651</v>
      </c>
      <c r="B10" s="48" t="s">
        <v>22</v>
      </c>
      <c r="C10" s="10">
        <v>40857</v>
      </c>
      <c r="D10" s="10">
        <v>40918</v>
      </c>
      <c r="E10" s="48" t="s">
        <v>1544</v>
      </c>
      <c r="F10" s="48" t="s">
        <v>1545</v>
      </c>
      <c r="G10" s="48" t="s">
        <v>171</v>
      </c>
      <c r="H10" s="48" t="s">
        <v>422</v>
      </c>
      <c r="I10" s="48">
        <v>40898</v>
      </c>
      <c r="J10" s="10" t="s">
        <v>1573</v>
      </c>
      <c r="K10" s="10" t="s">
        <v>23</v>
      </c>
      <c r="L10" s="48" t="s">
        <v>4995</v>
      </c>
      <c r="M10" s="48" t="s">
        <v>1574</v>
      </c>
      <c r="N10" s="48" t="s">
        <v>250</v>
      </c>
      <c r="O10" s="48" t="s">
        <v>1575</v>
      </c>
      <c r="P10" s="66">
        <v>40899</v>
      </c>
      <c r="Q10" s="67" t="s">
        <v>501</v>
      </c>
      <c r="R10" s="48"/>
      <c r="S10" s="48"/>
      <c r="T10" s="48"/>
      <c r="U10" s="48"/>
      <c r="V10" s="10"/>
      <c r="W10" s="48"/>
      <c r="X10" s="48"/>
      <c r="Y10" s="48"/>
    </row>
    <row r="11" spans="1:25" s="51" customFormat="1" ht="18" customHeight="1">
      <c r="A11" s="48" t="s">
        <v>2311</v>
      </c>
      <c r="B11" s="48" t="s">
        <v>24</v>
      </c>
      <c r="C11" s="10">
        <v>40857</v>
      </c>
      <c r="D11" s="10">
        <v>40918</v>
      </c>
      <c r="E11" s="48" t="s">
        <v>1553</v>
      </c>
      <c r="F11" s="48" t="s">
        <v>1545</v>
      </c>
      <c r="G11" s="48" t="s">
        <v>172</v>
      </c>
      <c r="H11" s="67" t="s">
        <v>501</v>
      </c>
      <c r="I11" s="67" t="s">
        <v>501</v>
      </c>
      <c r="J11" s="10" t="s">
        <v>1576</v>
      </c>
      <c r="K11" s="10" t="s">
        <v>1577</v>
      </c>
      <c r="L11" s="48" t="s">
        <v>4996</v>
      </c>
      <c r="M11" s="67" t="s">
        <v>1578</v>
      </c>
      <c r="N11" s="67" t="s">
        <v>501</v>
      </c>
      <c r="O11" s="67" t="s">
        <v>501</v>
      </c>
      <c r="P11" s="67" t="s">
        <v>501</v>
      </c>
      <c r="Q11" s="67" t="s">
        <v>2312</v>
      </c>
      <c r="R11" s="48"/>
      <c r="S11" s="48"/>
      <c r="T11" s="48"/>
      <c r="U11" s="48"/>
      <c r="V11" s="48"/>
      <c r="W11" s="48"/>
      <c r="X11" s="48"/>
      <c r="Y11" s="48"/>
    </row>
    <row r="12" spans="1:25" s="51" customFormat="1" ht="18" customHeight="1">
      <c r="A12" s="48">
        <v>653</v>
      </c>
      <c r="B12" s="48" t="s">
        <v>25</v>
      </c>
      <c r="C12" s="10">
        <v>40857</v>
      </c>
      <c r="D12" s="10">
        <v>40918</v>
      </c>
      <c r="E12" s="48" t="s">
        <v>1544</v>
      </c>
      <c r="F12" s="48" t="s">
        <v>1545</v>
      </c>
      <c r="G12" s="48" t="s">
        <v>173</v>
      </c>
      <c r="H12" s="48" t="s">
        <v>423</v>
      </c>
      <c r="I12" s="48">
        <v>40976</v>
      </c>
      <c r="J12" s="10" t="s">
        <v>1579</v>
      </c>
      <c r="K12" s="10" t="s">
        <v>1580</v>
      </c>
      <c r="L12" s="48" t="s">
        <v>4997</v>
      </c>
      <c r="M12" s="48" t="s">
        <v>1581</v>
      </c>
      <c r="N12" s="48" t="s">
        <v>232</v>
      </c>
      <c r="O12" s="48" t="s">
        <v>1582</v>
      </c>
      <c r="P12" s="10">
        <v>40976</v>
      </c>
      <c r="Q12" s="67" t="s">
        <v>1583</v>
      </c>
      <c r="R12" s="48"/>
      <c r="S12" s="48"/>
      <c r="T12" s="48"/>
      <c r="U12" s="48"/>
      <c r="V12" s="10"/>
      <c r="W12" s="48"/>
      <c r="X12" s="48"/>
      <c r="Y12" s="48"/>
    </row>
    <row r="13" spans="1:25" s="51" customFormat="1" ht="18" customHeight="1">
      <c r="A13" s="48">
        <v>654</v>
      </c>
      <c r="B13" s="48" t="s">
        <v>26</v>
      </c>
      <c r="C13" s="10">
        <v>40857</v>
      </c>
      <c r="D13" s="10">
        <v>40918</v>
      </c>
      <c r="E13" s="48" t="s">
        <v>1544</v>
      </c>
      <c r="F13" s="48" t="s">
        <v>1545</v>
      </c>
      <c r="G13" s="48" t="s">
        <v>174</v>
      </c>
      <c r="H13" s="48" t="s">
        <v>1584</v>
      </c>
      <c r="I13" s="48">
        <v>40919</v>
      </c>
      <c r="J13" s="10" t="s">
        <v>1585</v>
      </c>
      <c r="K13" s="10" t="s">
        <v>1586</v>
      </c>
      <c r="L13" s="48" t="s">
        <v>4998</v>
      </c>
      <c r="M13" s="48" t="s">
        <v>1587</v>
      </c>
      <c r="N13" s="48" t="s">
        <v>231</v>
      </c>
      <c r="O13" s="48" t="s">
        <v>1572</v>
      </c>
      <c r="P13" s="66">
        <v>40920</v>
      </c>
      <c r="Q13" s="67" t="s">
        <v>501</v>
      </c>
      <c r="R13" s="48"/>
      <c r="S13" s="48"/>
      <c r="T13" s="48"/>
      <c r="U13" s="48"/>
      <c r="V13" s="10"/>
      <c r="W13" s="48"/>
      <c r="X13" s="48"/>
      <c r="Y13" s="48"/>
    </row>
    <row r="14" spans="1:25" s="51" customFormat="1" ht="18" customHeight="1">
      <c r="A14" s="48">
        <v>655</v>
      </c>
      <c r="B14" s="48" t="s">
        <v>27</v>
      </c>
      <c r="C14" s="10">
        <v>40857</v>
      </c>
      <c r="D14" s="10">
        <v>40918</v>
      </c>
      <c r="E14" s="48" t="s">
        <v>1544</v>
      </c>
      <c r="F14" s="48" t="s">
        <v>1545</v>
      </c>
      <c r="G14" s="48" t="s">
        <v>175</v>
      </c>
      <c r="H14" s="48" t="s">
        <v>424</v>
      </c>
      <c r="I14" s="48">
        <v>40931</v>
      </c>
      <c r="J14" s="10" t="s">
        <v>1588</v>
      </c>
      <c r="K14" s="10" t="s">
        <v>28</v>
      </c>
      <c r="L14" s="48" t="s">
        <v>4999</v>
      </c>
      <c r="M14" s="48" t="s">
        <v>1589</v>
      </c>
      <c r="N14" s="48" t="s">
        <v>390</v>
      </c>
      <c r="O14" s="48" t="s">
        <v>1590</v>
      </c>
      <c r="P14" s="66">
        <v>40932</v>
      </c>
      <c r="Q14" s="67" t="s">
        <v>501</v>
      </c>
      <c r="R14" s="48"/>
      <c r="S14" s="48"/>
      <c r="T14" s="48"/>
      <c r="U14" s="48"/>
      <c r="V14" s="10"/>
      <c r="W14" s="48"/>
      <c r="X14" s="48"/>
      <c r="Y14" s="48"/>
    </row>
    <row r="15" spans="1:25" s="51" customFormat="1" ht="18" customHeight="1">
      <c r="A15" s="48">
        <v>657</v>
      </c>
      <c r="B15" s="48" t="s">
        <v>29</v>
      </c>
      <c r="C15" s="10">
        <v>40857</v>
      </c>
      <c r="D15" s="10">
        <v>40918</v>
      </c>
      <c r="E15" s="48" t="s">
        <v>1544</v>
      </c>
      <c r="F15" s="48" t="s">
        <v>1545</v>
      </c>
      <c r="G15" s="48" t="s">
        <v>176</v>
      </c>
      <c r="H15" s="48" t="s">
        <v>425</v>
      </c>
      <c r="I15" s="48">
        <v>40903</v>
      </c>
      <c r="J15" s="10" t="s">
        <v>1591</v>
      </c>
      <c r="K15" s="10" t="s">
        <v>30</v>
      </c>
      <c r="L15" s="48" t="s">
        <v>5000</v>
      </c>
      <c r="M15" s="48" t="s">
        <v>1592</v>
      </c>
      <c r="N15" s="48" t="s">
        <v>391</v>
      </c>
      <c r="O15" s="48" t="s">
        <v>1593</v>
      </c>
      <c r="P15" s="66">
        <v>40905</v>
      </c>
      <c r="Q15" s="67" t="s">
        <v>501</v>
      </c>
      <c r="R15" s="48"/>
      <c r="S15" s="48"/>
      <c r="T15" s="48"/>
      <c r="U15" s="48"/>
      <c r="V15" s="10"/>
      <c r="W15" s="48"/>
      <c r="X15" s="48"/>
      <c r="Y15" s="48"/>
    </row>
    <row r="16" spans="1:25" s="51" customFormat="1" ht="18" customHeight="1">
      <c r="A16" s="48">
        <v>658</v>
      </c>
      <c r="B16" s="48" t="s">
        <v>31</v>
      </c>
      <c r="C16" s="10">
        <v>40857</v>
      </c>
      <c r="D16" s="10">
        <v>40918</v>
      </c>
      <c r="E16" s="48" t="s">
        <v>1544</v>
      </c>
      <c r="F16" s="48" t="s">
        <v>1545</v>
      </c>
      <c r="G16" s="48" t="s">
        <v>177</v>
      </c>
      <c r="H16" s="48" t="s">
        <v>426</v>
      </c>
      <c r="I16" s="48">
        <v>40921</v>
      </c>
      <c r="J16" s="10" t="s">
        <v>1594</v>
      </c>
      <c r="K16" s="10" t="s">
        <v>32</v>
      </c>
      <c r="L16" s="48" t="s">
        <v>5001</v>
      </c>
      <c r="M16" s="48" t="s">
        <v>1595</v>
      </c>
      <c r="N16" s="48" t="s">
        <v>243</v>
      </c>
      <c r="O16" s="48" t="s">
        <v>691</v>
      </c>
      <c r="P16" s="66">
        <v>40921</v>
      </c>
      <c r="Q16" s="67" t="s">
        <v>501</v>
      </c>
      <c r="R16" s="48"/>
      <c r="S16" s="48"/>
      <c r="T16" s="48"/>
      <c r="U16" s="48"/>
      <c r="V16" s="10"/>
      <c r="W16" s="48"/>
      <c r="X16" s="48"/>
      <c r="Y16" s="48"/>
    </row>
    <row r="17" spans="1:25" s="51" customFormat="1" ht="18" customHeight="1">
      <c r="A17" s="48">
        <v>659</v>
      </c>
      <c r="B17" s="48" t="s">
        <v>33</v>
      </c>
      <c r="C17" s="10">
        <v>40857</v>
      </c>
      <c r="D17" s="10">
        <v>40918</v>
      </c>
      <c r="E17" s="48" t="s">
        <v>1544</v>
      </c>
      <c r="F17" s="48" t="s">
        <v>1545</v>
      </c>
      <c r="G17" s="48" t="s">
        <v>178</v>
      </c>
      <c r="H17" s="48" t="s">
        <v>1596</v>
      </c>
      <c r="I17" s="48">
        <v>40917</v>
      </c>
      <c r="J17" s="10" t="s">
        <v>1597</v>
      </c>
      <c r="K17" s="10" t="s">
        <v>34</v>
      </c>
      <c r="L17" s="48" t="s">
        <v>5002</v>
      </c>
      <c r="M17" s="48" t="s">
        <v>1598</v>
      </c>
      <c r="N17" s="48" t="s">
        <v>260</v>
      </c>
      <c r="O17" s="48" t="s">
        <v>1599</v>
      </c>
      <c r="P17" s="66">
        <v>40919</v>
      </c>
      <c r="Q17" s="67" t="s">
        <v>501</v>
      </c>
      <c r="R17" s="48"/>
      <c r="S17" s="48"/>
      <c r="T17" s="48"/>
      <c r="U17" s="48"/>
      <c r="V17" s="10"/>
      <c r="W17" s="48"/>
      <c r="X17" s="48"/>
      <c r="Y17" s="48"/>
    </row>
    <row r="18" spans="1:25" s="51" customFormat="1" ht="18" customHeight="1">
      <c r="A18" s="48">
        <v>661</v>
      </c>
      <c r="B18" s="48" t="s">
        <v>35</v>
      </c>
      <c r="C18" s="10">
        <v>40857</v>
      </c>
      <c r="D18" s="10">
        <v>40918</v>
      </c>
      <c r="E18" s="48" t="s">
        <v>1544</v>
      </c>
      <c r="F18" s="48" t="s">
        <v>1545</v>
      </c>
      <c r="G18" s="48" t="s">
        <v>179</v>
      </c>
      <c r="H18" s="48" t="s">
        <v>427</v>
      </c>
      <c r="I18" s="48">
        <v>40926</v>
      </c>
      <c r="J18" s="10" t="s">
        <v>1600</v>
      </c>
      <c r="K18" s="10" t="s">
        <v>36</v>
      </c>
      <c r="L18" s="48" t="s">
        <v>5003</v>
      </c>
      <c r="M18" s="48" t="s">
        <v>1601</v>
      </c>
      <c r="N18" s="48" t="s">
        <v>235</v>
      </c>
      <c r="O18" s="48" t="s">
        <v>1599</v>
      </c>
      <c r="P18" s="66">
        <v>40926</v>
      </c>
      <c r="Q18" s="67" t="s">
        <v>501</v>
      </c>
      <c r="R18" s="48"/>
      <c r="S18" s="48"/>
      <c r="T18" s="48"/>
      <c r="U18" s="48"/>
      <c r="V18" s="10"/>
      <c r="W18" s="48"/>
      <c r="X18" s="48"/>
      <c r="Y18" s="48"/>
    </row>
    <row r="19" spans="1:25" s="51" customFormat="1" ht="18" customHeight="1">
      <c r="A19" s="48">
        <v>662</v>
      </c>
      <c r="B19" s="48" t="s">
        <v>37</v>
      </c>
      <c r="C19" s="10">
        <v>40857</v>
      </c>
      <c r="D19" s="10">
        <v>40918</v>
      </c>
      <c r="E19" s="48" t="s">
        <v>1544</v>
      </c>
      <c r="F19" s="48" t="s">
        <v>1545</v>
      </c>
      <c r="G19" s="48" t="s">
        <v>180</v>
      </c>
      <c r="H19" s="48" t="s">
        <v>428</v>
      </c>
      <c r="I19" s="48">
        <v>40917</v>
      </c>
      <c r="J19" s="10" t="s">
        <v>1602</v>
      </c>
      <c r="K19" s="10" t="s">
        <v>38</v>
      </c>
      <c r="L19" s="48" t="s">
        <v>5004</v>
      </c>
      <c r="M19" s="48" t="s">
        <v>1603</v>
      </c>
      <c r="N19" s="48" t="s">
        <v>249</v>
      </c>
      <c r="O19" s="48" t="s">
        <v>1562</v>
      </c>
      <c r="P19" s="66">
        <v>40918</v>
      </c>
      <c r="Q19" s="67" t="s">
        <v>501</v>
      </c>
      <c r="R19" s="48"/>
      <c r="S19" s="48"/>
      <c r="T19" s="48"/>
      <c r="U19" s="48"/>
      <c r="V19" s="10"/>
      <c r="W19" s="48"/>
      <c r="X19" s="48"/>
      <c r="Y19" s="48"/>
    </row>
    <row r="20" spans="1:25" s="51" customFormat="1" ht="18" customHeight="1">
      <c r="A20" s="48">
        <v>663</v>
      </c>
      <c r="B20" s="48" t="s">
        <v>39</v>
      </c>
      <c r="C20" s="10">
        <v>40857</v>
      </c>
      <c r="D20" s="10">
        <v>40918</v>
      </c>
      <c r="E20" s="48" t="s">
        <v>1544</v>
      </c>
      <c r="F20" s="48" t="s">
        <v>1545</v>
      </c>
      <c r="G20" s="48" t="s">
        <v>181</v>
      </c>
      <c r="H20" s="48" t="s">
        <v>5780</v>
      </c>
      <c r="I20" s="48">
        <v>40913</v>
      </c>
      <c r="J20" s="10" t="s">
        <v>1604</v>
      </c>
      <c r="K20" s="10" t="s">
        <v>40</v>
      </c>
      <c r="L20" s="48" t="s">
        <v>5005</v>
      </c>
      <c r="M20" s="48" t="s">
        <v>1605</v>
      </c>
      <c r="N20" s="48" t="s">
        <v>392</v>
      </c>
      <c r="O20" s="48" t="s">
        <v>1606</v>
      </c>
      <c r="P20" s="66">
        <v>40926</v>
      </c>
      <c r="Q20" s="67" t="s">
        <v>501</v>
      </c>
      <c r="R20" s="48"/>
      <c r="S20" s="48"/>
      <c r="T20" s="48"/>
      <c r="U20" s="48"/>
      <c r="V20" s="10"/>
      <c r="W20" s="48"/>
      <c r="X20" s="48"/>
      <c r="Y20" s="48"/>
    </row>
    <row r="21" spans="1:25" s="51" customFormat="1" ht="18" customHeight="1">
      <c r="A21" s="48">
        <v>664</v>
      </c>
      <c r="B21" s="48" t="s">
        <v>41</v>
      </c>
      <c r="C21" s="10">
        <v>40857</v>
      </c>
      <c r="D21" s="10">
        <v>40918</v>
      </c>
      <c r="E21" s="48" t="s">
        <v>1544</v>
      </c>
      <c r="F21" s="48" t="s">
        <v>1545</v>
      </c>
      <c r="G21" s="48" t="s">
        <v>182</v>
      </c>
      <c r="H21" s="48" t="s">
        <v>429</v>
      </c>
      <c r="I21" s="48">
        <v>40917</v>
      </c>
      <c r="J21" s="10" t="s">
        <v>1607</v>
      </c>
      <c r="K21" s="10" t="s">
        <v>42</v>
      </c>
      <c r="L21" s="48" t="s">
        <v>5006</v>
      </c>
      <c r="M21" s="48" t="s">
        <v>1608</v>
      </c>
      <c r="N21" s="48" t="s">
        <v>226</v>
      </c>
      <c r="O21" s="48" t="s">
        <v>1572</v>
      </c>
      <c r="P21" s="66">
        <v>40914</v>
      </c>
      <c r="Q21" s="67" t="s">
        <v>501</v>
      </c>
      <c r="R21" s="48"/>
      <c r="S21" s="48"/>
      <c r="T21" s="48"/>
      <c r="U21" s="48"/>
      <c r="V21" s="10"/>
      <c r="W21" s="48"/>
      <c r="X21" s="48"/>
      <c r="Y21" s="48"/>
    </row>
    <row r="22" spans="1:25" s="51" customFormat="1" ht="18" customHeight="1">
      <c r="A22" s="48">
        <v>694</v>
      </c>
      <c r="B22" s="48" t="s">
        <v>99</v>
      </c>
      <c r="C22" s="10">
        <v>40857</v>
      </c>
      <c r="D22" s="10">
        <v>41080</v>
      </c>
      <c r="E22" s="48" t="s">
        <v>1544</v>
      </c>
      <c r="F22" s="48" t="s">
        <v>1545</v>
      </c>
      <c r="G22" s="48" t="s">
        <v>212</v>
      </c>
      <c r="H22" s="48" t="s">
        <v>453</v>
      </c>
      <c r="I22" s="48">
        <v>41086</v>
      </c>
      <c r="J22" s="10" t="s">
        <v>1610</v>
      </c>
      <c r="K22" s="10" t="s">
        <v>100</v>
      </c>
      <c r="L22" s="48" t="s">
        <v>5007</v>
      </c>
      <c r="M22" s="67" t="s">
        <v>4052</v>
      </c>
      <c r="N22" s="67" t="s">
        <v>4738</v>
      </c>
      <c r="O22" s="67" t="s">
        <v>1569</v>
      </c>
      <c r="P22" s="10">
        <v>41086</v>
      </c>
      <c r="Q22" s="67" t="s">
        <v>681</v>
      </c>
      <c r="R22" s="48"/>
      <c r="S22" s="48"/>
      <c r="T22" s="48"/>
      <c r="U22" s="48"/>
      <c r="V22" s="48"/>
      <c r="W22" s="48"/>
      <c r="X22" s="48"/>
      <c r="Y22" s="48"/>
    </row>
    <row r="23" spans="1:25" s="51" customFormat="1" ht="18" customHeight="1">
      <c r="A23" s="48">
        <v>685</v>
      </c>
      <c r="B23" s="48" t="s">
        <v>82</v>
      </c>
      <c r="C23" s="10">
        <v>40857</v>
      </c>
      <c r="D23" s="10">
        <v>40918</v>
      </c>
      <c r="E23" s="48" t="s">
        <v>1544</v>
      </c>
      <c r="F23" s="48" t="s">
        <v>1545</v>
      </c>
      <c r="G23" s="48" t="s">
        <v>203</v>
      </c>
      <c r="H23" s="48" t="s">
        <v>446</v>
      </c>
      <c r="I23" s="48">
        <v>40924</v>
      </c>
      <c r="J23" s="10" t="s">
        <v>1611</v>
      </c>
      <c r="K23" s="10" t="s">
        <v>83</v>
      </c>
      <c r="L23" s="48" t="s">
        <v>5008</v>
      </c>
      <c r="M23" s="48" t="s">
        <v>1612</v>
      </c>
      <c r="N23" s="48" t="s">
        <v>241</v>
      </c>
      <c r="O23" s="48" t="s">
        <v>1606</v>
      </c>
      <c r="P23" s="66">
        <v>40925</v>
      </c>
      <c r="Q23" s="67" t="s">
        <v>501</v>
      </c>
      <c r="R23" s="48"/>
      <c r="S23" s="48"/>
      <c r="T23" s="48"/>
      <c r="U23" s="48"/>
      <c r="V23" s="10"/>
      <c r="W23" s="48"/>
      <c r="X23" s="48"/>
      <c r="Y23" s="48"/>
    </row>
    <row r="24" spans="1:25" s="51" customFormat="1" ht="18" customHeight="1">
      <c r="A24" s="48">
        <v>686</v>
      </c>
      <c r="B24" s="48" t="s">
        <v>84</v>
      </c>
      <c r="C24" s="10">
        <v>40857</v>
      </c>
      <c r="D24" s="10">
        <v>40968</v>
      </c>
      <c r="E24" s="48" t="s">
        <v>1544</v>
      </c>
      <c r="F24" s="48" t="s">
        <v>1554</v>
      </c>
      <c r="G24" s="48" t="s">
        <v>204</v>
      </c>
      <c r="H24" s="48" t="s">
        <v>447</v>
      </c>
      <c r="I24" s="48">
        <v>40968</v>
      </c>
      <c r="J24" s="10" t="s">
        <v>1613</v>
      </c>
      <c r="K24" s="10" t="s">
        <v>85</v>
      </c>
      <c r="L24" s="48" t="s">
        <v>5009</v>
      </c>
      <c r="M24" s="48" t="s">
        <v>1614</v>
      </c>
      <c r="N24" s="48" t="s">
        <v>2450</v>
      </c>
      <c r="O24" s="48" t="s">
        <v>1669</v>
      </c>
      <c r="P24" s="10">
        <v>40991</v>
      </c>
      <c r="Q24" s="67" t="s">
        <v>681</v>
      </c>
      <c r="R24" s="48"/>
      <c r="S24" s="48"/>
      <c r="T24" s="48"/>
      <c r="U24" s="48"/>
      <c r="V24" s="48"/>
      <c r="W24" s="48"/>
      <c r="X24" s="48"/>
      <c r="Y24" s="48"/>
    </row>
    <row r="25" spans="1:25" s="51" customFormat="1" ht="18" customHeight="1">
      <c r="A25" s="48">
        <v>687</v>
      </c>
      <c r="B25" s="48" t="s">
        <v>86</v>
      </c>
      <c r="C25" s="10">
        <v>40857</v>
      </c>
      <c r="D25" s="10">
        <v>40918</v>
      </c>
      <c r="E25" s="48" t="s">
        <v>1544</v>
      </c>
      <c r="F25" s="48" t="s">
        <v>1545</v>
      </c>
      <c r="G25" s="48" t="s">
        <v>205</v>
      </c>
      <c r="H25" s="48" t="s">
        <v>448</v>
      </c>
      <c r="I25" s="48">
        <v>40898</v>
      </c>
      <c r="J25" s="10" t="s">
        <v>1615</v>
      </c>
      <c r="K25" s="10" t="s">
        <v>87</v>
      </c>
      <c r="L25" s="48" t="s">
        <v>5010</v>
      </c>
      <c r="M25" s="48" t="s">
        <v>1616</v>
      </c>
      <c r="N25" s="48" t="s">
        <v>255</v>
      </c>
      <c r="O25" s="48" t="s">
        <v>1617</v>
      </c>
      <c r="P25" s="66">
        <v>40905</v>
      </c>
      <c r="Q25" s="67" t="s">
        <v>501</v>
      </c>
      <c r="R25" s="48"/>
      <c r="S25" s="48"/>
      <c r="T25" s="48"/>
      <c r="U25" s="48"/>
      <c r="V25" s="10"/>
      <c r="W25" s="48"/>
      <c r="X25" s="48"/>
      <c r="Y25" s="48"/>
    </row>
    <row r="26" spans="1:25" s="51" customFormat="1" ht="18" customHeight="1">
      <c r="A26" s="48">
        <v>688</v>
      </c>
      <c r="B26" s="48" t="s">
        <v>88</v>
      </c>
      <c r="C26" s="10">
        <v>40857</v>
      </c>
      <c r="D26" s="10">
        <v>40968</v>
      </c>
      <c r="E26" s="48" t="s">
        <v>1544</v>
      </c>
      <c r="F26" s="48" t="s">
        <v>1554</v>
      </c>
      <c r="G26" s="48" t="s">
        <v>206</v>
      </c>
      <c r="H26" s="48" t="s">
        <v>2451</v>
      </c>
      <c r="I26" s="48">
        <v>40995</v>
      </c>
      <c r="J26" s="10" t="s">
        <v>1618</v>
      </c>
      <c r="K26" s="10" t="s">
        <v>89</v>
      </c>
      <c r="L26" s="48" t="s">
        <v>5011</v>
      </c>
      <c r="M26" s="48" t="s">
        <v>1619</v>
      </c>
      <c r="N26" s="48" t="s">
        <v>2475</v>
      </c>
      <c r="O26" s="48" t="s">
        <v>1708</v>
      </c>
      <c r="P26" s="66">
        <v>40998</v>
      </c>
      <c r="Q26" s="67" t="s">
        <v>501</v>
      </c>
      <c r="R26" s="48"/>
      <c r="S26" s="48"/>
      <c r="T26" s="48"/>
      <c r="U26" s="48"/>
      <c r="V26" s="48"/>
      <c r="W26" s="48"/>
      <c r="X26" s="48"/>
      <c r="Y26" s="48"/>
    </row>
    <row r="27" spans="1:25" s="51" customFormat="1" ht="18" customHeight="1">
      <c r="A27" s="48">
        <v>689</v>
      </c>
      <c r="B27" s="48" t="s">
        <v>90</v>
      </c>
      <c r="C27" s="10">
        <v>40857</v>
      </c>
      <c r="D27" s="10">
        <v>40918</v>
      </c>
      <c r="E27" s="48" t="s">
        <v>1544</v>
      </c>
      <c r="F27" s="48" t="s">
        <v>1545</v>
      </c>
      <c r="G27" s="48" t="s">
        <v>207</v>
      </c>
      <c r="H27" s="48" t="s">
        <v>449</v>
      </c>
      <c r="I27" s="48">
        <v>40924</v>
      </c>
      <c r="J27" s="10" t="s">
        <v>1620</v>
      </c>
      <c r="K27" s="10" t="s">
        <v>91</v>
      </c>
      <c r="L27" s="48" t="s">
        <v>5012</v>
      </c>
      <c r="M27" s="48" t="s">
        <v>1621</v>
      </c>
      <c r="N27" s="48" t="s">
        <v>398</v>
      </c>
      <c r="O27" s="48" t="s">
        <v>1575</v>
      </c>
      <c r="P27" s="66">
        <v>40925</v>
      </c>
      <c r="Q27" s="67" t="s">
        <v>501</v>
      </c>
      <c r="R27" s="48"/>
      <c r="S27" s="48"/>
      <c r="T27" s="48"/>
      <c r="U27" s="48"/>
      <c r="V27" s="10"/>
      <c r="W27" s="48"/>
      <c r="X27" s="48"/>
      <c r="Y27" s="48"/>
    </row>
    <row r="28" spans="1:25" s="51" customFormat="1" ht="18" customHeight="1">
      <c r="A28" s="48">
        <v>690</v>
      </c>
      <c r="B28" s="48" t="s">
        <v>92</v>
      </c>
      <c r="C28" s="10">
        <v>40857</v>
      </c>
      <c r="D28" s="10">
        <v>40918</v>
      </c>
      <c r="E28" s="48" t="s">
        <v>1544</v>
      </c>
      <c r="F28" s="48" t="s">
        <v>1545</v>
      </c>
      <c r="G28" s="48" t="s">
        <v>208</v>
      </c>
      <c r="H28" s="48" t="s">
        <v>450</v>
      </c>
      <c r="I28" s="48">
        <v>40900</v>
      </c>
      <c r="J28" s="10" t="s">
        <v>1622</v>
      </c>
      <c r="K28" s="10" t="s">
        <v>93</v>
      </c>
      <c r="L28" s="48" t="s">
        <v>5013</v>
      </c>
      <c r="M28" s="48" t="s">
        <v>1623</v>
      </c>
      <c r="N28" s="48" t="s">
        <v>247</v>
      </c>
      <c r="O28" s="48" t="s">
        <v>1624</v>
      </c>
      <c r="P28" s="66">
        <v>40905</v>
      </c>
      <c r="Q28" s="67" t="s">
        <v>501</v>
      </c>
      <c r="R28" s="48"/>
      <c r="S28" s="48"/>
      <c r="T28" s="48"/>
      <c r="U28" s="48"/>
      <c r="V28" s="10"/>
      <c r="W28" s="48"/>
      <c r="X28" s="48"/>
      <c r="Y28" s="48"/>
    </row>
    <row r="29" spans="1:25" s="51" customFormat="1" ht="18" customHeight="1">
      <c r="A29" s="48">
        <v>691</v>
      </c>
      <c r="B29" s="48" t="s">
        <v>94</v>
      </c>
      <c r="C29" s="10">
        <v>40857</v>
      </c>
      <c r="D29" s="10">
        <v>40918</v>
      </c>
      <c r="E29" s="48" t="s">
        <v>1544</v>
      </c>
      <c r="F29" s="48" t="s">
        <v>1545</v>
      </c>
      <c r="G29" s="48" t="s">
        <v>209</v>
      </c>
      <c r="H29" s="48" t="s">
        <v>451</v>
      </c>
      <c r="I29" s="48">
        <v>40921</v>
      </c>
      <c r="J29" s="10" t="s">
        <v>1625</v>
      </c>
      <c r="K29" s="10" t="s">
        <v>95</v>
      </c>
      <c r="L29" s="48" t="s">
        <v>5014</v>
      </c>
      <c r="M29" s="48" t="s">
        <v>1626</v>
      </c>
      <c r="N29" s="48" t="s">
        <v>399</v>
      </c>
      <c r="O29" s="48" t="s">
        <v>1627</v>
      </c>
      <c r="P29" s="66">
        <v>40924</v>
      </c>
      <c r="Q29" s="67" t="s">
        <v>501</v>
      </c>
      <c r="R29" s="48"/>
      <c r="S29" s="48"/>
      <c r="T29" s="48"/>
      <c r="U29" s="48"/>
      <c r="V29" s="10"/>
      <c r="W29" s="48"/>
      <c r="X29" s="48"/>
      <c r="Y29" s="48"/>
    </row>
    <row r="30" spans="1:25" s="51" customFormat="1" ht="18" customHeight="1">
      <c r="A30" s="48">
        <v>692</v>
      </c>
      <c r="B30" s="48" t="s">
        <v>96</v>
      </c>
      <c r="C30" s="10">
        <v>40857</v>
      </c>
      <c r="D30" s="10">
        <v>40918</v>
      </c>
      <c r="E30" s="48" t="s">
        <v>1544</v>
      </c>
      <c r="F30" s="48" t="s">
        <v>1545</v>
      </c>
      <c r="G30" s="48" t="s">
        <v>210</v>
      </c>
      <c r="H30" s="48" t="s">
        <v>1628</v>
      </c>
      <c r="I30" s="48">
        <v>40912</v>
      </c>
      <c r="J30" s="10" t="s">
        <v>1629</v>
      </c>
      <c r="K30" s="10" t="s">
        <v>97</v>
      </c>
      <c r="L30" s="48" t="s">
        <v>5015</v>
      </c>
      <c r="M30" s="48" t="s">
        <v>1630</v>
      </c>
      <c r="N30" s="48" t="s">
        <v>254</v>
      </c>
      <c r="O30" s="48" t="s">
        <v>1631</v>
      </c>
      <c r="P30" s="66">
        <v>40913</v>
      </c>
      <c r="Q30" s="67" t="s">
        <v>501</v>
      </c>
      <c r="R30" s="48"/>
      <c r="S30" s="48"/>
      <c r="T30" s="48"/>
      <c r="U30" s="48"/>
      <c r="V30" s="10"/>
      <c r="W30" s="48"/>
      <c r="X30" s="48"/>
      <c r="Y30" s="48"/>
    </row>
    <row r="31" spans="1:25" s="51" customFormat="1" ht="18" customHeight="1">
      <c r="A31" s="48">
        <v>693</v>
      </c>
      <c r="B31" s="48" t="s">
        <v>98</v>
      </c>
      <c r="C31" s="10">
        <v>40857</v>
      </c>
      <c r="D31" s="10">
        <v>40918</v>
      </c>
      <c r="E31" s="48" t="s">
        <v>1544</v>
      </c>
      <c r="F31" s="48" t="s">
        <v>1545</v>
      </c>
      <c r="G31" s="48" t="s">
        <v>211</v>
      </c>
      <c r="H31" s="48" t="s">
        <v>452</v>
      </c>
      <c r="I31" s="48">
        <v>40933</v>
      </c>
      <c r="J31" s="10" t="s">
        <v>1632</v>
      </c>
      <c r="K31" s="10" t="s">
        <v>1633</v>
      </c>
      <c r="L31" s="48" t="s">
        <v>5016</v>
      </c>
      <c r="M31" s="48" t="s">
        <v>1634</v>
      </c>
      <c r="N31" s="48" t="s">
        <v>400</v>
      </c>
      <c r="O31" s="48" t="s">
        <v>1635</v>
      </c>
      <c r="P31" s="66">
        <v>40932</v>
      </c>
      <c r="Q31" s="67" t="s">
        <v>501</v>
      </c>
      <c r="R31" s="48"/>
      <c r="S31" s="48"/>
      <c r="T31" s="48"/>
      <c r="U31" s="48"/>
      <c r="V31" s="10"/>
      <c r="W31" s="48"/>
      <c r="X31" s="48"/>
      <c r="Y31" s="48"/>
    </row>
    <row r="32" spans="1:25" s="51" customFormat="1" ht="18" customHeight="1">
      <c r="A32" s="48">
        <v>723</v>
      </c>
      <c r="B32" s="48" t="s">
        <v>116</v>
      </c>
      <c r="C32" s="10">
        <v>40857</v>
      </c>
      <c r="D32" s="10">
        <v>40918</v>
      </c>
      <c r="E32" s="48" t="s">
        <v>1544</v>
      </c>
      <c r="F32" s="48" t="s">
        <v>1545</v>
      </c>
      <c r="G32" s="48" t="s">
        <v>222</v>
      </c>
      <c r="H32" s="48" t="s">
        <v>459</v>
      </c>
      <c r="I32" s="48">
        <v>40996</v>
      </c>
      <c r="J32" s="10" t="s">
        <v>1636</v>
      </c>
      <c r="K32" s="10" t="s">
        <v>117</v>
      </c>
      <c r="L32" s="48" t="s">
        <v>5017</v>
      </c>
      <c r="M32" s="48" t="s">
        <v>1637</v>
      </c>
      <c r="N32" s="48" t="s">
        <v>2476</v>
      </c>
      <c r="O32" s="48" t="s">
        <v>1565</v>
      </c>
      <c r="P32" s="66">
        <v>40998</v>
      </c>
      <c r="Q32" s="67" t="s">
        <v>501</v>
      </c>
      <c r="R32" s="48"/>
      <c r="S32" s="48"/>
      <c r="T32" s="48"/>
      <c r="U32" s="48"/>
      <c r="V32" s="48"/>
      <c r="W32" s="48"/>
      <c r="X32" s="48"/>
      <c r="Y32" s="48"/>
    </row>
    <row r="33" spans="1:25" s="51" customFormat="1" ht="18" customHeight="1">
      <c r="A33" s="48">
        <v>695</v>
      </c>
      <c r="B33" s="48" t="s">
        <v>101</v>
      </c>
      <c r="C33" s="10">
        <v>40857</v>
      </c>
      <c r="D33" s="10">
        <v>40918</v>
      </c>
      <c r="E33" s="48" t="s">
        <v>1544</v>
      </c>
      <c r="F33" s="48" t="s">
        <v>1545</v>
      </c>
      <c r="G33" s="48" t="s">
        <v>213</v>
      </c>
      <c r="H33" s="48" t="s">
        <v>454</v>
      </c>
      <c r="I33" s="48">
        <v>40919</v>
      </c>
      <c r="J33" s="10" t="s">
        <v>1638</v>
      </c>
      <c r="K33" s="10" t="s">
        <v>102</v>
      </c>
      <c r="L33" s="48" t="s">
        <v>5018</v>
      </c>
      <c r="M33" s="48" t="s">
        <v>1639</v>
      </c>
      <c r="N33" s="48" t="s">
        <v>244</v>
      </c>
      <c r="O33" s="48" t="s">
        <v>1575</v>
      </c>
      <c r="P33" s="66">
        <v>40919</v>
      </c>
      <c r="Q33" s="67" t="s">
        <v>501</v>
      </c>
      <c r="R33" s="48"/>
      <c r="S33" s="48"/>
      <c r="T33" s="48"/>
      <c r="U33" s="48"/>
      <c r="V33" s="10"/>
      <c r="W33" s="48"/>
      <c r="X33" s="48"/>
      <c r="Y33" s="48"/>
    </row>
    <row r="34" spans="1:25" s="51" customFormat="1" ht="18" customHeight="1">
      <c r="A34" s="48">
        <v>696</v>
      </c>
      <c r="B34" s="48" t="s">
        <v>103</v>
      </c>
      <c r="C34" s="10">
        <v>40857</v>
      </c>
      <c r="D34" s="10">
        <v>40918</v>
      </c>
      <c r="E34" s="48" t="s">
        <v>1544</v>
      </c>
      <c r="F34" s="48" t="s">
        <v>1545</v>
      </c>
      <c r="G34" s="48" t="s">
        <v>214</v>
      </c>
      <c r="H34" s="48" t="s">
        <v>455</v>
      </c>
      <c r="I34" s="48">
        <v>40918</v>
      </c>
      <c r="J34" s="10" t="s">
        <v>1640</v>
      </c>
      <c r="K34" s="10" t="s">
        <v>104</v>
      </c>
      <c r="L34" s="48" t="s">
        <v>5019</v>
      </c>
      <c r="M34" s="48" t="s">
        <v>1641</v>
      </c>
      <c r="N34" s="48" t="s">
        <v>239</v>
      </c>
      <c r="O34" s="48" t="s">
        <v>1575</v>
      </c>
      <c r="P34" s="66">
        <v>40918</v>
      </c>
      <c r="Q34" s="67" t="s">
        <v>501</v>
      </c>
      <c r="R34" s="48"/>
      <c r="S34" s="48"/>
      <c r="T34" s="48"/>
      <c r="U34" s="48"/>
      <c r="V34" s="10"/>
      <c r="W34" s="48"/>
      <c r="X34" s="48"/>
      <c r="Y34" s="48"/>
    </row>
    <row r="35" spans="1:25" s="51" customFormat="1" ht="18" customHeight="1">
      <c r="A35" s="48">
        <v>697</v>
      </c>
      <c r="B35" s="48" t="s">
        <v>105</v>
      </c>
      <c r="C35" s="10">
        <v>40857</v>
      </c>
      <c r="D35" s="10">
        <v>40918</v>
      </c>
      <c r="E35" s="48" t="s">
        <v>1544</v>
      </c>
      <c r="F35" s="48" t="s">
        <v>1545</v>
      </c>
      <c r="G35" s="48" t="s">
        <v>215</v>
      </c>
      <c r="H35" s="48" t="s">
        <v>456</v>
      </c>
      <c r="I35" s="48">
        <v>40931</v>
      </c>
      <c r="J35" s="10" t="s">
        <v>1642</v>
      </c>
      <c r="K35" s="10" t="s">
        <v>1643</v>
      </c>
      <c r="L35" s="48" t="s">
        <v>5020</v>
      </c>
      <c r="M35" s="48" t="s">
        <v>1644</v>
      </c>
      <c r="N35" s="48" t="s">
        <v>237</v>
      </c>
      <c r="O35" s="48" t="s">
        <v>1624</v>
      </c>
      <c r="P35" s="66">
        <v>40934</v>
      </c>
      <c r="Q35" s="67" t="s">
        <v>501</v>
      </c>
      <c r="R35" s="48"/>
      <c r="S35" s="48"/>
      <c r="T35" s="48"/>
      <c r="U35" s="48"/>
      <c r="V35" s="10"/>
      <c r="W35" s="48"/>
      <c r="X35" s="48"/>
      <c r="Y35" s="48"/>
    </row>
    <row r="36" spans="1:25" s="51" customFormat="1" ht="18" customHeight="1">
      <c r="A36" s="48">
        <v>698</v>
      </c>
      <c r="B36" s="48" t="s">
        <v>106</v>
      </c>
      <c r="C36" s="10">
        <v>40857</v>
      </c>
      <c r="D36" s="10">
        <v>40918</v>
      </c>
      <c r="E36" s="48" t="s">
        <v>1544</v>
      </c>
      <c r="F36" s="48" t="s">
        <v>1545</v>
      </c>
      <c r="G36" s="48" t="s">
        <v>216</v>
      </c>
      <c r="H36" s="48" t="s">
        <v>1645</v>
      </c>
      <c r="I36" s="48">
        <v>40921</v>
      </c>
      <c r="J36" s="10" t="s">
        <v>1646</v>
      </c>
      <c r="K36" s="10" t="s">
        <v>673</v>
      </c>
      <c r="L36" s="48" t="s">
        <v>5021</v>
      </c>
      <c r="M36" s="48" t="s">
        <v>1647</v>
      </c>
      <c r="N36" s="48" t="s">
        <v>401</v>
      </c>
      <c r="O36" s="48" t="s">
        <v>1648</v>
      </c>
      <c r="P36" s="66">
        <v>40921</v>
      </c>
      <c r="Q36" s="67" t="s">
        <v>501</v>
      </c>
      <c r="R36" s="48"/>
      <c r="S36" s="48"/>
      <c r="T36" s="48"/>
      <c r="U36" s="48"/>
      <c r="V36" s="10"/>
      <c r="W36" s="48"/>
      <c r="X36" s="48"/>
      <c r="Y36" s="48"/>
    </row>
    <row r="37" spans="1:25" s="51" customFormat="1" ht="18" customHeight="1">
      <c r="A37" s="48">
        <v>699</v>
      </c>
      <c r="B37" s="48" t="s">
        <v>107</v>
      </c>
      <c r="C37" s="10">
        <v>40857</v>
      </c>
      <c r="D37" s="10">
        <v>40918</v>
      </c>
      <c r="E37" s="48" t="s">
        <v>1544</v>
      </c>
      <c r="F37" s="48" t="s">
        <v>1545</v>
      </c>
      <c r="G37" s="48" t="s">
        <v>217</v>
      </c>
      <c r="H37" s="48" t="s">
        <v>1649</v>
      </c>
      <c r="I37" s="48">
        <v>40920</v>
      </c>
      <c r="J37" s="10" t="s">
        <v>1650</v>
      </c>
      <c r="K37" s="10" t="s">
        <v>108</v>
      </c>
      <c r="L37" s="48" t="s">
        <v>5022</v>
      </c>
      <c r="M37" s="48" t="s">
        <v>1651</v>
      </c>
      <c r="N37" s="48" t="s">
        <v>402</v>
      </c>
      <c r="O37" s="48" t="s">
        <v>688</v>
      </c>
      <c r="P37" s="66">
        <v>40921</v>
      </c>
      <c r="Q37" s="67" t="s">
        <v>501</v>
      </c>
      <c r="R37" s="48"/>
      <c r="S37" s="48"/>
      <c r="T37" s="48"/>
      <c r="U37" s="48"/>
      <c r="V37" s="10"/>
      <c r="W37" s="48"/>
      <c r="X37" s="48"/>
      <c r="Y37" s="48"/>
    </row>
    <row r="38" spans="1:25" s="51" customFormat="1" ht="18" customHeight="1">
      <c r="A38" s="48">
        <v>700</v>
      </c>
      <c r="B38" s="48" t="s">
        <v>109</v>
      </c>
      <c r="C38" s="10">
        <v>40857</v>
      </c>
      <c r="D38" s="10">
        <v>40918</v>
      </c>
      <c r="E38" s="48" t="s">
        <v>1544</v>
      </c>
      <c r="F38" s="48" t="s">
        <v>1545</v>
      </c>
      <c r="G38" s="48" t="s">
        <v>218</v>
      </c>
      <c r="H38" s="48" t="s">
        <v>457</v>
      </c>
      <c r="I38" s="48">
        <v>40942</v>
      </c>
      <c r="J38" s="10" t="s">
        <v>1652</v>
      </c>
      <c r="K38" s="10" t="s">
        <v>110</v>
      </c>
      <c r="L38" s="48" t="s">
        <v>5023</v>
      </c>
      <c r="M38" s="48" t="s">
        <v>1653</v>
      </c>
      <c r="N38" s="48" t="s">
        <v>1654</v>
      </c>
      <c r="O38" s="48" t="s">
        <v>1552</v>
      </c>
      <c r="P38" s="66">
        <v>40946</v>
      </c>
      <c r="Q38" s="67" t="s">
        <v>501</v>
      </c>
      <c r="R38" s="48"/>
      <c r="S38" s="48"/>
      <c r="T38" s="48"/>
      <c r="U38" s="48"/>
      <c r="V38" s="10"/>
      <c r="W38" s="48"/>
      <c r="X38" s="48"/>
      <c r="Y38" s="48"/>
    </row>
    <row r="39" spans="1:25" s="51" customFormat="1" ht="18" customHeight="1">
      <c r="A39" s="48">
        <v>701</v>
      </c>
      <c r="B39" s="48" t="s">
        <v>111</v>
      </c>
      <c r="C39" s="10">
        <v>40857</v>
      </c>
      <c r="D39" s="10">
        <v>40918</v>
      </c>
      <c r="E39" s="48" t="s">
        <v>1544</v>
      </c>
      <c r="F39" s="48" t="s">
        <v>1545</v>
      </c>
      <c r="G39" s="48" t="s">
        <v>219</v>
      </c>
      <c r="H39" s="48" t="s">
        <v>1655</v>
      </c>
      <c r="I39" s="48">
        <v>40934</v>
      </c>
      <c r="J39" s="10" t="s">
        <v>1656</v>
      </c>
      <c r="K39" s="10" t="s">
        <v>1657</v>
      </c>
      <c r="L39" s="48" t="s">
        <v>5024</v>
      </c>
      <c r="M39" s="48" t="s">
        <v>1658</v>
      </c>
      <c r="N39" s="48" t="s">
        <v>403</v>
      </c>
      <c r="O39" s="48" t="s">
        <v>1565</v>
      </c>
      <c r="P39" s="66">
        <v>40935</v>
      </c>
      <c r="Q39" s="67" t="s">
        <v>501</v>
      </c>
      <c r="R39" s="48"/>
      <c r="S39" s="48"/>
      <c r="T39" s="48"/>
      <c r="U39" s="48"/>
      <c r="V39" s="10"/>
      <c r="W39" s="48"/>
      <c r="X39" s="48"/>
      <c r="Y39" s="48"/>
    </row>
    <row r="40" spans="1:25" s="51" customFormat="1" ht="18" customHeight="1">
      <c r="A40" s="48">
        <v>721</v>
      </c>
      <c r="B40" s="48" t="s">
        <v>112</v>
      </c>
      <c r="C40" s="10">
        <v>40857</v>
      </c>
      <c r="D40" s="10">
        <v>40918</v>
      </c>
      <c r="E40" s="48" t="s">
        <v>1544</v>
      </c>
      <c r="F40" s="48" t="s">
        <v>1545</v>
      </c>
      <c r="G40" s="48" t="s">
        <v>220</v>
      </c>
      <c r="H40" s="48" t="s">
        <v>1659</v>
      </c>
      <c r="I40" s="48">
        <v>40913</v>
      </c>
      <c r="J40" s="10" t="s">
        <v>1660</v>
      </c>
      <c r="K40" s="10" t="s">
        <v>113</v>
      </c>
      <c r="L40" s="48" t="s">
        <v>5025</v>
      </c>
      <c r="M40" s="48" t="s">
        <v>1661</v>
      </c>
      <c r="N40" s="48" t="s">
        <v>261</v>
      </c>
      <c r="O40" s="48" t="s">
        <v>1662</v>
      </c>
      <c r="P40" s="66">
        <v>40910</v>
      </c>
      <c r="Q40" s="67" t="s">
        <v>501</v>
      </c>
      <c r="R40" s="48"/>
      <c r="S40" s="48"/>
      <c r="T40" s="48"/>
      <c r="U40" s="48"/>
      <c r="V40" s="10"/>
      <c r="W40" s="48"/>
      <c r="X40" s="48"/>
      <c r="Y40" s="48"/>
    </row>
    <row r="41" spans="1:25" s="51" customFormat="1" ht="18" customHeight="1">
      <c r="A41" s="48">
        <v>722</v>
      </c>
      <c r="B41" s="48" t="s">
        <v>114</v>
      </c>
      <c r="C41" s="10">
        <v>40857</v>
      </c>
      <c r="D41" s="10">
        <v>40918</v>
      </c>
      <c r="E41" s="48" t="s">
        <v>1544</v>
      </c>
      <c r="F41" s="48" t="s">
        <v>1545</v>
      </c>
      <c r="G41" s="48" t="s">
        <v>221</v>
      </c>
      <c r="H41" s="48" t="s">
        <v>458</v>
      </c>
      <c r="I41" s="48">
        <v>40904</v>
      </c>
      <c r="J41" s="10" t="s">
        <v>1663</v>
      </c>
      <c r="K41" s="10" t="s">
        <v>115</v>
      </c>
      <c r="L41" s="48" t="s">
        <v>5026</v>
      </c>
      <c r="M41" s="48" t="s">
        <v>1664</v>
      </c>
      <c r="N41" s="48" t="s">
        <v>228</v>
      </c>
      <c r="O41" s="48" t="s">
        <v>1665</v>
      </c>
      <c r="P41" s="66">
        <v>40905</v>
      </c>
      <c r="Q41" s="67" t="s">
        <v>501</v>
      </c>
      <c r="R41" s="48"/>
      <c r="S41" s="48"/>
      <c r="T41" s="48"/>
      <c r="U41" s="48"/>
      <c r="V41" s="10"/>
      <c r="W41" s="48"/>
      <c r="X41" s="48"/>
      <c r="Y41" s="48"/>
    </row>
    <row r="42" spans="1:25" s="51" customFormat="1" ht="18" customHeight="1">
      <c r="A42" s="48">
        <v>674</v>
      </c>
      <c r="B42" s="48" t="s">
        <v>60</v>
      </c>
      <c r="C42" s="10">
        <v>40857</v>
      </c>
      <c r="D42" s="10">
        <v>40968</v>
      </c>
      <c r="E42" s="48" t="s">
        <v>1544</v>
      </c>
      <c r="F42" s="48" t="s">
        <v>1554</v>
      </c>
      <c r="G42" s="48" t="s">
        <v>192</v>
      </c>
      <c r="H42" s="48" t="s">
        <v>436</v>
      </c>
      <c r="I42" s="48">
        <v>40962</v>
      </c>
      <c r="J42" s="10" t="s">
        <v>1666</v>
      </c>
      <c r="K42" s="10" t="s">
        <v>61</v>
      </c>
      <c r="L42" s="48" t="s">
        <v>5027</v>
      </c>
      <c r="M42" s="48" t="s">
        <v>1667</v>
      </c>
      <c r="N42" s="48" t="s">
        <v>1668</v>
      </c>
      <c r="O42" s="48" t="s">
        <v>1669</v>
      </c>
      <c r="P42" s="10">
        <v>40973</v>
      </c>
      <c r="Q42" s="67" t="s">
        <v>681</v>
      </c>
      <c r="R42" s="48"/>
      <c r="S42" s="48"/>
      <c r="T42" s="48"/>
      <c r="U42" s="48"/>
      <c r="V42" s="10"/>
      <c r="W42" s="48"/>
      <c r="X42" s="48"/>
      <c r="Y42" s="48"/>
    </row>
    <row r="43" spans="1:25" s="51" customFormat="1" ht="18" customHeight="1">
      <c r="A43" s="48">
        <v>665</v>
      </c>
      <c r="B43" s="48" t="s">
        <v>43</v>
      </c>
      <c r="C43" s="10">
        <v>40857</v>
      </c>
      <c r="D43" s="10">
        <v>40918</v>
      </c>
      <c r="E43" s="48" t="s">
        <v>1544</v>
      </c>
      <c r="F43" s="48" t="s">
        <v>1545</v>
      </c>
      <c r="G43" s="48" t="s">
        <v>183</v>
      </c>
      <c r="H43" s="48" t="s">
        <v>430</v>
      </c>
      <c r="I43" s="48">
        <v>40904</v>
      </c>
      <c r="J43" s="10" t="s">
        <v>1670</v>
      </c>
      <c r="K43" s="10" t="s">
        <v>44</v>
      </c>
      <c r="L43" s="48" t="s">
        <v>5028</v>
      </c>
      <c r="M43" s="48" t="s">
        <v>1671</v>
      </c>
      <c r="N43" s="48" t="s">
        <v>268</v>
      </c>
      <c r="O43" s="48" t="s">
        <v>1606</v>
      </c>
      <c r="P43" s="66">
        <v>40905</v>
      </c>
      <c r="Q43" s="67" t="s">
        <v>501</v>
      </c>
      <c r="R43" s="48"/>
      <c r="S43" s="48"/>
      <c r="T43" s="48"/>
      <c r="U43" s="48"/>
      <c r="V43" s="10"/>
      <c r="W43" s="48"/>
      <c r="X43" s="48"/>
      <c r="Y43" s="48"/>
    </row>
    <row r="44" spans="1:25" s="51" customFormat="1" ht="18" customHeight="1">
      <c r="A44" s="48">
        <v>666</v>
      </c>
      <c r="B44" s="48" t="s">
        <v>45</v>
      </c>
      <c r="C44" s="10">
        <v>40857</v>
      </c>
      <c r="D44" s="10">
        <v>40918</v>
      </c>
      <c r="E44" s="48" t="s">
        <v>1544</v>
      </c>
      <c r="F44" s="48" t="s">
        <v>1545</v>
      </c>
      <c r="G44" s="48" t="s">
        <v>184</v>
      </c>
      <c r="H44" s="48" t="s">
        <v>431</v>
      </c>
      <c r="I44" s="48">
        <v>40904</v>
      </c>
      <c r="J44" s="10" t="s">
        <v>1672</v>
      </c>
      <c r="K44" s="10" t="s">
        <v>46</v>
      </c>
      <c r="L44" s="48" t="s">
        <v>5029</v>
      </c>
      <c r="M44" s="48" t="s">
        <v>1673</v>
      </c>
      <c r="N44" s="48" t="s">
        <v>233</v>
      </c>
      <c r="O44" s="48" t="s">
        <v>1674</v>
      </c>
      <c r="P44" s="66">
        <v>40905</v>
      </c>
      <c r="Q44" s="67" t="s">
        <v>501</v>
      </c>
      <c r="R44" s="48"/>
      <c r="S44" s="48"/>
      <c r="T44" s="48"/>
      <c r="U44" s="48"/>
      <c r="V44" s="10"/>
      <c r="W44" s="48"/>
      <c r="X44" s="48"/>
      <c r="Y44" s="48"/>
    </row>
    <row r="45" spans="1:25" s="51" customFormat="1" ht="18" customHeight="1">
      <c r="A45" s="48">
        <v>667</v>
      </c>
      <c r="B45" s="48" t="s">
        <v>47</v>
      </c>
      <c r="C45" s="10">
        <v>40857</v>
      </c>
      <c r="D45" s="10">
        <v>40918</v>
      </c>
      <c r="E45" s="48" t="s">
        <v>1544</v>
      </c>
      <c r="F45" s="48" t="s">
        <v>1545</v>
      </c>
      <c r="G45" s="48" t="s">
        <v>185</v>
      </c>
      <c r="H45" s="48" t="s">
        <v>2283</v>
      </c>
      <c r="I45" s="48">
        <v>40989</v>
      </c>
      <c r="J45" s="10" t="s">
        <v>1675</v>
      </c>
      <c r="K45" s="10" t="s">
        <v>48</v>
      </c>
      <c r="L45" s="48" t="s">
        <v>5030</v>
      </c>
      <c r="M45" s="48" t="s">
        <v>5031</v>
      </c>
      <c r="N45" s="48" t="s">
        <v>2438</v>
      </c>
      <c r="O45" s="48" t="s">
        <v>2439</v>
      </c>
      <c r="P45" s="66">
        <v>40989</v>
      </c>
      <c r="Q45" s="67" t="s">
        <v>5032</v>
      </c>
      <c r="R45" s="48"/>
      <c r="S45" s="48"/>
      <c r="T45" s="48"/>
      <c r="U45" s="48"/>
      <c r="V45" s="48"/>
      <c r="W45" s="48"/>
      <c r="X45" s="48"/>
      <c r="Y45" s="48"/>
    </row>
    <row r="46" spans="1:25" s="51" customFormat="1" ht="18" customHeight="1">
      <c r="A46" s="48">
        <v>668</v>
      </c>
      <c r="B46" s="48" t="s">
        <v>49</v>
      </c>
      <c r="C46" s="10">
        <v>40857</v>
      </c>
      <c r="D46" s="10">
        <v>40918</v>
      </c>
      <c r="E46" s="48" t="s">
        <v>1544</v>
      </c>
      <c r="F46" s="48" t="s">
        <v>1545</v>
      </c>
      <c r="G46" s="48" t="s">
        <v>186</v>
      </c>
      <c r="H46" s="48" t="s">
        <v>432</v>
      </c>
      <c r="I46" s="48">
        <v>40935</v>
      </c>
      <c r="J46" s="10" t="s">
        <v>1676</v>
      </c>
      <c r="K46" s="10" t="s">
        <v>50</v>
      </c>
      <c r="L46" s="48" t="s">
        <v>5033</v>
      </c>
      <c r="M46" s="48" t="s">
        <v>1676</v>
      </c>
      <c r="N46" s="48" t="s">
        <v>393</v>
      </c>
      <c r="O46" s="48" t="s">
        <v>1565</v>
      </c>
      <c r="P46" s="66">
        <v>40938</v>
      </c>
      <c r="Q46" s="67" t="s">
        <v>501</v>
      </c>
      <c r="R46" s="48"/>
      <c r="S46" s="48"/>
      <c r="T46" s="48"/>
      <c r="U46" s="48"/>
      <c r="V46" s="10"/>
      <c r="W46" s="48"/>
      <c r="X46" s="48"/>
      <c r="Y46" s="48"/>
    </row>
    <row r="47" spans="1:25" s="51" customFormat="1" ht="18" customHeight="1">
      <c r="A47" s="48">
        <v>669</v>
      </c>
      <c r="B47" s="48" t="s">
        <v>51</v>
      </c>
      <c r="C47" s="10">
        <v>40857</v>
      </c>
      <c r="D47" s="10">
        <v>41112</v>
      </c>
      <c r="E47" s="48" t="s">
        <v>1698</v>
      </c>
      <c r="F47" s="48" t="s">
        <v>1545</v>
      </c>
      <c r="G47" s="48" t="s">
        <v>187</v>
      </c>
      <c r="H47" s="67" t="s">
        <v>501</v>
      </c>
      <c r="I47" s="67" t="s">
        <v>501</v>
      </c>
      <c r="J47" s="10" t="s">
        <v>1677</v>
      </c>
      <c r="K47" s="10" t="s">
        <v>5034</v>
      </c>
      <c r="L47" s="48" t="s">
        <v>5035</v>
      </c>
      <c r="M47" s="67" t="s">
        <v>1678</v>
      </c>
      <c r="N47" s="67" t="s">
        <v>501</v>
      </c>
      <c r="O47" s="67" t="s">
        <v>501</v>
      </c>
      <c r="P47" s="66" t="s">
        <v>501</v>
      </c>
      <c r="Q47" s="67" t="s">
        <v>5036</v>
      </c>
      <c r="R47" s="48"/>
      <c r="S47" s="48"/>
      <c r="T47" s="48"/>
      <c r="U47" s="48"/>
      <c r="V47" s="48"/>
      <c r="W47" s="48"/>
      <c r="X47" s="48"/>
      <c r="Y47" s="48"/>
    </row>
    <row r="48" spans="1:25" s="51" customFormat="1" ht="18" customHeight="1">
      <c r="A48" s="48">
        <v>670</v>
      </c>
      <c r="B48" s="48" t="s">
        <v>53</v>
      </c>
      <c r="C48" s="10">
        <v>40857</v>
      </c>
      <c r="D48" s="10">
        <v>40918</v>
      </c>
      <c r="E48" s="48" t="s">
        <v>1544</v>
      </c>
      <c r="F48" s="48" t="s">
        <v>1545</v>
      </c>
      <c r="G48" s="48" t="s">
        <v>188</v>
      </c>
      <c r="H48" s="48" t="s">
        <v>433</v>
      </c>
      <c r="I48" s="48">
        <v>40927</v>
      </c>
      <c r="J48" s="10" t="s">
        <v>1679</v>
      </c>
      <c r="K48" s="10" t="s">
        <v>1680</v>
      </c>
      <c r="L48" s="48" t="s">
        <v>5037</v>
      </c>
      <c r="M48" s="48" t="s">
        <v>1681</v>
      </c>
      <c r="N48" s="48" t="s">
        <v>230</v>
      </c>
      <c r="O48" s="48" t="s">
        <v>1624</v>
      </c>
      <c r="P48" s="66">
        <v>40927</v>
      </c>
      <c r="Q48" s="67" t="s">
        <v>501</v>
      </c>
      <c r="R48" s="48"/>
      <c r="S48" s="48"/>
      <c r="T48" s="48"/>
      <c r="U48" s="48"/>
      <c r="V48" s="10"/>
      <c r="W48" s="48"/>
      <c r="X48" s="48"/>
      <c r="Y48" s="48"/>
    </row>
    <row r="49" spans="1:25" s="51" customFormat="1" ht="18" customHeight="1">
      <c r="A49" s="48">
        <v>671</v>
      </c>
      <c r="B49" s="48" t="s">
        <v>54</v>
      </c>
      <c r="C49" s="10">
        <v>40857</v>
      </c>
      <c r="D49" s="10">
        <v>40918</v>
      </c>
      <c r="E49" s="48" t="s">
        <v>1544</v>
      </c>
      <c r="F49" s="48" t="s">
        <v>1545</v>
      </c>
      <c r="G49" s="48" t="s">
        <v>189</v>
      </c>
      <c r="H49" s="48" t="s">
        <v>434</v>
      </c>
      <c r="I49" s="48">
        <v>40931</v>
      </c>
      <c r="J49" s="10" t="s">
        <v>1682</v>
      </c>
      <c r="K49" s="10" t="s">
        <v>55</v>
      </c>
      <c r="L49" s="48" t="s">
        <v>5038</v>
      </c>
      <c r="M49" s="48" t="s">
        <v>1683</v>
      </c>
      <c r="N49" s="48" t="s">
        <v>229</v>
      </c>
      <c r="O49" s="48" t="s">
        <v>1674</v>
      </c>
      <c r="P49" s="66">
        <v>40932</v>
      </c>
      <c r="Q49" s="67" t="s">
        <v>501</v>
      </c>
      <c r="R49" s="48"/>
      <c r="S49" s="48"/>
      <c r="T49" s="48"/>
      <c r="U49" s="48"/>
      <c r="V49" s="10"/>
      <c r="W49" s="48"/>
      <c r="X49" s="48"/>
      <c r="Y49" s="48"/>
    </row>
    <row r="50" spans="1:25" s="51" customFormat="1" ht="18" customHeight="1">
      <c r="A50" s="48">
        <v>672</v>
      </c>
      <c r="B50" s="48" t="s">
        <v>56</v>
      </c>
      <c r="C50" s="10">
        <v>40857</v>
      </c>
      <c r="D50" s="10">
        <v>41085</v>
      </c>
      <c r="E50" s="48" t="s">
        <v>1544</v>
      </c>
      <c r="F50" s="48" t="s">
        <v>1545</v>
      </c>
      <c r="G50" s="48" t="s">
        <v>190</v>
      </c>
      <c r="H50" s="67" t="s">
        <v>4562</v>
      </c>
      <c r="I50" s="67">
        <v>41081</v>
      </c>
      <c r="J50" s="10" t="s">
        <v>1684</v>
      </c>
      <c r="K50" s="10" t="s">
        <v>57</v>
      </c>
      <c r="L50" s="48" t="s">
        <v>5039</v>
      </c>
      <c r="M50" s="67" t="s">
        <v>1685</v>
      </c>
      <c r="N50" s="67" t="s">
        <v>4563</v>
      </c>
      <c r="O50" s="67" t="s">
        <v>3272</v>
      </c>
      <c r="P50" s="66">
        <v>41082</v>
      </c>
      <c r="Q50" s="67" t="s">
        <v>686</v>
      </c>
      <c r="R50" s="48"/>
      <c r="S50" s="48"/>
      <c r="T50" s="48"/>
      <c r="U50" s="48"/>
      <c r="V50" s="48"/>
      <c r="W50" s="48"/>
      <c r="X50" s="48"/>
      <c r="Y50" s="48"/>
    </row>
    <row r="51" spans="1:25" s="51" customFormat="1" ht="18" customHeight="1">
      <c r="A51" s="48">
        <v>673</v>
      </c>
      <c r="B51" s="48" t="s">
        <v>58</v>
      </c>
      <c r="C51" s="10">
        <v>40857</v>
      </c>
      <c r="D51" s="10">
        <v>40918</v>
      </c>
      <c r="E51" s="48" t="s">
        <v>1544</v>
      </c>
      <c r="F51" s="48" t="s">
        <v>1545</v>
      </c>
      <c r="G51" s="48" t="s">
        <v>191</v>
      </c>
      <c r="H51" s="48" t="s">
        <v>435</v>
      </c>
      <c r="I51" s="48">
        <v>40931</v>
      </c>
      <c r="J51" s="10" t="s">
        <v>1686</v>
      </c>
      <c r="K51" s="10" t="s">
        <v>59</v>
      </c>
      <c r="L51" s="48" t="s">
        <v>5040</v>
      </c>
      <c r="M51" s="48" t="s">
        <v>1687</v>
      </c>
      <c r="N51" s="48" t="s">
        <v>394</v>
      </c>
      <c r="O51" s="48" t="s">
        <v>1606</v>
      </c>
      <c r="P51" s="66">
        <v>40932</v>
      </c>
      <c r="Q51" s="67" t="s">
        <v>501</v>
      </c>
      <c r="R51" s="48"/>
      <c r="S51" s="48"/>
      <c r="T51" s="48"/>
      <c r="U51" s="48"/>
      <c r="V51" s="10"/>
      <c r="W51" s="48"/>
      <c r="X51" s="48"/>
      <c r="Y51" s="48"/>
    </row>
    <row r="52" spans="1:25" s="51" customFormat="1" ht="18" customHeight="1">
      <c r="A52" s="48">
        <v>684</v>
      </c>
      <c r="B52" s="48" t="s">
        <v>80</v>
      </c>
      <c r="C52" s="10">
        <v>40857</v>
      </c>
      <c r="D52" s="10">
        <v>40918</v>
      </c>
      <c r="E52" s="48" t="s">
        <v>1544</v>
      </c>
      <c r="F52" s="48" t="s">
        <v>1545</v>
      </c>
      <c r="G52" s="48" t="s">
        <v>202</v>
      </c>
      <c r="H52" s="48" t="s">
        <v>445</v>
      </c>
      <c r="I52" s="48">
        <v>40920</v>
      </c>
      <c r="J52" s="10" t="s">
        <v>1688</v>
      </c>
      <c r="K52" s="10" t="s">
        <v>81</v>
      </c>
      <c r="L52" s="48" t="s">
        <v>5041</v>
      </c>
      <c r="M52" s="48" t="s">
        <v>1689</v>
      </c>
      <c r="N52" s="48" t="s">
        <v>256</v>
      </c>
      <c r="O52" s="48" t="s">
        <v>1565</v>
      </c>
      <c r="P52" s="66">
        <v>40919</v>
      </c>
      <c r="Q52" s="67" t="s">
        <v>501</v>
      </c>
      <c r="R52" s="48"/>
      <c r="S52" s="48"/>
      <c r="T52" s="48"/>
      <c r="U52" s="48"/>
      <c r="V52" s="10"/>
      <c r="W52" s="48"/>
      <c r="X52" s="48"/>
      <c r="Y52" s="48"/>
    </row>
    <row r="53" spans="1:25" s="51" customFormat="1" ht="18" customHeight="1">
      <c r="A53" s="48">
        <v>675</v>
      </c>
      <c r="B53" s="48" t="s">
        <v>62</v>
      </c>
      <c r="C53" s="10">
        <v>40857</v>
      </c>
      <c r="D53" s="10">
        <v>40918</v>
      </c>
      <c r="E53" s="48" t="s">
        <v>1544</v>
      </c>
      <c r="F53" s="48" t="s">
        <v>1545</v>
      </c>
      <c r="G53" s="48" t="s">
        <v>193</v>
      </c>
      <c r="H53" s="48" t="s">
        <v>437</v>
      </c>
      <c r="I53" s="48">
        <v>40934</v>
      </c>
      <c r="J53" s="10" t="s">
        <v>1690</v>
      </c>
      <c r="K53" s="10" t="s">
        <v>63</v>
      </c>
      <c r="L53" s="48" t="s">
        <v>5042</v>
      </c>
      <c r="M53" s="48" t="s">
        <v>1691</v>
      </c>
      <c r="N53" s="48" t="s">
        <v>395</v>
      </c>
      <c r="O53" s="48" t="s">
        <v>1562</v>
      </c>
      <c r="P53" s="66">
        <v>40934</v>
      </c>
      <c r="Q53" s="67" t="s">
        <v>501</v>
      </c>
      <c r="R53" s="48"/>
      <c r="S53" s="48"/>
      <c r="T53" s="48"/>
      <c r="U53" s="48"/>
      <c r="V53" s="10"/>
      <c r="W53" s="48"/>
      <c r="X53" s="48"/>
      <c r="Y53" s="48"/>
    </row>
    <row r="54" spans="1:25" s="51" customFormat="1" ht="18" customHeight="1">
      <c r="A54" s="48">
        <v>677</v>
      </c>
      <c r="B54" s="48" t="s">
        <v>66</v>
      </c>
      <c r="C54" s="10">
        <v>40857</v>
      </c>
      <c r="D54" s="10">
        <v>40918</v>
      </c>
      <c r="E54" s="48" t="s">
        <v>1544</v>
      </c>
      <c r="F54" s="48" t="s">
        <v>1545</v>
      </c>
      <c r="G54" s="48" t="s">
        <v>195</v>
      </c>
      <c r="H54" s="48" t="s">
        <v>439</v>
      </c>
      <c r="I54" s="48">
        <v>40917</v>
      </c>
      <c r="J54" s="10" t="s">
        <v>1692</v>
      </c>
      <c r="K54" s="10" t="s">
        <v>67</v>
      </c>
      <c r="L54" s="48" t="s">
        <v>5043</v>
      </c>
      <c r="M54" s="48" t="s">
        <v>1693</v>
      </c>
      <c r="N54" s="48" t="s">
        <v>396</v>
      </c>
      <c r="O54" s="48" t="s">
        <v>1694</v>
      </c>
      <c r="P54" s="66">
        <v>40920</v>
      </c>
      <c r="Q54" s="67" t="s">
        <v>501</v>
      </c>
      <c r="R54" s="48"/>
      <c r="S54" s="48"/>
      <c r="T54" s="48"/>
      <c r="U54" s="48"/>
      <c r="V54" s="10"/>
      <c r="W54" s="48"/>
      <c r="X54" s="48"/>
      <c r="Y54" s="48"/>
    </row>
    <row r="55" spans="1:25" s="51" customFormat="1" ht="18" customHeight="1">
      <c r="A55" s="48">
        <v>678</v>
      </c>
      <c r="B55" s="48" t="s">
        <v>68</v>
      </c>
      <c r="C55" s="10">
        <v>40857</v>
      </c>
      <c r="D55" s="10">
        <v>40918</v>
      </c>
      <c r="E55" s="48" t="s">
        <v>1544</v>
      </c>
      <c r="F55" s="48" t="s">
        <v>1545</v>
      </c>
      <c r="G55" s="48" t="s">
        <v>196</v>
      </c>
      <c r="H55" s="48" t="s">
        <v>440</v>
      </c>
      <c r="I55" s="48">
        <v>40917</v>
      </c>
      <c r="J55" s="10" t="s">
        <v>1695</v>
      </c>
      <c r="K55" s="10" t="s">
        <v>69</v>
      </c>
      <c r="L55" s="48" t="s">
        <v>5044</v>
      </c>
      <c r="M55" s="48" t="s">
        <v>1696</v>
      </c>
      <c r="N55" s="48" t="s">
        <v>258</v>
      </c>
      <c r="O55" s="48" t="s">
        <v>1697</v>
      </c>
      <c r="P55" s="66">
        <v>40918</v>
      </c>
      <c r="Q55" s="67" t="s">
        <v>501</v>
      </c>
      <c r="R55" s="48"/>
      <c r="S55" s="48"/>
      <c r="T55" s="48"/>
      <c r="U55" s="48"/>
      <c r="V55" s="10"/>
      <c r="W55" s="48"/>
      <c r="X55" s="48"/>
      <c r="Y55" s="48"/>
    </row>
    <row r="56" spans="1:25" s="51" customFormat="1" ht="18" customHeight="1">
      <c r="A56" s="48">
        <v>679</v>
      </c>
      <c r="B56" s="48" t="s">
        <v>70</v>
      </c>
      <c r="C56" s="10">
        <v>40857</v>
      </c>
      <c r="D56" s="10">
        <v>41104</v>
      </c>
      <c r="E56" s="48" t="s">
        <v>1698</v>
      </c>
      <c r="F56" s="48" t="s">
        <v>1545</v>
      </c>
      <c r="G56" s="48" t="s">
        <v>197</v>
      </c>
      <c r="H56" s="67" t="s">
        <v>501</v>
      </c>
      <c r="I56" s="67" t="s">
        <v>501</v>
      </c>
      <c r="J56" s="10" t="s">
        <v>1699</v>
      </c>
      <c r="K56" s="10" t="s">
        <v>71</v>
      </c>
      <c r="L56" s="48" t="s">
        <v>5045</v>
      </c>
      <c r="M56" s="67" t="s">
        <v>5046</v>
      </c>
      <c r="N56" s="67" t="s">
        <v>501</v>
      </c>
      <c r="O56" s="67" t="s">
        <v>501</v>
      </c>
      <c r="P56" s="66" t="s">
        <v>501</v>
      </c>
      <c r="Q56" s="67" t="s">
        <v>4482</v>
      </c>
      <c r="R56" s="48"/>
      <c r="S56" s="48"/>
      <c r="T56" s="48"/>
      <c r="U56" s="48"/>
      <c r="V56" s="48"/>
      <c r="W56" s="48"/>
      <c r="X56" s="48"/>
      <c r="Y56" s="48"/>
    </row>
    <row r="57" spans="1:25" s="51" customFormat="1" ht="18" customHeight="1">
      <c r="A57" s="48">
        <v>680</v>
      </c>
      <c r="B57" s="48" t="s">
        <v>72</v>
      </c>
      <c r="C57" s="10">
        <v>40857</v>
      </c>
      <c r="D57" s="10">
        <v>40918</v>
      </c>
      <c r="E57" s="48" t="s">
        <v>1544</v>
      </c>
      <c r="F57" s="48" t="s">
        <v>1545</v>
      </c>
      <c r="G57" s="48" t="s">
        <v>198</v>
      </c>
      <c r="H57" s="48" t="s">
        <v>441</v>
      </c>
      <c r="I57" s="48">
        <v>40932</v>
      </c>
      <c r="J57" s="10" t="s">
        <v>1700</v>
      </c>
      <c r="K57" s="10" t="s">
        <v>73</v>
      </c>
      <c r="L57" s="48" t="s">
        <v>5047</v>
      </c>
      <c r="M57" s="48" t="s">
        <v>1701</v>
      </c>
      <c r="N57" s="48" t="s">
        <v>242</v>
      </c>
      <c r="O57" s="48" t="s">
        <v>1606</v>
      </c>
      <c r="P57" s="66">
        <v>40934</v>
      </c>
      <c r="Q57" s="67" t="s">
        <v>501</v>
      </c>
      <c r="R57" s="48"/>
      <c r="S57" s="48"/>
      <c r="T57" s="48"/>
      <c r="U57" s="48"/>
      <c r="V57" s="10"/>
      <c r="W57" s="48"/>
      <c r="X57" s="48"/>
      <c r="Y57" s="48"/>
    </row>
    <row r="58" spans="1:25" s="51" customFormat="1" ht="18" customHeight="1">
      <c r="A58" s="48">
        <v>681</v>
      </c>
      <c r="B58" s="48" t="s">
        <v>74</v>
      </c>
      <c r="C58" s="10">
        <v>40857</v>
      </c>
      <c r="D58" s="10">
        <v>40918</v>
      </c>
      <c r="E58" s="48" t="s">
        <v>1544</v>
      </c>
      <c r="F58" s="48" t="s">
        <v>1545</v>
      </c>
      <c r="G58" s="48" t="s">
        <v>199</v>
      </c>
      <c r="H58" s="48" t="s">
        <v>442</v>
      </c>
      <c r="I58" s="48">
        <v>40920</v>
      </c>
      <c r="J58" s="10" t="s">
        <v>1702</v>
      </c>
      <c r="K58" s="10" t="s">
        <v>75</v>
      </c>
      <c r="L58" s="48" t="s">
        <v>5048</v>
      </c>
      <c r="M58" s="48" t="s">
        <v>1703</v>
      </c>
      <c r="N58" s="48" t="s">
        <v>225</v>
      </c>
      <c r="O58" s="48" t="s">
        <v>1704</v>
      </c>
      <c r="P58" s="66">
        <v>40921</v>
      </c>
      <c r="Q58" s="67" t="s">
        <v>501</v>
      </c>
      <c r="R58" s="48"/>
      <c r="S58" s="48"/>
      <c r="T58" s="48"/>
      <c r="U58" s="48"/>
      <c r="V58" s="10"/>
      <c r="W58" s="48"/>
      <c r="X58" s="48"/>
      <c r="Y58" s="48"/>
    </row>
    <row r="59" spans="1:25" s="51" customFormat="1" ht="18" customHeight="1">
      <c r="A59" s="48">
        <v>682</v>
      </c>
      <c r="B59" s="48" t="s">
        <v>76</v>
      </c>
      <c r="C59" s="10">
        <v>40857</v>
      </c>
      <c r="D59" s="10">
        <v>40968</v>
      </c>
      <c r="E59" s="48" t="s">
        <v>1544</v>
      </c>
      <c r="F59" s="48" t="s">
        <v>1554</v>
      </c>
      <c r="G59" s="48" t="s">
        <v>200</v>
      </c>
      <c r="H59" s="48" t="s">
        <v>443</v>
      </c>
      <c r="I59" s="48">
        <v>40970</v>
      </c>
      <c r="J59" s="10" t="s">
        <v>1705</v>
      </c>
      <c r="K59" s="10" t="s">
        <v>77</v>
      </c>
      <c r="L59" s="48" t="s">
        <v>5049</v>
      </c>
      <c r="M59" s="48" t="s">
        <v>1706</v>
      </c>
      <c r="N59" s="48" t="s">
        <v>1707</v>
      </c>
      <c r="O59" s="48" t="s">
        <v>1708</v>
      </c>
      <c r="P59" s="66">
        <v>40976</v>
      </c>
      <c r="Q59" s="67" t="s">
        <v>501</v>
      </c>
      <c r="R59" s="48"/>
      <c r="S59" s="48"/>
      <c r="T59" s="48"/>
      <c r="U59" s="48"/>
      <c r="V59" s="10"/>
      <c r="W59" s="48"/>
      <c r="X59" s="48"/>
      <c r="Y59" s="48"/>
    </row>
    <row r="60" spans="1:25" s="51" customFormat="1" ht="18" customHeight="1">
      <c r="A60" s="48">
        <v>683</v>
      </c>
      <c r="B60" s="48" t="s">
        <v>78</v>
      </c>
      <c r="C60" s="10">
        <v>40857</v>
      </c>
      <c r="D60" s="10">
        <v>40918</v>
      </c>
      <c r="E60" s="48" t="s">
        <v>1544</v>
      </c>
      <c r="F60" s="48" t="s">
        <v>1545</v>
      </c>
      <c r="G60" s="48" t="s">
        <v>201</v>
      </c>
      <c r="H60" s="48" t="s">
        <v>444</v>
      </c>
      <c r="I60" s="48">
        <v>40917</v>
      </c>
      <c r="J60" s="10" t="s">
        <v>1709</v>
      </c>
      <c r="K60" s="10" t="s">
        <v>79</v>
      </c>
      <c r="L60" s="48" t="s">
        <v>5050</v>
      </c>
      <c r="M60" s="48" t="s">
        <v>1710</v>
      </c>
      <c r="N60" s="48" t="s">
        <v>251</v>
      </c>
      <c r="O60" s="48" t="s">
        <v>1711</v>
      </c>
      <c r="P60" s="66">
        <v>40919</v>
      </c>
      <c r="Q60" s="67" t="s">
        <v>501</v>
      </c>
      <c r="R60" s="48"/>
      <c r="S60" s="48"/>
      <c r="T60" s="48"/>
      <c r="U60" s="48"/>
      <c r="V60" s="10"/>
      <c r="W60" s="48"/>
      <c r="X60" s="48"/>
      <c r="Y60" s="48"/>
    </row>
    <row r="61" spans="1:25" s="51" customFormat="1" ht="18" customHeight="1">
      <c r="A61" s="48">
        <v>676</v>
      </c>
      <c r="B61" s="48" t="s">
        <v>64</v>
      </c>
      <c r="C61" s="10">
        <v>40857</v>
      </c>
      <c r="D61" s="10">
        <v>40918</v>
      </c>
      <c r="E61" s="48" t="s">
        <v>1544</v>
      </c>
      <c r="F61" s="48" t="s">
        <v>1545</v>
      </c>
      <c r="G61" s="48" t="s">
        <v>194</v>
      </c>
      <c r="H61" s="48" t="s">
        <v>438</v>
      </c>
      <c r="I61" s="48">
        <v>40917</v>
      </c>
      <c r="J61" s="10" t="s">
        <v>1712</v>
      </c>
      <c r="K61" s="10" t="s">
        <v>65</v>
      </c>
      <c r="L61" s="48" t="s">
        <v>5051</v>
      </c>
      <c r="M61" s="48" t="s">
        <v>1713</v>
      </c>
      <c r="N61" s="48" t="s">
        <v>252</v>
      </c>
      <c r="O61" s="48" t="s">
        <v>1606</v>
      </c>
      <c r="P61" s="66">
        <v>40918</v>
      </c>
      <c r="Q61" s="67" t="s">
        <v>501</v>
      </c>
      <c r="R61" s="48"/>
      <c r="S61" s="48"/>
      <c r="T61" s="48"/>
      <c r="U61" s="48"/>
      <c r="V61" s="10"/>
      <c r="W61" s="48"/>
      <c r="X61" s="48"/>
      <c r="Y61" s="48"/>
    </row>
    <row r="62" spans="1:25" s="51" customFormat="1" ht="18" customHeight="1">
      <c r="A62" s="48">
        <v>735</v>
      </c>
      <c r="B62" s="48" t="s">
        <v>158</v>
      </c>
      <c r="C62" s="10">
        <v>40857</v>
      </c>
      <c r="D62" s="10">
        <v>40918</v>
      </c>
      <c r="E62" s="48" t="s">
        <v>1544</v>
      </c>
      <c r="F62" s="48" t="s">
        <v>1545</v>
      </c>
      <c r="G62" s="48" t="s">
        <v>132</v>
      </c>
      <c r="H62" s="48" t="s">
        <v>484</v>
      </c>
      <c r="I62" s="48">
        <v>40935</v>
      </c>
      <c r="J62" s="10" t="s">
        <v>1714</v>
      </c>
      <c r="K62" s="10" t="s">
        <v>1715</v>
      </c>
      <c r="L62" s="48" t="s">
        <v>5052</v>
      </c>
      <c r="M62" s="48" t="s">
        <v>1716</v>
      </c>
      <c r="N62" s="48" t="s">
        <v>411</v>
      </c>
      <c r="O62" s="48" t="s">
        <v>1717</v>
      </c>
      <c r="P62" s="66">
        <v>40939</v>
      </c>
      <c r="Q62" s="67" t="s">
        <v>501</v>
      </c>
      <c r="R62" s="48"/>
      <c r="S62" s="48"/>
      <c r="T62" s="48"/>
      <c r="U62" s="48"/>
      <c r="V62" s="10"/>
      <c r="W62" s="48"/>
      <c r="X62" s="48"/>
      <c r="Y62" s="48"/>
    </row>
    <row r="63" spans="1:25" ht="18" customHeight="1">
      <c r="A63" s="48">
        <v>724</v>
      </c>
      <c r="B63" s="48" t="s">
        <v>157</v>
      </c>
      <c r="C63" s="10">
        <v>40857</v>
      </c>
      <c r="D63" s="10">
        <v>40918</v>
      </c>
      <c r="E63" s="48" t="s">
        <v>1544</v>
      </c>
      <c r="F63" s="48" t="s">
        <v>1545</v>
      </c>
      <c r="G63" s="48" t="s">
        <v>131</v>
      </c>
      <c r="H63" s="48" t="s">
        <v>483</v>
      </c>
      <c r="I63" s="48">
        <v>40920</v>
      </c>
      <c r="J63" s="10" t="s">
        <v>1718</v>
      </c>
      <c r="K63" s="10" t="s">
        <v>362</v>
      </c>
      <c r="L63" s="48" t="s">
        <v>5053</v>
      </c>
      <c r="M63" s="48" t="s">
        <v>1719</v>
      </c>
      <c r="N63" s="48" t="s">
        <v>410</v>
      </c>
      <c r="O63" s="48" t="s">
        <v>1720</v>
      </c>
      <c r="P63" s="66">
        <v>40920</v>
      </c>
      <c r="Q63" s="67" t="s">
        <v>501</v>
      </c>
      <c r="R63" s="48"/>
      <c r="S63" s="48"/>
      <c r="T63" s="48"/>
      <c r="U63" s="48"/>
      <c r="V63" s="10"/>
      <c r="W63" s="48"/>
      <c r="X63" s="48"/>
      <c r="Y63" s="48"/>
    </row>
    <row r="64" spans="1:25" ht="18" customHeight="1">
      <c r="A64" s="48">
        <v>725</v>
      </c>
      <c r="B64" s="48" t="s">
        <v>156</v>
      </c>
      <c r="C64" s="10">
        <v>40857</v>
      </c>
      <c r="D64" s="10">
        <v>40968</v>
      </c>
      <c r="E64" s="48" t="s">
        <v>1544</v>
      </c>
      <c r="F64" s="48" t="s">
        <v>1554</v>
      </c>
      <c r="G64" s="48" t="s">
        <v>130</v>
      </c>
      <c r="H64" s="48" t="s">
        <v>482</v>
      </c>
      <c r="I64" s="48">
        <v>40966</v>
      </c>
      <c r="J64" s="10" t="s">
        <v>1721</v>
      </c>
      <c r="K64" s="10" t="s">
        <v>344</v>
      </c>
      <c r="L64" s="48" t="s">
        <v>5054</v>
      </c>
      <c r="M64" s="48" t="s">
        <v>1722</v>
      </c>
      <c r="N64" s="48" t="s">
        <v>1723</v>
      </c>
      <c r="O64" s="48" t="s">
        <v>1669</v>
      </c>
      <c r="P64" s="66">
        <v>40974</v>
      </c>
      <c r="Q64" s="67" t="s">
        <v>501</v>
      </c>
      <c r="R64" s="48"/>
      <c r="S64" s="48"/>
      <c r="T64" s="48"/>
      <c r="U64" s="48"/>
      <c r="V64" s="10"/>
      <c r="W64" s="48"/>
      <c r="X64" s="48"/>
      <c r="Y64" s="48"/>
    </row>
    <row r="65" spans="1:25" ht="18" customHeight="1">
      <c r="A65" s="48">
        <v>726</v>
      </c>
      <c r="B65" s="48" t="s">
        <v>155</v>
      </c>
      <c r="C65" s="10">
        <v>40857</v>
      </c>
      <c r="D65" s="10">
        <v>40918</v>
      </c>
      <c r="E65" s="48" t="s">
        <v>1544</v>
      </c>
      <c r="F65" s="48" t="s">
        <v>1545</v>
      </c>
      <c r="G65" s="48" t="s">
        <v>129</v>
      </c>
      <c r="H65" s="48" t="s">
        <v>481</v>
      </c>
      <c r="I65" s="48">
        <v>40931</v>
      </c>
      <c r="J65" s="10" t="s">
        <v>1724</v>
      </c>
      <c r="K65" s="10" t="s">
        <v>374</v>
      </c>
      <c r="L65" s="48" t="s">
        <v>5055</v>
      </c>
      <c r="M65" s="48" t="s">
        <v>1725</v>
      </c>
      <c r="N65" s="48" t="s">
        <v>409</v>
      </c>
      <c r="O65" s="48" t="s">
        <v>1565</v>
      </c>
      <c r="P65" s="66">
        <v>40932</v>
      </c>
      <c r="Q65" s="67" t="s">
        <v>501</v>
      </c>
      <c r="R65" s="48"/>
      <c r="S65" s="48"/>
      <c r="T65" s="48"/>
      <c r="U65" s="48"/>
      <c r="V65" s="10"/>
      <c r="W65" s="48"/>
      <c r="X65" s="48"/>
      <c r="Y65" s="48"/>
    </row>
    <row r="66" spans="1:25" ht="18" customHeight="1">
      <c r="A66" s="48">
        <v>727</v>
      </c>
      <c r="B66" s="48" t="s">
        <v>154</v>
      </c>
      <c r="C66" s="10">
        <v>40857</v>
      </c>
      <c r="D66" s="10">
        <v>40918</v>
      </c>
      <c r="E66" s="48" t="s">
        <v>1544</v>
      </c>
      <c r="F66" s="48" t="s">
        <v>1545</v>
      </c>
      <c r="G66" s="48" t="s">
        <v>128</v>
      </c>
      <c r="H66" s="48" t="s">
        <v>480</v>
      </c>
      <c r="I66" s="48">
        <v>40903</v>
      </c>
      <c r="J66" s="10" t="s">
        <v>1724</v>
      </c>
      <c r="K66" s="10" t="s">
        <v>308</v>
      </c>
      <c r="L66" s="48" t="s">
        <v>5056</v>
      </c>
      <c r="M66" s="48" t="s">
        <v>1726</v>
      </c>
      <c r="N66" s="48" t="s">
        <v>236</v>
      </c>
      <c r="O66" s="48" t="s">
        <v>1648</v>
      </c>
      <c r="P66" s="66">
        <v>40904</v>
      </c>
      <c r="Q66" s="67" t="s">
        <v>501</v>
      </c>
      <c r="R66" s="48"/>
      <c r="S66" s="48"/>
      <c r="T66" s="48"/>
      <c r="U66" s="48"/>
      <c r="V66" s="10"/>
      <c r="W66" s="48"/>
      <c r="X66" s="48"/>
      <c r="Y66" s="48"/>
    </row>
    <row r="67" spans="1:25" ht="18" customHeight="1">
      <c r="A67" s="48">
        <v>728</v>
      </c>
      <c r="B67" s="48" t="s">
        <v>153</v>
      </c>
      <c r="C67" s="10">
        <v>40857</v>
      </c>
      <c r="D67" s="10">
        <v>40918</v>
      </c>
      <c r="E67" s="48" t="s">
        <v>1544</v>
      </c>
      <c r="F67" s="48" t="s">
        <v>1545</v>
      </c>
      <c r="G67" s="48" t="s">
        <v>127</v>
      </c>
      <c r="H67" s="48" t="s">
        <v>479</v>
      </c>
      <c r="I67" s="48">
        <v>40928</v>
      </c>
      <c r="J67" s="10" t="s">
        <v>1727</v>
      </c>
      <c r="K67" s="10" t="s">
        <v>382</v>
      </c>
      <c r="L67" s="48" t="s">
        <v>5057</v>
      </c>
      <c r="M67" s="48" t="s">
        <v>1728</v>
      </c>
      <c r="N67" s="48" t="s">
        <v>408</v>
      </c>
      <c r="O67" s="48" t="s">
        <v>1717</v>
      </c>
      <c r="P67" s="66">
        <v>40928</v>
      </c>
      <c r="Q67" s="67" t="s">
        <v>501</v>
      </c>
      <c r="R67" s="48"/>
      <c r="S67" s="48"/>
      <c r="T67" s="48"/>
      <c r="U67" s="48"/>
      <c r="V67" s="10"/>
      <c r="W67" s="48"/>
      <c r="X67" s="48"/>
      <c r="Y67" s="48"/>
    </row>
    <row r="68" spans="1:25" ht="18" customHeight="1">
      <c r="A68" s="48">
        <v>729</v>
      </c>
      <c r="B68" s="48" t="s">
        <v>152</v>
      </c>
      <c r="C68" s="10">
        <v>40857</v>
      </c>
      <c r="D68" s="10">
        <v>40918</v>
      </c>
      <c r="E68" s="48" t="s">
        <v>1544</v>
      </c>
      <c r="F68" s="48" t="s">
        <v>1545</v>
      </c>
      <c r="G68" s="48" t="s">
        <v>126</v>
      </c>
      <c r="H68" s="48" t="s">
        <v>478</v>
      </c>
      <c r="I68" s="48">
        <v>40920</v>
      </c>
      <c r="J68" s="10" t="s">
        <v>1729</v>
      </c>
      <c r="K68" s="10" t="s">
        <v>310</v>
      </c>
      <c r="L68" s="48" t="s">
        <v>5058</v>
      </c>
      <c r="M68" s="48" t="s">
        <v>1730</v>
      </c>
      <c r="N68" s="48" t="s">
        <v>234</v>
      </c>
      <c r="O68" s="48" t="s">
        <v>1624</v>
      </c>
      <c r="P68" s="66">
        <v>40925</v>
      </c>
      <c r="Q68" s="67" t="s">
        <v>501</v>
      </c>
      <c r="R68" s="48"/>
      <c r="S68" s="48"/>
      <c r="T68" s="48"/>
      <c r="U68" s="48"/>
      <c r="V68" s="10"/>
      <c r="W68" s="48"/>
      <c r="X68" s="48"/>
      <c r="Y68" s="48"/>
    </row>
    <row r="69" spans="1:25" ht="18" customHeight="1">
      <c r="A69" s="48">
        <v>730</v>
      </c>
      <c r="B69" s="48" t="s">
        <v>151</v>
      </c>
      <c r="C69" s="10">
        <v>40857</v>
      </c>
      <c r="D69" s="10">
        <v>40918</v>
      </c>
      <c r="E69" s="48" t="s">
        <v>1544</v>
      </c>
      <c r="F69" s="48" t="s">
        <v>1545</v>
      </c>
      <c r="G69" s="48" t="s">
        <v>125</v>
      </c>
      <c r="H69" s="48" t="s">
        <v>1731</v>
      </c>
      <c r="I69" s="48">
        <v>40911</v>
      </c>
      <c r="J69" s="10" t="s">
        <v>1732</v>
      </c>
      <c r="K69" s="10" t="s">
        <v>274</v>
      </c>
      <c r="L69" s="48" t="s">
        <v>5059</v>
      </c>
      <c r="M69" s="48" t="s">
        <v>1733</v>
      </c>
      <c r="N69" s="48" t="s">
        <v>248</v>
      </c>
      <c r="O69" s="48" t="s">
        <v>1734</v>
      </c>
      <c r="P69" s="66">
        <v>40913</v>
      </c>
      <c r="Q69" s="67" t="s">
        <v>501</v>
      </c>
      <c r="R69" s="48"/>
      <c r="S69" s="48"/>
      <c r="T69" s="48"/>
      <c r="U69" s="48"/>
      <c r="V69" s="10"/>
      <c r="W69" s="48"/>
      <c r="X69" s="48"/>
      <c r="Y69" s="48"/>
    </row>
    <row r="70" spans="1:25" ht="18" customHeight="1">
      <c r="A70" s="48">
        <v>733</v>
      </c>
      <c r="B70" s="48" t="s">
        <v>150</v>
      </c>
      <c r="C70" s="10">
        <v>40857</v>
      </c>
      <c r="D70" s="10">
        <v>40918</v>
      </c>
      <c r="E70" s="48" t="s">
        <v>1544</v>
      </c>
      <c r="F70" s="48" t="s">
        <v>1545</v>
      </c>
      <c r="G70" s="48" t="s">
        <v>124</v>
      </c>
      <c r="H70" s="48" t="s">
        <v>477</v>
      </c>
      <c r="I70" s="48">
        <v>40919</v>
      </c>
      <c r="J70" s="10" t="s">
        <v>1735</v>
      </c>
      <c r="K70" s="10" t="s">
        <v>1736</v>
      </c>
      <c r="L70" s="48" t="s">
        <v>5060</v>
      </c>
      <c r="M70" s="48" t="s">
        <v>1737</v>
      </c>
      <c r="N70" s="48" t="s">
        <v>407</v>
      </c>
      <c r="O70" s="48" t="s">
        <v>1738</v>
      </c>
      <c r="P70" s="66">
        <v>40921</v>
      </c>
      <c r="Q70" s="67" t="s">
        <v>501</v>
      </c>
      <c r="R70" s="48"/>
      <c r="S70" s="48"/>
      <c r="T70" s="48"/>
      <c r="U70" s="48"/>
      <c r="V70" s="10"/>
      <c r="W70" s="48"/>
      <c r="X70" s="48"/>
      <c r="Y70" s="48"/>
    </row>
    <row r="71" spans="1:25" ht="18" customHeight="1">
      <c r="A71" s="48">
        <v>734</v>
      </c>
      <c r="B71" s="48" t="s">
        <v>149</v>
      </c>
      <c r="C71" s="10">
        <v>40857</v>
      </c>
      <c r="D71" s="10">
        <v>40918</v>
      </c>
      <c r="E71" s="48" t="s">
        <v>1544</v>
      </c>
      <c r="F71" s="48" t="s">
        <v>1545</v>
      </c>
      <c r="G71" s="48" t="s">
        <v>123</v>
      </c>
      <c r="H71" s="48" t="s">
        <v>476</v>
      </c>
      <c r="I71" s="48">
        <v>40941</v>
      </c>
      <c r="J71" s="10" t="s">
        <v>1739</v>
      </c>
      <c r="K71" s="10" t="s">
        <v>384</v>
      </c>
      <c r="L71" s="48" t="s">
        <v>5061</v>
      </c>
      <c r="M71" s="48" t="s">
        <v>1740</v>
      </c>
      <c r="N71" s="48" t="s">
        <v>406</v>
      </c>
      <c r="O71" s="48" t="s">
        <v>1717</v>
      </c>
      <c r="P71" s="66">
        <v>40942</v>
      </c>
      <c r="Q71" s="67" t="s">
        <v>501</v>
      </c>
      <c r="R71" s="48"/>
      <c r="S71" s="48"/>
      <c r="T71" s="48"/>
      <c r="U71" s="48"/>
      <c r="V71" s="10"/>
      <c r="W71" s="48"/>
      <c r="X71" s="48"/>
      <c r="Y71" s="48"/>
    </row>
    <row r="72" spans="1:25" ht="18" customHeight="1">
      <c r="A72" s="48">
        <v>739</v>
      </c>
      <c r="B72" s="48" t="s">
        <v>148</v>
      </c>
      <c r="C72" s="10">
        <v>40857</v>
      </c>
      <c r="D72" s="10">
        <v>40918</v>
      </c>
      <c r="E72" s="48" t="s">
        <v>1544</v>
      </c>
      <c r="F72" s="48" t="s">
        <v>1545</v>
      </c>
      <c r="G72" s="48" t="s">
        <v>122</v>
      </c>
      <c r="H72" s="48" t="s">
        <v>475</v>
      </c>
      <c r="I72" s="48">
        <v>40933</v>
      </c>
      <c r="J72" s="10" t="s">
        <v>1741</v>
      </c>
      <c r="K72" s="10" t="s">
        <v>333</v>
      </c>
      <c r="L72" s="48" t="s">
        <v>5062</v>
      </c>
      <c r="M72" s="48" t="s">
        <v>1742</v>
      </c>
      <c r="N72" s="48" t="s">
        <v>405</v>
      </c>
      <c r="O72" s="48" t="s">
        <v>1674</v>
      </c>
      <c r="P72" s="66">
        <v>40934</v>
      </c>
      <c r="Q72" s="67" t="s">
        <v>501</v>
      </c>
      <c r="R72" s="48"/>
      <c r="S72" s="48"/>
      <c r="T72" s="48"/>
      <c r="U72" s="48"/>
      <c r="V72" s="10"/>
      <c r="W72" s="48"/>
      <c r="X72" s="48"/>
      <c r="Y72" s="48"/>
    </row>
    <row r="73" spans="1:25" ht="18" customHeight="1">
      <c r="A73" s="48">
        <v>736</v>
      </c>
      <c r="B73" s="48" t="s">
        <v>147</v>
      </c>
      <c r="C73" s="10">
        <v>40857</v>
      </c>
      <c r="D73" s="10">
        <v>40918</v>
      </c>
      <c r="E73" s="48" t="s">
        <v>1544</v>
      </c>
      <c r="F73" s="48" t="s">
        <v>1545</v>
      </c>
      <c r="G73" s="48" t="s">
        <v>121</v>
      </c>
      <c r="H73" s="48" t="s">
        <v>474</v>
      </c>
      <c r="I73" s="48">
        <v>40924</v>
      </c>
      <c r="J73" s="10" t="s">
        <v>1743</v>
      </c>
      <c r="K73" s="10" t="s">
        <v>357</v>
      </c>
      <c r="L73" s="48" t="s">
        <v>5063</v>
      </c>
      <c r="M73" s="48" t="s">
        <v>1744</v>
      </c>
      <c r="N73" s="48" t="s">
        <v>404</v>
      </c>
      <c r="O73" s="48" t="s">
        <v>1745</v>
      </c>
      <c r="P73" s="66">
        <v>40924</v>
      </c>
      <c r="Q73" s="67" t="s">
        <v>501</v>
      </c>
      <c r="R73" s="48"/>
      <c r="S73" s="48"/>
      <c r="T73" s="48"/>
      <c r="U73" s="48"/>
      <c r="V73" s="10"/>
      <c r="W73" s="48"/>
      <c r="X73" s="48"/>
      <c r="Y73" s="48"/>
    </row>
    <row r="74" spans="1:25" ht="18" customHeight="1">
      <c r="A74" s="48">
        <v>737</v>
      </c>
      <c r="B74" s="48" t="s">
        <v>146</v>
      </c>
      <c r="C74" s="10">
        <v>40857</v>
      </c>
      <c r="D74" s="10">
        <v>40918</v>
      </c>
      <c r="E74" s="48" t="s">
        <v>1544</v>
      </c>
      <c r="F74" s="48" t="s">
        <v>1545</v>
      </c>
      <c r="G74" s="48" t="s">
        <v>120</v>
      </c>
      <c r="H74" s="48" t="s">
        <v>473</v>
      </c>
      <c r="I74" s="48">
        <v>40917</v>
      </c>
      <c r="J74" s="10" t="s">
        <v>1746</v>
      </c>
      <c r="K74" s="10" t="s">
        <v>340</v>
      </c>
      <c r="L74" s="48" t="s">
        <v>5064</v>
      </c>
      <c r="M74" s="48" t="s">
        <v>1747</v>
      </c>
      <c r="N74" s="48" t="s">
        <v>257</v>
      </c>
      <c r="O74" s="48" t="s">
        <v>1748</v>
      </c>
      <c r="P74" s="66">
        <v>40917</v>
      </c>
      <c r="Q74" s="67" t="s">
        <v>501</v>
      </c>
      <c r="R74" s="48"/>
      <c r="S74" s="48"/>
      <c r="T74" s="48"/>
      <c r="U74" s="48"/>
      <c r="V74" s="10"/>
      <c r="W74" s="48"/>
      <c r="X74" s="48"/>
      <c r="Y74" s="48"/>
    </row>
    <row r="75" spans="1:25" ht="18" customHeight="1">
      <c r="A75" s="48">
        <v>738</v>
      </c>
      <c r="B75" s="48" t="s">
        <v>145</v>
      </c>
      <c r="C75" s="10">
        <v>40857</v>
      </c>
      <c r="D75" s="10">
        <v>40918</v>
      </c>
      <c r="E75" s="48" t="s">
        <v>1544</v>
      </c>
      <c r="F75" s="48" t="s">
        <v>1545</v>
      </c>
      <c r="G75" s="48" t="s">
        <v>119</v>
      </c>
      <c r="H75" s="48" t="s">
        <v>472</v>
      </c>
      <c r="I75" s="48">
        <v>40911</v>
      </c>
      <c r="J75" s="10" t="s">
        <v>1749</v>
      </c>
      <c r="K75" s="10" t="s">
        <v>279</v>
      </c>
      <c r="L75" s="48" t="s">
        <v>5065</v>
      </c>
      <c r="M75" s="48" t="s">
        <v>1750</v>
      </c>
      <c r="N75" s="67" t="s">
        <v>246</v>
      </c>
      <c r="O75" s="48" t="s">
        <v>501</v>
      </c>
      <c r="P75" s="66">
        <v>40913</v>
      </c>
      <c r="Q75" s="67" t="s">
        <v>501</v>
      </c>
      <c r="R75" s="48"/>
      <c r="S75" s="48"/>
      <c r="T75" s="48"/>
      <c r="U75" s="48"/>
      <c r="V75" s="10"/>
      <c r="W75" s="48"/>
      <c r="X75" s="48"/>
      <c r="Y75" s="48"/>
    </row>
    <row r="76" spans="1:25" ht="18" customHeight="1">
      <c r="A76" s="48">
        <v>753</v>
      </c>
      <c r="B76" s="48" t="s">
        <v>144</v>
      </c>
      <c r="C76" s="10">
        <v>40863</v>
      </c>
      <c r="D76" s="10">
        <v>40918</v>
      </c>
      <c r="E76" s="48" t="s">
        <v>1544</v>
      </c>
      <c r="F76" s="48" t="s">
        <v>1545</v>
      </c>
      <c r="G76" s="48" t="s">
        <v>118</v>
      </c>
      <c r="H76" s="48" t="s">
        <v>471</v>
      </c>
      <c r="I76" s="48">
        <v>40905</v>
      </c>
      <c r="J76" s="10" t="s">
        <v>1751</v>
      </c>
      <c r="K76" s="10" t="s">
        <v>291</v>
      </c>
      <c r="L76" s="48" t="s">
        <v>5066</v>
      </c>
      <c r="M76" s="48">
        <v>3136496866</v>
      </c>
      <c r="N76" s="48" t="s">
        <v>240</v>
      </c>
      <c r="O76" s="48" t="s">
        <v>1752</v>
      </c>
      <c r="P76" s="66">
        <v>40905</v>
      </c>
      <c r="Q76" s="67" t="s">
        <v>501</v>
      </c>
      <c r="R76" s="48"/>
      <c r="S76" s="48"/>
      <c r="T76" s="48"/>
      <c r="U76" s="48"/>
      <c r="V76" s="10"/>
      <c r="W76" s="48"/>
      <c r="X76" s="48"/>
      <c r="Y76" s="48"/>
    </row>
    <row r="77" spans="1:25" ht="18" customHeight="1">
      <c r="A77" s="48">
        <v>752</v>
      </c>
      <c r="B77" s="48" t="s">
        <v>143</v>
      </c>
      <c r="C77" s="10">
        <v>40863</v>
      </c>
      <c r="D77" s="10">
        <v>40918</v>
      </c>
      <c r="E77" s="48" t="s">
        <v>1544</v>
      </c>
      <c r="F77" s="48" t="s">
        <v>1545</v>
      </c>
      <c r="G77" s="48" t="s">
        <v>118</v>
      </c>
      <c r="H77" s="48" t="s">
        <v>470</v>
      </c>
      <c r="I77" s="48">
        <v>40897</v>
      </c>
      <c r="J77" s="10" t="s">
        <v>1753</v>
      </c>
      <c r="K77" s="10" t="s">
        <v>290</v>
      </c>
      <c r="L77" s="48" t="s">
        <v>5067</v>
      </c>
      <c r="M77" s="48" t="s">
        <v>1754</v>
      </c>
      <c r="N77" s="48" t="s">
        <v>253</v>
      </c>
      <c r="O77" s="48" t="s">
        <v>1606</v>
      </c>
      <c r="P77" s="66">
        <v>40903</v>
      </c>
      <c r="Q77" s="67" t="s">
        <v>501</v>
      </c>
      <c r="R77" s="48"/>
      <c r="S77" s="48"/>
      <c r="T77" s="48"/>
      <c r="U77" s="48"/>
      <c r="V77" s="10"/>
      <c r="W77" s="48"/>
      <c r="X77" s="48"/>
      <c r="Y77" s="48"/>
    </row>
    <row r="78" spans="1:25" ht="18" customHeight="1">
      <c r="A78" s="48">
        <v>751</v>
      </c>
      <c r="B78" s="48" t="s">
        <v>142</v>
      </c>
      <c r="C78" s="10">
        <v>40863</v>
      </c>
      <c r="D78" s="10">
        <v>40918</v>
      </c>
      <c r="E78" s="48" t="s">
        <v>1544</v>
      </c>
      <c r="F78" s="48" t="s">
        <v>1545</v>
      </c>
      <c r="G78" s="48" t="s">
        <v>118</v>
      </c>
      <c r="H78" s="48" t="s">
        <v>469</v>
      </c>
      <c r="I78" s="48">
        <v>40911</v>
      </c>
      <c r="J78" s="10" t="s">
        <v>1755</v>
      </c>
      <c r="K78" s="10" t="s">
        <v>1756</v>
      </c>
      <c r="L78" s="48" t="s">
        <v>5068</v>
      </c>
      <c r="M78" s="48" t="s">
        <v>1757</v>
      </c>
      <c r="N78" s="48" t="s">
        <v>1758</v>
      </c>
      <c r="O78" s="48" t="s">
        <v>1624</v>
      </c>
      <c r="P78" s="66">
        <v>40911</v>
      </c>
      <c r="Q78" s="67" t="s">
        <v>501</v>
      </c>
      <c r="R78" s="48"/>
      <c r="S78" s="48"/>
      <c r="T78" s="48"/>
      <c r="U78" s="48"/>
      <c r="V78" s="10"/>
      <c r="W78" s="48"/>
      <c r="X78" s="48"/>
      <c r="Y78" s="48"/>
    </row>
    <row r="79" spans="1:25" ht="18" customHeight="1">
      <c r="A79" s="48">
        <v>750</v>
      </c>
      <c r="B79" s="48" t="s">
        <v>141</v>
      </c>
      <c r="C79" s="10">
        <v>40863</v>
      </c>
      <c r="D79" s="10">
        <v>40918</v>
      </c>
      <c r="E79" s="48" t="s">
        <v>1544</v>
      </c>
      <c r="F79" s="48" t="s">
        <v>1545</v>
      </c>
      <c r="G79" s="48" t="s">
        <v>118</v>
      </c>
      <c r="H79" s="48" t="s">
        <v>468</v>
      </c>
      <c r="I79" s="48">
        <v>40911</v>
      </c>
      <c r="J79" s="10" t="s">
        <v>1755</v>
      </c>
      <c r="K79" s="10" t="s">
        <v>288</v>
      </c>
      <c r="L79" s="48" t="s">
        <v>5069</v>
      </c>
      <c r="M79" s="48" t="s">
        <v>1759</v>
      </c>
      <c r="N79" s="48" t="s">
        <v>263</v>
      </c>
      <c r="O79" s="48" t="s">
        <v>1648</v>
      </c>
      <c r="P79" s="66">
        <v>40914</v>
      </c>
      <c r="Q79" s="67" t="s">
        <v>501</v>
      </c>
      <c r="R79" s="48"/>
      <c r="S79" s="48"/>
      <c r="T79" s="48"/>
      <c r="U79" s="48"/>
      <c r="V79" s="10"/>
      <c r="W79" s="48"/>
      <c r="X79" s="48"/>
      <c r="Y79" s="48"/>
    </row>
    <row r="80" spans="1:25" ht="18" customHeight="1">
      <c r="A80" s="48">
        <v>749</v>
      </c>
      <c r="B80" s="48" t="s">
        <v>140</v>
      </c>
      <c r="C80" s="10">
        <v>40863</v>
      </c>
      <c r="D80" s="10">
        <v>40918</v>
      </c>
      <c r="E80" s="48" t="s">
        <v>1544</v>
      </c>
      <c r="F80" s="48" t="s">
        <v>1545</v>
      </c>
      <c r="G80" s="48" t="s">
        <v>118</v>
      </c>
      <c r="H80" s="48" t="s">
        <v>467</v>
      </c>
      <c r="I80" s="48">
        <v>40905</v>
      </c>
      <c r="J80" s="10" t="s">
        <v>1760</v>
      </c>
      <c r="K80" s="10" t="s">
        <v>287</v>
      </c>
      <c r="L80" s="48" t="s">
        <v>5070</v>
      </c>
      <c r="M80" s="48" t="s">
        <v>1761</v>
      </c>
      <c r="N80" s="48" t="s">
        <v>259</v>
      </c>
      <c r="O80" s="48" t="s">
        <v>1762</v>
      </c>
      <c r="P80" s="66">
        <v>40925</v>
      </c>
      <c r="Q80" s="67" t="s">
        <v>501</v>
      </c>
      <c r="R80" s="48"/>
      <c r="S80" s="48"/>
      <c r="T80" s="48"/>
      <c r="U80" s="48"/>
      <c r="V80" s="10"/>
      <c r="W80" s="48"/>
      <c r="X80" s="48"/>
      <c r="Y80" s="48"/>
    </row>
    <row r="81" spans="1:25" ht="18" customHeight="1">
      <c r="A81" s="48">
        <v>748</v>
      </c>
      <c r="B81" s="48" t="s">
        <v>139</v>
      </c>
      <c r="C81" s="10">
        <v>40863</v>
      </c>
      <c r="D81" s="10">
        <v>40918</v>
      </c>
      <c r="E81" s="48" t="s">
        <v>1544</v>
      </c>
      <c r="F81" s="48" t="s">
        <v>1545</v>
      </c>
      <c r="G81" s="48" t="s">
        <v>118</v>
      </c>
      <c r="H81" s="48" t="s">
        <v>466</v>
      </c>
      <c r="I81" s="48">
        <v>40906</v>
      </c>
      <c r="J81" s="10" t="s">
        <v>1763</v>
      </c>
      <c r="K81" s="10" t="s">
        <v>286</v>
      </c>
      <c r="L81" s="48" t="s">
        <v>5066</v>
      </c>
      <c r="M81" s="48" t="s">
        <v>1764</v>
      </c>
      <c r="N81" s="48" t="s">
        <v>227</v>
      </c>
      <c r="O81" s="48" t="s">
        <v>1704</v>
      </c>
      <c r="P81" s="66">
        <v>40910</v>
      </c>
      <c r="Q81" s="67" t="s">
        <v>501</v>
      </c>
      <c r="R81" s="48"/>
      <c r="S81" s="48"/>
      <c r="T81" s="48"/>
      <c r="U81" s="48"/>
      <c r="V81" s="10"/>
      <c r="W81" s="48"/>
      <c r="X81" s="48"/>
      <c r="Y81" s="48"/>
    </row>
    <row r="82" spans="1:25" ht="18" customHeight="1">
      <c r="A82" s="48">
        <v>747</v>
      </c>
      <c r="B82" s="48" t="s">
        <v>138</v>
      </c>
      <c r="C82" s="10">
        <v>40863</v>
      </c>
      <c r="D82" s="10">
        <v>40918</v>
      </c>
      <c r="E82" s="48" t="s">
        <v>1544</v>
      </c>
      <c r="F82" s="48" t="s">
        <v>1545</v>
      </c>
      <c r="G82" s="48" t="s">
        <v>118</v>
      </c>
      <c r="H82" s="48" t="s">
        <v>465</v>
      </c>
      <c r="I82" s="48">
        <v>40896</v>
      </c>
      <c r="J82" s="10" t="s">
        <v>1765</v>
      </c>
      <c r="K82" s="10" t="s">
        <v>285</v>
      </c>
      <c r="L82" s="48" t="s">
        <v>5066</v>
      </c>
      <c r="M82" s="48" t="s">
        <v>1764</v>
      </c>
      <c r="N82" s="67" t="s">
        <v>264</v>
      </c>
      <c r="O82" s="48" t="s">
        <v>501</v>
      </c>
      <c r="P82" s="66">
        <v>40898</v>
      </c>
      <c r="Q82" s="67" t="s">
        <v>501</v>
      </c>
      <c r="R82" s="48"/>
      <c r="S82" s="48"/>
      <c r="T82" s="48"/>
      <c r="U82" s="48"/>
      <c r="V82" s="10"/>
      <c r="W82" s="48"/>
      <c r="X82" s="48"/>
      <c r="Y82" s="48"/>
    </row>
    <row r="83" spans="1:25" ht="18" customHeight="1">
      <c r="A83" s="48">
        <v>746</v>
      </c>
      <c r="B83" s="48" t="s">
        <v>137</v>
      </c>
      <c r="C83" s="10">
        <v>40863</v>
      </c>
      <c r="D83" s="10">
        <v>40918</v>
      </c>
      <c r="E83" s="48" t="s">
        <v>1544</v>
      </c>
      <c r="F83" s="48" t="s">
        <v>1545</v>
      </c>
      <c r="G83" s="48" t="s">
        <v>118</v>
      </c>
      <c r="H83" s="48" t="s">
        <v>464</v>
      </c>
      <c r="I83" s="48">
        <v>40914</v>
      </c>
      <c r="J83" s="10" t="s">
        <v>1766</v>
      </c>
      <c r="K83" s="10" t="s">
        <v>284</v>
      </c>
      <c r="L83" s="48" t="s">
        <v>5066</v>
      </c>
      <c r="M83" s="48" t="s">
        <v>1767</v>
      </c>
      <c r="N83" s="48" t="s">
        <v>262</v>
      </c>
      <c r="O83" s="48" t="s">
        <v>1768</v>
      </c>
      <c r="P83" s="66">
        <v>40918</v>
      </c>
      <c r="Q83" s="67" t="s">
        <v>501</v>
      </c>
      <c r="R83" s="48"/>
      <c r="S83" s="48"/>
      <c r="T83" s="48"/>
      <c r="U83" s="48"/>
      <c r="V83" s="10"/>
      <c r="W83" s="48"/>
      <c r="X83" s="48"/>
      <c r="Y83" s="48"/>
    </row>
    <row r="84" spans="1:25" ht="18" customHeight="1">
      <c r="A84" s="48">
        <v>745</v>
      </c>
      <c r="B84" s="48" t="s">
        <v>136</v>
      </c>
      <c r="C84" s="10">
        <v>40863</v>
      </c>
      <c r="D84" s="10">
        <v>40918</v>
      </c>
      <c r="E84" s="48" t="s">
        <v>1544</v>
      </c>
      <c r="F84" s="48" t="s">
        <v>1545</v>
      </c>
      <c r="G84" s="48" t="s">
        <v>118</v>
      </c>
      <c r="H84" s="48" t="s">
        <v>463</v>
      </c>
      <c r="I84" s="48">
        <v>40917</v>
      </c>
      <c r="J84" s="10" t="s">
        <v>1769</v>
      </c>
      <c r="K84" s="10" t="s">
        <v>283</v>
      </c>
      <c r="L84" s="48" t="s">
        <v>5071</v>
      </c>
      <c r="M84" s="48" t="s">
        <v>1770</v>
      </c>
      <c r="N84" s="48" t="s">
        <v>267</v>
      </c>
      <c r="O84" s="48" t="s">
        <v>1575</v>
      </c>
      <c r="P84" s="66">
        <v>40917</v>
      </c>
      <c r="Q84" s="67" t="s">
        <v>501</v>
      </c>
      <c r="R84" s="48"/>
      <c r="S84" s="48"/>
      <c r="T84" s="48"/>
      <c r="U84" s="48"/>
      <c r="V84" s="10"/>
      <c r="W84" s="48"/>
      <c r="X84" s="48"/>
      <c r="Y84" s="48"/>
    </row>
    <row r="85" spans="1:25" ht="18" customHeight="1">
      <c r="A85" s="48">
        <v>744</v>
      </c>
      <c r="B85" s="48" t="s">
        <v>135</v>
      </c>
      <c r="C85" s="10">
        <v>40863</v>
      </c>
      <c r="D85" s="10">
        <v>40918</v>
      </c>
      <c r="E85" s="48" t="s">
        <v>1544</v>
      </c>
      <c r="F85" s="48" t="s">
        <v>1545</v>
      </c>
      <c r="G85" s="48" t="s">
        <v>118</v>
      </c>
      <c r="H85" s="48" t="s">
        <v>462</v>
      </c>
      <c r="I85" s="48">
        <v>40893</v>
      </c>
      <c r="J85" s="10" t="s">
        <v>1771</v>
      </c>
      <c r="K85" s="10" t="s">
        <v>282</v>
      </c>
      <c r="L85" s="48" t="s">
        <v>5072</v>
      </c>
      <c r="M85" s="48" t="s">
        <v>1772</v>
      </c>
      <c r="N85" s="48" t="s">
        <v>265</v>
      </c>
      <c r="O85" s="48" t="s">
        <v>1635</v>
      </c>
      <c r="P85" s="66">
        <v>40899</v>
      </c>
      <c r="Q85" s="67" t="s">
        <v>501</v>
      </c>
      <c r="R85" s="48"/>
      <c r="S85" s="48"/>
      <c r="T85" s="48"/>
      <c r="U85" s="48"/>
      <c r="V85" s="10"/>
      <c r="W85" s="48"/>
      <c r="X85" s="48"/>
      <c r="Y85" s="48"/>
    </row>
    <row r="86" spans="1:25" ht="18" customHeight="1">
      <c r="A86" s="48">
        <v>743</v>
      </c>
      <c r="B86" s="48" t="s">
        <v>134</v>
      </c>
      <c r="C86" s="10">
        <v>40863</v>
      </c>
      <c r="D86" s="10">
        <v>40918</v>
      </c>
      <c r="E86" s="48" t="s">
        <v>1544</v>
      </c>
      <c r="F86" s="48" t="s">
        <v>1545</v>
      </c>
      <c r="G86" s="48" t="s">
        <v>118</v>
      </c>
      <c r="H86" s="48" t="s">
        <v>461</v>
      </c>
      <c r="I86" s="48">
        <v>40893</v>
      </c>
      <c r="J86" s="10" t="s">
        <v>1771</v>
      </c>
      <c r="K86" s="10" t="s">
        <v>281</v>
      </c>
      <c r="L86" s="48" t="s">
        <v>5073</v>
      </c>
      <c r="M86" s="48" t="s">
        <v>1773</v>
      </c>
      <c r="N86" s="48" t="s">
        <v>266</v>
      </c>
      <c r="O86" s="48" t="s">
        <v>1738</v>
      </c>
      <c r="P86" s="66">
        <v>40899</v>
      </c>
      <c r="Q86" s="67" t="s">
        <v>501</v>
      </c>
      <c r="R86" s="48"/>
      <c r="S86" s="48"/>
      <c r="T86" s="48"/>
      <c r="U86" s="48"/>
      <c r="V86" s="10"/>
      <c r="W86" s="48"/>
      <c r="X86" s="48"/>
      <c r="Y86" s="48"/>
    </row>
    <row r="87" spans="1:25" ht="18" customHeight="1">
      <c r="A87" s="48">
        <v>754</v>
      </c>
      <c r="B87" s="48" t="s">
        <v>133</v>
      </c>
      <c r="C87" s="10">
        <v>40863</v>
      </c>
      <c r="D87" s="10">
        <v>40918</v>
      </c>
      <c r="E87" s="48" t="s">
        <v>1544</v>
      </c>
      <c r="F87" s="48" t="s">
        <v>1545</v>
      </c>
      <c r="G87" s="48" t="s">
        <v>118</v>
      </c>
      <c r="H87" s="48" t="s">
        <v>460</v>
      </c>
      <c r="I87" s="48">
        <v>40917</v>
      </c>
      <c r="J87" s="10" t="s">
        <v>1774</v>
      </c>
      <c r="K87" s="10" t="s">
        <v>292</v>
      </c>
      <c r="L87" s="48" t="s">
        <v>5074</v>
      </c>
      <c r="M87" s="48" t="s">
        <v>1775</v>
      </c>
      <c r="N87" s="48" t="s">
        <v>1776</v>
      </c>
      <c r="O87" s="48" t="s">
        <v>1575</v>
      </c>
      <c r="P87" s="66">
        <v>40918</v>
      </c>
      <c r="Q87" s="67" t="s">
        <v>501</v>
      </c>
      <c r="R87" s="48"/>
      <c r="S87" s="48"/>
      <c r="T87" s="48"/>
      <c r="U87" s="48"/>
      <c r="V87" s="10"/>
      <c r="W87" s="48"/>
      <c r="X87" s="48"/>
      <c r="Y87" s="48"/>
    </row>
    <row r="88" spans="1:25" ht="18" customHeight="1">
      <c r="A88" s="48" t="s">
        <v>671</v>
      </c>
      <c r="B88" s="48" t="s">
        <v>671</v>
      </c>
      <c r="C88" s="10">
        <v>40886</v>
      </c>
      <c r="D88" s="10">
        <v>40931</v>
      </c>
      <c r="E88" s="48" t="s">
        <v>1544</v>
      </c>
      <c r="F88" s="48" t="s">
        <v>1545</v>
      </c>
      <c r="G88" s="48" t="s">
        <v>1777</v>
      </c>
      <c r="H88" s="48" t="s">
        <v>1778</v>
      </c>
      <c r="I88" s="48">
        <v>41117</v>
      </c>
      <c r="J88" s="10" t="s">
        <v>684</v>
      </c>
      <c r="K88" s="10" t="s">
        <v>1779</v>
      </c>
      <c r="L88" s="48">
        <v>85937606</v>
      </c>
      <c r="M88" s="48">
        <v>32845241</v>
      </c>
      <c r="N88" s="48" t="s">
        <v>1780</v>
      </c>
      <c r="O88" s="48" t="s">
        <v>1781</v>
      </c>
      <c r="P88" s="66">
        <v>41252</v>
      </c>
      <c r="Q88" s="67" t="s">
        <v>501</v>
      </c>
      <c r="R88" s="48"/>
      <c r="S88" s="48"/>
      <c r="T88" s="59"/>
      <c r="U88" s="48"/>
      <c r="V88" s="10"/>
      <c r="W88" s="48"/>
      <c r="X88" s="48"/>
      <c r="Y88" s="48"/>
    </row>
    <row r="89" spans="1:25" ht="18" customHeight="1">
      <c r="A89" s="48" t="s">
        <v>670</v>
      </c>
      <c r="B89" s="48" t="s">
        <v>670</v>
      </c>
      <c r="C89" s="10">
        <v>40886</v>
      </c>
      <c r="D89" s="10">
        <v>40886</v>
      </c>
      <c r="E89" s="48" t="s">
        <v>1544</v>
      </c>
      <c r="F89" s="48" t="s">
        <v>1545</v>
      </c>
      <c r="G89" s="48" t="s">
        <v>1777</v>
      </c>
      <c r="H89" s="48" t="s">
        <v>1782</v>
      </c>
      <c r="I89" s="48">
        <v>40886</v>
      </c>
      <c r="J89" s="10" t="s">
        <v>684</v>
      </c>
      <c r="K89" s="10" t="s">
        <v>1783</v>
      </c>
      <c r="L89" s="48" t="s">
        <v>5075</v>
      </c>
      <c r="M89" s="48">
        <v>32845241</v>
      </c>
      <c r="N89" s="67" t="s">
        <v>1784</v>
      </c>
      <c r="O89" s="48" t="s">
        <v>501</v>
      </c>
      <c r="P89" s="66">
        <v>41252</v>
      </c>
      <c r="Q89" s="67" t="s">
        <v>501</v>
      </c>
      <c r="R89" s="48"/>
      <c r="S89" s="48"/>
      <c r="T89" s="59"/>
      <c r="U89" s="48"/>
      <c r="V89" s="10"/>
      <c r="W89" s="48"/>
      <c r="X89" s="48"/>
      <c r="Y89" s="48"/>
    </row>
    <row r="90" spans="1:25" ht="18" customHeight="1">
      <c r="A90" s="48" t="s">
        <v>1785</v>
      </c>
      <c r="B90" s="48" t="s">
        <v>2850</v>
      </c>
      <c r="C90" s="10">
        <v>40912</v>
      </c>
      <c r="D90" s="10">
        <v>40957</v>
      </c>
      <c r="E90" s="48" t="s">
        <v>1544</v>
      </c>
      <c r="F90" s="48" t="s">
        <v>1545</v>
      </c>
      <c r="G90" s="48" t="s">
        <v>1777</v>
      </c>
      <c r="H90" s="48" t="s">
        <v>1786</v>
      </c>
      <c r="I90" s="48">
        <v>40912</v>
      </c>
      <c r="J90" s="10" t="s">
        <v>1787</v>
      </c>
      <c r="K90" s="10" t="s">
        <v>1788</v>
      </c>
      <c r="L90" s="48">
        <v>0</v>
      </c>
      <c r="M90" s="48">
        <v>0</v>
      </c>
      <c r="N90" s="67" t="s">
        <v>1789</v>
      </c>
      <c r="O90" s="48" t="s">
        <v>501</v>
      </c>
      <c r="P90" s="66">
        <v>40912</v>
      </c>
      <c r="Q90" s="67" t="s">
        <v>501</v>
      </c>
      <c r="R90" s="48"/>
      <c r="S90" s="48"/>
      <c r="T90" s="48"/>
      <c r="U90" s="48"/>
      <c r="V90" s="10"/>
      <c r="W90" s="48"/>
      <c r="X90" s="48"/>
      <c r="Y90" s="48"/>
    </row>
    <row r="91" spans="1:25" ht="18" customHeight="1">
      <c r="A91" s="48" t="s">
        <v>1790</v>
      </c>
      <c r="B91" s="48" t="s">
        <v>1790</v>
      </c>
      <c r="C91" s="10">
        <v>40914</v>
      </c>
      <c r="D91" s="10">
        <v>40959</v>
      </c>
      <c r="E91" s="48" t="s">
        <v>1698</v>
      </c>
      <c r="F91" s="48" t="s">
        <v>1545</v>
      </c>
      <c r="G91" s="48" t="s">
        <v>1791</v>
      </c>
      <c r="H91" s="67" t="s">
        <v>501</v>
      </c>
      <c r="I91" s="67" t="s">
        <v>501</v>
      </c>
      <c r="J91" s="10" t="s">
        <v>1792</v>
      </c>
      <c r="K91" s="10" t="s">
        <v>1793</v>
      </c>
      <c r="L91" s="48">
        <v>31565040</v>
      </c>
      <c r="M91" s="67" t="s">
        <v>1794</v>
      </c>
      <c r="N91" s="67" t="s">
        <v>501</v>
      </c>
      <c r="O91" s="67" t="s">
        <v>501</v>
      </c>
      <c r="P91" s="10" t="s">
        <v>501</v>
      </c>
      <c r="Q91" s="67" t="s">
        <v>1795</v>
      </c>
      <c r="R91" s="48"/>
      <c r="S91" s="48"/>
      <c r="T91" s="48"/>
      <c r="U91" s="48"/>
      <c r="V91" s="48"/>
      <c r="W91" s="48"/>
      <c r="X91" s="48"/>
      <c r="Y91" s="48"/>
    </row>
    <row r="92" spans="1:25" ht="18" customHeight="1">
      <c r="A92" s="48">
        <v>774</v>
      </c>
      <c r="B92" s="48" t="s">
        <v>715</v>
      </c>
      <c r="C92" s="10">
        <v>40938</v>
      </c>
      <c r="D92" s="10">
        <v>40983</v>
      </c>
      <c r="E92" s="48" t="s">
        <v>1544</v>
      </c>
      <c r="F92" s="48" t="s">
        <v>1787</v>
      </c>
      <c r="G92" s="48" t="s">
        <v>1796</v>
      </c>
      <c r="H92" s="48" t="s">
        <v>1797</v>
      </c>
      <c r="I92" s="48">
        <v>40949</v>
      </c>
      <c r="J92" s="10" t="s">
        <v>1798</v>
      </c>
      <c r="K92" s="10" t="s">
        <v>1799</v>
      </c>
      <c r="L92" s="48" t="s">
        <v>5076</v>
      </c>
      <c r="M92" s="48" t="s">
        <v>1800</v>
      </c>
      <c r="N92" s="48" t="s">
        <v>1801</v>
      </c>
      <c r="O92" s="48" t="s">
        <v>1802</v>
      </c>
      <c r="P92" s="66">
        <v>40952</v>
      </c>
      <c r="Q92" s="67" t="s">
        <v>501</v>
      </c>
      <c r="R92" s="48"/>
      <c r="S92" s="48"/>
      <c r="T92" s="48"/>
      <c r="U92" s="48"/>
      <c r="V92" s="10"/>
      <c r="W92" s="48"/>
      <c r="X92" s="48"/>
      <c r="Y92" s="48"/>
    </row>
    <row r="93" spans="1:25" ht="18" customHeight="1">
      <c r="A93" s="48">
        <v>775</v>
      </c>
      <c r="B93" s="48" t="s">
        <v>693</v>
      </c>
      <c r="C93" s="10">
        <v>40938</v>
      </c>
      <c r="D93" s="10">
        <v>40983</v>
      </c>
      <c r="E93" s="48" t="s">
        <v>1544</v>
      </c>
      <c r="F93" s="48" t="s">
        <v>1545</v>
      </c>
      <c r="G93" s="48" t="s">
        <v>1803</v>
      </c>
      <c r="H93" s="48" t="s">
        <v>2336</v>
      </c>
      <c r="I93" s="48">
        <v>40990</v>
      </c>
      <c r="J93" s="10" t="s">
        <v>1804</v>
      </c>
      <c r="K93" s="10" t="s">
        <v>1805</v>
      </c>
      <c r="L93" s="48" t="s">
        <v>5077</v>
      </c>
      <c r="M93" s="48" t="s">
        <v>1806</v>
      </c>
      <c r="N93" s="48" t="s">
        <v>2440</v>
      </c>
      <c r="O93" s="48" t="s">
        <v>1635</v>
      </c>
      <c r="P93" s="66">
        <v>40991</v>
      </c>
      <c r="Q93" s="67" t="s">
        <v>501</v>
      </c>
      <c r="R93" s="48"/>
      <c r="S93" s="48"/>
      <c r="T93" s="48"/>
      <c r="U93" s="48"/>
      <c r="V93" s="48"/>
      <c r="W93" s="48"/>
      <c r="X93" s="48"/>
      <c r="Y93" s="48"/>
    </row>
    <row r="94" spans="1:25" ht="18" customHeight="1">
      <c r="A94" s="48">
        <v>776</v>
      </c>
      <c r="B94" s="48" t="s">
        <v>695</v>
      </c>
      <c r="C94" s="10">
        <v>40938</v>
      </c>
      <c r="D94" s="10">
        <v>40983</v>
      </c>
      <c r="E94" s="48" t="s">
        <v>1544</v>
      </c>
      <c r="F94" s="48" t="s">
        <v>1545</v>
      </c>
      <c r="G94" s="48" t="s">
        <v>767</v>
      </c>
      <c r="H94" s="48" t="s">
        <v>778</v>
      </c>
      <c r="I94" s="48">
        <v>40945</v>
      </c>
      <c r="J94" s="10" t="s">
        <v>755</v>
      </c>
      <c r="K94" s="10" t="s">
        <v>756</v>
      </c>
      <c r="L94" s="48" t="s">
        <v>5078</v>
      </c>
      <c r="M94" s="48" t="s">
        <v>757</v>
      </c>
      <c r="N94" s="48" t="s">
        <v>1807</v>
      </c>
      <c r="O94" s="48" t="s">
        <v>1808</v>
      </c>
      <c r="P94" s="66">
        <v>40946</v>
      </c>
      <c r="Q94" s="67" t="s">
        <v>501</v>
      </c>
      <c r="R94" s="48"/>
      <c r="S94" s="48"/>
      <c r="T94" s="48"/>
      <c r="U94" s="48"/>
      <c r="V94" s="10"/>
      <c r="W94" s="48"/>
      <c r="X94" s="48"/>
      <c r="Y94" s="48"/>
    </row>
    <row r="95" spans="1:25" ht="18" customHeight="1">
      <c r="A95" s="48">
        <v>777</v>
      </c>
      <c r="B95" s="48" t="s">
        <v>697</v>
      </c>
      <c r="C95" s="10">
        <v>40938</v>
      </c>
      <c r="D95" s="10">
        <v>40983</v>
      </c>
      <c r="E95" s="48" t="s">
        <v>1544</v>
      </c>
      <c r="F95" s="48" t="s">
        <v>1545</v>
      </c>
      <c r="G95" s="48" t="s">
        <v>1809</v>
      </c>
      <c r="H95" s="48" t="s">
        <v>1058</v>
      </c>
      <c r="I95" s="48">
        <v>40948</v>
      </c>
      <c r="J95" s="10" t="s">
        <v>1810</v>
      </c>
      <c r="K95" s="10" t="s">
        <v>773</v>
      </c>
      <c r="L95" s="48" t="s">
        <v>5079</v>
      </c>
      <c r="M95" s="48" t="s">
        <v>1811</v>
      </c>
      <c r="N95" s="48" t="s">
        <v>1812</v>
      </c>
      <c r="O95" s="48" t="s">
        <v>1552</v>
      </c>
      <c r="P95" s="66">
        <v>40954</v>
      </c>
      <c r="Q95" s="67" t="s">
        <v>501</v>
      </c>
      <c r="R95" s="48"/>
      <c r="S95" s="48"/>
      <c r="T95" s="48"/>
      <c r="U95" s="48"/>
      <c r="V95" s="10"/>
      <c r="W95" s="48"/>
      <c r="X95" s="48"/>
      <c r="Y95" s="48"/>
    </row>
    <row r="96" spans="1:25" ht="18" customHeight="1">
      <c r="A96" s="48">
        <v>778</v>
      </c>
      <c r="B96" s="48" t="s">
        <v>699</v>
      </c>
      <c r="C96" s="10">
        <v>40938</v>
      </c>
      <c r="D96" s="10">
        <v>40983</v>
      </c>
      <c r="E96" s="48" t="s">
        <v>1544</v>
      </c>
      <c r="F96" s="48" t="s">
        <v>1787</v>
      </c>
      <c r="G96" s="48" t="s">
        <v>1813</v>
      </c>
      <c r="H96" s="48" t="s">
        <v>1542</v>
      </c>
      <c r="I96" s="48">
        <v>40980</v>
      </c>
      <c r="J96" s="10" t="s">
        <v>1814</v>
      </c>
      <c r="K96" s="10" t="s">
        <v>1815</v>
      </c>
      <c r="L96" s="48" t="s">
        <v>5080</v>
      </c>
      <c r="M96" s="48" t="s">
        <v>1543</v>
      </c>
      <c r="N96" s="48" t="s">
        <v>1816</v>
      </c>
      <c r="O96" s="48" t="s">
        <v>1817</v>
      </c>
      <c r="P96" s="66">
        <v>40980</v>
      </c>
      <c r="Q96" s="67" t="s">
        <v>501</v>
      </c>
      <c r="R96" s="48"/>
      <c r="S96" s="48"/>
      <c r="T96" s="48"/>
      <c r="U96" s="48"/>
      <c r="V96" s="10"/>
      <c r="W96" s="48"/>
      <c r="X96" s="48"/>
      <c r="Y96" s="48"/>
    </row>
    <row r="97" spans="1:25" ht="18" customHeight="1">
      <c r="A97" s="48">
        <v>779</v>
      </c>
      <c r="B97" s="48" t="s">
        <v>701</v>
      </c>
      <c r="C97" s="10">
        <v>40938</v>
      </c>
      <c r="D97" s="10">
        <v>40983</v>
      </c>
      <c r="E97" s="48" t="s">
        <v>1544</v>
      </c>
      <c r="F97" s="48" t="s">
        <v>1545</v>
      </c>
      <c r="G97" s="48" t="s">
        <v>774</v>
      </c>
      <c r="H97" s="48" t="s">
        <v>782</v>
      </c>
      <c r="I97" s="48">
        <v>40947</v>
      </c>
      <c r="J97" s="10" t="s">
        <v>1818</v>
      </c>
      <c r="K97" s="10" t="s">
        <v>775</v>
      </c>
      <c r="L97" s="48" t="s">
        <v>5081</v>
      </c>
      <c r="M97" s="48" t="s">
        <v>1819</v>
      </c>
      <c r="N97" s="48" t="s">
        <v>1820</v>
      </c>
      <c r="O97" s="48" t="s">
        <v>1552</v>
      </c>
      <c r="P97" s="66">
        <v>40947</v>
      </c>
      <c r="Q97" s="67" t="s">
        <v>501</v>
      </c>
      <c r="R97" s="48"/>
      <c r="S97" s="48"/>
      <c r="T97" s="48"/>
      <c r="U97" s="48"/>
      <c r="V97" s="10"/>
      <c r="W97" s="48"/>
      <c r="X97" s="48"/>
      <c r="Y97" s="48"/>
    </row>
    <row r="98" spans="1:25" ht="18" customHeight="1">
      <c r="A98" s="48">
        <v>780</v>
      </c>
      <c r="B98" s="48" t="s">
        <v>703</v>
      </c>
      <c r="C98" s="10">
        <v>40938</v>
      </c>
      <c r="D98" s="10">
        <v>40983</v>
      </c>
      <c r="E98" s="48" t="s">
        <v>1544</v>
      </c>
      <c r="F98" s="48" t="s">
        <v>1545</v>
      </c>
      <c r="G98" s="48" t="s">
        <v>1821</v>
      </c>
      <c r="H98" s="48" t="s">
        <v>780</v>
      </c>
      <c r="I98" s="48">
        <v>40947</v>
      </c>
      <c r="J98" s="10" t="s">
        <v>759</v>
      </c>
      <c r="K98" s="10" t="s">
        <v>758</v>
      </c>
      <c r="L98" s="48" t="s">
        <v>5082</v>
      </c>
      <c r="M98" s="48" t="s">
        <v>760</v>
      </c>
      <c r="N98" s="48" t="s">
        <v>1822</v>
      </c>
      <c r="O98" s="48" t="s">
        <v>1823</v>
      </c>
      <c r="P98" s="66">
        <v>40947</v>
      </c>
      <c r="Q98" s="67" t="s">
        <v>501</v>
      </c>
      <c r="R98" s="48"/>
      <c r="S98" s="48"/>
      <c r="T98" s="48"/>
      <c r="U98" s="48"/>
      <c r="V98" s="10"/>
      <c r="W98" s="48"/>
      <c r="X98" s="48"/>
      <c r="Y98" s="48"/>
    </row>
    <row r="99" spans="1:25" ht="18" customHeight="1">
      <c r="A99" s="48">
        <v>781</v>
      </c>
      <c r="B99" s="48" t="s">
        <v>705</v>
      </c>
      <c r="C99" s="10">
        <v>40938</v>
      </c>
      <c r="D99" s="10">
        <v>40983</v>
      </c>
      <c r="E99" s="48" t="s">
        <v>1544</v>
      </c>
      <c r="F99" s="48" t="s">
        <v>1545</v>
      </c>
      <c r="G99" s="48" t="s">
        <v>1824</v>
      </c>
      <c r="H99" s="48" t="s">
        <v>781</v>
      </c>
      <c r="I99" s="48">
        <v>40947</v>
      </c>
      <c r="J99" s="10" t="s">
        <v>1825</v>
      </c>
      <c r="K99" s="10" t="s">
        <v>1826</v>
      </c>
      <c r="L99" s="48" t="s">
        <v>5083</v>
      </c>
      <c r="M99" s="48" t="s">
        <v>1827</v>
      </c>
      <c r="N99" s="48" t="s">
        <v>1828</v>
      </c>
      <c r="O99" s="48" t="s">
        <v>1829</v>
      </c>
      <c r="P99" s="66">
        <v>40948</v>
      </c>
      <c r="Q99" s="67" t="s">
        <v>501</v>
      </c>
      <c r="R99" s="48"/>
      <c r="S99" s="48"/>
      <c r="T99" s="48"/>
      <c r="U99" s="48"/>
      <c r="V99" s="10"/>
      <c r="W99" s="48"/>
      <c r="X99" s="48"/>
      <c r="Y99" s="48"/>
    </row>
    <row r="100" spans="1:25" ht="18" customHeight="1">
      <c r="A100" s="48">
        <v>782</v>
      </c>
      <c r="B100" s="48" t="s">
        <v>707</v>
      </c>
      <c r="C100" s="10">
        <v>40938</v>
      </c>
      <c r="D100" s="10">
        <v>40983</v>
      </c>
      <c r="E100" s="48" t="s">
        <v>1544</v>
      </c>
      <c r="F100" s="48" t="s">
        <v>1554</v>
      </c>
      <c r="G100" s="48" t="s">
        <v>1830</v>
      </c>
      <c r="H100" s="48" t="s">
        <v>1831</v>
      </c>
      <c r="I100" s="48">
        <v>40994</v>
      </c>
      <c r="J100" s="10" t="s">
        <v>1832</v>
      </c>
      <c r="K100" s="10" t="s">
        <v>1833</v>
      </c>
      <c r="L100" s="48" t="s">
        <v>5084</v>
      </c>
      <c r="M100" s="48" t="s">
        <v>1834</v>
      </c>
      <c r="N100" s="48" t="s">
        <v>2670</v>
      </c>
      <c r="O100" s="48" t="s">
        <v>1708</v>
      </c>
      <c r="P100" s="66">
        <v>41010</v>
      </c>
      <c r="Q100" s="67" t="s">
        <v>501</v>
      </c>
      <c r="R100" s="48"/>
      <c r="S100" s="48"/>
      <c r="T100" s="48"/>
      <c r="U100" s="48"/>
      <c r="V100" s="48"/>
      <c r="W100" s="48"/>
      <c r="X100" s="48"/>
      <c r="Y100" s="48"/>
    </row>
    <row r="101" spans="1:25" ht="18" customHeight="1">
      <c r="A101" s="48">
        <v>783</v>
      </c>
      <c r="B101" s="48" t="s">
        <v>709</v>
      </c>
      <c r="C101" s="10">
        <v>40938</v>
      </c>
      <c r="D101" s="10">
        <v>40983</v>
      </c>
      <c r="E101" s="48" t="s">
        <v>1544</v>
      </c>
      <c r="F101" s="48" t="s">
        <v>1545</v>
      </c>
      <c r="G101" s="48" t="s">
        <v>1835</v>
      </c>
      <c r="H101" s="48" t="s">
        <v>2318</v>
      </c>
      <c r="I101" s="48">
        <v>40989</v>
      </c>
      <c r="J101" s="10" t="s">
        <v>1836</v>
      </c>
      <c r="K101" s="10" t="s">
        <v>1837</v>
      </c>
      <c r="L101" s="48" t="s">
        <v>5085</v>
      </c>
      <c r="M101" s="48" t="s">
        <v>1838</v>
      </c>
      <c r="N101" s="48" t="s">
        <v>2441</v>
      </c>
      <c r="O101" s="48" t="s">
        <v>1674</v>
      </c>
      <c r="P101" s="66">
        <v>40989</v>
      </c>
      <c r="Q101" s="67" t="s">
        <v>501</v>
      </c>
      <c r="R101" s="48"/>
      <c r="S101" s="48"/>
      <c r="T101" s="48"/>
      <c r="U101" s="48"/>
      <c r="V101" s="48"/>
      <c r="W101" s="48"/>
      <c r="X101" s="48"/>
      <c r="Y101" s="48"/>
    </row>
    <row r="102" spans="1:25" ht="18" customHeight="1">
      <c r="A102" s="48">
        <v>784</v>
      </c>
      <c r="B102" s="48" t="s">
        <v>711</v>
      </c>
      <c r="C102" s="10">
        <v>40938</v>
      </c>
      <c r="D102" s="10">
        <v>40983</v>
      </c>
      <c r="E102" s="48" t="s">
        <v>1544</v>
      </c>
      <c r="F102" s="48" t="s">
        <v>1545</v>
      </c>
      <c r="G102" s="48" t="s">
        <v>1839</v>
      </c>
      <c r="H102" s="48" t="s">
        <v>779</v>
      </c>
      <c r="I102" s="48">
        <v>40945</v>
      </c>
      <c r="J102" s="10" t="s">
        <v>761</v>
      </c>
      <c r="K102" s="10" t="s">
        <v>762</v>
      </c>
      <c r="L102" s="48" t="s">
        <v>5086</v>
      </c>
      <c r="M102" s="48" t="s">
        <v>763</v>
      </c>
      <c r="N102" s="48" t="s">
        <v>1840</v>
      </c>
      <c r="O102" s="48" t="s">
        <v>1575</v>
      </c>
      <c r="P102" s="66">
        <v>40946</v>
      </c>
      <c r="Q102" s="67" t="s">
        <v>501</v>
      </c>
      <c r="R102" s="48"/>
      <c r="S102" s="48"/>
      <c r="T102" s="48"/>
      <c r="U102" s="48"/>
      <c r="V102" s="10"/>
      <c r="W102" s="48"/>
      <c r="X102" s="48"/>
      <c r="Y102" s="48"/>
    </row>
    <row r="103" spans="1:25" ht="18" customHeight="1">
      <c r="A103" s="48">
        <v>785</v>
      </c>
      <c r="B103" s="48" t="s">
        <v>713</v>
      </c>
      <c r="C103" s="10">
        <v>40938</v>
      </c>
      <c r="D103" s="10">
        <v>40983</v>
      </c>
      <c r="E103" s="48" t="s">
        <v>1544</v>
      </c>
      <c r="F103" s="48" t="s">
        <v>1545</v>
      </c>
      <c r="G103" s="48" t="s">
        <v>1841</v>
      </c>
      <c r="H103" s="48" t="s">
        <v>1842</v>
      </c>
      <c r="I103" s="48">
        <v>40988</v>
      </c>
      <c r="J103" s="10" t="s">
        <v>1843</v>
      </c>
      <c r="K103" s="10" t="s">
        <v>1844</v>
      </c>
      <c r="L103" s="48" t="s">
        <v>5087</v>
      </c>
      <c r="M103" s="48" t="s">
        <v>1845</v>
      </c>
      <c r="N103" s="48" t="s">
        <v>2337</v>
      </c>
      <c r="O103" s="48" t="s">
        <v>1562</v>
      </c>
      <c r="P103" s="66">
        <v>40988</v>
      </c>
      <c r="Q103" s="67" t="s">
        <v>501</v>
      </c>
      <c r="R103" s="48"/>
      <c r="S103" s="48"/>
      <c r="T103" s="48"/>
      <c r="U103" s="48"/>
      <c r="V103" s="48"/>
      <c r="W103" s="48"/>
      <c r="X103" s="48"/>
      <c r="Y103" s="48"/>
    </row>
    <row r="104" spans="1:25" ht="18" customHeight="1">
      <c r="A104" s="48">
        <v>819</v>
      </c>
      <c r="B104" s="48" t="s">
        <v>831</v>
      </c>
      <c r="C104" s="10">
        <v>40948</v>
      </c>
      <c r="D104" s="10">
        <v>40993</v>
      </c>
      <c r="E104" s="48" t="s">
        <v>1544</v>
      </c>
      <c r="F104" s="48" t="s">
        <v>1545</v>
      </c>
      <c r="G104" s="48" t="s">
        <v>1846</v>
      </c>
      <c r="H104" s="48" t="s">
        <v>1526</v>
      </c>
      <c r="I104" s="48">
        <v>40956</v>
      </c>
      <c r="J104" s="10" t="s">
        <v>1847</v>
      </c>
      <c r="K104" s="10" t="s">
        <v>983</v>
      </c>
      <c r="L104" s="48" t="s">
        <v>5088</v>
      </c>
      <c r="M104" s="48" t="s">
        <v>1527</v>
      </c>
      <c r="N104" s="48" t="s">
        <v>1848</v>
      </c>
      <c r="O104" s="48" t="s">
        <v>1849</v>
      </c>
      <c r="P104" s="66">
        <v>40963</v>
      </c>
      <c r="Q104" s="67" t="s">
        <v>501</v>
      </c>
      <c r="R104" s="48"/>
      <c r="S104" s="48"/>
      <c r="T104" s="48"/>
      <c r="U104" s="48"/>
      <c r="V104" s="10"/>
      <c r="W104" s="48"/>
      <c r="X104" s="48"/>
      <c r="Y104" s="48"/>
    </row>
    <row r="105" spans="1:25" ht="18" customHeight="1">
      <c r="A105" s="48">
        <v>788</v>
      </c>
      <c r="B105" s="48" t="s">
        <v>813</v>
      </c>
      <c r="C105" s="10">
        <v>40948</v>
      </c>
      <c r="D105" s="10">
        <v>40993</v>
      </c>
      <c r="E105" s="48" t="s">
        <v>1544</v>
      </c>
      <c r="F105" s="48" t="s">
        <v>1545</v>
      </c>
      <c r="G105" s="48" t="s">
        <v>1850</v>
      </c>
      <c r="H105" s="48" t="s">
        <v>1508</v>
      </c>
      <c r="I105" s="48">
        <v>40975</v>
      </c>
      <c r="J105" s="10" t="s">
        <v>1851</v>
      </c>
      <c r="K105" s="10" t="s">
        <v>969</v>
      </c>
      <c r="L105" s="48" t="s">
        <v>5089</v>
      </c>
      <c r="M105" s="48" t="s">
        <v>1852</v>
      </c>
      <c r="N105" s="48" t="s">
        <v>1509</v>
      </c>
      <c r="O105" s="48" t="s">
        <v>1562</v>
      </c>
      <c r="P105" s="66">
        <v>40975</v>
      </c>
      <c r="Q105" s="67" t="s">
        <v>501</v>
      </c>
      <c r="R105" s="48"/>
      <c r="S105" s="48"/>
      <c r="T105" s="48"/>
      <c r="U105" s="48"/>
      <c r="V105" s="10"/>
      <c r="W105" s="48"/>
      <c r="X105" s="48"/>
      <c r="Y105" s="48"/>
    </row>
    <row r="106" spans="1:25" ht="18" customHeight="1">
      <c r="A106" s="48">
        <v>790</v>
      </c>
      <c r="B106" s="48" t="s">
        <v>817</v>
      </c>
      <c r="C106" s="10">
        <v>40948</v>
      </c>
      <c r="D106" s="10">
        <v>41104</v>
      </c>
      <c r="E106" s="48" t="s">
        <v>1698</v>
      </c>
      <c r="F106" s="48" t="s">
        <v>1545</v>
      </c>
      <c r="G106" s="48" t="s">
        <v>1853</v>
      </c>
      <c r="H106" s="67" t="s">
        <v>501</v>
      </c>
      <c r="I106" s="67" t="s">
        <v>501</v>
      </c>
      <c r="J106" s="10" t="s">
        <v>1854</v>
      </c>
      <c r="K106" s="10" t="s">
        <v>1476</v>
      </c>
      <c r="L106" s="48" t="s">
        <v>5090</v>
      </c>
      <c r="M106" s="67" t="s">
        <v>1855</v>
      </c>
      <c r="N106" s="67" t="s">
        <v>501</v>
      </c>
      <c r="O106" s="67" t="s">
        <v>501</v>
      </c>
      <c r="P106" s="10" t="s">
        <v>501</v>
      </c>
      <c r="Q106" s="67" t="s">
        <v>501</v>
      </c>
      <c r="R106" s="48"/>
      <c r="S106" s="48"/>
      <c r="T106" s="48"/>
      <c r="U106" s="48"/>
      <c r="V106" s="48"/>
      <c r="W106" s="48"/>
      <c r="X106" s="48"/>
      <c r="Y106" s="48"/>
    </row>
    <row r="107" spans="1:25" ht="18" customHeight="1">
      <c r="A107" s="48">
        <v>786</v>
      </c>
      <c r="B107" s="48" t="s">
        <v>783</v>
      </c>
      <c r="C107" s="10">
        <v>40948</v>
      </c>
      <c r="D107" s="10">
        <v>41128</v>
      </c>
      <c r="E107" s="48" t="s">
        <v>1553</v>
      </c>
      <c r="F107" s="48" t="s">
        <v>1545</v>
      </c>
      <c r="G107" s="48" t="s">
        <v>1856</v>
      </c>
      <c r="H107" s="67" t="s">
        <v>501</v>
      </c>
      <c r="I107" s="67" t="s">
        <v>501</v>
      </c>
      <c r="J107" s="10" t="s">
        <v>1857</v>
      </c>
      <c r="K107" s="10" t="s">
        <v>963</v>
      </c>
      <c r="L107" s="48" t="s">
        <v>5091</v>
      </c>
      <c r="M107" s="67" t="s">
        <v>1858</v>
      </c>
      <c r="N107" s="67" t="s">
        <v>501</v>
      </c>
      <c r="O107" s="67" t="s">
        <v>501</v>
      </c>
      <c r="P107" s="10" t="s">
        <v>501</v>
      </c>
      <c r="Q107" s="67" t="s">
        <v>6134</v>
      </c>
      <c r="R107" s="48"/>
      <c r="S107" s="48"/>
      <c r="T107" s="48"/>
      <c r="U107" s="48"/>
      <c r="V107" s="48"/>
      <c r="W107" s="48"/>
      <c r="X107" s="48"/>
      <c r="Y107" s="48"/>
    </row>
    <row r="108" spans="1:25" ht="18" customHeight="1">
      <c r="A108" s="48">
        <v>792</v>
      </c>
      <c r="B108" s="48" t="s">
        <v>821</v>
      </c>
      <c r="C108" s="10">
        <v>40948</v>
      </c>
      <c r="D108" s="10">
        <v>41098</v>
      </c>
      <c r="E108" s="48" t="s">
        <v>1609</v>
      </c>
      <c r="F108" s="48" t="s">
        <v>1545</v>
      </c>
      <c r="G108" s="48" t="s">
        <v>1859</v>
      </c>
      <c r="H108" s="67" t="s">
        <v>4854</v>
      </c>
      <c r="I108" s="67">
        <v>41089</v>
      </c>
      <c r="J108" s="10" t="s">
        <v>1860</v>
      </c>
      <c r="K108" s="10" t="s">
        <v>1449</v>
      </c>
      <c r="L108" s="48" t="s">
        <v>5092</v>
      </c>
      <c r="M108" s="67" t="s">
        <v>1861</v>
      </c>
      <c r="N108" s="67" t="s">
        <v>501</v>
      </c>
      <c r="O108" s="67" t="s">
        <v>501</v>
      </c>
      <c r="P108" s="10" t="s">
        <v>501</v>
      </c>
      <c r="Q108" s="67" t="s">
        <v>3579</v>
      </c>
      <c r="R108" s="48"/>
      <c r="S108" s="48"/>
      <c r="T108" s="48"/>
      <c r="U108" s="48"/>
      <c r="V108" s="48"/>
      <c r="W108" s="48"/>
      <c r="X108" s="48"/>
      <c r="Y108" s="48"/>
    </row>
    <row r="109" spans="1:25" ht="18" customHeight="1">
      <c r="A109" s="48">
        <v>794</v>
      </c>
      <c r="B109" s="48" t="s">
        <v>825</v>
      </c>
      <c r="C109" s="10">
        <v>40948</v>
      </c>
      <c r="D109" s="10">
        <v>41104</v>
      </c>
      <c r="E109" s="48" t="s">
        <v>1544</v>
      </c>
      <c r="F109" s="48" t="s">
        <v>1545</v>
      </c>
      <c r="G109" s="48" t="s">
        <v>1862</v>
      </c>
      <c r="H109" s="67" t="s">
        <v>5848</v>
      </c>
      <c r="I109" s="67">
        <v>41109</v>
      </c>
      <c r="J109" s="10" t="s">
        <v>1863</v>
      </c>
      <c r="K109" s="10" t="s">
        <v>5524</v>
      </c>
      <c r="L109" s="48" t="s">
        <v>5093</v>
      </c>
      <c r="M109" s="67" t="s">
        <v>4564</v>
      </c>
      <c r="N109" s="67" t="s">
        <v>6023</v>
      </c>
      <c r="O109" s="67" t="s">
        <v>6024</v>
      </c>
      <c r="P109" s="10">
        <v>41109</v>
      </c>
      <c r="Q109" s="67" t="s">
        <v>501</v>
      </c>
      <c r="R109" s="48"/>
      <c r="S109" s="48"/>
      <c r="T109" s="48"/>
      <c r="U109" s="48"/>
      <c r="V109" s="48"/>
      <c r="W109" s="48"/>
      <c r="X109" s="48"/>
      <c r="Y109" s="48"/>
    </row>
    <row r="110" spans="1:25" ht="18" customHeight="1">
      <c r="A110" s="48">
        <v>796</v>
      </c>
      <c r="B110" s="48" t="s">
        <v>829</v>
      </c>
      <c r="C110" s="10">
        <v>40948</v>
      </c>
      <c r="D110" s="10">
        <v>40993</v>
      </c>
      <c r="E110" s="48" t="s">
        <v>1544</v>
      </c>
      <c r="F110" s="48" t="s">
        <v>1545</v>
      </c>
      <c r="G110" s="48" t="s">
        <v>1864</v>
      </c>
      <c r="H110" s="67" t="s">
        <v>1398</v>
      </c>
      <c r="I110" s="67">
        <v>40963</v>
      </c>
      <c r="J110" s="10" t="s">
        <v>1865</v>
      </c>
      <c r="K110" s="10" t="s">
        <v>970</v>
      </c>
      <c r="L110" s="48" t="s">
        <v>5094</v>
      </c>
      <c r="M110" s="67" t="s">
        <v>1866</v>
      </c>
      <c r="N110" s="67" t="s">
        <v>1867</v>
      </c>
      <c r="O110" s="67" t="s">
        <v>1868</v>
      </c>
      <c r="P110" s="66">
        <v>40963</v>
      </c>
      <c r="Q110" s="67" t="s">
        <v>501</v>
      </c>
      <c r="R110" s="48"/>
      <c r="S110" s="48"/>
      <c r="T110" s="48"/>
      <c r="U110" s="48"/>
      <c r="V110" s="10"/>
      <c r="W110" s="48"/>
      <c r="X110" s="48"/>
      <c r="Y110" s="48"/>
    </row>
    <row r="111" spans="1:25" ht="18" customHeight="1">
      <c r="A111" s="48">
        <v>787</v>
      </c>
      <c r="B111" s="48" t="s">
        <v>811</v>
      </c>
      <c r="C111" s="10">
        <v>40948</v>
      </c>
      <c r="D111" s="10">
        <v>41104</v>
      </c>
      <c r="E111" s="48" t="s">
        <v>1544</v>
      </c>
      <c r="F111" s="48" t="s">
        <v>1545</v>
      </c>
      <c r="G111" s="48" t="s">
        <v>1869</v>
      </c>
      <c r="H111" s="67" t="s">
        <v>5953</v>
      </c>
      <c r="I111" s="67">
        <v>41110</v>
      </c>
      <c r="J111" s="10" t="s">
        <v>1870</v>
      </c>
      <c r="K111" s="10" t="s">
        <v>1871</v>
      </c>
      <c r="L111" s="48" t="s">
        <v>5095</v>
      </c>
      <c r="M111" s="67" t="s">
        <v>1872</v>
      </c>
      <c r="N111" s="67" t="s">
        <v>6025</v>
      </c>
      <c r="O111" s="67" t="s">
        <v>6026</v>
      </c>
      <c r="P111" s="10">
        <v>41110</v>
      </c>
      <c r="Q111" s="67" t="s">
        <v>4565</v>
      </c>
      <c r="R111" s="48"/>
      <c r="S111" s="48"/>
      <c r="T111" s="48"/>
      <c r="U111" s="48"/>
      <c r="V111" s="48"/>
      <c r="W111" s="48"/>
      <c r="X111" s="48"/>
      <c r="Y111" s="48"/>
    </row>
    <row r="112" spans="1:25" ht="18" customHeight="1">
      <c r="A112" s="48">
        <v>789</v>
      </c>
      <c r="B112" s="48" t="s">
        <v>815</v>
      </c>
      <c r="C112" s="10">
        <v>40948</v>
      </c>
      <c r="D112" s="10">
        <v>40993</v>
      </c>
      <c r="E112" s="48" t="s">
        <v>1544</v>
      </c>
      <c r="F112" s="48" t="s">
        <v>1545</v>
      </c>
      <c r="G112" s="48" t="s">
        <v>1873</v>
      </c>
      <c r="H112" s="48" t="s">
        <v>1401</v>
      </c>
      <c r="I112" s="48">
        <v>40966</v>
      </c>
      <c r="J112" s="10" t="s">
        <v>1874</v>
      </c>
      <c r="K112" s="10" t="s">
        <v>979</v>
      </c>
      <c r="L112" s="48" t="s">
        <v>5096</v>
      </c>
      <c r="M112" s="48" t="s">
        <v>1875</v>
      </c>
      <c r="N112" s="48" t="s">
        <v>1396</v>
      </c>
      <c r="O112" s="48" t="s">
        <v>1552</v>
      </c>
      <c r="P112" s="66">
        <v>40966</v>
      </c>
      <c r="Q112" s="67" t="s">
        <v>501</v>
      </c>
      <c r="R112" s="48"/>
      <c r="S112" s="48"/>
      <c r="T112" s="48"/>
      <c r="U112" s="48"/>
      <c r="V112" s="10"/>
      <c r="W112" s="48"/>
      <c r="X112" s="48"/>
      <c r="Y112" s="48"/>
    </row>
    <row r="113" spans="1:25" ht="18" customHeight="1">
      <c r="A113" s="48">
        <v>791</v>
      </c>
      <c r="B113" s="48" t="s">
        <v>819</v>
      </c>
      <c r="C113" s="10">
        <v>40948</v>
      </c>
      <c r="D113" s="10">
        <v>40993</v>
      </c>
      <c r="E113" s="48" t="s">
        <v>1544</v>
      </c>
      <c r="F113" s="48" t="s">
        <v>1545</v>
      </c>
      <c r="G113" s="48" t="s">
        <v>1876</v>
      </c>
      <c r="H113" s="48" t="s">
        <v>1877</v>
      </c>
      <c r="I113" s="48">
        <v>40963</v>
      </c>
      <c r="J113" s="10" t="s">
        <v>1878</v>
      </c>
      <c r="K113" s="10" t="s">
        <v>971</v>
      </c>
      <c r="L113" s="48" t="s">
        <v>5097</v>
      </c>
      <c r="M113" s="48" t="s">
        <v>1879</v>
      </c>
      <c r="N113" s="48" t="s">
        <v>1880</v>
      </c>
      <c r="O113" s="48" t="s">
        <v>1562</v>
      </c>
      <c r="P113" s="66">
        <v>40963</v>
      </c>
      <c r="Q113" s="67" t="s">
        <v>501</v>
      </c>
      <c r="R113" s="48"/>
      <c r="S113" s="48"/>
      <c r="T113" s="48"/>
      <c r="U113" s="48"/>
      <c r="V113" s="10"/>
      <c r="W113" s="48"/>
      <c r="X113" s="48"/>
      <c r="Y113" s="48"/>
    </row>
    <row r="114" spans="1:25" ht="18" customHeight="1">
      <c r="A114" s="48">
        <v>793</v>
      </c>
      <c r="B114" s="48" t="s">
        <v>823</v>
      </c>
      <c r="C114" s="10">
        <v>40948</v>
      </c>
      <c r="D114" s="10">
        <v>40993</v>
      </c>
      <c r="E114" s="48" t="s">
        <v>1544</v>
      </c>
      <c r="F114" s="48" t="s">
        <v>1545</v>
      </c>
      <c r="G114" s="48" t="s">
        <v>1881</v>
      </c>
      <c r="H114" s="48" t="s">
        <v>2284</v>
      </c>
      <c r="I114" s="48">
        <v>40988</v>
      </c>
      <c r="J114" s="10" t="s">
        <v>1882</v>
      </c>
      <c r="K114" s="10" t="s">
        <v>1883</v>
      </c>
      <c r="L114" s="48" t="s">
        <v>5098</v>
      </c>
      <c r="M114" s="48" t="s">
        <v>1884</v>
      </c>
      <c r="N114" s="48" t="s">
        <v>2338</v>
      </c>
      <c r="O114" s="48" t="s">
        <v>1674</v>
      </c>
      <c r="P114" s="66">
        <v>40988</v>
      </c>
      <c r="Q114" s="67" t="s">
        <v>501</v>
      </c>
      <c r="R114" s="48"/>
      <c r="S114" s="48"/>
      <c r="T114" s="48"/>
      <c r="U114" s="48"/>
      <c r="V114" s="48"/>
      <c r="W114" s="48"/>
      <c r="X114" s="48"/>
      <c r="Y114" s="48"/>
    </row>
    <row r="115" spans="1:25" ht="18" customHeight="1">
      <c r="A115" s="48">
        <v>795</v>
      </c>
      <c r="B115" s="48" t="s">
        <v>827</v>
      </c>
      <c r="C115" s="10">
        <v>40948</v>
      </c>
      <c r="D115" s="10">
        <v>40993</v>
      </c>
      <c r="E115" s="48" t="s">
        <v>1544</v>
      </c>
      <c r="F115" s="48" t="s">
        <v>1545</v>
      </c>
      <c r="G115" s="48" t="s">
        <v>1885</v>
      </c>
      <c r="H115" s="48" t="s">
        <v>1414</v>
      </c>
      <c r="I115" s="48">
        <v>40968</v>
      </c>
      <c r="J115" s="10" t="s">
        <v>1886</v>
      </c>
      <c r="K115" s="10" t="s">
        <v>1434</v>
      </c>
      <c r="L115" s="48" t="s">
        <v>5099</v>
      </c>
      <c r="M115" s="48" t="s">
        <v>1887</v>
      </c>
      <c r="N115" s="48" t="s">
        <v>1415</v>
      </c>
      <c r="O115" s="48" t="s">
        <v>1575</v>
      </c>
      <c r="P115" s="66">
        <v>40968</v>
      </c>
      <c r="Q115" s="67" t="s">
        <v>501</v>
      </c>
      <c r="R115" s="48"/>
      <c r="S115" s="48"/>
      <c r="T115" s="48"/>
      <c r="U115" s="48"/>
      <c r="V115" s="10"/>
      <c r="W115" s="48"/>
      <c r="X115" s="48"/>
      <c r="Y115" s="48"/>
    </row>
    <row r="116" spans="1:25" ht="18" customHeight="1">
      <c r="A116" s="48">
        <v>830</v>
      </c>
      <c r="B116" s="48" t="s">
        <v>809</v>
      </c>
      <c r="C116" s="10">
        <v>40948</v>
      </c>
      <c r="D116" s="10">
        <v>41117</v>
      </c>
      <c r="E116" s="48" t="s">
        <v>1698</v>
      </c>
      <c r="F116" s="48" t="s">
        <v>1545</v>
      </c>
      <c r="G116" s="48" t="s">
        <v>1888</v>
      </c>
      <c r="H116" s="67" t="s">
        <v>501</v>
      </c>
      <c r="I116" s="67" t="s">
        <v>501</v>
      </c>
      <c r="J116" s="10" t="s">
        <v>1889</v>
      </c>
      <c r="K116" s="10" t="s">
        <v>5100</v>
      </c>
      <c r="L116" s="48" t="s">
        <v>5101</v>
      </c>
      <c r="M116" s="67" t="s">
        <v>1890</v>
      </c>
      <c r="N116" s="67" t="s">
        <v>501</v>
      </c>
      <c r="O116" s="67" t="s">
        <v>501</v>
      </c>
      <c r="P116" s="10" t="s">
        <v>501</v>
      </c>
      <c r="Q116" s="67" t="s">
        <v>5102</v>
      </c>
      <c r="R116" s="48"/>
      <c r="S116" s="48"/>
      <c r="T116" s="48"/>
      <c r="U116" s="48"/>
      <c r="V116" s="48"/>
      <c r="W116" s="48"/>
      <c r="X116" s="48"/>
      <c r="Y116" s="48"/>
    </row>
    <row r="117" spans="1:25" ht="18" customHeight="1">
      <c r="A117" s="48">
        <v>797</v>
      </c>
      <c r="B117" s="48" t="s">
        <v>785</v>
      </c>
      <c r="C117" s="10">
        <v>40948</v>
      </c>
      <c r="D117" s="10">
        <v>41104</v>
      </c>
      <c r="E117" s="48" t="s">
        <v>1544</v>
      </c>
      <c r="F117" s="48" t="s">
        <v>1545</v>
      </c>
      <c r="G117" s="48" t="s">
        <v>1891</v>
      </c>
      <c r="H117" s="67" t="s">
        <v>5954</v>
      </c>
      <c r="I117" s="67">
        <v>41108</v>
      </c>
      <c r="J117" s="10" t="s">
        <v>1892</v>
      </c>
      <c r="K117" s="10" t="s">
        <v>1471</v>
      </c>
      <c r="L117" s="48" t="s">
        <v>5103</v>
      </c>
      <c r="M117" s="67" t="s">
        <v>1893</v>
      </c>
      <c r="N117" s="67" t="s">
        <v>5955</v>
      </c>
      <c r="O117" s="67" t="s">
        <v>1575</v>
      </c>
      <c r="P117" s="10">
        <v>41108</v>
      </c>
      <c r="Q117" s="67" t="s">
        <v>501</v>
      </c>
      <c r="R117" s="48"/>
      <c r="S117" s="48"/>
      <c r="T117" s="48"/>
      <c r="U117" s="48"/>
      <c r="V117" s="48"/>
      <c r="W117" s="48"/>
      <c r="X117" s="48"/>
      <c r="Y117" s="48"/>
    </row>
    <row r="118" spans="1:25" ht="18" customHeight="1">
      <c r="A118" s="48">
        <v>798</v>
      </c>
      <c r="B118" s="48" t="s">
        <v>787</v>
      </c>
      <c r="C118" s="10">
        <v>40948</v>
      </c>
      <c r="D118" s="10">
        <v>41117</v>
      </c>
      <c r="E118" s="48" t="s">
        <v>1609</v>
      </c>
      <c r="F118" s="48" t="s">
        <v>1545</v>
      </c>
      <c r="G118" s="48" t="s">
        <v>1894</v>
      </c>
      <c r="H118" s="67" t="s">
        <v>6468</v>
      </c>
      <c r="I118" s="67">
        <v>41121</v>
      </c>
      <c r="J118" s="10" t="s">
        <v>1895</v>
      </c>
      <c r="K118" s="10" t="s">
        <v>5525</v>
      </c>
      <c r="L118" s="48" t="s">
        <v>5104</v>
      </c>
      <c r="M118" s="67" t="s">
        <v>4566</v>
      </c>
      <c r="N118" s="67" t="s">
        <v>501</v>
      </c>
      <c r="O118" s="67" t="s">
        <v>501</v>
      </c>
      <c r="P118" s="10" t="s">
        <v>501</v>
      </c>
      <c r="Q118" s="67" t="s">
        <v>5105</v>
      </c>
      <c r="R118" s="48"/>
      <c r="S118" s="48"/>
      <c r="T118" s="48"/>
      <c r="U118" s="48"/>
      <c r="V118" s="48"/>
      <c r="W118" s="48"/>
      <c r="X118" s="48"/>
      <c r="Y118" s="48"/>
    </row>
    <row r="119" spans="1:25" ht="18" customHeight="1">
      <c r="A119" s="48">
        <v>805</v>
      </c>
      <c r="B119" s="48" t="s">
        <v>791</v>
      </c>
      <c r="C119" s="10">
        <v>40948</v>
      </c>
      <c r="D119" s="10">
        <v>41104</v>
      </c>
      <c r="E119" s="48" t="s">
        <v>1698</v>
      </c>
      <c r="F119" s="48" t="s">
        <v>1545</v>
      </c>
      <c r="G119" s="48" t="s">
        <v>1896</v>
      </c>
      <c r="H119" s="67" t="s">
        <v>501</v>
      </c>
      <c r="I119" s="67" t="s">
        <v>501</v>
      </c>
      <c r="J119" s="10" t="s">
        <v>1897</v>
      </c>
      <c r="K119" s="10" t="s">
        <v>4567</v>
      </c>
      <c r="L119" s="48" t="s">
        <v>5106</v>
      </c>
      <c r="M119" s="67" t="s">
        <v>4568</v>
      </c>
      <c r="N119" s="67" t="s">
        <v>501</v>
      </c>
      <c r="O119" s="67" t="s">
        <v>501</v>
      </c>
      <c r="P119" s="10" t="s">
        <v>501</v>
      </c>
      <c r="Q119" s="67" t="s">
        <v>3580</v>
      </c>
      <c r="R119" s="48"/>
      <c r="S119" s="48"/>
      <c r="T119" s="48"/>
      <c r="U119" s="48"/>
      <c r="V119" s="48"/>
      <c r="W119" s="48"/>
      <c r="X119" s="48"/>
      <c r="Y119" s="48"/>
    </row>
    <row r="120" spans="1:25" ht="18" customHeight="1">
      <c r="A120" s="48">
        <v>806</v>
      </c>
      <c r="B120" s="48" t="s">
        <v>793</v>
      </c>
      <c r="C120" s="10">
        <v>40948</v>
      </c>
      <c r="D120" s="10">
        <v>40993</v>
      </c>
      <c r="E120" s="48" t="s">
        <v>1544</v>
      </c>
      <c r="F120" s="48" t="s">
        <v>1545</v>
      </c>
      <c r="G120" s="48" t="s">
        <v>1898</v>
      </c>
      <c r="H120" s="67" t="s">
        <v>2285</v>
      </c>
      <c r="I120" s="67">
        <v>40995</v>
      </c>
      <c r="J120" s="10" t="s">
        <v>1899</v>
      </c>
      <c r="K120" s="10" t="s">
        <v>1900</v>
      </c>
      <c r="L120" s="48" t="s">
        <v>5107</v>
      </c>
      <c r="M120" s="67" t="s">
        <v>1901</v>
      </c>
      <c r="N120" s="67" t="s">
        <v>2467</v>
      </c>
      <c r="O120" s="67" t="s">
        <v>1977</v>
      </c>
      <c r="P120" s="66">
        <v>40998</v>
      </c>
      <c r="Q120" s="67" t="s">
        <v>501</v>
      </c>
      <c r="R120" s="48"/>
      <c r="S120" s="48"/>
      <c r="T120" s="48"/>
      <c r="U120" s="48"/>
      <c r="V120" s="48"/>
      <c r="W120" s="48"/>
      <c r="X120" s="48"/>
      <c r="Y120" s="48"/>
    </row>
    <row r="121" spans="1:25" ht="18" customHeight="1">
      <c r="A121" s="48">
        <v>807</v>
      </c>
      <c r="B121" s="48" t="s">
        <v>795</v>
      </c>
      <c r="C121" s="10">
        <v>40948</v>
      </c>
      <c r="D121" s="10">
        <v>41117</v>
      </c>
      <c r="E121" s="48" t="s">
        <v>1698</v>
      </c>
      <c r="F121" s="48" t="s">
        <v>1545</v>
      </c>
      <c r="G121" s="48" t="s">
        <v>1902</v>
      </c>
      <c r="H121" s="67" t="s">
        <v>501</v>
      </c>
      <c r="I121" s="67" t="s">
        <v>501</v>
      </c>
      <c r="J121" s="10" t="s">
        <v>1903</v>
      </c>
      <c r="K121" s="10" t="s">
        <v>976</v>
      </c>
      <c r="L121" s="48" t="s">
        <v>5108</v>
      </c>
      <c r="M121" s="67" t="s">
        <v>1904</v>
      </c>
      <c r="N121" s="67" t="s">
        <v>501</v>
      </c>
      <c r="O121" s="67" t="s">
        <v>501</v>
      </c>
      <c r="P121" s="10" t="s">
        <v>501</v>
      </c>
      <c r="Q121" s="67" t="s">
        <v>4565</v>
      </c>
      <c r="R121" s="48"/>
      <c r="S121" s="48"/>
      <c r="T121" s="48"/>
      <c r="U121" s="48"/>
      <c r="V121" s="48"/>
      <c r="W121" s="48"/>
      <c r="X121" s="48"/>
      <c r="Y121" s="48"/>
    </row>
    <row r="122" spans="1:25" ht="18" customHeight="1">
      <c r="A122" s="48">
        <v>809</v>
      </c>
      <c r="B122" s="48" t="s">
        <v>797</v>
      </c>
      <c r="C122" s="10">
        <v>40948</v>
      </c>
      <c r="D122" s="10">
        <v>40993</v>
      </c>
      <c r="E122" s="48" t="s">
        <v>1544</v>
      </c>
      <c r="F122" s="48" t="s">
        <v>1545</v>
      </c>
      <c r="G122" s="48" t="s">
        <v>1905</v>
      </c>
      <c r="H122" s="48" t="s">
        <v>1413</v>
      </c>
      <c r="I122" s="48">
        <v>40967</v>
      </c>
      <c r="J122" s="10" t="s">
        <v>1906</v>
      </c>
      <c r="K122" s="10" t="s">
        <v>967</v>
      </c>
      <c r="L122" s="48" t="s">
        <v>5109</v>
      </c>
      <c r="M122" s="48" t="s">
        <v>1907</v>
      </c>
      <c r="N122" s="48" t="s">
        <v>1402</v>
      </c>
      <c r="O122" s="48" t="s">
        <v>1575</v>
      </c>
      <c r="P122" s="66">
        <v>40967</v>
      </c>
      <c r="Q122" s="67" t="s">
        <v>501</v>
      </c>
      <c r="R122" s="48"/>
      <c r="S122" s="48"/>
      <c r="T122" s="48"/>
      <c r="U122" s="48"/>
      <c r="V122" s="10"/>
      <c r="W122" s="48"/>
      <c r="X122" s="48"/>
      <c r="Y122" s="48"/>
    </row>
    <row r="123" spans="1:25" ht="18" customHeight="1">
      <c r="A123" s="48">
        <v>811</v>
      </c>
      <c r="B123" s="48" t="s">
        <v>799</v>
      </c>
      <c r="C123" s="10">
        <v>40948</v>
      </c>
      <c r="D123" s="10">
        <v>40993</v>
      </c>
      <c r="E123" s="48" t="s">
        <v>1544</v>
      </c>
      <c r="F123" s="48" t="s">
        <v>1545</v>
      </c>
      <c r="G123" s="48" t="s">
        <v>1908</v>
      </c>
      <c r="H123" s="48" t="s">
        <v>1417</v>
      </c>
      <c r="I123" s="48">
        <v>40967</v>
      </c>
      <c r="J123" s="10" t="s">
        <v>1909</v>
      </c>
      <c r="K123" s="10" t="s">
        <v>1447</v>
      </c>
      <c r="L123" s="48" t="s">
        <v>5110</v>
      </c>
      <c r="M123" s="48" t="s">
        <v>1910</v>
      </c>
      <c r="N123" s="48" t="s">
        <v>1418</v>
      </c>
      <c r="O123" s="48" t="s">
        <v>1565</v>
      </c>
      <c r="P123" s="66">
        <v>40968</v>
      </c>
      <c r="Q123" s="67" t="s">
        <v>501</v>
      </c>
      <c r="R123" s="48"/>
      <c r="S123" s="48"/>
      <c r="T123" s="48"/>
      <c r="U123" s="48"/>
      <c r="V123" s="10"/>
      <c r="W123" s="48"/>
      <c r="X123" s="48"/>
      <c r="Y123" s="48"/>
    </row>
    <row r="124" spans="1:25" ht="18" customHeight="1">
      <c r="A124" s="48">
        <v>813</v>
      </c>
      <c r="B124" s="48" t="s">
        <v>801</v>
      </c>
      <c r="C124" s="10">
        <v>40948</v>
      </c>
      <c r="D124" s="10">
        <v>40993</v>
      </c>
      <c r="E124" s="48" t="s">
        <v>1544</v>
      </c>
      <c r="F124" s="48" t="s">
        <v>1545</v>
      </c>
      <c r="G124" s="48" t="s">
        <v>1911</v>
      </c>
      <c r="H124" s="48" t="s">
        <v>1912</v>
      </c>
      <c r="I124" s="48">
        <v>40953</v>
      </c>
      <c r="J124" s="10" t="s">
        <v>1913</v>
      </c>
      <c r="K124" s="10" t="s">
        <v>965</v>
      </c>
      <c r="L124" s="48" t="s">
        <v>5111</v>
      </c>
      <c r="M124" s="48" t="s">
        <v>1914</v>
      </c>
      <c r="N124" s="48" t="s">
        <v>1915</v>
      </c>
      <c r="O124" s="48" t="s">
        <v>1575</v>
      </c>
      <c r="P124" s="66">
        <v>40954</v>
      </c>
      <c r="Q124" s="67" t="s">
        <v>501</v>
      </c>
      <c r="R124" s="48"/>
      <c r="S124" s="48"/>
      <c r="T124" s="48"/>
      <c r="U124" s="48"/>
      <c r="V124" s="10"/>
      <c r="W124" s="48"/>
      <c r="X124" s="48"/>
      <c r="Y124" s="48"/>
    </row>
    <row r="125" spans="1:25" ht="18" customHeight="1">
      <c r="A125" s="48">
        <v>815</v>
      </c>
      <c r="B125" s="48" t="s">
        <v>803</v>
      </c>
      <c r="C125" s="10">
        <v>40948</v>
      </c>
      <c r="D125" s="10">
        <v>40993</v>
      </c>
      <c r="E125" s="48" t="s">
        <v>1544</v>
      </c>
      <c r="F125" s="48" t="s">
        <v>1545</v>
      </c>
      <c r="G125" s="48" t="s">
        <v>1916</v>
      </c>
      <c r="H125" s="48" t="s">
        <v>1400</v>
      </c>
      <c r="I125" s="48">
        <v>40966</v>
      </c>
      <c r="J125" s="10" t="s">
        <v>1917</v>
      </c>
      <c r="K125" s="10" t="s">
        <v>1446</v>
      </c>
      <c r="L125" s="48" t="s">
        <v>5112</v>
      </c>
      <c r="M125" s="48" t="s">
        <v>1918</v>
      </c>
      <c r="N125" s="48" t="s">
        <v>1397</v>
      </c>
      <c r="O125" s="48" t="s">
        <v>1565</v>
      </c>
      <c r="P125" s="66">
        <v>40966</v>
      </c>
      <c r="Q125" s="67" t="s">
        <v>501</v>
      </c>
      <c r="R125" s="48"/>
      <c r="S125" s="48"/>
      <c r="T125" s="48"/>
      <c r="U125" s="48"/>
      <c r="V125" s="10"/>
      <c r="W125" s="48"/>
      <c r="X125" s="48"/>
      <c r="Y125" s="48"/>
    </row>
    <row r="126" spans="1:25" ht="18" customHeight="1">
      <c r="A126" s="48">
        <v>828</v>
      </c>
      <c r="B126" s="48" t="s">
        <v>807</v>
      </c>
      <c r="C126" s="10">
        <v>40948</v>
      </c>
      <c r="D126" s="10">
        <v>41117</v>
      </c>
      <c r="E126" s="48" t="s">
        <v>1698</v>
      </c>
      <c r="F126" s="48" t="s">
        <v>1545</v>
      </c>
      <c r="G126" s="48" t="s">
        <v>1919</v>
      </c>
      <c r="H126" s="67" t="s">
        <v>501</v>
      </c>
      <c r="I126" s="67" t="s">
        <v>501</v>
      </c>
      <c r="J126" s="10" t="s">
        <v>1920</v>
      </c>
      <c r="K126" s="10" t="s">
        <v>977</v>
      </c>
      <c r="L126" s="48" t="s">
        <v>5113</v>
      </c>
      <c r="M126" s="67" t="s">
        <v>1921</v>
      </c>
      <c r="N126" s="67" t="s">
        <v>501</v>
      </c>
      <c r="O126" s="67" t="s">
        <v>501</v>
      </c>
      <c r="P126" s="10" t="s">
        <v>501</v>
      </c>
      <c r="Q126" s="67" t="s">
        <v>501</v>
      </c>
      <c r="R126" s="48"/>
      <c r="S126" s="48"/>
      <c r="T126" s="48"/>
      <c r="U126" s="48"/>
      <c r="V126" s="48"/>
      <c r="W126" s="48"/>
      <c r="X126" s="48"/>
      <c r="Y126" s="48"/>
    </row>
    <row r="127" spans="1:25" ht="18" customHeight="1">
      <c r="A127" s="48">
        <v>817</v>
      </c>
      <c r="B127" s="48" t="s">
        <v>805</v>
      </c>
      <c r="C127" s="10">
        <v>40948</v>
      </c>
      <c r="D127" s="10">
        <v>41100</v>
      </c>
      <c r="E127" s="48" t="s">
        <v>1609</v>
      </c>
      <c r="F127" s="48" t="s">
        <v>1545</v>
      </c>
      <c r="G127" s="48" t="s">
        <v>1922</v>
      </c>
      <c r="H127" s="67" t="s">
        <v>6211</v>
      </c>
      <c r="I127" s="67">
        <v>41121</v>
      </c>
      <c r="J127" s="10" t="s">
        <v>4569</v>
      </c>
      <c r="K127" s="10" t="s">
        <v>1475</v>
      </c>
      <c r="L127" s="48" t="s">
        <v>5114</v>
      </c>
      <c r="M127" s="67" t="s">
        <v>1923</v>
      </c>
      <c r="N127" s="67" t="s">
        <v>501</v>
      </c>
      <c r="O127" s="67" t="s">
        <v>501</v>
      </c>
      <c r="P127" s="10" t="s">
        <v>501</v>
      </c>
      <c r="Q127" s="67" t="s">
        <v>4565</v>
      </c>
      <c r="R127" s="48"/>
      <c r="S127" s="48"/>
      <c r="T127" s="48"/>
      <c r="U127" s="48"/>
      <c r="V127" s="48"/>
      <c r="W127" s="48"/>
      <c r="X127" s="48"/>
      <c r="Y127" s="48"/>
    </row>
    <row r="128" spans="1:25" ht="18" customHeight="1">
      <c r="A128" s="48">
        <v>802</v>
      </c>
      <c r="B128" s="48" t="s">
        <v>789</v>
      </c>
      <c r="C128" s="10">
        <v>40948</v>
      </c>
      <c r="D128" s="10">
        <v>40993</v>
      </c>
      <c r="E128" s="48" t="s">
        <v>1544</v>
      </c>
      <c r="F128" s="48" t="s">
        <v>1545</v>
      </c>
      <c r="G128" s="48" t="s">
        <v>1924</v>
      </c>
      <c r="H128" s="48" t="s">
        <v>1485</v>
      </c>
      <c r="I128" s="48">
        <v>40967</v>
      </c>
      <c r="J128" s="10" t="s">
        <v>1925</v>
      </c>
      <c r="K128" s="10" t="s">
        <v>981</v>
      </c>
      <c r="L128" s="48" t="s">
        <v>5115</v>
      </c>
      <c r="M128" s="48" t="s">
        <v>1926</v>
      </c>
      <c r="N128" s="48" t="s">
        <v>1416</v>
      </c>
      <c r="O128" s="48" t="s">
        <v>1927</v>
      </c>
      <c r="P128" s="66">
        <v>40968</v>
      </c>
      <c r="Q128" s="67" t="s">
        <v>501</v>
      </c>
      <c r="R128" s="48"/>
      <c r="S128" s="48"/>
      <c r="T128" s="48"/>
      <c r="U128" s="48"/>
      <c r="V128" s="10"/>
      <c r="W128" s="48"/>
      <c r="X128" s="48"/>
      <c r="Y128" s="48"/>
    </row>
    <row r="129" spans="1:25" ht="18" customHeight="1">
      <c r="A129" s="48">
        <v>803</v>
      </c>
      <c r="B129" s="48" t="s">
        <v>889</v>
      </c>
      <c r="C129" s="10">
        <v>40949</v>
      </c>
      <c r="D129" s="10">
        <v>40994</v>
      </c>
      <c r="E129" s="48" t="s">
        <v>1544</v>
      </c>
      <c r="F129" s="48" t="s">
        <v>1545</v>
      </c>
      <c r="G129" s="48" t="s">
        <v>1928</v>
      </c>
      <c r="H129" s="48" t="s">
        <v>1484</v>
      </c>
      <c r="I129" s="48">
        <v>40968</v>
      </c>
      <c r="J129" s="10" t="s">
        <v>1929</v>
      </c>
      <c r="K129" s="10" t="s">
        <v>1930</v>
      </c>
      <c r="L129" s="48" t="s">
        <v>5116</v>
      </c>
      <c r="M129" s="48" t="s">
        <v>1931</v>
      </c>
      <c r="N129" s="48" t="s">
        <v>1932</v>
      </c>
      <c r="O129" s="48" t="s">
        <v>1823</v>
      </c>
      <c r="P129" s="66">
        <v>40969</v>
      </c>
      <c r="Q129" s="67" t="s">
        <v>501</v>
      </c>
      <c r="R129" s="48"/>
      <c r="S129" s="48"/>
      <c r="T129" s="48"/>
      <c r="U129" s="48"/>
      <c r="V129" s="10"/>
      <c r="W129" s="48"/>
      <c r="X129" s="48"/>
      <c r="Y129" s="48"/>
    </row>
    <row r="130" spans="1:25" ht="18" customHeight="1">
      <c r="A130" s="48">
        <v>799</v>
      </c>
      <c r="B130" s="48" t="s">
        <v>883</v>
      </c>
      <c r="C130" s="10">
        <v>40949</v>
      </c>
      <c r="D130" s="10">
        <v>40994</v>
      </c>
      <c r="E130" s="48" t="s">
        <v>1544</v>
      </c>
      <c r="F130" s="48" t="s">
        <v>1545</v>
      </c>
      <c r="G130" s="48" t="s">
        <v>1933</v>
      </c>
      <c r="H130" s="48" t="s">
        <v>1486</v>
      </c>
      <c r="I130" s="48">
        <v>40969</v>
      </c>
      <c r="J130" s="10" t="s">
        <v>1934</v>
      </c>
      <c r="K130" s="10" t="s">
        <v>1440</v>
      </c>
      <c r="L130" s="48" t="s">
        <v>5117</v>
      </c>
      <c r="M130" s="48" t="s">
        <v>1935</v>
      </c>
      <c r="N130" s="48" t="s">
        <v>4819</v>
      </c>
      <c r="O130" s="48" t="s">
        <v>1674</v>
      </c>
      <c r="P130" s="66">
        <v>40970</v>
      </c>
      <c r="Q130" s="67" t="s">
        <v>501</v>
      </c>
      <c r="R130" s="48"/>
      <c r="S130" s="48"/>
      <c r="T130" s="48"/>
      <c r="U130" s="48"/>
      <c r="V130" s="10"/>
      <c r="W130" s="48"/>
      <c r="X130" s="48"/>
      <c r="Y130" s="48"/>
    </row>
    <row r="131" spans="1:25" ht="18" customHeight="1">
      <c r="A131" s="48">
        <v>800</v>
      </c>
      <c r="B131" s="48" t="s">
        <v>885</v>
      </c>
      <c r="C131" s="10">
        <v>40949</v>
      </c>
      <c r="D131" s="10">
        <v>40994</v>
      </c>
      <c r="E131" s="48" t="s">
        <v>1544</v>
      </c>
      <c r="F131" s="48" t="s">
        <v>1545</v>
      </c>
      <c r="G131" s="48" t="s">
        <v>1936</v>
      </c>
      <c r="H131" s="48" t="s">
        <v>1937</v>
      </c>
      <c r="I131" s="48">
        <v>40982</v>
      </c>
      <c r="J131" s="10" t="s">
        <v>1938</v>
      </c>
      <c r="K131" s="10" t="s">
        <v>1445</v>
      </c>
      <c r="L131" s="48" t="s">
        <v>5118</v>
      </c>
      <c r="M131" s="48" t="s">
        <v>1523</v>
      </c>
      <c r="N131" s="48" t="s">
        <v>2235</v>
      </c>
      <c r="O131" s="48" t="s">
        <v>1552</v>
      </c>
      <c r="P131" s="66">
        <v>40982</v>
      </c>
      <c r="Q131" s="67" t="s">
        <v>501</v>
      </c>
      <c r="R131" s="48"/>
      <c r="S131" s="48"/>
      <c r="T131" s="48"/>
      <c r="U131" s="48"/>
      <c r="V131" s="10"/>
      <c r="W131" s="48"/>
      <c r="X131" s="48"/>
      <c r="Y131" s="48"/>
    </row>
    <row r="132" spans="1:25" ht="18" customHeight="1">
      <c r="A132" s="48">
        <v>801</v>
      </c>
      <c r="B132" s="48" t="s">
        <v>887</v>
      </c>
      <c r="C132" s="10">
        <v>40949</v>
      </c>
      <c r="D132" s="10">
        <v>41105</v>
      </c>
      <c r="E132" s="48" t="s">
        <v>1698</v>
      </c>
      <c r="F132" s="48" t="s">
        <v>1545</v>
      </c>
      <c r="G132" s="48" t="s">
        <v>1939</v>
      </c>
      <c r="H132" s="67" t="s">
        <v>501</v>
      </c>
      <c r="I132" s="67" t="s">
        <v>501</v>
      </c>
      <c r="J132" s="10" t="s">
        <v>1940</v>
      </c>
      <c r="K132" s="10" t="s">
        <v>4570</v>
      </c>
      <c r="L132" s="48" t="s">
        <v>5119</v>
      </c>
      <c r="M132" s="67" t="s">
        <v>4571</v>
      </c>
      <c r="N132" s="67" t="s">
        <v>501</v>
      </c>
      <c r="O132" s="67" t="s">
        <v>501</v>
      </c>
      <c r="P132" s="10" t="s">
        <v>501</v>
      </c>
      <c r="Q132" s="67" t="s">
        <v>501</v>
      </c>
      <c r="R132" s="48"/>
      <c r="S132" s="48"/>
      <c r="T132" s="48"/>
      <c r="U132" s="48"/>
      <c r="V132" s="48"/>
      <c r="W132" s="48"/>
      <c r="X132" s="48"/>
      <c r="Y132" s="48"/>
    </row>
    <row r="133" spans="1:25" ht="18" customHeight="1">
      <c r="A133" s="48">
        <v>814</v>
      </c>
      <c r="B133" s="48" t="s">
        <v>899</v>
      </c>
      <c r="C133" s="10">
        <v>40949</v>
      </c>
      <c r="D133" s="10">
        <v>40994</v>
      </c>
      <c r="E133" s="48" t="s">
        <v>1544</v>
      </c>
      <c r="F133" s="48" t="s">
        <v>1545</v>
      </c>
      <c r="G133" s="48" t="s">
        <v>1056</v>
      </c>
      <c r="H133" s="48" t="s">
        <v>1941</v>
      </c>
      <c r="I133" s="48">
        <v>40956</v>
      </c>
      <c r="J133" s="10" t="s">
        <v>1942</v>
      </c>
      <c r="K133" s="10" t="s">
        <v>1057</v>
      </c>
      <c r="L133" s="48" t="s">
        <v>5120</v>
      </c>
      <c r="M133" s="48" t="s">
        <v>1943</v>
      </c>
      <c r="N133" s="48" t="s">
        <v>1944</v>
      </c>
      <c r="O133" s="48" t="s">
        <v>1635</v>
      </c>
      <c r="P133" s="10">
        <v>40956</v>
      </c>
      <c r="Q133" s="67" t="s">
        <v>1945</v>
      </c>
      <c r="R133" s="48"/>
      <c r="S133" s="48"/>
      <c r="T133" s="48"/>
      <c r="U133" s="48"/>
      <c r="V133" s="10"/>
      <c r="W133" s="48"/>
      <c r="X133" s="48"/>
      <c r="Y133" s="48"/>
    </row>
    <row r="134" spans="1:25" ht="18" customHeight="1">
      <c r="A134" s="48">
        <v>804</v>
      </c>
      <c r="B134" s="48" t="s">
        <v>891</v>
      </c>
      <c r="C134" s="10">
        <v>40949</v>
      </c>
      <c r="D134" s="10">
        <v>41105</v>
      </c>
      <c r="E134" s="48" t="s">
        <v>1544</v>
      </c>
      <c r="F134" s="48" t="s">
        <v>1545</v>
      </c>
      <c r="G134" s="48" t="s">
        <v>1946</v>
      </c>
      <c r="H134" s="67" t="s">
        <v>6027</v>
      </c>
      <c r="I134" s="67">
        <v>41109</v>
      </c>
      <c r="J134" s="10" t="s">
        <v>1947</v>
      </c>
      <c r="K134" s="10" t="s">
        <v>5526</v>
      </c>
      <c r="L134" s="48" t="s">
        <v>5121</v>
      </c>
      <c r="M134" s="67" t="s">
        <v>4572</v>
      </c>
      <c r="N134" s="67" t="s">
        <v>6028</v>
      </c>
      <c r="O134" s="67" t="s">
        <v>6026</v>
      </c>
      <c r="P134" s="10">
        <v>41114</v>
      </c>
      <c r="Q134" s="67" t="s">
        <v>501</v>
      </c>
      <c r="R134" s="48"/>
      <c r="S134" s="48"/>
      <c r="T134" s="48"/>
      <c r="U134" s="48"/>
      <c r="V134" s="48"/>
      <c r="W134" s="48"/>
      <c r="X134" s="48"/>
      <c r="Y134" s="48"/>
    </row>
    <row r="135" spans="1:25" ht="18" customHeight="1">
      <c r="A135" s="48">
        <v>808</v>
      </c>
      <c r="B135" s="48" t="s">
        <v>893</v>
      </c>
      <c r="C135" s="10">
        <v>40949</v>
      </c>
      <c r="D135" s="10">
        <v>40994</v>
      </c>
      <c r="E135" s="48" t="s">
        <v>1544</v>
      </c>
      <c r="F135" s="48" t="s">
        <v>1545</v>
      </c>
      <c r="G135" s="48" t="s">
        <v>1948</v>
      </c>
      <c r="H135" s="48" t="s">
        <v>2286</v>
      </c>
      <c r="I135" s="48">
        <v>40988</v>
      </c>
      <c r="J135" s="10" t="s">
        <v>1949</v>
      </c>
      <c r="K135" s="10" t="s">
        <v>1451</v>
      </c>
      <c r="L135" s="48" t="s">
        <v>5122</v>
      </c>
      <c r="M135" s="48" t="s">
        <v>1950</v>
      </c>
      <c r="N135" s="48" t="s">
        <v>5781</v>
      </c>
      <c r="O135" s="48" t="s">
        <v>1977</v>
      </c>
      <c r="P135" s="66">
        <v>40988</v>
      </c>
      <c r="Q135" s="67" t="s">
        <v>501</v>
      </c>
      <c r="R135" s="48"/>
      <c r="S135" s="48"/>
      <c r="T135" s="48"/>
      <c r="U135" s="48"/>
      <c r="V135" s="48"/>
      <c r="W135" s="48"/>
      <c r="X135" s="48"/>
      <c r="Y135" s="48"/>
    </row>
    <row r="136" spans="1:25" ht="18" customHeight="1">
      <c r="A136" s="48">
        <v>810</v>
      </c>
      <c r="B136" s="48" t="s">
        <v>895</v>
      </c>
      <c r="C136" s="10">
        <v>40949</v>
      </c>
      <c r="D136" s="10">
        <v>41105</v>
      </c>
      <c r="E136" s="48" t="s">
        <v>1609</v>
      </c>
      <c r="F136" s="48" t="s">
        <v>1545</v>
      </c>
      <c r="G136" s="48" t="s">
        <v>1951</v>
      </c>
      <c r="H136" s="67" t="s">
        <v>6029</v>
      </c>
      <c r="I136" s="67">
        <v>41148</v>
      </c>
      <c r="J136" s="10" t="s">
        <v>1952</v>
      </c>
      <c r="K136" s="10" t="s">
        <v>1464</v>
      </c>
      <c r="L136" s="48" t="s">
        <v>5123</v>
      </c>
      <c r="M136" s="67" t="s">
        <v>1953</v>
      </c>
      <c r="N136" s="67" t="s">
        <v>501</v>
      </c>
      <c r="O136" s="67" t="s">
        <v>501</v>
      </c>
      <c r="P136" s="10" t="s">
        <v>501</v>
      </c>
      <c r="Q136" s="67" t="s">
        <v>4565</v>
      </c>
      <c r="R136" s="48"/>
      <c r="S136" s="48"/>
      <c r="T136" s="48"/>
      <c r="U136" s="48"/>
      <c r="V136" s="48"/>
      <c r="W136" s="48"/>
      <c r="X136" s="48"/>
      <c r="Y136" s="48"/>
    </row>
    <row r="137" spans="1:25" ht="18" customHeight="1">
      <c r="A137" s="48">
        <v>812</v>
      </c>
      <c r="B137" s="48" t="s">
        <v>897</v>
      </c>
      <c r="C137" s="10">
        <v>40949</v>
      </c>
      <c r="D137" s="10">
        <v>40994</v>
      </c>
      <c r="E137" s="48" t="s">
        <v>1553</v>
      </c>
      <c r="F137" s="48" t="s">
        <v>1545</v>
      </c>
      <c r="G137" s="48" t="s">
        <v>1954</v>
      </c>
      <c r="H137" s="67" t="s">
        <v>501</v>
      </c>
      <c r="I137" s="67" t="s">
        <v>501</v>
      </c>
      <c r="J137" s="10" t="s">
        <v>1955</v>
      </c>
      <c r="K137" s="10" t="s">
        <v>1474</v>
      </c>
      <c r="L137" s="48" t="s">
        <v>5124</v>
      </c>
      <c r="M137" s="67" t="s">
        <v>1956</v>
      </c>
      <c r="N137" s="67" t="s">
        <v>501</v>
      </c>
      <c r="O137" s="67" t="s">
        <v>501</v>
      </c>
      <c r="P137" s="10" t="s">
        <v>501</v>
      </c>
      <c r="Q137" s="67" t="s">
        <v>3580</v>
      </c>
      <c r="R137" s="48"/>
      <c r="S137" s="48"/>
      <c r="T137" s="48"/>
      <c r="U137" s="48"/>
      <c r="V137" s="48"/>
      <c r="W137" s="48"/>
      <c r="X137" s="48"/>
      <c r="Y137" s="48"/>
    </row>
    <row r="138" spans="1:25" ht="18" customHeight="1">
      <c r="A138" s="48">
        <v>816</v>
      </c>
      <c r="B138" s="48" t="s">
        <v>901</v>
      </c>
      <c r="C138" s="10">
        <v>40949</v>
      </c>
      <c r="D138" s="10">
        <v>40994</v>
      </c>
      <c r="E138" s="48" t="s">
        <v>1544</v>
      </c>
      <c r="F138" s="48" t="s">
        <v>1545</v>
      </c>
      <c r="G138" s="48" t="s">
        <v>1957</v>
      </c>
      <c r="H138" s="48" t="s">
        <v>1506</v>
      </c>
      <c r="I138" s="48">
        <v>40974</v>
      </c>
      <c r="J138" s="10" t="s">
        <v>1958</v>
      </c>
      <c r="K138" s="10" t="s">
        <v>1435</v>
      </c>
      <c r="L138" s="48" t="s">
        <v>5125</v>
      </c>
      <c r="M138" s="48" t="s">
        <v>1959</v>
      </c>
      <c r="N138" s="48" t="s">
        <v>1960</v>
      </c>
      <c r="O138" s="48" t="s">
        <v>1961</v>
      </c>
      <c r="P138" s="66">
        <v>40974</v>
      </c>
      <c r="Q138" s="67" t="s">
        <v>501</v>
      </c>
      <c r="R138" s="48"/>
      <c r="S138" s="48"/>
      <c r="T138" s="48"/>
      <c r="U138" s="48"/>
      <c r="V138" s="10"/>
      <c r="W138" s="48"/>
      <c r="X138" s="48"/>
      <c r="Y138" s="48"/>
    </row>
    <row r="139" spans="1:25" ht="18" customHeight="1">
      <c r="A139" s="48">
        <v>820</v>
      </c>
      <c r="B139" s="48" t="s">
        <v>903</v>
      </c>
      <c r="C139" s="10">
        <v>40949</v>
      </c>
      <c r="D139" s="10">
        <v>40994</v>
      </c>
      <c r="E139" s="48" t="s">
        <v>1544</v>
      </c>
      <c r="F139" s="48" t="s">
        <v>1545</v>
      </c>
      <c r="G139" s="48" t="s">
        <v>1962</v>
      </c>
      <c r="H139" s="67" t="s">
        <v>1963</v>
      </c>
      <c r="I139" s="48">
        <v>40968</v>
      </c>
      <c r="J139" s="10" t="s">
        <v>1964</v>
      </c>
      <c r="K139" s="10" t="s">
        <v>1443</v>
      </c>
      <c r="L139" s="48" t="s">
        <v>5126</v>
      </c>
      <c r="M139" s="67" t="s">
        <v>1965</v>
      </c>
      <c r="N139" s="67" t="s">
        <v>1966</v>
      </c>
      <c r="O139" s="48" t="s">
        <v>1967</v>
      </c>
      <c r="P139" s="10">
        <v>40969</v>
      </c>
      <c r="Q139" s="67" t="s">
        <v>1968</v>
      </c>
      <c r="R139" s="48"/>
      <c r="S139" s="48"/>
      <c r="T139" s="48"/>
      <c r="U139" s="48"/>
      <c r="V139" s="10"/>
      <c r="W139" s="48"/>
      <c r="X139" s="48"/>
      <c r="Y139" s="48"/>
    </row>
    <row r="140" spans="1:25" ht="18" customHeight="1">
      <c r="A140" s="48">
        <v>821</v>
      </c>
      <c r="B140" s="48" t="s">
        <v>905</v>
      </c>
      <c r="C140" s="10">
        <v>40949</v>
      </c>
      <c r="D140" s="10">
        <v>41121</v>
      </c>
      <c r="E140" s="48" t="s">
        <v>1698</v>
      </c>
      <c r="F140" s="48" t="s">
        <v>1545</v>
      </c>
      <c r="G140" s="48" t="s">
        <v>1969</v>
      </c>
      <c r="H140" s="67" t="s">
        <v>501</v>
      </c>
      <c r="I140" s="67" t="s">
        <v>501</v>
      </c>
      <c r="J140" s="10" t="s">
        <v>1970</v>
      </c>
      <c r="K140" s="10" t="s">
        <v>1469</v>
      </c>
      <c r="L140" s="48" t="s">
        <v>5127</v>
      </c>
      <c r="M140" s="67" t="s">
        <v>5748</v>
      </c>
      <c r="N140" s="67" t="s">
        <v>501</v>
      </c>
      <c r="O140" s="67" t="s">
        <v>501</v>
      </c>
      <c r="P140" s="67" t="s">
        <v>501</v>
      </c>
      <c r="Q140" s="67" t="s">
        <v>3583</v>
      </c>
      <c r="R140" s="48"/>
      <c r="S140" s="48"/>
      <c r="T140" s="48"/>
      <c r="U140" s="48"/>
      <c r="V140" s="48"/>
      <c r="W140" s="48"/>
      <c r="X140" s="48"/>
      <c r="Y140" s="48"/>
    </row>
    <row r="141" spans="1:25" ht="18" customHeight="1">
      <c r="A141" s="48">
        <v>822</v>
      </c>
      <c r="B141" s="48" t="s">
        <v>907</v>
      </c>
      <c r="C141" s="10">
        <v>40949</v>
      </c>
      <c r="D141" s="10">
        <v>40994</v>
      </c>
      <c r="E141" s="48" t="s">
        <v>1553</v>
      </c>
      <c r="F141" s="48" t="s">
        <v>1545</v>
      </c>
      <c r="G141" s="48" t="s">
        <v>1971</v>
      </c>
      <c r="H141" s="67" t="s">
        <v>501</v>
      </c>
      <c r="I141" s="67" t="s">
        <v>501</v>
      </c>
      <c r="J141" s="10" t="s">
        <v>1972</v>
      </c>
      <c r="K141" s="10" t="s">
        <v>1465</v>
      </c>
      <c r="L141" s="48" t="s">
        <v>5128</v>
      </c>
      <c r="M141" s="67" t="s">
        <v>1973</v>
      </c>
      <c r="N141" s="67" t="s">
        <v>501</v>
      </c>
      <c r="O141" s="67" t="s">
        <v>501</v>
      </c>
      <c r="P141" s="10" t="s">
        <v>501</v>
      </c>
      <c r="Q141" s="67" t="s">
        <v>3584</v>
      </c>
      <c r="R141" s="48"/>
      <c r="S141" s="48"/>
      <c r="T141" s="48"/>
      <c r="U141" s="48"/>
      <c r="V141" s="48"/>
      <c r="W141" s="48"/>
      <c r="X141" s="48"/>
      <c r="Y141" s="48"/>
    </row>
    <row r="142" spans="1:25" ht="18" customHeight="1">
      <c r="A142" s="48">
        <v>823</v>
      </c>
      <c r="B142" s="48" t="s">
        <v>909</v>
      </c>
      <c r="C142" s="10">
        <v>40949</v>
      </c>
      <c r="D142" s="10">
        <v>40994</v>
      </c>
      <c r="E142" s="48" t="s">
        <v>1544</v>
      </c>
      <c r="F142" s="48" t="s">
        <v>1545</v>
      </c>
      <c r="G142" s="48" t="s">
        <v>1974</v>
      </c>
      <c r="H142" s="67" t="s">
        <v>1492</v>
      </c>
      <c r="I142" s="48">
        <v>40970</v>
      </c>
      <c r="J142" s="10" t="s">
        <v>1975</v>
      </c>
      <c r="K142" s="10" t="s">
        <v>1436</v>
      </c>
      <c r="L142" s="48" t="s">
        <v>5129</v>
      </c>
      <c r="M142" s="67" t="s">
        <v>1976</v>
      </c>
      <c r="N142" s="67" t="s">
        <v>1493</v>
      </c>
      <c r="O142" s="48" t="s">
        <v>1977</v>
      </c>
      <c r="P142" s="66">
        <v>40970</v>
      </c>
      <c r="Q142" s="67" t="s">
        <v>501</v>
      </c>
      <c r="R142" s="48"/>
      <c r="S142" s="48"/>
      <c r="T142" s="48"/>
      <c r="U142" s="48"/>
      <c r="V142" s="10"/>
      <c r="W142" s="48"/>
      <c r="X142" s="48"/>
      <c r="Y142" s="48"/>
    </row>
    <row r="143" spans="1:25" ht="18" customHeight="1">
      <c r="A143" s="48">
        <v>824</v>
      </c>
      <c r="B143" s="48" t="s">
        <v>911</v>
      </c>
      <c r="C143" s="10">
        <v>40949</v>
      </c>
      <c r="D143" s="10">
        <v>41105</v>
      </c>
      <c r="E143" s="48" t="s">
        <v>1544</v>
      </c>
      <c r="F143" s="48" t="s">
        <v>1545</v>
      </c>
      <c r="G143" s="48" t="s">
        <v>1978</v>
      </c>
      <c r="H143" s="67" t="s">
        <v>5849</v>
      </c>
      <c r="I143" s="67">
        <v>41109</v>
      </c>
      <c r="J143" s="10" t="s">
        <v>1979</v>
      </c>
      <c r="K143" s="10" t="s">
        <v>1452</v>
      </c>
      <c r="L143" s="48" t="s">
        <v>5130</v>
      </c>
      <c r="M143" s="67" t="s">
        <v>4573</v>
      </c>
      <c r="N143" s="67" t="s">
        <v>6030</v>
      </c>
      <c r="O143" s="67" t="s">
        <v>5779</v>
      </c>
      <c r="P143" s="10">
        <v>41110</v>
      </c>
      <c r="Q143" s="67" t="s">
        <v>4565</v>
      </c>
      <c r="R143" s="48"/>
      <c r="S143" s="48"/>
      <c r="T143" s="48"/>
      <c r="U143" s="48"/>
      <c r="V143" s="48"/>
      <c r="W143" s="48"/>
      <c r="X143" s="48"/>
      <c r="Y143" s="48"/>
    </row>
    <row r="144" spans="1:25" ht="18" customHeight="1">
      <c r="A144" s="48">
        <v>825</v>
      </c>
      <c r="B144" s="48" t="s">
        <v>913</v>
      </c>
      <c r="C144" s="10">
        <v>40949</v>
      </c>
      <c r="D144" s="10">
        <v>41105</v>
      </c>
      <c r="E144" s="48" t="s">
        <v>1698</v>
      </c>
      <c r="F144" s="48" t="s">
        <v>1545</v>
      </c>
      <c r="G144" s="48" t="s">
        <v>1980</v>
      </c>
      <c r="H144" s="67" t="s">
        <v>501</v>
      </c>
      <c r="I144" s="67" t="s">
        <v>501</v>
      </c>
      <c r="J144" s="10" t="s">
        <v>1981</v>
      </c>
      <c r="K144" s="10" t="s">
        <v>5527</v>
      </c>
      <c r="L144" s="48" t="s">
        <v>5131</v>
      </c>
      <c r="M144" s="67" t="s">
        <v>4574</v>
      </c>
      <c r="N144" s="67" t="s">
        <v>501</v>
      </c>
      <c r="O144" s="67" t="s">
        <v>501</v>
      </c>
      <c r="P144" s="10" t="s">
        <v>501</v>
      </c>
      <c r="Q144" s="67" t="s">
        <v>501</v>
      </c>
      <c r="R144" s="48"/>
      <c r="S144" s="48"/>
      <c r="T144" s="48"/>
      <c r="U144" s="48"/>
      <c r="V144" s="48"/>
      <c r="W144" s="48"/>
      <c r="X144" s="48"/>
      <c r="Y144" s="48"/>
    </row>
    <row r="145" spans="1:25" ht="18" customHeight="1">
      <c r="A145" s="48">
        <v>826</v>
      </c>
      <c r="B145" s="48" t="s">
        <v>915</v>
      </c>
      <c r="C145" s="10">
        <v>40949</v>
      </c>
      <c r="D145" s="10">
        <v>41105</v>
      </c>
      <c r="E145" s="48" t="s">
        <v>1544</v>
      </c>
      <c r="F145" s="48" t="s">
        <v>1545</v>
      </c>
      <c r="G145" s="48" t="s">
        <v>1982</v>
      </c>
      <c r="H145" s="67" t="s">
        <v>5850</v>
      </c>
      <c r="I145" s="67">
        <v>41107</v>
      </c>
      <c r="J145" s="10" t="s">
        <v>1983</v>
      </c>
      <c r="K145" s="10" t="s">
        <v>1454</v>
      </c>
      <c r="L145" s="48" t="s">
        <v>5132</v>
      </c>
      <c r="M145" s="67" t="s">
        <v>1984</v>
      </c>
      <c r="N145" s="67" t="s">
        <v>5956</v>
      </c>
      <c r="O145" s="67" t="s">
        <v>1635</v>
      </c>
      <c r="P145" s="10">
        <v>41107</v>
      </c>
      <c r="Q145" s="67" t="s">
        <v>4565</v>
      </c>
      <c r="R145" s="48"/>
      <c r="S145" s="48"/>
      <c r="T145" s="48"/>
      <c r="U145" s="48"/>
      <c r="V145" s="48"/>
      <c r="W145" s="48"/>
      <c r="X145" s="48"/>
      <c r="Y145" s="48"/>
    </row>
    <row r="146" spans="1:25" ht="18" customHeight="1">
      <c r="A146" s="48">
        <v>827</v>
      </c>
      <c r="B146" s="48" t="s">
        <v>917</v>
      </c>
      <c r="C146" s="10">
        <v>40949</v>
      </c>
      <c r="D146" s="10">
        <v>41086</v>
      </c>
      <c r="E146" s="48" t="s">
        <v>1544</v>
      </c>
      <c r="F146" s="48" t="s">
        <v>1545</v>
      </c>
      <c r="G146" s="48" t="s">
        <v>1985</v>
      </c>
      <c r="H146" s="67" t="s">
        <v>5133</v>
      </c>
      <c r="I146" s="67">
        <v>41094</v>
      </c>
      <c r="J146" s="10" t="s">
        <v>1986</v>
      </c>
      <c r="K146" s="10" t="s">
        <v>1455</v>
      </c>
      <c r="L146" s="48" t="s">
        <v>5134</v>
      </c>
      <c r="M146" s="67" t="s">
        <v>1987</v>
      </c>
      <c r="N146" s="67" t="s">
        <v>5135</v>
      </c>
      <c r="O146" s="67" t="s">
        <v>1967</v>
      </c>
      <c r="P146" s="10">
        <v>41094</v>
      </c>
      <c r="Q146" s="67" t="s">
        <v>3981</v>
      </c>
      <c r="R146" s="48"/>
      <c r="S146" s="48"/>
      <c r="T146" s="48"/>
      <c r="U146" s="48"/>
      <c r="V146" s="48"/>
      <c r="W146" s="48"/>
      <c r="X146" s="48"/>
      <c r="Y146" s="48"/>
    </row>
    <row r="147" spans="1:25" ht="18" customHeight="1">
      <c r="A147" s="48">
        <v>829</v>
      </c>
      <c r="B147" s="48" t="s">
        <v>919</v>
      </c>
      <c r="C147" s="10">
        <v>40949</v>
      </c>
      <c r="D147" s="10">
        <v>41105</v>
      </c>
      <c r="E147" s="48" t="s">
        <v>1609</v>
      </c>
      <c r="F147" s="48" t="s">
        <v>1545</v>
      </c>
      <c r="G147" s="48" t="s">
        <v>1988</v>
      </c>
      <c r="H147" s="67" t="s">
        <v>6031</v>
      </c>
      <c r="I147" s="67">
        <v>41121</v>
      </c>
      <c r="J147" s="10" t="s">
        <v>1989</v>
      </c>
      <c r="K147" s="10" t="s">
        <v>5528</v>
      </c>
      <c r="L147" s="48" t="s">
        <v>5136</v>
      </c>
      <c r="M147" s="67" t="s">
        <v>1990</v>
      </c>
      <c r="N147" s="67" t="s">
        <v>501</v>
      </c>
      <c r="O147" s="67" t="s">
        <v>501</v>
      </c>
      <c r="P147" s="10" t="s">
        <v>501</v>
      </c>
      <c r="Q147" s="67" t="s">
        <v>501</v>
      </c>
      <c r="R147" s="48"/>
      <c r="S147" s="48"/>
      <c r="T147" s="48"/>
      <c r="U147" s="48"/>
      <c r="V147" s="48"/>
      <c r="W147" s="48"/>
      <c r="X147" s="48"/>
      <c r="Y147" s="48"/>
    </row>
    <row r="148" spans="1:25" ht="18" customHeight="1">
      <c r="A148" s="48">
        <v>831</v>
      </c>
      <c r="B148" s="48" t="s">
        <v>921</v>
      </c>
      <c r="C148" s="10">
        <v>40949</v>
      </c>
      <c r="D148" s="10">
        <v>40994</v>
      </c>
      <c r="E148" s="48" t="s">
        <v>1544</v>
      </c>
      <c r="F148" s="48" t="s">
        <v>1545</v>
      </c>
      <c r="G148" s="48" t="s">
        <v>1991</v>
      </c>
      <c r="H148" s="48" t="s">
        <v>1399</v>
      </c>
      <c r="I148" s="48">
        <v>40966</v>
      </c>
      <c r="J148" s="10" t="s">
        <v>1992</v>
      </c>
      <c r="K148" s="10" t="s">
        <v>1394</v>
      </c>
      <c r="L148" s="48" t="s">
        <v>5137</v>
      </c>
      <c r="M148" s="48" t="s">
        <v>1993</v>
      </c>
      <c r="N148" s="48" t="s">
        <v>1395</v>
      </c>
      <c r="O148" s="48" t="s">
        <v>1606</v>
      </c>
      <c r="P148" s="66">
        <v>40966</v>
      </c>
      <c r="Q148" s="67" t="s">
        <v>501</v>
      </c>
      <c r="R148" s="48"/>
      <c r="S148" s="48"/>
      <c r="T148" s="48"/>
      <c r="U148" s="48"/>
      <c r="V148" s="10"/>
      <c r="W148" s="48"/>
      <c r="X148" s="48"/>
      <c r="Y148" s="48"/>
    </row>
    <row r="149" spans="1:25" ht="18" customHeight="1">
      <c r="A149" s="48">
        <v>869</v>
      </c>
      <c r="B149" s="48" t="s">
        <v>999</v>
      </c>
      <c r="C149" s="10">
        <v>40952</v>
      </c>
      <c r="D149" s="10">
        <v>40997</v>
      </c>
      <c r="E149" s="48" t="s">
        <v>1544</v>
      </c>
      <c r="F149" s="48" t="s">
        <v>1545</v>
      </c>
      <c r="G149" s="48" t="s">
        <v>1016</v>
      </c>
      <c r="H149" s="67" t="s">
        <v>2339</v>
      </c>
      <c r="I149" s="67">
        <v>40996</v>
      </c>
      <c r="J149" s="10" t="s">
        <v>1994</v>
      </c>
      <c r="K149" s="10" t="s">
        <v>1460</v>
      </c>
      <c r="L149" s="48" t="s">
        <v>5138</v>
      </c>
      <c r="M149" s="67" t="s">
        <v>1995</v>
      </c>
      <c r="N149" s="67" t="s">
        <v>2477</v>
      </c>
      <c r="O149" s="67" t="s">
        <v>2478</v>
      </c>
      <c r="P149" s="66">
        <v>41002</v>
      </c>
      <c r="Q149" s="67" t="s">
        <v>501</v>
      </c>
      <c r="R149" s="48"/>
      <c r="S149" s="48"/>
      <c r="T149" s="48"/>
      <c r="U149" s="48"/>
      <c r="V149" s="48"/>
      <c r="W149" s="48"/>
      <c r="X149" s="48"/>
      <c r="Y149" s="48"/>
    </row>
    <row r="150" spans="1:25" ht="18" customHeight="1">
      <c r="A150" s="48">
        <v>832</v>
      </c>
      <c r="B150" s="48" t="s">
        <v>1004</v>
      </c>
      <c r="C150" s="10">
        <v>40952</v>
      </c>
      <c r="D150" s="10">
        <v>41108</v>
      </c>
      <c r="E150" s="48" t="s">
        <v>1609</v>
      </c>
      <c r="F150" s="48" t="s">
        <v>1545</v>
      </c>
      <c r="G150" s="48" t="s">
        <v>1021</v>
      </c>
      <c r="H150" s="67" t="s">
        <v>6135</v>
      </c>
      <c r="I150" s="67">
        <v>41148</v>
      </c>
      <c r="J150" s="10" t="s">
        <v>1996</v>
      </c>
      <c r="K150" s="10" t="s">
        <v>1470</v>
      </c>
      <c r="L150" s="48" t="s">
        <v>5139</v>
      </c>
      <c r="M150" s="67" t="s">
        <v>1997</v>
      </c>
      <c r="N150" s="67" t="s">
        <v>501</v>
      </c>
      <c r="O150" s="67" t="s">
        <v>501</v>
      </c>
      <c r="P150" s="10" t="s">
        <v>501</v>
      </c>
      <c r="Q150" s="67" t="s">
        <v>4565</v>
      </c>
      <c r="R150" s="48"/>
      <c r="S150" s="48"/>
      <c r="T150" s="48"/>
      <c r="U150" s="48"/>
      <c r="V150" s="48"/>
      <c r="W150" s="48"/>
      <c r="X150" s="48"/>
      <c r="Y150" s="48"/>
    </row>
    <row r="151" spans="1:25" ht="18" customHeight="1">
      <c r="A151" s="48">
        <v>834</v>
      </c>
      <c r="B151" s="48" t="s">
        <v>990</v>
      </c>
      <c r="C151" s="10">
        <v>40952</v>
      </c>
      <c r="D151" s="10">
        <v>41108</v>
      </c>
      <c r="E151" s="48" t="s">
        <v>1609</v>
      </c>
      <c r="F151" s="48" t="s">
        <v>1545</v>
      </c>
      <c r="G151" s="48" t="s">
        <v>1009</v>
      </c>
      <c r="H151" s="67" t="s">
        <v>501</v>
      </c>
      <c r="I151" s="67">
        <v>41121</v>
      </c>
      <c r="J151" s="10" t="s">
        <v>1998</v>
      </c>
      <c r="K151" s="10" t="s">
        <v>1467</v>
      </c>
      <c r="L151" s="48" t="s">
        <v>5140</v>
      </c>
      <c r="M151" s="67" t="s">
        <v>1999</v>
      </c>
      <c r="N151" s="67" t="s">
        <v>501</v>
      </c>
      <c r="O151" s="67" t="s">
        <v>501</v>
      </c>
      <c r="P151" s="10" t="s">
        <v>501</v>
      </c>
      <c r="Q151" s="67" t="s">
        <v>4565</v>
      </c>
      <c r="R151" s="48"/>
      <c r="S151" s="48"/>
      <c r="T151" s="48"/>
      <c r="U151" s="48"/>
      <c r="V151" s="48"/>
      <c r="W151" s="48"/>
      <c r="X151" s="48"/>
      <c r="Y151" s="48"/>
    </row>
    <row r="152" spans="1:25" ht="18" customHeight="1">
      <c r="A152" s="48">
        <v>836</v>
      </c>
      <c r="B152" s="48" t="s">
        <v>995</v>
      </c>
      <c r="C152" s="10">
        <v>40952</v>
      </c>
      <c r="D152" s="10">
        <v>40997</v>
      </c>
      <c r="E152" s="48" t="s">
        <v>1544</v>
      </c>
      <c r="F152" s="48" t="s">
        <v>1545</v>
      </c>
      <c r="G152" s="48" t="s">
        <v>1013</v>
      </c>
      <c r="H152" s="67" t="s">
        <v>1507</v>
      </c>
      <c r="I152" s="48">
        <v>40974</v>
      </c>
      <c r="J152" s="10" t="s">
        <v>2000</v>
      </c>
      <c r="K152" s="10" t="s">
        <v>1441</v>
      </c>
      <c r="L152" s="48" t="s">
        <v>5141</v>
      </c>
      <c r="M152" s="67" t="s">
        <v>2001</v>
      </c>
      <c r="N152" s="67" t="s">
        <v>2002</v>
      </c>
      <c r="O152" s="48" t="s">
        <v>2003</v>
      </c>
      <c r="P152" s="66">
        <v>40974</v>
      </c>
      <c r="Q152" s="67" t="s">
        <v>501</v>
      </c>
      <c r="R152" s="48"/>
      <c r="S152" s="48"/>
      <c r="T152" s="48"/>
      <c r="U152" s="48"/>
      <c r="V152" s="10"/>
      <c r="W152" s="48"/>
      <c r="X152" s="48"/>
      <c r="Y152" s="48"/>
    </row>
    <row r="153" spans="1:25" ht="18" customHeight="1">
      <c r="A153" s="48">
        <v>839</v>
      </c>
      <c r="B153" s="48" t="s">
        <v>1001</v>
      </c>
      <c r="C153" s="10">
        <v>40952</v>
      </c>
      <c r="D153" s="10">
        <v>41108</v>
      </c>
      <c r="E153" s="48" t="s">
        <v>1544</v>
      </c>
      <c r="F153" s="48" t="s">
        <v>1545</v>
      </c>
      <c r="G153" s="48" t="s">
        <v>1018</v>
      </c>
      <c r="H153" s="67" t="s">
        <v>6032</v>
      </c>
      <c r="I153" s="67">
        <v>41115</v>
      </c>
      <c r="J153" s="10" t="s">
        <v>2004</v>
      </c>
      <c r="K153" s="10" t="s">
        <v>4575</v>
      </c>
      <c r="L153" s="48" t="s">
        <v>5142</v>
      </c>
      <c r="M153" s="67" t="s">
        <v>4576</v>
      </c>
      <c r="N153" s="67" t="s">
        <v>6136</v>
      </c>
      <c r="O153" s="67" t="s">
        <v>5779</v>
      </c>
      <c r="P153" s="10">
        <v>41114</v>
      </c>
      <c r="Q153" s="67" t="s">
        <v>501</v>
      </c>
      <c r="R153" s="48"/>
      <c r="S153" s="48"/>
      <c r="T153" s="48"/>
      <c r="U153" s="48"/>
      <c r="V153" s="48"/>
      <c r="W153" s="48"/>
      <c r="X153" s="48"/>
      <c r="Y153" s="48"/>
    </row>
    <row r="154" spans="1:25" ht="18" customHeight="1">
      <c r="A154" s="48">
        <v>842</v>
      </c>
      <c r="B154" s="48" t="s">
        <v>986</v>
      </c>
      <c r="C154" s="10">
        <v>40952</v>
      </c>
      <c r="D154" s="10">
        <v>41108</v>
      </c>
      <c r="E154" s="48" t="s">
        <v>1544</v>
      </c>
      <c r="F154" s="48" t="s">
        <v>1545</v>
      </c>
      <c r="G154" s="48" t="s">
        <v>1005</v>
      </c>
      <c r="H154" s="67" t="s">
        <v>6273</v>
      </c>
      <c r="I154" s="67">
        <v>41117</v>
      </c>
      <c r="J154" s="10" t="s">
        <v>2005</v>
      </c>
      <c r="K154" s="10" t="s">
        <v>4577</v>
      </c>
      <c r="L154" s="48" t="s">
        <v>5143</v>
      </c>
      <c r="M154" s="67" t="s">
        <v>4578</v>
      </c>
      <c r="N154" s="67" t="s">
        <v>6274</v>
      </c>
      <c r="O154" s="67" t="s">
        <v>6144</v>
      </c>
      <c r="P154" s="66">
        <v>41117</v>
      </c>
      <c r="Q154" s="67" t="s">
        <v>501</v>
      </c>
      <c r="R154" s="48"/>
      <c r="S154" s="48"/>
      <c r="T154" s="48"/>
      <c r="U154" s="48"/>
      <c r="V154" s="48"/>
      <c r="W154" s="48"/>
      <c r="X154" s="48"/>
      <c r="Y154" s="48"/>
    </row>
    <row r="155" spans="1:25" ht="18" customHeight="1">
      <c r="A155" s="48" t="s">
        <v>5581</v>
      </c>
      <c r="B155" s="48" t="s">
        <v>991</v>
      </c>
      <c r="C155" s="10">
        <v>40952</v>
      </c>
      <c r="D155" s="10">
        <v>40997</v>
      </c>
      <c r="E155" s="48" t="s">
        <v>1553</v>
      </c>
      <c r="F155" s="48" t="s">
        <v>1545</v>
      </c>
      <c r="G155" s="48" t="s">
        <v>169</v>
      </c>
      <c r="H155" s="67" t="s">
        <v>2006</v>
      </c>
      <c r="I155" s="67">
        <v>40995</v>
      </c>
      <c r="J155" s="10" t="s">
        <v>2007</v>
      </c>
      <c r="K155" s="10" t="s">
        <v>2008</v>
      </c>
      <c r="L155" s="48" t="s">
        <v>5144</v>
      </c>
      <c r="M155" s="67" t="s">
        <v>2009</v>
      </c>
      <c r="N155" s="67" t="s">
        <v>501</v>
      </c>
      <c r="O155" s="67" t="s">
        <v>501</v>
      </c>
      <c r="P155" s="10" t="s">
        <v>501</v>
      </c>
      <c r="Q155" s="67" t="s">
        <v>5582</v>
      </c>
      <c r="R155" s="48"/>
      <c r="S155" s="48"/>
      <c r="T155" s="48"/>
      <c r="U155" s="48"/>
      <c r="V155" s="48"/>
      <c r="W155" s="48"/>
      <c r="X155" s="48"/>
      <c r="Y155" s="48"/>
    </row>
    <row r="156" spans="1:25" ht="18" customHeight="1">
      <c r="A156" s="48">
        <v>845</v>
      </c>
      <c r="B156" s="48" t="s">
        <v>996</v>
      </c>
      <c r="C156" s="10">
        <v>40952</v>
      </c>
      <c r="D156" s="10">
        <v>41108</v>
      </c>
      <c r="E156" s="48" t="s">
        <v>1609</v>
      </c>
      <c r="F156" s="48" t="s">
        <v>1545</v>
      </c>
      <c r="G156" s="48" t="s">
        <v>1014</v>
      </c>
      <c r="H156" s="67" t="s">
        <v>6212</v>
      </c>
      <c r="I156" s="67">
        <v>41116</v>
      </c>
      <c r="J156" s="10" t="s">
        <v>2010</v>
      </c>
      <c r="K156" s="10" t="s">
        <v>5529</v>
      </c>
      <c r="L156" s="48" t="s">
        <v>5145</v>
      </c>
      <c r="M156" s="67" t="s">
        <v>2011</v>
      </c>
      <c r="N156" s="67" t="s">
        <v>501</v>
      </c>
      <c r="O156" s="67" t="s">
        <v>501</v>
      </c>
      <c r="P156" s="10" t="s">
        <v>501</v>
      </c>
      <c r="Q156" s="67" t="s">
        <v>501</v>
      </c>
      <c r="R156" s="48"/>
      <c r="S156" s="48"/>
      <c r="T156" s="48"/>
      <c r="U156" s="48"/>
      <c r="V156" s="48"/>
      <c r="W156" s="48"/>
      <c r="X156" s="48"/>
      <c r="Y156" s="48"/>
    </row>
    <row r="157" spans="1:25" ht="18" customHeight="1">
      <c r="A157" s="48">
        <v>848</v>
      </c>
      <c r="B157" s="48" t="s">
        <v>1002</v>
      </c>
      <c r="C157" s="10">
        <v>40952</v>
      </c>
      <c r="D157" s="10">
        <v>40997</v>
      </c>
      <c r="E157" s="48" t="s">
        <v>1544</v>
      </c>
      <c r="F157" s="48" t="s">
        <v>1545</v>
      </c>
      <c r="G157" s="48" t="s">
        <v>1019</v>
      </c>
      <c r="H157" s="48" t="s">
        <v>1505</v>
      </c>
      <c r="I157" s="48">
        <v>40974</v>
      </c>
      <c r="J157" s="10" t="s">
        <v>2012</v>
      </c>
      <c r="K157" s="10" t="s">
        <v>1442</v>
      </c>
      <c r="L157" s="48" t="s">
        <v>5146</v>
      </c>
      <c r="M157" s="48" t="s">
        <v>2013</v>
      </c>
      <c r="N157" s="48" t="s">
        <v>1504</v>
      </c>
      <c r="O157" s="48" t="s">
        <v>1575</v>
      </c>
      <c r="P157" s="10">
        <v>40974</v>
      </c>
      <c r="Q157" s="67" t="s">
        <v>2014</v>
      </c>
      <c r="R157" s="48"/>
      <c r="S157" s="48"/>
      <c r="T157" s="48"/>
      <c r="U157" s="48"/>
      <c r="V157" s="10"/>
      <c r="W157" s="48"/>
      <c r="X157" s="48"/>
      <c r="Y157" s="48"/>
    </row>
    <row r="158" spans="1:25" ht="18" customHeight="1">
      <c r="A158" s="48">
        <v>849</v>
      </c>
      <c r="B158" s="48" t="s">
        <v>987</v>
      </c>
      <c r="C158" s="10">
        <v>40952</v>
      </c>
      <c r="D158" s="10">
        <v>40997</v>
      </c>
      <c r="E158" s="48" t="s">
        <v>1544</v>
      </c>
      <c r="F158" s="48" t="s">
        <v>1545</v>
      </c>
      <c r="G158" s="48" t="s">
        <v>1006</v>
      </c>
      <c r="H158" s="48" t="s">
        <v>1490</v>
      </c>
      <c r="I158" s="48">
        <v>40969</v>
      </c>
      <c r="J158" s="10" t="s">
        <v>2015</v>
      </c>
      <c r="K158" s="10" t="s">
        <v>1437</v>
      </c>
      <c r="L158" s="48" t="s">
        <v>5147</v>
      </c>
      <c r="M158" s="48" t="s">
        <v>2016</v>
      </c>
      <c r="N158" s="48" t="s">
        <v>1491</v>
      </c>
      <c r="O158" s="48" t="s">
        <v>1562</v>
      </c>
      <c r="P158" s="66">
        <v>40970</v>
      </c>
      <c r="Q158" s="67" t="s">
        <v>501</v>
      </c>
      <c r="R158" s="48"/>
      <c r="S158" s="48"/>
      <c r="T158" s="48"/>
      <c r="U158" s="48"/>
      <c r="V158" s="10"/>
      <c r="W158" s="48"/>
      <c r="X158" s="48"/>
      <c r="Y158" s="48"/>
    </row>
    <row r="159" spans="1:25" ht="18" customHeight="1">
      <c r="A159" s="48">
        <v>851</v>
      </c>
      <c r="B159" s="48" t="s">
        <v>992</v>
      </c>
      <c r="C159" s="10">
        <v>40952</v>
      </c>
      <c r="D159" s="10">
        <v>40997</v>
      </c>
      <c r="E159" s="48" t="s">
        <v>1544</v>
      </c>
      <c r="F159" s="48" t="s">
        <v>1545</v>
      </c>
      <c r="G159" s="48" t="s">
        <v>1010</v>
      </c>
      <c r="H159" s="48" t="s">
        <v>2017</v>
      </c>
      <c r="I159" s="48">
        <v>40955</v>
      </c>
      <c r="J159" s="10" t="s">
        <v>2018</v>
      </c>
      <c r="K159" s="10" t="s">
        <v>1372</v>
      </c>
      <c r="L159" s="48" t="s">
        <v>5148</v>
      </c>
      <c r="M159" s="48" t="s">
        <v>2019</v>
      </c>
      <c r="N159" s="48" t="s">
        <v>2020</v>
      </c>
      <c r="O159" s="48" t="s">
        <v>1606</v>
      </c>
      <c r="P159" s="66">
        <v>40956</v>
      </c>
      <c r="Q159" s="67" t="s">
        <v>501</v>
      </c>
      <c r="R159" s="48"/>
      <c r="S159" s="48"/>
      <c r="T159" s="48"/>
      <c r="U159" s="48"/>
      <c r="V159" s="10"/>
      <c r="W159" s="48"/>
      <c r="X159" s="48"/>
      <c r="Y159" s="48"/>
    </row>
    <row r="160" spans="1:25" ht="18" customHeight="1">
      <c r="A160" s="48">
        <v>853</v>
      </c>
      <c r="B160" s="48" t="s">
        <v>997</v>
      </c>
      <c r="C160" s="10">
        <v>40952</v>
      </c>
      <c r="D160" s="10">
        <v>40997</v>
      </c>
      <c r="E160" s="48" t="s">
        <v>1544</v>
      </c>
      <c r="F160" s="48" t="s">
        <v>1545</v>
      </c>
      <c r="G160" s="48" t="s">
        <v>165</v>
      </c>
      <c r="H160" s="48" t="s">
        <v>1499</v>
      </c>
      <c r="I160" s="48">
        <v>40970</v>
      </c>
      <c r="J160" s="10" t="s">
        <v>1059</v>
      </c>
      <c r="K160" s="10" t="s">
        <v>1060</v>
      </c>
      <c r="L160" s="48" t="s">
        <v>4989</v>
      </c>
      <c r="M160" s="48" t="s">
        <v>1061</v>
      </c>
      <c r="N160" s="48" t="s">
        <v>1393</v>
      </c>
      <c r="O160" s="48" t="s">
        <v>1575</v>
      </c>
      <c r="P160" s="66">
        <v>40970</v>
      </c>
      <c r="Q160" s="67" t="s">
        <v>501</v>
      </c>
      <c r="R160" s="48"/>
      <c r="S160" s="48"/>
      <c r="T160" s="48"/>
      <c r="U160" s="48"/>
      <c r="V160" s="10"/>
      <c r="W160" s="48"/>
      <c r="X160" s="48"/>
      <c r="Y160" s="48"/>
    </row>
    <row r="161" spans="1:25" ht="18" customHeight="1">
      <c r="A161" s="48" t="s">
        <v>2287</v>
      </c>
      <c r="B161" s="48" t="s">
        <v>988</v>
      </c>
      <c r="C161" s="10">
        <v>40952</v>
      </c>
      <c r="D161" s="10">
        <v>40997</v>
      </c>
      <c r="E161" s="48" t="s">
        <v>1609</v>
      </c>
      <c r="F161" s="48" t="s">
        <v>1545</v>
      </c>
      <c r="G161" s="48" t="s">
        <v>1007</v>
      </c>
      <c r="H161" s="48" t="s">
        <v>2468</v>
      </c>
      <c r="I161" s="48">
        <v>40974</v>
      </c>
      <c r="J161" s="10" t="s">
        <v>2022</v>
      </c>
      <c r="K161" s="10" t="s">
        <v>1438</v>
      </c>
      <c r="L161" s="48" t="s">
        <v>5149</v>
      </c>
      <c r="M161" s="67" t="s">
        <v>2023</v>
      </c>
      <c r="N161" s="67" t="s">
        <v>501</v>
      </c>
      <c r="O161" s="67" t="s">
        <v>501</v>
      </c>
      <c r="P161" s="66" t="s">
        <v>501</v>
      </c>
      <c r="Q161" s="67" t="s">
        <v>501</v>
      </c>
      <c r="R161" s="48"/>
      <c r="S161" s="48"/>
      <c r="T161" s="48"/>
      <c r="U161" s="48"/>
      <c r="V161" s="48"/>
      <c r="W161" s="48"/>
      <c r="X161" s="48"/>
      <c r="Y161" s="48"/>
    </row>
    <row r="162" spans="1:25" ht="18" customHeight="1">
      <c r="A162" s="48">
        <v>857</v>
      </c>
      <c r="B162" s="48" t="s">
        <v>993</v>
      </c>
      <c r="C162" s="10">
        <v>40952</v>
      </c>
      <c r="D162" s="10">
        <v>41108</v>
      </c>
      <c r="E162" s="48" t="s">
        <v>1544</v>
      </c>
      <c r="F162" s="48" t="s">
        <v>1545</v>
      </c>
      <c r="G162" s="48" t="s">
        <v>1011</v>
      </c>
      <c r="H162" s="67" t="s">
        <v>6172</v>
      </c>
      <c r="I162" s="67">
        <v>41116</v>
      </c>
      <c r="J162" s="10" t="s">
        <v>2024</v>
      </c>
      <c r="K162" s="10" t="s">
        <v>1458</v>
      </c>
      <c r="L162" s="48" t="s">
        <v>5150</v>
      </c>
      <c r="M162" s="67" t="s">
        <v>4579</v>
      </c>
      <c r="N162" s="67" t="s">
        <v>6213</v>
      </c>
      <c r="O162" s="67" t="s">
        <v>6144</v>
      </c>
      <c r="P162" s="10">
        <v>41116</v>
      </c>
      <c r="Q162" s="67" t="s">
        <v>501</v>
      </c>
      <c r="R162" s="48"/>
      <c r="S162" s="48"/>
      <c r="T162" s="48"/>
      <c r="U162" s="48"/>
      <c r="V162" s="48"/>
      <c r="W162" s="48"/>
      <c r="X162" s="48"/>
      <c r="Y162" s="48"/>
    </row>
    <row r="163" spans="1:25" ht="18" customHeight="1">
      <c r="A163" s="48">
        <v>859</v>
      </c>
      <c r="B163" s="48" t="s">
        <v>998</v>
      </c>
      <c r="C163" s="10">
        <v>40952</v>
      </c>
      <c r="D163" s="10">
        <v>40997</v>
      </c>
      <c r="E163" s="48" t="s">
        <v>1544</v>
      </c>
      <c r="F163" s="48" t="s">
        <v>1545</v>
      </c>
      <c r="G163" s="48" t="s">
        <v>1015</v>
      </c>
      <c r="H163" s="48" t="s">
        <v>1489</v>
      </c>
      <c r="I163" s="48">
        <v>40969</v>
      </c>
      <c r="J163" s="10" t="s">
        <v>2025</v>
      </c>
      <c r="K163" s="10" t="s">
        <v>1370</v>
      </c>
      <c r="L163" s="48" t="s">
        <v>5151</v>
      </c>
      <c r="M163" s="48" t="s">
        <v>2026</v>
      </c>
      <c r="N163" s="48" t="s">
        <v>1392</v>
      </c>
      <c r="O163" s="48" t="s">
        <v>1575</v>
      </c>
      <c r="P163" s="66">
        <v>40970</v>
      </c>
      <c r="Q163" s="67" t="s">
        <v>501</v>
      </c>
      <c r="R163" s="48"/>
      <c r="S163" s="48"/>
      <c r="T163" s="48"/>
      <c r="U163" s="48"/>
      <c r="V163" s="10"/>
      <c r="W163" s="48"/>
      <c r="X163" s="48"/>
      <c r="Y163" s="48"/>
    </row>
    <row r="164" spans="1:25" ht="18" customHeight="1">
      <c r="A164" s="48">
        <v>861</v>
      </c>
      <c r="B164" s="48" t="s">
        <v>1003</v>
      </c>
      <c r="C164" s="10">
        <v>40952</v>
      </c>
      <c r="D164" s="10">
        <v>41089</v>
      </c>
      <c r="E164" s="48" t="s">
        <v>1544</v>
      </c>
      <c r="F164" s="48" t="s">
        <v>1545</v>
      </c>
      <c r="G164" s="48" t="s">
        <v>1020</v>
      </c>
      <c r="H164" s="67" t="s">
        <v>4202</v>
      </c>
      <c r="I164" s="67">
        <v>41079</v>
      </c>
      <c r="J164" s="10" t="s">
        <v>2027</v>
      </c>
      <c r="K164" s="10" t="s">
        <v>1462</v>
      </c>
      <c r="L164" s="48" t="s">
        <v>5152</v>
      </c>
      <c r="M164" s="67" t="s">
        <v>2028</v>
      </c>
      <c r="N164" s="67" t="s">
        <v>4437</v>
      </c>
      <c r="O164" s="67" t="s">
        <v>2726</v>
      </c>
      <c r="P164" s="10">
        <v>41079</v>
      </c>
      <c r="Q164" s="67" t="s">
        <v>3982</v>
      </c>
      <c r="R164" s="48"/>
      <c r="S164" s="48"/>
      <c r="T164" s="48"/>
      <c r="U164" s="48"/>
      <c r="V164" s="48"/>
      <c r="W164" s="48"/>
      <c r="X164" s="48"/>
      <c r="Y164" s="48"/>
    </row>
    <row r="165" spans="1:25" ht="18" customHeight="1">
      <c r="A165" s="48">
        <v>863</v>
      </c>
      <c r="B165" s="48" t="s">
        <v>989</v>
      </c>
      <c r="C165" s="10">
        <v>40952</v>
      </c>
      <c r="D165" s="10">
        <v>41096</v>
      </c>
      <c r="E165" s="48" t="s">
        <v>1544</v>
      </c>
      <c r="F165" s="48" t="s">
        <v>1545</v>
      </c>
      <c r="G165" s="48" t="s">
        <v>1008</v>
      </c>
      <c r="H165" s="67" t="s">
        <v>6137</v>
      </c>
      <c r="I165" s="67">
        <v>41116</v>
      </c>
      <c r="J165" s="10" t="s">
        <v>2029</v>
      </c>
      <c r="K165" s="10" t="s">
        <v>1457</v>
      </c>
      <c r="L165" s="48" t="s">
        <v>5153</v>
      </c>
      <c r="M165" s="67" t="s">
        <v>2030</v>
      </c>
      <c r="N165" s="67" t="s">
        <v>6173</v>
      </c>
      <c r="O165" s="67" t="s">
        <v>5398</v>
      </c>
      <c r="P165" s="10">
        <v>41116</v>
      </c>
      <c r="Q165" s="67" t="s">
        <v>4067</v>
      </c>
      <c r="R165" s="48"/>
      <c r="S165" s="48"/>
      <c r="T165" s="48"/>
      <c r="U165" s="48"/>
      <c r="V165" s="48"/>
      <c r="W165" s="48"/>
      <c r="X165" s="48"/>
      <c r="Y165" s="48"/>
    </row>
    <row r="166" spans="1:25" ht="18" customHeight="1">
      <c r="A166" s="48">
        <v>865</v>
      </c>
      <c r="B166" s="48" t="s">
        <v>994</v>
      </c>
      <c r="C166" s="10">
        <v>40952</v>
      </c>
      <c r="D166" s="10">
        <v>41108</v>
      </c>
      <c r="E166" s="48" t="s">
        <v>1544</v>
      </c>
      <c r="F166" s="48" t="s">
        <v>1545</v>
      </c>
      <c r="G166" s="48" t="s">
        <v>1012</v>
      </c>
      <c r="H166" s="67" t="s">
        <v>5957</v>
      </c>
      <c r="I166" s="67">
        <v>41108</v>
      </c>
      <c r="J166" s="10" t="s">
        <v>2031</v>
      </c>
      <c r="K166" s="10" t="s">
        <v>4580</v>
      </c>
      <c r="L166" s="48" t="s">
        <v>5154</v>
      </c>
      <c r="M166" s="67" t="s">
        <v>4581</v>
      </c>
      <c r="N166" s="67" t="s">
        <v>5958</v>
      </c>
      <c r="O166" s="67" t="s">
        <v>1977</v>
      </c>
      <c r="P166" s="10">
        <v>41108</v>
      </c>
      <c r="Q166" s="67" t="s">
        <v>4565</v>
      </c>
      <c r="R166" s="48"/>
      <c r="S166" s="48"/>
      <c r="T166" s="48"/>
      <c r="U166" s="48"/>
      <c r="V166" s="48"/>
      <c r="W166" s="48"/>
      <c r="X166" s="48"/>
      <c r="Y166" s="48"/>
    </row>
    <row r="167" spans="1:25" ht="18" customHeight="1">
      <c r="A167" s="48">
        <v>867</v>
      </c>
      <c r="B167" s="48" t="s">
        <v>1000</v>
      </c>
      <c r="C167" s="10">
        <v>40952</v>
      </c>
      <c r="D167" s="10">
        <v>40997</v>
      </c>
      <c r="E167" s="48" t="s">
        <v>1544</v>
      </c>
      <c r="F167" s="48" t="s">
        <v>1545</v>
      </c>
      <c r="G167" s="48" t="s">
        <v>1017</v>
      </c>
      <c r="H167" s="48" t="s">
        <v>1419</v>
      </c>
      <c r="I167" s="48">
        <v>40968</v>
      </c>
      <c r="J167" s="10" t="s">
        <v>2032</v>
      </c>
      <c r="K167" s="10" t="s">
        <v>1439</v>
      </c>
      <c r="L167" s="48" t="s">
        <v>5155</v>
      </c>
      <c r="M167" s="48" t="s">
        <v>2033</v>
      </c>
      <c r="N167" s="48" t="s">
        <v>1404</v>
      </c>
      <c r="O167" s="48" t="s">
        <v>2034</v>
      </c>
      <c r="P167" s="66">
        <v>40968</v>
      </c>
      <c r="Q167" s="67" t="s">
        <v>501</v>
      </c>
      <c r="R167" s="48"/>
      <c r="S167" s="48"/>
      <c r="T167" s="48"/>
      <c r="U167" s="48"/>
      <c r="V167" s="10"/>
      <c r="W167" s="48"/>
      <c r="X167" s="48"/>
      <c r="Y167" s="48"/>
    </row>
    <row r="168" spans="1:25" ht="18" customHeight="1">
      <c r="A168" s="48">
        <v>870</v>
      </c>
      <c r="B168" s="48" t="s">
        <v>1528</v>
      </c>
      <c r="C168" s="10">
        <v>40954</v>
      </c>
      <c r="D168" s="10">
        <v>40999</v>
      </c>
      <c r="E168" s="48" t="s">
        <v>1544</v>
      </c>
      <c r="F168" s="48" t="s">
        <v>1787</v>
      </c>
      <c r="G168" s="48" t="s">
        <v>2035</v>
      </c>
      <c r="H168" s="67" t="s">
        <v>2036</v>
      </c>
      <c r="I168" s="48">
        <v>40989</v>
      </c>
      <c r="J168" s="10" t="s">
        <v>2037</v>
      </c>
      <c r="K168" s="10" t="s">
        <v>2038</v>
      </c>
      <c r="L168" s="48" t="s">
        <v>5156</v>
      </c>
      <c r="M168" s="67" t="s">
        <v>2039</v>
      </c>
      <c r="N168" s="67" t="s">
        <v>2369</v>
      </c>
      <c r="O168" s="67" t="s">
        <v>1817</v>
      </c>
      <c r="P168" s="66">
        <v>40989</v>
      </c>
      <c r="Q168" s="67" t="s">
        <v>501</v>
      </c>
      <c r="R168" s="48"/>
      <c r="S168" s="48"/>
      <c r="T168" s="48"/>
      <c r="U168" s="48"/>
      <c r="V168" s="48"/>
      <c r="W168" s="48"/>
      <c r="X168" s="48"/>
      <c r="Y168" s="48"/>
    </row>
    <row r="169" spans="1:25" ht="18" customHeight="1">
      <c r="A169" s="48" t="s">
        <v>2040</v>
      </c>
      <c r="B169" s="48" t="s">
        <v>1530</v>
      </c>
      <c r="C169" s="10">
        <v>40954</v>
      </c>
      <c r="D169" s="10">
        <v>40999</v>
      </c>
      <c r="E169" s="48" t="s">
        <v>1698</v>
      </c>
      <c r="F169" s="48" t="s">
        <v>1787</v>
      </c>
      <c r="G169" s="48" t="s">
        <v>2041</v>
      </c>
      <c r="H169" s="67" t="s">
        <v>501</v>
      </c>
      <c r="I169" s="67" t="s">
        <v>501</v>
      </c>
      <c r="J169" s="10" t="s">
        <v>2042</v>
      </c>
      <c r="K169" s="10" t="s">
        <v>2043</v>
      </c>
      <c r="L169" s="48" t="s">
        <v>5157</v>
      </c>
      <c r="M169" s="67" t="s">
        <v>1521</v>
      </c>
      <c r="N169" s="67" t="s">
        <v>501</v>
      </c>
      <c r="O169" s="67" t="s">
        <v>501</v>
      </c>
      <c r="P169" s="10" t="s">
        <v>501</v>
      </c>
      <c r="Q169" s="67" t="s">
        <v>2044</v>
      </c>
      <c r="R169" s="48"/>
      <c r="S169" s="48"/>
      <c r="T169" s="48"/>
      <c r="U169" s="48"/>
      <c r="V169" s="48"/>
      <c r="W169" s="48"/>
      <c r="X169" s="48"/>
      <c r="Y169" s="48"/>
    </row>
    <row r="170" spans="1:25" ht="18" customHeight="1">
      <c r="A170" s="48">
        <v>837</v>
      </c>
      <c r="B170" s="48" t="s">
        <v>1483</v>
      </c>
      <c r="C170" s="10">
        <v>40954</v>
      </c>
      <c r="D170" s="10">
        <v>41077</v>
      </c>
      <c r="E170" s="48" t="s">
        <v>1698</v>
      </c>
      <c r="F170" s="48" t="s">
        <v>1545</v>
      </c>
      <c r="G170" s="48" t="s">
        <v>2045</v>
      </c>
      <c r="H170" s="67" t="s">
        <v>501</v>
      </c>
      <c r="I170" s="67" t="s">
        <v>501</v>
      </c>
      <c r="J170" s="10" t="s">
        <v>2046</v>
      </c>
      <c r="K170" s="10" t="s">
        <v>1480</v>
      </c>
      <c r="L170" s="48" t="s">
        <v>5158</v>
      </c>
      <c r="M170" s="67" t="s">
        <v>2047</v>
      </c>
      <c r="N170" s="67" t="s">
        <v>501</v>
      </c>
      <c r="O170" s="67" t="s">
        <v>501</v>
      </c>
      <c r="P170" s="10" t="s">
        <v>501</v>
      </c>
      <c r="Q170" s="67" t="s">
        <v>3585</v>
      </c>
      <c r="R170" s="48"/>
      <c r="S170" s="48"/>
      <c r="T170" s="48"/>
      <c r="U170" s="48"/>
      <c r="V170" s="48"/>
      <c r="W170" s="48"/>
      <c r="X170" s="48"/>
      <c r="Y170" s="48"/>
    </row>
    <row r="171" spans="1:25" ht="18" customHeight="1">
      <c r="A171" s="48">
        <v>844</v>
      </c>
      <c r="B171" s="48" t="s">
        <v>1481</v>
      </c>
      <c r="C171" s="10">
        <v>40954</v>
      </c>
      <c r="D171" s="10">
        <v>40999</v>
      </c>
      <c r="E171" s="48" t="s">
        <v>1544</v>
      </c>
      <c r="F171" s="48" t="s">
        <v>1545</v>
      </c>
      <c r="G171" s="48" t="s">
        <v>1382</v>
      </c>
      <c r="H171" s="48" t="s">
        <v>2728</v>
      </c>
      <c r="I171" s="48">
        <v>41012</v>
      </c>
      <c r="J171" s="10" t="s">
        <v>2048</v>
      </c>
      <c r="K171" s="10" t="s">
        <v>1444</v>
      </c>
      <c r="L171" s="48" t="s">
        <v>5159</v>
      </c>
      <c r="M171" s="48" t="s">
        <v>2049</v>
      </c>
      <c r="N171" s="48" t="s">
        <v>2808</v>
      </c>
      <c r="O171" s="48" t="s">
        <v>2729</v>
      </c>
      <c r="P171" s="66">
        <v>41012</v>
      </c>
      <c r="Q171" s="67" t="s">
        <v>501</v>
      </c>
      <c r="R171" s="48"/>
      <c r="S171" s="48"/>
      <c r="T171" s="48"/>
      <c r="U171" s="48"/>
      <c r="V171" s="48"/>
      <c r="W171" s="48"/>
      <c r="X171" s="48"/>
      <c r="Y171" s="48"/>
    </row>
    <row r="172" spans="1:25" ht="18" customHeight="1">
      <c r="A172" s="48">
        <v>846</v>
      </c>
      <c r="B172" s="48" t="s">
        <v>1529</v>
      </c>
      <c r="C172" s="10">
        <v>40954</v>
      </c>
      <c r="D172" s="10">
        <v>40999</v>
      </c>
      <c r="E172" s="48" t="s">
        <v>1544</v>
      </c>
      <c r="F172" s="48" t="s">
        <v>1787</v>
      </c>
      <c r="G172" s="48" t="s">
        <v>2050</v>
      </c>
      <c r="H172" s="48" t="s">
        <v>1500</v>
      </c>
      <c r="I172" s="48">
        <v>40973</v>
      </c>
      <c r="J172" s="10" t="s">
        <v>2051</v>
      </c>
      <c r="K172" s="10" t="s">
        <v>2052</v>
      </c>
      <c r="L172" s="48" t="s">
        <v>5160</v>
      </c>
      <c r="M172" s="48" t="s">
        <v>2053</v>
      </c>
      <c r="N172" s="48" t="s">
        <v>2054</v>
      </c>
      <c r="O172" s="48" t="s">
        <v>1817</v>
      </c>
      <c r="P172" s="66">
        <v>40973</v>
      </c>
      <c r="Q172" s="67" t="s">
        <v>501</v>
      </c>
      <c r="R172" s="48"/>
      <c r="S172" s="48"/>
      <c r="T172" s="48"/>
      <c r="U172" s="48"/>
      <c r="V172" s="10"/>
      <c r="W172" s="48"/>
      <c r="X172" s="48"/>
      <c r="Y172" s="48"/>
    </row>
    <row r="173" spans="1:25" ht="18" customHeight="1">
      <c r="A173" s="48">
        <v>866</v>
      </c>
      <c r="B173" s="48" t="s">
        <v>1388</v>
      </c>
      <c r="C173" s="10">
        <v>40954</v>
      </c>
      <c r="D173" s="10">
        <v>40999</v>
      </c>
      <c r="E173" s="48" t="s">
        <v>1544</v>
      </c>
      <c r="F173" s="48" t="s">
        <v>1545</v>
      </c>
      <c r="G173" s="48" t="s">
        <v>2055</v>
      </c>
      <c r="H173" s="67" t="s">
        <v>1412</v>
      </c>
      <c r="I173" s="48">
        <v>40967</v>
      </c>
      <c r="J173" s="10" t="s">
        <v>2056</v>
      </c>
      <c r="K173" s="10" t="s">
        <v>1410</v>
      </c>
      <c r="L173" s="48" t="s">
        <v>5161</v>
      </c>
      <c r="M173" s="67" t="s">
        <v>2057</v>
      </c>
      <c r="N173" s="67" t="s">
        <v>1411</v>
      </c>
      <c r="O173" s="48" t="s">
        <v>1569</v>
      </c>
      <c r="P173" s="66">
        <v>40967</v>
      </c>
      <c r="Q173" s="67" t="s">
        <v>501</v>
      </c>
      <c r="R173" s="48"/>
      <c r="S173" s="48"/>
      <c r="T173" s="48"/>
      <c r="U173" s="48"/>
      <c r="V173" s="10"/>
      <c r="W173" s="48"/>
      <c r="X173" s="48"/>
      <c r="Y173" s="48"/>
    </row>
    <row r="174" spans="1:25" ht="18" customHeight="1">
      <c r="A174" s="48">
        <v>868</v>
      </c>
      <c r="B174" s="48" t="s">
        <v>1482</v>
      </c>
      <c r="C174" s="10">
        <v>40954</v>
      </c>
      <c r="D174" s="10">
        <v>41100</v>
      </c>
      <c r="E174" s="48" t="s">
        <v>1698</v>
      </c>
      <c r="F174" s="48" t="s">
        <v>1545</v>
      </c>
      <c r="G174" s="48" t="s">
        <v>2058</v>
      </c>
      <c r="H174" s="67" t="s">
        <v>501</v>
      </c>
      <c r="I174" s="67" t="s">
        <v>501</v>
      </c>
      <c r="J174" s="10" t="s">
        <v>2059</v>
      </c>
      <c r="K174" s="10" t="s">
        <v>1479</v>
      </c>
      <c r="L174" s="48" t="s">
        <v>5162</v>
      </c>
      <c r="M174" s="67" t="s">
        <v>2060</v>
      </c>
      <c r="N174" s="67" t="s">
        <v>501</v>
      </c>
      <c r="O174" s="67" t="s">
        <v>501</v>
      </c>
      <c r="P174" s="10" t="s">
        <v>501</v>
      </c>
      <c r="Q174" s="67" t="s">
        <v>4565</v>
      </c>
      <c r="R174" s="48"/>
      <c r="S174" s="48"/>
      <c r="T174" s="48"/>
      <c r="U174" s="48"/>
      <c r="V174" s="48"/>
      <c r="W174" s="48"/>
      <c r="X174" s="48"/>
      <c r="Y174" s="48"/>
    </row>
    <row r="175" spans="1:25" ht="18" customHeight="1">
      <c r="A175" s="48">
        <v>864</v>
      </c>
      <c r="B175" s="48" t="s">
        <v>1147</v>
      </c>
      <c r="C175" s="10">
        <v>40953</v>
      </c>
      <c r="D175" s="10">
        <v>41090</v>
      </c>
      <c r="E175" s="48" t="s">
        <v>1544</v>
      </c>
      <c r="F175" s="48" t="s">
        <v>1545</v>
      </c>
      <c r="G175" s="48" t="s">
        <v>2061</v>
      </c>
      <c r="H175" s="67" t="s">
        <v>4945</v>
      </c>
      <c r="I175" s="67">
        <v>41094</v>
      </c>
      <c r="J175" s="10" t="s">
        <v>1149</v>
      </c>
      <c r="K175" s="10" t="s">
        <v>1150</v>
      </c>
      <c r="L175" s="48" t="s">
        <v>5163</v>
      </c>
      <c r="M175" s="67" t="s">
        <v>1151</v>
      </c>
      <c r="N175" s="67" t="s">
        <v>5164</v>
      </c>
      <c r="O175" s="67" t="s">
        <v>2103</v>
      </c>
      <c r="P175" s="10">
        <v>41094</v>
      </c>
      <c r="Q175" s="67" t="s">
        <v>3983</v>
      </c>
      <c r="R175" s="48"/>
      <c r="S175" s="48"/>
      <c r="T175" s="48"/>
      <c r="U175" s="48"/>
      <c r="V175" s="48"/>
      <c r="W175" s="48"/>
      <c r="X175" s="48"/>
      <c r="Y175" s="48"/>
    </row>
    <row r="176" spans="1:25" ht="18" customHeight="1">
      <c r="A176" s="48">
        <v>833</v>
      </c>
      <c r="B176" s="48" t="s">
        <v>1085</v>
      </c>
      <c r="C176" s="10">
        <v>40953</v>
      </c>
      <c r="D176" s="10">
        <v>41090</v>
      </c>
      <c r="E176" s="48" t="s">
        <v>1609</v>
      </c>
      <c r="F176" s="48" t="s">
        <v>1545</v>
      </c>
      <c r="G176" s="48" t="s">
        <v>2062</v>
      </c>
      <c r="H176" s="67" t="s">
        <v>6033</v>
      </c>
      <c r="I176" s="67">
        <v>41114</v>
      </c>
      <c r="J176" s="10" t="s">
        <v>1086</v>
      </c>
      <c r="K176" s="10" t="s">
        <v>5165</v>
      </c>
      <c r="L176" s="48" t="s">
        <v>5166</v>
      </c>
      <c r="M176" s="67" t="s">
        <v>1087</v>
      </c>
      <c r="N176" s="67" t="s">
        <v>6138</v>
      </c>
      <c r="O176" s="67" t="s">
        <v>2272</v>
      </c>
      <c r="P176" s="10" t="s">
        <v>501</v>
      </c>
      <c r="Q176" s="67" t="s">
        <v>5167</v>
      </c>
      <c r="R176" s="48"/>
      <c r="S176" s="48"/>
      <c r="T176" s="48"/>
      <c r="U176" s="48"/>
      <c r="V176" s="48"/>
      <c r="W176" s="48"/>
      <c r="X176" s="48"/>
      <c r="Y176" s="48"/>
    </row>
    <row r="177" spans="1:25" ht="18" customHeight="1">
      <c r="A177" s="48">
        <v>835</v>
      </c>
      <c r="B177" s="48" t="s">
        <v>1088</v>
      </c>
      <c r="C177" s="10">
        <v>40953</v>
      </c>
      <c r="D177" s="10">
        <v>40998</v>
      </c>
      <c r="E177" s="48" t="s">
        <v>1553</v>
      </c>
      <c r="F177" s="48" t="s">
        <v>1787</v>
      </c>
      <c r="G177" s="48" t="s">
        <v>2063</v>
      </c>
      <c r="H177" s="67" t="s">
        <v>2064</v>
      </c>
      <c r="I177" s="67">
        <v>40975</v>
      </c>
      <c r="J177" s="10" t="s">
        <v>1090</v>
      </c>
      <c r="K177" s="10" t="s">
        <v>1091</v>
      </c>
      <c r="L177" s="48" t="s">
        <v>5168</v>
      </c>
      <c r="M177" s="67" t="s">
        <v>1092</v>
      </c>
      <c r="N177" s="67" t="s">
        <v>501</v>
      </c>
      <c r="O177" s="67" t="s">
        <v>501</v>
      </c>
      <c r="P177" s="10" t="s">
        <v>501</v>
      </c>
      <c r="Q177" s="67" t="s">
        <v>3587</v>
      </c>
      <c r="R177" s="48"/>
      <c r="S177" s="48"/>
      <c r="T177" s="48"/>
      <c r="U177" s="48"/>
      <c r="V177" s="48"/>
      <c r="W177" s="48"/>
      <c r="X177" s="48"/>
      <c r="Y177" s="48"/>
    </row>
    <row r="178" spans="1:25" ht="18" customHeight="1">
      <c r="A178" s="48">
        <v>838</v>
      </c>
      <c r="B178" s="48" t="s">
        <v>1093</v>
      </c>
      <c r="C178" s="10">
        <v>40953</v>
      </c>
      <c r="D178" s="10">
        <v>41109</v>
      </c>
      <c r="E178" s="48" t="s">
        <v>1698</v>
      </c>
      <c r="F178" s="48" t="s">
        <v>1545</v>
      </c>
      <c r="G178" s="48" t="s">
        <v>2065</v>
      </c>
      <c r="H178" s="67" t="s">
        <v>501</v>
      </c>
      <c r="I178" s="67" t="s">
        <v>501</v>
      </c>
      <c r="J178" s="10" t="s">
        <v>1095</v>
      </c>
      <c r="K178" s="10" t="s">
        <v>1096</v>
      </c>
      <c r="L178" s="48" t="s">
        <v>5169</v>
      </c>
      <c r="M178" s="67" t="s">
        <v>1097</v>
      </c>
      <c r="N178" s="67" t="s">
        <v>501</v>
      </c>
      <c r="O178" s="67" t="s">
        <v>501</v>
      </c>
      <c r="P178" s="10" t="s">
        <v>501</v>
      </c>
      <c r="Q178" s="67" t="s">
        <v>4565</v>
      </c>
      <c r="R178" s="48"/>
      <c r="S178" s="48"/>
      <c r="T178" s="48"/>
      <c r="U178" s="48"/>
      <c r="V178" s="48"/>
      <c r="W178" s="48"/>
      <c r="X178" s="48"/>
      <c r="Y178" s="48"/>
    </row>
    <row r="179" spans="1:25" ht="18" customHeight="1">
      <c r="A179" s="48">
        <v>840</v>
      </c>
      <c r="B179" s="48" t="s">
        <v>1098</v>
      </c>
      <c r="C179" s="10">
        <v>40953</v>
      </c>
      <c r="D179" s="10">
        <v>40998</v>
      </c>
      <c r="E179" s="48" t="s">
        <v>1544</v>
      </c>
      <c r="F179" s="48" t="s">
        <v>1545</v>
      </c>
      <c r="G179" s="48" t="s">
        <v>2066</v>
      </c>
      <c r="H179" s="48" t="s">
        <v>2067</v>
      </c>
      <c r="I179" s="48">
        <v>41010</v>
      </c>
      <c r="J179" s="10" t="s">
        <v>1100</v>
      </c>
      <c r="K179" s="10" t="s">
        <v>1101</v>
      </c>
      <c r="L179" s="48" t="s">
        <v>5170</v>
      </c>
      <c r="M179" s="67" t="s">
        <v>1102</v>
      </c>
      <c r="N179" s="67" t="s">
        <v>2722</v>
      </c>
      <c r="O179" s="67" t="s">
        <v>1635</v>
      </c>
      <c r="P179" s="66">
        <v>41010</v>
      </c>
      <c r="Q179" s="67" t="s">
        <v>501</v>
      </c>
      <c r="R179" s="48"/>
      <c r="S179" s="48"/>
      <c r="T179" s="48"/>
      <c r="U179" s="48"/>
      <c r="V179" s="48"/>
      <c r="W179" s="48"/>
      <c r="X179" s="48"/>
      <c r="Y179" s="48"/>
    </row>
    <row r="180" spans="1:25" ht="18" customHeight="1">
      <c r="A180" s="48">
        <v>841</v>
      </c>
      <c r="B180" s="48" t="s">
        <v>1103</v>
      </c>
      <c r="C180" s="10">
        <v>40953</v>
      </c>
      <c r="D180" s="10">
        <v>41083</v>
      </c>
      <c r="E180" s="48" t="s">
        <v>1544</v>
      </c>
      <c r="F180" s="48" t="s">
        <v>1545</v>
      </c>
      <c r="G180" s="48" t="s">
        <v>2068</v>
      </c>
      <c r="H180" s="67" t="s">
        <v>2319</v>
      </c>
      <c r="I180" s="48">
        <v>41110</v>
      </c>
      <c r="J180" s="10" t="s">
        <v>1105</v>
      </c>
      <c r="K180" s="10" t="s">
        <v>1106</v>
      </c>
      <c r="L180" s="48" t="s">
        <v>5171</v>
      </c>
      <c r="M180" s="67" t="s">
        <v>1107</v>
      </c>
      <c r="N180" s="67" t="s">
        <v>6034</v>
      </c>
      <c r="O180" s="67" t="s">
        <v>5746</v>
      </c>
      <c r="P180" s="10">
        <v>41110</v>
      </c>
      <c r="Q180" s="67" t="s">
        <v>2322</v>
      </c>
      <c r="R180" s="48"/>
      <c r="S180" s="48"/>
      <c r="T180" s="48"/>
      <c r="U180" s="48"/>
      <c r="V180" s="48"/>
      <c r="W180" s="48"/>
      <c r="X180" s="48"/>
      <c r="Y180" s="48"/>
    </row>
    <row r="181" spans="1:25" ht="18" customHeight="1">
      <c r="A181" s="48">
        <v>847</v>
      </c>
      <c r="B181" s="48" t="s">
        <v>1108</v>
      </c>
      <c r="C181" s="10">
        <v>40953</v>
      </c>
      <c r="D181" s="10">
        <v>41109</v>
      </c>
      <c r="E181" s="48" t="s">
        <v>1609</v>
      </c>
      <c r="F181" s="48" t="s">
        <v>1545</v>
      </c>
      <c r="G181" s="48" t="s">
        <v>2069</v>
      </c>
      <c r="H181" s="67" t="s">
        <v>501</v>
      </c>
      <c r="I181" s="67">
        <v>41121</v>
      </c>
      <c r="J181" s="10" t="s">
        <v>1111</v>
      </c>
      <c r="K181" s="10" t="s">
        <v>1110</v>
      </c>
      <c r="L181" s="48" t="s">
        <v>5172</v>
      </c>
      <c r="M181" s="67" t="s">
        <v>1112</v>
      </c>
      <c r="N181" s="67" t="s">
        <v>501</v>
      </c>
      <c r="O181" s="67" t="s">
        <v>501</v>
      </c>
      <c r="P181" s="10" t="s">
        <v>501</v>
      </c>
      <c r="Q181" s="67" t="s">
        <v>4565</v>
      </c>
      <c r="R181" s="48"/>
      <c r="S181" s="48"/>
      <c r="T181" s="48"/>
      <c r="U181" s="48"/>
      <c r="V181" s="48"/>
      <c r="W181" s="48"/>
      <c r="X181" s="48"/>
      <c r="Y181" s="48"/>
    </row>
    <row r="182" spans="1:25" ht="18" customHeight="1">
      <c r="A182" s="48" t="s">
        <v>2288</v>
      </c>
      <c r="B182" s="48" t="s">
        <v>1113</v>
      </c>
      <c r="C182" s="10">
        <v>40953</v>
      </c>
      <c r="D182" s="10">
        <v>40998</v>
      </c>
      <c r="E182" s="48" t="s">
        <v>1698</v>
      </c>
      <c r="F182" s="48" t="s">
        <v>1545</v>
      </c>
      <c r="G182" s="48" t="s">
        <v>2070</v>
      </c>
      <c r="H182" s="67" t="s">
        <v>501</v>
      </c>
      <c r="I182" s="67" t="s">
        <v>501</v>
      </c>
      <c r="J182" s="10" t="s">
        <v>1115</v>
      </c>
      <c r="K182" s="10" t="s">
        <v>1116</v>
      </c>
      <c r="L182" s="48" t="s">
        <v>5173</v>
      </c>
      <c r="M182" s="67" t="s">
        <v>1117</v>
      </c>
      <c r="N182" s="67" t="s">
        <v>501</v>
      </c>
      <c r="O182" s="67" t="s">
        <v>501</v>
      </c>
      <c r="P182" s="66" t="s">
        <v>501</v>
      </c>
      <c r="Q182" s="67" t="s">
        <v>501</v>
      </c>
      <c r="R182" s="48"/>
      <c r="S182" s="48"/>
      <c r="T182" s="48"/>
      <c r="U182" s="48"/>
      <c r="V182" s="48"/>
      <c r="W182" s="48"/>
      <c r="X182" s="48"/>
      <c r="Y182" s="48"/>
    </row>
    <row r="183" spans="1:25" ht="18" customHeight="1">
      <c r="A183" s="48">
        <v>852</v>
      </c>
      <c r="B183" s="48" t="s">
        <v>1118</v>
      </c>
      <c r="C183" s="10">
        <v>40953</v>
      </c>
      <c r="D183" s="10">
        <v>41109</v>
      </c>
      <c r="E183" s="48" t="s">
        <v>1698</v>
      </c>
      <c r="F183" s="48" t="s">
        <v>1545</v>
      </c>
      <c r="G183" s="48" t="s">
        <v>2071</v>
      </c>
      <c r="H183" s="67" t="s">
        <v>501</v>
      </c>
      <c r="I183" s="67" t="s">
        <v>501</v>
      </c>
      <c r="J183" s="10" t="s">
        <v>1120</v>
      </c>
      <c r="K183" s="10" t="s">
        <v>5174</v>
      </c>
      <c r="L183" s="48" t="s">
        <v>5175</v>
      </c>
      <c r="M183" s="67" t="s">
        <v>1121</v>
      </c>
      <c r="N183" s="67" t="s">
        <v>501</v>
      </c>
      <c r="O183" s="67" t="s">
        <v>501</v>
      </c>
      <c r="P183" s="10" t="s">
        <v>501</v>
      </c>
      <c r="Q183" s="67" t="s">
        <v>5176</v>
      </c>
      <c r="R183" s="48"/>
      <c r="S183" s="48"/>
      <c r="T183" s="48"/>
      <c r="U183" s="48"/>
      <c r="V183" s="48"/>
      <c r="W183" s="48"/>
      <c r="X183" s="48"/>
      <c r="Y183" s="48"/>
    </row>
    <row r="184" spans="1:25" ht="18" customHeight="1">
      <c r="A184" s="48" t="s">
        <v>2289</v>
      </c>
      <c r="B184" s="48" t="s">
        <v>1122</v>
      </c>
      <c r="C184" s="10">
        <v>40953</v>
      </c>
      <c r="D184" s="10">
        <v>40998</v>
      </c>
      <c r="E184" s="48" t="s">
        <v>1698</v>
      </c>
      <c r="F184" s="48" t="s">
        <v>1545</v>
      </c>
      <c r="G184" s="48" t="s">
        <v>2072</v>
      </c>
      <c r="H184" s="67" t="s">
        <v>501</v>
      </c>
      <c r="I184" s="67" t="s">
        <v>501</v>
      </c>
      <c r="J184" s="10" t="s">
        <v>1124</v>
      </c>
      <c r="K184" s="10" t="s">
        <v>1125</v>
      </c>
      <c r="L184" s="48" t="s">
        <v>5177</v>
      </c>
      <c r="M184" s="67" t="s">
        <v>1126</v>
      </c>
      <c r="N184" s="67" t="s">
        <v>501</v>
      </c>
      <c r="O184" s="67" t="s">
        <v>501</v>
      </c>
      <c r="P184" s="66" t="s">
        <v>501</v>
      </c>
      <c r="Q184" s="67" t="s">
        <v>501</v>
      </c>
      <c r="R184" s="48"/>
      <c r="S184" s="48"/>
      <c r="T184" s="48"/>
      <c r="U184" s="48"/>
      <c r="V184" s="48"/>
      <c r="W184" s="48"/>
      <c r="X184" s="48"/>
      <c r="Y184" s="48"/>
    </row>
    <row r="185" spans="1:25" ht="18" customHeight="1">
      <c r="A185" s="48">
        <v>856</v>
      </c>
      <c r="B185" s="48" t="s">
        <v>1127</v>
      </c>
      <c r="C185" s="10">
        <v>40953</v>
      </c>
      <c r="D185" s="10">
        <v>41110</v>
      </c>
      <c r="E185" s="48" t="s">
        <v>1544</v>
      </c>
      <c r="F185" s="48" t="s">
        <v>1545</v>
      </c>
      <c r="G185" s="48" t="s">
        <v>2073</v>
      </c>
      <c r="H185" s="67" t="s">
        <v>6214</v>
      </c>
      <c r="I185" s="67">
        <v>41117</v>
      </c>
      <c r="J185" s="10" t="s">
        <v>1129</v>
      </c>
      <c r="K185" s="10" t="s">
        <v>1130</v>
      </c>
      <c r="L185" s="48" t="s">
        <v>5178</v>
      </c>
      <c r="M185" s="67" t="s">
        <v>1131</v>
      </c>
      <c r="N185" s="67" t="s">
        <v>6275</v>
      </c>
      <c r="O185" s="67" t="s">
        <v>6272</v>
      </c>
      <c r="P185" s="10">
        <v>41117</v>
      </c>
      <c r="Q185" s="67" t="s">
        <v>4565</v>
      </c>
      <c r="R185" s="48"/>
      <c r="S185" s="48"/>
      <c r="T185" s="48"/>
      <c r="U185" s="48"/>
      <c r="V185" s="48"/>
      <c r="W185" s="48"/>
      <c r="X185" s="48"/>
      <c r="Y185" s="48"/>
    </row>
    <row r="186" spans="1:25" ht="18" customHeight="1">
      <c r="A186" s="48">
        <v>858</v>
      </c>
      <c r="B186" s="48" t="s">
        <v>1132</v>
      </c>
      <c r="C186" s="10">
        <v>40953</v>
      </c>
      <c r="D186" s="10">
        <v>40998</v>
      </c>
      <c r="E186" s="48" t="s">
        <v>1544</v>
      </c>
      <c r="F186" s="48" t="s">
        <v>1787</v>
      </c>
      <c r="G186" s="48" t="s">
        <v>2074</v>
      </c>
      <c r="H186" s="67" t="s">
        <v>2452</v>
      </c>
      <c r="I186" s="67">
        <v>40995</v>
      </c>
      <c r="J186" s="10" t="s">
        <v>1134</v>
      </c>
      <c r="K186" s="10" t="s">
        <v>1135</v>
      </c>
      <c r="L186" s="48" t="s">
        <v>5179</v>
      </c>
      <c r="M186" s="67" t="s">
        <v>1136</v>
      </c>
      <c r="N186" s="67" t="s">
        <v>2453</v>
      </c>
      <c r="O186" s="67" t="s">
        <v>2454</v>
      </c>
      <c r="P186" s="66">
        <v>40996</v>
      </c>
      <c r="Q186" s="67" t="s">
        <v>501</v>
      </c>
      <c r="R186" s="48"/>
      <c r="S186" s="48"/>
      <c r="T186" s="48"/>
      <c r="U186" s="48"/>
      <c r="V186" s="48"/>
      <c r="W186" s="48"/>
      <c r="X186" s="48"/>
      <c r="Y186" s="48"/>
    </row>
    <row r="187" spans="1:25" ht="18" customHeight="1">
      <c r="A187" s="48">
        <v>860</v>
      </c>
      <c r="B187" s="48" t="s">
        <v>1137</v>
      </c>
      <c r="C187" s="10">
        <v>40953</v>
      </c>
      <c r="D187" s="10">
        <v>41109</v>
      </c>
      <c r="E187" s="48" t="s">
        <v>1609</v>
      </c>
      <c r="F187" s="48" t="s">
        <v>1545</v>
      </c>
      <c r="G187" s="48" t="s">
        <v>2075</v>
      </c>
      <c r="H187" s="67" t="s">
        <v>6469</v>
      </c>
      <c r="I187" s="67">
        <v>41121</v>
      </c>
      <c r="J187" s="10" t="s">
        <v>1139</v>
      </c>
      <c r="K187" s="10" t="s">
        <v>1140</v>
      </c>
      <c r="L187" s="48" t="s">
        <v>5180</v>
      </c>
      <c r="M187" s="67" t="s">
        <v>1141</v>
      </c>
      <c r="N187" s="67" t="s">
        <v>6470</v>
      </c>
      <c r="O187" s="67" t="s">
        <v>6218</v>
      </c>
      <c r="P187" s="10" t="s">
        <v>501</v>
      </c>
      <c r="Q187" s="67" t="s">
        <v>4565</v>
      </c>
      <c r="R187" s="48"/>
      <c r="S187" s="48"/>
      <c r="T187" s="48"/>
      <c r="U187" s="48"/>
      <c r="V187" s="48"/>
      <c r="W187" s="48"/>
      <c r="X187" s="48"/>
      <c r="Y187" s="48"/>
    </row>
    <row r="188" spans="1:25" ht="18" customHeight="1">
      <c r="A188" s="48" t="s">
        <v>2290</v>
      </c>
      <c r="B188" s="48" t="s">
        <v>1142</v>
      </c>
      <c r="C188" s="10">
        <v>40953</v>
      </c>
      <c r="D188" s="10">
        <v>40998</v>
      </c>
      <c r="E188" s="48" t="s">
        <v>1698</v>
      </c>
      <c r="F188" s="48" t="s">
        <v>1545</v>
      </c>
      <c r="G188" s="48" t="s">
        <v>2076</v>
      </c>
      <c r="H188" s="67" t="s">
        <v>501</v>
      </c>
      <c r="I188" s="67" t="s">
        <v>501</v>
      </c>
      <c r="J188" s="10" t="s">
        <v>1144</v>
      </c>
      <c r="K188" s="10" t="s">
        <v>1145</v>
      </c>
      <c r="L188" s="48" t="s">
        <v>5181</v>
      </c>
      <c r="M188" s="67" t="s">
        <v>1146</v>
      </c>
      <c r="N188" s="67" t="s">
        <v>501</v>
      </c>
      <c r="O188" s="67" t="s">
        <v>501</v>
      </c>
      <c r="P188" s="66" t="s">
        <v>501</v>
      </c>
      <c r="Q188" s="67" t="s">
        <v>501</v>
      </c>
      <c r="R188" s="48"/>
      <c r="S188" s="48"/>
      <c r="T188" s="48"/>
      <c r="U188" s="48"/>
      <c r="V188" s="48"/>
      <c r="W188" s="48"/>
      <c r="X188" s="48"/>
      <c r="Y188" s="48"/>
    </row>
    <row r="189" spans="1:25" ht="18" customHeight="1">
      <c r="A189" s="48">
        <v>886</v>
      </c>
      <c r="B189" s="48" t="s">
        <v>1344</v>
      </c>
      <c r="C189" s="10">
        <v>40976</v>
      </c>
      <c r="D189" s="10">
        <v>41021</v>
      </c>
      <c r="E189" s="48" t="s">
        <v>1544</v>
      </c>
      <c r="F189" s="48" t="s">
        <v>1545</v>
      </c>
      <c r="G189" s="48" t="s">
        <v>1510</v>
      </c>
      <c r="H189" s="67" t="s">
        <v>2268</v>
      </c>
      <c r="I189" s="67">
        <v>40982</v>
      </c>
      <c r="J189" s="10" t="s">
        <v>2077</v>
      </c>
      <c r="K189" s="10" t="s">
        <v>2078</v>
      </c>
      <c r="L189" s="48" t="s">
        <v>5182</v>
      </c>
      <c r="M189" s="67" t="s">
        <v>2079</v>
      </c>
      <c r="N189" s="67" t="s">
        <v>2269</v>
      </c>
      <c r="O189" s="67" t="s">
        <v>1562</v>
      </c>
      <c r="P189" s="10">
        <v>40983</v>
      </c>
      <c r="Q189" s="67" t="s">
        <v>2080</v>
      </c>
      <c r="R189" s="48"/>
      <c r="S189" s="48"/>
      <c r="T189" s="48"/>
      <c r="U189" s="48"/>
      <c r="V189" s="48"/>
      <c r="W189" s="48"/>
      <c r="X189" s="48"/>
      <c r="Y189" s="48"/>
    </row>
    <row r="190" spans="1:25" ht="18" customHeight="1">
      <c r="A190" s="48">
        <v>874</v>
      </c>
      <c r="B190" s="48" t="s">
        <v>1354</v>
      </c>
      <c r="C190" s="10">
        <v>40956</v>
      </c>
      <c r="D190" s="10">
        <v>41112</v>
      </c>
      <c r="E190" s="48" t="s">
        <v>1698</v>
      </c>
      <c r="F190" s="48" t="s">
        <v>1545</v>
      </c>
      <c r="G190" s="48" t="s">
        <v>2081</v>
      </c>
      <c r="H190" s="67" t="s">
        <v>501</v>
      </c>
      <c r="I190" s="67" t="s">
        <v>501</v>
      </c>
      <c r="J190" s="10" t="s">
        <v>2082</v>
      </c>
      <c r="K190" s="10" t="s">
        <v>4582</v>
      </c>
      <c r="L190" s="48" t="s">
        <v>5183</v>
      </c>
      <c r="M190" s="67" t="s">
        <v>4583</v>
      </c>
      <c r="N190" s="67" t="s">
        <v>501</v>
      </c>
      <c r="O190" s="67" t="s">
        <v>501</v>
      </c>
      <c r="P190" s="10" t="s">
        <v>501</v>
      </c>
      <c r="Q190" s="67" t="s">
        <v>4565</v>
      </c>
      <c r="R190" s="48"/>
      <c r="S190" s="48"/>
      <c r="T190" s="48"/>
      <c r="U190" s="48"/>
      <c r="V190" s="48"/>
      <c r="W190" s="48"/>
      <c r="X190" s="48"/>
      <c r="Y190" s="48"/>
    </row>
    <row r="191" spans="1:25" ht="18" customHeight="1">
      <c r="A191" s="48">
        <v>875</v>
      </c>
      <c r="B191" s="48" t="s">
        <v>1364</v>
      </c>
      <c r="C191" s="10">
        <v>40956</v>
      </c>
      <c r="D191" s="10">
        <v>41112</v>
      </c>
      <c r="E191" s="48" t="s">
        <v>1544</v>
      </c>
      <c r="F191" s="48" t="s">
        <v>1545</v>
      </c>
      <c r="G191" s="48" t="s">
        <v>2083</v>
      </c>
      <c r="H191" s="67" t="s">
        <v>6035</v>
      </c>
      <c r="I191" s="67">
        <v>41115</v>
      </c>
      <c r="J191" s="10" t="s">
        <v>2084</v>
      </c>
      <c r="K191" s="10" t="s">
        <v>2085</v>
      </c>
      <c r="L191" s="48" t="s">
        <v>5184</v>
      </c>
      <c r="M191" s="67" t="s">
        <v>2086</v>
      </c>
      <c r="N191" s="67" t="s">
        <v>6174</v>
      </c>
      <c r="O191" s="67" t="s">
        <v>1635</v>
      </c>
      <c r="P191" s="10">
        <v>41116</v>
      </c>
      <c r="Q191" s="67" t="s">
        <v>4565</v>
      </c>
      <c r="R191" s="48"/>
      <c r="S191" s="48"/>
      <c r="T191" s="48"/>
      <c r="U191" s="48"/>
      <c r="V191" s="48"/>
      <c r="W191" s="48"/>
      <c r="X191" s="48"/>
      <c r="Y191" s="48"/>
    </row>
    <row r="192" spans="1:25" ht="18" customHeight="1">
      <c r="A192" s="48">
        <v>876</v>
      </c>
      <c r="B192" s="48" t="s">
        <v>1335</v>
      </c>
      <c r="C192" s="10">
        <v>40956</v>
      </c>
      <c r="D192" s="10">
        <v>41112</v>
      </c>
      <c r="E192" s="48" t="s">
        <v>1698</v>
      </c>
      <c r="F192" s="48" t="s">
        <v>1545</v>
      </c>
      <c r="G192" s="48" t="s">
        <v>2087</v>
      </c>
      <c r="H192" s="67" t="s">
        <v>501</v>
      </c>
      <c r="I192" s="67" t="s">
        <v>501</v>
      </c>
      <c r="J192" s="10" t="s">
        <v>2088</v>
      </c>
      <c r="K192" s="10" t="s">
        <v>5530</v>
      </c>
      <c r="L192" s="48" t="s">
        <v>5185</v>
      </c>
      <c r="M192" s="67" t="s">
        <v>2089</v>
      </c>
      <c r="N192" s="67" t="s">
        <v>501</v>
      </c>
      <c r="O192" s="67" t="s">
        <v>501</v>
      </c>
      <c r="P192" s="10" t="s">
        <v>501</v>
      </c>
      <c r="Q192" s="67" t="s">
        <v>501</v>
      </c>
      <c r="R192" s="48"/>
      <c r="S192" s="48"/>
      <c r="T192" s="48"/>
      <c r="U192" s="48"/>
      <c r="V192" s="48"/>
      <c r="W192" s="48"/>
      <c r="X192" s="48"/>
      <c r="Y192" s="48"/>
    </row>
    <row r="193" spans="1:25" ht="18" customHeight="1">
      <c r="A193" s="48">
        <v>877</v>
      </c>
      <c r="B193" s="48" t="s">
        <v>1181</v>
      </c>
      <c r="C193" s="10">
        <v>40956</v>
      </c>
      <c r="D193" s="10">
        <v>41001</v>
      </c>
      <c r="E193" s="48" t="s">
        <v>1544</v>
      </c>
      <c r="F193" s="48" t="s">
        <v>1787</v>
      </c>
      <c r="G193" s="48" t="s">
        <v>2090</v>
      </c>
      <c r="H193" s="67" t="s">
        <v>1534</v>
      </c>
      <c r="I193" s="67">
        <v>40977</v>
      </c>
      <c r="J193" s="10" t="s">
        <v>2091</v>
      </c>
      <c r="K193" s="10" t="s">
        <v>2092</v>
      </c>
      <c r="L193" s="48" t="s">
        <v>5186</v>
      </c>
      <c r="M193" s="67" t="s">
        <v>2093</v>
      </c>
      <c r="N193" s="67" t="s">
        <v>2094</v>
      </c>
      <c r="O193" s="67" t="s">
        <v>2095</v>
      </c>
      <c r="P193" s="66">
        <v>40977</v>
      </c>
      <c r="Q193" s="67" t="s">
        <v>501</v>
      </c>
      <c r="R193" s="48"/>
      <c r="S193" s="48"/>
      <c r="T193" s="48"/>
      <c r="U193" s="48"/>
      <c r="V193" s="10"/>
      <c r="W193" s="48"/>
      <c r="X193" s="48"/>
      <c r="Y193" s="48"/>
    </row>
    <row r="194" spans="1:25" ht="18" customHeight="1">
      <c r="A194" s="48">
        <v>878</v>
      </c>
      <c r="B194" s="48" t="s">
        <v>1355</v>
      </c>
      <c r="C194" s="10">
        <v>40956</v>
      </c>
      <c r="D194" s="10">
        <v>41136</v>
      </c>
      <c r="E194" s="48" t="s">
        <v>1698</v>
      </c>
      <c r="F194" s="48" t="s">
        <v>1545</v>
      </c>
      <c r="G194" s="48" t="s">
        <v>2096</v>
      </c>
      <c r="H194" s="67" t="s">
        <v>501</v>
      </c>
      <c r="I194" s="67" t="s">
        <v>501</v>
      </c>
      <c r="J194" s="10" t="s">
        <v>2097</v>
      </c>
      <c r="K194" s="10" t="s">
        <v>4584</v>
      </c>
      <c r="L194" s="48" t="s">
        <v>5187</v>
      </c>
      <c r="M194" s="67" t="s">
        <v>4585</v>
      </c>
      <c r="N194" s="67" t="s">
        <v>501</v>
      </c>
      <c r="O194" s="67" t="s">
        <v>501</v>
      </c>
      <c r="P194" s="10" t="s">
        <v>501</v>
      </c>
      <c r="Q194" s="67" t="s">
        <v>5959</v>
      </c>
      <c r="R194" s="48"/>
      <c r="S194" s="48"/>
      <c r="T194" s="48"/>
      <c r="U194" s="48"/>
      <c r="V194" s="48"/>
      <c r="W194" s="48"/>
      <c r="X194" s="48"/>
      <c r="Y194" s="48"/>
    </row>
    <row r="195" spans="1:25" ht="18" customHeight="1">
      <c r="A195" s="48">
        <v>880</v>
      </c>
      <c r="B195" s="48" t="s">
        <v>1366</v>
      </c>
      <c r="C195" s="10">
        <v>40956</v>
      </c>
      <c r="D195" s="10">
        <v>41102</v>
      </c>
      <c r="E195" s="48" t="s">
        <v>1609</v>
      </c>
      <c r="F195" s="48" t="s">
        <v>1545</v>
      </c>
      <c r="G195" s="48" t="s">
        <v>2098</v>
      </c>
      <c r="H195" s="67" t="s">
        <v>501</v>
      </c>
      <c r="I195" s="67">
        <v>41121</v>
      </c>
      <c r="J195" s="10" t="s">
        <v>2099</v>
      </c>
      <c r="K195" s="10" t="s">
        <v>4586</v>
      </c>
      <c r="L195" s="48" t="s">
        <v>5188</v>
      </c>
      <c r="M195" s="67" t="s">
        <v>4587</v>
      </c>
      <c r="N195" s="67" t="s">
        <v>501</v>
      </c>
      <c r="O195" s="67" t="s">
        <v>501</v>
      </c>
      <c r="P195" s="10" t="s">
        <v>501</v>
      </c>
      <c r="Q195" s="67" t="s">
        <v>4565</v>
      </c>
      <c r="R195" s="48"/>
      <c r="S195" s="48"/>
      <c r="T195" s="48"/>
      <c r="U195" s="48"/>
      <c r="V195" s="48"/>
      <c r="W195" s="48"/>
      <c r="X195" s="48"/>
      <c r="Y195" s="48"/>
    </row>
    <row r="196" spans="1:25" ht="18" customHeight="1">
      <c r="A196" s="48">
        <v>881</v>
      </c>
      <c r="B196" s="48" t="s">
        <v>1337</v>
      </c>
      <c r="C196" s="10">
        <v>40956</v>
      </c>
      <c r="D196" s="10">
        <v>41001</v>
      </c>
      <c r="E196" s="48" t="s">
        <v>1544</v>
      </c>
      <c r="F196" s="48" t="s">
        <v>1545</v>
      </c>
      <c r="G196" s="48" t="s">
        <v>172</v>
      </c>
      <c r="H196" s="67" t="s">
        <v>1503</v>
      </c>
      <c r="I196" s="67">
        <v>40973</v>
      </c>
      <c r="J196" s="10" t="s">
        <v>2100</v>
      </c>
      <c r="K196" s="10" t="s">
        <v>1431</v>
      </c>
      <c r="L196" s="48" t="s">
        <v>4996</v>
      </c>
      <c r="M196" s="67" t="s">
        <v>2101</v>
      </c>
      <c r="N196" s="67" t="s">
        <v>2102</v>
      </c>
      <c r="O196" s="67" t="s">
        <v>2103</v>
      </c>
      <c r="P196" s="66">
        <v>40974</v>
      </c>
      <c r="Q196" s="67" t="s">
        <v>501</v>
      </c>
      <c r="R196" s="48"/>
      <c r="S196" s="48"/>
      <c r="T196" s="48"/>
      <c r="U196" s="48"/>
      <c r="V196" s="10"/>
      <c r="W196" s="48"/>
      <c r="X196" s="48"/>
      <c r="Y196" s="48"/>
    </row>
    <row r="197" spans="1:25" ht="18" customHeight="1">
      <c r="A197" s="48">
        <v>882</v>
      </c>
      <c r="B197" s="48" t="s">
        <v>1348</v>
      </c>
      <c r="C197" s="10">
        <v>40956</v>
      </c>
      <c r="D197" s="10">
        <v>41112</v>
      </c>
      <c r="E197" s="48" t="s">
        <v>1609</v>
      </c>
      <c r="F197" s="48" t="s">
        <v>1545</v>
      </c>
      <c r="G197" s="48" t="s">
        <v>2104</v>
      </c>
      <c r="H197" s="67" t="s">
        <v>6276</v>
      </c>
      <c r="I197" s="67">
        <v>41120</v>
      </c>
      <c r="J197" s="10" t="s">
        <v>2105</v>
      </c>
      <c r="K197" s="10" t="s">
        <v>4588</v>
      </c>
      <c r="L197" s="48" t="s">
        <v>5189</v>
      </c>
      <c r="M197" s="67" t="s">
        <v>4589</v>
      </c>
      <c r="N197" s="67" t="s">
        <v>6471</v>
      </c>
      <c r="O197" s="67" t="s">
        <v>6144</v>
      </c>
      <c r="P197" s="10" t="s">
        <v>501</v>
      </c>
      <c r="Q197" s="67" t="s">
        <v>501</v>
      </c>
      <c r="R197" s="48"/>
      <c r="S197" s="48"/>
      <c r="T197" s="48"/>
      <c r="U197" s="48"/>
      <c r="V197" s="48"/>
      <c r="W197" s="48"/>
      <c r="X197" s="48"/>
      <c r="Y197" s="48"/>
    </row>
    <row r="198" spans="1:25" ht="18" customHeight="1">
      <c r="A198" s="48">
        <v>883</v>
      </c>
      <c r="B198" s="48" t="s">
        <v>1358</v>
      </c>
      <c r="C198" s="10">
        <v>40956</v>
      </c>
      <c r="D198" s="10">
        <v>41112</v>
      </c>
      <c r="E198" s="48" t="s">
        <v>1609</v>
      </c>
      <c r="F198" s="48" t="s">
        <v>1545</v>
      </c>
      <c r="G198" s="48" t="s">
        <v>2106</v>
      </c>
      <c r="H198" s="67" t="s">
        <v>501</v>
      </c>
      <c r="I198" s="67">
        <v>41121</v>
      </c>
      <c r="J198" s="10" t="s">
        <v>2107</v>
      </c>
      <c r="K198" s="10" t="s">
        <v>4590</v>
      </c>
      <c r="L198" s="48" t="s">
        <v>5190</v>
      </c>
      <c r="M198" s="67" t="s">
        <v>4591</v>
      </c>
      <c r="N198" s="67" t="s">
        <v>501</v>
      </c>
      <c r="O198" s="67" t="s">
        <v>501</v>
      </c>
      <c r="P198" s="10" t="s">
        <v>501</v>
      </c>
      <c r="Q198" s="67" t="s">
        <v>4565</v>
      </c>
      <c r="R198" s="48"/>
      <c r="S198" s="48"/>
      <c r="T198" s="48"/>
      <c r="U198" s="48"/>
      <c r="V198" s="48"/>
      <c r="W198" s="48"/>
      <c r="X198" s="48"/>
      <c r="Y198" s="48"/>
    </row>
    <row r="199" spans="1:25" ht="18" customHeight="1">
      <c r="A199" s="48">
        <v>884</v>
      </c>
      <c r="B199" s="48" t="s">
        <v>1369</v>
      </c>
      <c r="C199" s="10">
        <v>40956</v>
      </c>
      <c r="D199" s="10">
        <v>41112</v>
      </c>
      <c r="E199" s="48" t="s">
        <v>1544</v>
      </c>
      <c r="F199" s="48" t="s">
        <v>1545</v>
      </c>
      <c r="G199" s="48" t="s">
        <v>2108</v>
      </c>
      <c r="H199" s="67" t="s">
        <v>6215</v>
      </c>
      <c r="I199" s="67">
        <v>41117</v>
      </c>
      <c r="J199" s="10" t="s">
        <v>2109</v>
      </c>
      <c r="K199" s="10" t="s">
        <v>4592</v>
      </c>
      <c r="L199" s="48" t="s">
        <v>5191</v>
      </c>
      <c r="M199" s="67" t="s">
        <v>4593</v>
      </c>
      <c r="N199" s="67" t="s">
        <v>6277</v>
      </c>
      <c r="O199" s="67" t="s">
        <v>5398</v>
      </c>
      <c r="P199" s="10">
        <v>41120</v>
      </c>
      <c r="Q199" s="67" t="s">
        <v>501</v>
      </c>
      <c r="R199" s="48"/>
      <c r="S199" s="48"/>
      <c r="T199" s="48"/>
      <c r="U199" s="48"/>
      <c r="V199" s="48"/>
      <c r="W199" s="48"/>
      <c r="X199" s="48"/>
      <c r="Y199" s="48"/>
    </row>
    <row r="200" spans="1:25" ht="18" customHeight="1">
      <c r="A200" s="48">
        <v>885</v>
      </c>
      <c r="B200" s="48" t="s">
        <v>1341</v>
      </c>
      <c r="C200" s="10">
        <v>40956</v>
      </c>
      <c r="D200" s="10">
        <v>41001</v>
      </c>
      <c r="E200" s="48" t="s">
        <v>1553</v>
      </c>
      <c r="F200" s="48" t="s">
        <v>1545</v>
      </c>
      <c r="G200" s="48" t="s">
        <v>2110</v>
      </c>
      <c r="H200" s="67" t="s">
        <v>6036</v>
      </c>
      <c r="I200" s="67">
        <v>41115</v>
      </c>
      <c r="J200" s="10" t="s">
        <v>2111</v>
      </c>
      <c r="K200" s="10" t="s">
        <v>4594</v>
      </c>
      <c r="L200" s="48" t="s">
        <v>5192</v>
      </c>
      <c r="M200" s="67" t="s">
        <v>4595</v>
      </c>
      <c r="N200" s="67" t="s">
        <v>501</v>
      </c>
      <c r="O200" s="67" t="s">
        <v>501</v>
      </c>
      <c r="P200" s="10" t="s">
        <v>501</v>
      </c>
      <c r="Q200" s="67" t="s">
        <v>4565</v>
      </c>
      <c r="R200" s="48"/>
      <c r="S200" s="48"/>
      <c r="T200" s="48"/>
      <c r="U200" s="48"/>
      <c r="V200" s="48"/>
      <c r="W200" s="48"/>
      <c r="X200" s="48"/>
      <c r="Y200" s="48"/>
    </row>
    <row r="201" spans="1:25" ht="18" customHeight="1">
      <c r="A201" s="48">
        <v>901</v>
      </c>
      <c r="B201" s="48" t="s">
        <v>1351</v>
      </c>
      <c r="C201" s="10">
        <v>40956</v>
      </c>
      <c r="D201" s="10">
        <v>41112</v>
      </c>
      <c r="E201" s="48" t="s">
        <v>1609</v>
      </c>
      <c r="F201" s="48" t="s">
        <v>1545</v>
      </c>
      <c r="G201" s="48" t="s">
        <v>2112</v>
      </c>
      <c r="H201" s="67" t="s">
        <v>6139</v>
      </c>
      <c r="I201" s="67">
        <v>41121</v>
      </c>
      <c r="J201" s="10" t="s">
        <v>2113</v>
      </c>
      <c r="K201" s="10" t="s">
        <v>4596</v>
      </c>
      <c r="L201" s="48" t="s">
        <v>5193</v>
      </c>
      <c r="M201" s="67" t="s">
        <v>4597</v>
      </c>
      <c r="N201" s="67" t="s">
        <v>501</v>
      </c>
      <c r="O201" s="67" t="s">
        <v>501</v>
      </c>
      <c r="P201" s="10" t="s">
        <v>501</v>
      </c>
      <c r="Q201" s="67" t="s">
        <v>5194</v>
      </c>
      <c r="R201" s="48"/>
      <c r="S201" s="48"/>
      <c r="T201" s="48"/>
      <c r="U201" s="48"/>
      <c r="V201" s="48"/>
      <c r="W201" s="48"/>
      <c r="X201" s="48"/>
      <c r="Y201" s="48"/>
    </row>
    <row r="202" spans="1:25" ht="18" customHeight="1">
      <c r="A202" s="48">
        <v>887</v>
      </c>
      <c r="B202" s="48" t="s">
        <v>1361</v>
      </c>
      <c r="C202" s="10">
        <v>40956</v>
      </c>
      <c r="D202" s="10">
        <v>41112</v>
      </c>
      <c r="E202" s="48" t="s">
        <v>1698</v>
      </c>
      <c r="F202" s="48" t="s">
        <v>1545</v>
      </c>
      <c r="G202" s="48" t="s">
        <v>2114</v>
      </c>
      <c r="H202" s="67" t="s">
        <v>501</v>
      </c>
      <c r="I202" s="67" t="s">
        <v>501</v>
      </c>
      <c r="J202" s="10" t="s">
        <v>2115</v>
      </c>
      <c r="K202" s="10" t="s">
        <v>2116</v>
      </c>
      <c r="L202" s="48" t="s">
        <v>5195</v>
      </c>
      <c r="M202" s="67" t="s">
        <v>2117</v>
      </c>
      <c r="N202" s="67" t="s">
        <v>501</v>
      </c>
      <c r="O202" s="67" t="s">
        <v>501</v>
      </c>
      <c r="P202" s="10" t="s">
        <v>501</v>
      </c>
      <c r="Q202" s="67" t="s">
        <v>3588</v>
      </c>
      <c r="R202" s="48"/>
      <c r="S202" s="48"/>
      <c r="T202" s="48"/>
      <c r="U202" s="48"/>
      <c r="V202" s="48"/>
      <c r="W202" s="48"/>
      <c r="X202" s="48"/>
      <c r="Y202" s="48"/>
    </row>
    <row r="203" spans="1:25" ht="18" customHeight="1">
      <c r="A203" s="48">
        <v>888</v>
      </c>
      <c r="B203" s="48" t="s">
        <v>1332</v>
      </c>
      <c r="C203" s="10">
        <v>40956</v>
      </c>
      <c r="D203" s="10">
        <v>41113</v>
      </c>
      <c r="E203" s="48" t="s">
        <v>1698</v>
      </c>
      <c r="F203" s="48" t="s">
        <v>1545</v>
      </c>
      <c r="G203" s="48" t="s">
        <v>2118</v>
      </c>
      <c r="H203" s="67" t="s">
        <v>501</v>
      </c>
      <c r="I203" s="67" t="s">
        <v>501</v>
      </c>
      <c r="J203" s="10" t="s">
        <v>2119</v>
      </c>
      <c r="K203" s="10" t="s">
        <v>5531</v>
      </c>
      <c r="L203" s="48" t="s">
        <v>5196</v>
      </c>
      <c r="M203" s="67" t="s">
        <v>2120</v>
      </c>
      <c r="N203" s="67" t="s">
        <v>501</v>
      </c>
      <c r="O203" s="67" t="s">
        <v>501</v>
      </c>
      <c r="P203" s="10" t="s">
        <v>501</v>
      </c>
      <c r="Q203" s="67" t="s">
        <v>501</v>
      </c>
      <c r="R203" s="48"/>
      <c r="S203" s="48"/>
      <c r="T203" s="48"/>
      <c r="U203" s="48"/>
      <c r="V203" s="48"/>
      <c r="W203" s="48"/>
      <c r="X203" s="48"/>
      <c r="Y203" s="48"/>
    </row>
    <row r="204" spans="1:25" ht="18" customHeight="1">
      <c r="A204" s="48">
        <v>889</v>
      </c>
      <c r="B204" s="48" t="s">
        <v>1343</v>
      </c>
      <c r="C204" s="10">
        <v>40976</v>
      </c>
      <c r="D204" s="10">
        <v>41021</v>
      </c>
      <c r="E204" s="48" t="s">
        <v>1544</v>
      </c>
      <c r="F204" s="48" t="s">
        <v>1545</v>
      </c>
      <c r="G204" s="48" t="s">
        <v>2121</v>
      </c>
      <c r="H204" s="67" t="s">
        <v>2270</v>
      </c>
      <c r="I204" s="67">
        <v>40982</v>
      </c>
      <c r="J204" s="10" t="s">
        <v>1516</v>
      </c>
      <c r="K204" s="10" t="s">
        <v>2122</v>
      </c>
      <c r="L204" s="48" t="s">
        <v>5197</v>
      </c>
      <c r="M204" s="67" t="s">
        <v>1517</v>
      </c>
      <c r="N204" s="67" t="s">
        <v>2271</v>
      </c>
      <c r="O204" s="67" t="s">
        <v>2272</v>
      </c>
      <c r="P204" s="10">
        <v>40983</v>
      </c>
      <c r="Q204" s="67" t="s">
        <v>2123</v>
      </c>
      <c r="R204" s="48"/>
      <c r="S204" s="48"/>
      <c r="T204" s="48"/>
      <c r="U204" s="48"/>
      <c r="V204" s="48"/>
      <c r="W204" s="48"/>
      <c r="X204" s="48"/>
      <c r="Y204" s="48"/>
    </row>
    <row r="205" spans="1:25" ht="18" customHeight="1">
      <c r="A205" s="48">
        <v>890</v>
      </c>
      <c r="B205" s="48" t="s">
        <v>1353</v>
      </c>
      <c r="C205" s="10">
        <v>40956</v>
      </c>
      <c r="D205" s="10">
        <v>41112</v>
      </c>
      <c r="E205" s="48" t="s">
        <v>1698</v>
      </c>
      <c r="F205" s="48" t="s">
        <v>1545</v>
      </c>
      <c r="G205" s="48" t="s">
        <v>2124</v>
      </c>
      <c r="H205" s="67" t="s">
        <v>501</v>
      </c>
      <c r="I205" s="67" t="s">
        <v>501</v>
      </c>
      <c r="J205" s="10" t="s">
        <v>2125</v>
      </c>
      <c r="K205" s="10" t="s">
        <v>2126</v>
      </c>
      <c r="L205" s="48" t="s">
        <v>5198</v>
      </c>
      <c r="M205" s="67" t="s">
        <v>2127</v>
      </c>
      <c r="N205" s="67" t="s">
        <v>501</v>
      </c>
      <c r="O205" s="67" t="s">
        <v>501</v>
      </c>
      <c r="P205" s="10" t="s">
        <v>501</v>
      </c>
      <c r="Q205" s="67" t="s">
        <v>3589</v>
      </c>
      <c r="R205" s="48"/>
      <c r="S205" s="48"/>
      <c r="T205" s="48"/>
      <c r="U205" s="48"/>
      <c r="V205" s="48"/>
      <c r="W205" s="48"/>
      <c r="X205" s="48"/>
      <c r="Y205" s="48"/>
    </row>
    <row r="206" spans="1:25" ht="18" customHeight="1">
      <c r="A206" s="48">
        <v>891</v>
      </c>
      <c r="B206" s="48" t="s">
        <v>1363</v>
      </c>
      <c r="C206" s="10">
        <v>40956</v>
      </c>
      <c r="D206" s="10">
        <v>41112</v>
      </c>
      <c r="E206" s="48" t="s">
        <v>1698</v>
      </c>
      <c r="F206" s="48" t="s">
        <v>1545</v>
      </c>
      <c r="G206" s="48" t="s">
        <v>2128</v>
      </c>
      <c r="H206" s="67" t="s">
        <v>501</v>
      </c>
      <c r="I206" s="67" t="s">
        <v>501</v>
      </c>
      <c r="J206" s="10" t="s">
        <v>2129</v>
      </c>
      <c r="K206" s="10" t="s">
        <v>2130</v>
      </c>
      <c r="L206" s="48" t="s">
        <v>5199</v>
      </c>
      <c r="M206" s="67" t="s">
        <v>2131</v>
      </c>
      <c r="N206" s="67" t="s">
        <v>501</v>
      </c>
      <c r="O206" s="67" t="s">
        <v>501</v>
      </c>
      <c r="P206" s="10" t="s">
        <v>501</v>
      </c>
      <c r="Q206" s="67" t="s">
        <v>3581</v>
      </c>
      <c r="R206" s="48"/>
      <c r="S206" s="48"/>
      <c r="T206" s="48"/>
      <c r="U206" s="48"/>
      <c r="V206" s="48"/>
      <c r="W206" s="48"/>
      <c r="X206" s="48"/>
      <c r="Y206" s="48"/>
    </row>
    <row r="207" spans="1:25" ht="18" customHeight="1">
      <c r="A207" s="48">
        <v>892</v>
      </c>
      <c r="B207" s="48" t="s">
        <v>1334</v>
      </c>
      <c r="C207" s="10">
        <v>40956</v>
      </c>
      <c r="D207" s="10">
        <v>41112</v>
      </c>
      <c r="E207" s="48" t="s">
        <v>1698</v>
      </c>
      <c r="F207" s="48" t="s">
        <v>1545</v>
      </c>
      <c r="G207" s="48" t="s">
        <v>2132</v>
      </c>
      <c r="H207" s="67" t="s">
        <v>501</v>
      </c>
      <c r="I207" s="67" t="s">
        <v>501</v>
      </c>
      <c r="J207" s="10" t="s">
        <v>2133</v>
      </c>
      <c r="K207" s="10" t="s">
        <v>2134</v>
      </c>
      <c r="L207" s="48" t="s">
        <v>5200</v>
      </c>
      <c r="M207" s="67" t="s">
        <v>2135</v>
      </c>
      <c r="N207" s="67" t="s">
        <v>501</v>
      </c>
      <c r="O207" s="67" t="s">
        <v>501</v>
      </c>
      <c r="P207" s="10" t="s">
        <v>501</v>
      </c>
      <c r="Q207" s="67" t="s">
        <v>3586</v>
      </c>
      <c r="R207" s="48"/>
      <c r="S207" s="48"/>
      <c r="T207" s="48"/>
      <c r="U207" s="48"/>
      <c r="V207" s="48"/>
      <c r="W207" s="48"/>
      <c r="X207" s="48"/>
      <c r="Y207" s="48"/>
    </row>
    <row r="208" spans="1:25" ht="18" customHeight="1">
      <c r="A208" s="48">
        <v>893</v>
      </c>
      <c r="B208" s="48" t="s">
        <v>1346</v>
      </c>
      <c r="C208" s="10">
        <v>40956</v>
      </c>
      <c r="D208" s="10">
        <v>41102</v>
      </c>
      <c r="E208" s="48" t="s">
        <v>1698</v>
      </c>
      <c r="F208" s="48" t="s">
        <v>1545</v>
      </c>
      <c r="G208" s="48" t="s">
        <v>2136</v>
      </c>
      <c r="H208" s="67" t="s">
        <v>501</v>
      </c>
      <c r="I208" s="67" t="s">
        <v>501</v>
      </c>
      <c r="J208" s="10" t="s">
        <v>2137</v>
      </c>
      <c r="K208" s="10" t="s">
        <v>5532</v>
      </c>
      <c r="L208" s="48" t="s">
        <v>5201</v>
      </c>
      <c r="M208" s="67" t="s">
        <v>1496</v>
      </c>
      <c r="N208" s="67" t="s">
        <v>501</v>
      </c>
      <c r="O208" s="67" t="s">
        <v>501</v>
      </c>
      <c r="P208" s="10" t="s">
        <v>501</v>
      </c>
      <c r="Q208" s="67" t="s">
        <v>2447</v>
      </c>
      <c r="R208" s="48"/>
      <c r="S208" s="48"/>
      <c r="T208" s="48"/>
      <c r="U208" s="48"/>
      <c r="V208" s="48"/>
      <c r="W208" s="48"/>
      <c r="X208" s="48"/>
      <c r="Y208" s="48"/>
    </row>
    <row r="209" spans="1:25" ht="18" customHeight="1">
      <c r="A209" s="48">
        <v>894</v>
      </c>
      <c r="B209" s="48" t="s">
        <v>1531</v>
      </c>
      <c r="C209" s="10">
        <v>40956</v>
      </c>
      <c r="D209" s="10">
        <v>41001</v>
      </c>
      <c r="E209" s="48" t="s">
        <v>1544</v>
      </c>
      <c r="F209" s="48" t="s">
        <v>1787</v>
      </c>
      <c r="G209" s="48" t="s">
        <v>2138</v>
      </c>
      <c r="H209" s="48" t="s">
        <v>1487</v>
      </c>
      <c r="I209" s="48">
        <v>40969</v>
      </c>
      <c r="J209" s="10" t="s">
        <v>2139</v>
      </c>
      <c r="K209" s="10" t="s">
        <v>1488</v>
      </c>
      <c r="L209" s="48" t="s">
        <v>5202</v>
      </c>
      <c r="M209" s="48" t="s">
        <v>2140</v>
      </c>
      <c r="N209" s="48" t="s">
        <v>2141</v>
      </c>
      <c r="O209" s="48" t="s">
        <v>2142</v>
      </c>
      <c r="P209" s="66">
        <v>40970</v>
      </c>
      <c r="Q209" s="67" t="s">
        <v>501</v>
      </c>
      <c r="R209" s="48"/>
      <c r="S209" s="48"/>
      <c r="T209" s="48"/>
      <c r="U209" s="48"/>
      <c r="V209" s="10"/>
      <c r="W209" s="48"/>
      <c r="X209" s="48"/>
      <c r="Y209" s="48"/>
    </row>
    <row r="210" spans="1:25" ht="18" customHeight="1">
      <c r="A210" s="48">
        <v>895</v>
      </c>
      <c r="B210" s="48" t="s">
        <v>1365</v>
      </c>
      <c r="C210" s="10">
        <v>40956</v>
      </c>
      <c r="D210" s="10">
        <v>41001</v>
      </c>
      <c r="E210" s="48" t="s">
        <v>1544</v>
      </c>
      <c r="F210" s="48" t="s">
        <v>1545</v>
      </c>
      <c r="G210" s="48" t="s">
        <v>2143</v>
      </c>
      <c r="H210" s="67" t="s">
        <v>1494</v>
      </c>
      <c r="I210" s="67">
        <v>40970</v>
      </c>
      <c r="J210" s="10" t="s">
        <v>2144</v>
      </c>
      <c r="K210" s="10" t="s">
        <v>1495</v>
      </c>
      <c r="L210" s="48" t="s">
        <v>5203</v>
      </c>
      <c r="M210" s="67" t="s">
        <v>2145</v>
      </c>
      <c r="N210" s="67" t="s">
        <v>397</v>
      </c>
      <c r="O210" s="67" t="s">
        <v>1565</v>
      </c>
      <c r="P210" s="66">
        <v>40970</v>
      </c>
      <c r="Q210" s="67" t="s">
        <v>501</v>
      </c>
      <c r="R210" s="48"/>
      <c r="S210" s="48"/>
      <c r="T210" s="48"/>
      <c r="U210" s="48"/>
      <c r="V210" s="10"/>
      <c r="W210" s="48"/>
      <c r="X210" s="48"/>
      <c r="Y210" s="48"/>
    </row>
    <row r="211" spans="1:25" ht="18" customHeight="1">
      <c r="A211" s="48" t="s">
        <v>2291</v>
      </c>
      <c r="B211" s="48" t="s">
        <v>1336</v>
      </c>
      <c r="C211" s="10">
        <v>40956</v>
      </c>
      <c r="D211" s="10">
        <v>41001</v>
      </c>
      <c r="E211" s="48" t="s">
        <v>1698</v>
      </c>
      <c r="F211" s="48" t="s">
        <v>1545</v>
      </c>
      <c r="G211" s="48" t="s">
        <v>2146</v>
      </c>
      <c r="H211" s="67" t="s">
        <v>501</v>
      </c>
      <c r="I211" s="67" t="s">
        <v>501</v>
      </c>
      <c r="J211" s="10" t="s">
        <v>2147</v>
      </c>
      <c r="K211" s="10" t="s">
        <v>1429</v>
      </c>
      <c r="L211" s="48" t="s">
        <v>5204</v>
      </c>
      <c r="M211" s="67" t="s">
        <v>2148</v>
      </c>
      <c r="N211" s="67" t="s">
        <v>501</v>
      </c>
      <c r="O211" s="67" t="s">
        <v>501</v>
      </c>
      <c r="P211" s="66" t="s">
        <v>501</v>
      </c>
      <c r="Q211" s="67" t="s">
        <v>501</v>
      </c>
      <c r="R211" s="48"/>
      <c r="S211" s="48"/>
      <c r="T211" s="48"/>
      <c r="U211" s="48"/>
      <c r="V211" s="48"/>
      <c r="W211" s="48"/>
      <c r="X211" s="48"/>
      <c r="Y211" s="48"/>
    </row>
    <row r="212" spans="1:25" ht="18" customHeight="1">
      <c r="A212" s="48">
        <v>897</v>
      </c>
      <c r="B212" s="48" t="s">
        <v>1347</v>
      </c>
      <c r="C212" s="10">
        <v>40956</v>
      </c>
      <c r="D212" s="10">
        <v>41112</v>
      </c>
      <c r="E212" s="48" t="s">
        <v>1609</v>
      </c>
      <c r="F212" s="48" t="s">
        <v>1545</v>
      </c>
      <c r="G212" s="48" t="s">
        <v>2149</v>
      </c>
      <c r="H212" s="67" t="s">
        <v>501</v>
      </c>
      <c r="I212" s="67">
        <v>41148</v>
      </c>
      <c r="J212" s="10" t="s">
        <v>2150</v>
      </c>
      <c r="K212" s="10" t="s">
        <v>4598</v>
      </c>
      <c r="L212" s="48" t="s">
        <v>5205</v>
      </c>
      <c r="M212" s="67" t="s">
        <v>4599</v>
      </c>
      <c r="N212" s="67" t="s">
        <v>501</v>
      </c>
      <c r="O212" s="67" t="s">
        <v>501</v>
      </c>
      <c r="P212" s="10" t="s">
        <v>501</v>
      </c>
      <c r="Q212" s="67" t="s">
        <v>4565</v>
      </c>
      <c r="R212" s="48"/>
      <c r="S212" s="48"/>
      <c r="T212" s="48"/>
      <c r="U212" s="48"/>
      <c r="V212" s="48"/>
      <c r="W212" s="48"/>
      <c r="X212" s="48"/>
      <c r="Y212" s="48"/>
    </row>
    <row r="213" spans="1:25" ht="18" customHeight="1">
      <c r="A213" s="48">
        <v>898</v>
      </c>
      <c r="B213" s="48" t="s">
        <v>1357</v>
      </c>
      <c r="C213" s="10">
        <v>40956</v>
      </c>
      <c r="D213" s="10">
        <v>41112</v>
      </c>
      <c r="E213" s="48" t="s">
        <v>1698</v>
      </c>
      <c r="F213" s="48" t="s">
        <v>1545</v>
      </c>
      <c r="G213" s="48" t="s">
        <v>2152</v>
      </c>
      <c r="H213" s="67" t="s">
        <v>501</v>
      </c>
      <c r="I213" s="67" t="s">
        <v>501</v>
      </c>
      <c r="J213" s="10" t="s">
        <v>2153</v>
      </c>
      <c r="K213" s="10" t="s">
        <v>5533</v>
      </c>
      <c r="L213" s="48" t="s">
        <v>5206</v>
      </c>
      <c r="M213" s="67" t="s">
        <v>4600</v>
      </c>
      <c r="N213" s="67" t="s">
        <v>501</v>
      </c>
      <c r="O213" s="67" t="s">
        <v>501</v>
      </c>
      <c r="P213" s="10" t="s">
        <v>501</v>
      </c>
      <c r="Q213" s="67" t="s">
        <v>501</v>
      </c>
      <c r="R213" s="48"/>
      <c r="S213" s="48"/>
      <c r="T213" s="48"/>
      <c r="U213" s="48"/>
      <c r="V213" s="48"/>
      <c r="W213" s="48"/>
      <c r="X213" s="48"/>
      <c r="Y213" s="48"/>
    </row>
    <row r="214" spans="1:25" ht="18" customHeight="1">
      <c r="A214" s="48">
        <v>899</v>
      </c>
      <c r="B214" s="48" t="s">
        <v>1339</v>
      </c>
      <c r="C214" s="10">
        <v>40956</v>
      </c>
      <c r="D214" s="10">
        <v>41001</v>
      </c>
      <c r="E214" s="48" t="s">
        <v>1544</v>
      </c>
      <c r="F214" s="48" t="s">
        <v>1545</v>
      </c>
      <c r="G214" s="48" t="s">
        <v>2155</v>
      </c>
      <c r="H214" s="48" t="s">
        <v>2156</v>
      </c>
      <c r="I214" s="48">
        <v>40982</v>
      </c>
      <c r="J214" s="10" t="s">
        <v>2157</v>
      </c>
      <c r="K214" s="10" t="s">
        <v>1428</v>
      </c>
      <c r="L214" s="48" t="s">
        <v>5207</v>
      </c>
      <c r="M214" s="48" t="s">
        <v>2158</v>
      </c>
      <c r="N214" s="48" t="s">
        <v>2273</v>
      </c>
      <c r="O214" s="48" t="s">
        <v>1575</v>
      </c>
      <c r="P214" s="10">
        <v>40982</v>
      </c>
      <c r="Q214" s="67" t="s">
        <v>2236</v>
      </c>
      <c r="R214" s="48"/>
      <c r="S214" s="48"/>
      <c r="T214" s="48"/>
      <c r="U214" s="48"/>
      <c r="V214" s="48"/>
      <c r="W214" s="48"/>
      <c r="X214" s="48"/>
      <c r="Y214" s="48"/>
    </row>
    <row r="215" spans="1:25" ht="18" customHeight="1">
      <c r="A215" s="48">
        <v>900</v>
      </c>
      <c r="B215" s="48" t="s">
        <v>1350</v>
      </c>
      <c r="C215" s="10">
        <v>40956</v>
      </c>
      <c r="D215" s="10">
        <v>41001</v>
      </c>
      <c r="E215" s="48" t="s">
        <v>1544</v>
      </c>
      <c r="F215" s="48" t="s">
        <v>1545</v>
      </c>
      <c r="G215" s="48" t="s">
        <v>2159</v>
      </c>
      <c r="H215" s="67" t="s">
        <v>2548</v>
      </c>
      <c r="I215" s="67">
        <v>41002</v>
      </c>
      <c r="J215" s="10" t="s">
        <v>2160</v>
      </c>
      <c r="K215" s="10" t="s">
        <v>2161</v>
      </c>
      <c r="L215" s="48" t="s">
        <v>5208</v>
      </c>
      <c r="M215" s="67" t="s">
        <v>2162</v>
      </c>
      <c r="N215" s="67" t="s">
        <v>2554</v>
      </c>
      <c r="O215" s="67" t="s">
        <v>1674</v>
      </c>
      <c r="P215" s="10">
        <v>41002</v>
      </c>
      <c r="Q215" s="67" t="s">
        <v>3582</v>
      </c>
      <c r="R215" s="48"/>
      <c r="S215" s="48"/>
      <c r="T215" s="48"/>
      <c r="U215" s="48"/>
      <c r="V215" s="48"/>
      <c r="W215" s="48"/>
      <c r="X215" s="48"/>
      <c r="Y215" s="48"/>
    </row>
    <row r="216" spans="1:25" ht="18" customHeight="1">
      <c r="A216" s="48">
        <v>902</v>
      </c>
      <c r="B216" s="48" t="s">
        <v>1360</v>
      </c>
      <c r="C216" s="10">
        <v>40956</v>
      </c>
      <c r="D216" s="10">
        <v>41112</v>
      </c>
      <c r="E216" s="48" t="s">
        <v>1544</v>
      </c>
      <c r="F216" s="48" t="s">
        <v>1545</v>
      </c>
      <c r="G216" s="48" t="s">
        <v>2163</v>
      </c>
      <c r="H216" s="67" t="s">
        <v>6216</v>
      </c>
      <c r="I216" s="67">
        <v>41117</v>
      </c>
      <c r="J216" s="10" t="s">
        <v>2164</v>
      </c>
      <c r="K216" s="10" t="s">
        <v>4601</v>
      </c>
      <c r="L216" s="48" t="s">
        <v>5209</v>
      </c>
      <c r="M216" s="67" t="s">
        <v>4602</v>
      </c>
      <c r="N216" s="67" t="s">
        <v>6278</v>
      </c>
      <c r="O216" s="67" t="s">
        <v>2747</v>
      </c>
      <c r="P216" s="10">
        <v>41120</v>
      </c>
      <c r="Q216" s="67" t="s">
        <v>501</v>
      </c>
      <c r="R216" s="48"/>
      <c r="S216" s="48"/>
      <c r="T216" s="48"/>
      <c r="U216" s="48"/>
      <c r="V216" s="48"/>
      <c r="W216" s="48"/>
      <c r="X216" s="48"/>
      <c r="Y216" s="48"/>
    </row>
    <row r="217" spans="1:25" ht="18" customHeight="1">
      <c r="A217" s="48">
        <v>903</v>
      </c>
      <c r="B217" s="48" t="s">
        <v>1331</v>
      </c>
      <c r="C217" s="10">
        <v>40956</v>
      </c>
      <c r="D217" s="10">
        <v>41113</v>
      </c>
      <c r="E217" s="48" t="s">
        <v>1609</v>
      </c>
      <c r="F217" s="48" t="s">
        <v>1545</v>
      </c>
      <c r="G217" s="48" t="s">
        <v>2165</v>
      </c>
      <c r="H217" s="67" t="s">
        <v>501</v>
      </c>
      <c r="I217" s="67">
        <v>41148</v>
      </c>
      <c r="J217" s="10" t="s">
        <v>2166</v>
      </c>
      <c r="K217" s="10" t="s">
        <v>4603</v>
      </c>
      <c r="L217" s="48" t="s">
        <v>5210</v>
      </c>
      <c r="M217" s="67" t="s">
        <v>4604</v>
      </c>
      <c r="N217" s="67" t="s">
        <v>501</v>
      </c>
      <c r="O217" s="67" t="s">
        <v>501</v>
      </c>
      <c r="P217" s="10" t="s">
        <v>501</v>
      </c>
      <c r="Q217" s="67" t="s">
        <v>4565</v>
      </c>
      <c r="R217" s="48"/>
      <c r="S217" s="48"/>
      <c r="T217" s="48"/>
      <c r="U217" s="48"/>
      <c r="V217" s="48"/>
      <c r="W217" s="48"/>
      <c r="X217" s="48"/>
      <c r="Y217" s="48"/>
    </row>
    <row r="218" spans="1:25" ht="18" customHeight="1">
      <c r="A218" s="48">
        <v>904</v>
      </c>
      <c r="B218" s="48" t="s">
        <v>1342</v>
      </c>
      <c r="C218" s="10">
        <v>40956</v>
      </c>
      <c r="D218" s="10">
        <v>41112</v>
      </c>
      <c r="E218" s="48" t="s">
        <v>1609</v>
      </c>
      <c r="F218" s="48" t="s">
        <v>1545</v>
      </c>
      <c r="G218" s="48" t="s">
        <v>2167</v>
      </c>
      <c r="H218" s="67" t="s">
        <v>6037</v>
      </c>
      <c r="I218" s="67">
        <v>41148</v>
      </c>
      <c r="J218" s="10" t="s">
        <v>2168</v>
      </c>
      <c r="K218" s="10" t="s">
        <v>2169</v>
      </c>
      <c r="L218" s="48" t="s">
        <v>5211</v>
      </c>
      <c r="M218" s="67" t="s">
        <v>2170</v>
      </c>
      <c r="N218" s="67" t="s">
        <v>501</v>
      </c>
      <c r="O218" s="67" t="s">
        <v>501</v>
      </c>
      <c r="P218" s="10" t="s">
        <v>501</v>
      </c>
      <c r="Q218" s="67" t="s">
        <v>4565</v>
      </c>
      <c r="R218" s="48"/>
      <c r="S218" s="48"/>
      <c r="T218" s="48"/>
      <c r="U218" s="48"/>
      <c r="V218" s="48"/>
      <c r="W218" s="48"/>
      <c r="X218" s="48"/>
      <c r="Y218" s="48"/>
    </row>
    <row r="219" spans="1:25" ht="18" customHeight="1">
      <c r="A219" s="48">
        <v>905</v>
      </c>
      <c r="B219" s="48" t="s">
        <v>1352</v>
      </c>
      <c r="C219" s="10">
        <v>40956</v>
      </c>
      <c r="D219" s="10">
        <v>41112</v>
      </c>
      <c r="E219" s="48" t="s">
        <v>1544</v>
      </c>
      <c r="F219" s="48" t="s">
        <v>1545</v>
      </c>
      <c r="G219" s="48" t="s">
        <v>2171</v>
      </c>
      <c r="H219" s="67" t="s">
        <v>6038</v>
      </c>
      <c r="I219" s="67">
        <v>41109</v>
      </c>
      <c r="J219" s="10" t="s">
        <v>2172</v>
      </c>
      <c r="K219" s="10" t="s">
        <v>4605</v>
      </c>
      <c r="L219" s="48" t="s">
        <v>5212</v>
      </c>
      <c r="M219" s="67" t="s">
        <v>4606</v>
      </c>
      <c r="N219" s="67" t="s">
        <v>6039</v>
      </c>
      <c r="O219" s="67" t="s">
        <v>4647</v>
      </c>
      <c r="P219" s="10">
        <v>41110</v>
      </c>
      <c r="Q219" s="67" t="s">
        <v>4565</v>
      </c>
      <c r="R219" s="48"/>
      <c r="S219" s="48"/>
      <c r="T219" s="48"/>
      <c r="U219" s="48"/>
      <c r="V219" s="48"/>
      <c r="W219" s="48"/>
      <c r="X219" s="48"/>
      <c r="Y219" s="48"/>
    </row>
    <row r="220" spans="1:25" ht="18" customHeight="1">
      <c r="A220" s="48">
        <v>906</v>
      </c>
      <c r="B220" s="48" t="s">
        <v>1362</v>
      </c>
      <c r="C220" s="10">
        <v>40956</v>
      </c>
      <c r="D220" s="10">
        <v>41112</v>
      </c>
      <c r="E220" s="48" t="s">
        <v>1609</v>
      </c>
      <c r="F220" s="48" t="s">
        <v>1545</v>
      </c>
      <c r="G220" s="48" t="s">
        <v>2174</v>
      </c>
      <c r="H220" s="67" t="s">
        <v>6040</v>
      </c>
      <c r="I220" s="67">
        <v>41121</v>
      </c>
      <c r="J220" s="10" t="s">
        <v>2175</v>
      </c>
      <c r="K220" s="10" t="s">
        <v>4607</v>
      </c>
      <c r="L220" s="48" t="s">
        <v>5213</v>
      </c>
      <c r="M220" s="67" t="s">
        <v>2176</v>
      </c>
      <c r="N220" s="67" t="s">
        <v>501</v>
      </c>
      <c r="O220" s="67" t="s">
        <v>501</v>
      </c>
      <c r="P220" s="10" t="s">
        <v>501</v>
      </c>
      <c r="Q220" s="67" t="s">
        <v>4565</v>
      </c>
      <c r="R220" s="48"/>
      <c r="S220" s="48"/>
      <c r="T220" s="48"/>
      <c r="U220" s="48"/>
      <c r="V220" s="48"/>
      <c r="W220" s="48"/>
      <c r="X220" s="48"/>
      <c r="Y220" s="48"/>
    </row>
    <row r="221" spans="1:25" ht="18" customHeight="1">
      <c r="A221" s="48">
        <v>907</v>
      </c>
      <c r="B221" s="48" t="s">
        <v>1333</v>
      </c>
      <c r="C221" s="10">
        <v>40956</v>
      </c>
      <c r="D221" s="10">
        <v>41103</v>
      </c>
      <c r="E221" s="48" t="s">
        <v>1609</v>
      </c>
      <c r="F221" s="48" t="s">
        <v>1545</v>
      </c>
      <c r="G221" s="48" t="s">
        <v>2177</v>
      </c>
      <c r="H221" s="67" t="s">
        <v>6140</v>
      </c>
      <c r="I221" s="67">
        <v>41121</v>
      </c>
      <c r="J221" s="10" t="s">
        <v>2178</v>
      </c>
      <c r="K221" s="10" t="s">
        <v>4608</v>
      </c>
      <c r="L221" s="48" t="s">
        <v>5214</v>
      </c>
      <c r="M221" s="67" t="s">
        <v>4609</v>
      </c>
      <c r="N221" s="67" t="s">
        <v>501</v>
      </c>
      <c r="O221" s="67" t="s">
        <v>501</v>
      </c>
      <c r="P221" s="10" t="s">
        <v>501</v>
      </c>
      <c r="Q221" s="67" t="s">
        <v>501</v>
      </c>
      <c r="R221" s="48"/>
      <c r="S221" s="48"/>
      <c r="T221" s="48"/>
      <c r="U221" s="48"/>
      <c r="V221" s="48"/>
      <c r="W221" s="48"/>
      <c r="X221" s="48"/>
      <c r="Y221" s="48"/>
    </row>
    <row r="222" spans="1:25" ht="18" customHeight="1">
      <c r="A222" s="48">
        <v>908</v>
      </c>
      <c r="B222" s="48" t="s">
        <v>1345</v>
      </c>
      <c r="C222" s="10">
        <v>40956</v>
      </c>
      <c r="D222" s="10">
        <v>41112</v>
      </c>
      <c r="E222" s="48" t="s">
        <v>1544</v>
      </c>
      <c r="F222" s="48" t="s">
        <v>1545</v>
      </c>
      <c r="G222" s="48" t="s">
        <v>2179</v>
      </c>
      <c r="H222" s="67" t="s">
        <v>6472</v>
      </c>
      <c r="I222" s="67">
        <v>41120</v>
      </c>
      <c r="J222" s="10" t="s">
        <v>2180</v>
      </c>
      <c r="K222" s="10" t="s">
        <v>4610</v>
      </c>
      <c r="L222" s="48" t="s">
        <v>5215</v>
      </c>
      <c r="M222" s="67" t="s">
        <v>4611</v>
      </c>
      <c r="N222" s="67" t="s">
        <v>6473</v>
      </c>
      <c r="O222" s="67" t="s">
        <v>6144</v>
      </c>
      <c r="P222" s="10">
        <v>41121</v>
      </c>
      <c r="Q222" s="67" t="s">
        <v>4565</v>
      </c>
      <c r="R222" s="48"/>
      <c r="S222" s="48"/>
      <c r="T222" s="48"/>
      <c r="U222" s="48"/>
      <c r="V222" s="48"/>
      <c r="W222" s="48"/>
      <c r="X222" s="48"/>
      <c r="Y222" s="48"/>
    </row>
    <row r="223" spans="1:25" ht="18" customHeight="1">
      <c r="A223" s="48">
        <v>909</v>
      </c>
      <c r="B223" s="48" t="s">
        <v>1356</v>
      </c>
      <c r="C223" s="10">
        <v>40956</v>
      </c>
      <c r="D223" s="10">
        <v>41001</v>
      </c>
      <c r="E223" s="48" t="s">
        <v>1544</v>
      </c>
      <c r="F223" s="48" t="s">
        <v>1545</v>
      </c>
      <c r="G223" s="48" t="s">
        <v>2182</v>
      </c>
      <c r="H223" s="48" t="s">
        <v>2340</v>
      </c>
      <c r="I223" s="48">
        <v>40989</v>
      </c>
      <c r="J223" s="10" t="s">
        <v>2183</v>
      </c>
      <c r="K223" s="10" t="s">
        <v>2184</v>
      </c>
      <c r="L223" s="48" t="s">
        <v>5216</v>
      </c>
      <c r="M223" s="48" t="s">
        <v>3065</v>
      </c>
      <c r="N223" s="48" t="s">
        <v>2442</v>
      </c>
      <c r="O223" s="48" t="s">
        <v>2275</v>
      </c>
      <c r="P223" s="10">
        <v>40991</v>
      </c>
      <c r="Q223" s="67" t="s">
        <v>3590</v>
      </c>
      <c r="R223" s="48"/>
      <c r="S223" s="48"/>
      <c r="T223" s="48"/>
      <c r="U223" s="48"/>
      <c r="V223" s="48"/>
      <c r="W223" s="48"/>
      <c r="X223" s="48"/>
      <c r="Y223" s="48"/>
    </row>
    <row r="224" spans="1:25" ht="18" customHeight="1">
      <c r="A224" s="48">
        <v>910</v>
      </c>
      <c r="B224" s="48" t="s">
        <v>1367</v>
      </c>
      <c r="C224" s="10">
        <v>40956</v>
      </c>
      <c r="D224" s="10">
        <v>41001</v>
      </c>
      <c r="E224" s="48" t="s">
        <v>1544</v>
      </c>
      <c r="F224" s="48" t="s">
        <v>1545</v>
      </c>
      <c r="G224" s="48" t="s">
        <v>2185</v>
      </c>
      <c r="H224" s="67" t="s">
        <v>1497</v>
      </c>
      <c r="I224" s="67">
        <v>40970</v>
      </c>
      <c r="J224" s="10" t="s">
        <v>2186</v>
      </c>
      <c r="K224" s="10" t="s">
        <v>1498</v>
      </c>
      <c r="L224" s="48" t="s">
        <v>5217</v>
      </c>
      <c r="M224" s="67" t="s">
        <v>2187</v>
      </c>
      <c r="N224" s="67" t="s">
        <v>2188</v>
      </c>
      <c r="O224" s="67" t="s">
        <v>1552</v>
      </c>
      <c r="P224" s="66">
        <v>40970</v>
      </c>
      <c r="Q224" s="67" t="s">
        <v>501</v>
      </c>
      <c r="R224" s="48"/>
      <c r="S224" s="48"/>
      <c r="T224" s="48"/>
      <c r="U224" s="48"/>
      <c r="V224" s="48"/>
      <c r="W224" s="48"/>
      <c r="X224" s="48"/>
      <c r="Y224" s="48"/>
    </row>
    <row r="225" spans="1:25" ht="18" customHeight="1">
      <c r="A225" s="48">
        <v>911</v>
      </c>
      <c r="B225" s="48" t="s">
        <v>1338</v>
      </c>
      <c r="C225" s="10">
        <v>40956</v>
      </c>
      <c r="D225" s="10">
        <v>41112</v>
      </c>
      <c r="E225" s="48" t="s">
        <v>1698</v>
      </c>
      <c r="F225" s="48" t="s">
        <v>1545</v>
      </c>
      <c r="G225" s="48" t="s">
        <v>2189</v>
      </c>
      <c r="H225" s="67" t="s">
        <v>501</v>
      </c>
      <c r="I225" s="67" t="s">
        <v>501</v>
      </c>
      <c r="J225" s="10" t="s">
        <v>2190</v>
      </c>
      <c r="K225" s="10" t="s">
        <v>5534</v>
      </c>
      <c r="L225" s="48" t="s">
        <v>5218</v>
      </c>
      <c r="M225" s="67" t="s">
        <v>2191</v>
      </c>
      <c r="N225" s="67" t="s">
        <v>501</v>
      </c>
      <c r="O225" s="67" t="s">
        <v>501</v>
      </c>
      <c r="P225" s="10" t="s">
        <v>501</v>
      </c>
      <c r="Q225" s="67" t="s">
        <v>501</v>
      </c>
      <c r="R225" s="48"/>
      <c r="S225" s="48"/>
      <c r="T225" s="48"/>
      <c r="U225" s="48"/>
      <c r="V225" s="10"/>
      <c r="W225" s="48"/>
      <c r="X225" s="48"/>
      <c r="Y225" s="48"/>
    </row>
    <row r="226" spans="1:25" ht="18" customHeight="1">
      <c r="A226" s="48">
        <v>912</v>
      </c>
      <c r="B226" s="48" t="s">
        <v>1349</v>
      </c>
      <c r="C226" s="10">
        <v>40956</v>
      </c>
      <c r="D226" s="10">
        <v>41112</v>
      </c>
      <c r="E226" s="48" t="s">
        <v>1609</v>
      </c>
      <c r="F226" s="48" t="s">
        <v>1545</v>
      </c>
      <c r="G226" s="48" t="s">
        <v>2192</v>
      </c>
      <c r="H226" s="67" t="s">
        <v>6141</v>
      </c>
      <c r="I226" s="67">
        <v>41146</v>
      </c>
      <c r="J226" s="10" t="s">
        <v>2193</v>
      </c>
      <c r="K226" s="10" t="s">
        <v>2194</v>
      </c>
      <c r="L226" s="48" t="s">
        <v>5219</v>
      </c>
      <c r="M226" s="67" t="s">
        <v>2195</v>
      </c>
      <c r="N226" s="67" t="s">
        <v>501</v>
      </c>
      <c r="O226" s="67" t="s">
        <v>501</v>
      </c>
      <c r="P226" s="10" t="s">
        <v>501</v>
      </c>
      <c r="Q226" s="67" t="s">
        <v>4565</v>
      </c>
      <c r="R226" s="48"/>
      <c r="S226" s="48"/>
      <c r="T226" s="48"/>
      <c r="U226" s="48"/>
      <c r="V226" s="48"/>
      <c r="W226" s="48"/>
      <c r="X226" s="48"/>
      <c r="Y226" s="48"/>
    </row>
    <row r="227" spans="1:25" ht="18" customHeight="1">
      <c r="A227" s="48" t="s">
        <v>2292</v>
      </c>
      <c r="B227" s="48" t="s">
        <v>1359</v>
      </c>
      <c r="C227" s="10">
        <v>40956</v>
      </c>
      <c r="D227" s="10">
        <v>41001</v>
      </c>
      <c r="E227" s="48" t="s">
        <v>1698</v>
      </c>
      <c r="F227" s="48" t="s">
        <v>1545</v>
      </c>
      <c r="G227" s="48" t="s">
        <v>2196</v>
      </c>
      <c r="H227" s="67" t="s">
        <v>501</v>
      </c>
      <c r="I227" s="67" t="s">
        <v>501</v>
      </c>
      <c r="J227" s="10" t="s">
        <v>2197</v>
      </c>
      <c r="K227" s="10" t="s">
        <v>2198</v>
      </c>
      <c r="L227" s="48" t="s">
        <v>5220</v>
      </c>
      <c r="M227" s="67" t="s">
        <v>2199</v>
      </c>
      <c r="N227" s="67" t="s">
        <v>501</v>
      </c>
      <c r="O227" s="67" t="s">
        <v>501</v>
      </c>
      <c r="P227" s="66" t="s">
        <v>501</v>
      </c>
      <c r="Q227" s="67" t="s">
        <v>501</v>
      </c>
      <c r="R227" s="48"/>
      <c r="S227" s="48"/>
      <c r="T227" s="48"/>
      <c r="U227" s="48"/>
      <c r="V227" s="48"/>
      <c r="W227" s="48"/>
      <c r="X227" s="48"/>
      <c r="Y227" s="48"/>
    </row>
    <row r="228" spans="1:25" ht="18" customHeight="1">
      <c r="A228" s="48">
        <v>914</v>
      </c>
      <c r="B228" s="48" t="s">
        <v>1368</v>
      </c>
      <c r="C228" s="10">
        <v>40956</v>
      </c>
      <c r="D228" s="10">
        <v>41112</v>
      </c>
      <c r="E228" s="48" t="s">
        <v>1609</v>
      </c>
      <c r="F228" s="48" t="s">
        <v>1545</v>
      </c>
      <c r="G228" s="48" t="s">
        <v>2200</v>
      </c>
      <c r="H228" s="67" t="s">
        <v>501</v>
      </c>
      <c r="I228" s="67">
        <v>41121</v>
      </c>
      <c r="J228" s="10" t="s">
        <v>2201</v>
      </c>
      <c r="K228" s="10" t="s">
        <v>4612</v>
      </c>
      <c r="L228" s="48" t="s">
        <v>5221</v>
      </c>
      <c r="M228" s="67" t="s">
        <v>4613</v>
      </c>
      <c r="N228" s="67" t="s">
        <v>501</v>
      </c>
      <c r="O228" s="67" t="s">
        <v>501</v>
      </c>
      <c r="P228" s="10" t="s">
        <v>501</v>
      </c>
      <c r="Q228" s="67" t="s">
        <v>3581</v>
      </c>
      <c r="R228" s="48"/>
      <c r="S228" s="48"/>
      <c r="T228" s="48"/>
      <c r="U228" s="48"/>
      <c r="V228" s="48"/>
      <c r="W228" s="48"/>
      <c r="X228" s="48"/>
      <c r="Y228" s="48"/>
    </row>
    <row r="229" spans="1:25" ht="18" customHeight="1">
      <c r="A229" s="48">
        <v>915</v>
      </c>
      <c r="B229" s="48" t="s">
        <v>1340</v>
      </c>
      <c r="C229" s="10">
        <v>40956</v>
      </c>
      <c r="D229" s="10">
        <v>41098</v>
      </c>
      <c r="E229" s="48" t="s">
        <v>1544</v>
      </c>
      <c r="F229" s="48" t="s">
        <v>1545</v>
      </c>
      <c r="G229" s="48" t="s">
        <v>2202</v>
      </c>
      <c r="H229" s="67" t="s">
        <v>5222</v>
      </c>
      <c r="I229" s="67">
        <v>41096</v>
      </c>
      <c r="J229" s="10" t="s">
        <v>2203</v>
      </c>
      <c r="K229" s="10" t="s">
        <v>5223</v>
      </c>
      <c r="L229" s="48" t="s">
        <v>5224</v>
      </c>
      <c r="M229" s="67" t="s">
        <v>5225</v>
      </c>
      <c r="N229" s="67" t="s">
        <v>5583</v>
      </c>
      <c r="O229" s="67" t="s">
        <v>1582</v>
      </c>
      <c r="P229" s="10">
        <v>41096</v>
      </c>
      <c r="Q229" s="67" t="s">
        <v>4797</v>
      </c>
      <c r="R229" s="48"/>
      <c r="S229" s="48"/>
      <c r="T229" s="48"/>
      <c r="U229" s="48"/>
      <c r="V229" s="48"/>
      <c r="W229" s="48"/>
      <c r="X229" s="48"/>
      <c r="Y229" s="48"/>
    </row>
    <row r="230" spans="1:25" ht="18" customHeight="1">
      <c r="A230" s="48">
        <v>923</v>
      </c>
      <c r="B230" s="48" t="s">
        <v>1301</v>
      </c>
      <c r="C230" s="10">
        <v>40956</v>
      </c>
      <c r="D230" s="10">
        <v>41001</v>
      </c>
      <c r="E230" s="48" t="s">
        <v>1544</v>
      </c>
      <c r="F230" s="48" t="s">
        <v>1545</v>
      </c>
      <c r="G230" s="48" t="s">
        <v>1302</v>
      </c>
      <c r="H230" s="67" t="s">
        <v>2500</v>
      </c>
      <c r="I230" s="67">
        <v>41002</v>
      </c>
      <c r="J230" s="10" t="s">
        <v>2205</v>
      </c>
      <c r="K230" s="10" t="s">
        <v>2206</v>
      </c>
      <c r="L230" s="48" t="s">
        <v>5226</v>
      </c>
      <c r="M230" s="67" t="s">
        <v>3194</v>
      </c>
      <c r="N230" s="67" t="s">
        <v>2555</v>
      </c>
      <c r="O230" s="67" t="s">
        <v>2272</v>
      </c>
      <c r="P230" s="10">
        <v>41002</v>
      </c>
      <c r="Q230" s="67" t="s">
        <v>3588</v>
      </c>
      <c r="R230" s="48"/>
      <c r="S230" s="48"/>
      <c r="T230" s="48"/>
      <c r="U230" s="48"/>
      <c r="V230" s="48"/>
      <c r="W230" s="48"/>
      <c r="X230" s="48"/>
      <c r="Y230" s="48"/>
    </row>
    <row r="231" spans="1:25" ht="18" customHeight="1">
      <c r="A231" s="48">
        <v>916</v>
      </c>
      <c r="B231" s="48" t="s">
        <v>1303</v>
      </c>
      <c r="C231" s="10">
        <v>40956</v>
      </c>
      <c r="D231" s="10">
        <v>41113</v>
      </c>
      <c r="E231" s="48" t="s">
        <v>1698</v>
      </c>
      <c r="F231" s="48" t="s">
        <v>1545</v>
      </c>
      <c r="G231" s="48" t="s">
        <v>1304</v>
      </c>
      <c r="H231" s="67" t="s">
        <v>501</v>
      </c>
      <c r="I231" s="67" t="s">
        <v>501</v>
      </c>
      <c r="J231" s="10" t="s">
        <v>2207</v>
      </c>
      <c r="K231" s="10" t="s">
        <v>4614</v>
      </c>
      <c r="L231" s="48" t="s">
        <v>5227</v>
      </c>
      <c r="M231" s="67" t="s">
        <v>2209</v>
      </c>
      <c r="N231" s="67" t="s">
        <v>501</v>
      </c>
      <c r="O231" s="67" t="s">
        <v>501</v>
      </c>
      <c r="P231" s="10" t="s">
        <v>501</v>
      </c>
      <c r="Q231" s="67" t="s">
        <v>5584</v>
      </c>
      <c r="R231" s="48"/>
      <c r="S231" s="48"/>
      <c r="T231" s="48"/>
      <c r="U231" s="48"/>
      <c r="V231" s="48"/>
      <c r="W231" s="48"/>
      <c r="X231" s="48"/>
      <c r="Y231" s="48"/>
    </row>
    <row r="232" spans="1:25" ht="18" customHeight="1">
      <c r="A232" s="48">
        <v>917</v>
      </c>
      <c r="B232" s="48" t="s">
        <v>1305</v>
      </c>
      <c r="C232" s="10">
        <v>40956</v>
      </c>
      <c r="D232" s="10">
        <v>41001</v>
      </c>
      <c r="E232" s="48" t="s">
        <v>1544</v>
      </c>
      <c r="F232" s="48" t="s">
        <v>1545</v>
      </c>
      <c r="G232" s="48" t="s">
        <v>1306</v>
      </c>
      <c r="H232" s="67" t="s">
        <v>2210</v>
      </c>
      <c r="I232" s="67">
        <v>40981</v>
      </c>
      <c r="J232" s="10" t="s">
        <v>2211</v>
      </c>
      <c r="K232" s="10" t="s">
        <v>1423</v>
      </c>
      <c r="L232" s="48" t="s">
        <v>5228</v>
      </c>
      <c r="M232" s="67" t="s">
        <v>2212</v>
      </c>
      <c r="N232" s="67" t="s">
        <v>2237</v>
      </c>
      <c r="O232" s="67" t="s">
        <v>1977</v>
      </c>
      <c r="P232" s="10">
        <v>40981</v>
      </c>
      <c r="Q232" s="67" t="s">
        <v>2213</v>
      </c>
      <c r="R232" s="48"/>
      <c r="S232" s="48"/>
      <c r="T232" s="48"/>
      <c r="U232" s="48"/>
      <c r="V232" s="48"/>
      <c r="W232" s="48"/>
      <c r="X232" s="48"/>
      <c r="Y232" s="48"/>
    </row>
    <row r="233" spans="1:25" ht="18" customHeight="1">
      <c r="A233" s="48">
        <v>918</v>
      </c>
      <c r="B233" s="48" t="s">
        <v>1307</v>
      </c>
      <c r="C233" s="10">
        <v>40956</v>
      </c>
      <c r="D233" s="10">
        <v>41112</v>
      </c>
      <c r="E233" s="48" t="s">
        <v>1553</v>
      </c>
      <c r="F233" s="48" t="s">
        <v>1545</v>
      </c>
      <c r="G233" s="48" t="s">
        <v>1308</v>
      </c>
      <c r="H233" s="67" t="s">
        <v>501</v>
      </c>
      <c r="I233" s="67" t="s">
        <v>501</v>
      </c>
      <c r="J233" s="10" t="s">
        <v>2214</v>
      </c>
      <c r="K233" s="10" t="s">
        <v>5585</v>
      </c>
      <c r="L233" s="48" t="s">
        <v>5229</v>
      </c>
      <c r="M233" s="67" t="s">
        <v>5586</v>
      </c>
      <c r="N233" s="67" t="s">
        <v>501</v>
      </c>
      <c r="O233" s="67" t="s">
        <v>501</v>
      </c>
      <c r="P233" s="10" t="s">
        <v>501</v>
      </c>
      <c r="Q233" s="67" t="s">
        <v>5535</v>
      </c>
      <c r="R233" s="48"/>
      <c r="S233" s="48"/>
      <c r="T233" s="48"/>
      <c r="U233" s="48"/>
      <c r="V233" s="10"/>
      <c r="W233" s="48"/>
      <c r="X233" s="48"/>
      <c r="Y233" s="48"/>
    </row>
    <row r="234" spans="1:25" ht="18" customHeight="1">
      <c r="A234" s="48">
        <v>919</v>
      </c>
      <c r="B234" s="48" t="s">
        <v>1309</v>
      </c>
      <c r="C234" s="10">
        <v>40956</v>
      </c>
      <c r="D234" s="10">
        <v>41112</v>
      </c>
      <c r="E234" s="48" t="s">
        <v>1698</v>
      </c>
      <c r="F234" s="48" t="s">
        <v>1545</v>
      </c>
      <c r="G234" s="48" t="s">
        <v>1310</v>
      </c>
      <c r="H234" s="67" t="s">
        <v>501</v>
      </c>
      <c r="I234" s="67" t="s">
        <v>501</v>
      </c>
      <c r="J234" s="10" t="s">
        <v>2215</v>
      </c>
      <c r="K234" s="10" t="s">
        <v>2216</v>
      </c>
      <c r="L234" s="48" t="s">
        <v>5230</v>
      </c>
      <c r="M234" s="67" t="s">
        <v>4615</v>
      </c>
      <c r="N234" s="67" t="s">
        <v>501</v>
      </c>
      <c r="O234" s="67" t="s">
        <v>501</v>
      </c>
      <c r="P234" s="10" t="s">
        <v>501</v>
      </c>
      <c r="Q234" s="67" t="s">
        <v>3591</v>
      </c>
      <c r="R234" s="48"/>
      <c r="S234" s="48"/>
      <c r="T234" s="48"/>
      <c r="U234" s="48"/>
      <c r="V234" s="48"/>
      <c r="W234" s="48"/>
      <c r="X234" s="48"/>
      <c r="Y234" s="48"/>
    </row>
    <row r="235" spans="1:25" ht="18" customHeight="1">
      <c r="A235" s="48">
        <v>920</v>
      </c>
      <c r="B235" s="48" t="s">
        <v>1311</v>
      </c>
      <c r="C235" s="10">
        <v>40956</v>
      </c>
      <c r="D235" s="10">
        <v>41001</v>
      </c>
      <c r="E235" s="48" t="s">
        <v>1553</v>
      </c>
      <c r="F235" s="48" t="s">
        <v>1545</v>
      </c>
      <c r="G235" s="48" t="s">
        <v>1312</v>
      </c>
      <c r="H235" s="67" t="s">
        <v>501</v>
      </c>
      <c r="I235" s="67">
        <v>40974</v>
      </c>
      <c r="J235" s="10" t="s">
        <v>2217</v>
      </c>
      <c r="K235" s="10" t="s">
        <v>2218</v>
      </c>
      <c r="L235" s="48" t="s">
        <v>5231</v>
      </c>
      <c r="M235" s="67" t="s">
        <v>2219</v>
      </c>
      <c r="N235" s="67" t="s">
        <v>501</v>
      </c>
      <c r="O235" s="67" t="s">
        <v>501</v>
      </c>
      <c r="P235" s="10" t="s">
        <v>501</v>
      </c>
      <c r="Q235" s="67" t="s">
        <v>3592</v>
      </c>
      <c r="R235" s="48"/>
      <c r="S235" s="48"/>
      <c r="T235" s="48"/>
      <c r="U235" s="48"/>
      <c r="V235" s="48"/>
      <c r="W235" s="48"/>
      <c r="X235" s="48"/>
      <c r="Y235" s="48"/>
    </row>
    <row r="236" spans="1:25" ht="18" customHeight="1">
      <c r="A236" s="48">
        <v>921</v>
      </c>
      <c r="B236" s="48" t="s">
        <v>1313</v>
      </c>
      <c r="C236" s="10">
        <v>40956</v>
      </c>
      <c r="D236" s="10">
        <v>41112</v>
      </c>
      <c r="E236" s="48" t="s">
        <v>1609</v>
      </c>
      <c r="F236" s="48" t="s">
        <v>1545</v>
      </c>
      <c r="G236" s="48" t="s">
        <v>1314</v>
      </c>
      <c r="H236" s="67" t="s">
        <v>501</v>
      </c>
      <c r="I236" s="67">
        <v>41121</v>
      </c>
      <c r="J236" s="10" t="s">
        <v>2220</v>
      </c>
      <c r="K236" s="10" t="s">
        <v>2221</v>
      </c>
      <c r="L236" s="48" t="s">
        <v>5232</v>
      </c>
      <c r="M236" s="67" t="s">
        <v>2222</v>
      </c>
      <c r="N236" s="67" t="s">
        <v>501</v>
      </c>
      <c r="O236" s="67" t="s">
        <v>501</v>
      </c>
      <c r="P236" s="10" t="s">
        <v>501</v>
      </c>
      <c r="Q236" s="67" t="s">
        <v>4794</v>
      </c>
      <c r="R236" s="48"/>
      <c r="S236" s="48"/>
      <c r="T236" s="48"/>
      <c r="U236" s="48"/>
      <c r="V236" s="48"/>
      <c r="W236" s="48"/>
      <c r="X236" s="48"/>
      <c r="Y236" s="48"/>
    </row>
    <row r="237" spans="1:25" ht="18" customHeight="1">
      <c r="A237" s="48">
        <v>922</v>
      </c>
      <c r="B237" s="48" t="s">
        <v>1315</v>
      </c>
      <c r="C237" s="10">
        <v>40956</v>
      </c>
      <c r="D237" s="10">
        <v>41119</v>
      </c>
      <c r="E237" s="48" t="s">
        <v>1698</v>
      </c>
      <c r="F237" s="48" t="s">
        <v>1545</v>
      </c>
      <c r="G237" s="48" t="s">
        <v>5536</v>
      </c>
      <c r="H237" s="67" t="s">
        <v>501</v>
      </c>
      <c r="I237" s="67" t="s">
        <v>501</v>
      </c>
      <c r="J237" s="10" t="s">
        <v>2223</v>
      </c>
      <c r="K237" s="10" t="s">
        <v>2224</v>
      </c>
      <c r="L237" s="48" t="s">
        <v>5233</v>
      </c>
      <c r="M237" s="67" t="s">
        <v>2225</v>
      </c>
      <c r="N237" s="67" t="s">
        <v>501</v>
      </c>
      <c r="O237" s="67" t="s">
        <v>501</v>
      </c>
      <c r="P237" s="10" t="s">
        <v>501</v>
      </c>
      <c r="Q237" s="67" t="s">
        <v>4616</v>
      </c>
      <c r="R237" s="48"/>
      <c r="S237" s="48"/>
      <c r="T237" s="48"/>
      <c r="U237" s="48"/>
      <c r="V237" s="48"/>
      <c r="W237" s="48"/>
      <c r="X237" s="48"/>
      <c r="Y237" s="48"/>
    </row>
    <row r="238" spans="1:25" ht="18" customHeight="1">
      <c r="A238" s="48">
        <v>879</v>
      </c>
      <c r="B238" s="48" t="s">
        <v>1375</v>
      </c>
      <c r="C238" s="10">
        <v>40956</v>
      </c>
      <c r="D238" s="10">
        <v>41112</v>
      </c>
      <c r="E238" s="48" t="s">
        <v>1698</v>
      </c>
      <c r="F238" s="48" t="s">
        <v>1545</v>
      </c>
      <c r="G238" s="48" t="s">
        <v>1376</v>
      </c>
      <c r="H238" s="67" t="s">
        <v>501</v>
      </c>
      <c r="I238" s="67" t="s">
        <v>501</v>
      </c>
      <c r="J238" s="10" t="s">
        <v>2226</v>
      </c>
      <c r="K238" s="10" t="s">
        <v>2227</v>
      </c>
      <c r="L238" s="48" t="s">
        <v>5234</v>
      </c>
      <c r="M238" s="67" t="s">
        <v>4617</v>
      </c>
      <c r="N238" s="67" t="s">
        <v>501</v>
      </c>
      <c r="O238" s="67" t="s">
        <v>501</v>
      </c>
      <c r="P238" s="10" t="s">
        <v>501</v>
      </c>
      <c r="Q238" s="67" t="s">
        <v>3581</v>
      </c>
      <c r="R238" s="48"/>
      <c r="S238" s="48"/>
      <c r="T238" s="48"/>
      <c r="U238" s="48"/>
      <c r="V238" s="48"/>
      <c r="W238" s="48"/>
      <c r="X238" s="48"/>
      <c r="Y238" s="48"/>
    </row>
    <row r="239" spans="1:25" ht="18" customHeight="1">
      <c r="A239" s="48">
        <v>924</v>
      </c>
      <c r="B239" s="48" t="s">
        <v>1408</v>
      </c>
      <c r="C239" s="10">
        <v>40966</v>
      </c>
      <c r="D239" s="10">
        <v>41011</v>
      </c>
      <c r="E239" s="48" t="s">
        <v>1544</v>
      </c>
      <c r="F239" s="48" t="s">
        <v>1545</v>
      </c>
      <c r="G239" s="48" t="s">
        <v>1405</v>
      </c>
      <c r="H239" s="48" t="s">
        <v>2228</v>
      </c>
      <c r="I239" s="48">
        <v>40982</v>
      </c>
      <c r="J239" s="10" t="s">
        <v>2229</v>
      </c>
      <c r="K239" s="10" t="s">
        <v>2230</v>
      </c>
      <c r="L239" s="48" t="s">
        <v>5235</v>
      </c>
      <c r="M239" s="48" t="s">
        <v>2231</v>
      </c>
      <c r="N239" s="48" t="s">
        <v>2274</v>
      </c>
      <c r="O239" s="48" t="s">
        <v>2275</v>
      </c>
      <c r="P239" s="10">
        <v>40982</v>
      </c>
      <c r="Q239" s="67" t="s">
        <v>2232</v>
      </c>
      <c r="R239" s="48"/>
      <c r="S239" s="48"/>
      <c r="T239" s="48"/>
      <c r="U239" s="48"/>
      <c r="V239" s="48"/>
      <c r="W239" s="48"/>
      <c r="X239" s="48"/>
      <c r="Y239" s="48"/>
    </row>
    <row r="240" spans="1:25" ht="18" customHeight="1">
      <c r="A240" s="48">
        <v>818</v>
      </c>
      <c r="B240" s="48" t="s">
        <v>1519</v>
      </c>
      <c r="C240" s="10">
        <v>40975</v>
      </c>
      <c r="D240" s="10">
        <v>41020</v>
      </c>
      <c r="E240" s="48" t="s">
        <v>1544</v>
      </c>
      <c r="F240" s="48" t="s">
        <v>1787</v>
      </c>
      <c r="G240" s="48" t="s">
        <v>2041</v>
      </c>
      <c r="H240" s="48" t="s">
        <v>2556</v>
      </c>
      <c r="I240" s="48">
        <v>41026</v>
      </c>
      <c r="J240" s="10" t="s">
        <v>1520</v>
      </c>
      <c r="K240" s="10" t="s">
        <v>1522</v>
      </c>
      <c r="L240" s="48" t="s">
        <v>5236</v>
      </c>
      <c r="M240" s="48" t="s">
        <v>4003</v>
      </c>
      <c r="N240" s="48" t="s">
        <v>3164</v>
      </c>
      <c r="O240" s="48" t="s">
        <v>3165</v>
      </c>
      <c r="P240" s="10">
        <v>41031</v>
      </c>
      <c r="Q240" s="67" t="s">
        <v>2233</v>
      </c>
      <c r="R240" s="48"/>
      <c r="S240" s="48"/>
      <c r="T240" s="48"/>
      <c r="U240" s="48"/>
      <c r="V240" s="48"/>
      <c r="W240" s="48"/>
      <c r="X240" s="48"/>
      <c r="Y240" s="48"/>
    </row>
    <row r="241" spans="1:25" ht="18" customHeight="1">
      <c r="A241" s="48">
        <v>930</v>
      </c>
      <c r="B241" s="48" t="s">
        <v>1535</v>
      </c>
      <c r="C241" s="10">
        <v>40977</v>
      </c>
      <c r="D241" s="10">
        <v>41022</v>
      </c>
      <c r="E241" s="48" t="s">
        <v>1544</v>
      </c>
      <c r="F241" s="48" t="s">
        <v>1545</v>
      </c>
      <c r="G241" s="48" t="s">
        <v>1536</v>
      </c>
      <c r="H241" s="48" t="s">
        <v>2234</v>
      </c>
      <c r="I241" s="48">
        <v>40987</v>
      </c>
      <c r="J241" s="10" t="s">
        <v>1539</v>
      </c>
      <c r="K241" s="10" t="s">
        <v>1540</v>
      </c>
      <c r="L241" s="48" t="s">
        <v>5237</v>
      </c>
      <c r="M241" s="48" t="s">
        <v>1541</v>
      </c>
      <c r="N241" s="48" t="s">
        <v>2313</v>
      </c>
      <c r="O241" s="48" t="s">
        <v>2314</v>
      </c>
      <c r="P241" s="66">
        <v>40987</v>
      </c>
      <c r="Q241" s="67" t="s">
        <v>501</v>
      </c>
      <c r="R241" s="48"/>
      <c r="S241" s="48"/>
      <c r="T241" s="48"/>
      <c r="U241" s="48"/>
      <c r="V241" s="48"/>
      <c r="W241" s="48"/>
      <c r="X241" s="48"/>
      <c r="Y241" s="48"/>
    </row>
    <row r="242" spans="1:25" ht="18" customHeight="1">
      <c r="A242" s="48">
        <v>913</v>
      </c>
      <c r="B242" s="48" t="s">
        <v>2278</v>
      </c>
      <c r="C242" s="10">
        <v>40984</v>
      </c>
      <c r="D242" s="10">
        <v>41029</v>
      </c>
      <c r="E242" s="48" t="s">
        <v>1544</v>
      </c>
      <c r="F242" s="48" t="s">
        <v>1545</v>
      </c>
      <c r="G242" s="48" t="s">
        <v>2196</v>
      </c>
      <c r="H242" s="48" t="s">
        <v>2320</v>
      </c>
      <c r="I242" s="48">
        <v>40989</v>
      </c>
      <c r="J242" s="10" t="s">
        <v>2197</v>
      </c>
      <c r="K242" s="10" t="s">
        <v>2293</v>
      </c>
      <c r="L242" s="48" t="s">
        <v>5220</v>
      </c>
      <c r="M242" s="48" t="s">
        <v>2199</v>
      </c>
      <c r="N242" s="48" t="s">
        <v>2469</v>
      </c>
      <c r="O242" s="48" t="s">
        <v>2314</v>
      </c>
      <c r="P242" s="10">
        <v>40991</v>
      </c>
      <c r="Q242" s="67" t="s">
        <v>2294</v>
      </c>
      <c r="R242" s="48"/>
      <c r="S242" s="48"/>
      <c r="T242" s="48"/>
      <c r="U242" s="48"/>
      <c r="V242" s="48"/>
      <c r="W242" s="48"/>
      <c r="X242" s="48"/>
      <c r="Y242" s="48"/>
    </row>
    <row r="243" spans="1:25" ht="18" customHeight="1">
      <c r="A243" s="48">
        <v>850</v>
      </c>
      <c r="B243" s="48" t="s">
        <v>2276</v>
      </c>
      <c r="C243" s="10">
        <v>40984</v>
      </c>
      <c r="D243" s="48">
        <v>41029</v>
      </c>
      <c r="E243" s="48" t="s">
        <v>1544</v>
      </c>
      <c r="F243" s="48" t="s">
        <v>1545</v>
      </c>
      <c r="G243" s="48" t="s">
        <v>2070</v>
      </c>
      <c r="H243" s="48" t="s">
        <v>2321</v>
      </c>
      <c r="I243" s="48">
        <v>40996</v>
      </c>
      <c r="J243" s="10" t="s">
        <v>2295</v>
      </c>
      <c r="K243" s="10" t="s">
        <v>2296</v>
      </c>
      <c r="L243" s="48" t="s">
        <v>5173</v>
      </c>
      <c r="M243" s="67" t="s">
        <v>1117</v>
      </c>
      <c r="N243" s="48" t="s">
        <v>501</v>
      </c>
      <c r="O243" s="48" t="s">
        <v>1562</v>
      </c>
      <c r="P243" s="10">
        <v>40996</v>
      </c>
      <c r="Q243" s="67" t="s">
        <v>2297</v>
      </c>
      <c r="R243" s="48"/>
      <c r="S243" s="48"/>
      <c r="T243" s="48"/>
      <c r="U243" s="48"/>
      <c r="V243" s="48"/>
      <c r="W243" s="48"/>
      <c r="X243" s="48"/>
      <c r="Y243" s="48"/>
    </row>
    <row r="244" spans="1:25" ht="18" customHeight="1">
      <c r="A244" s="48">
        <v>854</v>
      </c>
      <c r="B244" s="48" t="s">
        <v>2277</v>
      </c>
      <c r="C244" s="10">
        <v>40984</v>
      </c>
      <c r="D244" s="48">
        <v>41029</v>
      </c>
      <c r="E244" s="48" t="s">
        <v>1544</v>
      </c>
      <c r="F244" s="48" t="s">
        <v>1545</v>
      </c>
      <c r="G244" s="48" t="s">
        <v>2072</v>
      </c>
      <c r="H244" s="48" t="s">
        <v>2455</v>
      </c>
      <c r="I244" s="48">
        <v>40996</v>
      </c>
      <c r="J244" s="10" t="s">
        <v>2298</v>
      </c>
      <c r="K244" s="10" t="s">
        <v>2299</v>
      </c>
      <c r="L244" s="48" t="s">
        <v>5177</v>
      </c>
      <c r="M244" s="48" t="s">
        <v>1126</v>
      </c>
      <c r="N244" s="48" t="s">
        <v>2479</v>
      </c>
      <c r="O244" s="48" t="s">
        <v>2272</v>
      </c>
      <c r="P244" s="10">
        <v>40996</v>
      </c>
      <c r="Q244" s="67" t="s">
        <v>2300</v>
      </c>
      <c r="R244" s="48"/>
      <c r="S244" s="48"/>
      <c r="T244" s="48"/>
      <c r="U244" s="48"/>
      <c r="V244" s="48"/>
      <c r="W244" s="48"/>
      <c r="X244" s="48"/>
      <c r="Y244" s="48"/>
    </row>
    <row r="245" spans="1:25" ht="18" customHeight="1">
      <c r="A245" s="48">
        <v>896</v>
      </c>
      <c r="B245" s="48" t="s">
        <v>2301</v>
      </c>
      <c r="C245" s="10">
        <v>40984</v>
      </c>
      <c r="D245" s="48">
        <v>41029</v>
      </c>
      <c r="E245" s="48" t="s">
        <v>1544</v>
      </c>
      <c r="F245" s="48" t="s">
        <v>1545</v>
      </c>
      <c r="G245" s="48" t="s">
        <v>2146</v>
      </c>
      <c r="H245" s="48" t="s">
        <v>2341</v>
      </c>
      <c r="I245" s="48">
        <v>40991</v>
      </c>
      <c r="J245" s="10" t="s">
        <v>2147</v>
      </c>
      <c r="K245" s="10" t="s">
        <v>2302</v>
      </c>
      <c r="L245" s="48" t="s">
        <v>5204</v>
      </c>
      <c r="M245" s="48" t="s">
        <v>2148</v>
      </c>
      <c r="N245" s="48" t="s">
        <v>2456</v>
      </c>
      <c r="O245" s="48" t="s">
        <v>1967</v>
      </c>
      <c r="P245" s="10">
        <v>40994</v>
      </c>
      <c r="Q245" s="67" t="s">
        <v>2457</v>
      </c>
      <c r="R245" s="48"/>
      <c r="S245" s="48"/>
      <c r="T245" s="48"/>
      <c r="U245" s="48"/>
      <c r="V245" s="48"/>
      <c r="W245" s="48"/>
      <c r="X245" s="48"/>
      <c r="Y245" s="48"/>
    </row>
    <row r="246" spans="1:25" ht="18" customHeight="1">
      <c r="A246" s="48">
        <v>862</v>
      </c>
      <c r="B246" s="48" t="s">
        <v>2280</v>
      </c>
      <c r="C246" s="10">
        <v>40984</v>
      </c>
      <c r="D246" s="48">
        <v>41029</v>
      </c>
      <c r="E246" s="48" t="s">
        <v>1544</v>
      </c>
      <c r="F246" s="48" t="s">
        <v>1545</v>
      </c>
      <c r="G246" s="48" t="s">
        <v>2076</v>
      </c>
      <c r="H246" s="48" t="s">
        <v>2342</v>
      </c>
      <c r="I246" s="48">
        <v>40994</v>
      </c>
      <c r="J246" s="10" t="s">
        <v>2303</v>
      </c>
      <c r="K246" s="10" t="s">
        <v>2304</v>
      </c>
      <c r="L246" s="48" t="s">
        <v>5181</v>
      </c>
      <c r="M246" s="48" t="s">
        <v>1146</v>
      </c>
      <c r="N246" s="48" t="s">
        <v>2458</v>
      </c>
      <c r="O246" s="48" t="s">
        <v>1575</v>
      </c>
      <c r="P246" s="10">
        <v>40996</v>
      </c>
      <c r="Q246" s="67" t="s">
        <v>2305</v>
      </c>
      <c r="R246" s="48"/>
      <c r="S246" s="48"/>
      <c r="T246" s="48"/>
      <c r="U246" s="48"/>
      <c r="V246" s="48"/>
      <c r="W246" s="48"/>
      <c r="X246" s="48"/>
      <c r="Y246" s="48"/>
    </row>
    <row r="247" spans="1:25" ht="18" customHeight="1">
      <c r="A247" s="48">
        <v>855</v>
      </c>
      <c r="B247" s="48" t="s">
        <v>2282</v>
      </c>
      <c r="C247" s="10">
        <v>40984</v>
      </c>
      <c r="D247" s="48">
        <v>40984</v>
      </c>
      <c r="E247" s="48" t="s">
        <v>1544</v>
      </c>
      <c r="F247" s="48" t="s">
        <v>1545</v>
      </c>
      <c r="G247" s="48" t="s">
        <v>1007</v>
      </c>
      <c r="H247" s="48" t="s">
        <v>2021</v>
      </c>
      <c r="I247" s="48">
        <v>40995</v>
      </c>
      <c r="J247" s="10" t="s">
        <v>2306</v>
      </c>
      <c r="K247" s="10" t="s">
        <v>2307</v>
      </c>
      <c r="L247" s="48" t="s">
        <v>5149</v>
      </c>
      <c r="M247" s="48" t="s">
        <v>2023</v>
      </c>
      <c r="N247" s="48" t="s">
        <v>2470</v>
      </c>
      <c r="O247" s="48" t="s">
        <v>1635</v>
      </c>
      <c r="P247" s="10">
        <v>40996</v>
      </c>
      <c r="Q247" s="67" t="s">
        <v>2308</v>
      </c>
      <c r="R247" s="48"/>
      <c r="S247" s="48"/>
      <c r="T247" s="48"/>
      <c r="U247" s="48"/>
      <c r="V247" s="48"/>
      <c r="W247" s="48"/>
      <c r="X247" s="48"/>
      <c r="Y247" s="48"/>
    </row>
    <row r="248" spans="1:25" ht="18" customHeight="1">
      <c r="A248" s="48" t="s">
        <v>2311</v>
      </c>
      <c r="B248" s="48" t="s">
        <v>2310</v>
      </c>
      <c r="C248" s="10">
        <v>40987</v>
      </c>
      <c r="D248" s="48">
        <v>41087</v>
      </c>
      <c r="E248" s="48" t="s">
        <v>1698</v>
      </c>
      <c r="F248" s="48" t="s">
        <v>1545</v>
      </c>
      <c r="G248" s="48" t="s">
        <v>172</v>
      </c>
      <c r="H248" s="67" t="s">
        <v>501</v>
      </c>
      <c r="I248" s="67" t="s">
        <v>501</v>
      </c>
      <c r="J248" s="10" t="s">
        <v>2315</v>
      </c>
      <c r="K248" s="10" t="s">
        <v>2316</v>
      </c>
      <c r="L248" s="48" t="s">
        <v>4996</v>
      </c>
      <c r="M248" s="67" t="s">
        <v>2317</v>
      </c>
      <c r="N248" s="67" t="s">
        <v>501</v>
      </c>
      <c r="O248" s="67" t="s">
        <v>501</v>
      </c>
      <c r="P248" s="10" t="s">
        <v>501</v>
      </c>
      <c r="Q248" s="67" t="s">
        <v>3593</v>
      </c>
      <c r="R248" s="48"/>
      <c r="S248" s="48"/>
      <c r="T248" s="48"/>
      <c r="U248" s="48"/>
      <c r="V248" s="48"/>
      <c r="W248" s="48"/>
      <c r="X248" s="48"/>
      <c r="Y248" s="48"/>
    </row>
    <row r="249" spans="1:25" ht="18" customHeight="1">
      <c r="A249" s="48">
        <v>948</v>
      </c>
      <c r="B249" s="48" t="s">
        <v>2344</v>
      </c>
      <c r="C249" s="10">
        <v>40989</v>
      </c>
      <c r="D249" s="48">
        <v>41089</v>
      </c>
      <c r="E249" s="48" t="s">
        <v>1544</v>
      </c>
      <c r="F249" s="48" t="s">
        <v>1545</v>
      </c>
      <c r="G249" s="48" t="s">
        <v>2358</v>
      </c>
      <c r="H249" s="67" t="s">
        <v>5238</v>
      </c>
      <c r="I249" s="67">
        <v>41103</v>
      </c>
      <c r="J249" s="10" t="s">
        <v>2370</v>
      </c>
      <c r="K249" s="10" t="s">
        <v>4618</v>
      </c>
      <c r="L249" s="48" t="s">
        <v>5239</v>
      </c>
      <c r="M249" s="67" t="s">
        <v>2371</v>
      </c>
      <c r="N249" s="67" t="s">
        <v>5782</v>
      </c>
      <c r="O249" s="67" t="s">
        <v>501</v>
      </c>
      <c r="P249" s="10">
        <v>41106</v>
      </c>
      <c r="Q249" s="67" t="s">
        <v>4565</v>
      </c>
      <c r="R249" s="48"/>
      <c r="S249" s="48"/>
      <c r="T249" s="48"/>
      <c r="U249" s="48"/>
      <c r="V249" s="48"/>
      <c r="W249" s="48"/>
      <c r="X249" s="48"/>
      <c r="Y249" s="48"/>
    </row>
    <row r="250" spans="1:25" ht="18" customHeight="1">
      <c r="A250" s="48">
        <v>938</v>
      </c>
      <c r="B250" s="48" t="s">
        <v>2345</v>
      </c>
      <c r="C250" s="10">
        <v>40989</v>
      </c>
      <c r="D250" s="48">
        <v>41034</v>
      </c>
      <c r="E250" s="48" t="s">
        <v>1544</v>
      </c>
      <c r="F250" s="48" t="s">
        <v>1545</v>
      </c>
      <c r="G250" s="48" t="s">
        <v>2359</v>
      </c>
      <c r="H250" s="48" t="s">
        <v>2459</v>
      </c>
      <c r="I250" s="48">
        <v>40994</v>
      </c>
      <c r="J250" s="10" t="s">
        <v>2372</v>
      </c>
      <c r="K250" s="10" t="s">
        <v>2373</v>
      </c>
      <c r="L250" s="48" t="s">
        <v>5240</v>
      </c>
      <c r="M250" s="48" t="s">
        <v>2374</v>
      </c>
      <c r="N250" s="48" t="s">
        <v>2460</v>
      </c>
      <c r="O250" s="48" t="s">
        <v>1569</v>
      </c>
      <c r="P250" s="66">
        <v>40996</v>
      </c>
      <c r="Q250" s="67" t="s">
        <v>501</v>
      </c>
      <c r="R250" s="48"/>
      <c r="S250" s="48"/>
      <c r="T250" s="48"/>
      <c r="U250" s="48"/>
      <c r="V250" s="48"/>
      <c r="W250" s="48"/>
      <c r="X250" s="48"/>
      <c r="Y250" s="48"/>
    </row>
    <row r="251" spans="1:25" ht="18" customHeight="1">
      <c r="A251" s="48">
        <v>939</v>
      </c>
      <c r="B251" s="48" t="s">
        <v>2346</v>
      </c>
      <c r="C251" s="10">
        <v>40989</v>
      </c>
      <c r="D251" s="48">
        <v>41096</v>
      </c>
      <c r="E251" s="48" t="s">
        <v>1609</v>
      </c>
      <c r="F251" s="48" t="s">
        <v>1545</v>
      </c>
      <c r="G251" s="48" t="s">
        <v>2360</v>
      </c>
      <c r="H251" s="67" t="s">
        <v>6041</v>
      </c>
      <c r="I251" s="67">
        <v>41122</v>
      </c>
      <c r="J251" s="48" t="s">
        <v>2375</v>
      </c>
      <c r="K251" s="48" t="s">
        <v>2376</v>
      </c>
      <c r="L251" s="48" t="s">
        <v>5241</v>
      </c>
      <c r="M251" s="67" t="s">
        <v>2377</v>
      </c>
      <c r="N251" s="67" t="s">
        <v>501</v>
      </c>
      <c r="O251" s="67" t="s">
        <v>501</v>
      </c>
      <c r="P251" s="10" t="s">
        <v>501</v>
      </c>
      <c r="Q251" s="67" t="s">
        <v>2659</v>
      </c>
      <c r="R251" s="48"/>
      <c r="S251" s="48"/>
      <c r="T251" s="48"/>
      <c r="U251" s="48"/>
      <c r="V251" s="48"/>
    </row>
    <row r="252" spans="1:25" ht="18" customHeight="1">
      <c r="A252" s="48">
        <v>940</v>
      </c>
      <c r="B252" s="48" t="s">
        <v>2347</v>
      </c>
      <c r="C252" s="10">
        <v>40989</v>
      </c>
      <c r="D252" s="48">
        <v>41034</v>
      </c>
      <c r="E252" s="48" t="s">
        <v>1544</v>
      </c>
      <c r="F252" s="48" t="s">
        <v>1545</v>
      </c>
      <c r="G252" s="48" t="s">
        <v>2443</v>
      </c>
      <c r="H252" s="48" t="s">
        <v>2448</v>
      </c>
      <c r="I252" s="48">
        <v>40994</v>
      </c>
      <c r="J252" s="48" t="s">
        <v>2378</v>
      </c>
      <c r="K252" s="48" t="s">
        <v>2379</v>
      </c>
      <c r="L252" s="48" t="s">
        <v>5242</v>
      </c>
      <c r="M252" s="48" t="s">
        <v>2380</v>
      </c>
      <c r="N252" s="48" t="s">
        <v>2461</v>
      </c>
      <c r="O252" s="48" t="s">
        <v>2314</v>
      </c>
      <c r="P252" s="66">
        <v>40996</v>
      </c>
      <c r="Q252" s="67" t="s">
        <v>501</v>
      </c>
      <c r="R252" s="48"/>
      <c r="S252" s="48"/>
      <c r="T252" s="48"/>
      <c r="U252" s="48"/>
      <c r="V252" s="48"/>
    </row>
    <row r="253" spans="1:25" ht="18" customHeight="1">
      <c r="A253" s="48">
        <v>942</v>
      </c>
      <c r="B253" s="48" t="s">
        <v>2348</v>
      </c>
      <c r="C253" s="10">
        <v>40989</v>
      </c>
      <c r="D253" s="48">
        <v>41034</v>
      </c>
      <c r="E253" s="48" t="s">
        <v>1544</v>
      </c>
      <c r="F253" s="48" t="s">
        <v>1545</v>
      </c>
      <c r="G253" s="48" t="s">
        <v>2361</v>
      </c>
      <c r="H253" s="67" t="s">
        <v>2462</v>
      </c>
      <c r="I253" s="48">
        <v>40996</v>
      </c>
      <c r="J253" s="48" t="s">
        <v>2381</v>
      </c>
      <c r="K253" s="48" t="s">
        <v>2382</v>
      </c>
      <c r="L253" s="48" t="s">
        <v>5243</v>
      </c>
      <c r="M253" s="67" t="s">
        <v>2383</v>
      </c>
      <c r="N253" s="67" t="s">
        <v>2480</v>
      </c>
      <c r="O253" s="48" t="s">
        <v>2314</v>
      </c>
      <c r="P253" s="66">
        <v>40998</v>
      </c>
      <c r="Q253" s="67" t="s">
        <v>501</v>
      </c>
      <c r="R253" s="48"/>
      <c r="S253" s="48"/>
      <c r="T253" s="48"/>
      <c r="U253" s="48"/>
      <c r="V253" s="48"/>
    </row>
    <row r="254" spans="1:25" ht="18" customHeight="1">
      <c r="A254" s="48">
        <v>943</v>
      </c>
      <c r="B254" s="48" t="s">
        <v>2349</v>
      </c>
      <c r="C254" s="10">
        <v>40989</v>
      </c>
      <c r="D254" s="48">
        <v>41089</v>
      </c>
      <c r="E254" s="48" t="s">
        <v>1609</v>
      </c>
      <c r="F254" s="48" t="s">
        <v>1545</v>
      </c>
      <c r="G254" s="48" t="s">
        <v>2362</v>
      </c>
      <c r="H254" s="67" t="s">
        <v>501</v>
      </c>
      <c r="I254" s="67">
        <v>41148</v>
      </c>
      <c r="J254" s="48" t="s">
        <v>2384</v>
      </c>
      <c r="K254" s="48" t="s">
        <v>4619</v>
      </c>
      <c r="L254" s="48" t="s">
        <v>5244</v>
      </c>
      <c r="M254" s="67" t="s">
        <v>4620</v>
      </c>
      <c r="N254" s="67" t="s">
        <v>501</v>
      </c>
      <c r="O254" s="67" t="s">
        <v>501</v>
      </c>
      <c r="P254" s="10" t="s">
        <v>501</v>
      </c>
      <c r="Q254" s="67" t="s">
        <v>4565</v>
      </c>
      <c r="R254" s="48"/>
      <c r="S254" s="48"/>
      <c r="T254" s="48"/>
      <c r="U254" s="48"/>
      <c r="V254" s="48"/>
    </row>
    <row r="255" spans="1:25" ht="18" customHeight="1">
      <c r="A255" s="48">
        <v>944</v>
      </c>
      <c r="B255" s="48" t="s">
        <v>2350</v>
      </c>
      <c r="C255" s="10">
        <v>40989</v>
      </c>
      <c r="D255" s="48">
        <v>41034</v>
      </c>
      <c r="E255" s="48" t="s">
        <v>1544</v>
      </c>
      <c r="F255" s="48" t="s">
        <v>1545</v>
      </c>
      <c r="G255" s="48" t="s">
        <v>2363</v>
      </c>
      <c r="H255" s="67" t="s">
        <v>3126</v>
      </c>
      <c r="I255" s="48">
        <v>41031</v>
      </c>
      <c r="J255" s="48" t="s">
        <v>2385</v>
      </c>
      <c r="K255" s="48" t="s">
        <v>2386</v>
      </c>
      <c r="L255" s="48" t="s">
        <v>5245</v>
      </c>
      <c r="M255" s="67" t="s">
        <v>2387</v>
      </c>
      <c r="N255" s="67" t="s">
        <v>3166</v>
      </c>
      <c r="O255" s="48" t="s">
        <v>1823</v>
      </c>
      <c r="P255" s="66">
        <v>41031</v>
      </c>
      <c r="Q255" s="67" t="s">
        <v>501</v>
      </c>
      <c r="R255" s="48"/>
      <c r="S255" s="48"/>
      <c r="T255" s="48"/>
      <c r="U255" s="48"/>
      <c r="V255" s="48"/>
    </row>
    <row r="256" spans="1:25" ht="18" customHeight="1">
      <c r="A256" s="48">
        <v>945</v>
      </c>
      <c r="B256" s="48" t="s">
        <v>2351</v>
      </c>
      <c r="C256" s="10">
        <v>40989</v>
      </c>
      <c r="D256" s="48">
        <v>41034</v>
      </c>
      <c r="E256" s="48" t="s">
        <v>1553</v>
      </c>
      <c r="F256" s="48" t="s">
        <v>1545</v>
      </c>
      <c r="G256" s="48" t="s">
        <v>2364</v>
      </c>
      <c r="H256" s="67" t="s">
        <v>501</v>
      </c>
      <c r="I256" s="67" t="s">
        <v>501</v>
      </c>
      <c r="J256" s="48" t="s">
        <v>2388</v>
      </c>
      <c r="K256" s="48" t="s">
        <v>2389</v>
      </c>
      <c r="L256" s="48" t="s">
        <v>5246</v>
      </c>
      <c r="M256" s="67" t="s">
        <v>2390</v>
      </c>
      <c r="N256" s="67" t="s">
        <v>501</v>
      </c>
      <c r="O256" s="67" t="s">
        <v>501</v>
      </c>
      <c r="P256" s="10" t="s">
        <v>501</v>
      </c>
      <c r="Q256" s="67" t="s">
        <v>3058</v>
      </c>
      <c r="R256" s="48"/>
      <c r="S256" s="48"/>
      <c r="T256" s="48"/>
      <c r="U256" s="48"/>
      <c r="V256" s="48"/>
    </row>
    <row r="257" spans="1:22" ht="18" customHeight="1">
      <c r="A257" s="48">
        <v>946</v>
      </c>
      <c r="B257" s="48" t="s">
        <v>2352</v>
      </c>
      <c r="C257" s="10">
        <v>40989</v>
      </c>
      <c r="D257" s="48">
        <v>41034</v>
      </c>
      <c r="E257" s="48" t="s">
        <v>1553</v>
      </c>
      <c r="F257" s="48" t="s">
        <v>1545</v>
      </c>
      <c r="G257" s="48" t="s">
        <v>2365</v>
      </c>
      <c r="H257" s="67" t="s">
        <v>501</v>
      </c>
      <c r="I257" s="67" t="s">
        <v>501</v>
      </c>
      <c r="J257" s="48" t="s">
        <v>2391</v>
      </c>
      <c r="K257" s="48" t="s">
        <v>2392</v>
      </c>
      <c r="L257" s="48" t="s">
        <v>5247</v>
      </c>
      <c r="M257" s="67" t="s">
        <v>2393</v>
      </c>
      <c r="N257" s="67" t="s">
        <v>501</v>
      </c>
      <c r="O257" s="67" t="s">
        <v>501</v>
      </c>
      <c r="P257" s="10" t="s">
        <v>501</v>
      </c>
      <c r="Q257" s="67" t="s">
        <v>3594</v>
      </c>
      <c r="R257" s="48"/>
      <c r="S257" s="48"/>
      <c r="T257" s="48"/>
      <c r="U257" s="48"/>
      <c r="V257" s="48"/>
    </row>
    <row r="258" spans="1:22" ht="18" customHeight="1">
      <c r="A258" s="48">
        <v>947</v>
      </c>
      <c r="B258" s="48" t="s">
        <v>2353</v>
      </c>
      <c r="C258" s="10">
        <v>40989</v>
      </c>
      <c r="D258" s="48">
        <v>41034</v>
      </c>
      <c r="E258" s="48" t="s">
        <v>1544</v>
      </c>
      <c r="F258" s="48" t="s">
        <v>1545</v>
      </c>
      <c r="G258" s="48" t="s">
        <v>2366</v>
      </c>
      <c r="H258" s="48" t="s">
        <v>2715</v>
      </c>
      <c r="I258" s="48">
        <v>41009</v>
      </c>
      <c r="J258" s="48" t="s">
        <v>2394</v>
      </c>
      <c r="K258" s="48" t="s">
        <v>2395</v>
      </c>
      <c r="L258" s="48" t="s">
        <v>5248</v>
      </c>
      <c r="M258" s="48" t="s">
        <v>2396</v>
      </c>
      <c r="N258" s="48" t="s">
        <v>2716</v>
      </c>
      <c r="O258" s="48" t="s">
        <v>2272</v>
      </c>
      <c r="P258" s="10">
        <v>41010</v>
      </c>
      <c r="Q258" s="67" t="s">
        <v>2809</v>
      </c>
      <c r="R258" s="48"/>
      <c r="S258" s="48"/>
      <c r="T258" s="48"/>
      <c r="U258" s="48"/>
      <c r="V258" s="48"/>
    </row>
    <row r="259" spans="1:22" ht="18" customHeight="1">
      <c r="A259" s="48">
        <v>937</v>
      </c>
      <c r="B259" s="48" t="s">
        <v>2354</v>
      </c>
      <c r="C259" s="10">
        <v>40989</v>
      </c>
      <c r="D259" s="48">
        <v>41034</v>
      </c>
      <c r="E259" s="48" t="s">
        <v>1544</v>
      </c>
      <c r="F259" s="48" t="s">
        <v>1545</v>
      </c>
      <c r="G259" s="48" t="s">
        <v>2428</v>
      </c>
      <c r="H259" s="67" t="s">
        <v>2481</v>
      </c>
      <c r="I259" s="48">
        <v>40997</v>
      </c>
      <c r="J259" s="48" t="s">
        <v>2397</v>
      </c>
      <c r="K259" s="48" t="s">
        <v>2398</v>
      </c>
      <c r="L259" s="48" t="s">
        <v>5249</v>
      </c>
      <c r="M259" s="67" t="s">
        <v>2399</v>
      </c>
      <c r="N259" s="67" t="s">
        <v>2482</v>
      </c>
      <c r="O259" s="48" t="s">
        <v>1674</v>
      </c>
      <c r="P259" s="66">
        <v>41002</v>
      </c>
      <c r="Q259" s="67" t="s">
        <v>501</v>
      </c>
      <c r="R259" s="48"/>
      <c r="S259" s="48"/>
      <c r="T259" s="48"/>
      <c r="U259" s="48"/>
      <c r="V259" s="48"/>
    </row>
    <row r="260" spans="1:22" ht="18" customHeight="1">
      <c r="A260" s="48">
        <v>936</v>
      </c>
      <c r="B260" s="48" t="s">
        <v>2355</v>
      </c>
      <c r="C260" s="10">
        <v>40989</v>
      </c>
      <c r="D260" s="48">
        <v>41104</v>
      </c>
      <c r="E260" s="48" t="s">
        <v>1553</v>
      </c>
      <c r="F260" s="48" t="s">
        <v>1545</v>
      </c>
      <c r="G260" s="48" t="s">
        <v>2367</v>
      </c>
      <c r="H260" s="67" t="s">
        <v>501</v>
      </c>
      <c r="I260" s="67" t="s">
        <v>501</v>
      </c>
      <c r="J260" s="48" t="s">
        <v>2400</v>
      </c>
      <c r="K260" s="48" t="s">
        <v>4621</v>
      </c>
      <c r="L260" s="48" t="s">
        <v>5250</v>
      </c>
      <c r="M260" s="67" t="s">
        <v>2401</v>
      </c>
      <c r="N260" s="67" t="s">
        <v>501</v>
      </c>
      <c r="O260" s="67" t="s">
        <v>501</v>
      </c>
      <c r="P260" s="10" t="s">
        <v>501</v>
      </c>
      <c r="Q260" s="67" t="s">
        <v>5537</v>
      </c>
      <c r="R260" s="48"/>
      <c r="S260" s="48"/>
      <c r="T260" s="48"/>
      <c r="U260" s="48"/>
      <c r="V260" s="48"/>
    </row>
    <row r="261" spans="1:22" ht="18" customHeight="1">
      <c r="A261" s="48">
        <v>935</v>
      </c>
      <c r="B261" s="48" t="s">
        <v>2356</v>
      </c>
      <c r="C261" s="10">
        <v>40989</v>
      </c>
      <c r="D261" s="48">
        <v>41034</v>
      </c>
      <c r="E261" s="48" t="s">
        <v>1544</v>
      </c>
      <c r="F261" s="48" t="s">
        <v>1545</v>
      </c>
      <c r="G261" s="48" t="s">
        <v>2368</v>
      </c>
      <c r="H261" s="48" t="s">
        <v>2501</v>
      </c>
      <c r="I261" s="48">
        <v>40998</v>
      </c>
      <c r="J261" s="48" t="s">
        <v>2402</v>
      </c>
      <c r="K261" s="48" t="s">
        <v>2403</v>
      </c>
      <c r="L261" s="48" t="s">
        <v>5251</v>
      </c>
      <c r="M261" s="48" t="s">
        <v>2404</v>
      </c>
      <c r="N261" s="48" t="s">
        <v>2549</v>
      </c>
      <c r="O261" s="48" t="s">
        <v>1674</v>
      </c>
      <c r="P261" s="66">
        <v>41002</v>
      </c>
      <c r="Q261" s="67" t="s">
        <v>501</v>
      </c>
      <c r="R261" s="48"/>
      <c r="S261" s="48"/>
      <c r="T261" s="48"/>
      <c r="U261" s="48"/>
      <c r="V261" s="48"/>
    </row>
    <row r="262" spans="1:22" ht="18" customHeight="1">
      <c r="A262" s="48">
        <v>934</v>
      </c>
      <c r="B262" s="48" t="s">
        <v>2357</v>
      </c>
      <c r="C262" s="10">
        <v>40989</v>
      </c>
      <c r="D262" s="48">
        <v>41034</v>
      </c>
      <c r="E262" s="48" t="s">
        <v>1544</v>
      </c>
      <c r="F262" s="48" t="s">
        <v>1545</v>
      </c>
      <c r="G262" s="48" t="s">
        <v>2444</v>
      </c>
      <c r="H262" s="48" t="s">
        <v>2736</v>
      </c>
      <c r="I262" s="48">
        <v>41016</v>
      </c>
      <c r="J262" s="48" t="s">
        <v>2405</v>
      </c>
      <c r="K262" s="48" t="s">
        <v>2406</v>
      </c>
      <c r="L262" s="48" t="s">
        <v>5252</v>
      </c>
      <c r="M262" s="48" t="s">
        <v>2407</v>
      </c>
      <c r="N262" s="48" t="s">
        <v>2745</v>
      </c>
      <c r="O262" s="48" t="s">
        <v>2272</v>
      </c>
      <c r="P262" s="66">
        <v>41016</v>
      </c>
      <c r="Q262" s="67" t="s">
        <v>501</v>
      </c>
      <c r="R262" s="48"/>
      <c r="S262" s="48"/>
      <c r="T262" s="48"/>
      <c r="U262" s="48"/>
      <c r="V262" s="48"/>
    </row>
    <row r="263" spans="1:22" ht="18" customHeight="1">
      <c r="A263" s="48">
        <v>9999</v>
      </c>
      <c r="B263" s="48">
        <v>9999</v>
      </c>
      <c r="C263" s="10">
        <v>40995</v>
      </c>
      <c r="D263" s="48">
        <v>41040</v>
      </c>
      <c r="E263" s="48" t="s">
        <v>1609</v>
      </c>
      <c r="F263" s="48" t="s">
        <v>1787</v>
      </c>
      <c r="G263" s="48" t="s">
        <v>2463</v>
      </c>
      <c r="H263" s="48" t="s">
        <v>501</v>
      </c>
      <c r="I263" s="48">
        <v>41121</v>
      </c>
      <c r="J263" s="48" t="s">
        <v>2464</v>
      </c>
      <c r="K263" s="48" t="s">
        <v>2465</v>
      </c>
      <c r="L263" s="48" t="s">
        <v>5253</v>
      </c>
      <c r="M263" s="48">
        <v>33213213</v>
      </c>
      <c r="N263" s="48" t="s">
        <v>501</v>
      </c>
      <c r="O263" s="67" t="s">
        <v>501</v>
      </c>
      <c r="P263" s="10" t="s">
        <v>501</v>
      </c>
      <c r="Q263" s="67" t="s">
        <v>1945</v>
      </c>
      <c r="R263" s="48"/>
      <c r="S263" s="48"/>
      <c r="T263" s="48"/>
      <c r="U263" s="48"/>
      <c r="V263" s="48"/>
    </row>
    <row r="264" spans="1:22" ht="18" customHeight="1">
      <c r="A264" s="48">
        <v>955</v>
      </c>
      <c r="B264" s="48" t="s">
        <v>2471</v>
      </c>
      <c r="C264" s="10">
        <v>40997</v>
      </c>
      <c r="D264" s="48">
        <v>41105</v>
      </c>
      <c r="E264" s="48" t="s">
        <v>1544</v>
      </c>
      <c r="F264" s="48" t="s">
        <v>1545</v>
      </c>
      <c r="G264" s="48" t="s">
        <v>2472</v>
      </c>
      <c r="H264" s="67" t="s">
        <v>6142</v>
      </c>
      <c r="I264" s="67">
        <v>41115</v>
      </c>
      <c r="J264" s="48" t="s">
        <v>2483</v>
      </c>
      <c r="K264" s="48" t="s">
        <v>4622</v>
      </c>
      <c r="L264" s="48" t="s">
        <v>5254</v>
      </c>
      <c r="M264" s="67" t="s">
        <v>2485</v>
      </c>
      <c r="N264" s="67" t="s">
        <v>6143</v>
      </c>
      <c r="O264" s="67" t="s">
        <v>6144</v>
      </c>
      <c r="P264" s="10">
        <v>41120</v>
      </c>
      <c r="Q264" s="67" t="s">
        <v>3595</v>
      </c>
      <c r="R264" s="48"/>
      <c r="S264" s="48"/>
      <c r="T264" s="48"/>
      <c r="U264" s="48"/>
      <c r="V264" s="48"/>
    </row>
    <row r="265" spans="1:22" ht="18" customHeight="1">
      <c r="A265" s="48">
        <v>951</v>
      </c>
      <c r="B265" s="48" t="s">
        <v>2502</v>
      </c>
      <c r="C265" s="10">
        <v>40997</v>
      </c>
      <c r="D265" s="48">
        <v>41042</v>
      </c>
      <c r="E265" s="48" t="s">
        <v>1544</v>
      </c>
      <c r="F265" s="48" t="s">
        <v>1545</v>
      </c>
      <c r="G265" s="48" t="s">
        <v>2503</v>
      </c>
      <c r="H265" s="48" t="s">
        <v>2557</v>
      </c>
      <c r="I265" s="48">
        <v>41003</v>
      </c>
      <c r="J265" s="48" t="s">
        <v>2504</v>
      </c>
      <c r="K265" s="48" t="s">
        <v>2505</v>
      </c>
      <c r="L265" s="48" t="s">
        <v>5255</v>
      </c>
      <c r="M265" s="48" t="s">
        <v>2506</v>
      </c>
      <c r="N265" s="48" t="s">
        <v>2671</v>
      </c>
      <c r="O265" s="48" t="s">
        <v>1635</v>
      </c>
      <c r="P265" s="66">
        <v>41003</v>
      </c>
      <c r="Q265" s="67" t="s">
        <v>501</v>
      </c>
      <c r="R265" s="48"/>
      <c r="S265" s="48"/>
      <c r="T265" s="48"/>
      <c r="U265" s="48"/>
      <c r="V265" s="48"/>
    </row>
    <row r="266" spans="1:22" ht="18" customHeight="1">
      <c r="A266" s="48">
        <v>949</v>
      </c>
      <c r="B266" s="48" t="s">
        <v>2507</v>
      </c>
      <c r="C266" s="10">
        <v>40997</v>
      </c>
      <c r="D266" s="48">
        <v>41118</v>
      </c>
      <c r="E266" s="48" t="s">
        <v>1609</v>
      </c>
      <c r="F266" s="48" t="s">
        <v>1545</v>
      </c>
      <c r="G266" s="48" t="s">
        <v>2508</v>
      </c>
      <c r="H266" s="67" t="s">
        <v>6042</v>
      </c>
      <c r="I266" s="67">
        <v>41146</v>
      </c>
      <c r="J266" s="48" t="s">
        <v>2509</v>
      </c>
      <c r="K266" s="48" t="s">
        <v>2510</v>
      </c>
      <c r="L266" s="48" t="s">
        <v>5256</v>
      </c>
      <c r="M266" s="67" t="s">
        <v>2511</v>
      </c>
      <c r="N266" s="67" t="s">
        <v>501</v>
      </c>
      <c r="O266" s="67" t="s">
        <v>501</v>
      </c>
      <c r="P266" s="10" t="s">
        <v>501</v>
      </c>
      <c r="Q266" s="67" t="s">
        <v>4623</v>
      </c>
      <c r="R266" s="48"/>
      <c r="S266" s="48"/>
      <c r="T266" s="48"/>
      <c r="U266" s="48"/>
      <c r="V266" s="48"/>
    </row>
    <row r="267" spans="1:22" ht="18" customHeight="1">
      <c r="A267" s="48">
        <v>950</v>
      </c>
      <c r="B267" s="48" t="s">
        <v>2512</v>
      </c>
      <c r="C267" s="10">
        <v>40997</v>
      </c>
      <c r="D267" s="48">
        <v>41118</v>
      </c>
      <c r="E267" s="48" t="s">
        <v>1609</v>
      </c>
      <c r="F267" s="48" t="s">
        <v>1545</v>
      </c>
      <c r="G267" s="48" t="s">
        <v>2513</v>
      </c>
      <c r="H267" s="67" t="s">
        <v>501</v>
      </c>
      <c r="I267" s="67">
        <v>41121</v>
      </c>
      <c r="J267" s="48" t="s">
        <v>2514</v>
      </c>
      <c r="K267" s="48" t="s">
        <v>4624</v>
      </c>
      <c r="L267" s="48" t="s">
        <v>5257</v>
      </c>
      <c r="M267" s="67" t="s">
        <v>2515</v>
      </c>
      <c r="N267" s="67" t="s">
        <v>501</v>
      </c>
      <c r="O267" s="67" t="s">
        <v>501</v>
      </c>
      <c r="P267" s="10" t="s">
        <v>501</v>
      </c>
      <c r="Q267" s="67" t="s">
        <v>3596</v>
      </c>
      <c r="R267" s="48"/>
      <c r="S267" s="48"/>
      <c r="T267" s="48"/>
      <c r="U267" s="48"/>
      <c r="V267" s="48"/>
    </row>
    <row r="268" spans="1:22" ht="18" customHeight="1">
      <c r="A268" s="48">
        <v>952</v>
      </c>
      <c r="B268" s="48" t="s">
        <v>2516</v>
      </c>
      <c r="C268" s="10">
        <v>40997</v>
      </c>
      <c r="D268" s="48">
        <v>41042</v>
      </c>
      <c r="E268" s="48" t="s">
        <v>1544</v>
      </c>
      <c r="F268" s="48" t="s">
        <v>1545</v>
      </c>
      <c r="G268" s="48" t="s">
        <v>2517</v>
      </c>
      <c r="H268" s="67" t="s">
        <v>3127</v>
      </c>
      <c r="I268" s="67">
        <v>41026</v>
      </c>
      <c r="J268" s="48" t="s">
        <v>2518</v>
      </c>
      <c r="K268" s="48" t="s">
        <v>2519</v>
      </c>
      <c r="L268" s="48" t="s">
        <v>5258</v>
      </c>
      <c r="M268" s="67" t="s">
        <v>2520</v>
      </c>
      <c r="N268" s="67" t="s">
        <v>3162</v>
      </c>
      <c r="O268" s="67" t="s">
        <v>1961</v>
      </c>
      <c r="P268" s="66">
        <v>41026</v>
      </c>
      <c r="Q268" s="67" t="s">
        <v>501</v>
      </c>
      <c r="R268" s="48"/>
      <c r="S268" s="48"/>
      <c r="T268" s="48"/>
      <c r="U268" s="48"/>
      <c r="V268" s="48"/>
    </row>
    <row r="269" spans="1:22" ht="18" customHeight="1">
      <c r="A269" s="48">
        <v>953</v>
      </c>
      <c r="B269" s="48" t="s">
        <v>2521</v>
      </c>
      <c r="C269" s="10">
        <v>40997</v>
      </c>
      <c r="D269" s="48">
        <v>41114</v>
      </c>
      <c r="E269" s="48" t="s">
        <v>1698</v>
      </c>
      <c r="F269" s="48" t="s">
        <v>1545</v>
      </c>
      <c r="G269" s="48" t="s">
        <v>4787</v>
      </c>
      <c r="H269" s="67" t="s">
        <v>501</v>
      </c>
      <c r="I269" s="67" t="s">
        <v>501</v>
      </c>
      <c r="J269" s="48" t="s">
        <v>2522</v>
      </c>
      <c r="K269" s="48" t="s">
        <v>2523</v>
      </c>
      <c r="L269" s="48" t="s">
        <v>5259</v>
      </c>
      <c r="M269" s="67" t="s">
        <v>2524</v>
      </c>
      <c r="N269" s="67" t="s">
        <v>501</v>
      </c>
      <c r="O269" s="67" t="s">
        <v>501</v>
      </c>
      <c r="P269" s="10" t="s">
        <v>501</v>
      </c>
      <c r="Q269" s="67" t="s">
        <v>4795</v>
      </c>
      <c r="R269" s="48"/>
      <c r="S269" s="48"/>
      <c r="T269" s="48"/>
      <c r="U269" s="48"/>
      <c r="V269" s="48"/>
    </row>
    <row r="270" spans="1:22" ht="18" customHeight="1">
      <c r="A270" s="48">
        <v>954</v>
      </c>
      <c r="B270" s="48" t="s">
        <v>2532</v>
      </c>
      <c r="C270" s="10">
        <v>40997</v>
      </c>
      <c r="D270" s="48">
        <v>41042</v>
      </c>
      <c r="E270" s="48" t="s">
        <v>1544</v>
      </c>
      <c r="F270" s="48" t="s">
        <v>1545</v>
      </c>
      <c r="G270" s="48" t="s">
        <v>2525</v>
      </c>
      <c r="H270" s="48" t="s">
        <v>2841</v>
      </c>
      <c r="I270" s="48">
        <v>41024</v>
      </c>
      <c r="J270" s="48" t="s">
        <v>2526</v>
      </c>
      <c r="K270" s="48" t="s">
        <v>2527</v>
      </c>
      <c r="L270" s="48" t="s">
        <v>5260</v>
      </c>
      <c r="M270" s="48" t="s">
        <v>2528</v>
      </c>
      <c r="N270" s="48" t="s">
        <v>3066</v>
      </c>
      <c r="O270" s="48" t="s">
        <v>1674</v>
      </c>
      <c r="P270" s="66">
        <v>41024</v>
      </c>
      <c r="Q270" s="67" t="s">
        <v>501</v>
      </c>
      <c r="R270" s="48"/>
      <c r="S270" s="48"/>
      <c r="T270" s="48"/>
      <c r="U270" s="48"/>
      <c r="V270" s="48"/>
    </row>
    <row r="271" spans="1:22" ht="18" customHeight="1">
      <c r="A271" s="48">
        <v>956</v>
      </c>
      <c r="B271" s="48" t="s">
        <v>2533</v>
      </c>
      <c r="C271" s="10">
        <v>40997</v>
      </c>
      <c r="D271" s="48">
        <v>41042</v>
      </c>
      <c r="E271" s="48" t="s">
        <v>1544</v>
      </c>
      <c r="F271" s="48" t="s">
        <v>1545</v>
      </c>
      <c r="G271" s="48" t="s">
        <v>2737</v>
      </c>
      <c r="H271" s="48" t="s">
        <v>2668</v>
      </c>
      <c r="I271" s="48">
        <v>41022</v>
      </c>
      <c r="J271" s="48" t="s">
        <v>2529</v>
      </c>
      <c r="K271" s="48" t="s">
        <v>2530</v>
      </c>
      <c r="L271" s="48" t="s">
        <v>5261</v>
      </c>
      <c r="M271" s="48" t="s">
        <v>2531</v>
      </c>
      <c r="N271" s="48" t="s">
        <v>3032</v>
      </c>
      <c r="O271" s="48" t="s">
        <v>2241</v>
      </c>
      <c r="P271" s="66">
        <v>41023</v>
      </c>
      <c r="Q271" s="67" t="s">
        <v>501</v>
      </c>
      <c r="R271" s="48"/>
      <c r="S271" s="48"/>
      <c r="T271" s="48"/>
      <c r="U271" s="48"/>
      <c r="V271" s="48"/>
    </row>
    <row r="272" spans="1:22" ht="18" customHeight="1">
      <c r="A272" s="48">
        <v>3231</v>
      </c>
      <c r="B272" s="48" t="s">
        <v>2636</v>
      </c>
      <c r="C272" s="10">
        <v>41001</v>
      </c>
      <c r="D272" s="48">
        <v>41046</v>
      </c>
      <c r="E272" s="48" t="s">
        <v>1544</v>
      </c>
      <c r="F272" s="48" t="s">
        <v>1545</v>
      </c>
      <c r="G272" s="48" t="s">
        <v>118</v>
      </c>
      <c r="H272" s="48" t="s">
        <v>2717</v>
      </c>
      <c r="I272" s="48">
        <v>41011</v>
      </c>
      <c r="J272" s="48" t="s">
        <v>2558</v>
      </c>
      <c r="K272" s="48" t="s">
        <v>2559</v>
      </c>
      <c r="L272" s="48" t="s">
        <v>5262</v>
      </c>
      <c r="M272" s="48" t="s">
        <v>2560</v>
      </c>
      <c r="N272" s="48" t="s">
        <v>2725</v>
      </c>
      <c r="O272" s="48" t="s">
        <v>2726</v>
      </c>
      <c r="P272" s="66">
        <v>41011</v>
      </c>
      <c r="Q272" s="67" t="s">
        <v>501</v>
      </c>
      <c r="R272" s="48"/>
      <c r="S272" s="48"/>
      <c r="T272" s="48"/>
      <c r="U272" s="48"/>
      <c r="V272" s="48"/>
    </row>
    <row r="273" spans="1:22" ht="18" customHeight="1">
      <c r="A273" s="48">
        <v>3232</v>
      </c>
      <c r="B273" s="48" t="s">
        <v>2637</v>
      </c>
      <c r="C273" s="10">
        <v>41001</v>
      </c>
      <c r="D273" s="48">
        <v>41046</v>
      </c>
      <c r="E273" s="48" t="s">
        <v>1544</v>
      </c>
      <c r="F273" s="48" t="s">
        <v>1545</v>
      </c>
      <c r="G273" s="48" t="s">
        <v>118</v>
      </c>
      <c r="H273" s="48" t="s">
        <v>2718</v>
      </c>
      <c r="I273" s="48">
        <v>41010</v>
      </c>
      <c r="J273" s="48" t="s">
        <v>2561</v>
      </c>
      <c r="K273" s="48" t="s">
        <v>2562</v>
      </c>
      <c r="L273" s="48" t="s">
        <v>5263</v>
      </c>
      <c r="M273" s="48" t="s">
        <v>2563</v>
      </c>
      <c r="N273" s="48" t="s">
        <v>2723</v>
      </c>
      <c r="O273" s="48" t="s">
        <v>2724</v>
      </c>
      <c r="P273" s="66">
        <v>41032</v>
      </c>
      <c r="Q273" s="67" t="s">
        <v>501</v>
      </c>
      <c r="R273" s="48"/>
      <c r="S273" s="48"/>
      <c r="T273" s="48"/>
      <c r="U273" s="48"/>
      <c r="V273" s="48"/>
    </row>
    <row r="274" spans="1:22" ht="18" customHeight="1">
      <c r="A274" s="48">
        <v>3233</v>
      </c>
      <c r="B274" s="48" t="s">
        <v>2638</v>
      </c>
      <c r="C274" s="10">
        <v>41002</v>
      </c>
      <c r="D274" s="48">
        <v>41047</v>
      </c>
      <c r="E274" s="48" t="s">
        <v>1544</v>
      </c>
      <c r="F274" s="48" t="s">
        <v>1545</v>
      </c>
      <c r="G274" s="48" t="s">
        <v>118</v>
      </c>
      <c r="H274" s="48" t="s">
        <v>5783</v>
      </c>
      <c r="I274" s="48">
        <v>41016</v>
      </c>
      <c r="J274" s="48" t="s">
        <v>2564</v>
      </c>
      <c r="K274" s="48" t="s">
        <v>2565</v>
      </c>
      <c r="L274" s="48" t="s">
        <v>5264</v>
      </c>
      <c r="M274" s="48" t="s">
        <v>2635</v>
      </c>
      <c r="N274" s="48" t="s">
        <v>2814</v>
      </c>
      <c r="O274" s="48" t="s">
        <v>1606</v>
      </c>
      <c r="P274" s="66">
        <v>41016</v>
      </c>
      <c r="Q274" s="67" t="s">
        <v>501</v>
      </c>
      <c r="R274" s="48"/>
      <c r="S274" s="48"/>
      <c r="T274" s="48"/>
      <c r="U274" s="48"/>
      <c r="V274" s="48"/>
    </row>
    <row r="275" spans="1:22" ht="18" customHeight="1">
      <c r="A275" s="48">
        <v>3234</v>
      </c>
      <c r="B275" s="48" t="s">
        <v>2639</v>
      </c>
      <c r="C275" s="10">
        <v>41002</v>
      </c>
      <c r="D275" s="48">
        <v>41047</v>
      </c>
      <c r="E275" s="48" t="s">
        <v>1553</v>
      </c>
      <c r="F275" s="48" t="s">
        <v>1545</v>
      </c>
      <c r="G275" s="48" t="s">
        <v>118</v>
      </c>
      <c r="H275" s="67" t="s">
        <v>501</v>
      </c>
      <c r="I275" s="48">
        <v>41012</v>
      </c>
      <c r="J275" s="48" t="s">
        <v>2566</v>
      </c>
      <c r="K275" s="48" t="s">
        <v>2567</v>
      </c>
      <c r="L275" s="48" t="s">
        <v>5265</v>
      </c>
      <c r="M275" s="67" t="s">
        <v>2568</v>
      </c>
      <c r="N275" s="67" t="s">
        <v>501</v>
      </c>
      <c r="O275" s="67" t="s">
        <v>501</v>
      </c>
      <c r="P275" s="10" t="s">
        <v>501</v>
      </c>
      <c r="Q275" s="67" t="s">
        <v>3597</v>
      </c>
      <c r="R275" s="48"/>
      <c r="S275" s="48"/>
      <c r="T275" s="48"/>
      <c r="U275" s="48"/>
      <c r="V275" s="48"/>
    </row>
    <row r="276" spans="1:22" ht="18" customHeight="1">
      <c r="A276" s="48">
        <v>3236</v>
      </c>
      <c r="B276" s="48" t="s">
        <v>2640</v>
      </c>
      <c r="C276" s="10">
        <v>41002</v>
      </c>
      <c r="D276" s="48">
        <v>41047</v>
      </c>
      <c r="E276" s="48" t="s">
        <v>1544</v>
      </c>
      <c r="F276" s="48" t="s">
        <v>1545</v>
      </c>
      <c r="G276" s="48" t="s">
        <v>118</v>
      </c>
      <c r="H276" s="48" t="s">
        <v>2730</v>
      </c>
      <c r="I276" s="48">
        <v>41012</v>
      </c>
      <c r="J276" s="48" t="s">
        <v>2569</v>
      </c>
      <c r="K276" s="48" t="s">
        <v>2570</v>
      </c>
      <c r="L276" s="48" t="s">
        <v>5070</v>
      </c>
      <c r="M276" s="48" t="s">
        <v>2571</v>
      </c>
      <c r="N276" s="48" t="s">
        <v>2731</v>
      </c>
      <c r="O276" s="48" t="s">
        <v>2275</v>
      </c>
      <c r="P276" s="66">
        <v>41012</v>
      </c>
      <c r="Q276" s="67" t="s">
        <v>501</v>
      </c>
      <c r="R276" s="48"/>
      <c r="S276" s="48"/>
      <c r="T276" s="48"/>
      <c r="U276" s="48"/>
      <c r="V276" s="48"/>
    </row>
    <row r="277" spans="1:22" ht="18" customHeight="1">
      <c r="A277" s="48">
        <v>3237</v>
      </c>
      <c r="B277" s="48">
        <v>3237</v>
      </c>
      <c r="C277" s="10">
        <v>41002</v>
      </c>
      <c r="D277" s="48">
        <v>41047</v>
      </c>
      <c r="E277" s="48" t="s">
        <v>1544</v>
      </c>
      <c r="F277" s="48" t="s">
        <v>1787</v>
      </c>
      <c r="G277" s="48" t="s">
        <v>118</v>
      </c>
      <c r="H277" s="48" t="s">
        <v>2843</v>
      </c>
      <c r="I277" s="10">
        <v>41017</v>
      </c>
      <c r="J277" s="48" t="s">
        <v>2572</v>
      </c>
      <c r="K277" s="48" t="s">
        <v>2573</v>
      </c>
      <c r="L277" s="48" t="s">
        <v>5266</v>
      </c>
      <c r="M277" s="48" t="s">
        <v>2574</v>
      </c>
      <c r="N277" s="48" t="s">
        <v>2844</v>
      </c>
      <c r="O277" s="48" t="s">
        <v>2142</v>
      </c>
      <c r="P277" s="66">
        <v>41019</v>
      </c>
      <c r="Q277" s="67" t="s">
        <v>501</v>
      </c>
      <c r="R277" s="48"/>
      <c r="S277" s="48"/>
      <c r="T277" s="48"/>
      <c r="U277" s="48"/>
      <c r="V277" s="48"/>
    </row>
    <row r="278" spans="1:22" ht="18" customHeight="1">
      <c r="A278" s="48">
        <v>3238</v>
      </c>
      <c r="B278" s="48" t="s">
        <v>2641</v>
      </c>
      <c r="C278" s="10">
        <v>41002</v>
      </c>
      <c r="D278" s="48">
        <v>41047</v>
      </c>
      <c r="E278" s="48" t="s">
        <v>1544</v>
      </c>
      <c r="F278" s="48" t="s">
        <v>1545</v>
      </c>
      <c r="G278" s="48" t="s">
        <v>118</v>
      </c>
      <c r="H278" s="48" t="s">
        <v>2900</v>
      </c>
      <c r="I278" s="48">
        <v>41019</v>
      </c>
      <c r="J278" s="48" t="s">
        <v>2575</v>
      </c>
      <c r="K278" s="48" t="s">
        <v>2576</v>
      </c>
      <c r="L278" s="48" t="s">
        <v>5267</v>
      </c>
      <c r="M278" s="48" t="s">
        <v>2577</v>
      </c>
      <c r="N278" s="48" t="s">
        <v>2901</v>
      </c>
      <c r="O278" s="48" t="s">
        <v>2747</v>
      </c>
      <c r="P278" s="66">
        <v>41019</v>
      </c>
      <c r="Q278" s="67" t="s">
        <v>501</v>
      </c>
      <c r="R278" s="48"/>
      <c r="S278" s="48"/>
      <c r="T278" s="48"/>
      <c r="U278" s="48"/>
      <c r="V278" s="48"/>
    </row>
    <row r="279" spans="1:22" ht="18" customHeight="1">
      <c r="A279" s="48">
        <v>3239</v>
      </c>
      <c r="B279" s="48" t="s">
        <v>2642</v>
      </c>
      <c r="C279" s="10">
        <v>41002</v>
      </c>
      <c r="D279" s="48">
        <v>41047</v>
      </c>
      <c r="E279" s="48" t="s">
        <v>1553</v>
      </c>
      <c r="F279" s="48" t="s">
        <v>1545</v>
      </c>
      <c r="G279" s="48" t="s">
        <v>118</v>
      </c>
      <c r="H279" s="67" t="s">
        <v>501</v>
      </c>
      <c r="I279" s="67" t="s">
        <v>501</v>
      </c>
      <c r="J279" s="48" t="s">
        <v>2578</v>
      </c>
      <c r="K279" s="48" t="s">
        <v>2579</v>
      </c>
      <c r="L279" s="48" t="s">
        <v>5268</v>
      </c>
      <c r="M279" s="67" t="s">
        <v>2580</v>
      </c>
      <c r="N279" s="67" t="s">
        <v>501</v>
      </c>
      <c r="O279" s="67" t="s">
        <v>501</v>
      </c>
      <c r="P279" s="10" t="s">
        <v>501</v>
      </c>
      <c r="Q279" s="67" t="s">
        <v>3598</v>
      </c>
      <c r="R279" s="48"/>
      <c r="S279" s="48"/>
      <c r="T279" s="48"/>
      <c r="U279" s="48"/>
      <c r="V279" s="48"/>
    </row>
    <row r="280" spans="1:22" ht="18" customHeight="1">
      <c r="A280" s="48">
        <v>3240</v>
      </c>
      <c r="B280" s="48" t="s">
        <v>2643</v>
      </c>
      <c r="C280" s="10">
        <v>41002</v>
      </c>
      <c r="D280" s="48">
        <v>41047</v>
      </c>
      <c r="E280" s="48" t="s">
        <v>1544</v>
      </c>
      <c r="F280" s="48" t="s">
        <v>1545</v>
      </c>
      <c r="G280" s="48" t="s">
        <v>118</v>
      </c>
      <c r="H280" s="48" t="s">
        <v>2738</v>
      </c>
      <c r="I280" s="48">
        <v>41017</v>
      </c>
      <c r="J280" s="48" t="s">
        <v>2581</v>
      </c>
      <c r="K280" s="48" t="s">
        <v>2582</v>
      </c>
      <c r="L280" s="48" t="s">
        <v>5269</v>
      </c>
      <c r="M280" s="48" t="s">
        <v>2583</v>
      </c>
      <c r="N280" s="48" t="s">
        <v>2845</v>
      </c>
      <c r="O280" s="48" t="s">
        <v>1977</v>
      </c>
      <c r="P280" s="66">
        <v>41017</v>
      </c>
      <c r="Q280" s="67" t="s">
        <v>501</v>
      </c>
      <c r="R280" s="48"/>
      <c r="S280" s="48"/>
      <c r="T280" s="48"/>
      <c r="U280" s="48"/>
      <c r="V280" s="48"/>
    </row>
    <row r="281" spans="1:22" ht="18" customHeight="1">
      <c r="A281" s="48">
        <v>3241</v>
      </c>
      <c r="B281" s="48">
        <v>3241</v>
      </c>
      <c r="C281" s="10">
        <v>41002</v>
      </c>
      <c r="D281" s="48">
        <v>41047</v>
      </c>
      <c r="E281" s="48" t="s">
        <v>1553</v>
      </c>
      <c r="F281" s="48" t="s">
        <v>1787</v>
      </c>
      <c r="G281" s="48" t="s">
        <v>118</v>
      </c>
      <c r="H281" s="67" t="s">
        <v>501</v>
      </c>
      <c r="I281" s="67" t="s">
        <v>501</v>
      </c>
      <c r="J281" s="48" t="s">
        <v>2584</v>
      </c>
      <c r="K281" s="48" t="s">
        <v>2585</v>
      </c>
      <c r="L281" s="48" t="s">
        <v>5270</v>
      </c>
      <c r="M281" s="67" t="s">
        <v>2586</v>
      </c>
      <c r="N281" s="67" t="s">
        <v>501</v>
      </c>
      <c r="O281" s="67" t="s">
        <v>501</v>
      </c>
      <c r="P281" s="66" t="s">
        <v>501</v>
      </c>
      <c r="Q281" s="67" t="s">
        <v>501</v>
      </c>
      <c r="R281" s="48"/>
      <c r="S281" s="48"/>
      <c r="T281" s="48"/>
      <c r="U281" s="48"/>
      <c r="V281" s="48"/>
    </row>
    <row r="282" spans="1:22" ht="18" customHeight="1">
      <c r="A282" s="48">
        <v>3242</v>
      </c>
      <c r="B282" s="48" t="s">
        <v>2644</v>
      </c>
      <c r="C282" s="10">
        <v>41002</v>
      </c>
      <c r="D282" s="48">
        <v>41047</v>
      </c>
      <c r="E282" s="48" t="s">
        <v>1544</v>
      </c>
      <c r="F282" s="48" t="s">
        <v>1545</v>
      </c>
      <c r="G282" s="48" t="s">
        <v>118</v>
      </c>
      <c r="H282" s="48" t="s">
        <v>5784</v>
      </c>
      <c r="I282" s="48">
        <v>41015</v>
      </c>
      <c r="J282" s="48" t="s">
        <v>2587</v>
      </c>
      <c r="K282" s="48" t="s">
        <v>2588</v>
      </c>
      <c r="L282" s="48" t="s">
        <v>5271</v>
      </c>
      <c r="M282" s="48" t="s">
        <v>2589</v>
      </c>
      <c r="N282" s="48" t="s">
        <v>2746</v>
      </c>
      <c r="O282" s="48" t="s">
        <v>2747</v>
      </c>
      <c r="P282" s="66">
        <v>41015</v>
      </c>
      <c r="Q282" s="67" t="s">
        <v>501</v>
      </c>
      <c r="R282" s="48"/>
      <c r="S282" s="48"/>
      <c r="T282" s="48"/>
      <c r="U282" s="48"/>
      <c r="V282" s="48"/>
    </row>
    <row r="283" spans="1:22" ht="18" customHeight="1">
      <c r="A283" s="48">
        <v>3243</v>
      </c>
      <c r="B283" s="48" t="s">
        <v>2645</v>
      </c>
      <c r="C283" s="10">
        <v>41002</v>
      </c>
      <c r="D283" s="48">
        <v>41047</v>
      </c>
      <c r="E283" s="48" t="s">
        <v>1544</v>
      </c>
      <c r="F283" s="48" t="s">
        <v>1545</v>
      </c>
      <c r="G283" s="48" t="s">
        <v>118</v>
      </c>
      <c r="H283" s="48" t="s">
        <v>2810</v>
      </c>
      <c r="I283" s="48">
        <v>41018</v>
      </c>
      <c r="J283" s="48" t="s">
        <v>2590</v>
      </c>
      <c r="K283" s="48" t="s">
        <v>2591</v>
      </c>
      <c r="L283" s="48" t="s">
        <v>5272</v>
      </c>
      <c r="M283" s="48" t="s">
        <v>2592</v>
      </c>
      <c r="N283" s="48" t="s">
        <v>2902</v>
      </c>
      <c r="O283" s="48" t="s">
        <v>1575</v>
      </c>
      <c r="P283" s="10">
        <v>41018</v>
      </c>
      <c r="Q283" s="67" t="s">
        <v>2811</v>
      </c>
      <c r="R283" s="48"/>
      <c r="S283" s="48"/>
      <c r="T283" s="48"/>
      <c r="U283" s="48"/>
      <c r="V283" s="48"/>
    </row>
    <row r="284" spans="1:22" ht="18" customHeight="1">
      <c r="A284" s="48">
        <v>3244</v>
      </c>
      <c r="B284" s="48" t="s">
        <v>2646</v>
      </c>
      <c r="C284" s="10">
        <v>41002</v>
      </c>
      <c r="D284" s="48">
        <v>41047</v>
      </c>
      <c r="E284" s="48" t="s">
        <v>1544</v>
      </c>
      <c r="F284" s="48" t="s">
        <v>1545</v>
      </c>
      <c r="G284" s="48" t="s">
        <v>118</v>
      </c>
      <c r="H284" s="48" t="s">
        <v>2732</v>
      </c>
      <c r="I284" s="48">
        <v>41012</v>
      </c>
      <c r="J284" s="48" t="s">
        <v>2593</v>
      </c>
      <c r="K284" s="48" t="s">
        <v>2594</v>
      </c>
      <c r="L284" s="48" t="s">
        <v>5273</v>
      </c>
      <c r="M284" s="48" t="s">
        <v>2595</v>
      </c>
      <c r="N284" s="48" t="s">
        <v>2733</v>
      </c>
      <c r="O284" s="48" t="s">
        <v>1606</v>
      </c>
      <c r="P284" s="66">
        <v>41012</v>
      </c>
      <c r="Q284" s="67" t="s">
        <v>501</v>
      </c>
      <c r="R284" s="48"/>
      <c r="S284" s="48"/>
      <c r="T284" s="48"/>
      <c r="U284" s="48"/>
      <c r="V284" s="48"/>
    </row>
    <row r="285" spans="1:22" ht="18" customHeight="1">
      <c r="A285" s="48">
        <v>3245</v>
      </c>
      <c r="B285" s="48">
        <v>3245</v>
      </c>
      <c r="C285" s="10">
        <v>41002</v>
      </c>
      <c r="D285" s="48">
        <v>41047</v>
      </c>
      <c r="E285" s="48" t="s">
        <v>1544</v>
      </c>
      <c r="F285" s="48" t="s">
        <v>1787</v>
      </c>
      <c r="G285" s="48" t="s">
        <v>118</v>
      </c>
      <c r="H285" s="67" t="s">
        <v>3208</v>
      </c>
      <c r="I285" s="67">
        <v>41038</v>
      </c>
      <c r="J285" s="48" t="s">
        <v>2596</v>
      </c>
      <c r="K285" s="48" t="s">
        <v>2597</v>
      </c>
      <c r="L285" s="48" t="s">
        <v>5274</v>
      </c>
      <c r="M285" s="67" t="s">
        <v>2598</v>
      </c>
      <c r="N285" s="67" t="s">
        <v>3209</v>
      </c>
      <c r="O285" s="67" t="s">
        <v>1817</v>
      </c>
      <c r="P285" s="66">
        <v>41038</v>
      </c>
      <c r="Q285" s="67" t="s">
        <v>501</v>
      </c>
      <c r="R285" s="48"/>
      <c r="S285" s="48"/>
      <c r="T285" s="48"/>
      <c r="U285" s="48"/>
      <c r="V285" s="48"/>
    </row>
    <row r="286" spans="1:22" ht="18" customHeight="1">
      <c r="A286" s="48">
        <v>3246</v>
      </c>
      <c r="B286" s="48" t="s">
        <v>2647</v>
      </c>
      <c r="C286" s="10">
        <v>41002</v>
      </c>
      <c r="D286" s="48">
        <v>41047</v>
      </c>
      <c r="E286" s="48" t="s">
        <v>1544</v>
      </c>
      <c r="F286" s="48" t="s">
        <v>1545</v>
      </c>
      <c r="G286" s="48" t="s">
        <v>118</v>
      </c>
      <c r="H286" s="48" t="s">
        <v>2739</v>
      </c>
      <c r="I286" s="48">
        <v>41016</v>
      </c>
      <c r="J286" s="48" t="s">
        <v>2599</v>
      </c>
      <c r="K286" s="48" t="s">
        <v>2600</v>
      </c>
      <c r="L286" s="48" t="s">
        <v>5275</v>
      </c>
      <c r="M286" s="48" t="s">
        <v>2601</v>
      </c>
      <c r="N286" s="48" t="s">
        <v>2812</v>
      </c>
      <c r="O286" s="48" t="s">
        <v>2275</v>
      </c>
      <c r="P286" s="66">
        <v>41016</v>
      </c>
      <c r="Q286" s="67" t="s">
        <v>501</v>
      </c>
      <c r="R286" s="48"/>
      <c r="S286" s="48"/>
      <c r="T286" s="48"/>
      <c r="U286" s="48"/>
      <c r="V286" s="48"/>
    </row>
    <row r="287" spans="1:22" ht="18" customHeight="1">
      <c r="A287" s="48">
        <v>3247</v>
      </c>
      <c r="B287" s="48" t="s">
        <v>2648</v>
      </c>
      <c r="C287" s="10">
        <v>41002</v>
      </c>
      <c r="D287" s="48">
        <v>41047</v>
      </c>
      <c r="E287" s="48" t="s">
        <v>1544</v>
      </c>
      <c r="F287" s="48" t="s">
        <v>1545</v>
      </c>
      <c r="G287" s="48" t="s">
        <v>118</v>
      </c>
      <c r="H287" s="48" t="s">
        <v>3033</v>
      </c>
      <c r="I287" s="48">
        <v>41023</v>
      </c>
      <c r="J287" s="48" t="s">
        <v>2602</v>
      </c>
      <c r="K287" s="48" t="s">
        <v>2603</v>
      </c>
      <c r="L287" s="48" t="s">
        <v>5276</v>
      </c>
      <c r="M287" s="48" t="s">
        <v>2604</v>
      </c>
      <c r="N287" s="48" t="s">
        <v>3060</v>
      </c>
      <c r="O287" s="48" t="s">
        <v>1977</v>
      </c>
      <c r="P287" s="10">
        <v>41023</v>
      </c>
      <c r="Q287" s="67" t="s">
        <v>3599</v>
      </c>
      <c r="R287" s="48"/>
      <c r="S287" s="48"/>
      <c r="T287" s="48"/>
      <c r="U287" s="48"/>
      <c r="V287" s="48"/>
    </row>
    <row r="288" spans="1:22" ht="18" customHeight="1">
      <c r="A288" s="48">
        <v>3248</v>
      </c>
      <c r="B288" s="48" t="s">
        <v>2649</v>
      </c>
      <c r="C288" s="10">
        <v>41002</v>
      </c>
      <c r="D288" s="48">
        <v>41047</v>
      </c>
      <c r="E288" s="48" t="s">
        <v>1544</v>
      </c>
      <c r="F288" s="48" t="s">
        <v>1545</v>
      </c>
      <c r="G288" s="48" t="s">
        <v>118</v>
      </c>
      <c r="H288" s="48" t="s">
        <v>2813</v>
      </c>
      <c r="I288" s="48">
        <v>41023</v>
      </c>
      <c r="J288" s="48" t="s">
        <v>2605</v>
      </c>
      <c r="K288" s="48" t="s">
        <v>2606</v>
      </c>
      <c r="L288" s="48" t="s">
        <v>5277</v>
      </c>
      <c r="M288" s="48" t="s">
        <v>2607</v>
      </c>
      <c r="N288" s="48" t="s">
        <v>3061</v>
      </c>
      <c r="O288" s="48" t="s">
        <v>2726</v>
      </c>
      <c r="P288" s="10">
        <v>41023</v>
      </c>
      <c r="Q288" s="67" t="s">
        <v>3600</v>
      </c>
      <c r="R288" s="48"/>
      <c r="S288" s="48"/>
      <c r="T288" s="48"/>
      <c r="U288" s="48"/>
      <c r="V288" s="48"/>
    </row>
    <row r="289" spans="1:22" ht="18" customHeight="1">
      <c r="A289" s="48">
        <v>3249</v>
      </c>
      <c r="B289" s="48" t="s">
        <v>2650</v>
      </c>
      <c r="C289" s="10">
        <v>41002</v>
      </c>
      <c r="D289" s="48">
        <v>41047</v>
      </c>
      <c r="E289" s="48" t="s">
        <v>1544</v>
      </c>
      <c r="F289" s="48" t="s">
        <v>1545</v>
      </c>
      <c r="G289" s="48" t="s">
        <v>118</v>
      </c>
      <c r="H289" s="48" t="s">
        <v>2846</v>
      </c>
      <c r="I289" s="48">
        <v>41019</v>
      </c>
      <c r="J289" s="48" t="s">
        <v>2608</v>
      </c>
      <c r="K289" s="48" t="s">
        <v>2609</v>
      </c>
      <c r="L289" s="48" t="s">
        <v>5278</v>
      </c>
      <c r="M289" s="48" t="s">
        <v>2610</v>
      </c>
      <c r="N289" s="48" t="s">
        <v>2903</v>
      </c>
      <c r="O289" s="48" t="s">
        <v>2478</v>
      </c>
      <c r="P289" s="66">
        <v>41023</v>
      </c>
      <c r="Q289" s="67" t="s">
        <v>501</v>
      </c>
      <c r="R289" s="48"/>
      <c r="S289" s="48"/>
      <c r="T289" s="48"/>
      <c r="U289" s="48"/>
      <c r="V289" s="48"/>
    </row>
    <row r="290" spans="1:22" ht="18" customHeight="1">
      <c r="A290" s="48">
        <v>3250</v>
      </c>
      <c r="B290" s="48">
        <v>3250</v>
      </c>
      <c r="C290" s="10">
        <v>41002</v>
      </c>
      <c r="D290" s="48">
        <v>41047</v>
      </c>
      <c r="E290" s="48" t="s">
        <v>1553</v>
      </c>
      <c r="F290" s="48" t="s">
        <v>1787</v>
      </c>
      <c r="G290" s="48" t="s">
        <v>118</v>
      </c>
      <c r="H290" s="67" t="s">
        <v>501</v>
      </c>
      <c r="I290" s="67" t="s">
        <v>501</v>
      </c>
      <c r="J290" s="48" t="s">
        <v>2611</v>
      </c>
      <c r="K290" s="48" t="s">
        <v>2612</v>
      </c>
      <c r="L290" s="48" t="s">
        <v>5279</v>
      </c>
      <c r="M290" s="67" t="s">
        <v>2613</v>
      </c>
      <c r="N290" s="67" t="s">
        <v>501</v>
      </c>
      <c r="O290" s="67" t="s">
        <v>501</v>
      </c>
      <c r="P290" s="66" t="s">
        <v>501</v>
      </c>
      <c r="Q290" s="67" t="s">
        <v>501</v>
      </c>
      <c r="R290" s="48"/>
      <c r="S290" s="48"/>
      <c r="T290" s="48"/>
      <c r="U290" s="48"/>
      <c r="V290" s="48"/>
    </row>
    <row r="291" spans="1:22" ht="18" customHeight="1">
      <c r="A291" s="48">
        <v>3252</v>
      </c>
      <c r="B291" s="48" t="s">
        <v>2651</v>
      </c>
      <c r="C291" s="10">
        <v>41002</v>
      </c>
      <c r="D291" s="48">
        <v>41047</v>
      </c>
      <c r="E291" s="48" t="s">
        <v>1544</v>
      </c>
      <c r="F291" s="48" t="s">
        <v>1545</v>
      </c>
      <c r="G291" s="48" t="s">
        <v>118</v>
      </c>
      <c r="H291" s="48" t="s">
        <v>2734</v>
      </c>
      <c r="I291" s="48">
        <v>41012</v>
      </c>
      <c r="J291" s="48" t="s">
        <v>2614</v>
      </c>
      <c r="K291" s="48" t="s">
        <v>2615</v>
      </c>
      <c r="L291" s="48" t="s">
        <v>5066</v>
      </c>
      <c r="M291" s="48" t="s">
        <v>2616</v>
      </c>
      <c r="N291" s="48" t="s">
        <v>2735</v>
      </c>
      <c r="O291" s="48" t="s">
        <v>1635</v>
      </c>
      <c r="P291" s="66">
        <v>41012</v>
      </c>
      <c r="Q291" s="67" t="s">
        <v>501</v>
      </c>
      <c r="R291" s="48"/>
      <c r="S291" s="48"/>
      <c r="T291" s="48"/>
      <c r="U291" s="48"/>
      <c r="V291" s="48"/>
    </row>
    <row r="292" spans="1:22" ht="18" customHeight="1">
      <c r="A292" s="48">
        <v>3253</v>
      </c>
      <c r="B292" s="48" t="s">
        <v>2652</v>
      </c>
      <c r="C292" s="10">
        <v>41002</v>
      </c>
      <c r="D292" s="48">
        <v>41047</v>
      </c>
      <c r="E292" s="48" t="s">
        <v>1553</v>
      </c>
      <c r="F292" s="48" t="s">
        <v>1545</v>
      </c>
      <c r="G292" s="48" t="s">
        <v>118</v>
      </c>
      <c r="H292" s="67" t="s">
        <v>501</v>
      </c>
      <c r="I292" s="67" t="s">
        <v>501</v>
      </c>
      <c r="J292" s="48" t="s">
        <v>2617</v>
      </c>
      <c r="K292" s="48" t="s">
        <v>2618</v>
      </c>
      <c r="L292" s="48" t="s">
        <v>5280</v>
      </c>
      <c r="M292" s="67" t="s">
        <v>2619</v>
      </c>
      <c r="N292" s="67" t="s">
        <v>501</v>
      </c>
      <c r="O292" s="67" t="s">
        <v>501</v>
      </c>
      <c r="P292" s="10" t="s">
        <v>501</v>
      </c>
      <c r="Q292" s="67" t="s">
        <v>3601</v>
      </c>
      <c r="R292" s="48"/>
      <c r="S292" s="48"/>
      <c r="T292" s="48"/>
      <c r="U292" s="48"/>
      <c r="V292" s="48"/>
    </row>
    <row r="293" spans="1:22" ht="18" customHeight="1">
      <c r="A293" s="48">
        <v>3254</v>
      </c>
      <c r="B293" s="48" t="s">
        <v>2653</v>
      </c>
      <c r="C293" s="10">
        <v>41002</v>
      </c>
      <c r="D293" s="48">
        <v>41047</v>
      </c>
      <c r="E293" s="48" t="s">
        <v>1544</v>
      </c>
      <c r="F293" s="48" t="s">
        <v>1545</v>
      </c>
      <c r="G293" s="48" t="s">
        <v>118</v>
      </c>
      <c r="H293" s="48" t="s">
        <v>2847</v>
      </c>
      <c r="I293" s="48">
        <v>41019</v>
      </c>
      <c r="J293" s="48" t="s">
        <v>2620</v>
      </c>
      <c r="K293" s="48" t="s">
        <v>2621</v>
      </c>
      <c r="L293" s="48" t="s">
        <v>5281</v>
      </c>
      <c r="M293" s="48" t="s">
        <v>2622</v>
      </c>
      <c r="N293" s="48" t="s">
        <v>2904</v>
      </c>
      <c r="O293" s="48" t="s">
        <v>1582</v>
      </c>
      <c r="P293" s="66">
        <v>41025</v>
      </c>
      <c r="Q293" s="67" t="s">
        <v>501</v>
      </c>
      <c r="R293" s="48"/>
      <c r="S293" s="48"/>
      <c r="T293" s="48"/>
      <c r="U293" s="48"/>
      <c r="V293" s="48"/>
    </row>
    <row r="294" spans="1:22" ht="18" customHeight="1">
      <c r="A294" s="48">
        <v>3251</v>
      </c>
      <c r="B294" s="48" t="s">
        <v>2654</v>
      </c>
      <c r="C294" s="10">
        <v>41002</v>
      </c>
      <c r="D294" s="48">
        <v>41047</v>
      </c>
      <c r="E294" s="48" t="s">
        <v>1553</v>
      </c>
      <c r="F294" s="48" t="s">
        <v>1545</v>
      </c>
      <c r="G294" s="48" t="s">
        <v>118</v>
      </c>
      <c r="H294" s="67" t="s">
        <v>501</v>
      </c>
      <c r="I294" s="67" t="s">
        <v>501</v>
      </c>
      <c r="J294" s="48" t="s">
        <v>2623</v>
      </c>
      <c r="K294" s="48" t="s">
        <v>2624</v>
      </c>
      <c r="L294" s="48" t="s">
        <v>5282</v>
      </c>
      <c r="M294" s="67" t="s">
        <v>2625</v>
      </c>
      <c r="N294" s="67" t="s">
        <v>501</v>
      </c>
      <c r="O294" s="67" t="s">
        <v>501</v>
      </c>
      <c r="P294" s="10" t="s">
        <v>501</v>
      </c>
      <c r="Q294" s="67" t="s">
        <v>2905</v>
      </c>
      <c r="R294" s="48"/>
      <c r="S294" s="48"/>
      <c r="T294" s="48"/>
      <c r="U294" s="48"/>
      <c r="V294" s="48"/>
    </row>
    <row r="295" spans="1:22" ht="18" customHeight="1">
      <c r="A295" s="48">
        <v>3255</v>
      </c>
      <c r="B295" s="48" t="s">
        <v>2655</v>
      </c>
      <c r="C295" s="10">
        <v>41002</v>
      </c>
      <c r="D295" s="48">
        <v>41047</v>
      </c>
      <c r="E295" s="48" t="s">
        <v>1544</v>
      </c>
      <c r="F295" s="48" t="s">
        <v>1545</v>
      </c>
      <c r="G295" s="48" t="s">
        <v>118</v>
      </c>
      <c r="H295" s="48" t="s">
        <v>2740</v>
      </c>
      <c r="I295" s="48">
        <v>41022</v>
      </c>
      <c r="J295" s="48" t="s">
        <v>2626</v>
      </c>
      <c r="K295" s="48" t="s">
        <v>2627</v>
      </c>
      <c r="L295" s="48" t="s">
        <v>5283</v>
      </c>
      <c r="M295" s="48" t="s">
        <v>2628</v>
      </c>
      <c r="N295" s="48" t="s">
        <v>3034</v>
      </c>
      <c r="O295" s="48" t="s">
        <v>1562</v>
      </c>
      <c r="P295" s="66">
        <v>41023</v>
      </c>
      <c r="Q295" s="67" t="s">
        <v>501</v>
      </c>
      <c r="R295" s="48"/>
      <c r="S295" s="48"/>
      <c r="T295" s="48"/>
      <c r="U295" s="48"/>
      <c r="V295" s="48"/>
    </row>
    <row r="296" spans="1:22" ht="18" customHeight="1">
      <c r="A296" s="48">
        <v>3259</v>
      </c>
      <c r="B296" s="48" t="s">
        <v>2656</v>
      </c>
      <c r="C296" s="10">
        <v>41002</v>
      </c>
      <c r="D296" s="48">
        <v>41047</v>
      </c>
      <c r="E296" s="48" t="s">
        <v>1544</v>
      </c>
      <c r="F296" s="48" t="s">
        <v>1545</v>
      </c>
      <c r="G296" s="48" t="s">
        <v>2629</v>
      </c>
      <c r="H296" s="48" t="s">
        <v>3195</v>
      </c>
      <c r="I296" s="48">
        <v>41039</v>
      </c>
      <c r="J296" s="48" t="s">
        <v>2630</v>
      </c>
      <c r="K296" s="48" t="s">
        <v>3035</v>
      </c>
      <c r="L296" s="48" t="s">
        <v>5284</v>
      </c>
      <c r="M296" s="67" t="s">
        <v>2631</v>
      </c>
      <c r="N296" s="67" t="s">
        <v>3276</v>
      </c>
      <c r="O296" s="67" t="s">
        <v>1565</v>
      </c>
      <c r="P296" s="66">
        <v>41039</v>
      </c>
      <c r="Q296" s="67" t="s">
        <v>501</v>
      </c>
      <c r="R296" s="48"/>
      <c r="S296" s="48"/>
      <c r="T296" s="48"/>
      <c r="U296" s="48"/>
      <c r="V296" s="48"/>
    </row>
    <row r="297" spans="1:22" ht="18" customHeight="1">
      <c r="A297" s="48">
        <v>3235</v>
      </c>
      <c r="B297" s="48" t="s">
        <v>2657</v>
      </c>
      <c r="C297" s="10">
        <v>41002</v>
      </c>
      <c r="D297" s="48">
        <v>41047</v>
      </c>
      <c r="E297" s="48" t="s">
        <v>1544</v>
      </c>
      <c r="F297" s="48" t="s">
        <v>1545</v>
      </c>
      <c r="G297" s="48" t="s">
        <v>118</v>
      </c>
      <c r="H297" s="48" t="s">
        <v>2741</v>
      </c>
      <c r="I297" s="48">
        <v>41019</v>
      </c>
      <c r="J297" s="48" t="s">
        <v>2632</v>
      </c>
      <c r="K297" s="48" t="s">
        <v>2633</v>
      </c>
      <c r="L297" s="48" t="s">
        <v>5285</v>
      </c>
      <c r="M297" s="48" t="s">
        <v>2634</v>
      </c>
      <c r="N297" s="48" t="s">
        <v>2906</v>
      </c>
      <c r="O297" s="48" t="s">
        <v>1562</v>
      </c>
      <c r="P297" s="66">
        <v>41032</v>
      </c>
      <c r="Q297" s="67" t="s">
        <v>501</v>
      </c>
      <c r="R297" s="48"/>
      <c r="S297" s="48"/>
      <c r="T297" s="48"/>
      <c r="U297" s="48"/>
      <c r="V297" s="48"/>
    </row>
    <row r="298" spans="1:22" ht="18" customHeight="1">
      <c r="A298" s="48">
        <v>3266</v>
      </c>
      <c r="B298" s="48">
        <v>3266</v>
      </c>
      <c r="C298" s="10">
        <v>41003</v>
      </c>
      <c r="D298" s="10">
        <v>41048</v>
      </c>
      <c r="E298" s="48" t="s">
        <v>1544</v>
      </c>
      <c r="F298" s="48" t="s">
        <v>1545</v>
      </c>
      <c r="G298" s="48" t="s">
        <v>2672</v>
      </c>
      <c r="H298" s="48" t="s">
        <v>2742</v>
      </c>
      <c r="I298" s="48">
        <v>41015</v>
      </c>
      <c r="J298" s="48" t="s">
        <v>2673</v>
      </c>
      <c r="K298" s="48" t="s">
        <v>2674</v>
      </c>
      <c r="L298" s="48" t="s">
        <v>5286</v>
      </c>
      <c r="M298" s="67" t="s">
        <v>2675</v>
      </c>
      <c r="N298" s="67" t="s">
        <v>2748</v>
      </c>
      <c r="O298" s="48" t="s">
        <v>2743</v>
      </c>
      <c r="P298" s="66">
        <v>41015</v>
      </c>
      <c r="Q298" s="67" t="s">
        <v>501</v>
      </c>
      <c r="R298" s="48"/>
      <c r="S298" s="48"/>
      <c r="T298" s="48"/>
      <c r="U298" s="48"/>
      <c r="V298" s="48"/>
    </row>
    <row r="299" spans="1:22" ht="18" customHeight="1">
      <c r="A299" s="48">
        <v>3267</v>
      </c>
      <c r="B299" s="48">
        <v>3267</v>
      </c>
      <c r="C299" s="10">
        <v>41003</v>
      </c>
      <c r="D299" s="10">
        <v>41111</v>
      </c>
      <c r="E299" s="48" t="s">
        <v>1609</v>
      </c>
      <c r="F299" s="48" t="s">
        <v>1545</v>
      </c>
      <c r="G299" s="48" t="s">
        <v>2676</v>
      </c>
      <c r="H299" s="67" t="s">
        <v>6217</v>
      </c>
      <c r="I299" s="67">
        <v>41121</v>
      </c>
      <c r="J299" s="48" t="s">
        <v>2677</v>
      </c>
      <c r="K299" s="48" t="s">
        <v>2678</v>
      </c>
      <c r="L299" s="48" t="s">
        <v>5287</v>
      </c>
      <c r="M299" s="67" t="s">
        <v>2679</v>
      </c>
      <c r="N299" s="67" t="s">
        <v>501</v>
      </c>
      <c r="O299" s="67" t="s">
        <v>501</v>
      </c>
      <c r="P299" s="10" t="s">
        <v>501</v>
      </c>
      <c r="Q299" s="67" t="s">
        <v>4565</v>
      </c>
      <c r="R299" s="48"/>
      <c r="S299" s="48"/>
      <c r="T299" s="48"/>
      <c r="U299" s="48"/>
      <c r="V299" s="48"/>
    </row>
    <row r="300" spans="1:22" ht="18" customHeight="1">
      <c r="A300" s="48">
        <v>3268</v>
      </c>
      <c r="B300" s="48">
        <v>3268</v>
      </c>
      <c r="C300" s="10">
        <v>41003</v>
      </c>
      <c r="D300" s="10">
        <v>41111</v>
      </c>
      <c r="E300" s="48" t="s">
        <v>1698</v>
      </c>
      <c r="F300" s="48" t="s">
        <v>1545</v>
      </c>
      <c r="G300" s="48" t="s">
        <v>2680</v>
      </c>
      <c r="H300" s="67" t="s">
        <v>501</v>
      </c>
      <c r="I300" s="67" t="s">
        <v>501</v>
      </c>
      <c r="J300" s="48" t="s">
        <v>2681</v>
      </c>
      <c r="K300" s="48" t="s">
        <v>4625</v>
      </c>
      <c r="L300" s="48" t="s">
        <v>5288</v>
      </c>
      <c r="M300" s="67" t="s">
        <v>4626</v>
      </c>
      <c r="N300" s="67" t="s">
        <v>501</v>
      </c>
      <c r="O300" s="67" t="s">
        <v>501</v>
      </c>
      <c r="P300" s="10" t="s">
        <v>501</v>
      </c>
      <c r="Q300" s="67" t="s">
        <v>5538</v>
      </c>
      <c r="R300" s="48"/>
      <c r="S300" s="48"/>
      <c r="T300" s="48"/>
      <c r="U300" s="48"/>
      <c r="V300" s="48"/>
    </row>
    <row r="301" spans="1:22" ht="18" customHeight="1">
      <c r="A301">
        <v>3269</v>
      </c>
      <c r="B301">
        <v>3269</v>
      </c>
      <c r="C301" s="10">
        <v>41003</v>
      </c>
      <c r="D301" s="10">
        <v>41111</v>
      </c>
      <c r="E301" t="s">
        <v>1609</v>
      </c>
      <c r="F301" t="s">
        <v>1545</v>
      </c>
      <c r="G301" t="s">
        <v>2682</v>
      </c>
      <c r="H301" s="67" t="s">
        <v>6043</v>
      </c>
      <c r="I301" s="67">
        <v>41121</v>
      </c>
      <c r="J301" t="s">
        <v>2683</v>
      </c>
      <c r="K301" t="s">
        <v>4627</v>
      </c>
      <c r="L301" t="s">
        <v>5289</v>
      </c>
      <c r="M301" s="67" t="s">
        <v>2684</v>
      </c>
      <c r="N301" s="67" t="s">
        <v>501</v>
      </c>
      <c r="O301" s="67" t="s">
        <v>501</v>
      </c>
      <c r="P301" s="10" t="s">
        <v>501</v>
      </c>
      <c r="Q301" s="67" t="s">
        <v>4565</v>
      </c>
      <c r="R301" s="48"/>
    </row>
    <row r="302" spans="1:22" ht="18" customHeight="1">
      <c r="A302">
        <v>3270</v>
      </c>
      <c r="B302">
        <v>3270</v>
      </c>
      <c r="C302" s="10">
        <v>41003</v>
      </c>
      <c r="D302" s="10">
        <v>41048</v>
      </c>
      <c r="E302" t="s">
        <v>1544</v>
      </c>
      <c r="F302" t="s">
        <v>1545</v>
      </c>
      <c r="G302" t="s">
        <v>2685</v>
      </c>
      <c r="H302" s="48" t="s">
        <v>3067</v>
      </c>
      <c r="I302" s="48">
        <v>41026</v>
      </c>
      <c r="J302" t="s">
        <v>2686</v>
      </c>
      <c r="K302" t="s">
        <v>2687</v>
      </c>
      <c r="L302" t="s">
        <v>5290</v>
      </c>
      <c r="M302" s="48" t="s">
        <v>2688</v>
      </c>
      <c r="N302" s="48" t="s">
        <v>3148</v>
      </c>
      <c r="O302" s="48" t="s">
        <v>1635</v>
      </c>
      <c r="P302" s="66">
        <v>41026</v>
      </c>
      <c r="Q302" s="67" t="s">
        <v>501</v>
      </c>
      <c r="R302" s="48"/>
    </row>
    <row r="303" spans="1:22" ht="18" customHeight="1">
      <c r="A303">
        <v>3271</v>
      </c>
      <c r="B303">
        <v>3271</v>
      </c>
      <c r="C303" s="10">
        <v>41003</v>
      </c>
      <c r="D303" s="10">
        <v>41048</v>
      </c>
      <c r="E303" t="s">
        <v>1544</v>
      </c>
      <c r="F303" t="s">
        <v>1545</v>
      </c>
      <c r="G303" t="s">
        <v>2689</v>
      </c>
      <c r="H303" s="48" t="s">
        <v>2848</v>
      </c>
      <c r="I303" s="48">
        <v>41018</v>
      </c>
      <c r="J303" t="s">
        <v>2690</v>
      </c>
      <c r="K303" t="s">
        <v>2691</v>
      </c>
      <c r="L303" t="s">
        <v>5291</v>
      </c>
      <c r="M303" s="48" t="s">
        <v>2692</v>
      </c>
      <c r="N303" s="48" t="s">
        <v>2907</v>
      </c>
      <c r="O303" s="48" t="s">
        <v>2908</v>
      </c>
      <c r="P303" s="66">
        <v>41018</v>
      </c>
      <c r="Q303" s="67" t="s">
        <v>501</v>
      </c>
      <c r="R303" s="48"/>
    </row>
    <row r="304" spans="1:22" ht="18" customHeight="1">
      <c r="A304">
        <v>3272</v>
      </c>
      <c r="B304">
        <v>3272</v>
      </c>
      <c r="C304" s="10">
        <v>41003</v>
      </c>
      <c r="D304" s="10">
        <v>41048</v>
      </c>
      <c r="E304" t="s">
        <v>1544</v>
      </c>
      <c r="F304" t="s">
        <v>1545</v>
      </c>
      <c r="G304" t="s">
        <v>2689</v>
      </c>
      <c r="H304" s="48" t="s">
        <v>2744</v>
      </c>
      <c r="I304" s="48">
        <v>41017</v>
      </c>
      <c r="J304" t="s">
        <v>2690</v>
      </c>
      <c r="K304" t="s">
        <v>2693</v>
      </c>
      <c r="L304" t="s">
        <v>5291</v>
      </c>
      <c r="M304" s="48" t="s">
        <v>2692</v>
      </c>
      <c r="N304" s="48" t="s">
        <v>2849</v>
      </c>
      <c r="O304" s="48" t="s">
        <v>1967</v>
      </c>
      <c r="P304" s="66">
        <v>41017</v>
      </c>
      <c r="Q304" s="67" t="s">
        <v>501</v>
      </c>
      <c r="R304" s="48"/>
    </row>
    <row r="305" spans="1:18" ht="18" customHeight="1">
      <c r="A305">
        <v>3265</v>
      </c>
      <c r="B305">
        <v>3265</v>
      </c>
      <c r="C305" s="10">
        <v>41003</v>
      </c>
      <c r="D305" s="10">
        <v>41048</v>
      </c>
      <c r="E305" t="s">
        <v>1544</v>
      </c>
      <c r="F305" t="s">
        <v>1545</v>
      </c>
      <c r="G305" t="s">
        <v>2694</v>
      </c>
      <c r="H305" s="48" t="s">
        <v>2842</v>
      </c>
      <c r="I305" s="48">
        <v>41023</v>
      </c>
      <c r="J305" t="s">
        <v>2695</v>
      </c>
      <c r="K305" t="s">
        <v>2696</v>
      </c>
      <c r="L305" t="s">
        <v>5292</v>
      </c>
      <c r="M305" s="48" t="s">
        <v>2697</v>
      </c>
      <c r="N305" s="48" t="s">
        <v>3062</v>
      </c>
      <c r="O305" s="48" t="s">
        <v>1674</v>
      </c>
      <c r="P305" s="66">
        <v>41023</v>
      </c>
      <c r="Q305" s="67" t="s">
        <v>501</v>
      </c>
      <c r="R305" s="48"/>
    </row>
    <row r="306" spans="1:18" ht="18" customHeight="1">
      <c r="A306">
        <v>3206</v>
      </c>
      <c r="B306">
        <v>3206</v>
      </c>
      <c r="C306" s="10">
        <v>40988</v>
      </c>
      <c r="D306">
        <v>41096</v>
      </c>
      <c r="E306" t="s">
        <v>1609</v>
      </c>
      <c r="F306" t="s">
        <v>1545</v>
      </c>
      <c r="G306" t="s">
        <v>2712</v>
      </c>
      <c r="H306" s="67" t="s">
        <v>6145</v>
      </c>
      <c r="I306" s="67">
        <v>41121</v>
      </c>
      <c r="J306" t="s">
        <v>2719</v>
      </c>
      <c r="K306" t="s">
        <v>4628</v>
      </c>
      <c r="L306" t="s">
        <v>5293</v>
      </c>
      <c r="M306" s="67" t="s">
        <v>2720</v>
      </c>
      <c r="N306" s="67" t="s">
        <v>501</v>
      </c>
      <c r="O306" s="67" t="s">
        <v>501</v>
      </c>
      <c r="P306" s="10" t="s">
        <v>501</v>
      </c>
      <c r="Q306" s="67" t="s">
        <v>4565</v>
      </c>
      <c r="R306" s="48"/>
    </row>
    <row r="307" spans="1:18" ht="18" customHeight="1">
      <c r="A307" s="48">
        <v>3319</v>
      </c>
      <c r="B307" s="48">
        <v>3319</v>
      </c>
      <c r="C307" s="10">
        <v>41015</v>
      </c>
      <c r="D307" s="48">
        <v>41060</v>
      </c>
      <c r="E307" s="48" t="s">
        <v>1544</v>
      </c>
      <c r="F307" s="48" t="s">
        <v>1545</v>
      </c>
      <c r="G307" s="48" t="s">
        <v>2749</v>
      </c>
      <c r="H307" s="48" t="s">
        <v>3036</v>
      </c>
      <c r="I307" s="48">
        <v>41036</v>
      </c>
      <c r="J307" s="48" t="s">
        <v>2750</v>
      </c>
      <c r="K307" s="48" t="s">
        <v>2751</v>
      </c>
      <c r="L307" s="48" t="s">
        <v>5294</v>
      </c>
      <c r="M307" s="48" t="s">
        <v>2752</v>
      </c>
      <c r="N307" s="48" t="s">
        <v>3196</v>
      </c>
      <c r="O307" s="48" t="s">
        <v>2272</v>
      </c>
      <c r="P307" s="66">
        <v>41036</v>
      </c>
      <c r="Q307" s="67" t="s">
        <v>501</v>
      </c>
      <c r="R307" s="48"/>
    </row>
    <row r="308" spans="1:18" ht="18" customHeight="1">
      <c r="A308" s="48">
        <v>3318</v>
      </c>
      <c r="B308" s="48">
        <v>3318</v>
      </c>
      <c r="C308" s="10">
        <v>41015</v>
      </c>
      <c r="D308" s="48">
        <v>41119</v>
      </c>
      <c r="E308" s="48" t="s">
        <v>1609</v>
      </c>
      <c r="F308" s="48" t="s">
        <v>1545</v>
      </c>
      <c r="G308" s="48" t="s">
        <v>2753</v>
      </c>
      <c r="H308" s="67" t="s">
        <v>501</v>
      </c>
      <c r="I308" s="67">
        <v>41121</v>
      </c>
      <c r="J308" s="48" t="s">
        <v>2754</v>
      </c>
      <c r="K308" s="48" t="s">
        <v>4629</v>
      </c>
      <c r="L308" s="48" t="s">
        <v>5295</v>
      </c>
      <c r="M308" s="67" t="s">
        <v>2756</v>
      </c>
      <c r="N308" s="67" t="s">
        <v>501</v>
      </c>
      <c r="O308" s="67" t="s">
        <v>501</v>
      </c>
      <c r="P308" s="10" t="s">
        <v>501</v>
      </c>
      <c r="Q308" s="67" t="s">
        <v>4565</v>
      </c>
      <c r="R308" s="48"/>
    </row>
    <row r="309" spans="1:18" ht="18" customHeight="1">
      <c r="A309" s="48">
        <v>3320</v>
      </c>
      <c r="B309" s="48">
        <v>3320</v>
      </c>
      <c r="C309" s="10">
        <v>41015</v>
      </c>
      <c r="D309" s="48">
        <v>41129</v>
      </c>
      <c r="E309" s="48" t="s">
        <v>1698</v>
      </c>
      <c r="F309" s="48" t="s">
        <v>1545</v>
      </c>
      <c r="G309" s="48" t="s">
        <v>5296</v>
      </c>
      <c r="H309" s="67" t="s">
        <v>501</v>
      </c>
      <c r="I309" s="67" t="s">
        <v>501</v>
      </c>
      <c r="J309" s="48" t="s">
        <v>2757</v>
      </c>
      <c r="K309" s="48" t="s">
        <v>5297</v>
      </c>
      <c r="L309" s="48" t="s">
        <v>5298</v>
      </c>
      <c r="M309" s="67" t="s">
        <v>2759</v>
      </c>
      <c r="N309" s="67" t="s">
        <v>501</v>
      </c>
      <c r="O309" s="67" t="s">
        <v>501</v>
      </c>
      <c r="P309" s="10" t="s">
        <v>501</v>
      </c>
      <c r="Q309" s="67" t="s">
        <v>5299</v>
      </c>
      <c r="R309" s="48"/>
    </row>
    <row r="310" spans="1:18" ht="18" customHeight="1">
      <c r="A310" s="48">
        <v>3323</v>
      </c>
      <c r="B310" s="48">
        <v>3323</v>
      </c>
      <c r="C310" s="10">
        <v>41015</v>
      </c>
      <c r="D310" s="48">
        <v>41119</v>
      </c>
      <c r="E310" s="48" t="s">
        <v>1698</v>
      </c>
      <c r="F310" s="48" t="s">
        <v>1545</v>
      </c>
      <c r="G310" s="48" t="s">
        <v>2760</v>
      </c>
      <c r="H310" s="67" t="s">
        <v>501</v>
      </c>
      <c r="I310" s="67" t="s">
        <v>501</v>
      </c>
      <c r="J310" s="48" t="s">
        <v>2761</v>
      </c>
      <c r="K310" s="48" t="s">
        <v>4630</v>
      </c>
      <c r="L310" s="48" t="s">
        <v>5300</v>
      </c>
      <c r="M310" s="67" t="s">
        <v>2763</v>
      </c>
      <c r="N310" s="67" t="s">
        <v>501</v>
      </c>
      <c r="O310" s="67" t="s">
        <v>501</v>
      </c>
      <c r="P310" s="10" t="s">
        <v>501</v>
      </c>
      <c r="Q310" s="67" t="s">
        <v>501</v>
      </c>
      <c r="R310" s="48"/>
    </row>
    <row r="311" spans="1:18" ht="18" customHeight="1">
      <c r="A311" s="48">
        <v>3325</v>
      </c>
      <c r="B311" s="48">
        <v>3325</v>
      </c>
      <c r="C311" s="10">
        <v>41015</v>
      </c>
      <c r="D311" s="48">
        <v>41060</v>
      </c>
      <c r="E311" s="48" t="s">
        <v>1544</v>
      </c>
      <c r="F311" s="48" t="s">
        <v>1545</v>
      </c>
      <c r="G311" s="48" t="s">
        <v>2764</v>
      </c>
      <c r="H311" s="48" t="s">
        <v>3197</v>
      </c>
      <c r="I311" s="48">
        <v>41033</v>
      </c>
      <c r="J311" s="48" t="s">
        <v>2765</v>
      </c>
      <c r="K311" s="48" t="s">
        <v>2766</v>
      </c>
      <c r="L311" s="48" t="s">
        <v>5301</v>
      </c>
      <c r="M311" s="48" t="s">
        <v>2767</v>
      </c>
      <c r="N311" s="48" t="s">
        <v>3198</v>
      </c>
      <c r="O311" s="48" t="s">
        <v>1635</v>
      </c>
      <c r="P311" s="66">
        <v>41033</v>
      </c>
      <c r="Q311" s="67" t="s">
        <v>501</v>
      </c>
      <c r="R311" s="48"/>
    </row>
    <row r="312" spans="1:18" ht="18" customHeight="1">
      <c r="A312" s="48">
        <v>3326</v>
      </c>
      <c r="B312" s="48">
        <v>3326</v>
      </c>
      <c r="C312" s="10">
        <v>41015</v>
      </c>
      <c r="D312" s="48">
        <v>41060</v>
      </c>
      <c r="E312" s="48" t="s">
        <v>1544</v>
      </c>
      <c r="F312" s="48" t="s">
        <v>1545</v>
      </c>
      <c r="G312" s="48" t="s">
        <v>2768</v>
      </c>
      <c r="H312" s="48" t="s">
        <v>3128</v>
      </c>
      <c r="I312" s="48">
        <v>41031</v>
      </c>
      <c r="J312" s="48" t="s">
        <v>2769</v>
      </c>
      <c r="K312" s="48" t="s">
        <v>2770</v>
      </c>
      <c r="L312" s="48" t="s">
        <v>5302</v>
      </c>
      <c r="M312" s="48" t="s">
        <v>2771</v>
      </c>
      <c r="N312" s="48" t="s">
        <v>3167</v>
      </c>
      <c r="O312" s="48" t="s">
        <v>1967</v>
      </c>
      <c r="P312" s="66">
        <v>41031</v>
      </c>
      <c r="Q312" s="67" t="s">
        <v>501</v>
      </c>
      <c r="R312" s="48"/>
    </row>
    <row r="313" spans="1:18" ht="18" customHeight="1">
      <c r="A313" s="48">
        <v>3327</v>
      </c>
      <c r="B313" s="48">
        <v>3327</v>
      </c>
      <c r="C313" s="10">
        <v>41015</v>
      </c>
      <c r="D313" s="48">
        <v>41060</v>
      </c>
      <c r="E313" s="48" t="s">
        <v>1544</v>
      </c>
      <c r="F313" s="48" t="s">
        <v>1545</v>
      </c>
      <c r="G313" s="48" t="s">
        <v>2772</v>
      </c>
      <c r="H313" s="67" t="s">
        <v>3037</v>
      </c>
      <c r="I313" s="48">
        <v>41032</v>
      </c>
      <c r="J313" s="48" t="s">
        <v>2773</v>
      </c>
      <c r="K313" s="48" t="s">
        <v>2774</v>
      </c>
      <c r="L313" s="48" t="s">
        <v>5303</v>
      </c>
      <c r="M313" s="67" t="s">
        <v>2775</v>
      </c>
      <c r="N313" s="67" t="s">
        <v>3183</v>
      </c>
      <c r="O313" s="48" t="s">
        <v>2241</v>
      </c>
      <c r="P313" s="66">
        <v>41032</v>
      </c>
      <c r="Q313" s="67" t="s">
        <v>501</v>
      </c>
      <c r="R313" s="48"/>
    </row>
    <row r="314" spans="1:18" ht="18" customHeight="1">
      <c r="A314" s="48">
        <v>3328</v>
      </c>
      <c r="B314" s="48">
        <v>3328</v>
      </c>
      <c r="C314" s="10">
        <v>41015</v>
      </c>
      <c r="D314" s="48">
        <v>41119</v>
      </c>
      <c r="E314" s="48" t="s">
        <v>1544</v>
      </c>
      <c r="F314" s="48" t="s">
        <v>1545</v>
      </c>
      <c r="G314" s="48" t="s">
        <v>2776</v>
      </c>
      <c r="H314" s="67" t="s">
        <v>6044</v>
      </c>
      <c r="I314" s="67">
        <v>41114</v>
      </c>
      <c r="J314" s="48" t="s">
        <v>2777</v>
      </c>
      <c r="K314" s="48" t="s">
        <v>4631</v>
      </c>
      <c r="L314" s="48" t="s">
        <v>5304</v>
      </c>
      <c r="M314" s="67" t="s">
        <v>2779</v>
      </c>
      <c r="N314" s="67" t="s">
        <v>6474</v>
      </c>
      <c r="O314" s="67" t="s">
        <v>1562</v>
      </c>
      <c r="P314" s="10">
        <v>41114</v>
      </c>
      <c r="Q314" s="67" t="s">
        <v>4565</v>
      </c>
      <c r="R314" s="48"/>
    </row>
    <row r="315" spans="1:18" ht="18" customHeight="1">
      <c r="A315" s="48">
        <v>3329</v>
      </c>
      <c r="B315" s="48">
        <v>3329</v>
      </c>
      <c r="C315" s="10">
        <v>41015</v>
      </c>
      <c r="D315" s="48">
        <v>41078</v>
      </c>
      <c r="E315" s="48" t="s">
        <v>1544</v>
      </c>
      <c r="F315" s="48" t="s">
        <v>1545</v>
      </c>
      <c r="G315" s="48" t="s">
        <v>2780</v>
      </c>
      <c r="H315" s="67" t="s">
        <v>3647</v>
      </c>
      <c r="I315" s="67">
        <v>41054</v>
      </c>
      <c r="J315" s="48" t="s">
        <v>2781</v>
      </c>
      <c r="K315" s="48" t="s">
        <v>3199</v>
      </c>
      <c r="L315" s="48" t="s">
        <v>5305</v>
      </c>
      <c r="M315" s="67" t="s">
        <v>2783</v>
      </c>
      <c r="N315" s="67" t="s">
        <v>3793</v>
      </c>
      <c r="O315" s="67" t="s">
        <v>1562</v>
      </c>
      <c r="P315" s="10">
        <v>41054</v>
      </c>
      <c r="Q315" s="67" t="s">
        <v>3602</v>
      </c>
      <c r="R315" s="48"/>
    </row>
    <row r="316" spans="1:18" ht="18" customHeight="1">
      <c r="A316" s="48">
        <v>3330</v>
      </c>
      <c r="B316" s="48">
        <v>3330</v>
      </c>
      <c r="C316" s="10">
        <v>41015</v>
      </c>
      <c r="D316" s="48">
        <v>41115</v>
      </c>
      <c r="E316" s="48" t="s">
        <v>1544</v>
      </c>
      <c r="F316" s="48" t="s">
        <v>1545</v>
      </c>
      <c r="G316" s="48" t="s">
        <v>2784</v>
      </c>
      <c r="H316" s="67" t="s">
        <v>6146</v>
      </c>
      <c r="I316" s="67">
        <v>41116</v>
      </c>
      <c r="J316" s="48" t="s">
        <v>2785</v>
      </c>
      <c r="K316" s="48" t="s">
        <v>4632</v>
      </c>
      <c r="L316" s="48" t="s">
        <v>5306</v>
      </c>
      <c r="M316" s="67" t="s">
        <v>2787</v>
      </c>
      <c r="N316" s="67" t="s">
        <v>6175</v>
      </c>
      <c r="O316" s="67" t="s">
        <v>6218</v>
      </c>
      <c r="P316" s="10">
        <v>41116</v>
      </c>
      <c r="Q316" s="67" t="s">
        <v>4565</v>
      </c>
      <c r="R316" s="48"/>
    </row>
    <row r="317" spans="1:18" ht="18" customHeight="1">
      <c r="A317">
        <v>3336</v>
      </c>
      <c r="B317">
        <v>3336</v>
      </c>
      <c r="C317" s="10">
        <v>41016</v>
      </c>
      <c r="D317">
        <v>41116</v>
      </c>
      <c r="E317" t="s">
        <v>1609</v>
      </c>
      <c r="F317" t="s">
        <v>1545</v>
      </c>
      <c r="G317" t="s">
        <v>2815</v>
      </c>
      <c r="H317" s="67" t="s">
        <v>6147</v>
      </c>
      <c r="I317" s="67">
        <v>41148</v>
      </c>
      <c r="J317" t="s">
        <v>2816</v>
      </c>
      <c r="K317" t="s">
        <v>4633</v>
      </c>
      <c r="L317" t="s">
        <v>5307</v>
      </c>
      <c r="M317" s="67" t="s">
        <v>2818</v>
      </c>
      <c r="N317" s="67" t="s">
        <v>501</v>
      </c>
      <c r="O317" s="67" t="s">
        <v>501</v>
      </c>
      <c r="P317" s="10" t="s">
        <v>501</v>
      </c>
      <c r="Q317" s="67" t="s">
        <v>501</v>
      </c>
    </row>
    <row r="318" spans="1:18" ht="18" customHeight="1">
      <c r="A318">
        <v>3335</v>
      </c>
      <c r="B318">
        <v>3335</v>
      </c>
      <c r="C318" s="10">
        <v>41016</v>
      </c>
      <c r="D318">
        <v>41061</v>
      </c>
      <c r="E318" t="s">
        <v>1544</v>
      </c>
      <c r="F318" t="s">
        <v>1545</v>
      </c>
      <c r="G318" t="s">
        <v>2819</v>
      </c>
      <c r="H318" s="67" t="s">
        <v>3798</v>
      </c>
      <c r="I318" s="67">
        <v>41059</v>
      </c>
      <c r="J318" t="s">
        <v>2820</v>
      </c>
      <c r="K318" t="s">
        <v>2821</v>
      </c>
      <c r="L318" t="s">
        <v>5308</v>
      </c>
      <c r="M318" s="67" t="s">
        <v>2822</v>
      </c>
      <c r="N318" s="67" t="s">
        <v>3976</v>
      </c>
      <c r="O318" s="67" t="s">
        <v>3977</v>
      </c>
      <c r="P318" s="66">
        <v>41059</v>
      </c>
      <c r="Q318" s="67" t="s">
        <v>501</v>
      </c>
    </row>
    <row r="319" spans="1:18" ht="18" customHeight="1">
      <c r="A319">
        <v>3333</v>
      </c>
      <c r="B319">
        <v>3333</v>
      </c>
      <c r="C319" s="10">
        <v>41016</v>
      </c>
      <c r="D319">
        <v>41061</v>
      </c>
      <c r="E319" t="s">
        <v>1544</v>
      </c>
      <c r="F319" t="s">
        <v>1545</v>
      </c>
      <c r="G319" t="s">
        <v>2823</v>
      </c>
      <c r="H319" s="48" t="s">
        <v>3168</v>
      </c>
      <c r="I319" s="48">
        <v>41053</v>
      </c>
      <c r="J319" t="s">
        <v>2824</v>
      </c>
      <c r="K319" t="s">
        <v>2825</v>
      </c>
      <c r="L319" t="s">
        <v>5309</v>
      </c>
      <c r="M319" s="67" t="s">
        <v>2826</v>
      </c>
      <c r="N319" s="67" t="s">
        <v>3708</v>
      </c>
      <c r="O319" s="67" t="s">
        <v>2747</v>
      </c>
      <c r="P319" s="66">
        <v>41053</v>
      </c>
      <c r="Q319" s="67" t="s">
        <v>501</v>
      </c>
    </row>
    <row r="320" spans="1:18" ht="18" customHeight="1">
      <c r="A320">
        <v>3332</v>
      </c>
      <c r="B320">
        <v>3332</v>
      </c>
      <c r="C320" s="10">
        <v>41016</v>
      </c>
      <c r="D320">
        <v>41061</v>
      </c>
      <c r="E320" t="s">
        <v>1544</v>
      </c>
      <c r="F320" t="s">
        <v>1545</v>
      </c>
      <c r="G320" t="s">
        <v>2827</v>
      </c>
      <c r="H320" s="48" t="s">
        <v>3038</v>
      </c>
      <c r="I320" s="48">
        <v>41023</v>
      </c>
      <c r="J320" t="s">
        <v>2828</v>
      </c>
      <c r="K320" t="s">
        <v>2829</v>
      </c>
      <c r="L320" t="s">
        <v>5310</v>
      </c>
      <c r="M320" s="48" t="s">
        <v>2830</v>
      </c>
      <c r="N320" s="48" t="s">
        <v>3063</v>
      </c>
      <c r="O320" s="48" t="s">
        <v>3064</v>
      </c>
      <c r="P320" s="66">
        <v>41023</v>
      </c>
      <c r="Q320" s="67" t="s">
        <v>501</v>
      </c>
    </row>
    <row r="321" spans="1:17" ht="18" customHeight="1">
      <c r="A321">
        <v>3340</v>
      </c>
      <c r="B321">
        <v>3340</v>
      </c>
      <c r="C321" s="10">
        <v>41017</v>
      </c>
      <c r="D321">
        <v>41062</v>
      </c>
      <c r="E321" t="s">
        <v>1544</v>
      </c>
      <c r="F321" t="s">
        <v>1545</v>
      </c>
      <c r="G321" t="s">
        <v>2851</v>
      </c>
      <c r="H321" s="67" t="s">
        <v>3068</v>
      </c>
      <c r="I321" s="48">
        <v>41032</v>
      </c>
      <c r="J321" t="s">
        <v>2852</v>
      </c>
      <c r="K321" t="s">
        <v>2853</v>
      </c>
      <c r="L321" t="s">
        <v>5311</v>
      </c>
      <c r="M321" s="67" t="s">
        <v>2854</v>
      </c>
      <c r="N321" s="67" t="s">
        <v>3184</v>
      </c>
      <c r="O321" s="48" t="s">
        <v>3185</v>
      </c>
      <c r="P321" s="66">
        <v>41032</v>
      </c>
      <c r="Q321" s="67" t="s">
        <v>501</v>
      </c>
    </row>
    <row r="322" spans="1:17" ht="18" customHeight="1">
      <c r="A322">
        <v>3341</v>
      </c>
      <c r="B322">
        <v>3341</v>
      </c>
      <c r="C322" s="10">
        <v>41017</v>
      </c>
      <c r="D322">
        <v>41117</v>
      </c>
      <c r="E322" t="s">
        <v>1609</v>
      </c>
      <c r="F322" t="s">
        <v>1545</v>
      </c>
      <c r="G322" t="s">
        <v>2855</v>
      </c>
      <c r="H322" s="67" t="s">
        <v>5785</v>
      </c>
      <c r="I322" s="67">
        <v>41107</v>
      </c>
      <c r="J322" t="s">
        <v>2856</v>
      </c>
      <c r="K322" t="s">
        <v>4634</v>
      </c>
      <c r="L322" t="s">
        <v>5312</v>
      </c>
      <c r="M322" s="67" t="s">
        <v>2858</v>
      </c>
      <c r="N322" s="67" t="s">
        <v>5960</v>
      </c>
      <c r="O322" s="67" t="s">
        <v>5943</v>
      </c>
      <c r="P322" s="10" t="s">
        <v>501</v>
      </c>
      <c r="Q322" s="67" t="s">
        <v>501</v>
      </c>
    </row>
    <row r="323" spans="1:17" ht="18" customHeight="1">
      <c r="A323">
        <v>3342</v>
      </c>
      <c r="B323">
        <v>3342</v>
      </c>
      <c r="C323" s="10">
        <v>41017</v>
      </c>
      <c r="D323">
        <v>41117</v>
      </c>
      <c r="E323" t="s">
        <v>1544</v>
      </c>
      <c r="F323" t="s">
        <v>1545</v>
      </c>
      <c r="G323" t="s">
        <v>2859</v>
      </c>
      <c r="H323" s="67" t="s">
        <v>6148</v>
      </c>
      <c r="I323" s="67">
        <v>41115</v>
      </c>
      <c r="J323" t="s">
        <v>2860</v>
      </c>
      <c r="K323" t="s">
        <v>4635</v>
      </c>
      <c r="L323" t="s">
        <v>5313</v>
      </c>
      <c r="M323" s="67" t="s">
        <v>2862</v>
      </c>
      <c r="N323" s="67" t="s">
        <v>6149</v>
      </c>
      <c r="O323" s="67" t="s">
        <v>1582</v>
      </c>
      <c r="P323" s="10">
        <v>41115</v>
      </c>
      <c r="Q323" s="67" t="s">
        <v>4565</v>
      </c>
    </row>
    <row r="324" spans="1:17" ht="18" customHeight="1">
      <c r="A324">
        <v>3337</v>
      </c>
      <c r="B324">
        <v>3337</v>
      </c>
      <c r="C324" s="10">
        <v>41017</v>
      </c>
      <c r="D324">
        <v>41062</v>
      </c>
      <c r="E324" t="s">
        <v>1544</v>
      </c>
      <c r="F324" t="s">
        <v>1545</v>
      </c>
      <c r="G324" t="s">
        <v>2863</v>
      </c>
      <c r="H324" s="67" t="s">
        <v>3186</v>
      </c>
      <c r="I324" s="48">
        <v>41032</v>
      </c>
      <c r="J324" t="s">
        <v>2864</v>
      </c>
      <c r="K324" t="s">
        <v>2865</v>
      </c>
      <c r="L324" t="s">
        <v>5314</v>
      </c>
      <c r="M324" s="67" t="s">
        <v>2866</v>
      </c>
      <c r="N324" s="67" t="s">
        <v>3187</v>
      </c>
      <c r="O324" s="48" t="s">
        <v>1927</v>
      </c>
      <c r="P324" s="66">
        <v>41032</v>
      </c>
      <c r="Q324" s="67" t="s">
        <v>501</v>
      </c>
    </row>
    <row r="325" spans="1:17" ht="18" customHeight="1">
      <c r="A325">
        <v>3339</v>
      </c>
      <c r="B325">
        <v>3339</v>
      </c>
      <c r="C325" s="10">
        <v>41017</v>
      </c>
      <c r="D325">
        <v>41104</v>
      </c>
      <c r="E325" t="s">
        <v>1609</v>
      </c>
      <c r="F325" t="s">
        <v>1545</v>
      </c>
      <c r="G325" t="s">
        <v>2867</v>
      </c>
      <c r="H325" s="67" t="s">
        <v>6219</v>
      </c>
      <c r="I325" s="67">
        <v>41121</v>
      </c>
      <c r="J325" t="s">
        <v>2868</v>
      </c>
      <c r="K325" t="s">
        <v>4636</v>
      </c>
      <c r="L325" t="s">
        <v>5315</v>
      </c>
      <c r="M325" s="67" t="s">
        <v>2870</v>
      </c>
      <c r="N325" s="67" t="s">
        <v>501</v>
      </c>
      <c r="O325" s="67" t="s">
        <v>501</v>
      </c>
      <c r="P325" s="66" t="s">
        <v>501</v>
      </c>
      <c r="Q325" s="67" t="s">
        <v>501</v>
      </c>
    </row>
    <row r="326" spans="1:17" ht="18" customHeight="1">
      <c r="A326">
        <v>3343</v>
      </c>
      <c r="B326">
        <v>3343</v>
      </c>
      <c r="C326" s="10">
        <v>41017</v>
      </c>
      <c r="D326">
        <v>41062</v>
      </c>
      <c r="E326" t="s">
        <v>1544</v>
      </c>
      <c r="F326" t="s">
        <v>1545</v>
      </c>
      <c r="G326" t="s">
        <v>2871</v>
      </c>
      <c r="H326" s="48" t="s">
        <v>3169</v>
      </c>
      <c r="I326" s="48">
        <v>41032</v>
      </c>
      <c r="J326" t="s">
        <v>2872</v>
      </c>
      <c r="K326" t="s">
        <v>2873</v>
      </c>
      <c r="L326" t="s">
        <v>5316</v>
      </c>
      <c r="M326" s="48" t="s">
        <v>2874</v>
      </c>
      <c r="N326" s="48" t="s">
        <v>3188</v>
      </c>
      <c r="O326" s="48" t="s">
        <v>1635</v>
      </c>
      <c r="P326" s="66">
        <v>41032</v>
      </c>
      <c r="Q326" s="67" t="s">
        <v>501</v>
      </c>
    </row>
    <row r="327" spans="1:17" ht="18" customHeight="1">
      <c r="A327">
        <v>3344</v>
      </c>
      <c r="B327">
        <v>3344</v>
      </c>
      <c r="C327" s="10">
        <v>41017</v>
      </c>
      <c r="D327">
        <v>41062</v>
      </c>
      <c r="E327" t="s">
        <v>1544</v>
      </c>
      <c r="F327" t="s">
        <v>1545</v>
      </c>
      <c r="G327" t="s">
        <v>2875</v>
      </c>
      <c r="H327" s="67" t="s">
        <v>3129</v>
      </c>
      <c r="I327" s="48">
        <v>41031</v>
      </c>
      <c r="J327" t="s">
        <v>2876</v>
      </c>
      <c r="K327" t="s">
        <v>2877</v>
      </c>
      <c r="L327" t="s">
        <v>5317</v>
      </c>
      <c r="M327" s="67" t="s">
        <v>2878</v>
      </c>
      <c r="N327" s="67" t="s">
        <v>3170</v>
      </c>
      <c r="O327" s="48" t="s">
        <v>3171</v>
      </c>
      <c r="P327" s="10">
        <v>41031</v>
      </c>
      <c r="Q327" s="67" t="s">
        <v>3130</v>
      </c>
    </row>
    <row r="328" spans="1:17" ht="18" customHeight="1">
      <c r="A328">
        <v>3346</v>
      </c>
      <c r="B328">
        <v>3346</v>
      </c>
      <c r="C328" s="10">
        <v>41017</v>
      </c>
      <c r="D328">
        <v>41117</v>
      </c>
      <c r="E328" t="s">
        <v>1698</v>
      </c>
      <c r="F328" t="s">
        <v>1545</v>
      </c>
      <c r="G328" t="s">
        <v>2879</v>
      </c>
      <c r="H328" s="67" t="s">
        <v>501</v>
      </c>
      <c r="I328" s="67" t="s">
        <v>501</v>
      </c>
      <c r="J328" t="s">
        <v>2880</v>
      </c>
      <c r="K328" t="s">
        <v>4637</v>
      </c>
      <c r="L328" t="s">
        <v>5318</v>
      </c>
      <c r="M328" s="67" t="s">
        <v>4638</v>
      </c>
      <c r="N328" s="67" t="s">
        <v>501</v>
      </c>
      <c r="O328" s="67" t="s">
        <v>501</v>
      </c>
      <c r="P328" s="10" t="s">
        <v>501</v>
      </c>
      <c r="Q328" s="67" t="s">
        <v>4565</v>
      </c>
    </row>
    <row r="329" spans="1:17" ht="18" customHeight="1">
      <c r="A329">
        <v>3350</v>
      </c>
      <c r="B329">
        <v>3350</v>
      </c>
      <c r="C329" s="10">
        <v>41019</v>
      </c>
      <c r="D329">
        <v>41119</v>
      </c>
      <c r="E329" t="s">
        <v>1609</v>
      </c>
      <c r="F329" t="s">
        <v>1545</v>
      </c>
      <c r="G329" t="s">
        <v>2909</v>
      </c>
      <c r="H329" s="67" t="s">
        <v>6220</v>
      </c>
      <c r="I329" s="67">
        <v>41121</v>
      </c>
      <c r="J329" t="s">
        <v>2910</v>
      </c>
      <c r="K329" t="s">
        <v>2911</v>
      </c>
      <c r="L329" t="s">
        <v>5319</v>
      </c>
      <c r="M329" s="67" t="s">
        <v>2912</v>
      </c>
      <c r="N329" s="67" t="s">
        <v>501</v>
      </c>
      <c r="O329" s="67" t="s">
        <v>501</v>
      </c>
      <c r="P329" s="10" t="s">
        <v>501</v>
      </c>
      <c r="Q329" s="67" t="s">
        <v>4639</v>
      </c>
    </row>
    <row r="330" spans="1:17" ht="18" customHeight="1">
      <c r="A330">
        <v>3351</v>
      </c>
      <c r="B330">
        <v>3351</v>
      </c>
      <c r="C330" s="10">
        <v>41019</v>
      </c>
      <c r="D330">
        <v>41126</v>
      </c>
      <c r="E330" t="s">
        <v>1544</v>
      </c>
      <c r="F330" t="s">
        <v>1545</v>
      </c>
      <c r="G330" t="s">
        <v>2913</v>
      </c>
      <c r="H330" s="67" t="s">
        <v>5786</v>
      </c>
      <c r="I330" s="67">
        <v>41102</v>
      </c>
      <c r="J330" t="s">
        <v>2914</v>
      </c>
      <c r="K330" t="s">
        <v>4796</v>
      </c>
      <c r="L330" t="s">
        <v>5320</v>
      </c>
      <c r="M330" s="67" t="s">
        <v>2916</v>
      </c>
      <c r="N330" s="67" t="s">
        <v>5787</v>
      </c>
      <c r="O330" s="67" t="s">
        <v>1582</v>
      </c>
      <c r="P330" s="10">
        <v>41108</v>
      </c>
      <c r="Q330" s="67" t="s">
        <v>4797</v>
      </c>
    </row>
    <row r="331" spans="1:17" ht="18" customHeight="1">
      <c r="A331">
        <v>3348</v>
      </c>
      <c r="B331">
        <v>3348</v>
      </c>
      <c r="C331" s="10">
        <v>41019</v>
      </c>
      <c r="D331">
        <v>41126</v>
      </c>
      <c r="E331" t="s">
        <v>1609</v>
      </c>
      <c r="F331" t="s">
        <v>1545</v>
      </c>
      <c r="G331" t="s">
        <v>2917</v>
      </c>
      <c r="H331" s="67" t="s">
        <v>501</v>
      </c>
      <c r="I331" s="67">
        <v>41121</v>
      </c>
      <c r="J331" t="s">
        <v>2918</v>
      </c>
      <c r="K331" t="s">
        <v>4798</v>
      </c>
      <c r="L331" t="s">
        <v>5321</v>
      </c>
      <c r="M331" s="67" t="s">
        <v>2920</v>
      </c>
      <c r="N331" s="67" t="s">
        <v>501</v>
      </c>
      <c r="O331" s="67" t="s">
        <v>501</v>
      </c>
      <c r="P331" s="10" t="s">
        <v>501</v>
      </c>
      <c r="Q331" s="67" t="s">
        <v>4797</v>
      </c>
    </row>
    <row r="332" spans="1:17" ht="18" customHeight="1">
      <c r="A332">
        <v>3349</v>
      </c>
      <c r="B332">
        <v>3349</v>
      </c>
      <c r="C332" s="10">
        <v>41019</v>
      </c>
      <c r="D332">
        <v>41064</v>
      </c>
      <c r="E332" t="s">
        <v>1544</v>
      </c>
      <c r="F332" t="s">
        <v>1545</v>
      </c>
      <c r="G332" t="s">
        <v>2921</v>
      </c>
      <c r="H332" s="48" t="s">
        <v>3172</v>
      </c>
      <c r="I332" s="48">
        <v>41033</v>
      </c>
      <c r="J332" t="s">
        <v>2922</v>
      </c>
      <c r="K332" t="s">
        <v>2923</v>
      </c>
      <c r="L332" t="s">
        <v>5322</v>
      </c>
      <c r="M332" s="48" t="s">
        <v>2924</v>
      </c>
      <c r="N332" s="48" t="s">
        <v>3200</v>
      </c>
      <c r="O332" s="48" t="s">
        <v>1565</v>
      </c>
      <c r="P332" s="66">
        <v>41036</v>
      </c>
      <c r="Q332" s="67" t="s">
        <v>501</v>
      </c>
    </row>
    <row r="333" spans="1:17" ht="18" customHeight="1">
      <c r="A333">
        <v>3352</v>
      </c>
      <c r="B333">
        <v>3352</v>
      </c>
      <c r="C333" s="10">
        <v>41019</v>
      </c>
      <c r="D333">
        <v>41064</v>
      </c>
      <c r="E333" t="s">
        <v>1544</v>
      </c>
      <c r="F333" t="s">
        <v>1545</v>
      </c>
      <c r="G333" t="s">
        <v>2925</v>
      </c>
      <c r="H333" s="48" t="s">
        <v>3069</v>
      </c>
      <c r="I333" s="48">
        <v>41038</v>
      </c>
      <c r="J333" t="s">
        <v>2926</v>
      </c>
      <c r="K333" t="s">
        <v>2927</v>
      </c>
      <c r="L333" t="s">
        <v>5323</v>
      </c>
      <c r="M333" s="67" t="s">
        <v>2928</v>
      </c>
      <c r="N333" s="67" t="s">
        <v>3277</v>
      </c>
      <c r="O333" s="67" t="s">
        <v>3278</v>
      </c>
      <c r="P333" s="66">
        <v>41038</v>
      </c>
      <c r="Q333" s="67" t="s">
        <v>501</v>
      </c>
    </row>
    <row r="334" spans="1:17" ht="18" customHeight="1">
      <c r="A334">
        <v>3353</v>
      </c>
      <c r="B334">
        <v>3353</v>
      </c>
      <c r="C334" s="10">
        <v>41019</v>
      </c>
      <c r="D334">
        <v>41064</v>
      </c>
      <c r="E334" t="s">
        <v>1544</v>
      </c>
      <c r="F334" t="s">
        <v>1545</v>
      </c>
      <c r="G334" t="s">
        <v>2925</v>
      </c>
      <c r="H334" s="48" t="s">
        <v>3070</v>
      </c>
      <c r="I334" s="48">
        <v>41040</v>
      </c>
      <c r="J334" t="s">
        <v>2929</v>
      </c>
      <c r="K334" t="s">
        <v>2930</v>
      </c>
      <c r="L334" t="s">
        <v>5324</v>
      </c>
      <c r="M334" s="67" t="s">
        <v>2931</v>
      </c>
      <c r="N334" s="67" t="s">
        <v>3287</v>
      </c>
      <c r="O334" s="67" t="s">
        <v>750</v>
      </c>
      <c r="P334" s="66">
        <v>41040</v>
      </c>
      <c r="Q334" s="67" t="s">
        <v>501</v>
      </c>
    </row>
    <row r="335" spans="1:17" ht="18" customHeight="1">
      <c r="A335">
        <v>3354</v>
      </c>
      <c r="B335">
        <v>3354</v>
      </c>
      <c r="C335" s="10">
        <v>41019</v>
      </c>
      <c r="D335">
        <v>41126</v>
      </c>
      <c r="E335" t="s">
        <v>1609</v>
      </c>
      <c r="F335" t="s">
        <v>1545</v>
      </c>
      <c r="G335" t="s">
        <v>2925</v>
      </c>
      <c r="H335" s="48" t="s">
        <v>3173</v>
      </c>
      <c r="I335" s="48">
        <v>41030</v>
      </c>
      <c r="J335" t="s">
        <v>2932</v>
      </c>
      <c r="K335" t="s">
        <v>4799</v>
      </c>
      <c r="L335" t="s">
        <v>5325</v>
      </c>
      <c r="M335" s="67" t="s">
        <v>2931</v>
      </c>
      <c r="N335" s="67" t="s">
        <v>501</v>
      </c>
      <c r="O335" s="67" t="s">
        <v>501</v>
      </c>
      <c r="P335" s="10" t="s">
        <v>501</v>
      </c>
      <c r="Q335" s="67" t="s">
        <v>4789</v>
      </c>
    </row>
    <row r="336" spans="1:17" ht="18" customHeight="1">
      <c r="A336">
        <v>3355</v>
      </c>
      <c r="B336">
        <v>3355</v>
      </c>
      <c r="C336" s="10">
        <v>41019</v>
      </c>
      <c r="D336">
        <v>41064</v>
      </c>
      <c r="E336" t="s">
        <v>1544</v>
      </c>
      <c r="F336" t="s">
        <v>1545</v>
      </c>
      <c r="G336" t="s">
        <v>2925</v>
      </c>
      <c r="H336" s="48" t="s">
        <v>3174</v>
      </c>
      <c r="I336" s="48">
        <v>41040</v>
      </c>
      <c r="J336" t="s">
        <v>2934</v>
      </c>
      <c r="K336" t="s">
        <v>2935</v>
      </c>
      <c r="L336" t="s">
        <v>5324</v>
      </c>
      <c r="M336" s="67" t="s">
        <v>2931</v>
      </c>
      <c r="N336" s="67" t="s">
        <v>3288</v>
      </c>
      <c r="O336" s="67" t="s">
        <v>2241</v>
      </c>
      <c r="P336" s="66">
        <v>41040</v>
      </c>
      <c r="Q336" s="67" t="s">
        <v>501</v>
      </c>
    </row>
    <row r="337" spans="1:17" ht="18" customHeight="1">
      <c r="A337">
        <v>3357</v>
      </c>
      <c r="B337">
        <v>3357</v>
      </c>
      <c r="C337" s="10">
        <v>41019</v>
      </c>
      <c r="D337">
        <v>41064</v>
      </c>
      <c r="E337" t="s">
        <v>1544</v>
      </c>
      <c r="F337" t="s">
        <v>1545</v>
      </c>
      <c r="G337" t="s">
        <v>2925</v>
      </c>
      <c r="H337" s="48" t="s">
        <v>3175</v>
      </c>
      <c r="I337" s="48">
        <v>41039</v>
      </c>
      <c r="J337" t="s">
        <v>2936</v>
      </c>
      <c r="K337" t="s">
        <v>2937</v>
      </c>
      <c r="L337" t="s">
        <v>5324</v>
      </c>
      <c r="M337" s="67" t="s">
        <v>2931</v>
      </c>
      <c r="N337" s="67" t="s">
        <v>3279</v>
      </c>
      <c r="O337" s="67" t="s">
        <v>2272</v>
      </c>
      <c r="P337" s="66">
        <v>41039</v>
      </c>
      <c r="Q337" s="67" t="s">
        <v>501</v>
      </c>
    </row>
    <row r="338" spans="1:17" ht="18" customHeight="1">
      <c r="A338">
        <v>3358</v>
      </c>
      <c r="B338">
        <v>3358</v>
      </c>
      <c r="C338" s="10">
        <v>41019</v>
      </c>
      <c r="D338">
        <v>41064</v>
      </c>
      <c r="E338" t="s">
        <v>1544</v>
      </c>
      <c r="F338" t="s">
        <v>1545</v>
      </c>
      <c r="G338" t="s">
        <v>2712</v>
      </c>
      <c r="H338" s="48" t="s">
        <v>3176</v>
      </c>
      <c r="I338" s="48">
        <v>41066</v>
      </c>
      <c r="J338" t="s">
        <v>2938</v>
      </c>
      <c r="K338" t="s">
        <v>2939</v>
      </c>
      <c r="L338" t="s">
        <v>5293</v>
      </c>
      <c r="M338" s="67" t="s">
        <v>2940</v>
      </c>
      <c r="N338" s="67" t="s">
        <v>4037</v>
      </c>
      <c r="O338" s="67" t="s">
        <v>2241</v>
      </c>
      <c r="P338" s="66">
        <v>41066</v>
      </c>
      <c r="Q338" s="67" t="s">
        <v>501</v>
      </c>
    </row>
    <row r="339" spans="1:17" ht="18" customHeight="1">
      <c r="A339">
        <v>3359</v>
      </c>
      <c r="B339">
        <v>3359</v>
      </c>
      <c r="C339" s="10">
        <v>41019</v>
      </c>
      <c r="D339">
        <v>41064</v>
      </c>
      <c r="E339" t="s">
        <v>1544</v>
      </c>
      <c r="F339" t="s">
        <v>1545</v>
      </c>
      <c r="G339" t="s">
        <v>2712</v>
      </c>
      <c r="H339" s="67" t="s">
        <v>3202</v>
      </c>
      <c r="I339" s="48">
        <v>41060</v>
      </c>
      <c r="J339" t="s">
        <v>2941</v>
      </c>
      <c r="K339" t="s">
        <v>2942</v>
      </c>
      <c r="L339" t="s">
        <v>5293</v>
      </c>
      <c r="M339" s="67" t="s">
        <v>2943</v>
      </c>
      <c r="N339" s="67" t="s">
        <v>3984</v>
      </c>
      <c r="O339" s="67" t="s">
        <v>1562</v>
      </c>
      <c r="P339" s="66">
        <v>41060</v>
      </c>
      <c r="Q339" s="67" t="s">
        <v>501</v>
      </c>
    </row>
    <row r="340" spans="1:17" ht="18" customHeight="1">
      <c r="A340">
        <v>3361</v>
      </c>
      <c r="B340">
        <v>3361</v>
      </c>
      <c r="C340" s="10">
        <v>41019</v>
      </c>
      <c r="D340">
        <v>41064</v>
      </c>
      <c r="E340" t="s">
        <v>1544</v>
      </c>
      <c r="F340" t="s">
        <v>1545</v>
      </c>
      <c r="G340" t="s">
        <v>2712</v>
      </c>
      <c r="H340" s="48" t="s">
        <v>3177</v>
      </c>
      <c r="I340" s="48">
        <v>41074</v>
      </c>
      <c r="J340" t="s">
        <v>2944</v>
      </c>
      <c r="K340" t="s">
        <v>2945</v>
      </c>
      <c r="L340" t="s">
        <v>5293</v>
      </c>
      <c r="M340" s="67" t="s">
        <v>2946</v>
      </c>
      <c r="N340" s="67" t="s">
        <v>4068</v>
      </c>
      <c r="O340" s="67" t="s">
        <v>2747</v>
      </c>
      <c r="P340" s="66">
        <v>41078</v>
      </c>
      <c r="Q340" s="67" t="s">
        <v>501</v>
      </c>
    </row>
    <row r="341" spans="1:17" ht="18" customHeight="1">
      <c r="A341">
        <v>3362</v>
      </c>
      <c r="B341">
        <v>3362</v>
      </c>
      <c r="C341" s="10">
        <v>41019</v>
      </c>
      <c r="D341">
        <v>41064</v>
      </c>
      <c r="E341" t="s">
        <v>1544</v>
      </c>
      <c r="F341" t="s">
        <v>1545</v>
      </c>
      <c r="G341" t="s">
        <v>190</v>
      </c>
      <c r="H341" s="48" t="s">
        <v>3178</v>
      </c>
      <c r="I341" s="48">
        <v>41066</v>
      </c>
      <c r="J341" t="s">
        <v>2947</v>
      </c>
      <c r="K341" t="s">
        <v>2948</v>
      </c>
      <c r="L341" t="s">
        <v>5039</v>
      </c>
      <c r="M341" s="67" t="s">
        <v>2949</v>
      </c>
      <c r="N341" s="67" t="s">
        <v>4038</v>
      </c>
      <c r="O341" s="67" t="s">
        <v>2747</v>
      </c>
      <c r="P341" s="66">
        <v>41066</v>
      </c>
      <c r="Q341" s="67" t="s">
        <v>501</v>
      </c>
    </row>
    <row r="342" spans="1:17" ht="18" customHeight="1">
      <c r="A342">
        <v>3363</v>
      </c>
      <c r="B342">
        <v>3363</v>
      </c>
      <c r="C342" s="10">
        <v>41019</v>
      </c>
      <c r="D342">
        <v>41064</v>
      </c>
      <c r="E342" t="s">
        <v>1544</v>
      </c>
      <c r="F342" t="s">
        <v>1545</v>
      </c>
      <c r="G342" t="s">
        <v>190</v>
      </c>
      <c r="H342" s="67" t="s">
        <v>4004</v>
      </c>
      <c r="I342" s="67">
        <v>41061</v>
      </c>
      <c r="J342" t="s">
        <v>2950</v>
      </c>
      <c r="K342" t="s">
        <v>2951</v>
      </c>
      <c r="L342" t="s">
        <v>5039</v>
      </c>
      <c r="M342" s="67" t="s">
        <v>2952</v>
      </c>
      <c r="N342" s="67" t="s">
        <v>4005</v>
      </c>
      <c r="O342" s="67" t="s">
        <v>1977</v>
      </c>
      <c r="P342" s="66">
        <v>41064</v>
      </c>
      <c r="Q342" s="67" t="s">
        <v>501</v>
      </c>
    </row>
    <row r="343" spans="1:17" ht="18" customHeight="1">
      <c r="A343">
        <v>3373</v>
      </c>
      <c r="B343">
        <v>3373</v>
      </c>
      <c r="C343" s="10">
        <v>41022</v>
      </c>
      <c r="D343">
        <v>41067</v>
      </c>
      <c r="E343" t="s">
        <v>1544</v>
      </c>
      <c r="F343" t="s">
        <v>1545</v>
      </c>
      <c r="G343" t="s">
        <v>3039</v>
      </c>
      <c r="H343" s="67" t="s">
        <v>3210</v>
      </c>
      <c r="I343" s="67">
        <v>41039</v>
      </c>
      <c r="J343" t="s">
        <v>3040</v>
      </c>
      <c r="K343" t="s">
        <v>3041</v>
      </c>
      <c r="L343" t="s">
        <v>5326</v>
      </c>
      <c r="M343" s="67" t="s">
        <v>3042</v>
      </c>
      <c r="N343" s="67" t="s">
        <v>3289</v>
      </c>
      <c r="O343" s="67" t="s">
        <v>2747</v>
      </c>
      <c r="P343" s="66">
        <v>41040</v>
      </c>
      <c r="Q343" s="67" t="s">
        <v>501</v>
      </c>
    </row>
    <row r="344" spans="1:17" ht="18" customHeight="1">
      <c r="A344">
        <v>3374</v>
      </c>
      <c r="B344">
        <v>3374</v>
      </c>
      <c r="C344" s="10">
        <v>41022</v>
      </c>
      <c r="D344">
        <v>41067</v>
      </c>
      <c r="E344" t="s">
        <v>1544</v>
      </c>
      <c r="F344" t="s">
        <v>1545</v>
      </c>
      <c r="G344" t="s">
        <v>3039</v>
      </c>
      <c r="H344" s="67" t="s">
        <v>3211</v>
      </c>
      <c r="I344" s="67">
        <v>41038</v>
      </c>
      <c r="J344" t="s">
        <v>3043</v>
      </c>
      <c r="K344" t="s">
        <v>3044</v>
      </c>
      <c r="L344" t="s">
        <v>5326</v>
      </c>
      <c r="M344" s="67" t="s">
        <v>3045</v>
      </c>
      <c r="N344" s="67" t="s">
        <v>3280</v>
      </c>
      <c r="O344" s="67" t="s">
        <v>2747</v>
      </c>
      <c r="P344" s="66">
        <v>41039</v>
      </c>
      <c r="Q344" s="67" t="s">
        <v>501</v>
      </c>
    </row>
    <row r="345" spans="1:17" ht="18" customHeight="1">
      <c r="A345">
        <v>3372</v>
      </c>
      <c r="B345">
        <v>3372</v>
      </c>
      <c r="C345" s="10">
        <v>41022</v>
      </c>
      <c r="D345">
        <v>41067</v>
      </c>
      <c r="E345" t="s">
        <v>1544</v>
      </c>
      <c r="F345" t="s">
        <v>1545</v>
      </c>
      <c r="G345" t="s">
        <v>3046</v>
      </c>
      <c r="H345" s="67" t="s">
        <v>3290</v>
      </c>
      <c r="I345" s="67">
        <v>41045</v>
      </c>
      <c r="J345" t="s">
        <v>3047</v>
      </c>
      <c r="K345" t="s">
        <v>3048</v>
      </c>
      <c r="L345" t="s">
        <v>5327</v>
      </c>
      <c r="M345" s="67" t="s">
        <v>3049</v>
      </c>
      <c r="N345" s="67" t="s">
        <v>3473</v>
      </c>
      <c r="O345" s="67" t="s">
        <v>2747</v>
      </c>
      <c r="P345" s="66">
        <v>41046</v>
      </c>
      <c r="Q345" s="67" t="s">
        <v>501</v>
      </c>
    </row>
    <row r="346" spans="1:17" ht="18" customHeight="1">
      <c r="A346">
        <v>3371</v>
      </c>
      <c r="B346">
        <v>3371</v>
      </c>
      <c r="C346" s="10">
        <v>41022</v>
      </c>
      <c r="D346">
        <v>41067</v>
      </c>
      <c r="E346" t="s">
        <v>1544</v>
      </c>
      <c r="F346" t="s">
        <v>1545</v>
      </c>
      <c r="G346" t="s">
        <v>3046</v>
      </c>
      <c r="H346" s="67" t="s">
        <v>4203</v>
      </c>
      <c r="I346" s="67">
        <v>41046</v>
      </c>
      <c r="J346" t="s">
        <v>3050</v>
      </c>
      <c r="K346" t="s">
        <v>3051</v>
      </c>
      <c r="L346" t="s">
        <v>5327</v>
      </c>
      <c r="M346" s="67" t="s">
        <v>3052</v>
      </c>
      <c r="N346" s="67" t="s">
        <v>3780</v>
      </c>
      <c r="O346" s="67" t="s">
        <v>2747</v>
      </c>
      <c r="P346" s="66">
        <v>41054</v>
      </c>
      <c r="Q346" s="67" t="s">
        <v>501</v>
      </c>
    </row>
    <row r="347" spans="1:17" ht="18" customHeight="1">
      <c r="A347">
        <v>3383</v>
      </c>
      <c r="B347">
        <v>3383</v>
      </c>
      <c r="C347" s="10">
        <v>41024</v>
      </c>
      <c r="D347">
        <v>41069</v>
      </c>
      <c r="E347" t="s">
        <v>1544</v>
      </c>
      <c r="F347" t="s">
        <v>1545</v>
      </c>
      <c r="G347" t="s">
        <v>3071</v>
      </c>
      <c r="H347" s="48" t="s">
        <v>3189</v>
      </c>
      <c r="I347" s="48">
        <v>41038</v>
      </c>
      <c r="J347" t="s">
        <v>3072</v>
      </c>
      <c r="K347" t="s">
        <v>3073</v>
      </c>
      <c r="L347" t="s">
        <v>5328</v>
      </c>
      <c r="M347" s="67" t="s">
        <v>3074</v>
      </c>
      <c r="N347" s="67" t="s">
        <v>3281</v>
      </c>
      <c r="O347" s="67" t="s">
        <v>1635</v>
      </c>
      <c r="P347" s="66">
        <v>41038</v>
      </c>
      <c r="Q347" s="67" t="s">
        <v>501</v>
      </c>
    </row>
    <row r="348" spans="1:17" ht="18" customHeight="1">
      <c r="A348">
        <v>3382</v>
      </c>
      <c r="B348">
        <v>3382</v>
      </c>
      <c r="C348" s="10">
        <v>41024</v>
      </c>
      <c r="D348">
        <v>41069</v>
      </c>
      <c r="E348" t="s">
        <v>1544</v>
      </c>
      <c r="F348" t="s">
        <v>1545</v>
      </c>
      <c r="G348" t="s">
        <v>3071</v>
      </c>
      <c r="H348" s="48" t="s">
        <v>3190</v>
      </c>
      <c r="I348" s="48">
        <v>41039</v>
      </c>
      <c r="J348" t="s">
        <v>3075</v>
      </c>
      <c r="K348" t="s">
        <v>3076</v>
      </c>
      <c r="L348" t="s">
        <v>5328</v>
      </c>
      <c r="M348" s="67" t="s">
        <v>3077</v>
      </c>
      <c r="N348" s="67" t="s">
        <v>3282</v>
      </c>
      <c r="O348" s="67" t="s">
        <v>3283</v>
      </c>
      <c r="P348" s="66">
        <v>41039</v>
      </c>
      <c r="Q348" s="67" t="s">
        <v>501</v>
      </c>
    </row>
    <row r="349" spans="1:17" ht="18" customHeight="1">
      <c r="A349">
        <v>3385</v>
      </c>
      <c r="B349">
        <v>3385</v>
      </c>
      <c r="C349" s="10">
        <v>41024</v>
      </c>
      <c r="D349">
        <v>41069</v>
      </c>
      <c r="E349" t="s">
        <v>1544</v>
      </c>
      <c r="F349" t="s">
        <v>1545</v>
      </c>
      <c r="G349" t="s">
        <v>3078</v>
      </c>
      <c r="H349" s="48" t="s">
        <v>3191</v>
      </c>
      <c r="I349" s="48">
        <v>41039</v>
      </c>
      <c r="J349" t="s">
        <v>3079</v>
      </c>
      <c r="K349" t="s">
        <v>3080</v>
      </c>
      <c r="L349" t="s">
        <v>5329</v>
      </c>
      <c r="M349" s="67" t="s">
        <v>3081</v>
      </c>
      <c r="N349" s="67" t="s">
        <v>3291</v>
      </c>
      <c r="O349" s="67" t="s">
        <v>1961</v>
      </c>
      <c r="P349" s="66">
        <v>41040</v>
      </c>
      <c r="Q349" s="67" t="s">
        <v>501</v>
      </c>
    </row>
    <row r="350" spans="1:17" ht="18" customHeight="1">
      <c r="A350">
        <v>3386</v>
      </c>
      <c r="B350">
        <v>3386</v>
      </c>
      <c r="C350" s="10">
        <v>41024</v>
      </c>
      <c r="D350">
        <v>41069</v>
      </c>
      <c r="E350" t="s">
        <v>1544</v>
      </c>
      <c r="F350" t="s">
        <v>1545</v>
      </c>
      <c r="G350" t="s">
        <v>3078</v>
      </c>
      <c r="H350" s="67" t="s">
        <v>3284</v>
      </c>
      <c r="I350" s="48">
        <v>41039</v>
      </c>
      <c r="J350" t="s">
        <v>3082</v>
      </c>
      <c r="K350" t="s">
        <v>3083</v>
      </c>
      <c r="L350" t="s">
        <v>5329</v>
      </c>
      <c r="M350" s="67" t="s">
        <v>3084</v>
      </c>
      <c r="N350" s="67" t="s">
        <v>3292</v>
      </c>
      <c r="O350" s="67" t="s">
        <v>2275</v>
      </c>
      <c r="P350" s="66">
        <v>41043</v>
      </c>
      <c r="Q350" s="67" t="s">
        <v>501</v>
      </c>
    </row>
    <row r="351" spans="1:17" ht="18" customHeight="1">
      <c r="A351">
        <v>3387</v>
      </c>
      <c r="B351">
        <v>3387</v>
      </c>
      <c r="C351" s="10">
        <v>41024</v>
      </c>
      <c r="D351">
        <v>41069</v>
      </c>
      <c r="E351" t="s">
        <v>1544</v>
      </c>
      <c r="F351" t="s">
        <v>1545</v>
      </c>
      <c r="G351" t="s">
        <v>3085</v>
      </c>
      <c r="H351" s="67" t="s">
        <v>3293</v>
      </c>
      <c r="I351" s="67">
        <v>41043</v>
      </c>
      <c r="J351" t="s">
        <v>3086</v>
      </c>
      <c r="K351" t="s">
        <v>3087</v>
      </c>
      <c r="L351" t="s">
        <v>5330</v>
      </c>
      <c r="M351" s="67" t="s">
        <v>3088</v>
      </c>
      <c r="N351" s="67" t="s">
        <v>3321</v>
      </c>
      <c r="O351" s="67" t="s">
        <v>3322</v>
      </c>
      <c r="P351" s="66">
        <v>41043</v>
      </c>
      <c r="Q351" s="67" t="s">
        <v>501</v>
      </c>
    </row>
    <row r="352" spans="1:17" ht="18" customHeight="1">
      <c r="A352">
        <v>3388</v>
      </c>
      <c r="B352">
        <v>3388</v>
      </c>
      <c r="C352" s="10">
        <v>41024</v>
      </c>
      <c r="D352">
        <v>41069</v>
      </c>
      <c r="E352" t="s">
        <v>1544</v>
      </c>
      <c r="F352" t="s">
        <v>1545</v>
      </c>
      <c r="G352" t="s">
        <v>3085</v>
      </c>
      <c r="H352" s="67" t="s">
        <v>3799</v>
      </c>
      <c r="I352" s="67">
        <v>41060</v>
      </c>
      <c r="J352" t="s">
        <v>3089</v>
      </c>
      <c r="K352" t="s">
        <v>3090</v>
      </c>
      <c r="L352" t="s">
        <v>5330</v>
      </c>
      <c r="M352" s="67" t="s">
        <v>3091</v>
      </c>
      <c r="N352" s="67" t="s">
        <v>3978</v>
      </c>
      <c r="O352" s="67" t="s">
        <v>2275</v>
      </c>
      <c r="P352" s="66">
        <v>41060</v>
      </c>
      <c r="Q352" s="67" t="s">
        <v>501</v>
      </c>
    </row>
    <row r="353" spans="1:17" ht="18" customHeight="1">
      <c r="A353">
        <v>3381</v>
      </c>
      <c r="B353">
        <v>3381</v>
      </c>
      <c r="C353" s="10">
        <v>41024</v>
      </c>
      <c r="D353">
        <v>41069</v>
      </c>
      <c r="E353" t="s">
        <v>1544</v>
      </c>
      <c r="F353" t="s">
        <v>1545</v>
      </c>
      <c r="G353" t="s">
        <v>3071</v>
      </c>
      <c r="H353" s="48" t="s">
        <v>3192</v>
      </c>
      <c r="I353" s="48">
        <v>41040</v>
      </c>
      <c r="J353" t="s">
        <v>3092</v>
      </c>
      <c r="K353" t="s">
        <v>3093</v>
      </c>
      <c r="L353" t="s">
        <v>5328</v>
      </c>
      <c r="M353" s="67" t="s">
        <v>3094</v>
      </c>
      <c r="N353" s="67" t="s">
        <v>3294</v>
      </c>
      <c r="O353" s="67" t="s">
        <v>1562</v>
      </c>
      <c r="P353" s="66">
        <v>41040</v>
      </c>
      <c r="Q353" s="67" t="s">
        <v>501</v>
      </c>
    </row>
    <row r="354" spans="1:17" ht="18" customHeight="1">
      <c r="A354">
        <v>3380</v>
      </c>
      <c r="B354">
        <v>3380</v>
      </c>
      <c r="C354" s="10">
        <v>41024</v>
      </c>
      <c r="D354">
        <v>41069</v>
      </c>
      <c r="E354" t="s">
        <v>1544</v>
      </c>
      <c r="F354" t="s">
        <v>1545</v>
      </c>
      <c r="G354" t="s">
        <v>3071</v>
      </c>
      <c r="H354" s="67" t="s">
        <v>3487</v>
      </c>
      <c r="I354" s="67">
        <v>41047</v>
      </c>
      <c r="J354" t="s">
        <v>3131</v>
      </c>
      <c r="K354" t="s">
        <v>3132</v>
      </c>
      <c r="L354" t="s">
        <v>5328</v>
      </c>
      <c r="M354" s="67" t="s">
        <v>3074</v>
      </c>
      <c r="N354" s="67" t="s">
        <v>3488</v>
      </c>
      <c r="O354" s="67" t="s">
        <v>1562</v>
      </c>
      <c r="P354" s="66">
        <v>41051</v>
      </c>
      <c r="Q354" s="67" t="s">
        <v>501</v>
      </c>
    </row>
    <row r="355" spans="1:17" ht="18" customHeight="1">
      <c r="A355">
        <v>3379</v>
      </c>
      <c r="B355">
        <v>3379</v>
      </c>
      <c r="C355" s="10">
        <v>41024</v>
      </c>
      <c r="D355">
        <v>41069</v>
      </c>
      <c r="E355" t="s">
        <v>1544</v>
      </c>
      <c r="F355" t="s">
        <v>1545</v>
      </c>
      <c r="G355" t="s">
        <v>188</v>
      </c>
      <c r="H355" s="67" t="s">
        <v>3474</v>
      </c>
      <c r="I355" s="67">
        <v>41045</v>
      </c>
      <c r="J355" t="s">
        <v>3133</v>
      </c>
      <c r="K355" t="s">
        <v>3134</v>
      </c>
      <c r="L355" t="s">
        <v>5037</v>
      </c>
      <c r="M355" s="67" t="s">
        <v>3135</v>
      </c>
      <c r="N355" s="67" t="s">
        <v>3475</v>
      </c>
      <c r="O355" s="67" t="s">
        <v>1562</v>
      </c>
      <c r="P355" s="66">
        <v>41046</v>
      </c>
      <c r="Q355" s="67" t="s">
        <v>501</v>
      </c>
    </row>
    <row r="356" spans="1:17" ht="18" customHeight="1">
      <c r="A356">
        <v>3378</v>
      </c>
      <c r="B356">
        <v>3378</v>
      </c>
      <c r="C356" s="10">
        <v>41024</v>
      </c>
      <c r="D356">
        <v>41069</v>
      </c>
      <c r="E356" t="s">
        <v>1544</v>
      </c>
      <c r="F356" t="s">
        <v>1545</v>
      </c>
      <c r="G356" t="s">
        <v>188</v>
      </c>
      <c r="H356" s="67" t="s">
        <v>3476</v>
      </c>
      <c r="I356" s="67">
        <v>41046</v>
      </c>
      <c r="J356" t="s">
        <v>3136</v>
      </c>
      <c r="K356" t="s">
        <v>3137</v>
      </c>
      <c r="L356" t="s">
        <v>5037</v>
      </c>
      <c r="M356" s="67" t="s">
        <v>3138</v>
      </c>
      <c r="N356" s="67" t="s">
        <v>3477</v>
      </c>
      <c r="O356" s="67" t="s">
        <v>1562</v>
      </c>
      <c r="P356" s="66">
        <v>41046</v>
      </c>
      <c r="Q356" s="67" t="s">
        <v>501</v>
      </c>
    </row>
    <row r="357" spans="1:17" ht="18" customHeight="1">
      <c r="A357">
        <v>3377</v>
      </c>
      <c r="B357">
        <v>3377</v>
      </c>
      <c r="C357" s="10">
        <v>41024</v>
      </c>
      <c r="D357">
        <v>41069</v>
      </c>
      <c r="E357" t="s">
        <v>1544</v>
      </c>
      <c r="F357" t="s">
        <v>1545</v>
      </c>
      <c r="G357" t="s">
        <v>1873</v>
      </c>
      <c r="H357" s="67" t="s">
        <v>3794</v>
      </c>
      <c r="I357" s="67">
        <v>41057</v>
      </c>
      <c r="J357" t="s">
        <v>3139</v>
      </c>
      <c r="K357" t="s">
        <v>3140</v>
      </c>
      <c r="L357" t="s">
        <v>5096</v>
      </c>
      <c r="M357" s="67" t="s">
        <v>3141</v>
      </c>
      <c r="N357" s="67" t="s">
        <v>3795</v>
      </c>
      <c r="O357" s="67" t="s">
        <v>2241</v>
      </c>
      <c r="P357" s="66">
        <v>41058</v>
      </c>
      <c r="Q357" s="67" t="s">
        <v>501</v>
      </c>
    </row>
    <row r="358" spans="1:17" ht="18" customHeight="1">
      <c r="A358">
        <v>3376</v>
      </c>
      <c r="B358">
        <v>3376</v>
      </c>
      <c r="C358" s="10">
        <v>41024</v>
      </c>
      <c r="D358">
        <v>41069</v>
      </c>
      <c r="E358" t="s">
        <v>1544</v>
      </c>
      <c r="F358" t="s">
        <v>1545</v>
      </c>
      <c r="G358" t="s">
        <v>3142</v>
      </c>
      <c r="H358" s="67" t="s">
        <v>3628</v>
      </c>
      <c r="I358" s="67">
        <v>41060</v>
      </c>
      <c r="J358" t="s">
        <v>3143</v>
      </c>
      <c r="K358" t="s">
        <v>3144</v>
      </c>
      <c r="L358" t="s">
        <v>5331</v>
      </c>
      <c r="M358" s="67" t="s">
        <v>3145</v>
      </c>
      <c r="N358" s="67" t="s">
        <v>3985</v>
      </c>
      <c r="O358" s="67" t="s">
        <v>2272</v>
      </c>
      <c r="P358" s="66">
        <v>41060</v>
      </c>
      <c r="Q358" s="67" t="s">
        <v>501</v>
      </c>
    </row>
    <row r="359" spans="1:17" ht="18" customHeight="1">
      <c r="A359">
        <v>3375</v>
      </c>
      <c r="B359">
        <v>3375</v>
      </c>
      <c r="C359" s="10">
        <v>41024</v>
      </c>
      <c r="D359">
        <v>41069</v>
      </c>
      <c r="E359" t="s">
        <v>1544</v>
      </c>
      <c r="F359" t="s">
        <v>1545</v>
      </c>
      <c r="G359" t="s">
        <v>3142</v>
      </c>
      <c r="H359" s="67" t="s">
        <v>3489</v>
      </c>
      <c r="I359" s="67">
        <v>41060</v>
      </c>
      <c r="J359" t="s">
        <v>3146</v>
      </c>
      <c r="K359" t="s">
        <v>3147</v>
      </c>
      <c r="L359" t="s">
        <v>5331</v>
      </c>
      <c r="M359" s="67" t="s">
        <v>3145</v>
      </c>
      <c r="N359" s="67" t="s">
        <v>3986</v>
      </c>
      <c r="O359" s="67" t="s">
        <v>3977</v>
      </c>
      <c r="P359" s="66">
        <v>41061</v>
      </c>
      <c r="Q359" s="67" t="s">
        <v>501</v>
      </c>
    </row>
    <row r="360" spans="1:17" ht="18" customHeight="1">
      <c r="A360">
        <v>3453</v>
      </c>
      <c r="B360">
        <v>3453</v>
      </c>
      <c r="C360" s="10">
        <v>41037</v>
      </c>
      <c r="D360">
        <v>41082</v>
      </c>
      <c r="E360" t="s">
        <v>1544</v>
      </c>
      <c r="F360" t="s">
        <v>1545</v>
      </c>
      <c r="G360" t="s">
        <v>3212</v>
      </c>
      <c r="H360" s="67" t="s">
        <v>4640</v>
      </c>
      <c r="I360" s="67">
        <v>41085</v>
      </c>
      <c r="J360" t="s">
        <v>3213</v>
      </c>
      <c r="K360" t="s">
        <v>3214</v>
      </c>
      <c r="L360" t="s">
        <v>5332</v>
      </c>
      <c r="M360" s="67" t="s">
        <v>3215</v>
      </c>
      <c r="N360" s="67" t="s">
        <v>4641</v>
      </c>
      <c r="O360" s="67" t="s">
        <v>4558</v>
      </c>
      <c r="P360" s="66">
        <v>41085</v>
      </c>
      <c r="Q360" s="67" t="s">
        <v>501</v>
      </c>
    </row>
    <row r="361" spans="1:17" ht="18" customHeight="1">
      <c r="A361">
        <v>3450</v>
      </c>
      <c r="B361">
        <v>3450</v>
      </c>
      <c r="C361" s="10">
        <v>41037</v>
      </c>
      <c r="D361">
        <v>41082</v>
      </c>
      <c r="E361" t="s">
        <v>1544</v>
      </c>
      <c r="F361" t="s">
        <v>1545</v>
      </c>
      <c r="G361" t="s">
        <v>2128</v>
      </c>
      <c r="H361" s="67" t="s">
        <v>3478</v>
      </c>
      <c r="I361" s="67">
        <v>41082</v>
      </c>
      <c r="J361" t="s">
        <v>3216</v>
      </c>
      <c r="K361" t="s">
        <v>3217</v>
      </c>
      <c r="L361" t="s">
        <v>5199</v>
      </c>
      <c r="M361" s="67" t="s">
        <v>3218</v>
      </c>
      <c r="N361" s="67" t="s">
        <v>4642</v>
      </c>
      <c r="O361" s="67" t="s">
        <v>1961</v>
      </c>
      <c r="P361" s="66">
        <v>41082</v>
      </c>
      <c r="Q361" s="67" t="s">
        <v>501</v>
      </c>
    </row>
    <row r="362" spans="1:17" ht="18" customHeight="1">
      <c r="A362">
        <v>3451</v>
      </c>
      <c r="B362">
        <v>3451</v>
      </c>
      <c r="C362" s="10">
        <v>41037</v>
      </c>
      <c r="D362">
        <v>41131</v>
      </c>
      <c r="E362" t="s">
        <v>1544</v>
      </c>
      <c r="F362" t="s">
        <v>1545</v>
      </c>
      <c r="G362" t="s">
        <v>3472</v>
      </c>
      <c r="H362" s="67" t="s">
        <v>3479</v>
      </c>
      <c r="I362" s="67">
        <v>41092</v>
      </c>
      <c r="J362" t="s">
        <v>3219</v>
      </c>
      <c r="K362" t="s">
        <v>3220</v>
      </c>
      <c r="L362" t="s">
        <v>5333</v>
      </c>
      <c r="M362" s="67" t="s">
        <v>3221</v>
      </c>
      <c r="N362" s="67" t="s">
        <v>5334</v>
      </c>
      <c r="O362" s="67" t="s">
        <v>2747</v>
      </c>
      <c r="P362" s="66">
        <v>41092</v>
      </c>
      <c r="Q362" s="67" t="s">
        <v>3295</v>
      </c>
    </row>
    <row r="363" spans="1:17" ht="18" customHeight="1">
      <c r="A363">
        <v>3452</v>
      </c>
      <c r="B363">
        <v>3452</v>
      </c>
      <c r="C363" s="10">
        <v>41037</v>
      </c>
      <c r="D363">
        <v>41082</v>
      </c>
      <c r="E363" t="s">
        <v>1609</v>
      </c>
      <c r="F363" t="s">
        <v>1545</v>
      </c>
      <c r="G363" t="s">
        <v>3472</v>
      </c>
      <c r="H363" s="67" t="s">
        <v>3480</v>
      </c>
      <c r="I363" s="67">
        <v>41093</v>
      </c>
      <c r="J363" t="s">
        <v>3222</v>
      </c>
      <c r="K363" t="s">
        <v>3223</v>
      </c>
      <c r="L363" t="s">
        <v>5333</v>
      </c>
      <c r="M363" s="67" t="s">
        <v>3221</v>
      </c>
      <c r="N363" s="67" t="s">
        <v>5335</v>
      </c>
      <c r="O363" s="67" t="s">
        <v>5336</v>
      </c>
      <c r="P363" s="66" t="s">
        <v>501</v>
      </c>
      <c r="Q363" s="67" t="s">
        <v>501</v>
      </c>
    </row>
    <row r="364" spans="1:17" ht="18" customHeight="1">
      <c r="A364" t="s">
        <v>3481</v>
      </c>
      <c r="B364">
        <v>3449</v>
      </c>
      <c r="C364" s="10">
        <v>41037</v>
      </c>
      <c r="D364">
        <v>41082</v>
      </c>
      <c r="E364" t="s">
        <v>1553</v>
      </c>
      <c r="F364" t="s">
        <v>1545</v>
      </c>
      <c r="G364" t="s">
        <v>2128</v>
      </c>
      <c r="H364" s="67" t="s">
        <v>3482</v>
      </c>
      <c r="I364" s="67">
        <v>41057</v>
      </c>
      <c r="J364" t="s">
        <v>3224</v>
      </c>
      <c r="K364" t="s">
        <v>3225</v>
      </c>
      <c r="L364" t="s">
        <v>5199</v>
      </c>
      <c r="M364" s="67" t="s">
        <v>3226</v>
      </c>
      <c r="N364" s="67" t="s">
        <v>501</v>
      </c>
      <c r="O364" s="67" t="s">
        <v>501</v>
      </c>
      <c r="P364" s="66" t="s">
        <v>501</v>
      </c>
      <c r="Q364" s="67" t="s">
        <v>3296</v>
      </c>
    </row>
    <row r="365" spans="1:17" ht="18" customHeight="1">
      <c r="A365">
        <v>3448</v>
      </c>
      <c r="B365">
        <v>3448</v>
      </c>
      <c r="C365" s="10">
        <v>41037</v>
      </c>
      <c r="D365">
        <v>41082</v>
      </c>
      <c r="E365" t="s">
        <v>1544</v>
      </c>
      <c r="F365" t="s">
        <v>1545</v>
      </c>
      <c r="G365" t="s">
        <v>2128</v>
      </c>
      <c r="H365" s="67" t="s">
        <v>3629</v>
      </c>
      <c r="I365" s="67">
        <v>41085</v>
      </c>
      <c r="J365" t="s">
        <v>3227</v>
      </c>
      <c r="K365" t="s">
        <v>3228</v>
      </c>
      <c r="L365" t="s">
        <v>5199</v>
      </c>
      <c r="M365" s="67" t="s">
        <v>3229</v>
      </c>
      <c r="N365" s="67" t="s">
        <v>4643</v>
      </c>
      <c r="O365" s="67" t="s">
        <v>2275</v>
      </c>
      <c r="P365" s="66">
        <v>41085</v>
      </c>
      <c r="Q365" s="67" t="s">
        <v>501</v>
      </c>
    </row>
    <row r="366" spans="1:17" ht="18" customHeight="1">
      <c r="A366">
        <v>3445</v>
      </c>
      <c r="B366">
        <v>3445</v>
      </c>
      <c r="C366" s="10">
        <v>41037</v>
      </c>
      <c r="D366">
        <v>41082</v>
      </c>
      <c r="E366" t="s">
        <v>1544</v>
      </c>
      <c r="F366" t="s">
        <v>1545</v>
      </c>
      <c r="G366" t="s">
        <v>121</v>
      </c>
      <c r="H366" s="67" t="s">
        <v>3630</v>
      </c>
      <c r="I366" s="67">
        <v>41086</v>
      </c>
      <c r="J366" t="s">
        <v>3230</v>
      </c>
      <c r="K366" t="s">
        <v>3231</v>
      </c>
      <c r="L366" t="s">
        <v>5063</v>
      </c>
      <c r="M366" s="67" t="s">
        <v>3232</v>
      </c>
      <c r="N366" s="67" t="s">
        <v>4739</v>
      </c>
      <c r="O366" s="67" t="s">
        <v>3977</v>
      </c>
      <c r="P366" s="66">
        <v>41086</v>
      </c>
      <c r="Q366" s="67" t="s">
        <v>501</v>
      </c>
    </row>
    <row r="367" spans="1:17" ht="18" customHeight="1">
      <c r="A367">
        <v>3444</v>
      </c>
      <c r="B367">
        <v>3444</v>
      </c>
      <c r="C367" s="10">
        <v>41037</v>
      </c>
      <c r="D367">
        <v>41082</v>
      </c>
      <c r="E367" t="s">
        <v>1544</v>
      </c>
      <c r="F367" t="s">
        <v>1545</v>
      </c>
      <c r="G367" t="s">
        <v>2128</v>
      </c>
      <c r="H367" s="67" t="s">
        <v>3631</v>
      </c>
      <c r="I367" s="67">
        <v>41094</v>
      </c>
      <c r="J367" t="s">
        <v>3233</v>
      </c>
      <c r="K367" t="s">
        <v>3234</v>
      </c>
      <c r="L367" t="s">
        <v>5199</v>
      </c>
      <c r="M367" s="67" t="s">
        <v>3235</v>
      </c>
      <c r="N367" s="67" t="s">
        <v>5337</v>
      </c>
      <c r="O367" s="67" t="s">
        <v>2478</v>
      </c>
      <c r="P367" s="66">
        <v>41095</v>
      </c>
      <c r="Q367" s="67" t="s">
        <v>501</v>
      </c>
    </row>
    <row r="368" spans="1:17" ht="18" customHeight="1">
      <c r="A368">
        <v>3443</v>
      </c>
      <c r="B368">
        <v>3443</v>
      </c>
      <c r="C368" s="10">
        <v>41037</v>
      </c>
      <c r="D368">
        <v>41082</v>
      </c>
      <c r="E368" t="s">
        <v>1544</v>
      </c>
      <c r="F368" t="s">
        <v>1545</v>
      </c>
      <c r="G368" t="s">
        <v>2128</v>
      </c>
      <c r="H368" s="67" t="s">
        <v>3632</v>
      </c>
      <c r="I368" s="67">
        <v>41087</v>
      </c>
      <c r="J368" t="s">
        <v>3236</v>
      </c>
      <c r="K368" t="s">
        <v>3237</v>
      </c>
      <c r="L368" t="s">
        <v>5199</v>
      </c>
      <c r="M368" s="67" t="s">
        <v>3238</v>
      </c>
      <c r="N368" s="67" t="s">
        <v>4800</v>
      </c>
      <c r="O368" s="67" t="s">
        <v>2275</v>
      </c>
      <c r="P368" s="66">
        <v>41087</v>
      </c>
      <c r="Q368" s="67" t="s">
        <v>501</v>
      </c>
    </row>
    <row r="369" spans="1:17" ht="18" customHeight="1">
      <c r="A369">
        <v>3442</v>
      </c>
      <c r="B369">
        <v>3442</v>
      </c>
      <c r="C369" s="10">
        <v>41037</v>
      </c>
      <c r="D369">
        <v>41082</v>
      </c>
      <c r="E369" t="s">
        <v>1544</v>
      </c>
      <c r="F369" t="s">
        <v>1545</v>
      </c>
      <c r="G369" t="s">
        <v>2128</v>
      </c>
      <c r="H369" s="67" t="s">
        <v>3633</v>
      </c>
      <c r="I369" s="67" t="s">
        <v>501</v>
      </c>
      <c r="J369" t="s">
        <v>3239</v>
      </c>
      <c r="K369" t="s">
        <v>3240</v>
      </c>
      <c r="L369" t="s">
        <v>5199</v>
      </c>
      <c r="M369" s="67" t="s">
        <v>3241</v>
      </c>
      <c r="N369" s="67" t="s">
        <v>4801</v>
      </c>
      <c r="O369" s="67" t="s">
        <v>3064</v>
      </c>
      <c r="P369" s="66">
        <v>41087</v>
      </c>
      <c r="Q369" s="67" t="s">
        <v>501</v>
      </c>
    </row>
    <row r="370" spans="1:17" ht="18" customHeight="1">
      <c r="A370" t="s">
        <v>3483</v>
      </c>
      <c r="B370">
        <v>3441</v>
      </c>
      <c r="C370" s="10">
        <v>41037</v>
      </c>
      <c r="D370">
        <v>41082</v>
      </c>
      <c r="E370" t="s">
        <v>1698</v>
      </c>
      <c r="F370" t="s">
        <v>1545</v>
      </c>
      <c r="G370" t="s">
        <v>2128</v>
      </c>
      <c r="H370" s="67" t="s">
        <v>501</v>
      </c>
      <c r="I370" s="67" t="s">
        <v>501</v>
      </c>
      <c r="J370" t="s">
        <v>3242</v>
      </c>
      <c r="K370" t="s">
        <v>3243</v>
      </c>
      <c r="L370" t="s">
        <v>5199</v>
      </c>
      <c r="M370" s="67" t="s">
        <v>3244</v>
      </c>
      <c r="N370" s="67" t="s">
        <v>501</v>
      </c>
      <c r="O370" s="67" t="s">
        <v>501</v>
      </c>
      <c r="P370" s="66" t="s">
        <v>501</v>
      </c>
      <c r="Q370" s="67" t="s">
        <v>3484</v>
      </c>
    </row>
    <row r="371" spans="1:17" ht="18" customHeight="1">
      <c r="A371">
        <v>3460</v>
      </c>
      <c r="B371">
        <v>3460</v>
      </c>
      <c r="C371" s="10">
        <v>41038</v>
      </c>
      <c r="D371">
        <v>41083</v>
      </c>
      <c r="E371" t="s">
        <v>1544</v>
      </c>
      <c r="F371" t="s">
        <v>1545</v>
      </c>
      <c r="G371" t="s">
        <v>3245</v>
      </c>
      <c r="H371" s="67" t="s">
        <v>3634</v>
      </c>
      <c r="I371" s="67">
        <v>41100</v>
      </c>
      <c r="J371" t="s">
        <v>3246</v>
      </c>
      <c r="K371" t="s">
        <v>3247</v>
      </c>
      <c r="L371" t="s">
        <v>5338</v>
      </c>
      <c r="M371" s="67" t="s">
        <v>3485</v>
      </c>
      <c r="N371" s="67" t="s">
        <v>5788</v>
      </c>
      <c r="O371" s="67" t="s">
        <v>5789</v>
      </c>
      <c r="P371" s="66">
        <v>41102</v>
      </c>
      <c r="Q371" s="67" t="s">
        <v>501</v>
      </c>
    </row>
    <row r="372" spans="1:17" ht="18" customHeight="1">
      <c r="A372">
        <v>3459</v>
      </c>
      <c r="B372">
        <v>3459</v>
      </c>
      <c r="C372" s="10">
        <v>41038</v>
      </c>
      <c r="D372">
        <v>41083</v>
      </c>
      <c r="E372" t="s">
        <v>1544</v>
      </c>
      <c r="F372" t="s">
        <v>1545</v>
      </c>
      <c r="G372" t="s">
        <v>1922</v>
      </c>
      <c r="H372" s="67" t="s">
        <v>3635</v>
      </c>
      <c r="I372" s="67">
        <v>41087</v>
      </c>
      <c r="J372" t="s">
        <v>3248</v>
      </c>
      <c r="K372" t="s">
        <v>3249</v>
      </c>
      <c r="L372" t="s">
        <v>5339</v>
      </c>
      <c r="M372" s="67" t="s">
        <v>3250</v>
      </c>
      <c r="N372" s="67" t="s">
        <v>4802</v>
      </c>
      <c r="O372" s="67" t="s">
        <v>2747</v>
      </c>
      <c r="P372" s="66">
        <v>41087</v>
      </c>
      <c r="Q372" s="67" t="s">
        <v>501</v>
      </c>
    </row>
    <row r="373" spans="1:17" ht="18" customHeight="1">
      <c r="A373">
        <v>3456</v>
      </c>
      <c r="B373">
        <v>3456</v>
      </c>
      <c r="C373" s="10">
        <v>41038</v>
      </c>
      <c r="D373">
        <v>41083</v>
      </c>
      <c r="E373" t="s">
        <v>1544</v>
      </c>
      <c r="F373" t="s">
        <v>1545</v>
      </c>
      <c r="G373" t="s">
        <v>3212</v>
      </c>
      <c r="H373" s="67" t="s">
        <v>3636</v>
      </c>
      <c r="I373" s="67">
        <v>41082</v>
      </c>
      <c r="J373" t="s">
        <v>3251</v>
      </c>
      <c r="K373" t="s">
        <v>3252</v>
      </c>
      <c r="L373" t="s">
        <v>5332</v>
      </c>
      <c r="M373" s="67" t="s">
        <v>3253</v>
      </c>
      <c r="N373" s="67" t="s">
        <v>4644</v>
      </c>
      <c r="O373" s="67" t="s">
        <v>1635</v>
      </c>
      <c r="P373" s="66">
        <v>41082</v>
      </c>
      <c r="Q373" s="67" t="s">
        <v>501</v>
      </c>
    </row>
    <row r="374" spans="1:17" ht="18" customHeight="1">
      <c r="A374">
        <v>3457</v>
      </c>
      <c r="B374">
        <v>3457</v>
      </c>
      <c r="C374" s="10">
        <v>41038</v>
      </c>
      <c r="D374">
        <v>41083</v>
      </c>
      <c r="E374" t="s">
        <v>1544</v>
      </c>
      <c r="F374" t="s">
        <v>1545</v>
      </c>
      <c r="G374" t="s">
        <v>3212</v>
      </c>
      <c r="H374" s="67" t="s">
        <v>3637</v>
      </c>
      <c r="I374" s="67">
        <v>41082</v>
      </c>
      <c r="J374" t="s">
        <v>3254</v>
      </c>
      <c r="K374" t="s">
        <v>3255</v>
      </c>
      <c r="L374" t="s">
        <v>5332</v>
      </c>
      <c r="M374" s="67" t="s">
        <v>3256</v>
      </c>
      <c r="N374" s="67" t="s">
        <v>4645</v>
      </c>
      <c r="O374" s="67" t="s">
        <v>1635</v>
      </c>
      <c r="P374" s="66">
        <v>41082</v>
      </c>
      <c r="Q374" s="67" t="s">
        <v>501</v>
      </c>
    </row>
    <row r="375" spans="1:17" ht="18" customHeight="1">
      <c r="A375">
        <v>3458</v>
      </c>
      <c r="B375">
        <v>3458</v>
      </c>
      <c r="C375" s="10">
        <v>41038</v>
      </c>
      <c r="D375">
        <v>41083</v>
      </c>
      <c r="E375" t="s">
        <v>1544</v>
      </c>
      <c r="F375" t="s">
        <v>1545</v>
      </c>
      <c r="G375" t="s">
        <v>1922</v>
      </c>
      <c r="H375" s="67" t="s">
        <v>3638</v>
      </c>
      <c r="I375" s="67">
        <v>41095</v>
      </c>
      <c r="J375" t="s">
        <v>3257</v>
      </c>
      <c r="K375" t="s">
        <v>3258</v>
      </c>
      <c r="L375" t="s">
        <v>5339</v>
      </c>
      <c r="M375" s="67" t="s">
        <v>3259</v>
      </c>
      <c r="N375" s="67" t="s">
        <v>5539</v>
      </c>
      <c r="O375" s="67" t="s">
        <v>2275</v>
      </c>
      <c r="P375" s="66">
        <v>41095</v>
      </c>
      <c r="Q375" s="67" t="s">
        <v>501</v>
      </c>
    </row>
    <row r="376" spans="1:17" ht="18" customHeight="1">
      <c r="A376">
        <v>3461</v>
      </c>
      <c r="B376">
        <v>3461</v>
      </c>
      <c r="C376" s="10">
        <v>41038</v>
      </c>
      <c r="D376">
        <v>41083</v>
      </c>
      <c r="E376" t="s">
        <v>1544</v>
      </c>
      <c r="F376" t="s">
        <v>1545</v>
      </c>
      <c r="G376" t="s">
        <v>1922</v>
      </c>
      <c r="H376" s="67" t="s">
        <v>3639</v>
      </c>
      <c r="I376" s="67">
        <v>41095</v>
      </c>
      <c r="J376" t="s">
        <v>3260</v>
      </c>
      <c r="K376" t="s">
        <v>3261</v>
      </c>
      <c r="L376" t="s">
        <v>5339</v>
      </c>
      <c r="M376" s="67" t="s">
        <v>3262</v>
      </c>
      <c r="N376" s="67" t="s">
        <v>5540</v>
      </c>
      <c r="O376" s="67" t="s">
        <v>2275</v>
      </c>
      <c r="P376" s="66">
        <v>41095</v>
      </c>
      <c r="Q376" s="67" t="s">
        <v>501</v>
      </c>
    </row>
    <row r="377" spans="1:17" ht="18" customHeight="1">
      <c r="A377">
        <v>3462</v>
      </c>
      <c r="B377">
        <v>3462</v>
      </c>
      <c r="C377" s="10">
        <v>41038</v>
      </c>
      <c r="D377">
        <v>41083</v>
      </c>
      <c r="E377" t="s">
        <v>1609</v>
      </c>
      <c r="F377" t="s">
        <v>1545</v>
      </c>
      <c r="G377" t="s">
        <v>1922</v>
      </c>
      <c r="H377" s="67" t="s">
        <v>3490</v>
      </c>
      <c r="I377" s="67" t="s">
        <v>501</v>
      </c>
      <c r="J377" t="s">
        <v>3263</v>
      </c>
      <c r="K377" t="s">
        <v>3263</v>
      </c>
      <c r="L377" t="s">
        <v>5339</v>
      </c>
      <c r="M377" s="67" t="s">
        <v>3259</v>
      </c>
      <c r="N377" s="67" t="s">
        <v>501</v>
      </c>
      <c r="O377" s="67" t="s">
        <v>501</v>
      </c>
      <c r="P377" s="66" t="s">
        <v>501</v>
      </c>
      <c r="Q377" s="67" t="s">
        <v>501</v>
      </c>
    </row>
    <row r="378" spans="1:17" ht="18" customHeight="1">
      <c r="A378">
        <v>3470</v>
      </c>
      <c r="B378">
        <v>3470</v>
      </c>
      <c r="C378" s="10">
        <v>41040</v>
      </c>
      <c r="D378">
        <v>41085</v>
      </c>
      <c r="E378" t="s">
        <v>1544</v>
      </c>
      <c r="F378" t="s">
        <v>1545</v>
      </c>
      <c r="G378" t="s">
        <v>1922</v>
      </c>
      <c r="H378" s="67" t="s">
        <v>3491</v>
      </c>
      <c r="I378" s="67">
        <v>41088</v>
      </c>
      <c r="J378" t="s">
        <v>3297</v>
      </c>
      <c r="K378" t="s">
        <v>3298</v>
      </c>
      <c r="L378" t="s">
        <v>5339</v>
      </c>
      <c r="M378" s="67" t="s">
        <v>3299</v>
      </c>
      <c r="N378" s="67" t="s">
        <v>4855</v>
      </c>
      <c r="O378" s="67" t="s">
        <v>1977</v>
      </c>
      <c r="P378" s="66">
        <v>41089</v>
      </c>
      <c r="Q378" s="67" t="s">
        <v>501</v>
      </c>
    </row>
    <row r="379" spans="1:17" ht="18" customHeight="1">
      <c r="A379">
        <v>3469</v>
      </c>
      <c r="B379">
        <v>3469</v>
      </c>
      <c r="C379" s="10">
        <v>41040</v>
      </c>
      <c r="D379">
        <v>41119</v>
      </c>
      <c r="E379" t="s">
        <v>1553</v>
      </c>
      <c r="F379" t="s">
        <v>1545</v>
      </c>
      <c r="G379" t="s">
        <v>1922</v>
      </c>
      <c r="H379" s="67" t="s">
        <v>501</v>
      </c>
      <c r="I379" s="67">
        <v>41056</v>
      </c>
      <c r="J379" t="s">
        <v>3300</v>
      </c>
      <c r="K379" t="s">
        <v>3301</v>
      </c>
      <c r="L379" t="s">
        <v>5339</v>
      </c>
      <c r="M379" s="67" t="s">
        <v>3302</v>
      </c>
      <c r="N379" s="67" t="s">
        <v>501</v>
      </c>
      <c r="O379" s="67" t="s">
        <v>501</v>
      </c>
      <c r="P379" s="66" t="s">
        <v>501</v>
      </c>
      <c r="Q379" s="67" t="s">
        <v>5541</v>
      </c>
    </row>
    <row r="380" spans="1:17" ht="18" customHeight="1">
      <c r="A380">
        <v>3468</v>
      </c>
      <c r="B380">
        <v>3468</v>
      </c>
      <c r="C380" s="10">
        <v>41040</v>
      </c>
      <c r="D380">
        <v>41085</v>
      </c>
      <c r="E380" t="s">
        <v>1544</v>
      </c>
      <c r="F380" t="s">
        <v>1545</v>
      </c>
      <c r="G380" t="s">
        <v>1922</v>
      </c>
      <c r="H380" s="67" t="s">
        <v>3492</v>
      </c>
      <c r="I380" s="67">
        <v>41087</v>
      </c>
      <c r="J380" t="s">
        <v>3303</v>
      </c>
      <c r="K380" t="s">
        <v>3304</v>
      </c>
      <c r="L380" t="s">
        <v>5339</v>
      </c>
      <c r="M380" s="67" t="s">
        <v>3305</v>
      </c>
      <c r="N380" s="67" t="s">
        <v>4803</v>
      </c>
      <c r="O380" s="67" t="s">
        <v>4804</v>
      </c>
      <c r="P380" s="66">
        <v>41087</v>
      </c>
      <c r="Q380" s="67" t="s">
        <v>501</v>
      </c>
    </row>
    <row r="381" spans="1:17" ht="18" customHeight="1">
      <c r="A381">
        <v>3467</v>
      </c>
      <c r="B381">
        <v>3467</v>
      </c>
      <c r="C381" s="10">
        <v>41040</v>
      </c>
      <c r="D381">
        <v>41085</v>
      </c>
      <c r="E381" t="s">
        <v>1544</v>
      </c>
      <c r="F381" t="s">
        <v>1545</v>
      </c>
      <c r="G381" t="s">
        <v>1922</v>
      </c>
      <c r="H381" s="67" t="s">
        <v>3493</v>
      </c>
      <c r="I381" s="67">
        <v>41081</v>
      </c>
      <c r="J381" t="s">
        <v>3306</v>
      </c>
      <c r="K381" t="s">
        <v>3307</v>
      </c>
      <c r="L381" t="s">
        <v>5339</v>
      </c>
      <c r="M381" s="67" t="s">
        <v>3308</v>
      </c>
      <c r="N381" s="67" t="s">
        <v>4646</v>
      </c>
      <c r="O381" s="67" t="s">
        <v>4647</v>
      </c>
      <c r="P381" s="66">
        <v>41082</v>
      </c>
      <c r="Q381" s="67" t="s">
        <v>501</v>
      </c>
    </row>
    <row r="382" spans="1:17" ht="18" customHeight="1">
      <c r="A382">
        <v>3464</v>
      </c>
      <c r="B382">
        <v>3464</v>
      </c>
      <c r="C382" s="10">
        <v>41040</v>
      </c>
      <c r="D382">
        <v>41085</v>
      </c>
      <c r="E382" t="s">
        <v>1544</v>
      </c>
      <c r="F382" t="s">
        <v>1545</v>
      </c>
      <c r="G382" t="s">
        <v>1922</v>
      </c>
      <c r="H382" s="67" t="s">
        <v>3494</v>
      </c>
      <c r="I382" s="67">
        <v>41087</v>
      </c>
      <c r="J382" t="s">
        <v>3309</v>
      </c>
      <c r="K382" t="s">
        <v>3310</v>
      </c>
      <c r="L382" t="s">
        <v>5339</v>
      </c>
      <c r="M382" s="67" t="s">
        <v>3311</v>
      </c>
      <c r="N382" s="67" t="s">
        <v>4805</v>
      </c>
      <c r="O382" s="67" t="s">
        <v>1562</v>
      </c>
      <c r="P382" s="66">
        <v>41087</v>
      </c>
      <c r="Q382" s="67" t="s">
        <v>501</v>
      </c>
    </row>
    <row r="383" spans="1:17" ht="18" customHeight="1">
      <c r="A383">
        <v>3465</v>
      </c>
      <c r="B383">
        <v>3465</v>
      </c>
      <c r="C383" s="10">
        <v>41040</v>
      </c>
      <c r="D383">
        <v>41085</v>
      </c>
      <c r="E383" t="s">
        <v>1544</v>
      </c>
      <c r="F383" t="s">
        <v>1545</v>
      </c>
      <c r="G383" t="s">
        <v>1922</v>
      </c>
      <c r="H383" s="67" t="s">
        <v>3640</v>
      </c>
      <c r="I383" s="67">
        <v>41089</v>
      </c>
      <c r="J383" t="s">
        <v>3312</v>
      </c>
      <c r="K383" t="s">
        <v>3313</v>
      </c>
      <c r="L383" t="s">
        <v>5339</v>
      </c>
      <c r="M383" s="67" t="s">
        <v>3314</v>
      </c>
      <c r="N383" s="67" t="s">
        <v>4856</v>
      </c>
      <c r="O383" s="67" t="s">
        <v>1562</v>
      </c>
      <c r="P383" s="66">
        <v>41089</v>
      </c>
      <c r="Q383" s="67" t="s">
        <v>501</v>
      </c>
    </row>
    <row r="384" spans="1:17" ht="18" customHeight="1">
      <c r="A384">
        <v>3466</v>
      </c>
      <c r="B384">
        <v>3466</v>
      </c>
      <c r="C384" s="10">
        <v>41040</v>
      </c>
      <c r="D384">
        <v>41130</v>
      </c>
      <c r="E384" t="s">
        <v>1544</v>
      </c>
      <c r="F384" t="s">
        <v>1545</v>
      </c>
      <c r="G384" t="s">
        <v>1922</v>
      </c>
      <c r="H384" s="67" t="s">
        <v>4820</v>
      </c>
      <c r="I384" s="67">
        <v>41089</v>
      </c>
      <c r="J384" t="s">
        <v>3315</v>
      </c>
      <c r="K384" t="s">
        <v>3316</v>
      </c>
      <c r="L384" t="s">
        <v>5339</v>
      </c>
      <c r="M384" s="67" t="s">
        <v>3317</v>
      </c>
      <c r="N384" s="67" t="s">
        <v>4857</v>
      </c>
      <c r="O384" s="67" t="s">
        <v>1635</v>
      </c>
      <c r="P384" s="66">
        <v>41089</v>
      </c>
      <c r="Q384" s="67" t="s">
        <v>3323</v>
      </c>
    </row>
    <row r="385" spans="1:17" ht="18" customHeight="1">
      <c r="A385">
        <v>3463</v>
      </c>
      <c r="B385">
        <v>3463</v>
      </c>
      <c r="C385" s="10">
        <v>41040</v>
      </c>
      <c r="D385">
        <v>41085</v>
      </c>
      <c r="E385" t="s">
        <v>1544</v>
      </c>
      <c r="F385" t="s">
        <v>1545</v>
      </c>
      <c r="G385" t="s">
        <v>1922</v>
      </c>
      <c r="H385" s="67" t="s">
        <v>3641</v>
      </c>
      <c r="I385" s="67">
        <v>41093</v>
      </c>
      <c r="J385" t="s">
        <v>3318</v>
      </c>
      <c r="K385" t="s">
        <v>3319</v>
      </c>
      <c r="L385" t="s">
        <v>5339</v>
      </c>
      <c r="M385" s="67" t="s">
        <v>3320</v>
      </c>
      <c r="N385" s="67" t="s">
        <v>5340</v>
      </c>
      <c r="O385" s="67" t="s">
        <v>1635</v>
      </c>
      <c r="P385" s="66">
        <v>41096</v>
      </c>
      <c r="Q385" s="67" t="s">
        <v>501</v>
      </c>
    </row>
    <row r="386" spans="1:17" ht="18" customHeight="1">
      <c r="A386">
        <v>3501</v>
      </c>
      <c r="B386">
        <v>3501</v>
      </c>
      <c r="C386" s="10">
        <v>41044</v>
      </c>
      <c r="D386">
        <v>41089</v>
      </c>
      <c r="E386" t="s">
        <v>1544</v>
      </c>
      <c r="F386" t="s">
        <v>1787</v>
      </c>
      <c r="G386" t="s">
        <v>206</v>
      </c>
      <c r="H386" s="67" t="s">
        <v>4740</v>
      </c>
      <c r="I386" s="67">
        <v>41087</v>
      </c>
      <c r="J386" t="s">
        <v>3324</v>
      </c>
      <c r="K386" t="s">
        <v>3325</v>
      </c>
      <c r="L386" t="s">
        <v>5011</v>
      </c>
      <c r="M386" s="67" t="s">
        <v>3326</v>
      </c>
      <c r="N386" s="67" t="s">
        <v>4806</v>
      </c>
      <c r="O386" s="67" t="s">
        <v>4439</v>
      </c>
      <c r="P386" s="66">
        <v>41087</v>
      </c>
      <c r="Q386" s="67" t="s">
        <v>501</v>
      </c>
    </row>
    <row r="387" spans="1:17" ht="18" customHeight="1">
      <c r="A387">
        <v>3487</v>
      </c>
      <c r="B387">
        <v>3487</v>
      </c>
      <c r="C387" s="10">
        <v>41044</v>
      </c>
      <c r="D387">
        <v>41089</v>
      </c>
      <c r="E387" t="s">
        <v>1553</v>
      </c>
      <c r="F387" t="s">
        <v>1545</v>
      </c>
      <c r="G387" t="s">
        <v>1382</v>
      </c>
      <c r="H387" s="67" t="s">
        <v>501</v>
      </c>
      <c r="I387" s="67" t="s">
        <v>501</v>
      </c>
      <c r="J387" t="s">
        <v>3327</v>
      </c>
      <c r="K387" t="s">
        <v>3328</v>
      </c>
      <c r="L387" t="s">
        <v>5159</v>
      </c>
      <c r="M387" s="67" t="s">
        <v>3329</v>
      </c>
      <c r="N387" s="67" t="s">
        <v>501</v>
      </c>
      <c r="O387" s="67" t="s">
        <v>501</v>
      </c>
      <c r="P387" s="66" t="s">
        <v>501</v>
      </c>
      <c r="Q387" s="67" t="s">
        <v>3624</v>
      </c>
    </row>
    <row r="388" spans="1:17" ht="18" customHeight="1">
      <c r="A388">
        <v>3488</v>
      </c>
      <c r="B388">
        <v>3488</v>
      </c>
      <c r="C388" s="10">
        <v>41044</v>
      </c>
      <c r="D388">
        <v>41089</v>
      </c>
      <c r="E388" t="s">
        <v>1553</v>
      </c>
      <c r="F388" t="s">
        <v>1545</v>
      </c>
      <c r="G388" t="s">
        <v>1382</v>
      </c>
      <c r="H388" s="67" t="s">
        <v>501</v>
      </c>
      <c r="I388" s="67" t="s">
        <v>501</v>
      </c>
      <c r="J388" t="s">
        <v>3330</v>
      </c>
      <c r="K388" t="s">
        <v>3331</v>
      </c>
      <c r="L388" t="s">
        <v>5159</v>
      </c>
      <c r="M388" s="67" t="s">
        <v>3329</v>
      </c>
      <c r="N388" s="67" t="s">
        <v>501</v>
      </c>
      <c r="O388" s="67" t="s">
        <v>501</v>
      </c>
      <c r="P388" s="66" t="s">
        <v>501</v>
      </c>
      <c r="Q388" s="67" t="s">
        <v>3642</v>
      </c>
    </row>
    <row r="389" spans="1:17" ht="18" customHeight="1">
      <c r="A389">
        <v>3489</v>
      </c>
      <c r="B389">
        <v>3489</v>
      </c>
      <c r="C389" s="10">
        <v>41044</v>
      </c>
      <c r="D389">
        <v>41089</v>
      </c>
      <c r="E389" t="s">
        <v>1553</v>
      </c>
      <c r="F389" t="s">
        <v>1545</v>
      </c>
      <c r="G389" t="s">
        <v>1382</v>
      </c>
      <c r="H389" s="67" t="s">
        <v>501</v>
      </c>
      <c r="I389" s="67" t="s">
        <v>501</v>
      </c>
      <c r="J389" t="s">
        <v>3332</v>
      </c>
      <c r="K389" t="s">
        <v>3333</v>
      </c>
      <c r="L389" t="s">
        <v>5159</v>
      </c>
      <c r="M389" s="67" t="s">
        <v>3329</v>
      </c>
      <c r="N389" s="67" t="s">
        <v>501</v>
      </c>
      <c r="O389" s="67" t="s">
        <v>501</v>
      </c>
      <c r="P389" s="66" t="s">
        <v>501</v>
      </c>
      <c r="Q389" s="67" t="s">
        <v>3625</v>
      </c>
    </row>
    <row r="390" spans="1:17" ht="18" customHeight="1">
      <c r="A390">
        <v>3513</v>
      </c>
      <c r="B390">
        <v>3513</v>
      </c>
      <c r="C390" s="10">
        <v>41044</v>
      </c>
      <c r="D390">
        <v>41126</v>
      </c>
      <c r="E390" t="s">
        <v>1698</v>
      </c>
      <c r="F390" t="s">
        <v>1545</v>
      </c>
      <c r="G390" t="s">
        <v>3334</v>
      </c>
      <c r="H390" s="67" t="s">
        <v>501</v>
      </c>
      <c r="I390" s="67" t="s">
        <v>501</v>
      </c>
      <c r="J390" t="s">
        <v>3335</v>
      </c>
      <c r="K390" t="s">
        <v>3336</v>
      </c>
      <c r="L390" t="s">
        <v>5341</v>
      </c>
      <c r="M390" s="67" t="s">
        <v>3337</v>
      </c>
      <c r="N390" s="67" t="s">
        <v>501</v>
      </c>
      <c r="O390" s="67" t="s">
        <v>501</v>
      </c>
      <c r="P390" s="66" t="s">
        <v>501</v>
      </c>
      <c r="Q390" s="67" t="s">
        <v>5342</v>
      </c>
    </row>
    <row r="391" spans="1:17" ht="18" customHeight="1">
      <c r="A391">
        <v>3512</v>
      </c>
      <c r="B391">
        <v>3512</v>
      </c>
      <c r="C391" s="10">
        <v>41044</v>
      </c>
      <c r="D391">
        <v>41089</v>
      </c>
      <c r="E391" t="s">
        <v>1544</v>
      </c>
      <c r="F391" t="s">
        <v>1787</v>
      </c>
      <c r="G391" t="s">
        <v>2050</v>
      </c>
      <c r="H391" s="67" t="s">
        <v>4858</v>
      </c>
      <c r="I391" s="67">
        <v>41089</v>
      </c>
      <c r="J391" t="s">
        <v>3338</v>
      </c>
      <c r="K391" t="s">
        <v>3339</v>
      </c>
      <c r="L391" t="s">
        <v>5160</v>
      </c>
      <c r="M391" s="67" t="s">
        <v>3340</v>
      </c>
      <c r="N391" s="67" t="s">
        <v>4859</v>
      </c>
      <c r="O391" s="67" t="s">
        <v>4439</v>
      </c>
      <c r="P391" s="66">
        <v>41089</v>
      </c>
      <c r="Q391" s="67" t="s">
        <v>501</v>
      </c>
    </row>
    <row r="392" spans="1:17" ht="18" customHeight="1">
      <c r="A392">
        <v>3502</v>
      </c>
      <c r="B392">
        <v>3502</v>
      </c>
      <c r="C392" s="10">
        <v>41044</v>
      </c>
      <c r="D392">
        <v>41089</v>
      </c>
      <c r="E392" t="s">
        <v>1544</v>
      </c>
      <c r="F392" t="s">
        <v>1787</v>
      </c>
      <c r="G392" t="s">
        <v>206</v>
      </c>
      <c r="H392" s="67" t="s">
        <v>4860</v>
      </c>
      <c r="I392" s="67">
        <v>41089</v>
      </c>
      <c r="J392" t="s">
        <v>3341</v>
      </c>
      <c r="K392" t="s">
        <v>3342</v>
      </c>
      <c r="L392" t="s">
        <v>5011</v>
      </c>
      <c r="M392" s="67" t="s">
        <v>3343</v>
      </c>
      <c r="N392" s="67" t="s">
        <v>6221</v>
      </c>
      <c r="O392" s="67" t="s">
        <v>1817</v>
      </c>
      <c r="P392" s="66">
        <v>41089</v>
      </c>
      <c r="Q392" s="67" t="s">
        <v>501</v>
      </c>
    </row>
    <row r="393" spans="1:17" ht="18" customHeight="1">
      <c r="A393">
        <v>3503</v>
      </c>
      <c r="B393">
        <v>3503</v>
      </c>
      <c r="C393" s="10">
        <v>41044</v>
      </c>
      <c r="D393">
        <v>41089</v>
      </c>
      <c r="E393" t="s">
        <v>1544</v>
      </c>
      <c r="F393" t="s">
        <v>1787</v>
      </c>
      <c r="G393" t="s">
        <v>3344</v>
      </c>
      <c r="H393" s="67" t="s">
        <v>3768</v>
      </c>
      <c r="I393" s="67">
        <v>41053</v>
      </c>
      <c r="J393" t="s">
        <v>3345</v>
      </c>
      <c r="K393" t="s">
        <v>3346</v>
      </c>
      <c r="L393" t="s">
        <v>5343</v>
      </c>
      <c r="M393" s="67" t="s">
        <v>3347</v>
      </c>
      <c r="N393" s="67" t="s">
        <v>3769</v>
      </c>
      <c r="O393" s="67" t="s">
        <v>1817</v>
      </c>
      <c r="P393" s="66">
        <v>41053</v>
      </c>
      <c r="Q393" s="67" t="s">
        <v>501</v>
      </c>
    </row>
    <row r="394" spans="1:17" ht="18" customHeight="1">
      <c r="A394">
        <v>3504</v>
      </c>
      <c r="B394">
        <v>3504</v>
      </c>
      <c r="C394" s="10">
        <v>41044</v>
      </c>
      <c r="D394">
        <v>41089</v>
      </c>
      <c r="E394" t="s">
        <v>1544</v>
      </c>
      <c r="F394" t="s">
        <v>1787</v>
      </c>
      <c r="G394" t="s">
        <v>3344</v>
      </c>
      <c r="H394" s="67" t="s">
        <v>4204</v>
      </c>
      <c r="I394" s="67">
        <v>41078</v>
      </c>
      <c r="J394" t="s">
        <v>3348</v>
      </c>
      <c r="K394" t="s">
        <v>3349</v>
      </c>
      <c r="L394" t="s">
        <v>5343</v>
      </c>
      <c r="M394" s="67" t="s">
        <v>3350</v>
      </c>
      <c r="N394" s="67" t="s">
        <v>4438</v>
      </c>
      <c r="O394" s="67" t="s">
        <v>4439</v>
      </c>
      <c r="P394" s="66">
        <v>41079</v>
      </c>
      <c r="Q394" s="67" t="s">
        <v>501</v>
      </c>
    </row>
    <row r="395" spans="1:17" ht="18" customHeight="1">
      <c r="A395">
        <v>3505</v>
      </c>
      <c r="B395">
        <v>3505</v>
      </c>
      <c r="C395" s="10">
        <v>41044</v>
      </c>
      <c r="D395">
        <v>41089</v>
      </c>
      <c r="E395" t="s">
        <v>1544</v>
      </c>
      <c r="F395" t="s">
        <v>1787</v>
      </c>
      <c r="G395" t="s">
        <v>3344</v>
      </c>
      <c r="H395" s="67" t="s">
        <v>4205</v>
      </c>
      <c r="I395" s="67">
        <v>41078</v>
      </c>
      <c r="J395" t="s">
        <v>3351</v>
      </c>
      <c r="K395" t="s">
        <v>3352</v>
      </c>
      <c r="L395" t="s">
        <v>5343</v>
      </c>
      <c r="M395" s="67" t="s">
        <v>3353</v>
      </c>
      <c r="N395" s="67" t="s">
        <v>4206</v>
      </c>
      <c r="O395" s="67" t="s">
        <v>1817</v>
      </c>
      <c r="P395" s="66">
        <v>41079</v>
      </c>
      <c r="Q395" s="67" t="s">
        <v>501</v>
      </c>
    </row>
    <row r="396" spans="1:17" ht="18" customHeight="1">
      <c r="A396">
        <v>3506</v>
      </c>
      <c r="B396">
        <v>3506</v>
      </c>
      <c r="C396" s="10">
        <v>41044</v>
      </c>
      <c r="D396">
        <v>41089</v>
      </c>
      <c r="E396" t="s">
        <v>1553</v>
      </c>
      <c r="F396" t="s">
        <v>1545</v>
      </c>
      <c r="G396" t="s">
        <v>3354</v>
      </c>
      <c r="H396" s="67" t="s">
        <v>501</v>
      </c>
      <c r="I396" s="67" t="s">
        <v>501</v>
      </c>
      <c r="J396" t="s">
        <v>3355</v>
      </c>
      <c r="K396" t="s">
        <v>3356</v>
      </c>
      <c r="L396" t="s">
        <v>5344</v>
      </c>
      <c r="M396" s="67" t="s">
        <v>3357</v>
      </c>
      <c r="N396" s="67" t="s">
        <v>501</v>
      </c>
      <c r="O396" s="67" t="s">
        <v>501</v>
      </c>
      <c r="P396" s="66" t="s">
        <v>501</v>
      </c>
      <c r="Q396" s="67" t="s">
        <v>2343</v>
      </c>
    </row>
    <row r="397" spans="1:17" ht="18" customHeight="1">
      <c r="A397">
        <v>3507</v>
      </c>
      <c r="B397">
        <v>3507</v>
      </c>
      <c r="C397" s="10">
        <v>41044</v>
      </c>
      <c r="D397">
        <v>41124</v>
      </c>
      <c r="E397" t="s">
        <v>1698</v>
      </c>
      <c r="F397" t="s">
        <v>1545</v>
      </c>
      <c r="G397" t="s">
        <v>2776</v>
      </c>
      <c r="H397" s="67" t="s">
        <v>501</v>
      </c>
      <c r="I397" s="67" t="s">
        <v>501</v>
      </c>
      <c r="J397" t="s">
        <v>3358</v>
      </c>
      <c r="K397" t="s">
        <v>2778</v>
      </c>
      <c r="L397" t="s">
        <v>5304</v>
      </c>
      <c r="M397" s="67" t="s">
        <v>2779</v>
      </c>
      <c r="N397" s="67" t="s">
        <v>501</v>
      </c>
      <c r="O397" s="67" t="s">
        <v>501</v>
      </c>
      <c r="P397" s="66" t="s">
        <v>501</v>
      </c>
      <c r="Q397" s="67" t="s">
        <v>5345</v>
      </c>
    </row>
    <row r="398" spans="1:17" ht="18" customHeight="1">
      <c r="A398">
        <v>3508</v>
      </c>
      <c r="B398">
        <v>3508</v>
      </c>
      <c r="C398" s="10">
        <v>41044</v>
      </c>
      <c r="D398">
        <v>41044</v>
      </c>
      <c r="E398" t="s">
        <v>1544</v>
      </c>
      <c r="F398" t="s">
        <v>1545</v>
      </c>
      <c r="G398" t="s">
        <v>2050</v>
      </c>
      <c r="H398" s="67" t="s">
        <v>3648</v>
      </c>
      <c r="I398" s="67">
        <v>41051</v>
      </c>
      <c r="J398" t="s">
        <v>3359</v>
      </c>
      <c r="K398" t="s">
        <v>3360</v>
      </c>
      <c r="L398" t="s">
        <v>5160</v>
      </c>
      <c r="M398" s="67" t="s">
        <v>3340</v>
      </c>
      <c r="N398" s="67" t="s">
        <v>3653</v>
      </c>
      <c r="O398" s="67" t="s">
        <v>2314</v>
      </c>
      <c r="P398" s="66">
        <v>41053</v>
      </c>
      <c r="Q398" s="67" t="s">
        <v>501</v>
      </c>
    </row>
    <row r="399" spans="1:17" ht="18" customHeight="1">
      <c r="A399">
        <v>3509</v>
      </c>
      <c r="B399">
        <v>3509</v>
      </c>
      <c r="C399" s="10">
        <v>41044</v>
      </c>
      <c r="D399">
        <v>41117</v>
      </c>
      <c r="E399" t="s">
        <v>1609</v>
      </c>
      <c r="F399" t="s">
        <v>1545</v>
      </c>
      <c r="G399" t="s">
        <v>2050</v>
      </c>
      <c r="H399" s="67" t="s">
        <v>6045</v>
      </c>
      <c r="I399" s="67">
        <v>41110</v>
      </c>
      <c r="J399" t="s">
        <v>3361</v>
      </c>
      <c r="K399" t="s">
        <v>3362</v>
      </c>
      <c r="L399" t="s">
        <v>5160</v>
      </c>
      <c r="M399" s="67" t="s">
        <v>3363</v>
      </c>
      <c r="N399" s="67" t="s">
        <v>6046</v>
      </c>
      <c r="O399" s="67" t="s">
        <v>6012</v>
      </c>
      <c r="P399" s="66" t="s">
        <v>501</v>
      </c>
      <c r="Q399" s="67" t="s">
        <v>6150</v>
      </c>
    </row>
    <row r="400" spans="1:17" ht="18" customHeight="1">
      <c r="A400">
        <v>3510</v>
      </c>
      <c r="B400">
        <v>3510</v>
      </c>
      <c r="C400" s="10">
        <v>41044</v>
      </c>
      <c r="D400">
        <v>41089</v>
      </c>
      <c r="E400" t="s">
        <v>1553</v>
      </c>
      <c r="F400" t="s">
        <v>1545</v>
      </c>
      <c r="G400" t="s">
        <v>3354</v>
      </c>
      <c r="H400" s="67" t="s">
        <v>501</v>
      </c>
      <c r="I400" s="67" t="s">
        <v>501</v>
      </c>
      <c r="J400" t="s">
        <v>3364</v>
      </c>
      <c r="K400" t="s">
        <v>3486</v>
      </c>
      <c r="L400" t="s">
        <v>5346</v>
      </c>
      <c r="M400" s="67" t="s">
        <v>3365</v>
      </c>
      <c r="N400" s="67" t="s">
        <v>501</v>
      </c>
      <c r="O400" s="67" t="s">
        <v>501</v>
      </c>
      <c r="P400" s="66" t="s">
        <v>501</v>
      </c>
      <c r="Q400" s="67" t="s">
        <v>2343</v>
      </c>
    </row>
    <row r="401" spans="1:17" ht="18" customHeight="1">
      <c r="A401">
        <v>3511</v>
      </c>
      <c r="B401">
        <v>3511</v>
      </c>
      <c r="C401" s="10">
        <v>41044</v>
      </c>
      <c r="D401">
        <v>41089</v>
      </c>
      <c r="E401" t="s">
        <v>1553</v>
      </c>
      <c r="F401" t="s">
        <v>1545</v>
      </c>
      <c r="G401" t="s">
        <v>3354</v>
      </c>
      <c r="H401" s="67" t="s">
        <v>501</v>
      </c>
      <c r="I401" s="67" t="s">
        <v>501</v>
      </c>
      <c r="J401" t="s">
        <v>3366</v>
      </c>
      <c r="K401" t="s">
        <v>3367</v>
      </c>
      <c r="L401" t="s">
        <v>5347</v>
      </c>
      <c r="M401" s="67" t="s">
        <v>3368</v>
      </c>
      <c r="N401" s="67" t="s">
        <v>501</v>
      </c>
      <c r="O401" s="67" t="s">
        <v>501</v>
      </c>
      <c r="P401" s="66" t="s">
        <v>501</v>
      </c>
      <c r="Q401" s="67" t="s">
        <v>3643</v>
      </c>
    </row>
    <row r="402" spans="1:17" ht="18" customHeight="1">
      <c r="A402">
        <v>3516</v>
      </c>
      <c r="B402">
        <v>3516</v>
      </c>
      <c r="C402" s="10">
        <v>41044</v>
      </c>
      <c r="D402">
        <v>41099</v>
      </c>
      <c r="E402" t="s">
        <v>1544</v>
      </c>
      <c r="F402" t="s">
        <v>1545</v>
      </c>
      <c r="G402" t="s">
        <v>3085</v>
      </c>
      <c r="H402" s="67" t="s">
        <v>3781</v>
      </c>
      <c r="I402" s="67">
        <v>41059</v>
      </c>
      <c r="J402" t="s">
        <v>3369</v>
      </c>
      <c r="K402" t="s">
        <v>3370</v>
      </c>
      <c r="L402" t="s">
        <v>5330</v>
      </c>
      <c r="M402" s="67" t="s">
        <v>3371</v>
      </c>
      <c r="N402" s="67" t="s">
        <v>3987</v>
      </c>
      <c r="O402" s="67" t="s">
        <v>2478</v>
      </c>
      <c r="P402" s="66">
        <v>41060</v>
      </c>
      <c r="Q402" s="67" t="s">
        <v>3643</v>
      </c>
    </row>
    <row r="403" spans="1:17" ht="18" customHeight="1">
      <c r="A403">
        <v>3515</v>
      </c>
      <c r="B403">
        <v>3515</v>
      </c>
      <c r="C403" s="10">
        <v>41044</v>
      </c>
      <c r="D403">
        <v>41094</v>
      </c>
      <c r="E403" t="s">
        <v>1698</v>
      </c>
      <c r="F403" t="s">
        <v>1545</v>
      </c>
      <c r="G403" t="s">
        <v>3085</v>
      </c>
      <c r="H403" s="67" t="s">
        <v>501</v>
      </c>
      <c r="I403" s="67" t="s">
        <v>501</v>
      </c>
      <c r="J403" t="s">
        <v>3372</v>
      </c>
      <c r="K403" t="s">
        <v>3373</v>
      </c>
      <c r="L403" t="s">
        <v>5330</v>
      </c>
      <c r="M403" s="67" t="s">
        <v>5348</v>
      </c>
      <c r="N403" s="67" t="s">
        <v>501</v>
      </c>
      <c r="O403" s="67" t="s">
        <v>501</v>
      </c>
      <c r="P403" s="66" t="s">
        <v>501</v>
      </c>
      <c r="Q403" s="67" t="s">
        <v>5345</v>
      </c>
    </row>
    <row r="404" spans="1:17" ht="18" customHeight="1">
      <c r="A404">
        <v>3514</v>
      </c>
      <c r="B404">
        <v>3514</v>
      </c>
      <c r="C404" s="10">
        <v>41044</v>
      </c>
      <c r="D404">
        <v>41126</v>
      </c>
      <c r="E404" t="s">
        <v>1698</v>
      </c>
      <c r="F404" t="s">
        <v>1545</v>
      </c>
      <c r="G404" t="s">
        <v>3334</v>
      </c>
      <c r="H404" s="67" t="s">
        <v>501</v>
      </c>
      <c r="I404" s="67" t="s">
        <v>501</v>
      </c>
      <c r="J404" t="s">
        <v>3374</v>
      </c>
      <c r="K404" t="s">
        <v>3375</v>
      </c>
      <c r="L404" t="s">
        <v>5341</v>
      </c>
      <c r="M404" s="67" t="s">
        <v>3376</v>
      </c>
      <c r="N404" s="67" t="s">
        <v>501</v>
      </c>
      <c r="O404" s="67" t="s">
        <v>501</v>
      </c>
      <c r="P404" s="66" t="s">
        <v>501</v>
      </c>
      <c r="Q404" s="67" t="s">
        <v>5349</v>
      </c>
    </row>
    <row r="405" spans="1:17" ht="18" customHeight="1">
      <c r="A405">
        <v>3490</v>
      </c>
      <c r="B405">
        <v>3490</v>
      </c>
      <c r="C405" s="10">
        <v>41044</v>
      </c>
      <c r="D405">
        <v>41089</v>
      </c>
      <c r="E405" t="s">
        <v>1553</v>
      </c>
      <c r="F405" t="s">
        <v>1545</v>
      </c>
      <c r="G405" t="s">
        <v>1382</v>
      </c>
      <c r="H405" s="67" t="s">
        <v>501</v>
      </c>
      <c r="I405" s="67" t="s">
        <v>501</v>
      </c>
      <c r="J405" t="s">
        <v>3377</v>
      </c>
      <c r="K405" t="s">
        <v>3378</v>
      </c>
      <c r="L405" t="s">
        <v>5159</v>
      </c>
      <c r="M405" s="67" t="s">
        <v>3329</v>
      </c>
      <c r="N405" s="67" t="s">
        <v>501</v>
      </c>
      <c r="O405" s="67" t="s">
        <v>501</v>
      </c>
      <c r="P405" s="66" t="s">
        <v>501</v>
      </c>
      <c r="Q405" s="67" t="s">
        <v>3644</v>
      </c>
    </row>
    <row r="406" spans="1:17" ht="18" customHeight="1">
      <c r="A406">
        <v>3491</v>
      </c>
      <c r="B406">
        <v>3491</v>
      </c>
      <c r="C406" s="10">
        <v>41044</v>
      </c>
      <c r="D406">
        <v>41133</v>
      </c>
      <c r="E406" t="s">
        <v>1698</v>
      </c>
      <c r="F406" t="s">
        <v>1545</v>
      </c>
      <c r="G406" t="s">
        <v>3379</v>
      </c>
      <c r="H406" s="67" t="s">
        <v>501</v>
      </c>
      <c r="I406" s="67" t="s">
        <v>501</v>
      </c>
      <c r="J406" t="s">
        <v>3380</v>
      </c>
      <c r="K406" t="s">
        <v>3381</v>
      </c>
      <c r="L406" t="s">
        <v>5350</v>
      </c>
      <c r="M406" s="67" t="s">
        <v>3382</v>
      </c>
      <c r="N406" s="67" t="s">
        <v>501</v>
      </c>
      <c r="O406" s="67" t="s">
        <v>501</v>
      </c>
      <c r="P406" s="66" t="s">
        <v>501</v>
      </c>
      <c r="Q406" s="67" t="s">
        <v>5587</v>
      </c>
    </row>
    <row r="407" spans="1:17" ht="18" customHeight="1">
      <c r="A407">
        <v>3492</v>
      </c>
      <c r="B407">
        <v>3492</v>
      </c>
      <c r="C407" s="10">
        <v>41044</v>
      </c>
      <c r="D407">
        <v>41089</v>
      </c>
      <c r="E407" t="s">
        <v>1544</v>
      </c>
      <c r="F407" t="s">
        <v>1545</v>
      </c>
      <c r="G407" t="s">
        <v>3379</v>
      </c>
      <c r="H407" s="67" t="s">
        <v>3649</v>
      </c>
      <c r="I407" s="67">
        <v>41052</v>
      </c>
      <c r="J407" t="s">
        <v>3383</v>
      </c>
      <c r="K407" t="s">
        <v>3384</v>
      </c>
      <c r="L407" t="s">
        <v>5350</v>
      </c>
      <c r="M407" s="67" t="s">
        <v>3385</v>
      </c>
      <c r="N407" s="67" t="s">
        <v>3770</v>
      </c>
      <c r="O407" s="67" t="s">
        <v>3771</v>
      </c>
      <c r="P407" s="66">
        <v>41054</v>
      </c>
      <c r="Q407" s="67" t="s">
        <v>501</v>
      </c>
    </row>
    <row r="408" spans="1:17" ht="18" customHeight="1">
      <c r="A408">
        <v>3493</v>
      </c>
      <c r="B408">
        <v>3493</v>
      </c>
      <c r="C408" s="10">
        <v>41044</v>
      </c>
      <c r="D408">
        <v>41133</v>
      </c>
      <c r="E408" t="s">
        <v>1698</v>
      </c>
      <c r="F408" t="s">
        <v>1545</v>
      </c>
      <c r="G408" t="s">
        <v>3379</v>
      </c>
      <c r="H408" s="67" t="s">
        <v>501</v>
      </c>
      <c r="I408" s="67" t="s">
        <v>501</v>
      </c>
      <c r="J408" t="s">
        <v>3386</v>
      </c>
      <c r="K408" t="s">
        <v>3387</v>
      </c>
      <c r="L408" t="s">
        <v>5350</v>
      </c>
      <c r="M408" s="67" t="s">
        <v>3388</v>
      </c>
      <c r="N408" s="67" t="s">
        <v>501</v>
      </c>
      <c r="O408" s="67" t="s">
        <v>501</v>
      </c>
      <c r="P408" s="66" t="s">
        <v>501</v>
      </c>
      <c r="Q408" s="67" t="s">
        <v>5588</v>
      </c>
    </row>
    <row r="409" spans="1:17" ht="18" customHeight="1">
      <c r="A409">
        <v>3494</v>
      </c>
      <c r="B409">
        <v>3494</v>
      </c>
      <c r="C409" s="10">
        <v>41044</v>
      </c>
      <c r="D409">
        <v>41089</v>
      </c>
      <c r="E409" t="s">
        <v>1544</v>
      </c>
      <c r="F409" t="s">
        <v>1545</v>
      </c>
      <c r="G409" t="s">
        <v>3379</v>
      </c>
      <c r="H409" s="67" t="s">
        <v>3650</v>
      </c>
      <c r="I409" s="67">
        <v>41057</v>
      </c>
      <c r="J409" t="s">
        <v>3389</v>
      </c>
      <c r="K409" t="s">
        <v>3390</v>
      </c>
      <c r="L409" t="s">
        <v>5350</v>
      </c>
      <c r="M409" s="67" t="s">
        <v>3391</v>
      </c>
      <c r="N409" s="67" t="s">
        <v>3800</v>
      </c>
      <c r="O409" s="67" t="s">
        <v>2908</v>
      </c>
      <c r="P409" s="66">
        <v>41057</v>
      </c>
      <c r="Q409" s="67" t="s">
        <v>501</v>
      </c>
    </row>
    <row r="410" spans="1:17" ht="18" customHeight="1">
      <c r="A410">
        <v>3495</v>
      </c>
      <c r="B410">
        <v>3495</v>
      </c>
      <c r="C410" s="10">
        <v>41044</v>
      </c>
      <c r="D410">
        <v>41089</v>
      </c>
      <c r="E410" t="s">
        <v>1544</v>
      </c>
      <c r="F410" t="s">
        <v>1545</v>
      </c>
      <c r="G410" t="s">
        <v>3379</v>
      </c>
      <c r="H410" s="67" t="s">
        <v>3651</v>
      </c>
      <c r="I410" s="67">
        <v>41059</v>
      </c>
      <c r="J410" t="s">
        <v>3392</v>
      </c>
      <c r="K410" t="s">
        <v>3393</v>
      </c>
      <c r="L410" t="s">
        <v>5350</v>
      </c>
      <c r="M410" s="67" t="s">
        <v>3394</v>
      </c>
      <c r="N410" s="67" t="s">
        <v>3988</v>
      </c>
      <c r="O410" s="67" t="s">
        <v>2908</v>
      </c>
      <c r="P410" s="66">
        <v>41060</v>
      </c>
      <c r="Q410" s="67" t="s">
        <v>501</v>
      </c>
    </row>
    <row r="411" spans="1:17" ht="18" customHeight="1">
      <c r="A411">
        <v>3496</v>
      </c>
      <c r="B411">
        <v>3496</v>
      </c>
      <c r="C411" s="10">
        <v>41044</v>
      </c>
      <c r="D411">
        <v>41089</v>
      </c>
      <c r="E411" t="s">
        <v>1544</v>
      </c>
      <c r="F411" t="s">
        <v>1545</v>
      </c>
      <c r="G411" t="s">
        <v>2517</v>
      </c>
      <c r="H411" s="67" t="s">
        <v>3652</v>
      </c>
      <c r="I411" s="67">
        <v>41057</v>
      </c>
      <c r="J411" t="s">
        <v>3395</v>
      </c>
      <c r="K411" t="s">
        <v>3396</v>
      </c>
      <c r="L411" t="s">
        <v>5258</v>
      </c>
      <c r="M411" s="67" t="s">
        <v>3397</v>
      </c>
      <c r="N411" s="67" t="s">
        <v>3796</v>
      </c>
      <c r="O411" s="67" t="s">
        <v>2478</v>
      </c>
      <c r="P411" s="66">
        <v>41057</v>
      </c>
      <c r="Q411" s="67" t="s">
        <v>501</v>
      </c>
    </row>
    <row r="412" spans="1:17" ht="18" customHeight="1">
      <c r="A412">
        <v>3497</v>
      </c>
      <c r="B412">
        <v>3497</v>
      </c>
      <c r="C412" s="10">
        <v>41044</v>
      </c>
      <c r="D412">
        <v>41089</v>
      </c>
      <c r="E412" t="s">
        <v>1544</v>
      </c>
      <c r="F412" t="s">
        <v>1787</v>
      </c>
      <c r="G412" t="s">
        <v>3398</v>
      </c>
      <c r="H412" s="67" t="s">
        <v>4741</v>
      </c>
      <c r="I412" s="67">
        <v>41086</v>
      </c>
      <c r="J412" t="s">
        <v>3399</v>
      </c>
      <c r="K412" t="s">
        <v>3400</v>
      </c>
      <c r="L412" t="s">
        <v>5351</v>
      </c>
      <c r="M412" s="67" t="s">
        <v>3401</v>
      </c>
      <c r="N412" s="67" t="s">
        <v>4742</v>
      </c>
      <c r="O412" s="67" t="s">
        <v>1817</v>
      </c>
      <c r="P412" s="66">
        <v>41087</v>
      </c>
      <c r="Q412" s="67" t="s">
        <v>501</v>
      </c>
    </row>
    <row r="413" spans="1:17" ht="18" customHeight="1">
      <c r="A413">
        <v>3498</v>
      </c>
      <c r="B413">
        <v>3498</v>
      </c>
      <c r="C413" s="10">
        <v>41044</v>
      </c>
      <c r="D413">
        <v>41089</v>
      </c>
      <c r="E413" t="s">
        <v>1544</v>
      </c>
      <c r="F413" t="s">
        <v>1787</v>
      </c>
      <c r="G413" t="s">
        <v>3398</v>
      </c>
      <c r="H413" s="67" t="s">
        <v>4743</v>
      </c>
      <c r="I413" s="67">
        <v>41086</v>
      </c>
      <c r="J413" t="s">
        <v>3402</v>
      </c>
      <c r="K413" t="s">
        <v>3403</v>
      </c>
      <c r="L413" t="s">
        <v>5351</v>
      </c>
      <c r="M413" s="67" t="s">
        <v>3401</v>
      </c>
      <c r="N413" s="67" t="s">
        <v>4807</v>
      </c>
      <c r="O413" s="67" t="s">
        <v>4808</v>
      </c>
      <c r="P413" s="66">
        <v>41087</v>
      </c>
      <c r="Q413" s="67" t="s">
        <v>501</v>
      </c>
    </row>
    <row r="414" spans="1:17" ht="18" customHeight="1">
      <c r="A414">
        <v>3499</v>
      </c>
      <c r="B414">
        <v>3499</v>
      </c>
      <c r="C414" s="10">
        <v>41044</v>
      </c>
      <c r="D414">
        <v>41091</v>
      </c>
      <c r="E414" t="s">
        <v>1544</v>
      </c>
      <c r="F414" t="s">
        <v>1787</v>
      </c>
      <c r="G414" t="s">
        <v>1015</v>
      </c>
      <c r="H414" s="67" t="s">
        <v>5352</v>
      </c>
      <c r="I414" s="67">
        <v>41094</v>
      </c>
      <c r="J414" t="s">
        <v>4748</v>
      </c>
      <c r="K414" t="s">
        <v>4749</v>
      </c>
      <c r="L414" t="s">
        <v>5151</v>
      </c>
      <c r="M414" s="67" t="s">
        <v>5353</v>
      </c>
      <c r="N414" s="67" t="s">
        <v>5589</v>
      </c>
      <c r="O414" s="67" t="s">
        <v>4420</v>
      </c>
      <c r="P414" s="66">
        <v>41096</v>
      </c>
      <c r="Q414" s="67" t="s">
        <v>501</v>
      </c>
    </row>
    <row r="415" spans="1:17" ht="18" customHeight="1">
      <c r="A415">
        <v>3500</v>
      </c>
      <c r="B415">
        <v>3500</v>
      </c>
      <c r="C415" s="10">
        <v>41044</v>
      </c>
      <c r="D415">
        <v>41089</v>
      </c>
      <c r="E415" t="s">
        <v>1544</v>
      </c>
      <c r="F415" t="s">
        <v>1787</v>
      </c>
      <c r="G415" t="s">
        <v>206</v>
      </c>
      <c r="H415" s="67" t="s">
        <v>5790</v>
      </c>
      <c r="I415" s="67">
        <v>41087</v>
      </c>
      <c r="J415" t="s">
        <v>3404</v>
      </c>
      <c r="K415" t="s">
        <v>3405</v>
      </c>
      <c r="L415" t="s">
        <v>5011</v>
      </c>
      <c r="M415" s="67" t="s">
        <v>4648</v>
      </c>
      <c r="N415" s="67" t="s">
        <v>4809</v>
      </c>
      <c r="O415" s="67" t="s">
        <v>1817</v>
      </c>
      <c r="P415" s="66">
        <v>41087</v>
      </c>
      <c r="Q415" s="67" t="s">
        <v>501</v>
      </c>
    </row>
    <row r="416" spans="1:17" ht="18" customHeight="1">
      <c r="A416">
        <v>3476</v>
      </c>
      <c r="B416">
        <v>3476</v>
      </c>
      <c r="C416" s="10">
        <v>41044</v>
      </c>
      <c r="D416">
        <v>41089</v>
      </c>
      <c r="E416" t="s">
        <v>1544</v>
      </c>
      <c r="F416" t="s">
        <v>1545</v>
      </c>
      <c r="G416" t="s">
        <v>1922</v>
      </c>
      <c r="H416" s="67" t="s">
        <v>5354</v>
      </c>
      <c r="I416" s="67">
        <v>41094</v>
      </c>
      <c r="J416" t="s">
        <v>3406</v>
      </c>
      <c r="K416" t="s">
        <v>3407</v>
      </c>
      <c r="L416" t="s">
        <v>5339</v>
      </c>
      <c r="M416" s="67" t="s">
        <v>3408</v>
      </c>
      <c r="N416" s="67" t="s">
        <v>5355</v>
      </c>
      <c r="O416" s="67" t="s">
        <v>1635</v>
      </c>
      <c r="P416" s="66">
        <v>41094</v>
      </c>
      <c r="Q416" s="67" t="s">
        <v>501</v>
      </c>
    </row>
    <row r="417" spans="1:17" ht="18" customHeight="1">
      <c r="A417">
        <v>3477</v>
      </c>
      <c r="B417">
        <v>3477</v>
      </c>
      <c r="C417" s="10">
        <v>41044</v>
      </c>
      <c r="D417">
        <v>41089</v>
      </c>
      <c r="E417" t="s">
        <v>1544</v>
      </c>
      <c r="F417" t="s">
        <v>1545</v>
      </c>
      <c r="G417" t="s">
        <v>3431</v>
      </c>
      <c r="H417" s="67" t="s">
        <v>5356</v>
      </c>
      <c r="I417" s="67">
        <v>41095</v>
      </c>
      <c r="J417" t="s">
        <v>3432</v>
      </c>
      <c r="K417" t="s">
        <v>3433</v>
      </c>
      <c r="L417" t="s">
        <v>5357</v>
      </c>
      <c r="M417" s="67" t="s">
        <v>3434</v>
      </c>
      <c r="N417" s="67" t="s">
        <v>5542</v>
      </c>
      <c r="O417" s="67" t="s">
        <v>4647</v>
      </c>
      <c r="P417" s="66">
        <v>41095</v>
      </c>
      <c r="Q417" s="67" t="s">
        <v>501</v>
      </c>
    </row>
    <row r="418" spans="1:17" ht="18" customHeight="1">
      <c r="A418">
        <v>3486</v>
      </c>
      <c r="B418">
        <v>3486</v>
      </c>
      <c r="C418" s="10">
        <v>41044</v>
      </c>
      <c r="D418">
        <v>41089</v>
      </c>
      <c r="E418" t="s">
        <v>1553</v>
      </c>
      <c r="F418" t="s">
        <v>1545</v>
      </c>
      <c r="G418" t="s">
        <v>1382</v>
      </c>
      <c r="H418" s="67" t="s">
        <v>501</v>
      </c>
      <c r="I418" s="67" t="s">
        <v>501</v>
      </c>
      <c r="J418" t="s">
        <v>3435</v>
      </c>
      <c r="K418" t="s">
        <v>3436</v>
      </c>
      <c r="L418" t="s">
        <v>5159</v>
      </c>
      <c r="M418" s="67" t="s">
        <v>3329</v>
      </c>
      <c r="N418" s="67" t="s">
        <v>501</v>
      </c>
      <c r="O418" s="67" t="s">
        <v>501</v>
      </c>
      <c r="P418" s="66" t="s">
        <v>501</v>
      </c>
      <c r="Q418" s="67" t="s">
        <v>3645</v>
      </c>
    </row>
    <row r="419" spans="1:17" ht="18" customHeight="1">
      <c r="A419">
        <v>3478</v>
      </c>
      <c r="B419">
        <v>3478</v>
      </c>
      <c r="C419" s="10">
        <v>41044</v>
      </c>
      <c r="D419">
        <v>41089</v>
      </c>
      <c r="E419" t="s">
        <v>1553</v>
      </c>
      <c r="F419" t="s">
        <v>1545</v>
      </c>
      <c r="G419" t="s">
        <v>3245</v>
      </c>
      <c r="H419" s="67" t="s">
        <v>501</v>
      </c>
      <c r="I419" s="67" t="s">
        <v>501</v>
      </c>
      <c r="J419" t="s">
        <v>3437</v>
      </c>
      <c r="K419" t="s">
        <v>3438</v>
      </c>
      <c r="L419" t="s">
        <v>5338</v>
      </c>
      <c r="M419" s="67" t="s">
        <v>3439</v>
      </c>
      <c r="N419" s="67" t="s">
        <v>501</v>
      </c>
      <c r="O419" s="67" t="s">
        <v>501</v>
      </c>
      <c r="P419" s="66" t="s">
        <v>501</v>
      </c>
      <c r="Q419" s="67" t="s">
        <v>2343</v>
      </c>
    </row>
    <row r="420" spans="1:17" ht="18" customHeight="1">
      <c r="A420">
        <v>3485</v>
      </c>
      <c r="B420">
        <v>3485</v>
      </c>
      <c r="C420" s="10">
        <v>41044</v>
      </c>
      <c r="D420">
        <v>41089</v>
      </c>
      <c r="E420" t="s">
        <v>1544</v>
      </c>
      <c r="F420" t="s">
        <v>1545</v>
      </c>
      <c r="G420" t="s">
        <v>1382</v>
      </c>
      <c r="H420" s="67" t="s">
        <v>4821</v>
      </c>
      <c r="I420" s="67">
        <v>41089</v>
      </c>
      <c r="J420" t="s">
        <v>3440</v>
      </c>
      <c r="K420" t="s">
        <v>3441</v>
      </c>
      <c r="L420" t="s">
        <v>5159</v>
      </c>
      <c r="M420" s="67" t="s">
        <v>3329</v>
      </c>
      <c r="N420" s="67" t="s">
        <v>4861</v>
      </c>
      <c r="O420" s="67" t="s">
        <v>2241</v>
      </c>
      <c r="P420" s="66">
        <v>41089</v>
      </c>
      <c r="Q420" s="67" t="s">
        <v>501</v>
      </c>
    </row>
    <row r="421" spans="1:17" ht="18" customHeight="1">
      <c r="A421">
        <v>3479</v>
      </c>
      <c r="B421">
        <v>3479</v>
      </c>
      <c r="C421" s="10">
        <v>41044</v>
      </c>
      <c r="D421">
        <v>41089</v>
      </c>
      <c r="E421" t="s">
        <v>1544</v>
      </c>
      <c r="F421" t="s">
        <v>1545</v>
      </c>
      <c r="G421" t="s">
        <v>3442</v>
      </c>
      <c r="H421" s="67" t="s">
        <v>5358</v>
      </c>
      <c r="I421" s="67">
        <v>41095</v>
      </c>
      <c r="J421" t="s">
        <v>3443</v>
      </c>
      <c r="K421" t="s">
        <v>3444</v>
      </c>
      <c r="L421" t="s">
        <v>5359</v>
      </c>
      <c r="M421" s="67" t="s">
        <v>3445</v>
      </c>
      <c r="N421" s="67" t="s">
        <v>5360</v>
      </c>
      <c r="O421" s="67" t="s">
        <v>1635</v>
      </c>
      <c r="P421" s="66">
        <v>41095</v>
      </c>
      <c r="Q421" s="67" t="s">
        <v>501</v>
      </c>
    </row>
    <row r="422" spans="1:17" ht="18" customHeight="1">
      <c r="A422">
        <v>3480</v>
      </c>
      <c r="B422">
        <v>3480</v>
      </c>
      <c r="C422" s="10">
        <v>41044</v>
      </c>
      <c r="D422">
        <v>41089</v>
      </c>
      <c r="E422" t="s">
        <v>1553</v>
      </c>
      <c r="F422" t="s">
        <v>1545</v>
      </c>
      <c r="G422" t="s">
        <v>121</v>
      </c>
      <c r="H422" s="67" t="s">
        <v>501</v>
      </c>
      <c r="I422" s="67" t="s">
        <v>501</v>
      </c>
      <c r="J422" t="s">
        <v>3446</v>
      </c>
      <c r="K422" t="s">
        <v>3447</v>
      </c>
      <c r="L422" t="s">
        <v>5063</v>
      </c>
      <c r="M422" s="67" t="s">
        <v>3448</v>
      </c>
      <c r="N422" s="67" t="s">
        <v>501</v>
      </c>
      <c r="O422" s="67" t="s">
        <v>501</v>
      </c>
      <c r="P422" s="66" t="s">
        <v>501</v>
      </c>
      <c r="Q422" s="67" t="s">
        <v>2343</v>
      </c>
    </row>
    <row r="423" spans="1:17" ht="18" customHeight="1">
      <c r="A423">
        <v>3481</v>
      </c>
      <c r="B423">
        <v>3481</v>
      </c>
      <c r="C423" s="10">
        <v>41044</v>
      </c>
      <c r="D423">
        <v>41089</v>
      </c>
      <c r="E423" t="s">
        <v>1553</v>
      </c>
      <c r="F423" t="s">
        <v>1545</v>
      </c>
      <c r="G423" t="s">
        <v>121</v>
      </c>
      <c r="H423" s="67" t="s">
        <v>501</v>
      </c>
      <c r="I423" s="67" t="s">
        <v>501</v>
      </c>
      <c r="J423" t="s">
        <v>3449</v>
      </c>
      <c r="K423" t="s">
        <v>3450</v>
      </c>
      <c r="L423" t="s">
        <v>5063</v>
      </c>
      <c r="M423" s="67" t="s">
        <v>3451</v>
      </c>
      <c r="N423" s="67" t="s">
        <v>501</v>
      </c>
      <c r="O423" s="67" t="s">
        <v>501</v>
      </c>
      <c r="P423" s="66" t="s">
        <v>501</v>
      </c>
      <c r="Q423" s="67" t="s">
        <v>3646</v>
      </c>
    </row>
    <row r="424" spans="1:17" ht="18" customHeight="1">
      <c r="A424">
        <v>3482</v>
      </c>
      <c r="B424">
        <v>3482</v>
      </c>
      <c r="C424" s="10">
        <v>41044</v>
      </c>
      <c r="D424">
        <v>41089</v>
      </c>
      <c r="E424" t="s">
        <v>1553</v>
      </c>
      <c r="F424" t="s">
        <v>1545</v>
      </c>
      <c r="G424" t="s">
        <v>121</v>
      </c>
      <c r="H424" s="67" t="s">
        <v>501</v>
      </c>
      <c r="I424" s="67" t="s">
        <v>501</v>
      </c>
      <c r="J424" t="s">
        <v>3452</v>
      </c>
      <c r="K424" t="s">
        <v>3453</v>
      </c>
      <c r="L424" t="s">
        <v>5063</v>
      </c>
      <c r="M424" s="67" t="s">
        <v>3454</v>
      </c>
      <c r="N424" s="67" t="s">
        <v>501</v>
      </c>
      <c r="O424" s="67" t="s">
        <v>501</v>
      </c>
      <c r="P424" s="66" t="s">
        <v>501</v>
      </c>
      <c r="Q424" s="67" t="s">
        <v>3642</v>
      </c>
    </row>
    <row r="425" spans="1:17" ht="18" customHeight="1">
      <c r="A425">
        <v>3483</v>
      </c>
      <c r="B425">
        <v>3483</v>
      </c>
      <c r="C425" s="10">
        <v>41044</v>
      </c>
      <c r="D425">
        <v>41089</v>
      </c>
      <c r="E425" t="s">
        <v>1553</v>
      </c>
      <c r="F425" t="s">
        <v>1545</v>
      </c>
      <c r="G425" t="s">
        <v>121</v>
      </c>
      <c r="H425" s="67" t="s">
        <v>501</v>
      </c>
      <c r="I425" s="67" t="s">
        <v>501</v>
      </c>
      <c r="J425" t="s">
        <v>3455</v>
      </c>
      <c r="K425" t="s">
        <v>3456</v>
      </c>
      <c r="L425" t="s">
        <v>5063</v>
      </c>
      <c r="M425" s="67" t="s">
        <v>3457</v>
      </c>
      <c r="N425" s="67" t="s">
        <v>501</v>
      </c>
      <c r="O425" s="67" t="s">
        <v>501</v>
      </c>
      <c r="P425" s="66" t="s">
        <v>501</v>
      </c>
      <c r="Q425" s="67" t="s">
        <v>2343</v>
      </c>
    </row>
    <row r="426" spans="1:17" ht="18" customHeight="1">
      <c r="A426">
        <v>3484</v>
      </c>
      <c r="B426">
        <v>3484</v>
      </c>
      <c r="C426" s="10">
        <v>41044</v>
      </c>
      <c r="D426">
        <v>41089</v>
      </c>
      <c r="E426" t="s">
        <v>1544</v>
      </c>
      <c r="F426" t="s">
        <v>1545</v>
      </c>
      <c r="G426" t="s">
        <v>121</v>
      </c>
      <c r="H426" s="67" t="s">
        <v>4649</v>
      </c>
      <c r="I426" s="67">
        <v>41087</v>
      </c>
      <c r="J426" t="s">
        <v>3458</v>
      </c>
      <c r="K426" t="s">
        <v>3459</v>
      </c>
      <c r="L426" t="s">
        <v>5063</v>
      </c>
      <c r="M426" s="67" t="s">
        <v>3232</v>
      </c>
      <c r="N426" s="67" t="s">
        <v>4750</v>
      </c>
      <c r="O426" s="67" t="s">
        <v>2241</v>
      </c>
      <c r="P426" s="66">
        <v>41087</v>
      </c>
      <c r="Q426" s="67" t="s">
        <v>501</v>
      </c>
    </row>
    <row r="427" spans="1:17" ht="18" customHeight="1">
      <c r="A427">
        <v>3552</v>
      </c>
      <c r="B427">
        <v>3552</v>
      </c>
      <c r="C427" s="10">
        <v>41047</v>
      </c>
      <c r="D427">
        <v>41092</v>
      </c>
      <c r="E427" t="s">
        <v>1553</v>
      </c>
      <c r="F427" t="s">
        <v>1545</v>
      </c>
      <c r="G427" t="s">
        <v>1962</v>
      </c>
      <c r="H427" s="67" t="s">
        <v>501</v>
      </c>
      <c r="I427" s="67" t="s">
        <v>501</v>
      </c>
      <c r="J427" t="s">
        <v>3495</v>
      </c>
      <c r="K427" t="s">
        <v>3496</v>
      </c>
      <c r="L427" t="s">
        <v>5361</v>
      </c>
      <c r="M427" s="67" t="s">
        <v>3497</v>
      </c>
      <c r="N427" s="67" t="s">
        <v>501</v>
      </c>
      <c r="O427" s="67" t="s">
        <v>501</v>
      </c>
      <c r="P427" s="66" t="s">
        <v>501</v>
      </c>
      <c r="Q427" s="67" t="s">
        <v>3782</v>
      </c>
    </row>
    <row r="428" spans="1:17" ht="18" customHeight="1">
      <c r="A428">
        <v>3549</v>
      </c>
      <c r="B428">
        <v>3549</v>
      </c>
      <c r="C428" s="10">
        <v>41047</v>
      </c>
      <c r="D428">
        <v>41092</v>
      </c>
      <c r="E428" t="s">
        <v>1553</v>
      </c>
      <c r="F428" t="s">
        <v>1545</v>
      </c>
      <c r="G428" t="s">
        <v>1962</v>
      </c>
      <c r="H428" s="67" t="s">
        <v>501</v>
      </c>
      <c r="I428" s="67" t="s">
        <v>501</v>
      </c>
      <c r="J428" t="s">
        <v>3498</v>
      </c>
      <c r="K428" t="s">
        <v>3499</v>
      </c>
      <c r="L428" t="s">
        <v>5362</v>
      </c>
      <c r="M428" s="67" t="s">
        <v>3500</v>
      </c>
      <c r="N428" s="67" t="s">
        <v>501</v>
      </c>
      <c r="O428" s="67" t="s">
        <v>501</v>
      </c>
      <c r="P428" s="66" t="s">
        <v>501</v>
      </c>
      <c r="Q428" s="67" t="s">
        <v>3783</v>
      </c>
    </row>
    <row r="429" spans="1:17" ht="18" customHeight="1">
      <c r="A429">
        <v>3548</v>
      </c>
      <c r="B429">
        <v>3548</v>
      </c>
      <c r="C429" s="10">
        <v>41047</v>
      </c>
      <c r="D429">
        <v>41092</v>
      </c>
      <c r="E429" t="s">
        <v>1544</v>
      </c>
      <c r="F429" t="s">
        <v>1545</v>
      </c>
      <c r="G429" t="s">
        <v>1962</v>
      </c>
      <c r="H429" s="67" t="s">
        <v>4006</v>
      </c>
      <c r="I429" s="67">
        <v>41075</v>
      </c>
      <c r="J429" t="s">
        <v>3501</v>
      </c>
      <c r="K429" t="s">
        <v>3797</v>
      </c>
      <c r="L429" t="s">
        <v>5362</v>
      </c>
      <c r="M429" s="67" t="s">
        <v>3502</v>
      </c>
      <c r="N429" s="67" t="s">
        <v>4189</v>
      </c>
      <c r="O429" s="67" t="s">
        <v>3771</v>
      </c>
      <c r="P429" s="66">
        <v>41078</v>
      </c>
      <c r="Q429" s="67" t="s">
        <v>501</v>
      </c>
    </row>
    <row r="430" spans="1:17" ht="18" customHeight="1">
      <c r="A430">
        <v>3546</v>
      </c>
      <c r="B430">
        <v>3546</v>
      </c>
      <c r="C430" s="10">
        <v>41047</v>
      </c>
      <c r="D430">
        <v>41092</v>
      </c>
      <c r="E430" t="s">
        <v>1544</v>
      </c>
      <c r="F430" t="s">
        <v>1545</v>
      </c>
      <c r="G430" t="s">
        <v>1962</v>
      </c>
      <c r="H430" s="67" t="s">
        <v>4069</v>
      </c>
      <c r="I430" s="67">
        <v>41075</v>
      </c>
      <c r="J430" t="s">
        <v>3503</v>
      </c>
      <c r="K430" t="s">
        <v>3504</v>
      </c>
      <c r="L430" t="s">
        <v>5363</v>
      </c>
      <c r="M430" s="67" t="s">
        <v>3505</v>
      </c>
      <c r="N430" s="67" t="s">
        <v>4207</v>
      </c>
      <c r="O430" s="67" t="s">
        <v>1674</v>
      </c>
      <c r="P430" s="66">
        <v>41078</v>
      </c>
      <c r="Q430" s="67" t="s">
        <v>501</v>
      </c>
    </row>
    <row r="431" spans="1:17" ht="18" customHeight="1">
      <c r="A431">
        <v>3530</v>
      </c>
      <c r="B431">
        <v>3530</v>
      </c>
      <c r="C431" s="10">
        <v>41047</v>
      </c>
      <c r="D431">
        <v>41092</v>
      </c>
      <c r="E431" t="s">
        <v>1553</v>
      </c>
      <c r="F431" t="s">
        <v>1545</v>
      </c>
      <c r="G431" t="s">
        <v>124</v>
      </c>
      <c r="H431" s="67" t="s">
        <v>501</v>
      </c>
      <c r="I431" s="67" t="s">
        <v>501</v>
      </c>
      <c r="J431" t="s">
        <v>3506</v>
      </c>
      <c r="K431" t="s">
        <v>3507</v>
      </c>
      <c r="L431" t="s">
        <v>5060</v>
      </c>
      <c r="M431" s="67" t="s">
        <v>3508</v>
      </c>
      <c r="N431" s="67" t="s">
        <v>501</v>
      </c>
      <c r="O431" s="67" t="s">
        <v>501</v>
      </c>
      <c r="P431" s="66" t="s">
        <v>501</v>
      </c>
      <c r="Q431" s="67" t="s">
        <v>3784</v>
      </c>
    </row>
    <row r="432" spans="1:17" ht="18" customHeight="1">
      <c r="A432">
        <v>3531</v>
      </c>
      <c r="B432">
        <v>3531</v>
      </c>
      <c r="C432" s="10">
        <v>41047</v>
      </c>
      <c r="D432">
        <v>41092</v>
      </c>
      <c r="E432" t="s">
        <v>1544</v>
      </c>
      <c r="F432" t="s">
        <v>1545</v>
      </c>
      <c r="G432" t="s">
        <v>3509</v>
      </c>
      <c r="H432" s="67" t="s">
        <v>4039</v>
      </c>
      <c r="I432" s="67">
        <v>41073</v>
      </c>
      <c r="J432" t="s">
        <v>3510</v>
      </c>
      <c r="K432" t="s">
        <v>3511</v>
      </c>
      <c r="L432" t="s">
        <v>5364</v>
      </c>
      <c r="M432" s="67" t="s">
        <v>3512</v>
      </c>
      <c r="N432" s="67" t="s">
        <v>4053</v>
      </c>
      <c r="O432" s="67" t="s">
        <v>1674</v>
      </c>
      <c r="P432" s="66">
        <v>41074</v>
      </c>
      <c r="Q432" s="67" t="s">
        <v>501</v>
      </c>
    </row>
    <row r="433" spans="1:17" ht="18" customHeight="1">
      <c r="A433">
        <v>3532</v>
      </c>
      <c r="B433">
        <v>3532</v>
      </c>
      <c r="C433" s="10">
        <v>41047</v>
      </c>
      <c r="D433">
        <v>41092</v>
      </c>
      <c r="E433" t="s">
        <v>1544</v>
      </c>
      <c r="F433" t="s">
        <v>1545</v>
      </c>
      <c r="G433" t="s">
        <v>3509</v>
      </c>
      <c r="H433" s="67" t="s">
        <v>4007</v>
      </c>
      <c r="I433" s="67">
        <v>41073</v>
      </c>
      <c r="J433" t="s">
        <v>3513</v>
      </c>
      <c r="K433" t="s">
        <v>3514</v>
      </c>
      <c r="L433" t="s">
        <v>5364</v>
      </c>
      <c r="M433" s="67" t="s">
        <v>3515</v>
      </c>
      <c r="N433" s="67" t="s">
        <v>4054</v>
      </c>
      <c r="O433" s="67" t="s">
        <v>1674</v>
      </c>
      <c r="P433" s="66">
        <v>41074</v>
      </c>
      <c r="Q433" s="67" t="s">
        <v>501</v>
      </c>
    </row>
    <row r="434" spans="1:17" ht="18" customHeight="1">
      <c r="A434">
        <v>3539</v>
      </c>
      <c r="B434">
        <v>3539</v>
      </c>
      <c r="C434" s="10">
        <v>41047</v>
      </c>
      <c r="D434">
        <v>41092</v>
      </c>
      <c r="E434" t="s">
        <v>1544</v>
      </c>
      <c r="F434" t="s">
        <v>1545</v>
      </c>
      <c r="G434" t="s">
        <v>3516</v>
      </c>
      <c r="H434" s="67" t="s">
        <v>4650</v>
      </c>
      <c r="I434" s="67">
        <v>41082</v>
      </c>
      <c r="J434" t="s">
        <v>3517</v>
      </c>
      <c r="K434" t="s">
        <v>3518</v>
      </c>
      <c r="L434" t="s">
        <v>5365</v>
      </c>
      <c r="M434" s="67" t="s">
        <v>3519</v>
      </c>
      <c r="N434" s="67" t="s">
        <v>4651</v>
      </c>
      <c r="O434" s="67" t="s">
        <v>2726</v>
      </c>
      <c r="P434" s="66">
        <v>41089</v>
      </c>
      <c r="Q434" s="67" t="s">
        <v>501</v>
      </c>
    </row>
    <row r="435" spans="1:17" ht="18" customHeight="1">
      <c r="A435">
        <v>3538</v>
      </c>
      <c r="B435">
        <v>3538</v>
      </c>
      <c r="C435" s="10">
        <v>41047</v>
      </c>
      <c r="D435">
        <v>41092</v>
      </c>
      <c r="E435" t="s">
        <v>1544</v>
      </c>
      <c r="F435" t="s">
        <v>1545</v>
      </c>
      <c r="G435" t="s">
        <v>3520</v>
      </c>
      <c r="H435" s="67" t="s">
        <v>4040</v>
      </c>
      <c r="I435" s="67">
        <v>41075</v>
      </c>
      <c r="J435" t="s">
        <v>3521</v>
      </c>
      <c r="K435" t="s">
        <v>3522</v>
      </c>
      <c r="L435" t="s">
        <v>5366</v>
      </c>
      <c r="M435" s="67" t="s">
        <v>3523</v>
      </c>
      <c r="N435" s="67" t="s">
        <v>4208</v>
      </c>
      <c r="O435" s="67" t="s">
        <v>1562</v>
      </c>
      <c r="P435" s="66">
        <v>41075</v>
      </c>
      <c r="Q435" s="67" t="s">
        <v>501</v>
      </c>
    </row>
    <row r="436" spans="1:17" ht="18" customHeight="1">
      <c r="A436">
        <v>3537</v>
      </c>
      <c r="B436">
        <v>3537</v>
      </c>
      <c r="C436" s="10">
        <v>41047</v>
      </c>
      <c r="D436">
        <v>41092</v>
      </c>
      <c r="E436" t="s">
        <v>1609</v>
      </c>
      <c r="F436" t="s">
        <v>1545</v>
      </c>
      <c r="G436" t="s">
        <v>3520</v>
      </c>
      <c r="H436" s="67" t="s">
        <v>6047</v>
      </c>
      <c r="I436" s="67">
        <v>41121</v>
      </c>
      <c r="J436" t="s">
        <v>3524</v>
      </c>
      <c r="K436" t="s">
        <v>3525</v>
      </c>
      <c r="L436" t="s">
        <v>5366</v>
      </c>
      <c r="M436" s="67" t="s">
        <v>3526</v>
      </c>
      <c r="N436" s="67" t="s">
        <v>501</v>
      </c>
      <c r="O436" s="67" t="s">
        <v>501</v>
      </c>
      <c r="P436" s="66" t="s">
        <v>501</v>
      </c>
      <c r="Q436" s="67" t="s">
        <v>501</v>
      </c>
    </row>
    <row r="437" spans="1:17" ht="18" customHeight="1">
      <c r="A437">
        <v>3536</v>
      </c>
      <c r="B437">
        <v>3536</v>
      </c>
      <c r="C437" s="10">
        <v>41047</v>
      </c>
      <c r="D437">
        <v>41092</v>
      </c>
      <c r="E437" t="s">
        <v>1544</v>
      </c>
      <c r="F437" t="s">
        <v>1545</v>
      </c>
      <c r="G437" t="s">
        <v>2196</v>
      </c>
      <c r="H437" s="67" t="s">
        <v>4946</v>
      </c>
      <c r="I437" s="67">
        <v>41107</v>
      </c>
      <c r="J437" t="s">
        <v>3527</v>
      </c>
      <c r="K437" t="s">
        <v>3528</v>
      </c>
      <c r="L437" t="s">
        <v>5220</v>
      </c>
      <c r="M437" s="67" t="s">
        <v>3529</v>
      </c>
      <c r="N437" s="67" t="s">
        <v>5961</v>
      </c>
      <c r="O437" s="67" t="s">
        <v>5938</v>
      </c>
      <c r="P437" s="66">
        <v>41108</v>
      </c>
      <c r="Q437" s="67" t="s">
        <v>3785</v>
      </c>
    </row>
    <row r="438" spans="1:17" ht="18" customHeight="1">
      <c r="A438">
        <v>3535</v>
      </c>
      <c r="B438">
        <v>3535</v>
      </c>
      <c r="C438" s="10">
        <v>41047</v>
      </c>
      <c r="D438">
        <v>41092</v>
      </c>
      <c r="E438" t="s">
        <v>1544</v>
      </c>
      <c r="F438" t="s">
        <v>1545</v>
      </c>
      <c r="G438" t="s">
        <v>2196</v>
      </c>
      <c r="H438" s="67" t="s">
        <v>4947</v>
      </c>
      <c r="I438" s="67">
        <v>41100</v>
      </c>
      <c r="J438" t="s">
        <v>3530</v>
      </c>
      <c r="K438" t="s">
        <v>3531</v>
      </c>
      <c r="L438" t="s">
        <v>5220</v>
      </c>
      <c r="M438" s="67" t="s">
        <v>3532</v>
      </c>
      <c r="N438" s="67" t="s">
        <v>5543</v>
      </c>
      <c r="O438" s="67" t="s">
        <v>5544</v>
      </c>
      <c r="P438" s="66">
        <v>41101</v>
      </c>
      <c r="Q438" s="67" t="s">
        <v>501</v>
      </c>
    </row>
    <row r="439" spans="1:17" ht="18" customHeight="1">
      <c r="A439">
        <v>3534</v>
      </c>
      <c r="B439">
        <v>3534</v>
      </c>
      <c r="C439" s="10">
        <v>41047</v>
      </c>
      <c r="D439">
        <v>41092</v>
      </c>
      <c r="E439" t="s">
        <v>1544</v>
      </c>
      <c r="F439" t="s">
        <v>1545</v>
      </c>
      <c r="G439" t="s">
        <v>2196</v>
      </c>
      <c r="H439" s="67" t="s">
        <v>4652</v>
      </c>
      <c r="I439" s="67">
        <v>41087</v>
      </c>
      <c r="J439" t="s">
        <v>3533</v>
      </c>
      <c r="K439" t="s">
        <v>3534</v>
      </c>
      <c r="L439" t="s">
        <v>5220</v>
      </c>
      <c r="M439" s="67" t="s">
        <v>3535</v>
      </c>
      <c r="N439" s="67" t="s">
        <v>4810</v>
      </c>
      <c r="O439" s="67" t="s">
        <v>4811</v>
      </c>
      <c r="P439" s="66">
        <v>41087</v>
      </c>
      <c r="Q439" s="67" t="s">
        <v>501</v>
      </c>
    </row>
    <row r="440" spans="1:17" ht="18" customHeight="1">
      <c r="A440">
        <v>3533</v>
      </c>
      <c r="B440">
        <v>3533</v>
      </c>
      <c r="C440" s="10">
        <v>41047</v>
      </c>
      <c r="D440">
        <v>41092</v>
      </c>
      <c r="E440" t="s">
        <v>1544</v>
      </c>
      <c r="F440" t="s">
        <v>1545</v>
      </c>
      <c r="G440" t="s">
        <v>3509</v>
      </c>
      <c r="H440" s="67" t="s">
        <v>4055</v>
      </c>
      <c r="I440" s="67">
        <v>41073</v>
      </c>
      <c r="J440" t="s">
        <v>3536</v>
      </c>
      <c r="K440" t="s">
        <v>3537</v>
      </c>
      <c r="L440" t="s">
        <v>5364</v>
      </c>
      <c r="M440" s="67" t="s">
        <v>3538</v>
      </c>
      <c r="N440" s="67" t="s">
        <v>4056</v>
      </c>
      <c r="O440" s="67" t="s">
        <v>3771</v>
      </c>
      <c r="P440" s="66">
        <v>41074</v>
      </c>
      <c r="Q440" s="67" t="s">
        <v>501</v>
      </c>
    </row>
    <row r="441" spans="1:17" ht="18" customHeight="1">
      <c r="A441">
        <v>3540</v>
      </c>
      <c r="B441">
        <v>3540</v>
      </c>
      <c r="C441" s="10">
        <v>41047</v>
      </c>
      <c r="D441">
        <v>41116</v>
      </c>
      <c r="E441" t="s">
        <v>1698</v>
      </c>
      <c r="F441" t="s">
        <v>1545</v>
      </c>
      <c r="G441" t="s">
        <v>3516</v>
      </c>
      <c r="H441" s="67" t="s">
        <v>501</v>
      </c>
      <c r="I441" s="67" t="s">
        <v>501</v>
      </c>
      <c r="J441" t="s">
        <v>3539</v>
      </c>
      <c r="K441" t="s">
        <v>3540</v>
      </c>
      <c r="L441" t="s">
        <v>5365</v>
      </c>
      <c r="M441" s="67" t="s">
        <v>3541</v>
      </c>
      <c r="N441" s="67" t="s">
        <v>501</v>
      </c>
      <c r="O441" s="67" t="s">
        <v>501</v>
      </c>
      <c r="P441" s="66" t="s">
        <v>501</v>
      </c>
      <c r="Q441" s="67" t="s">
        <v>4653</v>
      </c>
    </row>
    <row r="442" spans="1:17" ht="18" customHeight="1">
      <c r="A442">
        <v>3541</v>
      </c>
      <c r="B442">
        <v>3541</v>
      </c>
      <c r="C442" s="10">
        <v>41047</v>
      </c>
      <c r="D442">
        <v>41092</v>
      </c>
      <c r="E442" t="s">
        <v>1553</v>
      </c>
      <c r="F442" t="s">
        <v>1545</v>
      </c>
      <c r="G442" t="s">
        <v>3542</v>
      </c>
      <c r="H442" s="67" t="s">
        <v>501</v>
      </c>
      <c r="I442" s="67" t="s">
        <v>501</v>
      </c>
      <c r="J442" t="s">
        <v>3543</v>
      </c>
      <c r="K442" t="s">
        <v>3544</v>
      </c>
      <c r="L442" t="s">
        <v>5367</v>
      </c>
      <c r="M442" s="67" t="s">
        <v>3545</v>
      </c>
      <c r="N442" s="67" t="s">
        <v>501</v>
      </c>
      <c r="O442" s="67" t="s">
        <v>501</v>
      </c>
      <c r="P442" s="66" t="s">
        <v>501</v>
      </c>
      <c r="Q442" s="67" t="s">
        <v>3786</v>
      </c>
    </row>
    <row r="443" spans="1:17" ht="18" customHeight="1">
      <c r="A443">
        <v>3542</v>
      </c>
      <c r="B443">
        <v>3542</v>
      </c>
      <c r="C443" s="10">
        <v>41047</v>
      </c>
      <c r="D443">
        <v>41092</v>
      </c>
      <c r="E443" t="s">
        <v>1544</v>
      </c>
      <c r="F443" t="s">
        <v>1545</v>
      </c>
      <c r="G443" t="s">
        <v>1962</v>
      </c>
      <c r="H443" s="67" t="s">
        <v>4070</v>
      </c>
      <c r="I443" s="67">
        <v>41079</v>
      </c>
      <c r="J443" t="s">
        <v>3546</v>
      </c>
      <c r="K443" t="s">
        <v>3547</v>
      </c>
      <c r="L443" t="s">
        <v>5368</v>
      </c>
      <c r="M443" s="67" t="s">
        <v>3548</v>
      </c>
      <c r="N443" s="67" t="s">
        <v>4440</v>
      </c>
      <c r="O443" s="67" t="s">
        <v>1674</v>
      </c>
      <c r="P443" s="66">
        <v>41079</v>
      </c>
      <c r="Q443" s="67" t="s">
        <v>501</v>
      </c>
    </row>
    <row r="444" spans="1:17" ht="18" customHeight="1">
      <c r="A444">
        <v>3543</v>
      </c>
      <c r="B444">
        <v>3543</v>
      </c>
      <c r="C444" s="10">
        <v>41047</v>
      </c>
      <c r="D444">
        <v>41092</v>
      </c>
      <c r="E444" t="s">
        <v>1609</v>
      </c>
      <c r="F444" t="s">
        <v>1787</v>
      </c>
      <c r="G444" t="s">
        <v>1962</v>
      </c>
      <c r="H444" s="67" t="s">
        <v>4008</v>
      </c>
      <c r="I444" s="67" t="s">
        <v>501</v>
      </c>
      <c r="J444" t="s">
        <v>3549</v>
      </c>
      <c r="K444" t="s">
        <v>3550</v>
      </c>
      <c r="L444" t="s">
        <v>5369</v>
      </c>
      <c r="M444" s="67" t="s">
        <v>3551</v>
      </c>
      <c r="N444" s="67" t="s">
        <v>501</v>
      </c>
      <c r="O444" s="67" t="s">
        <v>501</v>
      </c>
      <c r="P444" s="66" t="s">
        <v>501</v>
      </c>
      <c r="Q444" s="67" t="s">
        <v>6151</v>
      </c>
    </row>
    <row r="445" spans="1:17" ht="18" customHeight="1">
      <c r="A445">
        <v>3520</v>
      </c>
      <c r="B445">
        <v>3520</v>
      </c>
      <c r="C445" s="10">
        <v>41047</v>
      </c>
      <c r="D445">
        <v>41092</v>
      </c>
      <c r="E445" t="s">
        <v>1553</v>
      </c>
      <c r="F445" t="s">
        <v>1545</v>
      </c>
      <c r="G445" t="s">
        <v>3354</v>
      </c>
      <c r="H445" s="67" t="s">
        <v>501</v>
      </c>
      <c r="I445" s="67" t="s">
        <v>501</v>
      </c>
      <c r="J445" t="s">
        <v>3552</v>
      </c>
      <c r="K445" t="s">
        <v>3553</v>
      </c>
      <c r="L445" t="s">
        <v>5370</v>
      </c>
      <c r="M445" s="67" t="s">
        <v>3368</v>
      </c>
      <c r="N445" s="67" t="s">
        <v>501</v>
      </c>
      <c r="O445" s="67" t="s">
        <v>501</v>
      </c>
      <c r="P445" s="66" t="s">
        <v>501</v>
      </c>
      <c r="Q445" s="67" t="s">
        <v>3783</v>
      </c>
    </row>
    <row r="446" spans="1:17" ht="18" customHeight="1">
      <c r="A446">
        <v>3523</v>
      </c>
      <c r="B446">
        <v>3523</v>
      </c>
      <c r="C446" s="10">
        <v>41047</v>
      </c>
      <c r="D446">
        <v>41092</v>
      </c>
      <c r="E446" t="s">
        <v>1553</v>
      </c>
      <c r="F446" t="s">
        <v>1545</v>
      </c>
      <c r="G446" t="s">
        <v>3354</v>
      </c>
      <c r="H446" s="67" t="s">
        <v>501</v>
      </c>
      <c r="I446" s="67" t="s">
        <v>501</v>
      </c>
      <c r="J446" t="s">
        <v>3554</v>
      </c>
      <c r="K446" t="s">
        <v>3555</v>
      </c>
      <c r="L446" t="s">
        <v>5347</v>
      </c>
      <c r="M446" s="67" t="s">
        <v>3556</v>
      </c>
      <c r="N446" s="67" t="s">
        <v>501</v>
      </c>
      <c r="O446" s="67" t="s">
        <v>501</v>
      </c>
      <c r="P446" s="66" t="s">
        <v>501</v>
      </c>
      <c r="Q446" s="67" t="s">
        <v>3787</v>
      </c>
    </row>
    <row r="447" spans="1:17" ht="18" customHeight="1">
      <c r="A447">
        <v>3522</v>
      </c>
      <c r="B447">
        <v>3522</v>
      </c>
      <c r="C447" s="10">
        <v>41047</v>
      </c>
      <c r="D447">
        <v>41092</v>
      </c>
      <c r="E447" t="s">
        <v>1553</v>
      </c>
      <c r="F447" t="s">
        <v>1545</v>
      </c>
      <c r="G447" t="s">
        <v>3354</v>
      </c>
      <c r="H447" s="67" t="s">
        <v>501</v>
      </c>
      <c r="I447" s="67" t="s">
        <v>501</v>
      </c>
      <c r="J447" t="s">
        <v>3557</v>
      </c>
      <c r="K447" t="s">
        <v>3558</v>
      </c>
      <c r="L447" t="s">
        <v>5371</v>
      </c>
      <c r="M447" s="67" t="s">
        <v>3559</v>
      </c>
      <c r="N447" s="67" t="s">
        <v>501</v>
      </c>
      <c r="O447" s="67" t="s">
        <v>501</v>
      </c>
      <c r="P447" s="66" t="s">
        <v>501</v>
      </c>
      <c r="Q447" s="67" t="s">
        <v>3783</v>
      </c>
    </row>
    <row r="448" spans="1:17" ht="18" customHeight="1">
      <c r="A448">
        <v>3524</v>
      </c>
      <c r="B448">
        <v>3524</v>
      </c>
      <c r="C448" s="10">
        <v>41047</v>
      </c>
      <c r="D448">
        <v>41123</v>
      </c>
      <c r="E448" t="s">
        <v>1698</v>
      </c>
      <c r="F448" t="s">
        <v>1545</v>
      </c>
      <c r="G448" t="s">
        <v>3354</v>
      </c>
      <c r="H448" s="67" t="s">
        <v>501</v>
      </c>
      <c r="I448" s="67" t="s">
        <v>501</v>
      </c>
      <c r="J448" t="s">
        <v>3560</v>
      </c>
      <c r="K448" t="s">
        <v>3561</v>
      </c>
      <c r="L448" t="s">
        <v>5372</v>
      </c>
      <c r="M448" s="67" t="s">
        <v>3556</v>
      </c>
      <c r="N448" s="67" t="s">
        <v>501</v>
      </c>
      <c r="O448" s="67" t="s">
        <v>501</v>
      </c>
      <c r="P448" s="66" t="s">
        <v>501</v>
      </c>
      <c r="Q448" s="67" t="s">
        <v>3787</v>
      </c>
    </row>
    <row r="449" spans="1:17" ht="18" customHeight="1">
      <c r="A449">
        <v>3525</v>
      </c>
      <c r="B449">
        <v>3525</v>
      </c>
      <c r="C449" s="10">
        <v>41047</v>
      </c>
      <c r="D449">
        <v>41092</v>
      </c>
      <c r="E449" t="s">
        <v>1553</v>
      </c>
      <c r="F449" t="s">
        <v>1545</v>
      </c>
      <c r="G449" t="s">
        <v>3354</v>
      </c>
      <c r="H449" s="67" t="s">
        <v>501</v>
      </c>
      <c r="I449" s="67" t="s">
        <v>501</v>
      </c>
      <c r="J449" t="s">
        <v>3562</v>
      </c>
      <c r="K449" t="s">
        <v>3563</v>
      </c>
      <c r="L449" t="s">
        <v>5373</v>
      </c>
      <c r="M449" s="67" t="s">
        <v>3368</v>
      </c>
      <c r="N449" s="67" t="s">
        <v>501</v>
      </c>
      <c r="O449" s="67" t="s">
        <v>501</v>
      </c>
      <c r="P449" s="66" t="s">
        <v>501</v>
      </c>
      <c r="Q449" s="67" t="s">
        <v>3783</v>
      </c>
    </row>
    <row r="450" spans="1:17" ht="18" customHeight="1">
      <c r="A450">
        <v>3526</v>
      </c>
      <c r="B450">
        <v>3526</v>
      </c>
      <c r="C450" s="10">
        <v>41047</v>
      </c>
      <c r="D450">
        <v>41092</v>
      </c>
      <c r="E450" t="s">
        <v>1553</v>
      </c>
      <c r="F450" t="s">
        <v>1545</v>
      </c>
      <c r="G450" t="s">
        <v>3354</v>
      </c>
      <c r="H450" s="67" t="s">
        <v>501</v>
      </c>
      <c r="I450" s="67" t="s">
        <v>501</v>
      </c>
      <c r="J450" t="s">
        <v>3564</v>
      </c>
      <c r="K450" t="s">
        <v>3565</v>
      </c>
      <c r="L450" t="s">
        <v>5374</v>
      </c>
      <c r="M450" s="67" t="s">
        <v>3556</v>
      </c>
      <c r="N450" s="67" t="s">
        <v>501</v>
      </c>
      <c r="O450" s="67" t="s">
        <v>501</v>
      </c>
      <c r="P450" s="66" t="s">
        <v>501</v>
      </c>
      <c r="Q450" s="67" t="s">
        <v>3787</v>
      </c>
    </row>
    <row r="451" spans="1:17" ht="18" customHeight="1">
      <c r="A451">
        <v>3527</v>
      </c>
      <c r="B451">
        <v>3527</v>
      </c>
      <c r="C451" s="10">
        <v>41047</v>
      </c>
      <c r="D451">
        <v>41125</v>
      </c>
      <c r="E451" t="s">
        <v>1698</v>
      </c>
      <c r="F451" t="s">
        <v>1545</v>
      </c>
      <c r="G451" t="s">
        <v>3566</v>
      </c>
      <c r="H451" s="67" t="s">
        <v>501</v>
      </c>
      <c r="I451" s="67" t="s">
        <v>501</v>
      </c>
      <c r="J451" t="s">
        <v>3567</v>
      </c>
      <c r="K451" t="s">
        <v>3568</v>
      </c>
      <c r="L451" t="s">
        <v>5375</v>
      </c>
      <c r="M451" s="67" t="s">
        <v>3569</v>
      </c>
      <c r="N451" s="67" t="s">
        <v>501</v>
      </c>
      <c r="O451" s="67" t="s">
        <v>501</v>
      </c>
      <c r="P451" s="66" t="s">
        <v>501</v>
      </c>
      <c r="Q451" s="67" t="s">
        <v>5376</v>
      </c>
    </row>
    <row r="452" spans="1:17" ht="18" customHeight="1">
      <c r="A452">
        <v>3528</v>
      </c>
      <c r="B452">
        <v>3528</v>
      </c>
      <c r="C452" s="10">
        <v>41047</v>
      </c>
      <c r="D452">
        <v>41092</v>
      </c>
      <c r="E452" t="s">
        <v>1553</v>
      </c>
      <c r="F452" t="s">
        <v>1545</v>
      </c>
      <c r="G452" t="s">
        <v>3566</v>
      </c>
      <c r="H452" s="67" t="s">
        <v>501</v>
      </c>
      <c r="I452" s="67" t="s">
        <v>501</v>
      </c>
      <c r="J452" t="s">
        <v>3570</v>
      </c>
      <c r="K452" t="s">
        <v>3571</v>
      </c>
      <c r="L452" t="s">
        <v>5375</v>
      </c>
      <c r="M452" s="67" t="s">
        <v>3572</v>
      </c>
      <c r="N452" s="67" t="s">
        <v>501</v>
      </c>
      <c r="O452" s="67" t="s">
        <v>501</v>
      </c>
      <c r="P452" s="66" t="s">
        <v>501</v>
      </c>
      <c r="Q452" s="67" t="s">
        <v>3788</v>
      </c>
    </row>
    <row r="453" spans="1:17" ht="18" customHeight="1">
      <c r="A453">
        <v>3529</v>
      </c>
      <c r="B453">
        <v>3529</v>
      </c>
      <c r="C453" s="10">
        <v>41047</v>
      </c>
      <c r="D453">
        <v>41092</v>
      </c>
      <c r="E453" t="s">
        <v>1553</v>
      </c>
      <c r="F453" t="s">
        <v>1545</v>
      </c>
      <c r="G453" t="s">
        <v>124</v>
      </c>
      <c r="H453" s="67" t="s">
        <v>501</v>
      </c>
      <c r="I453" s="67" t="s">
        <v>501</v>
      </c>
      <c r="J453" t="s">
        <v>3573</v>
      </c>
      <c r="K453" t="s">
        <v>3574</v>
      </c>
      <c r="L453" t="s">
        <v>5060</v>
      </c>
      <c r="M453" s="67" t="s">
        <v>3575</v>
      </c>
      <c r="N453" s="67" t="s">
        <v>501</v>
      </c>
      <c r="O453" s="67" t="s">
        <v>501</v>
      </c>
      <c r="P453" s="66" t="s">
        <v>501</v>
      </c>
      <c r="Q453" s="67" t="s">
        <v>3789</v>
      </c>
    </row>
    <row r="454" spans="1:17" ht="18" customHeight="1">
      <c r="A454">
        <v>3545</v>
      </c>
      <c r="B454">
        <v>3545</v>
      </c>
      <c r="C454" s="10">
        <v>41047</v>
      </c>
      <c r="D454">
        <v>41092</v>
      </c>
      <c r="E454" t="s">
        <v>1544</v>
      </c>
      <c r="F454" t="s">
        <v>1545</v>
      </c>
      <c r="G454" t="s">
        <v>1962</v>
      </c>
      <c r="H454" s="67" t="s">
        <v>4209</v>
      </c>
      <c r="I454" s="67">
        <v>41080</v>
      </c>
      <c r="J454" t="s">
        <v>3576</v>
      </c>
      <c r="K454" t="s">
        <v>3577</v>
      </c>
      <c r="L454" t="s">
        <v>5377</v>
      </c>
      <c r="M454" s="67" t="s">
        <v>3578</v>
      </c>
      <c r="N454" s="67" t="s">
        <v>4441</v>
      </c>
      <c r="O454" s="67" t="s">
        <v>1569</v>
      </c>
      <c r="P454" s="66">
        <v>41080</v>
      </c>
      <c r="Q454" s="67" t="s">
        <v>501</v>
      </c>
    </row>
    <row r="455" spans="1:17" ht="18" customHeight="1">
      <c r="A455">
        <v>3565</v>
      </c>
      <c r="B455">
        <v>3565</v>
      </c>
      <c r="C455" s="10">
        <v>41051</v>
      </c>
      <c r="D455">
        <v>41096</v>
      </c>
      <c r="E455" t="s">
        <v>1544</v>
      </c>
      <c r="F455" t="s">
        <v>1545</v>
      </c>
      <c r="G455" t="s">
        <v>3790</v>
      </c>
      <c r="H455" s="67" t="s">
        <v>5378</v>
      </c>
      <c r="I455" s="67">
        <v>41095</v>
      </c>
      <c r="J455" t="s">
        <v>3655</v>
      </c>
      <c r="K455" t="s">
        <v>3656</v>
      </c>
      <c r="L455">
        <v>37330000</v>
      </c>
      <c r="M455" s="67" t="s">
        <v>3657</v>
      </c>
      <c r="N455" s="67" t="s">
        <v>5545</v>
      </c>
      <c r="O455" s="67" t="s">
        <v>1569</v>
      </c>
      <c r="P455" s="66">
        <v>41095</v>
      </c>
      <c r="Q455" s="67" t="s">
        <v>501</v>
      </c>
    </row>
    <row r="456" spans="1:17" ht="18" customHeight="1">
      <c r="A456">
        <v>3564</v>
      </c>
      <c r="B456">
        <v>3564</v>
      </c>
      <c r="C456" s="10">
        <v>41051</v>
      </c>
      <c r="D456">
        <v>41096</v>
      </c>
      <c r="E456" t="s">
        <v>1544</v>
      </c>
      <c r="F456" t="s">
        <v>1545</v>
      </c>
      <c r="G456" t="s">
        <v>3658</v>
      </c>
      <c r="H456" s="67" t="s">
        <v>4009</v>
      </c>
      <c r="I456" s="67">
        <v>41065</v>
      </c>
      <c r="J456" t="s">
        <v>3659</v>
      </c>
      <c r="K456" t="s">
        <v>3660</v>
      </c>
      <c r="L456" t="s">
        <v>5379</v>
      </c>
      <c r="M456" s="67" t="s">
        <v>3661</v>
      </c>
      <c r="N456" s="67" t="s">
        <v>4041</v>
      </c>
      <c r="O456" s="67" t="s">
        <v>2314</v>
      </c>
      <c r="P456" s="66">
        <v>41071</v>
      </c>
      <c r="Q456" s="67" t="s">
        <v>501</v>
      </c>
    </row>
    <row r="457" spans="1:17" ht="18" customHeight="1">
      <c r="A457">
        <v>3563</v>
      </c>
      <c r="B457">
        <v>3563</v>
      </c>
      <c r="C457" s="10">
        <v>41051</v>
      </c>
      <c r="D457">
        <v>41120</v>
      </c>
      <c r="E457" t="s">
        <v>1698</v>
      </c>
      <c r="F457" t="s">
        <v>1545</v>
      </c>
      <c r="G457" t="s">
        <v>3662</v>
      </c>
      <c r="H457" s="67" t="s">
        <v>501</v>
      </c>
      <c r="I457" s="67" t="s">
        <v>501</v>
      </c>
      <c r="J457" t="s">
        <v>3663</v>
      </c>
      <c r="K457" t="s">
        <v>3664</v>
      </c>
      <c r="L457" t="s">
        <v>5749</v>
      </c>
      <c r="M457" s="67" t="s">
        <v>5750</v>
      </c>
      <c r="N457" s="67" t="s">
        <v>501</v>
      </c>
      <c r="O457" s="67" t="s">
        <v>501</v>
      </c>
      <c r="P457" s="66" t="s">
        <v>501</v>
      </c>
      <c r="Q457" s="67" t="s">
        <v>501</v>
      </c>
    </row>
    <row r="458" spans="1:17" ht="18" customHeight="1">
      <c r="A458">
        <v>3562</v>
      </c>
      <c r="B458">
        <v>3562</v>
      </c>
      <c r="C458" s="10">
        <v>41051</v>
      </c>
      <c r="D458">
        <v>41120</v>
      </c>
      <c r="E458" t="s">
        <v>1698</v>
      </c>
      <c r="F458" t="s">
        <v>1545</v>
      </c>
      <c r="G458" t="s">
        <v>3665</v>
      </c>
      <c r="H458" s="67" t="s">
        <v>501</v>
      </c>
      <c r="I458" s="67" t="s">
        <v>501</v>
      </c>
      <c r="J458" t="s">
        <v>3666</v>
      </c>
      <c r="K458" t="s">
        <v>4654</v>
      </c>
      <c r="L458" t="s">
        <v>5380</v>
      </c>
      <c r="M458" s="67" t="s">
        <v>3667</v>
      </c>
      <c r="N458" s="67" t="s">
        <v>501</v>
      </c>
      <c r="O458" s="67" t="s">
        <v>501</v>
      </c>
      <c r="P458" s="66" t="s">
        <v>501</v>
      </c>
      <c r="Q458" s="67" t="s">
        <v>501</v>
      </c>
    </row>
    <row r="459" spans="1:17" ht="18" customHeight="1">
      <c r="A459">
        <v>3561</v>
      </c>
      <c r="B459">
        <v>3561</v>
      </c>
      <c r="C459" s="10">
        <v>41051</v>
      </c>
      <c r="D459">
        <v>41120</v>
      </c>
      <c r="E459" t="s">
        <v>1698</v>
      </c>
      <c r="F459" t="s">
        <v>1545</v>
      </c>
      <c r="G459" t="s">
        <v>3668</v>
      </c>
      <c r="H459" s="67" t="s">
        <v>501</v>
      </c>
      <c r="I459" s="67" t="s">
        <v>501</v>
      </c>
      <c r="J459" t="s">
        <v>3669</v>
      </c>
      <c r="K459" t="s">
        <v>4655</v>
      </c>
      <c r="L459" t="s">
        <v>5381</v>
      </c>
      <c r="M459" s="67" t="s">
        <v>3670</v>
      </c>
      <c r="N459" s="67" t="s">
        <v>501</v>
      </c>
      <c r="O459" s="67" t="s">
        <v>501</v>
      </c>
      <c r="P459" s="66" t="s">
        <v>501</v>
      </c>
      <c r="Q459" s="67" t="s">
        <v>4565</v>
      </c>
    </row>
    <row r="460" spans="1:17" ht="18" customHeight="1">
      <c r="A460">
        <v>3559</v>
      </c>
      <c r="B460">
        <v>3559</v>
      </c>
      <c r="C460" s="10">
        <v>41051</v>
      </c>
      <c r="D460">
        <v>41120</v>
      </c>
      <c r="E460" t="s">
        <v>1698</v>
      </c>
      <c r="F460" t="s">
        <v>1545</v>
      </c>
      <c r="G460" t="s">
        <v>3671</v>
      </c>
      <c r="H460" s="67" t="s">
        <v>501</v>
      </c>
      <c r="I460" s="67" t="s">
        <v>501</v>
      </c>
      <c r="J460" t="s">
        <v>3672</v>
      </c>
      <c r="K460" t="s">
        <v>4656</v>
      </c>
      <c r="L460">
        <v>39398000</v>
      </c>
      <c r="M460" s="67" t="s">
        <v>4657</v>
      </c>
      <c r="N460" s="67" t="s">
        <v>501</v>
      </c>
      <c r="O460" s="67" t="s">
        <v>501</v>
      </c>
      <c r="P460" s="66" t="s">
        <v>501</v>
      </c>
      <c r="Q460" s="67" t="s">
        <v>4565</v>
      </c>
    </row>
    <row r="461" spans="1:17" ht="18" customHeight="1">
      <c r="A461">
        <v>3558</v>
      </c>
      <c r="B461">
        <v>3558</v>
      </c>
      <c r="C461" s="10">
        <v>41051</v>
      </c>
      <c r="D461">
        <v>41120</v>
      </c>
      <c r="E461" t="s">
        <v>1698</v>
      </c>
      <c r="F461" t="s">
        <v>1545</v>
      </c>
      <c r="G461" t="s">
        <v>3673</v>
      </c>
      <c r="H461" s="67" t="s">
        <v>501</v>
      </c>
      <c r="I461" s="67" t="s">
        <v>501</v>
      </c>
      <c r="J461" t="s">
        <v>3674</v>
      </c>
      <c r="K461" t="s">
        <v>3675</v>
      </c>
      <c r="L461">
        <v>39718000</v>
      </c>
      <c r="M461" s="67" t="s">
        <v>4658</v>
      </c>
      <c r="N461" s="67" t="s">
        <v>501</v>
      </c>
      <c r="O461" s="67" t="s">
        <v>501</v>
      </c>
      <c r="P461" s="66" t="s">
        <v>501</v>
      </c>
      <c r="Q461" s="67" t="s">
        <v>4565</v>
      </c>
    </row>
    <row r="462" spans="1:17" ht="18" customHeight="1">
      <c r="A462">
        <v>3557</v>
      </c>
      <c r="B462">
        <v>3557</v>
      </c>
      <c r="C462" s="10">
        <v>41051</v>
      </c>
      <c r="D462">
        <v>41096</v>
      </c>
      <c r="E462" t="s">
        <v>1544</v>
      </c>
      <c r="F462" t="s">
        <v>1545</v>
      </c>
      <c r="G462" t="s">
        <v>3676</v>
      </c>
      <c r="H462" s="67" t="s">
        <v>4822</v>
      </c>
      <c r="I462" s="67">
        <v>41088</v>
      </c>
      <c r="J462" t="s">
        <v>3677</v>
      </c>
      <c r="K462" t="s">
        <v>3678</v>
      </c>
      <c r="L462">
        <v>39547000</v>
      </c>
      <c r="M462" s="67" t="s">
        <v>3679</v>
      </c>
      <c r="N462" s="67" t="s">
        <v>4823</v>
      </c>
      <c r="O462" s="67" t="s">
        <v>2103</v>
      </c>
      <c r="P462" s="66">
        <v>41088</v>
      </c>
      <c r="Q462" s="67" t="s">
        <v>501</v>
      </c>
    </row>
    <row r="463" spans="1:17" ht="18" customHeight="1">
      <c r="A463">
        <v>3555</v>
      </c>
      <c r="B463">
        <v>3555</v>
      </c>
      <c r="C463" s="10">
        <v>41051</v>
      </c>
      <c r="D463">
        <v>41096</v>
      </c>
      <c r="E463" t="s">
        <v>1544</v>
      </c>
      <c r="F463" t="s">
        <v>1545</v>
      </c>
      <c r="G463" t="s">
        <v>3680</v>
      </c>
      <c r="H463" s="67" t="s">
        <v>4659</v>
      </c>
      <c r="I463" s="67">
        <v>41085</v>
      </c>
      <c r="J463" t="s">
        <v>3681</v>
      </c>
      <c r="K463" t="s">
        <v>3682</v>
      </c>
      <c r="L463" t="s">
        <v>5382</v>
      </c>
      <c r="M463" s="67" t="s">
        <v>3683</v>
      </c>
      <c r="N463" s="67" t="s">
        <v>4660</v>
      </c>
      <c r="O463" s="67" t="s">
        <v>2103</v>
      </c>
      <c r="P463" s="66">
        <v>41086</v>
      </c>
      <c r="Q463" s="67" t="s">
        <v>501</v>
      </c>
    </row>
    <row r="464" spans="1:17" ht="18" customHeight="1">
      <c r="A464">
        <v>3554</v>
      </c>
      <c r="B464">
        <v>3554</v>
      </c>
      <c r="C464" s="10">
        <v>41051</v>
      </c>
      <c r="D464">
        <v>41096</v>
      </c>
      <c r="E464" t="s">
        <v>1544</v>
      </c>
      <c r="F464" t="s">
        <v>1545</v>
      </c>
      <c r="G464" t="s">
        <v>3684</v>
      </c>
      <c r="H464" s="67" t="s">
        <v>4042</v>
      </c>
      <c r="I464" s="67">
        <v>41099</v>
      </c>
      <c r="J464" t="s">
        <v>3685</v>
      </c>
      <c r="K464" t="s">
        <v>3686</v>
      </c>
      <c r="L464" t="s">
        <v>6048</v>
      </c>
      <c r="M464" s="67" t="s">
        <v>3687</v>
      </c>
      <c r="N464" s="67" t="s">
        <v>5751</v>
      </c>
      <c r="O464" s="67" t="s">
        <v>2241</v>
      </c>
      <c r="P464" s="66">
        <v>41101</v>
      </c>
      <c r="Q464" s="67" t="s">
        <v>501</v>
      </c>
    </row>
    <row r="465" spans="1:17" ht="18" customHeight="1">
      <c r="A465">
        <v>3580</v>
      </c>
      <c r="B465">
        <v>3580</v>
      </c>
      <c r="C465" s="10">
        <v>41052</v>
      </c>
      <c r="D465">
        <v>41100</v>
      </c>
      <c r="E465" t="s">
        <v>1609</v>
      </c>
      <c r="F465" t="s">
        <v>1545</v>
      </c>
      <c r="G465" t="s">
        <v>3709</v>
      </c>
      <c r="H465" s="67" t="s">
        <v>6049</v>
      </c>
      <c r="I465" s="67" t="s">
        <v>501</v>
      </c>
      <c r="J465" t="s">
        <v>3710</v>
      </c>
      <c r="K465" t="s">
        <v>5752</v>
      </c>
      <c r="L465" t="s">
        <v>5383</v>
      </c>
      <c r="M465" s="67" t="s">
        <v>3711</v>
      </c>
      <c r="N465" s="67" t="s">
        <v>501</v>
      </c>
      <c r="O465" s="67" t="s">
        <v>501</v>
      </c>
      <c r="P465" s="66" t="s">
        <v>501</v>
      </c>
      <c r="Q465" s="67" t="s">
        <v>5753</v>
      </c>
    </row>
    <row r="466" spans="1:17" ht="18" customHeight="1">
      <c r="A466">
        <v>3579</v>
      </c>
      <c r="B466">
        <v>3579</v>
      </c>
      <c r="C466" s="10">
        <v>41052</v>
      </c>
      <c r="D466">
        <v>41097</v>
      </c>
      <c r="E466" t="s">
        <v>1609</v>
      </c>
      <c r="F466" t="s">
        <v>1545</v>
      </c>
      <c r="G466" t="s">
        <v>3712</v>
      </c>
      <c r="H466" s="67" t="s">
        <v>6152</v>
      </c>
      <c r="I466" s="67">
        <v>41121</v>
      </c>
      <c r="J466" t="s">
        <v>3713</v>
      </c>
      <c r="K466" t="s">
        <v>3714</v>
      </c>
      <c r="L466" t="s">
        <v>5384</v>
      </c>
      <c r="M466" s="67" t="s">
        <v>3715</v>
      </c>
      <c r="N466" s="67" t="s">
        <v>501</v>
      </c>
      <c r="O466" s="67" t="s">
        <v>501</v>
      </c>
      <c r="P466" s="66" t="s">
        <v>501</v>
      </c>
      <c r="Q466" s="67" t="s">
        <v>501</v>
      </c>
    </row>
    <row r="467" spans="1:17" ht="18" customHeight="1">
      <c r="A467">
        <v>3569</v>
      </c>
      <c r="B467">
        <v>3569</v>
      </c>
      <c r="C467" s="10">
        <v>41052</v>
      </c>
      <c r="D467">
        <v>41097</v>
      </c>
      <c r="E467" t="s">
        <v>1544</v>
      </c>
      <c r="F467" t="s">
        <v>1545</v>
      </c>
      <c r="G467" t="s">
        <v>3716</v>
      </c>
      <c r="H467" s="67" t="s">
        <v>4824</v>
      </c>
      <c r="I467" s="67">
        <v>41088</v>
      </c>
      <c r="J467" t="s">
        <v>3717</v>
      </c>
      <c r="K467" t="s">
        <v>3718</v>
      </c>
      <c r="L467" t="s">
        <v>5385</v>
      </c>
      <c r="M467" s="67" t="s">
        <v>3719</v>
      </c>
      <c r="N467" s="67" t="s">
        <v>4825</v>
      </c>
      <c r="O467" s="67" t="s">
        <v>1674</v>
      </c>
      <c r="P467" s="66">
        <v>41088</v>
      </c>
      <c r="Q467" s="67" t="s">
        <v>501</v>
      </c>
    </row>
    <row r="468" spans="1:17" ht="18" customHeight="1">
      <c r="A468">
        <v>3570</v>
      </c>
      <c r="B468">
        <v>3570</v>
      </c>
      <c r="C468" s="10">
        <v>41052</v>
      </c>
      <c r="D468">
        <v>41097</v>
      </c>
      <c r="E468" t="s">
        <v>1609</v>
      </c>
      <c r="F468" t="s">
        <v>1545</v>
      </c>
      <c r="G468" t="s">
        <v>3720</v>
      </c>
      <c r="H468" s="67" t="s">
        <v>501</v>
      </c>
      <c r="I468" s="67">
        <v>41121</v>
      </c>
      <c r="J468" t="s">
        <v>3721</v>
      </c>
      <c r="K468" t="s">
        <v>3722</v>
      </c>
      <c r="L468" t="s">
        <v>5386</v>
      </c>
      <c r="M468" s="67" t="s">
        <v>3723</v>
      </c>
      <c r="N468" s="67" t="s">
        <v>501</v>
      </c>
      <c r="O468" s="67" t="s">
        <v>501</v>
      </c>
      <c r="P468" s="66" t="s">
        <v>501</v>
      </c>
      <c r="Q468" s="67" t="s">
        <v>501</v>
      </c>
    </row>
    <row r="469" spans="1:17" ht="18" customHeight="1">
      <c r="A469">
        <v>3572</v>
      </c>
      <c r="B469">
        <v>3572</v>
      </c>
      <c r="C469" s="10">
        <v>41052</v>
      </c>
      <c r="D469">
        <v>41097</v>
      </c>
      <c r="E469" t="s">
        <v>1544</v>
      </c>
      <c r="F469" t="s">
        <v>1545</v>
      </c>
      <c r="G469" t="s">
        <v>3724</v>
      </c>
      <c r="H469" s="67" t="s">
        <v>4010</v>
      </c>
      <c r="I469" s="67">
        <v>41065</v>
      </c>
      <c r="J469" t="s">
        <v>3725</v>
      </c>
      <c r="K469" t="s">
        <v>3726</v>
      </c>
      <c r="L469" t="s">
        <v>5387</v>
      </c>
      <c r="M469" s="67" t="s">
        <v>3727</v>
      </c>
      <c r="N469" s="67" t="s">
        <v>4027</v>
      </c>
      <c r="O469" s="67" t="s">
        <v>3771</v>
      </c>
      <c r="P469" s="66">
        <v>41066</v>
      </c>
      <c r="Q469" s="67" t="s">
        <v>501</v>
      </c>
    </row>
    <row r="470" spans="1:17" ht="18" customHeight="1">
      <c r="A470">
        <v>3571</v>
      </c>
      <c r="B470">
        <v>3571</v>
      </c>
      <c r="C470" s="10">
        <v>41052</v>
      </c>
      <c r="D470">
        <v>41097</v>
      </c>
      <c r="E470" t="s">
        <v>1544</v>
      </c>
      <c r="F470" t="s">
        <v>1545</v>
      </c>
      <c r="G470" t="s">
        <v>3728</v>
      </c>
      <c r="H470" s="67" t="s">
        <v>5962</v>
      </c>
      <c r="I470" s="67">
        <v>41108</v>
      </c>
      <c r="J470" t="s">
        <v>3729</v>
      </c>
      <c r="K470" t="s">
        <v>3730</v>
      </c>
      <c r="L470" t="s">
        <v>5388</v>
      </c>
      <c r="M470" s="67" t="s">
        <v>3731</v>
      </c>
      <c r="N470" s="67" t="s">
        <v>5963</v>
      </c>
      <c r="O470" s="67" t="s">
        <v>1582</v>
      </c>
      <c r="P470" s="66">
        <v>41108</v>
      </c>
      <c r="Q470" s="67" t="s">
        <v>501</v>
      </c>
    </row>
    <row r="471" spans="1:17" ht="18" customHeight="1">
      <c r="A471">
        <v>3573</v>
      </c>
      <c r="B471">
        <v>3573</v>
      </c>
      <c r="C471" s="10">
        <v>41052</v>
      </c>
      <c r="D471">
        <v>41097</v>
      </c>
      <c r="E471" t="s">
        <v>1544</v>
      </c>
      <c r="F471" t="s">
        <v>1545</v>
      </c>
      <c r="G471" t="s">
        <v>3732</v>
      </c>
      <c r="H471" s="67" t="s">
        <v>4826</v>
      </c>
      <c r="I471" s="67">
        <v>41089</v>
      </c>
      <c r="J471" t="s">
        <v>3733</v>
      </c>
      <c r="K471" t="s">
        <v>3734</v>
      </c>
      <c r="L471" t="s">
        <v>5389</v>
      </c>
      <c r="M471" s="67" t="s">
        <v>3735</v>
      </c>
      <c r="N471" s="67" t="s">
        <v>4862</v>
      </c>
      <c r="O471" s="67" t="s">
        <v>2726</v>
      </c>
      <c r="P471" s="66">
        <v>41089</v>
      </c>
      <c r="Q471" s="67" t="s">
        <v>501</v>
      </c>
    </row>
    <row r="472" spans="1:17" ht="18" customHeight="1">
      <c r="A472">
        <v>3574</v>
      </c>
      <c r="B472">
        <v>3574</v>
      </c>
      <c r="C472" s="10">
        <v>41052</v>
      </c>
      <c r="D472">
        <v>41100</v>
      </c>
      <c r="E472" t="s">
        <v>1698</v>
      </c>
      <c r="F472" t="s">
        <v>1545</v>
      </c>
      <c r="G472" t="s">
        <v>3736</v>
      </c>
      <c r="H472" s="67" t="s">
        <v>501</v>
      </c>
      <c r="I472" s="67" t="s">
        <v>501</v>
      </c>
      <c r="J472" t="s">
        <v>3737</v>
      </c>
      <c r="K472" t="s">
        <v>5754</v>
      </c>
      <c r="L472" t="s">
        <v>5755</v>
      </c>
      <c r="M472" s="67" t="s">
        <v>3738</v>
      </c>
      <c r="N472" s="67" t="s">
        <v>501</v>
      </c>
      <c r="O472" s="67" t="s">
        <v>501</v>
      </c>
      <c r="P472" s="66" t="s">
        <v>501</v>
      </c>
      <c r="Q472" s="67" t="s">
        <v>5756</v>
      </c>
    </row>
    <row r="473" spans="1:17" ht="18" customHeight="1">
      <c r="A473" t="s">
        <v>6153</v>
      </c>
      <c r="B473">
        <v>3577</v>
      </c>
      <c r="C473" s="10">
        <v>41052</v>
      </c>
      <c r="D473">
        <v>41097</v>
      </c>
      <c r="E473" t="s">
        <v>1553</v>
      </c>
      <c r="F473" t="s">
        <v>1545</v>
      </c>
      <c r="G473" t="s">
        <v>1791</v>
      </c>
      <c r="H473" s="67" t="s">
        <v>501</v>
      </c>
      <c r="I473" s="67" t="s">
        <v>501</v>
      </c>
      <c r="J473" t="s">
        <v>3739</v>
      </c>
      <c r="K473" t="s">
        <v>3740</v>
      </c>
      <c r="L473" t="s">
        <v>5390</v>
      </c>
      <c r="M473" s="67" t="s">
        <v>3741</v>
      </c>
      <c r="N473" s="67" t="s">
        <v>501</v>
      </c>
      <c r="O473" s="67" t="s">
        <v>501</v>
      </c>
      <c r="P473" s="66" t="s">
        <v>501</v>
      </c>
      <c r="Q473" s="67" t="s">
        <v>6154</v>
      </c>
    </row>
    <row r="474" spans="1:17" ht="18" customHeight="1">
      <c r="A474">
        <v>3578</v>
      </c>
      <c r="B474">
        <v>3578</v>
      </c>
      <c r="C474" s="10">
        <v>41052</v>
      </c>
      <c r="D474">
        <v>41118</v>
      </c>
      <c r="E474" t="s">
        <v>1698</v>
      </c>
      <c r="F474" t="s">
        <v>1545</v>
      </c>
      <c r="G474" t="s">
        <v>3742</v>
      </c>
      <c r="H474" s="67" t="s">
        <v>501</v>
      </c>
      <c r="I474" s="67" t="s">
        <v>501</v>
      </c>
      <c r="J474" t="s">
        <v>3743</v>
      </c>
      <c r="K474" t="s">
        <v>4661</v>
      </c>
      <c r="L474" t="s">
        <v>5391</v>
      </c>
      <c r="M474" s="67" t="s">
        <v>3744</v>
      </c>
      <c r="N474" s="67" t="s">
        <v>501</v>
      </c>
      <c r="O474" s="67" t="s">
        <v>501</v>
      </c>
      <c r="P474" s="66" t="s">
        <v>501</v>
      </c>
      <c r="Q474" s="67" t="s">
        <v>501</v>
      </c>
    </row>
    <row r="475" spans="1:17" ht="18" customHeight="1">
      <c r="A475">
        <v>3576</v>
      </c>
      <c r="B475">
        <v>3576</v>
      </c>
      <c r="C475" s="10">
        <v>41052</v>
      </c>
      <c r="D475">
        <v>41116</v>
      </c>
      <c r="E475" t="s">
        <v>1698</v>
      </c>
      <c r="F475" t="s">
        <v>1545</v>
      </c>
      <c r="G475" t="s">
        <v>3745</v>
      </c>
      <c r="H475" s="67" t="s">
        <v>501</v>
      </c>
      <c r="I475" s="67" t="s">
        <v>501</v>
      </c>
      <c r="J475" t="s">
        <v>3746</v>
      </c>
      <c r="K475" t="s">
        <v>5546</v>
      </c>
      <c r="L475" t="s">
        <v>5392</v>
      </c>
      <c r="M475" s="67" t="s">
        <v>3747</v>
      </c>
      <c r="N475" s="67" t="s">
        <v>501</v>
      </c>
      <c r="O475" s="67" t="s">
        <v>501</v>
      </c>
      <c r="P475" s="66" t="s">
        <v>501</v>
      </c>
      <c r="Q475" s="67" t="s">
        <v>501</v>
      </c>
    </row>
    <row r="476" spans="1:17" ht="18" customHeight="1">
      <c r="A476">
        <v>3625</v>
      </c>
      <c r="B476">
        <v>3625</v>
      </c>
      <c r="C476" s="10">
        <v>41057</v>
      </c>
      <c r="D476">
        <v>41102</v>
      </c>
      <c r="E476" t="s">
        <v>1544</v>
      </c>
      <c r="F476" t="s">
        <v>1545</v>
      </c>
      <c r="G476" t="s">
        <v>3801</v>
      </c>
      <c r="H476" s="67" t="s">
        <v>5393</v>
      </c>
      <c r="I476" s="67">
        <v>41093</v>
      </c>
      <c r="J476" t="s">
        <v>3802</v>
      </c>
      <c r="K476" t="s">
        <v>3803</v>
      </c>
      <c r="L476" t="s">
        <v>5394</v>
      </c>
      <c r="M476" s="67" t="s">
        <v>3804</v>
      </c>
      <c r="N476" s="67" t="s">
        <v>5395</v>
      </c>
      <c r="O476" s="67" t="s">
        <v>1582</v>
      </c>
      <c r="P476" s="66">
        <v>41094</v>
      </c>
      <c r="Q476" s="67" t="s">
        <v>501</v>
      </c>
    </row>
    <row r="477" spans="1:17" ht="18" customHeight="1">
      <c r="A477">
        <v>3630</v>
      </c>
      <c r="B477">
        <v>3630</v>
      </c>
      <c r="C477" s="10">
        <v>41057</v>
      </c>
      <c r="D477">
        <v>41102</v>
      </c>
      <c r="E477" t="s">
        <v>1544</v>
      </c>
      <c r="F477" t="s">
        <v>1545</v>
      </c>
      <c r="G477" t="s">
        <v>3801</v>
      </c>
      <c r="H477" s="67" t="s">
        <v>4863</v>
      </c>
      <c r="I477" s="67">
        <v>41094</v>
      </c>
      <c r="J477" t="s">
        <v>3805</v>
      </c>
      <c r="K477" t="s">
        <v>3806</v>
      </c>
      <c r="L477" t="s">
        <v>5396</v>
      </c>
      <c r="M477" s="67" t="s">
        <v>3807</v>
      </c>
      <c r="N477" s="67" t="s">
        <v>5397</v>
      </c>
      <c r="O477" s="67" t="s">
        <v>5398</v>
      </c>
      <c r="P477" s="66">
        <v>41095</v>
      </c>
      <c r="Q477" s="67" t="s">
        <v>501</v>
      </c>
    </row>
    <row r="478" spans="1:17" ht="18" customHeight="1">
      <c r="A478">
        <v>3626</v>
      </c>
      <c r="B478">
        <v>3626</v>
      </c>
      <c r="C478" s="10">
        <v>41057</v>
      </c>
      <c r="D478">
        <v>41124</v>
      </c>
      <c r="E478" t="s">
        <v>1698</v>
      </c>
      <c r="F478" t="s">
        <v>1545</v>
      </c>
      <c r="G478" t="s">
        <v>3801</v>
      </c>
      <c r="H478" s="67" t="s">
        <v>501</v>
      </c>
      <c r="I478" s="67" t="s">
        <v>501</v>
      </c>
      <c r="J478" t="s">
        <v>3808</v>
      </c>
      <c r="K478" t="s">
        <v>3809</v>
      </c>
      <c r="L478" t="s">
        <v>5399</v>
      </c>
      <c r="M478" s="67" t="s">
        <v>3810</v>
      </c>
      <c r="N478" s="67" t="s">
        <v>501</v>
      </c>
      <c r="O478" s="67" t="s">
        <v>501</v>
      </c>
      <c r="P478" s="66" t="s">
        <v>501</v>
      </c>
      <c r="Q478" s="67" t="s">
        <v>5342</v>
      </c>
    </row>
    <row r="479" spans="1:17" ht="18" customHeight="1">
      <c r="A479">
        <v>3627</v>
      </c>
      <c r="B479">
        <v>3627</v>
      </c>
      <c r="C479" s="10">
        <v>41057</v>
      </c>
      <c r="D479">
        <v>41102</v>
      </c>
      <c r="E479" t="s">
        <v>1544</v>
      </c>
      <c r="F479" t="s">
        <v>1545</v>
      </c>
      <c r="G479" t="s">
        <v>3801</v>
      </c>
      <c r="H479" s="67" t="s">
        <v>5791</v>
      </c>
      <c r="I479" s="67">
        <v>41102</v>
      </c>
      <c r="J479" t="s">
        <v>3811</v>
      </c>
      <c r="K479" t="s">
        <v>5590</v>
      </c>
      <c r="L479" t="s">
        <v>5400</v>
      </c>
      <c r="M479" s="67" t="s">
        <v>3812</v>
      </c>
      <c r="N479" s="67" t="s">
        <v>5792</v>
      </c>
      <c r="O479" s="67" t="s">
        <v>5765</v>
      </c>
      <c r="P479" s="66">
        <v>41107</v>
      </c>
      <c r="Q479" s="67" t="s">
        <v>501</v>
      </c>
    </row>
    <row r="480" spans="1:17" ht="18" customHeight="1">
      <c r="A480">
        <v>3629</v>
      </c>
      <c r="B480">
        <v>3629</v>
      </c>
      <c r="C480" s="10">
        <v>41057</v>
      </c>
      <c r="D480">
        <v>41102</v>
      </c>
      <c r="E480" t="s">
        <v>1553</v>
      </c>
      <c r="F480" t="s">
        <v>1545</v>
      </c>
      <c r="G480" t="s">
        <v>3801</v>
      </c>
      <c r="H480" s="67" t="s">
        <v>501</v>
      </c>
      <c r="I480" s="67" t="s">
        <v>501</v>
      </c>
      <c r="J480" t="s">
        <v>3813</v>
      </c>
      <c r="K480" t="s">
        <v>3814</v>
      </c>
      <c r="L480" t="s">
        <v>5401</v>
      </c>
      <c r="M480" s="67" t="s">
        <v>3815</v>
      </c>
      <c r="N480" s="67" t="s">
        <v>501</v>
      </c>
      <c r="O480" s="67" t="s">
        <v>501</v>
      </c>
      <c r="P480" s="66" t="s">
        <v>501</v>
      </c>
      <c r="Q480" s="67" t="s">
        <v>4057</v>
      </c>
    </row>
    <row r="481" spans="1:17" ht="18" customHeight="1">
      <c r="A481">
        <v>3628</v>
      </c>
      <c r="B481">
        <v>3628</v>
      </c>
      <c r="C481" s="10">
        <v>41057</v>
      </c>
      <c r="D481">
        <v>41102</v>
      </c>
      <c r="E481" t="s">
        <v>1553</v>
      </c>
      <c r="F481" t="s">
        <v>1545</v>
      </c>
      <c r="G481" t="s">
        <v>3801</v>
      </c>
      <c r="H481" s="67" t="s">
        <v>501</v>
      </c>
      <c r="I481" s="67" t="s">
        <v>501</v>
      </c>
      <c r="J481" t="s">
        <v>3816</v>
      </c>
      <c r="K481" t="s">
        <v>3817</v>
      </c>
      <c r="L481" t="s">
        <v>5402</v>
      </c>
      <c r="M481" s="67" t="s">
        <v>3818</v>
      </c>
      <c r="N481" s="67" t="s">
        <v>501</v>
      </c>
      <c r="O481" s="67" t="s">
        <v>501</v>
      </c>
      <c r="P481" s="66" t="s">
        <v>501</v>
      </c>
      <c r="Q481" s="67" t="s">
        <v>4028</v>
      </c>
    </row>
    <row r="482" spans="1:17" ht="18" customHeight="1">
      <c r="A482">
        <v>3616</v>
      </c>
      <c r="B482">
        <v>3616</v>
      </c>
      <c r="C482" s="10">
        <v>41057</v>
      </c>
      <c r="D482">
        <v>41102</v>
      </c>
      <c r="E482" t="s">
        <v>1553</v>
      </c>
      <c r="F482" t="s">
        <v>1545</v>
      </c>
      <c r="G482" t="s">
        <v>3801</v>
      </c>
      <c r="H482" s="67" t="s">
        <v>501</v>
      </c>
      <c r="I482" s="67" t="s">
        <v>501</v>
      </c>
      <c r="J482" t="s">
        <v>3819</v>
      </c>
      <c r="K482" t="s">
        <v>3820</v>
      </c>
      <c r="L482" t="s">
        <v>5403</v>
      </c>
      <c r="M482" s="67" t="s">
        <v>3821</v>
      </c>
      <c r="N482" s="67" t="s">
        <v>501</v>
      </c>
      <c r="O482" s="67" t="s">
        <v>501</v>
      </c>
      <c r="P482" s="66" t="s">
        <v>501</v>
      </c>
      <c r="Q482" s="67" t="s">
        <v>4058</v>
      </c>
    </row>
    <row r="483" spans="1:17" ht="18" customHeight="1">
      <c r="A483">
        <v>3620</v>
      </c>
      <c r="B483">
        <v>3620</v>
      </c>
      <c r="C483" s="10">
        <v>41057</v>
      </c>
      <c r="D483">
        <v>41143</v>
      </c>
      <c r="E483" t="s">
        <v>1544</v>
      </c>
      <c r="F483" t="s">
        <v>1545</v>
      </c>
      <c r="G483" t="s">
        <v>3801</v>
      </c>
      <c r="H483" s="67" t="s">
        <v>6050</v>
      </c>
      <c r="I483" s="67" t="s">
        <v>501</v>
      </c>
      <c r="J483" t="s">
        <v>3822</v>
      </c>
      <c r="K483" t="s">
        <v>3823</v>
      </c>
      <c r="L483" t="s">
        <v>5404</v>
      </c>
      <c r="M483" s="67" t="s">
        <v>3824</v>
      </c>
      <c r="N483" s="67" t="s">
        <v>6475</v>
      </c>
      <c r="O483" s="67" t="s">
        <v>1606</v>
      </c>
      <c r="P483" s="66">
        <v>41114</v>
      </c>
      <c r="Q483" s="67" t="s">
        <v>4058</v>
      </c>
    </row>
    <row r="484" spans="1:17" ht="18" customHeight="1">
      <c r="A484">
        <v>3619</v>
      </c>
      <c r="B484">
        <v>3619</v>
      </c>
      <c r="C484" s="10">
        <v>41057</v>
      </c>
      <c r="D484">
        <v>41102</v>
      </c>
      <c r="E484" t="s">
        <v>1544</v>
      </c>
      <c r="F484" t="s">
        <v>1545</v>
      </c>
      <c r="G484" t="s">
        <v>3801</v>
      </c>
      <c r="H484" s="67" t="s">
        <v>4864</v>
      </c>
      <c r="I484" s="67">
        <v>41093</v>
      </c>
      <c r="J484" t="s">
        <v>3825</v>
      </c>
      <c r="K484" t="s">
        <v>3826</v>
      </c>
      <c r="L484" t="s">
        <v>5405</v>
      </c>
      <c r="M484" s="67" t="s">
        <v>3827</v>
      </c>
      <c r="N484" s="67" t="s">
        <v>5406</v>
      </c>
      <c r="O484" s="67" t="s">
        <v>5407</v>
      </c>
      <c r="P484" s="66">
        <v>41094</v>
      </c>
      <c r="Q484" s="67" t="s">
        <v>501</v>
      </c>
    </row>
    <row r="485" spans="1:17" ht="18" customHeight="1">
      <c r="A485">
        <v>3632</v>
      </c>
      <c r="B485">
        <v>3632</v>
      </c>
      <c r="C485" s="10">
        <v>41057</v>
      </c>
      <c r="D485">
        <v>41103</v>
      </c>
      <c r="E485" t="s">
        <v>1544</v>
      </c>
      <c r="F485" t="s">
        <v>1545</v>
      </c>
      <c r="G485" t="s">
        <v>3801</v>
      </c>
      <c r="H485" s="67" t="s">
        <v>5964</v>
      </c>
      <c r="I485" s="67">
        <v>41108</v>
      </c>
      <c r="J485" t="s">
        <v>3828</v>
      </c>
      <c r="K485" t="s">
        <v>3829</v>
      </c>
      <c r="L485" t="s">
        <v>5408</v>
      </c>
      <c r="M485" s="67" t="s">
        <v>3830</v>
      </c>
      <c r="N485" s="67" t="s">
        <v>5965</v>
      </c>
      <c r="O485" s="67" t="s">
        <v>5952</v>
      </c>
      <c r="P485" s="66">
        <v>41108</v>
      </c>
      <c r="Q485" s="67" t="s">
        <v>4029</v>
      </c>
    </row>
    <row r="486" spans="1:17" ht="18" customHeight="1">
      <c r="A486">
        <v>3633</v>
      </c>
      <c r="B486">
        <v>3633</v>
      </c>
      <c r="C486" s="10">
        <v>41057</v>
      </c>
      <c r="D486">
        <v>41103</v>
      </c>
      <c r="E486" t="s">
        <v>1544</v>
      </c>
      <c r="F486" t="s">
        <v>1545</v>
      </c>
      <c r="G486" t="s">
        <v>3801</v>
      </c>
      <c r="H486" s="67" t="s">
        <v>5966</v>
      </c>
      <c r="I486" s="67">
        <v>41109</v>
      </c>
      <c r="J486" t="s">
        <v>3828</v>
      </c>
      <c r="K486" t="s">
        <v>3831</v>
      </c>
      <c r="L486" t="s">
        <v>5409</v>
      </c>
      <c r="M486" s="67" t="s">
        <v>3830</v>
      </c>
      <c r="N486" s="67" t="s">
        <v>6051</v>
      </c>
      <c r="O486" s="67" t="s">
        <v>5976</v>
      </c>
      <c r="P486" s="66">
        <v>41109</v>
      </c>
      <c r="Q486" s="67" t="s">
        <v>4043</v>
      </c>
    </row>
    <row r="487" spans="1:17" ht="18" customHeight="1">
      <c r="A487">
        <v>3634</v>
      </c>
      <c r="B487">
        <v>3634</v>
      </c>
      <c r="C487" s="10">
        <v>41057</v>
      </c>
      <c r="D487">
        <v>41103</v>
      </c>
      <c r="E487" t="s">
        <v>1544</v>
      </c>
      <c r="F487" t="s">
        <v>1545</v>
      </c>
      <c r="G487" t="s">
        <v>3801</v>
      </c>
      <c r="H487" s="67" t="s">
        <v>5967</v>
      </c>
      <c r="I487" s="67">
        <v>41110</v>
      </c>
      <c r="J487" t="s">
        <v>3828</v>
      </c>
      <c r="K487" t="s">
        <v>3832</v>
      </c>
      <c r="L487" t="s">
        <v>5404</v>
      </c>
      <c r="M487" s="67" t="s">
        <v>3830</v>
      </c>
      <c r="N487" s="67" t="s">
        <v>6052</v>
      </c>
      <c r="O487" s="67" t="s">
        <v>5398</v>
      </c>
      <c r="P487" s="66">
        <v>41110</v>
      </c>
      <c r="Q487" s="67" t="s">
        <v>4031</v>
      </c>
    </row>
    <row r="488" spans="1:17" ht="18" customHeight="1">
      <c r="A488">
        <v>3618</v>
      </c>
      <c r="B488">
        <v>3618</v>
      </c>
      <c r="C488" s="10">
        <v>41057</v>
      </c>
      <c r="D488">
        <v>41124</v>
      </c>
      <c r="E488" t="s">
        <v>1553</v>
      </c>
      <c r="F488" t="s">
        <v>1545</v>
      </c>
      <c r="G488" t="s">
        <v>3801</v>
      </c>
      <c r="H488" s="67" t="s">
        <v>501</v>
      </c>
      <c r="I488" s="67" t="s">
        <v>501</v>
      </c>
      <c r="J488" t="s">
        <v>3833</v>
      </c>
      <c r="K488" t="s">
        <v>3834</v>
      </c>
      <c r="L488" t="s">
        <v>5410</v>
      </c>
      <c r="M488" s="67" t="s">
        <v>3835</v>
      </c>
      <c r="N488" s="67" t="s">
        <v>501</v>
      </c>
      <c r="O488" s="67" t="s">
        <v>501</v>
      </c>
      <c r="P488" s="66" t="s">
        <v>501</v>
      </c>
      <c r="Q488" s="67" t="s">
        <v>6053</v>
      </c>
    </row>
    <row r="489" spans="1:17" ht="18" customHeight="1">
      <c r="A489">
        <v>3635</v>
      </c>
      <c r="B489">
        <v>3635</v>
      </c>
      <c r="C489" s="10">
        <v>41057</v>
      </c>
      <c r="D489">
        <v>41145</v>
      </c>
      <c r="E489" t="s">
        <v>1544</v>
      </c>
      <c r="F489" t="s">
        <v>1545</v>
      </c>
      <c r="G489" t="s">
        <v>3801</v>
      </c>
      <c r="H489" s="67" t="s">
        <v>5968</v>
      </c>
      <c r="I489" s="67">
        <v>41110</v>
      </c>
      <c r="J489" t="s">
        <v>3828</v>
      </c>
      <c r="K489" t="s">
        <v>3836</v>
      </c>
      <c r="L489" t="s">
        <v>5411</v>
      </c>
      <c r="M489" s="67" t="s">
        <v>3830</v>
      </c>
      <c r="N489" s="67" t="s">
        <v>6155</v>
      </c>
      <c r="O489" s="67" t="s">
        <v>5398</v>
      </c>
      <c r="P489" s="66">
        <v>41114</v>
      </c>
      <c r="Q489" s="67" t="s">
        <v>4044</v>
      </c>
    </row>
    <row r="490" spans="1:17" ht="18" customHeight="1">
      <c r="A490">
        <v>3617</v>
      </c>
      <c r="B490">
        <v>3617</v>
      </c>
      <c r="C490" s="10">
        <v>41057</v>
      </c>
      <c r="D490">
        <v>41124</v>
      </c>
      <c r="E490" t="s">
        <v>1553</v>
      </c>
      <c r="F490" t="s">
        <v>1545</v>
      </c>
      <c r="G490" t="s">
        <v>3801</v>
      </c>
      <c r="H490" s="67" t="s">
        <v>501</v>
      </c>
      <c r="I490" s="67" t="s">
        <v>501</v>
      </c>
      <c r="J490" t="s">
        <v>3837</v>
      </c>
      <c r="K490" t="s">
        <v>3838</v>
      </c>
      <c r="L490" t="s">
        <v>5412</v>
      </c>
      <c r="M490" s="67" t="s">
        <v>3839</v>
      </c>
      <c r="N490" s="67" t="s">
        <v>501</v>
      </c>
      <c r="O490" s="67" t="s">
        <v>501</v>
      </c>
      <c r="P490" s="66" t="s">
        <v>501</v>
      </c>
      <c r="Q490" s="67" t="s">
        <v>6054</v>
      </c>
    </row>
    <row r="491" spans="1:17" ht="18" customHeight="1">
      <c r="A491">
        <v>3621</v>
      </c>
      <c r="B491">
        <v>3621</v>
      </c>
      <c r="C491" s="10">
        <v>41057</v>
      </c>
      <c r="D491">
        <v>41102</v>
      </c>
      <c r="E491" t="s">
        <v>1544</v>
      </c>
      <c r="F491" t="s">
        <v>1545</v>
      </c>
      <c r="G491" t="s">
        <v>3801</v>
      </c>
      <c r="H491" s="67" t="s">
        <v>6055</v>
      </c>
      <c r="I491" s="67">
        <v>41114</v>
      </c>
      <c r="J491" t="s">
        <v>3840</v>
      </c>
      <c r="K491" t="s">
        <v>4662</v>
      </c>
      <c r="L491" t="s">
        <v>5404</v>
      </c>
      <c r="M491" s="67" t="s">
        <v>3841</v>
      </c>
      <c r="N491" s="67" t="s">
        <v>6476</v>
      </c>
      <c r="O491" s="67" t="s">
        <v>5746</v>
      </c>
      <c r="P491" s="66">
        <v>41115</v>
      </c>
      <c r="Q491" s="67" t="s">
        <v>501</v>
      </c>
    </row>
    <row r="492" spans="1:17" ht="18" customHeight="1">
      <c r="A492">
        <v>3622</v>
      </c>
      <c r="B492">
        <v>3622</v>
      </c>
      <c r="C492" s="10">
        <v>41057</v>
      </c>
      <c r="D492">
        <v>41102</v>
      </c>
      <c r="E492" t="s">
        <v>1544</v>
      </c>
      <c r="F492" t="s">
        <v>1545</v>
      </c>
      <c r="G492" t="s">
        <v>3801</v>
      </c>
      <c r="H492" s="67" t="s">
        <v>5413</v>
      </c>
      <c r="I492" s="67">
        <v>41100</v>
      </c>
      <c r="J492" t="s">
        <v>3842</v>
      </c>
      <c r="K492" t="s">
        <v>3843</v>
      </c>
      <c r="L492" t="s">
        <v>5414</v>
      </c>
      <c r="M492" s="67" t="s">
        <v>3844</v>
      </c>
      <c r="N492" s="67" t="s">
        <v>5793</v>
      </c>
      <c r="O492" s="67" t="s">
        <v>1635</v>
      </c>
      <c r="P492" s="66">
        <v>41114</v>
      </c>
      <c r="Q492" s="67" t="s">
        <v>501</v>
      </c>
    </row>
    <row r="493" spans="1:17" ht="18" customHeight="1">
      <c r="A493">
        <v>3631</v>
      </c>
      <c r="B493">
        <v>3631</v>
      </c>
      <c r="C493" s="10">
        <v>41057</v>
      </c>
      <c r="D493">
        <v>41102</v>
      </c>
      <c r="E493" t="s">
        <v>1544</v>
      </c>
      <c r="F493" t="s">
        <v>1545</v>
      </c>
      <c r="G493" t="s">
        <v>3801</v>
      </c>
      <c r="H493" s="67" t="s">
        <v>5969</v>
      </c>
      <c r="I493" s="67">
        <v>41110</v>
      </c>
      <c r="J493" t="s">
        <v>3845</v>
      </c>
      <c r="K493" t="s">
        <v>3846</v>
      </c>
      <c r="L493" t="s">
        <v>5415</v>
      </c>
      <c r="M493" s="67" t="s">
        <v>3847</v>
      </c>
      <c r="N493" s="67" t="s">
        <v>6056</v>
      </c>
      <c r="O493" s="67" t="s">
        <v>6013</v>
      </c>
      <c r="P493" s="66">
        <v>41110</v>
      </c>
      <c r="Q493" s="67" t="s">
        <v>501</v>
      </c>
    </row>
    <row r="494" spans="1:17" ht="18" customHeight="1">
      <c r="A494">
        <v>3623</v>
      </c>
      <c r="B494">
        <v>3623</v>
      </c>
      <c r="C494" s="10">
        <v>41057</v>
      </c>
      <c r="D494">
        <v>41102</v>
      </c>
      <c r="E494" t="s">
        <v>1544</v>
      </c>
      <c r="F494" t="s">
        <v>1545</v>
      </c>
      <c r="G494" t="s">
        <v>3801</v>
      </c>
      <c r="H494" s="67" t="s">
        <v>5970</v>
      </c>
      <c r="I494" s="67">
        <v>41110</v>
      </c>
      <c r="J494" t="s">
        <v>3848</v>
      </c>
      <c r="K494" t="s">
        <v>4663</v>
      </c>
      <c r="L494" t="s">
        <v>5416</v>
      </c>
      <c r="M494" s="67" t="s">
        <v>3849</v>
      </c>
      <c r="N494" s="67" t="s">
        <v>6057</v>
      </c>
      <c r="O494" s="67" t="s">
        <v>1562</v>
      </c>
      <c r="P494" s="66">
        <v>41114</v>
      </c>
      <c r="Q494" s="67" t="s">
        <v>501</v>
      </c>
    </row>
    <row r="495" spans="1:17" ht="18" customHeight="1">
      <c r="A495">
        <v>3624</v>
      </c>
      <c r="B495">
        <v>3624</v>
      </c>
      <c r="C495" s="10">
        <v>41057</v>
      </c>
      <c r="D495">
        <v>41102</v>
      </c>
      <c r="E495" t="s">
        <v>1609</v>
      </c>
      <c r="F495" t="s">
        <v>1545</v>
      </c>
      <c r="G495" t="s">
        <v>3801</v>
      </c>
      <c r="H495" s="67" t="s">
        <v>5794</v>
      </c>
      <c r="I495" s="67">
        <v>41100</v>
      </c>
      <c r="J495" t="s">
        <v>3850</v>
      </c>
      <c r="K495" t="s">
        <v>3851</v>
      </c>
      <c r="L495" t="s">
        <v>5417</v>
      </c>
      <c r="M495" s="67" t="s">
        <v>3852</v>
      </c>
      <c r="N495" s="67" t="s">
        <v>5795</v>
      </c>
      <c r="O495" s="67" t="s">
        <v>5796</v>
      </c>
      <c r="P495" s="66" t="s">
        <v>501</v>
      </c>
      <c r="Q495" s="67" t="s">
        <v>501</v>
      </c>
    </row>
    <row r="496" spans="1:17" ht="18" customHeight="1">
      <c r="A496">
        <v>3614</v>
      </c>
      <c r="B496">
        <v>3614</v>
      </c>
      <c r="C496" s="10">
        <v>41057</v>
      </c>
      <c r="D496">
        <v>41102</v>
      </c>
      <c r="E496" t="s">
        <v>1544</v>
      </c>
      <c r="F496" t="s">
        <v>1545</v>
      </c>
      <c r="G496" t="s">
        <v>3801</v>
      </c>
      <c r="H496" s="67" t="s">
        <v>5797</v>
      </c>
      <c r="I496" s="67">
        <v>41102</v>
      </c>
      <c r="J496" t="s">
        <v>3853</v>
      </c>
      <c r="K496" t="s">
        <v>3854</v>
      </c>
      <c r="L496" t="s">
        <v>5418</v>
      </c>
      <c r="M496" s="67" t="s">
        <v>3855</v>
      </c>
      <c r="N496" s="67" t="s">
        <v>5798</v>
      </c>
      <c r="O496" s="67" t="s">
        <v>1569</v>
      </c>
      <c r="P496" s="66">
        <v>41102</v>
      </c>
      <c r="Q496" s="67" t="s">
        <v>501</v>
      </c>
    </row>
    <row r="497" spans="1:17" ht="18" customHeight="1">
      <c r="A497">
        <v>3613</v>
      </c>
      <c r="B497">
        <v>3613</v>
      </c>
      <c r="C497" s="10">
        <v>41057</v>
      </c>
      <c r="D497">
        <v>41102</v>
      </c>
      <c r="E497" t="s">
        <v>1609</v>
      </c>
      <c r="F497" t="s">
        <v>1545</v>
      </c>
      <c r="G497" t="s">
        <v>3801</v>
      </c>
      <c r="H497" s="67" t="s">
        <v>501</v>
      </c>
      <c r="I497" s="67">
        <v>41122</v>
      </c>
      <c r="J497" t="s">
        <v>3856</v>
      </c>
      <c r="K497" t="s">
        <v>5591</v>
      </c>
      <c r="L497" t="s">
        <v>5419</v>
      </c>
      <c r="M497" s="67" t="s">
        <v>3857</v>
      </c>
      <c r="N497" s="67" t="s">
        <v>501</v>
      </c>
      <c r="O497" s="67" t="s">
        <v>501</v>
      </c>
      <c r="P497" s="66" t="s">
        <v>501</v>
      </c>
      <c r="Q497" s="67" t="s">
        <v>501</v>
      </c>
    </row>
    <row r="498" spans="1:17" ht="18" customHeight="1">
      <c r="A498">
        <v>3612</v>
      </c>
      <c r="B498">
        <v>3612</v>
      </c>
      <c r="C498" s="10">
        <v>41057</v>
      </c>
      <c r="D498">
        <v>41102</v>
      </c>
      <c r="E498" t="s">
        <v>1544</v>
      </c>
      <c r="F498" t="s">
        <v>1545</v>
      </c>
      <c r="G498" t="s">
        <v>3801</v>
      </c>
      <c r="H498" s="67" t="s">
        <v>5420</v>
      </c>
      <c r="I498" s="67">
        <v>41099</v>
      </c>
      <c r="J498" t="s">
        <v>3858</v>
      </c>
      <c r="K498" t="s">
        <v>3859</v>
      </c>
      <c r="L498" t="s">
        <v>5421</v>
      </c>
      <c r="M498" s="67" t="s">
        <v>3860</v>
      </c>
      <c r="N498" s="67" t="s">
        <v>5757</v>
      </c>
      <c r="O498" s="67" t="s">
        <v>5746</v>
      </c>
      <c r="P498" s="66">
        <v>41099</v>
      </c>
      <c r="Q498" s="67" t="s">
        <v>501</v>
      </c>
    </row>
    <row r="499" spans="1:17" ht="18" customHeight="1">
      <c r="A499">
        <v>3593</v>
      </c>
      <c r="B499">
        <v>3593</v>
      </c>
      <c r="C499" s="10">
        <v>41057</v>
      </c>
      <c r="D499">
        <v>41117</v>
      </c>
      <c r="E499" t="s">
        <v>1698</v>
      </c>
      <c r="F499" t="s">
        <v>1545</v>
      </c>
      <c r="G499" t="s">
        <v>3861</v>
      </c>
      <c r="H499" s="67" t="s">
        <v>501</v>
      </c>
      <c r="I499" s="67" t="s">
        <v>501</v>
      </c>
      <c r="J499" t="s">
        <v>3862</v>
      </c>
      <c r="K499" t="s">
        <v>3863</v>
      </c>
      <c r="L499" t="s">
        <v>5422</v>
      </c>
      <c r="M499" s="67" t="s">
        <v>3864</v>
      </c>
      <c r="N499" s="67" t="s">
        <v>501</v>
      </c>
      <c r="O499" s="67" t="s">
        <v>501</v>
      </c>
      <c r="P499" s="66" t="s">
        <v>501</v>
      </c>
      <c r="Q499" s="67" t="s">
        <v>5423</v>
      </c>
    </row>
    <row r="500" spans="1:17" ht="18" customHeight="1">
      <c r="A500">
        <v>3594</v>
      </c>
      <c r="B500">
        <v>3594</v>
      </c>
      <c r="C500" s="10">
        <v>41057</v>
      </c>
      <c r="D500">
        <v>41117</v>
      </c>
      <c r="E500" t="s">
        <v>1698</v>
      </c>
      <c r="F500" t="s">
        <v>1545</v>
      </c>
      <c r="G500" t="s">
        <v>3865</v>
      </c>
      <c r="H500" s="67" t="s">
        <v>501</v>
      </c>
      <c r="I500" s="67" t="s">
        <v>501</v>
      </c>
      <c r="J500" t="s">
        <v>3866</v>
      </c>
      <c r="K500" t="s">
        <v>3867</v>
      </c>
      <c r="L500" t="s">
        <v>5424</v>
      </c>
      <c r="M500" s="67" t="s">
        <v>5425</v>
      </c>
      <c r="N500" s="67" t="s">
        <v>501</v>
      </c>
      <c r="O500" s="67" t="s">
        <v>501</v>
      </c>
      <c r="P500" s="66" t="s">
        <v>501</v>
      </c>
      <c r="Q500" s="67" t="s">
        <v>5426</v>
      </c>
    </row>
    <row r="501" spans="1:17" ht="18" customHeight="1">
      <c r="A501">
        <v>3595</v>
      </c>
      <c r="B501">
        <v>3595</v>
      </c>
      <c r="C501" s="10">
        <v>41057</v>
      </c>
      <c r="D501">
        <v>41102</v>
      </c>
      <c r="E501" t="s">
        <v>1544</v>
      </c>
      <c r="F501" t="s">
        <v>1787</v>
      </c>
      <c r="G501" t="s">
        <v>3868</v>
      </c>
      <c r="H501" s="67" t="s">
        <v>5427</v>
      </c>
      <c r="I501" s="67">
        <v>41094</v>
      </c>
      <c r="J501" t="s">
        <v>3869</v>
      </c>
      <c r="K501" t="s">
        <v>3870</v>
      </c>
      <c r="L501" t="s">
        <v>5428</v>
      </c>
      <c r="M501" s="67" t="s">
        <v>3871</v>
      </c>
      <c r="N501" s="67" t="s">
        <v>5429</v>
      </c>
      <c r="O501" s="67" t="s">
        <v>1817</v>
      </c>
      <c r="P501" s="66">
        <v>41094</v>
      </c>
      <c r="Q501" s="67" t="s">
        <v>501</v>
      </c>
    </row>
    <row r="502" spans="1:17" ht="18" customHeight="1">
      <c r="A502">
        <v>3596</v>
      </c>
      <c r="B502">
        <v>3596</v>
      </c>
      <c r="C502" s="10">
        <v>41057</v>
      </c>
      <c r="D502">
        <v>41117</v>
      </c>
      <c r="E502" t="s">
        <v>1698</v>
      </c>
      <c r="F502" t="s">
        <v>1545</v>
      </c>
      <c r="G502" t="s">
        <v>3872</v>
      </c>
      <c r="H502" s="67" t="s">
        <v>501</v>
      </c>
      <c r="I502" s="67" t="s">
        <v>501</v>
      </c>
      <c r="J502" t="s">
        <v>3873</v>
      </c>
      <c r="K502" t="s">
        <v>5430</v>
      </c>
      <c r="L502" t="s">
        <v>5431</v>
      </c>
      <c r="M502" s="67" t="s">
        <v>3874</v>
      </c>
      <c r="N502" s="67" t="s">
        <v>501</v>
      </c>
      <c r="O502" s="67" t="s">
        <v>501</v>
      </c>
      <c r="P502" s="66" t="s">
        <v>501</v>
      </c>
      <c r="Q502" s="67" t="s">
        <v>5432</v>
      </c>
    </row>
    <row r="503" spans="1:17" ht="18" customHeight="1">
      <c r="A503">
        <v>3597</v>
      </c>
      <c r="B503">
        <v>3597</v>
      </c>
      <c r="C503" s="10">
        <v>41057</v>
      </c>
      <c r="D503">
        <v>41117</v>
      </c>
      <c r="E503" t="s">
        <v>1698</v>
      </c>
      <c r="F503" t="s">
        <v>1545</v>
      </c>
      <c r="G503" t="s">
        <v>3875</v>
      </c>
      <c r="H503" s="67" t="s">
        <v>501</v>
      </c>
      <c r="I503" s="67" t="s">
        <v>501</v>
      </c>
      <c r="J503" t="s">
        <v>3876</v>
      </c>
      <c r="K503" t="s">
        <v>5433</v>
      </c>
      <c r="L503" t="s">
        <v>5434</v>
      </c>
      <c r="M503" s="67" t="s">
        <v>5435</v>
      </c>
      <c r="N503" s="67" t="s">
        <v>501</v>
      </c>
      <c r="O503" s="67" t="s">
        <v>501</v>
      </c>
      <c r="P503" s="66" t="s">
        <v>501</v>
      </c>
      <c r="Q503" s="67" t="s">
        <v>5436</v>
      </c>
    </row>
    <row r="504" spans="1:17" ht="18" customHeight="1">
      <c r="A504">
        <v>3598</v>
      </c>
      <c r="B504">
        <v>3598</v>
      </c>
      <c r="C504" s="10">
        <v>41057</v>
      </c>
      <c r="D504">
        <v>41102</v>
      </c>
      <c r="E504" t="s">
        <v>1544</v>
      </c>
      <c r="F504" t="s">
        <v>1787</v>
      </c>
      <c r="G504" t="s">
        <v>3877</v>
      </c>
      <c r="H504" s="67" t="s">
        <v>5437</v>
      </c>
      <c r="I504" s="67">
        <v>41093</v>
      </c>
      <c r="J504" t="s">
        <v>3878</v>
      </c>
      <c r="K504" t="s">
        <v>4751</v>
      </c>
      <c r="L504" t="s">
        <v>5438</v>
      </c>
      <c r="M504" s="67" t="s">
        <v>3879</v>
      </c>
      <c r="N504" s="67" t="s">
        <v>5439</v>
      </c>
      <c r="O504" s="67" t="s">
        <v>4439</v>
      </c>
      <c r="P504" s="66">
        <v>41093</v>
      </c>
      <c r="Q504" s="67" t="s">
        <v>501</v>
      </c>
    </row>
    <row r="505" spans="1:17" ht="18" customHeight="1">
      <c r="A505">
        <v>3599</v>
      </c>
      <c r="B505">
        <v>3599</v>
      </c>
      <c r="C505" s="10">
        <v>41057</v>
      </c>
      <c r="D505">
        <v>41102</v>
      </c>
      <c r="E505" t="s">
        <v>1544</v>
      </c>
      <c r="F505" t="s">
        <v>1787</v>
      </c>
      <c r="G505" t="s">
        <v>3880</v>
      </c>
      <c r="H505" s="67" t="s">
        <v>5440</v>
      </c>
      <c r="I505" s="67">
        <v>41096</v>
      </c>
      <c r="J505" t="s">
        <v>4752</v>
      </c>
      <c r="K505" t="s">
        <v>4753</v>
      </c>
      <c r="L505" t="s">
        <v>5441</v>
      </c>
      <c r="M505" s="67" t="s">
        <v>5799</v>
      </c>
      <c r="N505" s="67" t="s">
        <v>5592</v>
      </c>
      <c r="O505" s="67" t="s">
        <v>5593</v>
      </c>
      <c r="P505" s="66">
        <v>41103</v>
      </c>
      <c r="Q505" s="67" t="s">
        <v>501</v>
      </c>
    </row>
    <row r="506" spans="1:17" ht="18" customHeight="1">
      <c r="A506">
        <v>3600</v>
      </c>
      <c r="B506">
        <v>3600</v>
      </c>
      <c r="C506" s="10">
        <v>41057</v>
      </c>
      <c r="D506">
        <v>41117</v>
      </c>
      <c r="E506" t="s">
        <v>1698</v>
      </c>
      <c r="F506" t="s">
        <v>1545</v>
      </c>
      <c r="G506" t="s">
        <v>3881</v>
      </c>
      <c r="H506" s="67" t="s">
        <v>501</v>
      </c>
      <c r="I506" s="67" t="s">
        <v>501</v>
      </c>
      <c r="J506" t="s">
        <v>3882</v>
      </c>
      <c r="K506" t="s">
        <v>5442</v>
      </c>
      <c r="L506" t="s">
        <v>5443</v>
      </c>
      <c r="M506" s="67" t="s">
        <v>3883</v>
      </c>
      <c r="N506" s="67" t="s">
        <v>501</v>
      </c>
      <c r="O506" s="67" t="s">
        <v>501</v>
      </c>
      <c r="P506" s="66" t="s">
        <v>501</v>
      </c>
      <c r="Q506" s="67" t="s">
        <v>5444</v>
      </c>
    </row>
    <row r="507" spans="1:17" ht="18" customHeight="1">
      <c r="A507">
        <v>3601</v>
      </c>
      <c r="B507">
        <v>3601</v>
      </c>
      <c r="C507" s="10">
        <v>41057</v>
      </c>
      <c r="D507">
        <v>41117</v>
      </c>
      <c r="E507" t="s">
        <v>1698</v>
      </c>
      <c r="F507" t="s">
        <v>1545</v>
      </c>
      <c r="G507" t="s">
        <v>3884</v>
      </c>
      <c r="H507" s="67" t="s">
        <v>501</v>
      </c>
      <c r="I507" s="67" t="s">
        <v>501</v>
      </c>
      <c r="J507" t="s">
        <v>3885</v>
      </c>
      <c r="K507" t="s">
        <v>3886</v>
      </c>
      <c r="L507" t="s">
        <v>5445</v>
      </c>
      <c r="M507" s="67" t="s">
        <v>5446</v>
      </c>
      <c r="N507" s="67" t="s">
        <v>501</v>
      </c>
      <c r="O507" s="67" t="s">
        <v>501</v>
      </c>
      <c r="P507" s="66" t="s">
        <v>501</v>
      </c>
      <c r="Q507" s="67" t="s">
        <v>5447</v>
      </c>
    </row>
    <row r="508" spans="1:17" ht="18" customHeight="1">
      <c r="A508">
        <v>3602</v>
      </c>
      <c r="B508">
        <v>3602</v>
      </c>
      <c r="C508" s="10">
        <v>41057</v>
      </c>
      <c r="D508">
        <v>41102</v>
      </c>
      <c r="E508" t="s">
        <v>1609</v>
      </c>
      <c r="F508" t="s">
        <v>1787</v>
      </c>
      <c r="G508" t="s">
        <v>3887</v>
      </c>
      <c r="H508" s="67" t="s">
        <v>5800</v>
      </c>
      <c r="I508" s="67">
        <v>41100</v>
      </c>
      <c r="J508" t="s">
        <v>3888</v>
      </c>
      <c r="K508" t="s">
        <v>3889</v>
      </c>
      <c r="L508" t="s">
        <v>5448</v>
      </c>
      <c r="M508" s="67" t="s">
        <v>3890</v>
      </c>
      <c r="N508" s="67" t="s">
        <v>501</v>
      </c>
      <c r="O508" s="67" t="s">
        <v>501</v>
      </c>
      <c r="P508" s="66" t="s">
        <v>501</v>
      </c>
      <c r="Q508" s="67" t="s">
        <v>501</v>
      </c>
    </row>
    <row r="509" spans="1:17" ht="18" customHeight="1">
      <c r="A509">
        <v>3603</v>
      </c>
      <c r="B509">
        <v>3603</v>
      </c>
      <c r="C509" s="10">
        <v>41057</v>
      </c>
      <c r="D509">
        <v>41117</v>
      </c>
      <c r="E509" t="s">
        <v>1698</v>
      </c>
      <c r="F509" t="s">
        <v>1545</v>
      </c>
      <c r="G509" t="s">
        <v>3891</v>
      </c>
      <c r="H509" s="67" t="s">
        <v>501</v>
      </c>
      <c r="I509" s="67" t="s">
        <v>501</v>
      </c>
      <c r="J509" t="s">
        <v>3892</v>
      </c>
      <c r="K509" t="s">
        <v>3893</v>
      </c>
      <c r="L509" t="s">
        <v>5449</v>
      </c>
      <c r="M509" s="67" t="s">
        <v>5450</v>
      </c>
      <c r="N509" s="67" t="s">
        <v>501</v>
      </c>
      <c r="O509" s="67" t="s">
        <v>501</v>
      </c>
      <c r="P509" s="66" t="s">
        <v>501</v>
      </c>
      <c r="Q509" s="67" t="s">
        <v>5451</v>
      </c>
    </row>
    <row r="510" spans="1:17" ht="18" customHeight="1">
      <c r="A510">
        <v>3604</v>
      </c>
      <c r="B510">
        <v>3604</v>
      </c>
      <c r="C510" s="10">
        <v>41057</v>
      </c>
      <c r="D510">
        <v>41102</v>
      </c>
      <c r="E510" t="s">
        <v>1609</v>
      </c>
      <c r="F510" t="s">
        <v>1545</v>
      </c>
      <c r="G510" t="s">
        <v>3894</v>
      </c>
      <c r="H510" s="67" t="s">
        <v>4948</v>
      </c>
      <c r="I510" s="67">
        <v>41093</v>
      </c>
      <c r="J510" t="s">
        <v>3895</v>
      </c>
      <c r="K510" t="s">
        <v>3896</v>
      </c>
      <c r="L510" t="s">
        <v>5452</v>
      </c>
      <c r="M510" s="67" t="s">
        <v>3897</v>
      </c>
      <c r="N510" s="67" t="s">
        <v>5453</v>
      </c>
      <c r="O510" s="67" t="s">
        <v>1967</v>
      </c>
      <c r="P510" s="66" t="s">
        <v>501</v>
      </c>
      <c r="Q510" s="67" t="s">
        <v>501</v>
      </c>
    </row>
    <row r="511" spans="1:17" ht="18" customHeight="1">
      <c r="A511">
        <v>3581</v>
      </c>
      <c r="B511">
        <v>3581</v>
      </c>
      <c r="C511" s="10">
        <v>41057</v>
      </c>
      <c r="D511">
        <v>41102</v>
      </c>
      <c r="E511" t="s">
        <v>1698</v>
      </c>
      <c r="F511" t="s">
        <v>1545</v>
      </c>
      <c r="G511" t="s">
        <v>3898</v>
      </c>
      <c r="H511" s="67" t="s">
        <v>501</v>
      </c>
      <c r="I511" s="67" t="s">
        <v>501</v>
      </c>
      <c r="J511" t="s">
        <v>3899</v>
      </c>
      <c r="K511" t="s">
        <v>4664</v>
      </c>
      <c r="L511" t="s">
        <v>5454</v>
      </c>
      <c r="M511" s="67" t="s">
        <v>3900</v>
      </c>
      <c r="N511" s="67" t="s">
        <v>501</v>
      </c>
      <c r="O511" s="67" t="s">
        <v>501</v>
      </c>
      <c r="P511" s="66" t="s">
        <v>501</v>
      </c>
      <c r="Q511" s="67" t="s">
        <v>501</v>
      </c>
    </row>
    <row r="512" spans="1:17" ht="18" customHeight="1">
      <c r="A512">
        <v>3583</v>
      </c>
      <c r="B512">
        <v>3583</v>
      </c>
      <c r="C512" s="10">
        <v>41057</v>
      </c>
      <c r="D512">
        <v>41102</v>
      </c>
      <c r="E512" t="s">
        <v>1544</v>
      </c>
      <c r="F512" t="s">
        <v>1545</v>
      </c>
      <c r="G512" t="s">
        <v>3901</v>
      </c>
      <c r="H512" s="67" t="s">
        <v>5971</v>
      </c>
      <c r="I512" s="67">
        <v>41110</v>
      </c>
      <c r="J512" t="s">
        <v>3902</v>
      </c>
      <c r="K512" t="s">
        <v>3903</v>
      </c>
      <c r="L512" t="s">
        <v>5455</v>
      </c>
      <c r="M512" s="67" t="s">
        <v>3904</v>
      </c>
      <c r="N512" s="67" t="s">
        <v>6058</v>
      </c>
      <c r="O512" s="67" t="s">
        <v>501</v>
      </c>
      <c r="P512" s="66">
        <v>41110</v>
      </c>
      <c r="Q512" s="67" t="s">
        <v>501</v>
      </c>
    </row>
    <row r="513" spans="1:17" ht="18" customHeight="1">
      <c r="A513">
        <v>3584</v>
      </c>
      <c r="B513">
        <v>3584</v>
      </c>
      <c r="C513" s="10">
        <v>41057</v>
      </c>
      <c r="D513">
        <v>41102</v>
      </c>
      <c r="E513" t="s">
        <v>1544</v>
      </c>
      <c r="F513" t="s">
        <v>1787</v>
      </c>
      <c r="G513" t="s">
        <v>3905</v>
      </c>
      <c r="H513" s="67" t="s">
        <v>5801</v>
      </c>
      <c r="I513" s="67">
        <v>41101</v>
      </c>
      <c r="J513" t="s">
        <v>4754</v>
      </c>
      <c r="K513" t="s">
        <v>4755</v>
      </c>
      <c r="L513" t="s">
        <v>5456</v>
      </c>
      <c r="M513" s="67" t="s">
        <v>3906</v>
      </c>
      <c r="N513" s="67" t="s">
        <v>5802</v>
      </c>
      <c r="O513" s="67" t="s">
        <v>5803</v>
      </c>
      <c r="P513" s="66">
        <v>41103</v>
      </c>
      <c r="Q513" s="67" t="s">
        <v>501</v>
      </c>
    </row>
    <row r="514" spans="1:17" ht="18" customHeight="1">
      <c r="A514">
        <v>3585</v>
      </c>
      <c r="B514">
        <v>3585</v>
      </c>
      <c r="C514" s="10">
        <v>41057</v>
      </c>
      <c r="D514">
        <v>41110</v>
      </c>
      <c r="E514" t="s">
        <v>1609</v>
      </c>
      <c r="F514" t="s">
        <v>1545</v>
      </c>
      <c r="G514" t="s">
        <v>3907</v>
      </c>
      <c r="H514" s="67" t="s">
        <v>4665</v>
      </c>
      <c r="I514" s="67" t="s">
        <v>501</v>
      </c>
      <c r="J514" t="s">
        <v>3908</v>
      </c>
      <c r="K514" t="s">
        <v>3909</v>
      </c>
      <c r="L514" t="s">
        <v>5457</v>
      </c>
      <c r="M514" s="67" t="s">
        <v>6059</v>
      </c>
      <c r="N514" s="67" t="s">
        <v>501</v>
      </c>
      <c r="O514" s="67" t="s">
        <v>501</v>
      </c>
      <c r="P514" s="66" t="s">
        <v>501</v>
      </c>
      <c r="Q514" s="67" t="s">
        <v>6060</v>
      </c>
    </row>
    <row r="515" spans="1:17" ht="18" customHeight="1">
      <c r="A515">
        <v>3586</v>
      </c>
      <c r="B515">
        <v>3586</v>
      </c>
      <c r="C515" s="10">
        <v>41057</v>
      </c>
      <c r="D515">
        <v>41117</v>
      </c>
      <c r="E515" t="s">
        <v>1698</v>
      </c>
      <c r="F515" t="s">
        <v>1545</v>
      </c>
      <c r="G515" t="s">
        <v>3910</v>
      </c>
      <c r="H515" s="67" t="s">
        <v>501</v>
      </c>
      <c r="I515" s="67" t="s">
        <v>501</v>
      </c>
      <c r="J515" t="s">
        <v>3911</v>
      </c>
      <c r="K515" t="s">
        <v>5458</v>
      </c>
      <c r="L515" t="s">
        <v>5459</v>
      </c>
      <c r="M515" s="67" t="s">
        <v>3912</v>
      </c>
      <c r="N515" s="67" t="s">
        <v>501</v>
      </c>
      <c r="O515" s="67" t="s">
        <v>501</v>
      </c>
      <c r="P515" s="66" t="s">
        <v>501</v>
      </c>
      <c r="Q515" s="67" t="s">
        <v>5460</v>
      </c>
    </row>
    <row r="516" spans="1:17" ht="18" customHeight="1">
      <c r="A516">
        <v>3592</v>
      </c>
      <c r="B516">
        <v>3592</v>
      </c>
      <c r="C516" s="10">
        <v>41058</v>
      </c>
      <c r="D516">
        <v>41103</v>
      </c>
      <c r="E516" t="s">
        <v>1544</v>
      </c>
      <c r="F516" t="s">
        <v>1545</v>
      </c>
      <c r="G516" t="s">
        <v>3913</v>
      </c>
      <c r="H516" s="67" t="s">
        <v>4744</v>
      </c>
      <c r="I516" s="67">
        <v>41087</v>
      </c>
      <c r="J516" t="s">
        <v>3914</v>
      </c>
      <c r="K516" t="s">
        <v>3915</v>
      </c>
      <c r="L516" t="s">
        <v>5461</v>
      </c>
      <c r="M516" s="67" t="s">
        <v>3916</v>
      </c>
      <c r="N516" s="67" t="s">
        <v>4756</v>
      </c>
      <c r="O516" s="67" t="s">
        <v>1674</v>
      </c>
      <c r="P516" s="66">
        <v>41087</v>
      </c>
      <c r="Q516" s="67" t="s">
        <v>501</v>
      </c>
    </row>
    <row r="517" spans="1:17" ht="18" customHeight="1">
      <c r="A517">
        <v>3591</v>
      </c>
      <c r="B517">
        <v>3591</v>
      </c>
      <c r="C517" s="10">
        <v>41058</v>
      </c>
      <c r="D517">
        <v>41103</v>
      </c>
      <c r="E517" t="s">
        <v>1544</v>
      </c>
      <c r="F517" t="s">
        <v>1545</v>
      </c>
      <c r="G517" t="s">
        <v>3917</v>
      </c>
      <c r="H517" s="67" t="s">
        <v>4666</v>
      </c>
      <c r="I517" s="67">
        <v>41087</v>
      </c>
      <c r="J517" t="s">
        <v>3918</v>
      </c>
      <c r="K517" t="s">
        <v>3919</v>
      </c>
      <c r="L517" t="s">
        <v>5804</v>
      </c>
      <c r="M517" s="67" t="s">
        <v>3920</v>
      </c>
      <c r="N517" s="67" t="s">
        <v>4757</v>
      </c>
      <c r="O517" s="67" t="s">
        <v>4758</v>
      </c>
      <c r="P517" s="66">
        <v>41087</v>
      </c>
      <c r="Q517" s="67" t="s">
        <v>501</v>
      </c>
    </row>
    <row r="518" spans="1:17" ht="18" customHeight="1">
      <c r="A518">
        <v>3589</v>
      </c>
      <c r="B518">
        <v>3589</v>
      </c>
      <c r="C518" s="10">
        <v>41058</v>
      </c>
      <c r="D518">
        <v>41103</v>
      </c>
      <c r="E518" t="s">
        <v>1544</v>
      </c>
      <c r="F518" t="s">
        <v>1787</v>
      </c>
      <c r="G518" t="s">
        <v>3921</v>
      </c>
      <c r="H518" s="67" t="s">
        <v>4949</v>
      </c>
      <c r="I518" s="67">
        <v>41092</v>
      </c>
      <c r="J518" t="s">
        <v>3922</v>
      </c>
      <c r="K518" t="s">
        <v>3923</v>
      </c>
      <c r="L518" t="s">
        <v>6061</v>
      </c>
      <c r="M518" s="67" t="s">
        <v>3924</v>
      </c>
      <c r="N518" s="67" t="s">
        <v>5462</v>
      </c>
      <c r="O518" s="67" t="s">
        <v>1817</v>
      </c>
      <c r="P518" s="66">
        <v>41092</v>
      </c>
      <c r="Q518" s="67" t="s">
        <v>501</v>
      </c>
    </row>
    <row r="519" spans="1:17" ht="18" customHeight="1">
      <c r="A519">
        <v>3588</v>
      </c>
      <c r="B519">
        <v>3588</v>
      </c>
      <c r="C519" s="10">
        <v>41058</v>
      </c>
      <c r="D519">
        <v>41118</v>
      </c>
      <c r="E519" t="s">
        <v>1609</v>
      </c>
      <c r="F519" t="s">
        <v>1545</v>
      </c>
      <c r="G519" t="s">
        <v>3925</v>
      </c>
      <c r="H519" s="67" t="s">
        <v>5972</v>
      </c>
      <c r="I519" s="67">
        <v>41109</v>
      </c>
      <c r="J519" t="s">
        <v>3926</v>
      </c>
      <c r="K519" t="s">
        <v>5463</v>
      </c>
      <c r="L519" t="s">
        <v>5464</v>
      </c>
      <c r="M519" s="67" t="s">
        <v>3927</v>
      </c>
      <c r="N519" s="67" t="s">
        <v>6062</v>
      </c>
      <c r="O519" s="67" t="s">
        <v>1582</v>
      </c>
      <c r="P519" s="66" t="s">
        <v>501</v>
      </c>
      <c r="Q519" s="67" t="s">
        <v>5465</v>
      </c>
    </row>
    <row r="520" spans="1:17" ht="18" customHeight="1">
      <c r="A520">
        <v>3611</v>
      </c>
      <c r="B520">
        <v>3611</v>
      </c>
      <c r="C520" s="10">
        <v>41057</v>
      </c>
      <c r="D520">
        <v>41143</v>
      </c>
      <c r="E520" t="s">
        <v>1544</v>
      </c>
      <c r="F520" t="s">
        <v>1545</v>
      </c>
      <c r="G520" t="s">
        <v>3801</v>
      </c>
      <c r="H520" s="67" t="s">
        <v>5973</v>
      </c>
      <c r="I520" s="67">
        <v>41109</v>
      </c>
      <c r="J520" t="s">
        <v>3928</v>
      </c>
      <c r="K520" t="s">
        <v>3929</v>
      </c>
      <c r="L520" t="s">
        <v>5466</v>
      </c>
      <c r="M520" s="67" t="s">
        <v>3930</v>
      </c>
      <c r="N520" s="67" t="s">
        <v>6063</v>
      </c>
      <c r="O520" s="67" t="s">
        <v>6477</v>
      </c>
      <c r="P520" s="66">
        <v>41117</v>
      </c>
      <c r="Q520" s="67" t="s">
        <v>4059</v>
      </c>
    </row>
    <row r="521" spans="1:17" ht="18" customHeight="1">
      <c r="A521">
        <v>3582</v>
      </c>
      <c r="B521">
        <v>3582</v>
      </c>
      <c r="C521" s="10">
        <v>41057</v>
      </c>
      <c r="D521">
        <v>41102</v>
      </c>
      <c r="E521" t="s">
        <v>1544</v>
      </c>
      <c r="F521" t="s">
        <v>1545</v>
      </c>
      <c r="G521" t="s">
        <v>4011</v>
      </c>
      <c r="H521" s="67" t="s">
        <v>5974</v>
      </c>
      <c r="I521" s="67">
        <v>41108</v>
      </c>
      <c r="J521" t="s">
        <v>4012</v>
      </c>
      <c r="K521" t="s">
        <v>4013</v>
      </c>
      <c r="L521" t="s">
        <v>5467</v>
      </c>
      <c r="M521" s="67" t="s">
        <v>4014</v>
      </c>
      <c r="N521" s="67" t="s">
        <v>5975</v>
      </c>
      <c r="O521" s="67" t="s">
        <v>5976</v>
      </c>
      <c r="P521" s="66">
        <v>41109</v>
      </c>
      <c r="Q521" s="67" t="s">
        <v>501</v>
      </c>
    </row>
    <row r="522" spans="1:17" ht="18" customHeight="1">
      <c r="A522">
        <v>3641</v>
      </c>
      <c r="B522">
        <v>3641</v>
      </c>
      <c r="C522" s="10">
        <v>41060</v>
      </c>
      <c r="D522">
        <v>41105</v>
      </c>
      <c r="E522" t="s">
        <v>1698</v>
      </c>
      <c r="F522" t="s">
        <v>1545</v>
      </c>
      <c r="G522" t="s">
        <v>1563</v>
      </c>
      <c r="H522" s="67" t="s">
        <v>501</v>
      </c>
      <c r="I522" s="67" t="s">
        <v>501</v>
      </c>
      <c r="J522" t="s">
        <v>4015</v>
      </c>
      <c r="K522" t="s">
        <v>4016</v>
      </c>
      <c r="L522" t="s">
        <v>5468</v>
      </c>
      <c r="M522" s="67" t="s">
        <v>4017</v>
      </c>
      <c r="N522" s="67" t="s">
        <v>501</v>
      </c>
      <c r="O522" s="67" t="s">
        <v>501</v>
      </c>
      <c r="P522" s="66" t="s">
        <v>501</v>
      </c>
      <c r="Q522" s="67" t="s">
        <v>501</v>
      </c>
    </row>
    <row r="523" spans="1:17" ht="18" customHeight="1">
      <c r="A523">
        <v>3560</v>
      </c>
      <c r="B523">
        <v>3560</v>
      </c>
      <c r="C523" s="10">
        <v>41060</v>
      </c>
      <c r="D523">
        <v>41105</v>
      </c>
      <c r="E523" t="s">
        <v>1698</v>
      </c>
      <c r="F523" t="s">
        <v>1545</v>
      </c>
      <c r="G523" t="s">
        <v>1916</v>
      </c>
      <c r="H523" s="67" t="s">
        <v>501</v>
      </c>
      <c r="I523" s="67" t="s">
        <v>501</v>
      </c>
      <c r="J523" t="s">
        <v>4018</v>
      </c>
      <c r="K523" t="s">
        <v>4019</v>
      </c>
      <c r="L523" t="s">
        <v>5112</v>
      </c>
      <c r="M523" s="67" t="s">
        <v>4020</v>
      </c>
      <c r="N523" s="67" t="s">
        <v>501</v>
      </c>
      <c r="O523" s="67" t="s">
        <v>501</v>
      </c>
      <c r="P523" s="66" t="s">
        <v>501</v>
      </c>
      <c r="Q523" s="67" t="s">
        <v>501</v>
      </c>
    </row>
    <row r="524" spans="1:17" ht="18" customHeight="1">
      <c r="A524">
        <v>3767</v>
      </c>
      <c r="B524">
        <v>3767</v>
      </c>
      <c r="C524" s="10">
        <v>41073</v>
      </c>
      <c r="D524">
        <v>41118</v>
      </c>
      <c r="E524" t="s">
        <v>1544</v>
      </c>
      <c r="F524" t="s">
        <v>1787</v>
      </c>
      <c r="G524" t="s">
        <v>4071</v>
      </c>
      <c r="H524" s="67" t="s">
        <v>5805</v>
      </c>
      <c r="I524" s="67">
        <v>41102</v>
      </c>
      <c r="J524" t="s">
        <v>4072</v>
      </c>
      <c r="K524" t="s">
        <v>4073</v>
      </c>
      <c r="L524">
        <v>35930112</v>
      </c>
      <c r="M524" s="67" t="s">
        <v>4074</v>
      </c>
      <c r="N524" s="67" t="s">
        <v>5806</v>
      </c>
      <c r="O524" s="67" t="s">
        <v>5549</v>
      </c>
      <c r="P524" s="66">
        <v>41103</v>
      </c>
      <c r="Q524" s="67" t="s">
        <v>4075</v>
      </c>
    </row>
    <row r="525" spans="1:17" ht="18" customHeight="1">
      <c r="A525">
        <v>3766</v>
      </c>
      <c r="B525">
        <v>3766</v>
      </c>
      <c r="C525" s="10">
        <v>41073</v>
      </c>
      <c r="D525">
        <v>41118</v>
      </c>
      <c r="E525" t="s">
        <v>1544</v>
      </c>
      <c r="F525" t="s">
        <v>1787</v>
      </c>
      <c r="G525" t="s">
        <v>4071</v>
      </c>
      <c r="H525" s="67" t="s">
        <v>5977</v>
      </c>
      <c r="I525" s="67">
        <v>41108</v>
      </c>
      <c r="J525" t="s">
        <v>4076</v>
      </c>
      <c r="K525" t="s">
        <v>4077</v>
      </c>
      <c r="L525">
        <v>35930160</v>
      </c>
      <c r="M525" s="67" t="s">
        <v>4078</v>
      </c>
      <c r="N525" s="67" t="s">
        <v>5978</v>
      </c>
      <c r="O525" s="67" t="s">
        <v>5979</v>
      </c>
      <c r="P525" s="66">
        <v>41109</v>
      </c>
      <c r="Q525" s="67" t="s">
        <v>4079</v>
      </c>
    </row>
    <row r="526" spans="1:17" ht="18" customHeight="1">
      <c r="A526">
        <v>3763</v>
      </c>
      <c r="B526">
        <v>3763</v>
      </c>
      <c r="C526" s="10">
        <v>41073</v>
      </c>
      <c r="D526">
        <v>41118</v>
      </c>
      <c r="E526" t="s">
        <v>1544</v>
      </c>
      <c r="F526" t="s">
        <v>1787</v>
      </c>
      <c r="G526" t="s">
        <v>4071</v>
      </c>
      <c r="H526" s="67" t="s">
        <v>5807</v>
      </c>
      <c r="I526" s="67">
        <v>41103</v>
      </c>
      <c r="J526" t="s">
        <v>4080</v>
      </c>
      <c r="K526" t="s">
        <v>4081</v>
      </c>
      <c r="L526" t="s">
        <v>6064</v>
      </c>
      <c r="M526" s="67" t="s">
        <v>4082</v>
      </c>
      <c r="N526" s="67" t="s">
        <v>5808</v>
      </c>
      <c r="O526" s="67" t="s">
        <v>4420</v>
      </c>
      <c r="P526" s="66">
        <v>41103</v>
      </c>
      <c r="Q526" s="67" t="s">
        <v>4083</v>
      </c>
    </row>
    <row r="527" spans="1:17" ht="18" customHeight="1">
      <c r="A527">
        <v>3764</v>
      </c>
      <c r="B527">
        <v>3764</v>
      </c>
      <c r="C527" s="10">
        <v>41073</v>
      </c>
      <c r="D527">
        <v>41118</v>
      </c>
      <c r="E527" t="s">
        <v>1553</v>
      </c>
      <c r="F527" t="s">
        <v>1545</v>
      </c>
      <c r="G527" t="s">
        <v>1791</v>
      </c>
      <c r="H527" s="67" t="s">
        <v>501</v>
      </c>
      <c r="I527" s="67" t="s">
        <v>501</v>
      </c>
      <c r="J527" t="s">
        <v>4084</v>
      </c>
      <c r="K527" t="s">
        <v>4085</v>
      </c>
      <c r="L527">
        <v>35930462</v>
      </c>
      <c r="M527" s="67" t="s">
        <v>4086</v>
      </c>
      <c r="N527" s="67" t="s">
        <v>501</v>
      </c>
      <c r="O527" s="67" t="s">
        <v>501</v>
      </c>
      <c r="P527" s="66" t="s">
        <v>501</v>
      </c>
      <c r="Q527" s="67" t="s">
        <v>4442</v>
      </c>
    </row>
    <row r="528" spans="1:17" ht="18" customHeight="1">
      <c r="A528">
        <v>3762</v>
      </c>
      <c r="B528">
        <v>3762</v>
      </c>
      <c r="C528" s="10">
        <v>41073</v>
      </c>
      <c r="D528">
        <v>41118</v>
      </c>
      <c r="E528" t="s">
        <v>1544</v>
      </c>
      <c r="F528" t="s">
        <v>1787</v>
      </c>
      <c r="G528" t="s">
        <v>4071</v>
      </c>
      <c r="H528" s="67" t="s">
        <v>6065</v>
      </c>
      <c r="I528" s="67">
        <v>41109</v>
      </c>
      <c r="J528" t="s">
        <v>4087</v>
      </c>
      <c r="K528" t="s">
        <v>4088</v>
      </c>
      <c r="L528">
        <v>35930125</v>
      </c>
      <c r="M528" s="67" t="s">
        <v>4089</v>
      </c>
      <c r="N528" s="67" t="s">
        <v>6066</v>
      </c>
      <c r="O528" s="67" t="s">
        <v>6067</v>
      </c>
      <c r="P528" s="66">
        <v>41114</v>
      </c>
      <c r="Q528" s="67" t="s">
        <v>4090</v>
      </c>
    </row>
    <row r="529" spans="1:17" ht="18" customHeight="1">
      <c r="A529">
        <v>3761</v>
      </c>
      <c r="B529">
        <v>3761</v>
      </c>
      <c r="C529" s="10">
        <v>41073</v>
      </c>
      <c r="D529">
        <v>41118</v>
      </c>
      <c r="E529" t="s">
        <v>1609</v>
      </c>
      <c r="F529" t="s">
        <v>1787</v>
      </c>
      <c r="G529" t="s">
        <v>4071</v>
      </c>
      <c r="H529" s="67" t="s">
        <v>5809</v>
      </c>
      <c r="I529" s="67">
        <v>41102</v>
      </c>
      <c r="J529" t="s">
        <v>4091</v>
      </c>
      <c r="K529" t="s">
        <v>4092</v>
      </c>
      <c r="L529">
        <v>35930409</v>
      </c>
      <c r="M529" s="67" t="s">
        <v>4093</v>
      </c>
      <c r="N529" s="67" t="s">
        <v>501</v>
      </c>
      <c r="O529" s="67" t="s">
        <v>501</v>
      </c>
      <c r="P529" s="66" t="s">
        <v>501</v>
      </c>
      <c r="Q529" s="67" t="s">
        <v>4094</v>
      </c>
    </row>
    <row r="530" spans="1:17" ht="18" customHeight="1">
      <c r="A530">
        <v>3757</v>
      </c>
      <c r="B530">
        <v>3757</v>
      </c>
      <c r="C530" s="10">
        <v>41073</v>
      </c>
      <c r="D530">
        <v>41118</v>
      </c>
      <c r="E530" t="s">
        <v>1553</v>
      </c>
      <c r="F530" t="s">
        <v>1545</v>
      </c>
      <c r="G530" t="s">
        <v>4095</v>
      </c>
      <c r="H530" s="67" t="s">
        <v>501</v>
      </c>
      <c r="I530" s="67">
        <v>41117</v>
      </c>
      <c r="J530" t="s">
        <v>4096</v>
      </c>
      <c r="K530" t="s">
        <v>4097</v>
      </c>
      <c r="L530">
        <v>39740000</v>
      </c>
      <c r="M530" s="67" t="s">
        <v>4098</v>
      </c>
      <c r="N530" s="67" t="s">
        <v>501</v>
      </c>
      <c r="O530" s="67" t="s">
        <v>501</v>
      </c>
      <c r="P530" s="66" t="s">
        <v>501</v>
      </c>
      <c r="Q530" s="67" t="s">
        <v>4827</v>
      </c>
    </row>
    <row r="531" spans="1:17" ht="18" customHeight="1">
      <c r="A531">
        <v>3758</v>
      </c>
      <c r="B531">
        <v>3758</v>
      </c>
      <c r="C531" s="10">
        <v>41073</v>
      </c>
      <c r="D531">
        <v>41118</v>
      </c>
      <c r="E531" t="s">
        <v>1553</v>
      </c>
      <c r="F531" t="s">
        <v>1545</v>
      </c>
      <c r="G531" t="s">
        <v>4095</v>
      </c>
      <c r="H531" s="67" t="s">
        <v>6478</v>
      </c>
      <c r="I531" s="67">
        <v>41120</v>
      </c>
      <c r="J531" t="s">
        <v>4099</v>
      </c>
      <c r="K531" t="s">
        <v>4100</v>
      </c>
      <c r="L531">
        <v>39740000</v>
      </c>
      <c r="M531" s="67" t="s">
        <v>4101</v>
      </c>
      <c r="N531" s="67" t="s">
        <v>6479</v>
      </c>
      <c r="O531" s="67" t="s">
        <v>6181</v>
      </c>
      <c r="P531" s="66" t="s">
        <v>501</v>
      </c>
      <c r="Q531" s="67" t="s">
        <v>4443</v>
      </c>
    </row>
    <row r="532" spans="1:17" ht="18" customHeight="1">
      <c r="A532">
        <v>3756</v>
      </c>
      <c r="B532">
        <v>3756</v>
      </c>
      <c r="C532" s="10">
        <v>41073</v>
      </c>
      <c r="D532">
        <v>41118</v>
      </c>
      <c r="E532" t="s">
        <v>1544</v>
      </c>
      <c r="F532" t="s">
        <v>1545</v>
      </c>
      <c r="G532" t="s">
        <v>4095</v>
      </c>
      <c r="H532" s="67" t="s">
        <v>6480</v>
      </c>
      <c r="I532" s="67">
        <v>41120</v>
      </c>
      <c r="J532" t="s">
        <v>4102</v>
      </c>
      <c r="K532" t="s">
        <v>4103</v>
      </c>
      <c r="L532">
        <v>39740000</v>
      </c>
      <c r="M532" s="67" t="s">
        <v>4104</v>
      </c>
      <c r="N532" s="67" t="s">
        <v>6481</v>
      </c>
      <c r="O532" s="67" t="s">
        <v>6210</v>
      </c>
      <c r="P532" s="66">
        <v>41120</v>
      </c>
      <c r="Q532" s="67" t="s">
        <v>4105</v>
      </c>
    </row>
    <row r="533" spans="1:17" ht="18" customHeight="1">
      <c r="A533">
        <v>3755</v>
      </c>
      <c r="B533">
        <v>3755</v>
      </c>
      <c r="C533" s="10">
        <v>41073</v>
      </c>
      <c r="D533">
        <v>41118</v>
      </c>
      <c r="E533" t="s">
        <v>1553</v>
      </c>
      <c r="F533" t="s">
        <v>1545</v>
      </c>
      <c r="G533" t="s">
        <v>4095</v>
      </c>
      <c r="H533" s="67" t="s">
        <v>6482</v>
      </c>
      <c r="I533" s="67">
        <v>41120</v>
      </c>
      <c r="J533" t="s">
        <v>4106</v>
      </c>
      <c r="K533" t="s">
        <v>4107</v>
      </c>
      <c r="L533">
        <v>39740000</v>
      </c>
      <c r="M533" s="67" t="s">
        <v>4104</v>
      </c>
      <c r="N533" s="67" t="s">
        <v>6483</v>
      </c>
      <c r="O533" s="67" t="s">
        <v>6181</v>
      </c>
      <c r="P533" s="66" t="s">
        <v>501</v>
      </c>
      <c r="Q533" s="67" t="s">
        <v>4444</v>
      </c>
    </row>
    <row r="534" spans="1:17" ht="18" customHeight="1">
      <c r="A534">
        <v>3759</v>
      </c>
      <c r="B534">
        <v>3759</v>
      </c>
      <c r="C534" s="10">
        <v>41073</v>
      </c>
      <c r="D534">
        <v>41118</v>
      </c>
      <c r="E534" t="s">
        <v>1609</v>
      </c>
      <c r="F534" t="s">
        <v>1545</v>
      </c>
      <c r="G534" t="s">
        <v>4095</v>
      </c>
      <c r="H534" s="67" t="s">
        <v>6279</v>
      </c>
      <c r="I534" s="67">
        <v>41117</v>
      </c>
      <c r="J534" t="s">
        <v>4108</v>
      </c>
      <c r="K534" t="s">
        <v>4109</v>
      </c>
      <c r="L534">
        <v>39740000</v>
      </c>
      <c r="M534" s="67" t="s">
        <v>4104</v>
      </c>
      <c r="N534" s="67" t="s">
        <v>6484</v>
      </c>
      <c r="O534" s="67" t="s">
        <v>6181</v>
      </c>
      <c r="P534" s="66" t="s">
        <v>501</v>
      </c>
      <c r="Q534" s="67" t="s">
        <v>4110</v>
      </c>
    </row>
    <row r="535" spans="1:17" ht="18" customHeight="1">
      <c r="A535">
        <v>3769</v>
      </c>
      <c r="B535">
        <v>3769</v>
      </c>
      <c r="C535" s="10">
        <v>41073</v>
      </c>
      <c r="D535">
        <v>41118</v>
      </c>
      <c r="E535" t="s">
        <v>1544</v>
      </c>
      <c r="F535" t="s">
        <v>1787</v>
      </c>
      <c r="G535" t="s">
        <v>4071</v>
      </c>
      <c r="H535" s="67" t="s">
        <v>5980</v>
      </c>
      <c r="I535" s="67">
        <v>41108</v>
      </c>
      <c r="J535" t="s">
        <v>4111</v>
      </c>
      <c r="K535" t="s">
        <v>4112</v>
      </c>
      <c r="L535">
        <v>35931023</v>
      </c>
      <c r="M535" s="67" t="s">
        <v>4113</v>
      </c>
      <c r="N535" s="67" t="s">
        <v>5981</v>
      </c>
      <c r="O535" s="67" t="s">
        <v>1817</v>
      </c>
      <c r="P535" s="66">
        <v>41109</v>
      </c>
      <c r="Q535" s="67" t="s">
        <v>4114</v>
      </c>
    </row>
    <row r="536" spans="1:17" ht="18" customHeight="1">
      <c r="A536">
        <v>3667</v>
      </c>
      <c r="B536">
        <v>3667</v>
      </c>
      <c r="C536" s="10">
        <v>41071</v>
      </c>
      <c r="D536">
        <v>41116</v>
      </c>
      <c r="E536" t="s">
        <v>1553</v>
      </c>
      <c r="F536" t="s">
        <v>1545</v>
      </c>
      <c r="G536" t="s">
        <v>2917</v>
      </c>
      <c r="H536" s="67" t="s">
        <v>501</v>
      </c>
      <c r="I536" s="67" t="s">
        <v>501</v>
      </c>
      <c r="J536" t="s">
        <v>4115</v>
      </c>
      <c r="K536" t="s">
        <v>4116</v>
      </c>
      <c r="L536">
        <v>39873000</v>
      </c>
      <c r="M536" s="67" t="s">
        <v>4117</v>
      </c>
      <c r="N536" s="67" t="s">
        <v>501</v>
      </c>
      <c r="O536" s="67" t="s">
        <v>501</v>
      </c>
      <c r="P536" s="66" t="s">
        <v>501</v>
      </c>
      <c r="Q536" s="67" t="s">
        <v>4828</v>
      </c>
    </row>
    <row r="537" spans="1:17" ht="18" customHeight="1">
      <c r="A537">
        <v>3660</v>
      </c>
      <c r="B537">
        <v>3660</v>
      </c>
      <c r="C537" s="10">
        <v>41066</v>
      </c>
      <c r="D537">
        <v>41111</v>
      </c>
      <c r="E537" t="s">
        <v>1553</v>
      </c>
      <c r="F537" t="s">
        <v>1545</v>
      </c>
      <c r="G537" t="s">
        <v>4118</v>
      </c>
      <c r="H537" s="67" t="s">
        <v>501</v>
      </c>
      <c r="I537" s="67">
        <v>41121</v>
      </c>
      <c r="J537" t="s">
        <v>4119</v>
      </c>
      <c r="K537" t="s">
        <v>4120</v>
      </c>
      <c r="L537">
        <v>38770000</v>
      </c>
      <c r="M537" s="67" t="s">
        <v>4121</v>
      </c>
      <c r="N537" s="67" t="s">
        <v>501</v>
      </c>
      <c r="O537" s="67" t="s">
        <v>501</v>
      </c>
      <c r="P537" s="66" t="s">
        <v>501</v>
      </c>
      <c r="Q537" s="67" t="s">
        <v>4445</v>
      </c>
    </row>
    <row r="538" spans="1:17" ht="18" customHeight="1">
      <c r="A538">
        <v>3696</v>
      </c>
      <c r="B538">
        <v>3696</v>
      </c>
      <c r="C538" s="10">
        <v>41071</v>
      </c>
      <c r="D538">
        <v>41116</v>
      </c>
      <c r="E538" t="s">
        <v>1553</v>
      </c>
      <c r="F538" t="s">
        <v>1545</v>
      </c>
      <c r="G538" t="s">
        <v>175</v>
      </c>
      <c r="H538" s="67" t="s">
        <v>501</v>
      </c>
      <c r="I538" s="67" t="s">
        <v>501</v>
      </c>
      <c r="J538" t="s">
        <v>4122</v>
      </c>
      <c r="K538" t="s">
        <v>4123</v>
      </c>
      <c r="L538">
        <v>39800000</v>
      </c>
      <c r="M538" s="67" t="s">
        <v>4124</v>
      </c>
      <c r="N538" s="67" t="s">
        <v>501</v>
      </c>
      <c r="O538" s="67" t="s">
        <v>501</v>
      </c>
      <c r="P538" s="66" t="s">
        <v>501</v>
      </c>
      <c r="Q538" s="67" t="s">
        <v>4446</v>
      </c>
    </row>
    <row r="539" spans="1:17" ht="18" customHeight="1">
      <c r="A539">
        <v>3689</v>
      </c>
      <c r="B539">
        <v>3689</v>
      </c>
      <c r="C539" s="10">
        <v>41071</v>
      </c>
      <c r="D539">
        <v>41116</v>
      </c>
      <c r="E539" t="s">
        <v>1609</v>
      </c>
      <c r="F539" t="s">
        <v>1545</v>
      </c>
      <c r="G539" t="s">
        <v>175</v>
      </c>
      <c r="H539" s="67" t="s">
        <v>5810</v>
      </c>
      <c r="I539" s="67">
        <v>41101</v>
      </c>
      <c r="J539" t="s">
        <v>4125</v>
      </c>
      <c r="K539" t="s">
        <v>4126</v>
      </c>
      <c r="L539">
        <v>39800000</v>
      </c>
      <c r="M539" s="67" t="s">
        <v>4127</v>
      </c>
      <c r="N539" s="67" t="s">
        <v>5811</v>
      </c>
      <c r="O539" s="67" t="s">
        <v>5812</v>
      </c>
      <c r="P539" s="66" t="s">
        <v>501</v>
      </c>
      <c r="Q539" s="67" t="s">
        <v>4128</v>
      </c>
    </row>
    <row r="540" spans="1:17" ht="18" customHeight="1">
      <c r="A540">
        <v>3690</v>
      </c>
      <c r="B540">
        <v>3690</v>
      </c>
      <c r="C540" s="10">
        <v>41071</v>
      </c>
      <c r="D540">
        <v>41116</v>
      </c>
      <c r="E540" t="s">
        <v>1553</v>
      </c>
      <c r="F540" t="s">
        <v>1545</v>
      </c>
      <c r="G540" t="s">
        <v>175</v>
      </c>
      <c r="H540" s="67" t="s">
        <v>501</v>
      </c>
      <c r="I540" s="67" t="s">
        <v>501</v>
      </c>
      <c r="J540" t="s">
        <v>4129</v>
      </c>
      <c r="K540" t="s">
        <v>4130</v>
      </c>
      <c r="L540">
        <v>39800000</v>
      </c>
      <c r="M540" s="67" t="s">
        <v>4131</v>
      </c>
      <c r="N540" s="67" t="s">
        <v>501</v>
      </c>
      <c r="O540" s="67" t="s">
        <v>501</v>
      </c>
      <c r="P540" s="66" t="s">
        <v>501</v>
      </c>
      <c r="Q540" s="67" t="s">
        <v>4829</v>
      </c>
    </row>
    <row r="541" spans="1:17" ht="18" customHeight="1">
      <c r="A541">
        <v>3681</v>
      </c>
      <c r="B541">
        <v>3681</v>
      </c>
      <c r="C541" s="10">
        <v>41071</v>
      </c>
      <c r="D541">
        <v>41116</v>
      </c>
      <c r="E541" t="s">
        <v>1553</v>
      </c>
      <c r="F541" t="s">
        <v>1545</v>
      </c>
      <c r="G541" t="s">
        <v>175</v>
      </c>
      <c r="H541" s="67" t="s">
        <v>501</v>
      </c>
      <c r="I541" s="67" t="s">
        <v>501</v>
      </c>
      <c r="J541" t="s">
        <v>4132</v>
      </c>
      <c r="K541" t="s">
        <v>4133</v>
      </c>
      <c r="L541">
        <v>39800000</v>
      </c>
      <c r="M541" s="67" t="s">
        <v>4134</v>
      </c>
      <c r="N541" s="67" t="s">
        <v>501</v>
      </c>
      <c r="O541" s="67" t="s">
        <v>501</v>
      </c>
      <c r="P541" s="66" t="s">
        <v>501</v>
      </c>
      <c r="Q541" s="67" t="s">
        <v>4447</v>
      </c>
    </row>
    <row r="542" spans="1:17" ht="18" customHeight="1">
      <c r="A542">
        <v>3694</v>
      </c>
      <c r="B542">
        <v>3694</v>
      </c>
      <c r="C542" s="10">
        <v>41071</v>
      </c>
      <c r="D542">
        <v>41116</v>
      </c>
      <c r="E542" t="s">
        <v>1553</v>
      </c>
      <c r="F542" t="s">
        <v>1545</v>
      </c>
      <c r="G542" t="s">
        <v>175</v>
      </c>
      <c r="H542" s="67" t="s">
        <v>501</v>
      </c>
      <c r="I542" s="67" t="s">
        <v>501</v>
      </c>
      <c r="J542" t="s">
        <v>4135</v>
      </c>
      <c r="K542" t="s">
        <v>4136</v>
      </c>
      <c r="L542">
        <v>39800000</v>
      </c>
      <c r="M542" s="67" t="s">
        <v>4124</v>
      </c>
      <c r="N542" s="67" t="s">
        <v>501</v>
      </c>
      <c r="O542" s="67" t="s">
        <v>501</v>
      </c>
      <c r="P542" s="66" t="s">
        <v>501</v>
      </c>
      <c r="Q542" s="67" t="s">
        <v>4448</v>
      </c>
    </row>
    <row r="543" spans="1:17" ht="18" customHeight="1">
      <c r="A543">
        <v>3688</v>
      </c>
      <c r="B543">
        <v>3688</v>
      </c>
      <c r="C543" s="10">
        <v>41071</v>
      </c>
      <c r="D543">
        <v>41116</v>
      </c>
      <c r="E543" t="s">
        <v>1609</v>
      </c>
      <c r="F543" t="s">
        <v>1545</v>
      </c>
      <c r="G543" t="s">
        <v>175</v>
      </c>
      <c r="H543" s="67" t="s">
        <v>5813</v>
      </c>
      <c r="I543" s="67">
        <v>41102</v>
      </c>
      <c r="J543" t="s">
        <v>4137</v>
      </c>
      <c r="K543" t="s">
        <v>4138</v>
      </c>
      <c r="L543">
        <v>39800000</v>
      </c>
      <c r="M543" s="67" t="s">
        <v>4139</v>
      </c>
      <c r="N543" s="67" t="s">
        <v>5814</v>
      </c>
      <c r="O543" s="67" t="s">
        <v>3278</v>
      </c>
      <c r="P543" s="66" t="s">
        <v>501</v>
      </c>
      <c r="Q543" s="67" t="s">
        <v>4140</v>
      </c>
    </row>
    <row r="544" spans="1:17" ht="18" customHeight="1">
      <c r="A544">
        <v>3691</v>
      </c>
      <c r="B544">
        <v>3691</v>
      </c>
      <c r="C544" s="10">
        <v>41071</v>
      </c>
      <c r="D544">
        <v>41116</v>
      </c>
      <c r="E544" t="s">
        <v>1698</v>
      </c>
      <c r="F544" t="s">
        <v>1545</v>
      </c>
      <c r="G544" t="s">
        <v>175</v>
      </c>
      <c r="H544" s="67" t="s">
        <v>501</v>
      </c>
      <c r="I544" s="67" t="s">
        <v>501</v>
      </c>
      <c r="J544" t="s">
        <v>4141</v>
      </c>
      <c r="K544" t="s">
        <v>4142</v>
      </c>
      <c r="L544">
        <v>39800000</v>
      </c>
      <c r="M544" s="67" t="s">
        <v>4143</v>
      </c>
      <c r="N544" s="67" t="s">
        <v>501</v>
      </c>
      <c r="O544" s="67" t="s">
        <v>501</v>
      </c>
      <c r="P544" s="66" t="s">
        <v>501</v>
      </c>
      <c r="Q544" s="67" t="s">
        <v>4144</v>
      </c>
    </row>
    <row r="545" spans="1:17" ht="18" customHeight="1">
      <c r="A545">
        <v>3695</v>
      </c>
      <c r="B545">
        <v>3695</v>
      </c>
      <c r="C545" s="10">
        <v>41071</v>
      </c>
      <c r="D545">
        <v>41116</v>
      </c>
      <c r="E545" t="s">
        <v>1553</v>
      </c>
      <c r="F545" t="s">
        <v>1545</v>
      </c>
      <c r="G545" t="s">
        <v>175</v>
      </c>
      <c r="H545" s="67" t="s">
        <v>501</v>
      </c>
      <c r="I545" s="67" t="s">
        <v>501</v>
      </c>
      <c r="J545" t="s">
        <v>4145</v>
      </c>
      <c r="K545" t="s">
        <v>4146</v>
      </c>
      <c r="L545">
        <v>39800000</v>
      </c>
      <c r="M545" s="67" t="s">
        <v>4147</v>
      </c>
      <c r="N545" s="67" t="s">
        <v>501</v>
      </c>
      <c r="O545" s="67" t="s">
        <v>501</v>
      </c>
      <c r="P545" s="66" t="s">
        <v>501</v>
      </c>
      <c r="Q545" s="67" t="s">
        <v>4449</v>
      </c>
    </row>
    <row r="546" spans="1:17" ht="18" customHeight="1">
      <c r="A546">
        <v>3721</v>
      </c>
      <c r="B546">
        <v>3721</v>
      </c>
      <c r="C546" s="10">
        <v>41072</v>
      </c>
      <c r="D546">
        <v>41117</v>
      </c>
      <c r="E546" t="s">
        <v>1544</v>
      </c>
      <c r="F546" t="s">
        <v>1545</v>
      </c>
      <c r="G546" t="s">
        <v>4148</v>
      </c>
      <c r="H546" s="67" t="s">
        <v>6222</v>
      </c>
      <c r="I546" s="67">
        <v>41117</v>
      </c>
      <c r="J546" t="s">
        <v>4149</v>
      </c>
      <c r="K546" t="s">
        <v>4150</v>
      </c>
      <c r="L546">
        <v>39830000</v>
      </c>
      <c r="M546" s="67" t="s">
        <v>4151</v>
      </c>
      <c r="N546" s="67" t="s">
        <v>6223</v>
      </c>
      <c r="O546" s="67" t="s">
        <v>6224</v>
      </c>
      <c r="P546" s="66">
        <v>41117</v>
      </c>
      <c r="Q546" s="67" t="s">
        <v>4152</v>
      </c>
    </row>
    <row r="547" spans="1:17" ht="18" customHeight="1">
      <c r="A547">
        <v>3719</v>
      </c>
      <c r="B547">
        <v>3719</v>
      </c>
      <c r="C547" s="10">
        <v>41072</v>
      </c>
      <c r="D547">
        <v>41117</v>
      </c>
      <c r="E547" t="s">
        <v>1553</v>
      </c>
      <c r="F547" t="s">
        <v>1545</v>
      </c>
      <c r="G547" t="s">
        <v>4148</v>
      </c>
      <c r="H547" s="67" t="s">
        <v>6280</v>
      </c>
      <c r="I547" s="67">
        <v>41120</v>
      </c>
      <c r="J547" t="s">
        <v>4153</v>
      </c>
      <c r="K547" t="s">
        <v>4154</v>
      </c>
      <c r="L547">
        <v>39830000</v>
      </c>
      <c r="M547" s="67" t="s">
        <v>4155</v>
      </c>
      <c r="N547" s="67" t="s">
        <v>6485</v>
      </c>
      <c r="O547" s="67" t="s">
        <v>6464</v>
      </c>
      <c r="P547" s="66" t="s">
        <v>501</v>
      </c>
      <c r="Q547" s="67" t="s">
        <v>4450</v>
      </c>
    </row>
    <row r="548" spans="1:17" ht="18" customHeight="1">
      <c r="A548">
        <v>3768</v>
      </c>
      <c r="B548">
        <v>3768</v>
      </c>
      <c r="C548" s="10">
        <v>41073</v>
      </c>
      <c r="D548">
        <v>41118</v>
      </c>
      <c r="E548" t="s">
        <v>1544</v>
      </c>
      <c r="F548" t="s">
        <v>1787</v>
      </c>
      <c r="G548" t="s">
        <v>4071</v>
      </c>
      <c r="H548" s="67" t="s">
        <v>5982</v>
      </c>
      <c r="I548" s="67">
        <v>41107</v>
      </c>
      <c r="J548" t="s">
        <v>4076</v>
      </c>
      <c r="K548" t="s">
        <v>4156</v>
      </c>
      <c r="L548" t="s">
        <v>6068</v>
      </c>
      <c r="M548" s="67" t="s">
        <v>4157</v>
      </c>
      <c r="N548" s="67" t="s">
        <v>5983</v>
      </c>
      <c r="O548" s="67" t="s">
        <v>1817</v>
      </c>
      <c r="P548" s="66">
        <v>41108</v>
      </c>
      <c r="Q548" s="67" t="s">
        <v>4158</v>
      </c>
    </row>
    <row r="549" spans="1:17" ht="18" customHeight="1">
      <c r="A549">
        <v>3770</v>
      </c>
      <c r="B549">
        <v>3770</v>
      </c>
      <c r="C549" s="10">
        <v>41073</v>
      </c>
      <c r="D549">
        <v>41118</v>
      </c>
      <c r="E549" t="s">
        <v>1544</v>
      </c>
      <c r="F549" t="s">
        <v>1787</v>
      </c>
      <c r="G549" t="s">
        <v>4071</v>
      </c>
      <c r="H549" s="67" t="s">
        <v>6069</v>
      </c>
      <c r="I549" s="67">
        <v>41108</v>
      </c>
      <c r="J549" t="s">
        <v>4159</v>
      </c>
      <c r="K549" t="s">
        <v>4160</v>
      </c>
      <c r="L549">
        <v>35930198</v>
      </c>
      <c r="M549" s="67" t="s">
        <v>4161</v>
      </c>
      <c r="N549" s="67" t="s">
        <v>6070</v>
      </c>
      <c r="O549" s="67" t="s">
        <v>1817</v>
      </c>
      <c r="P549" s="66">
        <v>41109</v>
      </c>
      <c r="Q549" s="67" t="s">
        <v>4162</v>
      </c>
    </row>
    <row r="550" spans="1:17" ht="18" customHeight="1">
      <c r="A550">
        <v>3687</v>
      </c>
      <c r="B550">
        <v>3687</v>
      </c>
      <c r="C550" s="10">
        <v>41071</v>
      </c>
      <c r="D550">
        <v>41116</v>
      </c>
      <c r="E550" t="s">
        <v>1609</v>
      </c>
      <c r="F550" t="s">
        <v>1545</v>
      </c>
      <c r="G550" t="s">
        <v>175</v>
      </c>
      <c r="H550" s="67" t="s">
        <v>6486</v>
      </c>
      <c r="I550" s="67">
        <v>41120</v>
      </c>
      <c r="J550" t="s">
        <v>4163</v>
      </c>
      <c r="K550" t="s">
        <v>4164</v>
      </c>
      <c r="L550">
        <v>39800000</v>
      </c>
      <c r="M550" s="67" t="s">
        <v>4165</v>
      </c>
      <c r="N550" s="67" t="s">
        <v>501</v>
      </c>
      <c r="O550" s="67" t="s">
        <v>501</v>
      </c>
      <c r="P550" s="66" t="s">
        <v>501</v>
      </c>
      <c r="Q550" s="67" t="s">
        <v>4166</v>
      </c>
    </row>
    <row r="551" spans="1:17" ht="18" customHeight="1">
      <c r="A551">
        <v>3697</v>
      </c>
      <c r="B551">
        <v>3697</v>
      </c>
      <c r="C551" s="10">
        <v>41071</v>
      </c>
      <c r="D551">
        <v>41129</v>
      </c>
      <c r="E551" t="s">
        <v>1698</v>
      </c>
      <c r="F551" t="s">
        <v>1545</v>
      </c>
      <c r="G551" t="s">
        <v>175</v>
      </c>
      <c r="H551" s="67" t="s">
        <v>501</v>
      </c>
      <c r="I551" s="67" t="s">
        <v>501</v>
      </c>
      <c r="J551" t="s">
        <v>4167</v>
      </c>
      <c r="K551" t="s">
        <v>5469</v>
      </c>
      <c r="L551">
        <v>39800000</v>
      </c>
      <c r="M551" s="67" t="s">
        <v>4168</v>
      </c>
      <c r="N551" s="67" t="s">
        <v>501</v>
      </c>
      <c r="O551" s="67" t="s">
        <v>501</v>
      </c>
      <c r="P551" s="66" t="s">
        <v>501</v>
      </c>
      <c r="Q551" s="67" t="s">
        <v>5470</v>
      </c>
    </row>
    <row r="552" spans="1:17" ht="18" customHeight="1">
      <c r="A552">
        <v>3700</v>
      </c>
      <c r="B552">
        <v>3700</v>
      </c>
      <c r="C552" s="10">
        <v>41071</v>
      </c>
      <c r="D552">
        <v>41125</v>
      </c>
      <c r="E552" t="s">
        <v>1553</v>
      </c>
      <c r="F552" t="s">
        <v>1545</v>
      </c>
      <c r="G552" t="s">
        <v>175</v>
      </c>
      <c r="H552" s="67" t="s">
        <v>501</v>
      </c>
      <c r="I552" s="67" t="s">
        <v>501</v>
      </c>
      <c r="J552" t="s">
        <v>4169</v>
      </c>
      <c r="K552" t="s">
        <v>4170</v>
      </c>
      <c r="L552">
        <v>39800000</v>
      </c>
      <c r="M552" s="67" t="s">
        <v>4124</v>
      </c>
      <c r="N552" s="67" t="s">
        <v>501</v>
      </c>
      <c r="O552" s="67" t="s">
        <v>501</v>
      </c>
      <c r="P552" s="66" t="s">
        <v>501</v>
      </c>
      <c r="Q552" s="67" t="s">
        <v>4830</v>
      </c>
    </row>
    <row r="553" spans="1:17" ht="18" customHeight="1">
      <c r="A553">
        <v>3703</v>
      </c>
      <c r="B553">
        <v>3703</v>
      </c>
      <c r="C553" s="10">
        <v>41071</v>
      </c>
      <c r="D553">
        <v>41116</v>
      </c>
      <c r="E553" t="s">
        <v>1544</v>
      </c>
      <c r="F553" t="s">
        <v>1545</v>
      </c>
      <c r="G553" t="s">
        <v>175</v>
      </c>
      <c r="H553" s="67" t="s">
        <v>5984</v>
      </c>
      <c r="I553" s="67">
        <v>41110</v>
      </c>
      <c r="J553" t="s">
        <v>4171</v>
      </c>
      <c r="K553" t="s">
        <v>4172</v>
      </c>
      <c r="L553">
        <v>39800000</v>
      </c>
      <c r="M553" s="67" t="s">
        <v>4173</v>
      </c>
      <c r="N553" s="67" t="s">
        <v>6071</v>
      </c>
      <c r="O553" s="67" t="s">
        <v>1717</v>
      </c>
      <c r="P553" s="66">
        <v>41110</v>
      </c>
      <c r="Q553" s="67" t="s">
        <v>4174</v>
      </c>
    </row>
    <row r="554" spans="1:17" ht="18" customHeight="1">
      <c r="A554">
        <v>3705</v>
      </c>
      <c r="B554">
        <v>3705</v>
      </c>
      <c r="C554" s="10">
        <v>41071</v>
      </c>
      <c r="D554">
        <v>41116</v>
      </c>
      <c r="E554" t="s">
        <v>1553</v>
      </c>
      <c r="F554" t="s">
        <v>1545</v>
      </c>
      <c r="G554" t="s">
        <v>175</v>
      </c>
      <c r="H554" s="67" t="s">
        <v>501</v>
      </c>
      <c r="I554" s="67" t="s">
        <v>501</v>
      </c>
      <c r="J554" t="s">
        <v>4210</v>
      </c>
      <c r="K554" t="s">
        <v>4211</v>
      </c>
      <c r="L554">
        <v>39800000</v>
      </c>
      <c r="M554" s="67" t="s">
        <v>4212</v>
      </c>
      <c r="N554" s="67" t="s">
        <v>501</v>
      </c>
      <c r="O554" s="67" t="s">
        <v>501</v>
      </c>
      <c r="P554" s="66" t="s">
        <v>501</v>
      </c>
      <c r="Q554" s="67" t="s">
        <v>4831</v>
      </c>
    </row>
    <row r="555" spans="1:17" ht="18" customHeight="1">
      <c r="A555">
        <v>3706</v>
      </c>
      <c r="B555">
        <v>3706</v>
      </c>
      <c r="C555" s="10">
        <v>41071</v>
      </c>
      <c r="D555">
        <v>41116</v>
      </c>
      <c r="E555" t="s">
        <v>1698</v>
      </c>
      <c r="F555" t="s">
        <v>1545</v>
      </c>
      <c r="G555" t="s">
        <v>175</v>
      </c>
      <c r="H555" s="67" t="s">
        <v>501</v>
      </c>
      <c r="I555" s="67" t="s">
        <v>501</v>
      </c>
      <c r="J555" t="s">
        <v>4213</v>
      </c>
      <c r="K555" t="s">
        <v>4214</v>
      </c>
      <c r="L555">
        <v>39800000</v>
      </c>
      <c r="M555" s="67" t="s">
        <v>4215</v>
      </c>
      <c r="N555" s="67" t="s">
        <v>501</v>
      </c>
      <c r="O555" s="67" t="s">
        <v>501</v>
      </c>
      <c r="P555" s="66" t="s">
        <v>501</v>
      </c>
      <c r="Q555" s="67" t="s">
        <v>4216</v>
      </c>
    </row>
    <row r="556" spans="1:17" ht="18" customHeight="1">
      <c r="A556">
        <v>3715</v>
      </c>
      <c r="B556">
        <v>3715</v>
      </c>
      <c r="C556" s="10">
        <v>41072</v>
      </c>
      <c r="D556">
        <v>41125</v>
      </c>
      <c r="E556" t="s">
        <v>1698</v>
      </c>
      <c r="F556" t="s">
        <v>1545</v>
      </c>
      <c r="G556" t="s">
        <v>4148</v>
      </c>
      <c r="H556" s="67" t="s">
        <v>501</v>
      </c>
      <c r="I556" s="67" t="s">
        <v>501</v>
      </c>
      <c r="J556" t="s">
        <v>4217</v>
      </c>
      <c r="K556" t="s">
        <v>5758</v>
      </c>
      <c r="L556" t="s">
        <v>5759</v>
      </c>
      <c r="M556" s="67" t="s">
        <v>4218</v>
      </c>
      <c r="N556" s="67" t="s">
        <v>501</v>
      </c>
      <c r="O556" s="67" t="s">
        <v>501</v>
      </c>
      <c r="P556" s="66" t="s">
        <v>501</v>
      </c>
      <c r="Q556" s="67" t="s">
        <v>5760</v>
      </c>
    </row>
    <row r="557" spans="1:17" ht="18" customHeight="1">
      <c r="A557">
        <v>3716</v>
      </c>
      <c r="B557">
        <v>3716</v>
      </c>
      <c r="C557" s="10">
        <v>41072</v>
      </c>
      <c r="D557">
        <v>41117</v>
      </c>
      <c r="E557" t="s">
        <v>1553</v>
      </c>
      <c r="F557" t="s">
        <v>1545</v>
      </c>
      <c r="G557" t="s">
        <v>4148</v>
      </c>
      <c r="H557" s="67" t="s">
        <v>501</v>
      </c>
      <c r="I557" s="67" t="s">
        <v>501</v>
      </c>
      <c r="J557" t="s">
        <v>4219</v>
      </c>
      <c r="K557" t="s">
        <v>4220</v>
      </c>
      <c r="L557">
        <v>39830000</v>
      </c>
      <c r="M557" s="67" t="s">
        <v>4218</v>
      </c>
      <c r="N557" s="67" t="s">
        <v>501</v>
      </c>
      <c r="O557" s="67" t="s">
        <v>501</v>
      </c>
      <c r="P557" s="66" t="s">
        <v>501</v>
      </c>
      <c r="Q557" s="67" t="s">
        <v>4832</v>
      </c>
    </row>
    <row r="558" spans="1:17" ht="18" customHeight="1">
      <c r="A558">
        <v>3747</v>
      </c>
      <c r="B558">
        <v>3747</v>
      </c>
      <c r="C558" s="10">
        <v>41073</v>
      </c>
      <c r="D558">
        <v>41121</v>
      </c>
      <c r="E558" t="s">
        <v>1698</v>
      </c>
      <c r="F558" t="s">
        <v>1545</v>
      </c>
      <c r="G558" t="s">
        <v>4853</v>
      </c>
      <c r="H558" s="67" t="s">
        <v>501</v>
      </c>
      <c r="I558" s="67" t="s">
        <v>501</v>
      </c>
      <c r="J558" t="s">
        <v>4221</v>
      </c>
      <c r="K558" t="s">
        <v>4222</v>
      </c>
      <c r="L558">
        <v>35865000</v>
      </c>
      <c r="M558" s="67" t="s">
        <v>4223</v>
      </c>
      <c r="N558" s="67" t="s">
        <v>501</v>
      </c>
      <c r="O558" s="67" t="s">
        <v>501</v>
      </c>
      <c r="P558" s="66" t="s">
        <v>501</v>
      </c>
      <c r="Q558" s="67" t="s">
        <v>5471</v>
      </c>
    </row>
    <row r="559" spans="1:17" ht="18" customHeight="1">
      <c r="A559">
        <v>3717</v>
      </c>
      <c r="B559">
        <v>3717</v>
      </c>
      <c r="C559" s="10">
        <v>41072</v>
      </c>
      <c r="D559">
        <v>41117</v>
      </c>
      <c r="E559" t="s">
        <v>1698</v>
      </c>
      <c r="F559" t="s">
        <v>1545</v>
      </c>
      <c r="G559" t="s">
        <v>4148</v>
      </c>
      <c r="H559" s="67" t="s">
        <v>501</v>
      </c>
      <c r="I559" s="67" t="s">
        <v>501</v>
      </c>
      <c r="J559" t="s">
        <v>4224</v>
      </c>
      <c r="K559" t="s">
        <v>4225</v>
      </c>
      <c r="L559">
        <v>39830000</v>
      </c>
      <c r="M559" s="67" t="s">
        <v>4155</v>
      </c>
      <c r="N559" s="67" t="s">
        <v>501</v>
      </c>
      <c r="O559" s="67" t="s">
        <v>501</v>
      </c>
      <c r="P559" s="66" t="s">
        <v>501</v>
      </c>
      <c r="Q559" s="67" t="s">
        <v>4226</v>
      </c>
    </row>
    <row r="560" spans="1:17" ht="18" customHeight="1">
      <c r="A560">
        <v>3720</v>
      </c>
      <c r="B560">
        <v>3720</v>
      </c>
      <c r="C560" s="10">
        <v>41072</v>
      </c>
      <c r="D560">
        <v>41117</v>
      </c>
      <c r="E560" t="s">
        <v>1609</v>
      </c>
      <c r="F560" t="s">
        <v>1545</v>
      </c>
      <c r="G560" t="s">
        <v>4148</v>
      </c>
      <c r="H560" s="67" t="s">
        <v>501</v>
      </c>
      <c r="I560" s="67">
        <v>41121</v>
      </c>
      <c r="J560" t="s">
        <v>4227</v>
      </c>
      <c r="K560" t="s">
        <v>4228</v>
      </c>
      <c r="L560">
        <v>39830000</v>
      </c>
      <c r="M560" s="67" t="s">
        <v>4155</v>
      </c>
      <c r="N560" s="67" t="s">
        <v>501</v>
      </c>
      <c r="O560" s="67" t="s">
        <v>501</v>
      </c>
      <c r="P560" s="66" t="s">
        <v>501</v>
      </c>
      <c r="Q560" s="67" t="s">
        <v>4229</v>
      </c>
    </row>
    <row r="561" spans="1:17" ht="18" customHeight="1">
      <c r="A561">
        <v>3718</v>
      </c>
      <c r="B561">
        <v>3718</v>
      </c>
      <c r="C561" s="10">
        <v>41072</v>
      </c>
      <c r="D561">
        <v>41117</v>
      </c>
      <c r="E561" t="s">
        <v>1698</v>
      </c>
      <c r="F561" t="s">
        <v>1545</v>
      </c>
      <c r="G561" t="s">
        <v>4148</v>
      </c>
      <c r="H561" s="67" t="s">
        <v>501</v>
      </c>
      <c r="I561" s="67" t="s">
        <v>501</v>
      </c>
      <c r="J561" t="s">
        <v>4230</v>
      </c>
      <c r="K561" t="s">
        <v>4231</v>
      </c>
      <c r="L561">
        <v>39830000</v>
      </c>
      <c r="M561" s="67" t="s">
        <v>4232</v>
      </c>
      <c r="N561" s="67" t="s">
        <v>501</v>
      </c>
      <c r="O561" s="67" t="s">
        <v>501</v>
      </c>
      <c r="P561" s="66" t="s">
        <v>501</v>
      </c>
      <c r="Q561" s="67" t="s">
        <v>4233</v>
      </c>
    </row>
    <row r="562" spans="1:17" ht="18" customHeight="1">
      <c r="A562">
        <v>3666</v>
      </c>
      <c r="B562">
        <v>3666</v>
      </c>
      <c r="C562" s="10">
        <v>41071</v>
      </c>
      <c r="D562">
        <v>41116</v>
      </c>
      <c r="E562" t="s">
        <v>1553</v>
      </c>
      <c r="F562" t="s">
        <v>1545</v>
      </c>
      <c r="G562" t="s">
        <v>2917</v>
      </c>
      <c r="H562" s="67" t="s">
        <v>501</v>
      </c>
      <c r="I562" s="67" t="s">
        <v>501</v>
      </c>
      <c r="J562" t="s">
        <v>4234</v>
      </c>
      <c r="K562" t="s">
        <v>4235</v>
      </c>
      <c r="L562">
        <v>39873000</v>
      </c>
      <c r="M562" s="67" t="s">
        <v>4236</v>
      </c>
      <c r="N562" s="67" t="s">
        <v>501</v>
      </c>
      <c r="O562" s="67" t="s">
        <v>501</v>
      </c>
      <c r="P562" s="66" t="s">
        <v>501</v>
      </c>
      <c r="Q562" s="67" t="s">
        <v>4865</v>
      </c>
    </row>
    <row r="563" spans="1:17" ht="18" customHeight="1">
      <c r="A563">
        <v>3668</v>
      </c>
      <c r="B563">
        <v>3668</v>
      </c>
      <c r="C563" s="10">
        <v>41071</v>
      </c>
      <c r="D563">
        <v>41116</v>
      </c>
      <c r="E563" t="s">
        <v>1553</v>
      </c>
      <c r="F563" t="s">
        <v>1545</v>
      </c>
      <c r="G563" t="s">
        <v>2917</v>
      </c>
      <c r="H563" s="67" t="s">
        <v>501</v>
      </c>
      <c r="I563" s="67" t="s">
        <v>501</v>
      </c>
      <c r="J563" t="s">
        <v>4237</v>
      </c>
      <c r="K563" t="s">
        <v>4238</v>
      </c>
      <c r="L563">
        <v>39873000</v>
      </c>
      <c r="M563" s="67" t="s">
        <v>4236</v>
      </c>
      <c r="N563" s="67" t="s">
        <v>501</v>
      </c>
      <c r="O563" s="67" t="s">
        <v>501</v>
      </c>
      <c r="P563" s="66" t="s">
        <v>501</v>
      </c>
      <c r="Q563" s="67" t="s">
        <v>4866</v>
      </c>
    </row>
    <row r="564" spans="1:17" ht="18" customHeight="1">
      <c r="A564">
        <v>3725</v>
      </c>
      <c r="B564">
        <v>3725</v>
      </c>
      <c r="C564" s="10">
        <v>41072</v>
      </c>
      <c r="D564">
        <v>41117</v>
      </c>
      <c r="E564" t="s">
        <v>1553</v>
      </c>
      <c r="F564" t="s">
        <v>1545</v>
      </c>
      <c r="G564" t="s">
        <v>4196</v>
      </c>
      <c r="H564" s="67" t="s">
        <v>501</v>
      </c>
      <c r="I564" s="67" t="s">
        <v>501</v>
      </c>
      <c r="J564" t="s">
        <v>4239</v>
      </c>
      <c r="K564" t="s">
        <v>4240</v>
      </c>
      <c r="L564">
        <v>39860000</v>
      </c>
      <c r="M564" s="67" t="s">
        <v>4241</v>
      </c>
      <c r="N564" s="67" t="s">
        <v>501</v>
      </c>
      <c r="O564" s="67" t="s">
        <v>501</v>
      </c>
      <c r="P564" s="66" t="s">
        <v>501</v>
      </c>
      <c r="Q564" s="67" t="s">
        <v>5594</v>
      </c>
    </row>
    <row r="565" spans="1:17" ht="18" customHeight="1">
      <c r="A565">
        <v>3726</v>
      </c>
      <c r="B565">
        <v>3726</v>
      </c>
      <c r="C565" s="10">
        <v>41072</v>
      </c>
      <c r="D565">
        <v>41117</v>
      </c>
      <c r="E565" t="s">
        <v>1553</v>
      </c>
      <c r="F565" t="s">
        <v>1545</v>
      </c>
      <c r="G565" t="s">
        <v>4196</v>
      </c>
      <c r="H565" s="67" t="s">
        <v>501</v>
      </c>
      <c r="I565" s="67" t="s">
        <v>501</v>
      </c>
      <c r="J565" t="s">
        <v>4242</v>
      </c>
      <c r="K565" t="s">
        <v>4243</v>
      </c>
      <c r="L565">
        <v>39860000</v>
      </c>
      <c r="M565" s="67" t="s">
        <v>4241</v>
      </c>
      <c r="N565" s="67" t="s">
        <v>501</v>
      </c>
      <c r="O565" s="67" t="s">
        <v>501</v>
      </c>
      <c r="P565" s="66" t="s">
        <v>501</v>
      </c>
      <c r="Q565" s="67" t="s">
        <v>4867</v>
      </c>
    </row>
    <row r="566" spans="1:17" ht="18" customHeight="1">
      <c r="A566">
        <v>3732</v>
      </c>
      <c r="B566">
        <v>3732</v>
      </c>
      <c r="C566" s="10">
        <v>41072</v>
      </c>
      <c r="D566">
        <v>41117</v>
      </c>
      <c r="E566" t="s">
        <v>1553</v>
      </c>
      <c r="F566" t="s">
        <v>1545</v>
      </c>
      <c r="G566" t="s">
        <v>4196</v>
      </c>
      <c r="H566" s="67" t="s">
        <v>501</v>
      </c>
      <c r="I566" s="67" t="s">
        <v>501</v>
      </c>
      <c r="J566" t="s">
        <v>4244</v>
      </c>
      <c r="K566" t="s">
        <v>4245</v>
      </c>
      <c r="L566">
        <v>39860000</v>
      </c>
      <c r="M566" s="67" t="s">
        <v>4241</v>
      </c>
      <c r="N566" s="67" t="s">
        <v>501</v>
      </c>
      <c r="O566" s="67" t="s">
        <v>501</v>
      </c>
      <c r="P566" s="66" t="s">
        <v>501</v>
      </c>
      <c r="Q566" s="67" t="s">
        <v>4868</v>
      </c>
    </row>
    <row r="567" spans="1:17" ht="18" customHeight="1">
      <c r="A567">
        <v>3727</v>
      </c>
      <c r="B567">
        <v>3727</v>
      </c>
      <c r="C567" s="10">
        <v>41072</v>
      </c>
      <c r="D567">
        <v>41117</v>
      </c>
      <c r="E567" t="s">
        <v>1698</v>
      </c>
      <c r="F567" t="s">
        <v>1545</v>
      </c>
      <c r="G567" t="s">
        <v>4196</v>
      </c>
      <c r="H567" s="67" t="s">
        <v>501</v>
      </c>
      <c r="I567" s="67" t="s">
        <v>501</v>
      </c>
      <c r="J567" t="s">
        <v>4246</v>
      </c>
      <c r="K567" t="s">
        <v>4247</v>
      </c>
      <c r="L567">
        <v>39860000</v>
      </c>
      <c r="M567" s="67" t="s">
        <v>4241</v>
      </c>
      <c r="N567" s="67" t="s">
        <v>501</v>
      </c>
      <c r="O567" s="67" t="s">
        <v>501</v>
      </c>
      <c r="P567" s="66" t="s">
        <v>501</v>
      </c>
      <c r="Q567" s="67" t="s">
        <v>4248</v>
      </c>
    </row>
    <row r="568" spans="1:17" ht="18" customHeight="1">
      <c r="A568">
        <v>3728</v>
      </c>
      <c r="B568">
        <v>3728</v>
      </c>
      <c r="C568" s="10">
        <v>41072</v>
      </c>
      <c r="D568">
        <v>41117</v>
      </c>
      <c r="E568" t="s">
        <v>1544</v>
      </c>
      <c r="F568" t="s">
        <v>1545</v>
      </c>
      <c r="G568" t="s">
        <v>4196</v>
      </c>
      <c r="H568" s="67" t="s">
        <v>6156</v>
      </c>
      <c r="I568" s="67">
        <v>41116</v>
      </c>
      <c r="J568" t="s">
        <v>4249</v>
      </c>
      <c r="K568" t="s">
        <v>4250</v>
      </c>
      <c r="L568">
        <v>39860000</v>
      </c>
      <c r="M568" s="67" t="s">
        <v>4241</v>
      </c>
      <c r="N568" s="67" t="s">
        <v>6176</v>
      </c>
      <c r="O568" s="67" t="s">
        <v>2726</v>
      </c>
      <c r="P568" s="66">
        <v>41120</v>
      </c>
      <c r="Q568" s="67" t="s">
        <v>4251</v>
      </c>
    </row>
    <row r="569" spans="1:17" ht="18" customHeight="1">
      <c r="A569">
        <v>3729</v>
      </c>
      <c r="B569">
        <v>3729</v>
      </c>
      <c r="C569" s="10">
        <v>41072</v>
      </c>
      <c r="D569">
        <v>41117</v>
      </c>
      <c r="E569" t="s">
        <v>1609</v>
      </c>
      <c r="F569" t="s">
        <v>1545</v>
      </c>
      <c r="G569" t="s">
        <v>4196</v>
      </c>
      <c r="H569" s="67" t="s">
        <v>6225</v>
      </c>
      <c r="I569" s="67">
        <v>41116</v>
      </c>
      <c r="J569" t="s">
        <v>4252</v>
      </c>
      <c r="K569" t="s">
        <v>4253</v>
      </c>
      <c r="L569">
        <v>39860000</v>
      </c>
      <c r="M569" s="67" t="s">
        <v>4241</v>
      </c>
      <c r="N569" s="67" t="s">
        <v>6226</v>
      </c>
      <c r="O569" s="67" t="s">
        <v>2726</v>
      </c>
      <c r="P569" s="66" t="s">
        <v>501</v>
      </c>
      <c r="Q569" s="67" t="s">
        <v>4254</v>
      </c>
    </row>
    <row r="570" spans="1:17" ht="18" customHeight="1">
      <c r="A570">
        <v>3730</v>
      </c>
      <c r="B570">
        <v>3730</v>
      </c>
      <c r="C570" s="10">
        <v>41072</v>
      </c>
      <c r="D570">
        <v>41117</v>
      </c>
      <c r="E570" t="s">
        <v>1609</v>
      </c>
      <c r="F570" t="s">
        <v>1545</v>
      </c>
      <c r="G570" t="s">
        <v>4196</v>
      </c>
      <c r="H570" s="67" t="s">
        <v>501</v>
      </c>
      <c r="I570" s="67">
        <v>41148</v>
      </c>
      <c r="J570" t="s">
        <v>4255</v>
      </c>
      <c r="K570" t="s">
        <v>4256</v>
      </c>
      <c r="L570">
        <v>39860000</v>
      </c>
      <c r="M570" s="67" t="s">
        <v>4241</v>
      </c>
      <c r="N570" s="67" t="s">
        <v>501</v>
      </c>
      <c r="O570" s="67" t="s">
        <v>501</v>
      </c>
      <c r="P570" s="66" t="s">
        <v>501</v>
      </c>
      <c r="Q570" s="67" t="s">
        <v>4257</v>
      </c>
    </row>
    <row r="571" spans="1:17" ht="18" customHeight="1">
      <c r="A571">
        <v>3731</v>
      </c>
      <c r="B571">
        <v>3731</v>
      </c>
      <c r="C571" s="10">
        <v>41072</v>
      </c>
      <c r="D571">
        <v>41117</v>
      </c>
      <c r="E571" t="s">
        <v>1553</v>
      </c>
      <c r="F571" t="s">
        <v>1545</v>
      </c>
      <c r="G571" t="s">
        <v>4196</v>
      </c>
      <c r="H571" s="67" t="s">
        <v>501</v>
      </c>
      <c r="I571" s="67" t="s">
        <v>501</v>
      </c>
      <c r="J571" t="s">
        <v>4258</v>
      </c>
      <c r="K571" t="s">
        <v>4259</v>
      </c>
      <c r="L571">
        <v>39860000</v>
      </c>
      <c r="M571" s="67" t="s">
        <v>4241</v>
      </c>
      <c r="N571" s="67" t="s">
        <v>501</v>
      </c>
      <c r="O571" s="67" t="s">
        <v>501</v>
      </c>
      <c r="P571" s="66" t="s">
        <v>501</v>
      </c>
      <c r="Q571" s="67" t="s">
        <v>5595</v>
      </c>
    </row>
    <row r="572" spans="1:17" ht="18" customHeight="1">
      <c r="A572">
        <v>3674</v>
      </c>
      <c r="B572">
        <v>3674</v>
      </c>
      <c r="C572" s="10">
        <v>41071</v>
      </c>
      <c r="D572">
        <v>41116</v>
      </c>
      <c r="E572" t="s">
        <v>1544</v>
      </c>
      <c r="F572" t="s">
        <v>1545</v>
      </c>
      <c r="G572" t="s">
        <v>175</v>
      </c>
      <c r="H572" s="67" t="s">
        <v>5815</v>
      </c>
      <c r="I572" s="67">
        <v>41106</v>
      </c>
      <c r="J572" t="s">
        <v>4260</v>
      </c>
      <c r="K572" t="s">
        <v>4261</v>
      </c>
      <c r="L572">
        <v>39800000</v>
      </c>
      <c r="M572" s="67" t="s">
        <v>4124</v>
      </c>
      <c r="N572" s="67" t="s">
        <v>5851</v>
      </c>
      <c r="O572" s="67" t="s">
        <v>1717</v>
      </c>
      <c r="P572" s="66">
        <v>41113</v>
      </c>
      <c r="Q572" s="67" t="s">
        <v>4262</v>
      </c>
    </row>
    <row r="573" spans="1:17" ht="18" customHeight="1">
      <c r="A573">
        <v>9099</v>
      </c>
      <c r="B573">
        <v>9099</v>
      </c>
      <c r="C573" s="10">
        <v>41003</v>
      </c>
      <c r="D573">
        <v>41048</v>
      </c>
      <c r="E573" t="s">
        <v>1698</v>
      </c>
      <c r="F573" t="s">
        <v>1545</v>
      </c>
      <c r="G573" t="s">
        <v>2689</v>
      </c>
      <c r="H573" s="67" t="s">
        <v>501</v>
      </c>
      <c r="I573" s="67" t="s">
        <v>501</v>
      </c>
      <c r="J573" t="s">
        <v>2690</v>
      </c>
      <c r="K573" t="s">
        <v>2693</v>
      </c>
      <c r="L573" t="s">
        <v>5291</v>
      </c>
      <c r="M573" s="67" t="s">
        <v>2692</v>
      </c>
      <c r="N573" s="67" t="s">
        <v>501</v>
      </c>
      <c r="O573" s="67" t="s">
        <v>501</v>
      </c>
      <c r="P573" s="67" t="s">
        <v>501</v>
      </c>
      <c r="Q573" s="67" t="s">
        <v>501</v>
      </c>
    </row>
    <row r="574" spans="1:17" ht="18" customHeight="1">
      <c r="A574">
        <v>3673</v>
      </c>
      <c r="B574">
        <v>3673</v>
      </c>
      <c r="C574" s="10">
        <v>41071</v>
      </c>
      <c r="D574">
        <v>41116</v>
      </c>
      <c r="E574" t="s">
        <v>1544</v>
      </c>
      <c r="F574" t="s">
        <v>1545</v>
      </c>
      <c r="G574" t="s">
        <v>175</v>
      </c>
      <c r="H574" s="67" t="s">
        <v>5816</v>
      </c>
      <c r="I574" s="67">
        <v>41108</v>
      </c>
      <c r="J574" t="s">
        <v>4263</v>
      </c>
      <c r="K574" t="s">
        <v>4264</v>
      </c>
      <c r="L574">
        <v>39800000</v>
      </c>
      <c r="M574" s="67" t="s">
        <v>4265</v>
      </c>
      <c r="N574" s="67" t="s">
        <v>5985</v>
      </c>
      <c r="O574" s="67" t="s">
        <v>1717</v>
      </c>
      <c r="P574" s="66">
        <v>41115</v>
      </c>
      <c r="Q574" s="67" t="s">
        <v>4266</v>
      </c>
    </row>
    <row r="575" spans="1:17" ht="18" customHeight="1">
      <c r="A575">
        <v>3671</v>
      </c>
      <c r="B575">
        <v>3671</v>
      </c>
      <c r="C575" s="10">
        <v>41071</v>
      </c>
      <c r="D575">
        <v>41116</v>
      </c>
      <c r="E575" t="s">
        <v>1698</v>
      </c>
      <c r="F575" t="s">
        <v>1545</v>
      </c>
      <c r="G575" t="s">
        <v>4197</v>
      </c>
      <c r="H575" s="67" t="s">
        <v>501</v>
      </c>
      <c r="I575" s="67" t="s">
        <v>501</v>
      </c>
      <c r="J575" t="s">
        <v>4267</v>
      </c>
      <c r="K575" t="s">
        <v>4268</v>
      </c>
      <c r="L575">
        <v>39695000</v>
      </c>
      <c r="M575" s="67" t="s">
        <v>4269</v>
      </c>
      <c r="N575" s="67" t="s">
        <v>501</v>
      </c>
      <c r="O575" s="67" t="s">
        <v>501</v>
      </c>
      <c r="P575" s="66" t="s">
        <v>501</v>
      </c>
      <c r="Q575" s="67" t="s">
        <v>4270</v>
      </c>
    </row>
    <row r="576" spans="1:17" ht="18" customHeight="1">
      <c r="A576">
        <v>3670</v>
      </c>
      <c r="B576">
        <v>3670</v>
      </c>
      <c r="C576" s="10">
        <v>41071</v>
      </c>
      <c r="D576">
        <v>41116</v>
      </c>
      <c r="E576" t="s">
        <v>1698</v>
      </c>
      <c r="F576" t="s">
        <v>1545</v>
      </c>
      <c r="G576" t="s">
        <v>2121</v>
      </c>
      <c r="H576" s="67" t="s">
        <v>501</v>
      </c>
      <c r="I576" s="67" t="s">
        <v>501</v>
      </c>
      <c r="J576" t="s">
        <v>4271</v>
      </c>
      <c r="K576" t="s">
        <v>4272</v>
      </c>
      <c r="L576">
        <v>39685000</v>
      </c>
      <c r="M576" s="67" t="s">
        <v>4273</v>
      </c>
      <c r="N576" s="67" t="s">
        <v>501</v>
      </c>
      <c r="O576" s="67" t="s">
        <v>501</v>
      </c>
      <c r="P576" s="66" t="s">
        <v>501</v>
      </c>
      <c r="Q576" s="67" t="s">
        <v>4274</v>
      </c>
    </row>
    <row r="577" spans="1:17" ht="18" customHeight="1">
      <c r="A577">
        <v>3685</v>
      </c>
      <c r="B577">
        <v>3685</v>
      </c>
      <c r="C577" s="10">
        <v>41071</v>
      </c>
      <c r="D577">
        <v>41116</v>
      </c>
      <c r="E577" t="s">
        <v>1698</v>
      </c>
      <c r="F577" t="s">
        <v>1545</v>
      </c>
      <c r="G577" t="s">
        <v>175</v>
      </c>
      <c r="H577" s="67" t="s">
        <v>501</v>
      </c>
      <c r="I577" s="67" t="s">
        <v>501</v>
      </c>
      <c r="J577" t="s">
        <v>4275</v>
      </c>
      <c r="K577" t="s">
        <v>4276</v>
      </c>
      <c r="L577">
        <v>39800000</v>
      </c>
      <c r="M577" s="67" t="s">
        <v>4215</v>
      </c>
      <c r="N577" s="67" t="s">
        <v>501</v>
      </c>
      <c r="O577" s="67" t="s">
        <v>501</v>
      </c>
      <c r="P577" s="66" t="s">
        <v>501</v>
      </c>
      <c r="Q577" s="67" t="s">
        <v>4277</v>
      </c>
    </row>
    <row r="578" spans="1:17" ht="18" customHeight="1">
      <c r="A578">
        <v>3678</v>
      </c>
      <c r="B578">
        <v>3678</v>
      </c>
      <c r="C578" s="10">
        <v>41071</v>
      </c>
      <c r="D578">
        <v>41116</v>
      </c>
      <c r="E578" t="s">
        <v>1698</v>
      </c>
      <c r="F578" t="s">
        <v>1545</v>
      </c>
      <c r="G578" t="s">
        <v>175</v>
      </c>
      <c r="H578" s="67" t="s">
        <v>501</v>
      </c>
      <c r="I578" s="67" t="s">
        <v>501</v>
      </c>
      <c r="J578" t="s">
        <v>4278</v>
      </c>
      <c r="K578" t="s">
        <v>4279</v>
      </c>
      <c r="L578">
        <v>39800000</v>
      </c>
      <c r="M578" s="67" t="s">
        <v>4280</v>
      </c>
      <c r="N578" s="67" t="s">
        <v>501</v>
      </c>
      <c r="O578" s="67" t="s">
        <v>501</v>
      </c>
      <c r="P578" s="66" t="s">
        <v>501</v>
      </c>
      <c r="Q578" s="67" t="s">
        <v>4281</v>
      </c>
    </row>
    <row r="579" spans="1:17" ht="18" customHeight="1">
      <c r="A579">
        <v>3661</v>
      </c>
      <c r="B579">
        <v>3661</v>
      </c>
      <c r="C579" s="10">
        <v>41066</v>
      </c>
      <c r="D579">
        <v>41111</v>
      </c>
      <c r="E579" t="s">
        <v>1609</v>
      </c>
      <c r="F579" t="s">
        <v>1545</v>
      </c>
      <c r="G579" t="s">
        <v>4118</v>
      </c>
      <c r="H579" s="67" t="s">
        <v>6157</v>
      </c>
      <c r="I579" s="67">
        <v>41122</v>
      </c>
      <c r="J579" t="s">
        <v>4282</v>
      </c>
      <c r="K579" t="s">
        <v>4283</v>
      </c>
      <c r="L579">
        <v>38770000</v>
      </c>
      <c r="M579" s="67" t="s">
        <v>4284</v>
      </c>
      <c r="N579" s="67" t="s">
        <v>501</v>
      </c>
      <c r="O579" s="67" t="s">
        <v>501</v>
      </c>
      <c r="P579" s="66" t="s">
        <v>501</v>
      </c>
      <c r="Q579" s="67" t="s">
        <v>4285</v>
      </c>
    </row>
    <row r="580" spans="1:17" ht="18" customHeight="1">
      <c r="A580">
        <v>3682</v>
      </c>
      <c r="B580">
        <v>3682</v>
      </c>
      <c r="C580" s="10">
        <v>41071</v>
      </c>
      <c r="D580">
        <v>41116</v>
      </c>
      <c r="E580" t="s">
        <v>1698</v>
      </c>
      <c r="F580" t="s">
        <v>1545</v>
      </c>
      <c r="G580" t="s">
        <v>175</v>
      </c>
      <c r="H580" s="67" t="s">
        <v>501</v>
      </c>
      <c r="I580" s="67" t="s">
        <v>501</v>
      </c>
      <c r="J580" t="s">
        <v>4286</v>
      </c>
      <c r="K580" t="s">
        <v>4287</v>
      </c>
      <c r="L580">
        <v>39800000</v>
      </c>
      <c r="M580" s="67" t="s">
        <v>4288</v>
      </c>
      <c r="N580" s="67" t="s">
        <v>501</v>
      </c>
      <c r="O580" s="67" t="s">
        <v>501</v>
      </c>
      <c r="P580" s="66" t="s">
        <v>501</v>
      </c>
      <c r="Q580" s="67" t="s">
        <v>4289</v>
      </c>
    </row>
    <row r="581" spans="1:17" ht="18" customHeight="1">
      <c r="A581">
        <v>3679</v>
      </c>
      <c r="B581">
        <v>3679</v>
      </c>
      <c r="C581" s="10">
        <v>41071</v>
      </c>
      <c r="D581">
        <v>41116</v>
      </c>
      <c r="E581" t="s">
        <v>1698</v>
      </c>
      <c r="F581" t="s">
        <v>1545</v>
      </c>
      <c r="G581" t="s">
        <v>175</v>
      </c>
      <c r="H581" s="67" t="s">
        <v>501</v>
      </c>
      <c r="I581" s="67" t="s">
        <v>501</v>
      </c>
      <c r="J581" t="s">
        <v>4290</v>
      </c>
      <c r="K581" t="s">
        <v>4291</v>
      </c>
      <c r="L581">
        <v>39800000</v>
      </c>
      <c r="M581" s="67" t="s">
        <v>4292</v>
      </c>
      <c r="N581" s="67" t="s">
        <v>501</v>
      </c>
      <c r="O581" s="67" t="s">
        <v>501</v>
      </c>
      <c r="P581" s="66" t="s">
        <v>501</v>
      </c>
      <c r="Q581" s="67" t="s">
        <v>4293</v>
      </c>
    </row>
    <row r="582" spans="1:17" ht="18" customHeight="1">
      <c r="A582">
        <v>3677</v>
      </c>
      <c r="B582">
        <v>3677</v>
      </c>
      <c r="C582" s="10">
        <v>41071</v>
      </c>
      <c r="D582">
        <v>41116</v>
      </c>
      <c r="E582" t="s">
        <v>1698</v>
      </c>
      <c r="F582" t="s">
        <v>1545</v>
      </c>
      <c r="G582" t="s">
        <v>175</v>
      </c>
      <c r="H582" s="67" t="s">
        <v>501</v>
      </c>
      <c r="I582" s="67" t="s">
        <v>501</v>
      </c>
      <c r="J582" t="s">
        <v>4294</v>
      </c>
      <c r="K582" t="s">
        <v>4295</v>
      </c>
      <c r="L582">
        <v>39800000</v>
      </c>
      <c r="M582" s="67" t="s">
        <v>4215</v>
      </c>
      <c r="N582" s="67" t="s">
        <v>501</v>
      </c>
      <c r="O582" s="67" t="s">
        <v>501</v>
      </c>
      <c r="P582" s="66" t="s">
        <v>501</v>
      </c>
      <c r="Q582" s="67" t="s">
        <v>4296</v>
      </c>
    </row>
    <row r="583" spans="1:17" ht="18" customHeight="1">
      <c r="A583">
        <v>3680</v>
      </c>
      <c r="B583">
        <v>3680</v>
      </c>
      <c r="C583" s="10">
        <v>41071</v>
      </c>
      <c r="D583">
        <v>41116</v>
      </c>
      <c r="E583" t="s">
        <v>1698</v>
      </c>
      <c r="F583" t="s">
        <v>1545</v>
      </c>
      <c r="G583" t="s">
        <v>175</v>
      </c>
      <c r="H583" s="67" t="s">
        <v>501</v>
      </c>
      <c r="I583" s="67" t="s">
        <v>501</v>
      </c>
      <c r="J583" t="s">
        <v>4297</v>
      </c>
      <c r="K583" t="s">
        <v>4298</v>
      </c>
      <c r="L583">
        <v>39800000</v>
      </c>
      <c r="M583" s="67" t="s">
        <v>4299</v>
      </c>
      <c r="N583" s="67" t="s">
        <v>501</v>
      </c>
      <c r="O583" s="67" t="s">
        <v>501</v>
      </c>
      <c r="P583" s="66" t="s">
        <v>501</v>
      </c>
      <c r="Q583" s="67" t="s">
        <v>4300</v>
      </c>
    </row>
    <row r="584" spans="1:17" ht="18" customHeight="1">
      <c r="A584">
        <v>3676</v>
      </c>
      <c r="B584">
        <v>3676</v>
      </c>
      <c r="C584" s="10">
        <v>41071</v>
      </c>
      <c r="D584">
        <v>41116</v>
      </c>
      <c r="E584" t="s">
        <v>1698</v>
      </c>
      <c r="F584" t="s">
        <v>1545</v>
      </c>
      <c r="G584" t="s">
        <v>175</v>
      </c>
      <c r="H584" s="67" t="s">
        <v>501</v>
      </c>
      <c r="I584" s="67" t="s">
        <v>501</v>
      </c>
      <c r="J584" t="s">
        <v>4301</v>
      </c>
      <c r="K584" t="s">
        <v>4302</v>
      </c>
      <c r="L584">
        <v>39800000</v>
      </c>
      <c r="M584" s="67" t="s">
        <v>4303</v>
      </c>
      <c r="N584" s="67" t="s">
        <v>501</v>
      </c>
      <c r="O584" s="67" t="s">
        <v>501</v>
      </c>
      <c r="P584" s="66" t="s">
        <v>501</v>
      </c>
      <c r="Q584" s="67" t="s">
        <v>4304</v>
      </c>
    </row>
    <row r="585" spans="1:17" ht="18" customHeight="1">
      <c r="A585">
        <v>3752</v>
      </c>
      <c r="B585">
        <v>3752</v>
      </c>
      <c r="C585" s="10">
        <v>41073</v>
      </c>
      <c r="D585">
        <v>41118</v>
      </c>
      <c r="E585" t="s">
        <v>1698</v>
      </c>
      <c r="F585" t="s">
        <v>1545</v>
      </c>
      <c r="G585" t="s">
        <v>4095</v>
      </c>
      <c r="H585" s="67" t="s">
        <v>501</v>
      </c>
      <c r="I585" s="67" t="s">
        <v>501</v>
      </c>
      <c r="J585" t="s">
        <v>4305</v>
      </c>
      <c r="K585" t="s">
        <v>4306</v>
      </c>
      <c r="L585">
        <v>39740000</v>
      </c>
      <c r="M585" s="67" t="s">
        <v>4104</v>
      </c>
      <c r="N585" s="67" t="s">
        <v>501</v>
      </c>
      <c r="O585" s="67" t="s">
        <v>501</v>
      </c>
      <c r="P585" s="66" t="s">
        <v>501</v>
      </c>
      <c r="Q585" s="67" t="s">
        <v>4307</v>
      </c>
    </row>
    <row r="586" spans="1:17" ht="18" customHeight="1">
      <c r="A586">
        <v>3753</v>
      </c>
      <c r="B586">
        <v>3753</v>
      </c>
      <c r="C586" s="10">
        <v>41073</v>
      </c>
      <c r="D586">
        <v>41118</v>
      </c>
      <c r="E586" t="s">
        <v>1698</v>
      </c>
      <c r="F586" t="s">
        <v>1545</v>
      </c>
      <c r="G586" t="s">
        <v>4095</v>
      </c>
      <c r="H586" s="67" t="s">
        <v>501</v>
      </c>
      <c r="I586" s="67" t="s">
        <v>501</v>
      </c>
      <c r="J586" t="s">
        <v>4308</v>
      </c>
      <c r="K586" t="s">
        <v>4309</v>
      </c>
      <c r="L586">
        <v>39740000</v>
      </c>
      <c r="M586" s="67" t="s">
        <v>4104</v>
      </c>
      <c r="N586" s="67" t="s">
        <v>501</v>
      </c>
      <c r="O586" s="67" t="s">
        <v>501</v>
      </c>
      <c r="P586" s="66" t="s">
        <v>501</v>
      </c>
      <c r="Q586" s="67" t="s">
        <v>4310</v>
      </c>
    </row>
    <row r="587" spans="1:17" ht="18" customHeight="1">
      <c r="A587">
        <v>3751</v>
      </c>
      <c r="B587">
        <v>3751</v>
      </c>
      <c r="C587" s="10">
        <v>41073</v>
      </c>
      <c r="D587">
        <v>41118</v>
      </c>
      <c r="E587" t="s">
        <v>1698</v>
      </c>
      <c r="F587" t="s">
        <v>1545</v>
      </c>
      <c r="G587" t="s">
        <v>4095</v>
      </c>
      <c r="H587" s="67" t="s">
        <v>501</v>
      </c>
      <c r="I587" s="67" t="s">
        <v>501</v>
      </c>
      <c r="J587" t="s">
        <v>4311</v>
      </c>
      <c r="K587" t="s">
        <v>4312</v>
      </c>
      <c r="L587">
        <v>39740000</v>
      </c>
      <c r="M587" s="67" t="s">
        <v>4104</v>
      </c>
      <c r="N587" s="67" t="s">
        <v>501</v>
      </c>
      <c r="O587" s="67" t="s">
        <v>501</v>
      </c>
      <c r="P587" s="66" t="s">
        <v>501</v>
      </c>
      <c r="Q587" s="67" t="s">
        <v>4313</v>
      </c>
    </row>
    <row r="588" spans="1:17" ht="18" customHeight="1">
      <c r="A588">
        <v>3749</v>
      </c>
      <c r="B588">
        <v>3749</v>
      </c>
      <c r="C588" s="10">
        <v>41073</v>
      </c>
      <c r="D588">
        <v>41118</v>
      </c>
      <c r="E588" t="s">
        <v>1609</v>
      </c>
      <c r="F588" t="s">
        <v>1545</v>
      </c>
      <c r="G588" t="s">
        <v>4198</v>
      </c>
      <c r="H588" s="67" t="s">
        <v>6227</v>
      </c>
      <c r="I588" s="67">
        <v>41117</v>
      </c>
      <c r="J588" t="s">
        <v>4314</v>
      </c>
      <c r="K588" t="s">
        <v>4315</v>
      </c>
      <c r="L588">
        <v>35894000</v>
      </c>
      <c r="M588" s="67" t="s">
        <v>4316</v>
      </c>
      <c r="N588" s="67" t="s">
        <v>6281</v>
      </c>
      <c r="O588" s="67" t="s">
        <v>6181</v>
      </c>
      <c r="P588" s="66" t="s">
        <v>501</v>
      </c>
      <c r="Q588" s="67" t="s">
        <v>4317</v>
      </c>
    </row>
    <row r="589" spans="1:17" ht="18" customHeight="1">
      <c r="A589">
        <v>3735</v>
      </c>
      <c r="B589">
        <v>3735</v>
      </c>
      <c r="C589" s="10">
        <v>41073</v>
      </c>
      <c r="D589">
        <v>41118</v>
      </c>
      <c r="E589" t="s">
        <v>1544</v>
      </c>
      <c r="F589" t="s">
        <v>1545</v>
      </c>
      <c r="G589" t="s">
        <v>2443</v>
      </c>
      <c r="H589" s="67" t="s">
        <v>5817</v>
      </c>
      <c r="I589" s="67">
        <v>41103</v>
      </c>
      <c r="J589" t="s">
        <v>4318</v>
      </c>
      <c r="K589" t="s">
        <v>4319</v>
      </c>
      <c r="L589" t="s">
        <v>5242</v>
      </c>
      <c r="M589" s="67" t="s">
        <v>4320</v>
      </c>
      <c r="N589" s="67" t="s">
        <v>5818</v>
      </c>
      <c r="O589" s="67" t="s">
        <v>5772</v>
      </c>
      <c r="P589" s="66">
        <v>41103</v>
      </c>
      <c r="Q589" s="67" t="s">
        <v>4321</v>
      </c>
    </row>
    <row r="590" spans="1:17" ht="18" customHeight="1">
      <c r="A590">
        <v>3742</v>
      </c>
      <c r="B590">
        <v>3742</v>
      </c>
      <c r="C590" s="10">
        <v>41073</v>
      </c>
      <c r="D590">
        <v>41140</v>
      </c>
      <c r="E590" t="s">
        <v>1698</v>
      </c>
      <c r="F590" t="s">
        <v>1545</v>
      </c>
      <c r="G590" t="s">
        <v>2443</v>
      </c>
      <c r="H590" s="67" t="s">
        <v>501</v>
      </c>
      <c r="I590" s="67" t="s">
        <v>501</v>
      </c>
      <c r="J590" t="s">
        <v>4322</v>
      </c>
      <c r="K590" t="s">
        <v>4323</v>
      </c>
      <c r="L590">
        <v>35970000</v>
      </c>
      <c r="M590" s="67" t="s">
        <v>4324</v>
      </c>
      <c r="N590" s="67" t="s">
        <v>501</v>
      </c>
      <c r="O590" s="67" t="s">
        <v>501</v>
      </c>
      <c r="P590" s="66" t="s">
        <v>501</v>
      </c>
      <c r="Q590" s="67" t="s">
        <v>4325</v>
      </c>
    </row>
    <row r="591" spans="1:17" ht="18" customHeight="1">
      <c r="A591">
        <v>3724</v>
      </c>
      <c r="B591">
        <v>3724</v>
      </c>
      <c r="C591" s="10">
        <v>41072</v>
      </c>
      <c r="D591">
        <v>41117</v>
      </c>
      <c r="E591" t="s">
        <v>1698</v>
      </c>
      <c r="F591" t="s">
        <v>1545</v>
      </c>
      <c r="G591" t="s">
        <v>4196</v>
      </c>
      <c r="H591" s="67" t="s">
        <v>501</v>
      </c>
      <c r="I591" s="67" t="s">
        <v>501</v>
      </c>
      <c r="J591" t="s">
        <v>4326</v>
      </c>
      <c r="K591" t="s">
        <v>4327</v>
      </c>
      <c r="L591">
        <v>39860000</v>
      </c>
      <c r="M591" s="67" t="s">
        <v>4241</v>
      </c>
      <c r="N591" s="67" t="s">
        <v>501</v>
      </c>
      <c r="O591" s="67" t="s">
        <v>501</v>
      </c>
      <c r="P591" s="66" t="s">
        <v>501</v>
      </c>
      <c r="Q591" s="67" t="s">
        <v>4328</v>
      </c>
    </row>
    <row r="592" spans="1:17" ht="18" customHeight="1">
      <c r="A592">
        <v>3750</v>
      </c>
      <c r="B592">
        <v>3750</v>
      </c>
      <c r="C592" s="10">
        <v>41073</v>
      </c>
      <c r="D592">
        <v>41118</v>
      </c>
      <c r="E592" t="s">
        <v>1698</v>
      </c>
      <c r="F592" t="s">
        <v>1545</v>
      </c>
      <c r="G592" t="s">
        <v>4199</v>
      </c>
      <c r="H592" s="67" t="s">
        <v>501</v>
      </c>
      <c r="I592" s="67" t="s">
        <v>501</v>
      </c>
      <c r="J592" t="s">
        <v>4329</v>
      </c>
      <c r="K592" t="s">
        <v>4330</v>
      </c>
      <c r="L592">
        <v>35800000</v>
      </c>
      <c r="M592" s="67" t="s">
        <v>4331</v>
      </c>
      <c r="N592" s="67" t="s">
        <v>501</v>
      </c>
      <c r="O592" s="67" t="s">
        <v>501</v>
      </c>
      <c r="P592" s="66" t="s">
        <v>501</v>
      </c>
      <c r="Q592" s="67" t="s">
        <v>4332</v>
      </c>
    </row>
    <row r="593" spans="1:17" ht="18" customHeight="1">
      <c r="A593">
        <v>3743</v>
      </c>
      <c r="B593">
        <v>3743</v>
      </c>
      <c r="C593" s="10">
        <v>41073</v>
      </c>
      <c r="D593">
        <v>41118</v>
      </c>
      <c r="E593" t="s">
        <v>1698</v>
      </c>
      <c r="F593" t="s">
        <v>1545</v>
      </c>
      <c r="G593" t="s">
        <v>181</v>
      </c>
      <c r="H593" s="67" t="s">
        <v>501</v>
      </c>
      <c r="I593" s="67" t="s">
        <v>501</v>
      </c>
      <c r="J593" t="s">
        <v>4333</v>
      </c>
      <c r="K593" t="s">
        <v>4334</v>
      </c>
      <c r="L593" t="s">
        <v>5005</v>
      </c>
      <c r="M593" s="67" t="s">
        <v>4335</v>
      </c>
      <c r="N593" s="67" t="s">
        <v>501</v>
      </c>
      <c r="O593" s="67" t="s">
        <v>501</v>
      </c>
      <c r="P593" s="66" t="s">
        <v>501</v>
      </c>
      <c r="Q593" s="67" t="s">
        <v>4336</v>
      </c>
    </row>
    <row r="594" spans="1:17" ht="18" customHeight="1">
      <c r="A594">
        <v>3740</v>
      </c>
      <c r="B594">
        <v>3740</v>
      </c>
      <c r="C594" s="10">
        <v>41073</v>
      </c>
      <c r="D594">
        <v>41118</v>
      </c>
      <c r="E594" t="s">
        <v>1544</v>
      </c>
      <c r="F594" t="s">
        <v>1545</v>
      </c>
      <c r="G594" t="s">
        <v>2443</v>
      </c>
      <c r="H594" s="67" t="s">
        <v>5596</v>
      </c>
      <c r="I594" s="67">
        <v>41103</v>
      </c>
      <c r="J594" t="s">
        <v>4337</v>
      </c>
      <c r="K594" t="s">
        <v>4338</v>
      </c>
      <c r="L594" t="s">
        <v>5242</v>
      </c>
      <c r="M594" s="67" t="s">
        <v>4339</v>
      </c>
      <c r="N594" s="67" t="s">
        <v>5819</v>
      </c>
      <c r="O594" s="67" t="s">
        <v>5398</v>
      </c>
      <c r="P594" s="66">
        <v>41103</v>
      </c>
      <c r="Q594" s="67" t="s">
        <v>4340</v>
      </c>
    </row>
    <row r="595" spans="1:17" ht="18" customHeight="1">
      <c r="A595">
        <v>3723</v>
      </c>
      <c r="B595">
        <v>3723</v>
      </c>
      <c r="C595" s="10">
        <v>41072</v>
      </c>
      <c r="D595">
        <v>41117</v>
      </c>
      <c r="E595" t="s">
        <v>1698</v>
      </c>
      <c r="F595" t="s">
        <v>1545</v>
      </c>
      <c r="G595" t="s">
        <v>4196</v>
      </c>
      <c r="H595" s="67" t="s">
        <v>501</v>
      </c>
      <c r="I595" s="67" t="s">
        <v>501</v>
      </c>
      <c r="J595" t="s">
        <v>4341</v>
      </c>
      <c r="K595" t="s">
        <v>4342</v>
      </c>
      <c r="L595">
        <v>39860000</v>
      </c>
      <c r="M595" s="67" t="s">
        <v>4241</v>
      </c>
      <c r="N595" s="67" t="s">
        <v>501</v>
      </c>
      <c r="O595" s="67" t="s">
        <v>501</v>
      </c>
      <c r="P595" s="66" t="s">
        <v>501</v>
      </c>
      <c r="Q595" s="67" t="s">
        <v>4343</v>
      </c>
    </row>
    <row r="596" spans="1:17" ht="18" customHeight="1">
      <c r="A596">
        <v>3734</v>
      </c>
      <c r="B596">
        <v>3734</v>
      </c>
      <c r="C596" s="10">
        <v>41073</v>
      </c>
      <c r="D596">
        <v>41118</v>
      </c>
      <c r="E596" t="s">
        <v>1698</v>
      </c>
      <c r="F596" t="s">
        <v>1545</v>
      </c>
      <c r="G596" t="s">
        <v>2443</v>
      </c>
      <c r="H596" s="67" t="s">
        <v>501</v>
      </c>
      <c r="I596" s="67" t="s">
        <v>501</v>
      </c>
      <c r="J596" t="s">
        <v>4344</v>
      </c>
      <c r="K596" t="s">
        <v>4345</v>
      </c>
      <c r="L596">
        <v>35970000</v>
      </c>
      <c r="M596" s="67" t="s">
        <v>4346</v>
      </c>
      <c r="N596" s="67" t="s">
        <v>501</v>
      </c>
      <c r="O596" s="67" t="s">
        <v>501</v>
      </c>
      <c r="P596" s="66" t="s">
        <v>501</v>
      </c>
      <c r="Q596" s="67" t="s">
        <v>4347</v>
      </c>
    </row>
    <row r="597" spans="1:17" ht="18" customHeight="1">
      <c r="A597">
        <v>3739</v>
      </c>
      <c r="B597">
        <v>3739</v>
      </c>
      <c r="C597" s="10">
        <v>41073</v>
      </c>
      <c r="D597">
        <v>41118</v>
      </c>
      <c r="E597" t="s">
        <v>1698</v>
      </c>
      <c r="F597" t="s">
        <v>1545</v>
      </c>
      <c r="G597" t="s">
        <v>2443</v>
      </c>
      <c r="H597" s="67" t="s">
        <v>501</v>
      </c>
      <c r="I597" s="67" t="s">
        <v>501</v>
      </c>
      <c r="J597" t="s">
        <v>4348</v>
      </c>
      <c r="K597" t="s">
        <v>4349</v>
      </c>
      <c r="L597">
        <v>35970000</v>
      </c>
      <c r="M597" s="67" t="s">
        <v>4350</v>
      </c>
      <c r="N597" s="67" t="s">
        <v>501</v>
      </c>
      <c r="O597" s="67" t="s">
        <v>501</v>
      </c>
      <c r="P597" s="66" t="s">
        <v>501</v>
      </c>
      <c r="Q597" s="67" t="s">
        <v>4351</v>
      </c>
    </row>
    <row r="598" spans="1:17" ht="18" customHeight="1">
      <c r="A598">
        <v>3738</v>
      </c>
      <c r="B598">
        <v>3738</v>
      </c>
      <c r="C598" s="10">
        <v>41073</v>
      </c>
      <c r="D598">
        <v>41118</v>
      </c>
      <c r="E598" t="s">
        <v>1544</v>
      </c>
      <c r="F598" t="s">
        <v>1545</v>
      </c>
      <c r="G598" t="s">
        <v>2443</v>
      </c>
      <c r="H598" s="67" t="s">
        <v>5820</v>
      </c>
      <c r="I598" s="67">
        <v>41101</v>
      </c>
      <c r="J598" t="s">
        <v>4352</v>
      </c>
      <c r="K598" t="s">
        <v>4353</v>
      </c>
      <c r="L598" t="s">
        <v>5242</v>
      </c>
      <c r="M598" s="67" t="s">
        <v>4354</v>
      </c>
      <c r="N598" s="67" t="s">
        <v>5821</v>
      </c>
      <c r="O598" s="67" t="s">
        <v>1562</v>
      </c>
      <c r="P598" s="66">
        <v>41107</v>
      </c>
      <c r="Q598" s="67" t="s">
        <v>4355</v>
      </c>
    </row>
    <row r="599" spans="1:17" ht="18" customHeight="1">
      <c r="A599">
        <v>3737</v>
      </c>
      <c r="B599">
        <v>3737</v>
      </c>
      <c r="C599" s="10">
        <v>41073</v>
      </c>
      <c r="D599">
        <v>41132</v>
      </c>
      <c r="E599" t="s">
        <v>1544</v>
      </c>
      <c r="F599" t="s">
        <v>1545</v>
      </c>
      <c r="G599" t="s">
        <v>2443</v>
      </c>
      <c r="H599" s="67" t="s">
        <v>5597</v>
      </c>
      <c r="I599" s="67">
        <v>41102</v>
      </c>
      <c r="J599" t="s">
        <v>4356</v>
      </c>
      <c r="K599" t="s">
        <v>4357</v>
      </c>
      <c r="L599" t="s">
        <v>5242</v>
      </c>
      <c r="M599" s="67" t="s">
        <v>4358</v>
      </c>
      <c r="N599" s="67" t="s">
        <v>5822</v>
      </c>
      <c r="O599" s="67" t="s">
        <v>5823</v>
      </c>
      <c r="P599" s="66">
        <v>41107</v>
      </c>
      <c r="Q599" s="67" t="s">
        <v>4869</v>
      </c>
    </row>
    <row r="600" spans="1:17" ht="18" customHeight="1">
      <c r="A600">
        <v>3736</v>
      </c>
      <c r="B600">
        <v>3736</v>
      </c>
      <c r="C600" s="10">
        <v>41073</v>
      </c>
      <c r="D600">
        <v>41118</v>
      </c>
      <c r="E600" t="s">
        <v>1698</v>
      </c>
      <c r="F600" t="s">
        <v>1545</v>
      </c>
      <c r="G600" t="s">
        <v>2443</v>
      </c>
      <c r="H600" s="67" t="s">
        <v>501</v>
      </c>
      <c r="I600" s="67" t="s">
        <v>501</v>
      </c>
      <c r="J600" t="s">
        <v>4359</v>
      </c>
      <c r="K600" t="s">
        <v>4360</v>
      </c>
      <c r="L600">
        <v>35970000</v>
      </c>
      <c r="M600" s="67" t="s">
        <v>4361</v>
      </c>
      <c r="N600" s="67" t="s">
        <v>501</v>
      </c>
      <c r="O600" s="67" t="s">
        <v>501</v>
      </c>
      <c r="P600" s="66" t="s">
        <v>501</v>
      </c>
      <c r="Q600" s="67" t="s">
        <v>4362</v>
      </c>
    </row>
    <row r="601" spans="1:17" ht="18" customHeight="1">
      <c r="A601">
        <v>3733</v>
      </c>
      <c r="B601">
        <v>3733</v>
      </c>
      <c r="C601" s="10">
        <v>41073</v>
      </c>
      <c r="D601">
        <v>41118</v>
      </c>
      <c r="E601" t="s">
        <v>1544</v>
      </c>
      <c r="F601" t="s">
        <v>1545</v>
      </c>
      <c r="G601" t="s">
        <v>2443</v>
      </c>
      <c r="H601" s="67" t="s">
        <v>5598</v>
      </c>
      <c r="I601" s="67">
        <v>41107</v>
      </c>
      <c r="J601" t="s">
        <v>4363</v>
      </c>
      <c r="K601" t="s">
        <v>4364</v>
      </c>
      <c r="L601" t="s">
        <v>5242</v>
      </c>
      <c r="M601" s="67" t="s">
        <v>4365</v>
      </c>
      <c r="N601" s="67" t="s">
        <v>5986</v>
      </c>
      <c r="O601" s="67" t="s">
        <v>501</v>
      </c>
      <c r="P601" s="66">
        <v>41107</v>
      </c>
      <c r="Q601" s="67" t="s">
        <v>4366</v>
      </c>
    </row>
    <row r="602" spans="1:17" ht="18" customHeight="1">
      <c r="A602">
        <v>3658</v>
      </c>
      <c r="B602">
        <v>3658</v>
      </c>
      <c r="C602" s="10">
        <v>41066</v>
      </c>
      <c r="D602">
        <v>41111</v>
      </c>
      <c r="E602" t="s">
        <v>1698</v>
      </c>
      <c r="F602" t="s">
        <v>1545</v>
      </c>
      <c r="G602" t="s">
        <v>4118</v>
      </c>
      <c r="H602" s="67" t="s">
        <v>501</v>
      </c>
      <c r="I602" s="67" t="s">
        <v>501</v>
      </c>
      <c r="J602" t="s">
        <v>4367</v>
      </c>
      <c r="K602" t="s">
        <v>4368</v>
      </c>
      <c r="L602">
        <v>38770000</v>
      </c>
      <c r="M602" s="67" t="s">
        <v>4369</v>
      </c>
      <c r="N602" s="67" t="s">
        <v>501</v>
      </c>
      <c r="O602" s="67" t="s">
        <v>501</v>
      </c>
      <c r="P602" s="66" t="s">
        <v>501</v>
      </c>
      <c r="Q602" s="67" t="s">
        <v>4370</v>
      </c>
    </row>
    <row r="603" spans="1:17" ht="18" customHeight="1">
      <c r="A603">
        <v>3659</v>
      </c>
      <c r="B603">
        <v>3659</v>
      </c>
      <c r="C603" s="10">
        <v>41066</v>
      </c>
      <c r="D603">
        <v>41111</v>
      </c>
      <c r="E603" t="s">
        <v>1544</v>
      </c>
      <c r="F603" t="s">
        <v>1545</v>
      </c>
      <c r="G603" t="s">
        <v>4118</v>
      </c>
      <c r="H603" s="67" t="s">
        <v>6158</v>
      </c>
      <c r="I603" s="67">
        <v>41115</v>
      </c>
      <c r="J603" t="s">
        <v>4371</v>
      </c>
      <c r="K603" t="s">
        <v>4372</v>
      </c>
      <c r="L603">
        <v>38770000</v>
      </c>
      <c r="M603" s="67" t="s">
        <v>4373</v>
      </c>
      <c r="N603" s="67" t="s">
        <v>6177</v>
      </c>
      <c r="O603" s="67" t="s">
        <v>6178</v>
      </c>
      <c r="P603" s="66">
        <v>41120</v>
      </c>
      <c r="Q603" s="67" t="s">
        <v>4374</v>
      </c>
    </row>
    <row r="604" spans="1:17" ht="18" customHeight="1">
      <c r="A604">
        <v>3652</v>
      </c>
      <c r="B604">
        <v>3652</v>
      </c>
      <c r="C604" s="10">
        <v>41066</v>
      </c>
      <c r="D604">
        <v>41111</v>
      </c>
      <c r="E604" t="s">
        <v>1544</v>
      </c>
      <c r="F604" t="s">
        <v>1545</v>
      </c>
      <c r="G604" t="s">
        <v>2764</v>
      </c>
      <c r="H604" s="67" t="s">
        <v>6159</v>
      </c>
      <c r="I604" s="67">
        <v>41116</v>
      </c>
      <c r="J604" t="s">
        <v>4375</v>
      </c>
      <c r="K604" t="s">
        <v>4376</v>
      </c>
      <c r="L604">
        <v>38570000</v>
      </c>
      <c r="M604" s="67" t="s">
        <v>4377</v>
      </c>
      <c r="N604" s="67" t="s">
        <v>6228</v>
      </c>
      <c r="O604" s="67" t="s">
        <v>2747</v>
      </c>
      <c r="P604" s="66">
        <v>41120</v>
      </c>
      <c r="Q604" s="67" t="s">
        <v>4451</v>
      </c>
    </row>
    <row r="605" spans="1:17" ht="18" customHeight="1">
      <c r="A605">
        <v>3655</v>
      </c>
      <c r="B605">
        <v>3655</v>
      </c>
      <c r="C605" s="10">
        <v>41066</v>
      </c>
      <c r="D605">
        <v>41111</v>
      </c>
      <c r="E605" t="s">
        <v>1698</v>
      </c>
      <c r="F605" t="s">
        <v>1545</v>
      </c>
      <c r="G605" t="s">
        <v>2871</v>
      </c>
      <c r="H605" s="67" t="s">
        <v>501</v>
      </c>
      <c r="I605" s="67" t="s">
        <v>501</v>
      </c>
      <c r="J605" t="s">
        <v>4378</v>
      </c>
      <c r="K605" t="s">
        <v>4379</v>
      </c>
      <c r="L605">
        <v>38785000</v>
      </c>
      <c r="M605" s="67" t="s">
        <v>4380</v>
      </c>
      <c r="N605" s="67" t="s">
        <v>501</v>
      </c>
      <c r="O605" s="67" t="s">
        <v>501</v>
      </c>
      <c r="P605" s="66" t="s">
        <v>501</v>
      </c>
      <c r="Q605" s="67" t="s">
        <v>4381</v>
      </c>
    </row>
    <row r="606" spans="1:17" ht="18" customHeight="1">
      <c r="A606">
        <v>3654</v>
      </c>
      <c r="B606">
        <v>3654</v>
      </c>
      <c r="C606" s="10">
        <v>41066</v>
      </c>
      <c r="D606">
        <v>41111</v>
      </c>
      <c r="E606" t="s">
        <v>1698</v>
      </c>
      <c r="F606" t="s">
        <v>1545</v>
      </c>
      <c r="G606" t="s">
        <v>2871</v>
      </c>
      <c r="H606" s="67" t="s">
        <v>501</v>
      </c>
      <c r="I606" s="67" t="s">
        <v>501</v>
      </c>
      <c r="J606" t="s">
        <v>4382</v>
      </c>
      <c r="K606" t="s">
        <v>4383</v>
      </c>
      <c r="L606">
        <v>38785000</v>
      </c>
      <c r="M606" s="67" t="s">
        <v>4384</v>
      </c>
      <c r="N606" s="67" t="s">
        <v>501</v>
      </c>
      <c r="O606" s="67" t="s">
        <v>501</v>
      </c>
      <c r="P606" s="66" t="s">
        <v>501</v>
      </c>
      <c r="Q606" s="67" t="s">
        <v>4385</v>
      </c>
    </row>
    <row r="607" spans="1:17" ht="18" customHeight="1">
      <c r="A607">
        <v>3653</v>
      </c>
      <c r="B607">
        <v>3653</v>
      </c>
      <c r="C607" s="10">
        <v>41066</v>
      </c>
      <c r="D607">
        <v>41111</v>
      </c>
      <c r="E607" t="s">
        <v>1698</v>
      </c>
      <c r="F607" t="s">
        <v>1545</v>
      </c>
      <c r="G607" t="s">
        <v>2871</v>
      </c>
      <c r="H607" s="67" t="s">
        <v>501</v>
      </c>
      <c r="I607" s="67" t="s">
        <v>501</v>
      </c>
      <c r="J607" t="s">
        <v>4386</v>
      </c>
      <c r="K607" t="s">
        <v>4387</v>
      </c>
      <c r="L607">
        <v>38785000</v>
      </c>
      <c r="M607" s="67" t="s">
        <v>2874</v>
      </c>
      <c r="N607" s="67" t="s">
        <v>501</v>
      </c>
      <c r="O607" s="67" t="s">
        <v>501</v>
      </c>
      <c r="P607" s="66" t="s">
        <v>501</v>
      </c>
      <c r="Q607" s="67" t="s">
        <v>4388</v>
      </c>
    </row>
    <row r="608" spans="1:17" ht="18" customHeight="1">
      <c r="A608">
        <v>3650</v>
      </c>
      <c r="B608">
        <v>3650</v>
      </c>
      <c r="C608" s="10">
        <v>41066</v>
      </c>
      <c r="D608">
        <v>41111</v>
      </c>
      <c r="E608" t="s">
        <v>1698</v>
      </c>
      <c r="F608" t="s">
        <v>1545</v>
      </c>
      <c r="G608" t="s">
        <v>2764</v>
      </c>
      <c r="H608" s="67" t="s">
        <v>501</v>
      </c>
      <c r="I608" s="67" t="s">
        <v>501</v>
      </c>
      <c r="J608" t="s">
        <v>4411</v>
      </c>
      <c r="K608" t="s">
        <v>4412</v>
      </c>
      <c r="L608">
        <v>38570000</v>
      </c>
      <c r="M608" s="67" t="s">
        <v>4413</v>
      </c>
      <c r="N608" s="67" t="s">
        <v>501</v>
      </c>
      <c r="O608" s="67" t="s">
        <v>501</v>
      </c>
      <c r="P608" s="66" t="s">
        <v>501</v>
      </c>
      <c r="Q608" s="67" t="s">
        <v>4414</v>
      </c>
    </row>
    <row r="609" spans="1:17" ht="18" customHeight="1">
      <c r="A609">
        <v>3744</v>
      </c>
      <c r="B609">
        <v>3744</v>
      </c>
      <c r="C609" s="10">
        <v>41073</v>
      </c>
      <c r="D609">
        <v>41118</v>
      </c>
      <c r="E609" t="s">
        <v>1544</v>
      </c>
      <c r="F609" t="s">
        <v>1545</v>
      </c>
      <c r="G609" t="s">
        <v>181</v>
      </c>
      <c r="H609" s="67" t="s">
        <v>6229</v>
      </c>
      <c r="I609" s="67">
        <v>41116</v>
      </c>
      <c r="J609" t="s">
        <v>4452</v>
      </c>
      <c r="K609" t="s">
        <v>4453</v>
      </c>
      <c r="L609" t="s">
        <v>5005</v>
      </c>
      <c r="M609" s="67" t="s">
        <v>4454</v>
      </c>
      <c r="N609" s="67" t="s">
        <v>6230</v>
      </c>
      <c r="O609" s="67" t="s">
        <v>6231</v>
      </c>
      <c r="P609" s="66">
        <v>41117</v>
      </c>
      <c r="Q609" s="67" t="s">
        <v>4455</v>
      </c>
    </row>
    <row r="610" spans="1:17" ht="18" customHeight="1">
      <c r="A610">
        <v>3741</v>
      </c>
      <c r="B610">
        <v>3741</v>
      </c>
      <c r="C610" s="10">
        <v>41073</v>
      </c>
      <c r="D610">
        <v>41118</v>
      </c>
      <c r="E610" t="s">
        <v>1544</v>
      </c>
      <c r="F610" t="s">
        <v>1545</v>
      </c>
      <c r="G610" t="s">
        <v>2443</v>
      </c>
      <c r="H610" s="67" t="s">
        <v>5824</v>
      </c>
      <c r="I610" s="67">
        <v>41103</v>
      </c>
      <c r="J610" t="s">
        <v>4456</v>
      </c>
      <c r="K610" t="s">
        <v>4457</v>
      </c>
      <c r="L610">
        <v>35970000</v>
      </c>
      <c r="M610" s="67" t="s">
        <v>4458</v>
      </c>
      <c r="N610" s="67" t="s">
        <v>5825</v>
      </c>
      <c r="O610" s="67" t="s">
        <v>1635</v>
      </c>
      <c r="P610" s="66">
        <v>41115</v>
      </c>
      <c r="Q610" s="67" t="s">
        <v>4459</v>
      </c>
    </row>
    <row r="611" spans="1:17" ht="18" customHeight="1">
      <c r="A611">
        <v>3672</v>
      </c>
      <c r="B611">
        <v>3672</v>
      </c>
      <c r="C611" s="10">
        <v>41071</v>
      </c>
      <c r="D611">
        <v>41116</v>
      </c>
      <c r="E611" t="s">
        <v>1553</v>
      </c>
      <c r="F611" t="s">
        <v>1545</v>
      </c>
      <c r="G611" t="s">
        <v>4197</v>
      </c>
      <c r="H611" s="67" t="s">
        <v>501</v>
      </c>
      <c r="I611" s="67" t="s">
        <v>501</v>
      </c>
      <c r="J611" t="s">
        <v>4460</v>
      </c>
      <c r="K611" t="s">
        <v>4461</v>
      </c>
      <c r="L611" t="s">
        <v>5826</v>
      </c>
      <c r="M611" s="67" t="s">
        <v>4462</v>
      </c>
      <c r="N611" s="67" t="s">
        <v>501</v>
      </c>
      <c r="O611" s="67" t="s">
        <v>501</v>
      </c>
      <c r="P611" s="66" t="s">
        <v>501</v>
      </c>
      <c r="Q611" s="67" t="s">
        <v>5827</v>
      </c>
    </row>
    <row r="612" spans="1:17" ht="18" customHeight="1">
      <c r="A612">
        <v>3712</v>
      </c>
      <c r="B612">
        <v>3712</v>
      </c>
      <c r="C612" s="10">
        <v>41071</v>
      </c>
      <c r="D612">
        <v>41116</v>
      </c>
      <c r="E612" t="s">
        <v>1698</v>
      </c>
      <c r="F612" t="s">
        <v>1545</v>
      </c>
      <c r="G612" t="s">
        <v>175</v>
      </c>
      <c r="H612" s="67" t="s">
        <v>501</v>
      </c>
      <c r="I612" s="67" t="s">
        <v>501</v>
      </c>
      <c r="J612" t="s">
        <v>4463</v>
      </c>
      <c r="K612" t="s">
        <v>4464</v>
      </c>
      <c r="L612">
        <v>39800000</v>
      </c>
      <c r="M612" s="67" t="s">
        <v>4465</v>
      </c>
      <c r="N612" s="67" t="s">
        <v>501</v>
      </c>
      <c r="O612" s="67" t="s">
        <v>501</v>
      </c>
      <c r="P612" s="66" t="s">
        <v>501</v>
      </c>
      <c r="Q612" s="67" t="s">
        <v>4466</v>
      </c>
    </row>
    <row r="613" spans="1:17" ht="18" customHeight="1">
      <c r="A613">
        <v>3782</v>
      </c>
      <c r="B613">
        <v>3782</v>
      </c>
      <c r="C613" s="10">
        <v>41079</v>
      </c>
      <c r="D613">
        <v>41124</v>
      </c>
      <c r="E613" t="s">
        <v>1544</v>
      </c>
      <c r="F613" t="s">
        <v>1545</v>
      </c>
      <c r="G613" t="s">
        <v>4467</v>
      </c>
      <c r="H613" s="67" t="s">
        <v>5828</v>
      </c>
      <c r="I613" s="67">
        <v>41106</v>
      </c>
      <c r="J613" t="s">
        <v>4468</v>
      </c>
      <c r="K613" t="s">
        <v>4469</v>
      </c>
      <c r="L613" t="s">
        <v>5829</v>
      </c>
      <c r="M613" s="67" t="s">
        <v>4470</v>
      </c>
      <c r="N613" s="67" t="s">
        <v>5852</v>
      </c>
      <c r="O613" s="67" t="s">
        <v>5853</v>
      </c>
      <c r="P613" s="66">
        <v>41106</v>
      </c>
      <c r="Q613" s="67" t="s">
        <v>4471</v>
      </c>
    </row>
    <row r="614" spans="1:17" ht="18" customHeight="1">
      <c r="A614">
        <v>3783</v>
      </c>
      <c r="B614">
        <v>3783</v>
      </c>
      <c r="C614" s="10">
        <v>41079</v>
      </c>
      <c r="D614">
        <v>41124</v>
      </c>
      <c r="E614" t="s">
        <v>1553</v>
      </c>
      <c r="F614" t="s">
        <v>1545</v>
      </c>
      <c r="G614" t="s">
        <v>4467</v>
      </c>
      <c r="H614" s="67" t="s">
        <v>501</v>
      </c>
      <c r="I614" s="67" t="s">
        <v>501</v>
      </c>
      <c r="J614" t="s">
        <v>4472</v>
      </c>
      <c r="K614" t="s">
        <v>4473</v>
      </c>
      <c r="L614" t="s">
        <v>5829</v>
      </c>
      <c r="M614" s="67" t="s">
        <v>4474</v>
      </c>
      <c r="N614" s="67" t="s">
        <v>501</v>
      </c>
      <c r="O614" s="67" t="s">
        <v>501</v>
      </c>
      <c r="P614" s="66" t="s">
        <v>501</v>
      </c>
      <c r="Q614" s="67" t="s">
        <v>5830</v>
      </c>
    </row>
    <row r="615" spans="1:17" ht="18" customHeight="1">
      <c r="A615">
        <v>3784</v>
      </c>
      <c r="B615">
        <v>3784</v>
      </c>
      <c r="C615" s="10">
        <v>41079</v>
      </c>
      <c r="D615">
        <v>41124</v>
      </c>
      <c r="E615" t="s">
        <v>1609</v>
      </c>
      <c r="F615" t="s">
        <v>1545</v>
      </c>
      <c r="G615" t="s">
        <v>4467</v>
      </c>
      <c r="H615" s="67" t="s">
        <v>5831</v>
      </c>
      <c r="I615" s="67" t="s">
        <v>501</v>
      </c>
      <c r="J615" t="s">
        <v>4475</v>
      </c>
      <c r="K615" t="s">
        <v>4476</v>
      </c>
      <c r="L615">
        <v>35470000</v>
      </c>
      <c r="M615" s="67" t="s">
        <v>4477</v>
      </c>
      <c r="N615" s="67" t="s">
        <v>501</v>
      </c>
      <c r="O615" s="67" t="s">
        <v>501</v>
      </c>
      <c r="P615" s="66" t="s">
        <v>501</v>
      </c>
      <c r="Q615" s="67" t="s">
        <v>4478</v>
      </c>
    </row>
    <row r="616" spans="1:17" ht="18" customHeight="1">
      <c r="A616">
        <v>3745</v>
      </c>
      <c r="B616">
        <v>3745</v>
      </c>
      <c r="C616" s="10">
        <v>41073</v>
      </c>
      <c r="D616">
        <v>41118</v>
      </c>
      <c r="E616" t="s">
        <v>1544</v>
      </c>
      <c r="F616" t="s">
        <v>1545</v>
      </c>
      <c r="G616" t="s">
        <v>4667</v>
      </c>
      <c r="H616" s="67" t="s">
        <v>6179</v>
      </c>
      <c r="I616" s="67">
        <v>41117</v>
      </c>
      <c r="J616" t="s">
        <v>4668</v>
      </c>
      <c r="K616" t="s">
        <v>4669</v>
      </c>
      <c r="L616">
        <v>35878000</v>
      </c>
      <c r="M616" s="67" t="s">
        <v>4670</v>
      </c>
      <c r="N616" s="67" t="s">
        <v>6180</v>
      </c>
      <c r="O616" s="67" t="s">
        <v>6181</v>
      </c>
      <c r="P616" s="66">
        <v>41116</v>
      </c>
      <c r="Q616" s="67" t="s">
        <v>4671</v>
      </c>
    </row>
    <row r="617" spans="1:17" ht="18" customHeight="1">
      <c r="A617">
        <v>3662</v>
      </c>
      <c r="B617">
        <v>3662</v>
      </c>
      <c r="C617" s="10">
        <v>41066</v>
      </c>
      <c r="D617">
        <v>41111</v>
      </c>
      <c r="E617" t="s">
        <v>1698</v>
      </c>
      <c r="F617" t="s">
        <v>1545</v>
      </c>
      <c r="G617" t="s">
        <v>4672</v>
      </c>
      <c r="H617" s="67" t="s">
        <v>501</v>
      </c>
      <c r="I617" s="67" t="s">
        <v>501</v>
      </c>
      <c r="J617" t="s">
        <v>4673</v>
      </c>
      <c r="K617" t="s">
        <v>4674</v>
      </c>
      <c r="L617" t="s">
        <v>5987</v>
      </c>
      <c r="M617" s="67" t="s">
        <v>5988</v>
      </c>
      <c r="N617" s="67" t="s">
        <v>501</v>
      </c>
      <c r="O617" s="67" t="s">
        <v>501</v>
      </c>
      <c r="P617" s="66" t="s">
        <v>501</v>
      </c>
      <c r="Q617" s="67" t="s">
        <v>4675</v>
      </c>
    </row>
    <row r="618" spans="1:17" ht="18" customHeight="1">
      <c r="A618">
        <v>3799</v>
      </c>
      <c r="B618">
        <v>3799</v>
      </c>
      <c r="C618" s="10">
        <v>41079</v>
      </c>
      <c r="D618">
        <v>41124</v>
      </c>
      <c r="E618" t="s">
        <v>1698</v>
      </c>
      <c r="F618" t="s">
        <v>1787</v>
      </c>
      <c r="G618" t="s">
        <v>4676</v>
      </c>
      <c r="H618" s="67" t="s">
        <v>501</v>
      </c>
      <c r="I618" s="67" t="s">
        <v>501</v>
      </c>
      <c r="J618" t="s">
        <v>4677</v>
      </c>
      <c r="K618" t="s">
        <v>4678</v>
      </c>
      <c r="L618" t="s">
        <v>5472</v>
      </c>
      <c r="M618" s="67" t="s">
        <v>4679</v>
      </c>
      <c r="N618" s="67" t="s">
        <v>501</v>
      </c>
      <c r="O618" s="67" t="s">
        <v>501</v>
      </c>
      <c r="P618" s="66" t="s">
        <v>501</v>
      </c>
      <c r="Q618" s="67" t="s">
        <v>4680</v>
      </c>
    </row>
    <row r="619" spans="1:17" ht="18" customHeight="1">
      <c r="A619">
        <v>3797</v>
      </c>
      <c r="B619">
        <v>3797</v>
      </c>
      <c r="C619" s="10">
        <v>41079</v>
      </c>
      <c r="D619">
        <v>41124</v>
      </c>
      <c r="E619" t="s">
        <v>1698</v>
      </c>
      <c r="F619" t="s">
        <v>1787</v>
      </c>
      <c r="G619" t="s">
        <v>4676</v>
      </c>
      <c r="H619" s="67" t="s">
        <v>501</v>
      </c>
      <c r="I619" s="67" t="s">
        <v>501</v>
      </c>
      <c r="J619" t="s">
        <v>4681</v>
      </c>
      <c r="K619" t="s">
        <v>4682</v>
      </c>
      <c r="L619" t="s">
        <v>5473</v>
      </c>
      <c r="M619" s="67" t="s">
        <v>4683</v>
      </c>
      <c r="N619" s="67" t="s">
        <v>501</v>
      </c>
      <c r="O619" s="67" t="s">
        <v>501</v>
      </c>
      <c r="P619" s="66" t="s">
        <v>501</v>
      </c>
      <c r="Q619" s="67" t="s">
        <v>4684</v>
      </c>
    </row>
    <row r="620" spans="1:17" ht="18" customHeight="1">
      <c r="A620">
        <v>3795</v>
      </c>
      <c r="B620">
        <v>3795</v>
      </c>
      <c r="C620" s="10">
        <v>41079</v>
      </c>
      <c r="D620">
        <v>41124</v>
      </c>
      <c r="E620" t="s">
        <v>1609</v>
      </c>
      <c r="F620" t="s">
        <v>1787</v>
      </c>
      <c r="G620" t="s">
        <v>4676</v>
      </c>
      <c r="H620" s="67" t="s">
        <v>6487</v>
      </c>
      <c r="I620" s="67">
        <v>41121</v>
      </c>
      <c r="J620" t="s">
        <v>4685</v>
      </c>
      <c r="K620" t="s">
        <v>4686</v>
      </c>
      <c r="L620" t="s">
        <v>5474</v>
      </c>
      <c r="M620" s="67" t="s">
        <v>4687</v>
      </c>
      <c r="N620" s="67" t="s">
        <v>6488</v>
      </c>
      <c r="O620" s="67" t="s">
        <v>501</v>
      </c>
      <c r="P620" s="66" t="s">
        <v>501</v>
      </c>
      <c r="Q620" s="67" t="s">
        <v>4688</v>
      </c>
    </row>
    <row r="621" spans="1:17" ht="18" customHeight="1">
      <c r="A621">
        <v>3793</v>
      </c>
      <c r="B621">
        <v>3793</v>
      </c>
      <c r="C621" s="10">
        <v>41079</v>
      </c>
      <c r="D621">
        <v>41124</v>
      </c>
      <c r="E621" t="s">
        <v>1544</v>
      </c>
      <c r="F621" t="s">
        <v>1787</v>
      </c>
      <c r="G621" t="s">
        <v>4676</v>
      </c>
      <c r="H621" s="67" t="s">
        <v>6160</v>
      </c>
      <c r="I621" s="67">
        <v>41114</v>
      </c>
      <c r="J621" t="s">
        <v>4012</v>
      </c>
      <c r="K621" t="s">
        <v>4689</v>
      </c>
      <c r="L621" t="s">
        <v>5475</v>
      </c>
      <c r="M621" s="67" t="s">
        <v>4690</v>
      </c>
      <c r="N621" s="67" t="s">
        <v>6182</v>
      </c>
      <c r="O621" s="67" t="s">
        <v>6183</v>
      </c>
      <c r="P621" s="66">
        <v>41114</v>
      </c>
      <c r="Q621" s="67" t="s">
        <v>4691</v>
      </c>
    </row>
    <row r="622" spans="1:17" ht="18" customHeight="1">
      <c r="A622">
        <v>3791</v>
      </c>
      <c r="B622">
        <v>3791</v>
      </c>
      <c r="C622" s="10">
        <v>41079</v>
      </c>
      <c r="D622">
        <v>41124</v>
      </c>
      <c r="E622" t="s">
        <v>1544</v>
      </c>
      <c r="F622" t="s">
        <v>1787</v>
      </c>
      <c r="G622" t="s">
        <v>4676</v>
      </c>
      <c r="H622" s="67" t="s">
        <v>6184</v>
      </c>
      <c r="I622" s="67">
        <v>41116</v>
      </c>
      <c r="J622" t="s">
        <v>4692</v>
      </c>
      <c r="K622" t="s">
        <v>4693</v>
      </c>
      <c r="L622" t="s">
        <v>5476</v>
      </c>
      <c r="M622" s="67" t="s">
        <v>4694</v>
      </c>
      <c r="N622" s="67" t="s">
        <v>6232</v>
      </c>
      <c r="O622" s="67" t="s">
        <v>1817</v>
      </c>
      <c r="P622" s="66">
        <v>41116</v>
      </c>
      <c r="Q622" s="67" t="s">
        <v>4695</v>
      </c>
    </row>
    <row r="623" spans="1:17" ht="18" customHeight="1">
      <c r="A623">
        <v>3789</v>
      </c>
      <c r="B623">
        <v>3789</v>
      </c>
      <c r="C623" s="10">
        <v>41079</v>
      </c>
      <c r="D623">
        <v>41124</v>
      </c>
      <c r="E623" t="s">
        <v>1544</v>
      </c>
      <c r="F623" t="s">
        <v>1787</v>
      </c>
      <c r="G623" t="s">
        <v>4676</v>
      </c>
      <c r="H623" s="67" t="s">
        <v>6282</v>
      </c>
      <c r="I623" s="67">
        <v>41117</v>
      </c>
      <c r="J623" t="s">
        <v>4696</v>
      </c>
      <c r="K623" t="s">
        <v>4697</v>
      </c>
      <c r="L623" t="s">
        <v>5477</v>
      </c>
      <c r="M623" s="67" t="s">
        <v>4698</v>
      </c>
      <c r="N623" s="67" t="s">
        <v>6283</v>
      </c>
      <c r="O623" s="67" t="s">
        <v>1817</v>
      </c>
      <c r="P623" s="66">
        <v>41117</v>
      </c>
      <c r="Q623" s="67" t="s">
        <v>4699</v>
      </c>
    </row>
    <row r="624" spans="1:17" ht="18" customHeight="1">
      <c r="A624">
        <v>3788</v>
      </c>
      <c r="B624">
        <v>3788</v>
      </c>
      <c r="C624" s="10">
        <v>41079</v>
      </c>
      <c r="D624">
        <v>41124</v>
      </c>
      <c r="E624" t="s">
        <v>1698</v>
      </c>
      <c r="F624" t="s">
        <v>1787</v>
      </c>
      <c r="G624" t="s">
        <v>4676</v>
      </c>
      <c r="H624" s="67" t="s">
        <v>501</v>
      </c>
      <c r="I624" s="67" t="s">
        <v>501</v>
      </c>
      <c r="J624" t="s">
        <v>4700</v>
      </c>
      <c r="K624" t="s">
        <v>4701</v>
      </c>
      <c r="L624" t="s">
        <v>5478</v>
      </c>
      <c r="M624" s="67" t="s">
        <v>4702</v>
      </c>
      <c r="N624" s="67" t="s">
        <v>501</v>
      </c>
      <c r="O624" s="67" t="s">
        <v>501</v>
      </c>
      <c r="P624" s="66" t="s">
        <v>501</v>
      </c>
      <c r="Q624" s="67" t="s">
        <v>4703</v>
      </c>
    </row>
    <row r="625" spans="1:17" ht="18" customHeight="1">
      <c r="A625">
        <v>3787</v>
      </c>
      <c r="B625">
        <v>3787</v>
      </c>
      <c r="C625" s="10">
        <v>41079</v>
      </c>
      <c r="D625">
        <v>41124</v>
      </c>
      <c r="E625" t="s">
        <v>1698</v>
      </c>
      <c r="F625" t="s">
        <v>1787</v>
      </c>
      <c r="G625" t="s">
        <v>4676</v>
      </c>
      <c r="H625" s="67" t="s">
        <v>501</v>
      </c>
      <c r="I625" s="67" t="s">
        <v>501</v>
      </c>
      <c r="J625" t="s">
        <v>4700</v>
      </c>
      <c r="K625" t="s">
        <v>4704</v>
      </c>
      <c r="L625" t="s">
        <v>5479</v>
      </c>
      <c r="M625" s="67" t="s">
        <v>4705</v>
      </c>
      <c r="N625" s="67" t="s">
        <v>501</v>
      </c>
      <c r="O625" s="67" t="s">
        <v>501</v>
      </c>
      <c r="P625" s="66" t="s">
        <v>501</v>
      </c>
      <c r="Q625" s="67" t="s">
        <v>4706</v>
      </c>
    </row>
    <row r="626" spans="1:17" ht="18" customHeight="1">
      <c r="A626">
        <v>3786</v>
      </c>
      <c r="B626">
        <v>3786</v>
      </c>
      <c r="C626" s="10">
        <v>41079</v>
      </c>
      <c r="D626">
        <v>41124</v>
      </c>
      <c r="E626" t="s">
        <v>1609</v>
      </c>
      <c r="F626" t="s">
        <v>1787</v>
      </c>
      <c r="G626" t="s">
        <v>4676</v>
      </c>
      <c r="H626" s="67" t="s">
        <v>6072</v>
      </c>
      <c r="I626" s="67">
        <v>41110</v>
      </c>
      <c r="J626" t="s">
        <v>4707</v>
      </c>
      <c r="K626" t="s">
        <v>4708</v>
      </c>
      <c r="L626" t="s">
        <v>5480</v>
      </c>
      <c r="M626" s="67" t="s">
        <v>4709</v>
      </c>
      <c r="N626" s="67" t="s">
        <v>6073</v>
      </c>
      <c r="O626" s="67" t="s">
        <v>4439</v>
      </c>
      <c r="P626" s="66" t="s">
        <v>501</v>
      </c>
      <c r="Q626" s="67" t="s">
        <v>4710</v>
      </c>
    </row>
    <row r="627" spans="1:17" ht="18" customHeight="1">
      <c r="A627">
        <v>3800</v>
      </c>
      <c r="B627">
        <v>3800</v>
      </c>
      <c r="C627" s="10">
        <v>41079</v>
      </c>
      <c r="D627">
        <v>41124</v>
      </c>
      <c r="E627" t="s">
        <v>1544</v>
      </c>
      <c r="F627" t="s">
        <v>1787</v>
      </c>
      <c r="G627" t="s">
        <v>4676</v>
      </c>
      <c r="H627" s="67" t="s">
        <v>6185</v>
      </c>
      <c r="I627" s="67">
        <v>41116</v>
      </c>
      <c r="J627" t="s">
        <v>4711</v>
      </c>
      <c r="K627" t="s">
        <v>4712</v>
      </c>
      <c r="L627" t="s">
        <v>5481</v>
      </c>
      <c r="M627" s="67" t="s">
        <v>4713</v>
      </c>
      <c r="N627" s="67" t="s">
        <v>6233</v>
      </c>
      <c r="O627" s="67" t="s">
        <v>6234</v>
      </c>
      <c r="P627" s="66">
        <v>41120</v>
      </c>
      <c r="Q627" s="67" t="s">
        <v>4714</v>
      </c>
    </row>
    <row r="628" spans="1:17" ht="18" customHeight="1">
      <c r="A628">
        <v>3798</v>
      </c>
      <c r="B628">
        <v>3798</v>
      </c>
      <c r="C628" s="10">
        <v>41079</v>
      </c>
      <c r="D628">
        <v>41124</v>
      </c>
      <c r="E628" t="s">
        <v>1544</v>
      </c>
      <c r="F628" t="s">
        <v>1787</v>
      </c>
      <c r="G628" t="s">
        <v>4676</v>
      </c>
      <c r="H628" s="67" t="s">
        <v>6284</v>
      </c>
      <c r="I628" s="67">
        <v>41117</v>
      </c>
      <c r="J628" t="s">
        <v>4715</v>
      </c>
      <c r="K628" t="s">
        <v>4716</v>
      </c>
      <c r="L628" t="s">
        <v>6285</v>
      </c>
      <c r="M628" s="67" t="s">
        <v>4717</v>
      </c>
      <c r="N628" s="67" t="s">
        <v>6489</v>
      </c>
      <c r="O628" s="67" t="s">
        <v>6490</v>
      </c>
      <c r="P628" s="66">
        <v>41117</v>
      </c>
      <c r="Q628" s="67" t="s">
        <v>4718</v>
      </c>
    </row>
    <row r="629" spans="1:17" ht="18" customHeight="1">
      <c r="A629">
        <v>3796</v>
      </c>
      <c r="B629">
        <v>3796</v>
      </c>
      <c r="C629" s="10">
        <v>41079</v>
      </c>
      <c r="D629">
        <v>41124</v>
      </c>
      <c r="E629" t="s">
        <v>1544</v>
      </c>
      <c r="F629" t="s">
        <v>1787</v>
      </c>
      <c r="G629" t="s">
        <v>4676</v>
      </c>
      <c r="H629" s="67" t="s">
        <v>6286</v>
      </c>
      <c r="I629" s="67">
        <v>41117</v>
      </c>
      <c r="J629" t="s">
        <v>4719</v>
      </c>
      <c r="K629" t="s">
        <v>4720</v>
      </c>
      <c r="L629" t="s">
        <v>5482</v>
      </c>
      <c r="M629" s="67" t="s">
        <v>4721</v>
      </c>
      <c r="N629" s="67" t="s">
        <v>6287</v>
      </c>
      <c r="O629" s="67" t="s">
        <v>6183</v>
      </c>
      <c r="P629" s="66">
        <v>41117</v>
      </c>
      <c r="Q629" s="67" t="s">
        <v>4722</v>
      </c>
    </row>
    <row r="630" spans="1:17" ht="18" customHeight="1">
      <c r="A630">
        <v>3794</v>
      </c>
      <c r="B630">
        <v>3794</v>
      </c>
      <c r="C630" s="10">
        <v>41079</v>
      </c>
      <c r="D630">
        <v>41124</v>
      </c>
      <c r="E630" t="s">
        <v>1544</v>
      </c>
      <c r="F630" t="s">
        <v>1787</v>
      </c>
      <c r="G630" t="s">
        <v>4676</v>
      </c>
      <c r="H630" s="67" t="s">
        <v>6161</v>
      </c>
      <c r="I630" s="67">
        <v>41115</v>
      </c>
      <c r="J630" t="s">
        <v>4723</v>
      </c>
      <c r="K630" t="s">
        <v>4724</v>
      </c>
      <c r="L630" t="s">
        <v>5483</v>
      </c>
      <c r="M630" s="67" t="s">
        <v>4725</v>
      </c>
      <c r="N630" s="67" t="s">
        <v>6491</v>
      </c>
      <c r="O630" s="67" t="s">
        <v>4439</v>
      </c>
      <c r="P630" s="66">
        <v>41115</v>
      </c>
      <c r="Q630" s="67" t="s">
        <v>4726</v>
      </c>
    </row>
    <row r="631" spans="1:17" ht="18" customHeight="1">
      <c r="A631">
        <v>3792</v>
      </c>
      <c r="B631">
        <v>3792</v>
      </c>
      <c r="C631" s="10">
        <v>41079</v>
      </c>
      <c r="D631">
        <v>41124</v>
      </c>
      <c r="E631" t="s">
        <v>1544</v>
      </c>
      <c r="F631" t="s">
        <v>1787</v>
      </c>
      <c r="G631" t="s">
        <v>4676</v>
      </c>
      <c r="H631" s="67" t="s">
        <v>6186</v>
      </c>
      <c r="I631" s="67">
        <v>41116</v>
      </c>
      <c r="J631" t="s">
        <v>4727</v>
      </c>
      <c r="K631" t="s">
        <v>4728</v>
      </c>
      <c r="L631" t="s">
        <v>5484</v>
      </c>
      <c r="M631" s="67" t="s">
        <v>4729</v>
      </c>
      <c r="N631" s="67" t="s">
        <v>6235</v>
      </c>
      <c r="O631" s="67" t="s">
        <v>501</v>
      </c>
      <c r="P631" s="66">
        <v>41116</v>
      </c>
      <c r="Q631" s="67" t="s">
        <v>4730</v>
      </c>
    </row>
    <row r="632" spans="1:17" ht="18" customHeight="1">
      <c r="A632">
        <v>3790</v>
      </c>
      <c r="B632">
        <v>3790</v>
      </c>
      <c r="C632" s="10">
        <v>41079</v>
      </c>
      <c r="D632">
        <v>41124</v>
      </c>
      <c r="E632" t="s">
        <v>1544</v>
      </c>
      <c r="F632" t="s">
        <v>1787</v>
      </c>
      <c r="G632" t="s">
        <v>4676</v>
      </c>
      <c r="H632" s="67" t="s">
        <v>6162</v>
      </c>
      <c r="I632" s="67">
        <v>41115</v>
      </c>
      <c r="J632" t="s">
        <v>4731</v>
      </c>
      <c r="K632" t="s">
        <v>4732</v>
      </c>
      <c r="L632" t="s">
        <v>5485</v>
      </c>
      <c r="M632" s="67" t="s">
        <v>4733</v>
      </c>
      <c r="N632" s="67" t="s">
        <v>6187</v>
      </c>
      <c r="O632" s="67" t="s">
        <v>6188</v>
      </c>
      <c r="P632" s="66">
        <v>41116</v>
      </c>
      <c r="Q632" s="67" t="s">
        <v>4734</v>
      </c>
    </row>
    <row r="633" spans="1:17" ht="18" customHeight="1">
      <c r="A633">
        <v>3656</v>
      </c>
      <c r="B633">
        <v>3656</v>
      </c>
      <c r="C633" s="10">
        <v>41066</v>
      </c>
      <c r="D633">
        <v>41111</v>
      </c>
      <c r="E633" t="s">
        <v>1553</v>
      </c>
      <c r="F633" t="s">
        <v>1545</v>
      </c>
      <c r="G633" t="s">
        <v>4746</v>
      </c>
      <c r="H633" s="67" t="s">
        <v>501</v>
      </c>
      <c r="I633" s="67" t="s">
        <v>501</v>
      </c>
      <c r="J633" t="s">
        <v>4759</v>
      </c>
      <c r="K633" t="s">
        <v>4760</v>
      </c>
      <c r="L633" t="s">
        <v>5832</v>
      </c>
      <c r="M633" s="67" t="s">
        <v>4761</v>
      </c>
      <c r="N633" s="67" t="s">
        <v>501</v>
      </c>
      <c r="O633" s="67" t="s">
        <v>501</v>
      </c>
      <c r="P633" s="66" t="s">
        <v>501</v>
      </c>
      <c r="Q633" s="67" t="s">
        <v>5833</v>
      </c>
    </row>
    <row r="634" spans="1:17" ht="18" customHeight="1">
      <c r="A634">
        <v>3657</v>
      </c>
      <c r="B634">
        <v>3657</v>
      </c>
      <c r="C634" s="10">
        <v>41066</v>
      </c>
      <c r="D634">
        <v>41111</v>
      </c>
      <c r="E634" t="s">
        <v>1609</v>
      </c>
      <c r="F634" t="s">
        <v>1545</v>
      </c>
      <c r="G634" t="s">
        <v>4746</v>
      </c>
      <c r="H634" s="67" t="s">
        <v>6492</v>
      </c>
      <c r="I634" s="67">
        <v>41121</v>
      </c>
      <c r="J634" t="s">
        <v>4759</v>
      </c>
      <c r="K634" t="s">
        <v>4762</v>
      </c>
      <c r="L634">
        <v>38760000</v>
      </c>
      <c r="M634" s="67" t="s">
        <v>4763</v>
      </c>
      <c r="N634" s="67" t="s">
        <v>6493</v>
      </c>
      <c r="O634" s="67" t="s">
        <v>6144</v>
      </c>
      <c r="P634" s="66" t="s">
        <v>501</v>
      </c>
      <c r="Q634" s="67" t="s">
        <v>4764</v>
      </c>
    </row>
    <row r="635" spans="1:17" ht="18" customHeight="1">
      <c r="A635">
        <v>3834</v>
      </c>
      <c r="B635">
        <v>3834</v>
      </c>
      <c r="C635" s="10">
        <v>41088</v>
      </c>
      <c r="D635">
        <v>41133</v>
      </c>
      <c r="E635" t="s">
        <v>1698</v>
      </c>
      <c r="F635" t="s">
        <v>1787</v>
      </c>
      <c r="G635" t="s">
        <v>4676</v>
      </c>
      <c r="H635" s="67" t="s">
        <v>501</v>
      </c>
      <c r="I635" s="67" t="s">
        <v>501</v>
      </c>
      <c r="J635" t="s">
        <v>4870</v>
      </c>
      <c r="K635" t="s">
        <v>4871</v>
      </c>
      <c r="L635" t="s">
        <v>5486</v>
      </c>
      <c r="M635" s="67" t="s">
        <v>4872</v>
      </c>
      <c r="N635" s="67" t="s">
        <v>501</v>
      </c>
      <c r="O635" s="67" t="s">
        <v>501</v>
      </c>
      <c r="P635" s="67" t="s">
        <v>501</v>
      </c>
      <c r="Q635" s="67" t="s">
        <v>501</v>
      </c>
    </row>
    <row r="636" spans="1:17" ht="18" customHeight="1">
      <c r="A636">
        <v>3835</v>
      </c>
      <c r="B636">
        <v>3835</v>
      </c>
      <c r="C636" s="10">
        <v>41088</v>
      </c>
      <c r="D636">
        <v>41133</v>
      </c>
      <c r="E636" t="s">
        <v>1698</v>
      </c>
      <c r="F636" t="s">
        <v>1787</v>
      </c>
      <c r="G636" t="s">
        <v>4676</v>
      </c>
      <c r="H636" s="67" t="s">
        <v>501</v>
      </c>
      <c r="I636" s="67" t="s">
        <v>501</v>
      </c>
      <c r="J636" t="s">
        <v>4873</v>
      </c>
      <c r="K636" t="s">
        <v>4874</v>
      </c>
      <c r="L636" t="s">
        <v>5487</v>
      </c>
      <c r="M636" s="67" t="s">
        <v>4875</v>
      </c>
      <c r="N636" s="67" t="s">
        <v>501</v>
      </c>
      <c r="O636" s="67" t="s">
        <v>501</v>
      </c>
      <c r="P636" s="67" t="s">
        <v>501</v>
      </c>
      <c r="Q636" s="67" t="s">
        <v>501</v>
      </c>
    </row>
    <row r="637" spans="1:17" ht="18" customHeight="1">
      <c r="A637">
        <v>3836</v>
      </c>
      <c r="B637">
        <v>3836</v>
      </c>
      <c r="C637" s="10">
        <v>41088</v>
      </c>
      <c r="D637">
        <v>41133</v>
      </c>
      <c r="E637" t="s">
        <v>1609</v>
      </c>
      <c r="F637" t="s">
        <v>1787</v>
      </c>
      <c r="G637" t="s">
        <v>4676</v>
      </c>
      <c r="H637" s="67" t="s">
        <v>6494</v>
      </c>
      <c r="I637" s="67">
        <v>41121</v>
      </c>
      <c r="J637" t="s">
        <v>4876</v>
      </c>
      <c r="K637" t="s">
        <v>4877</v>
      </c>
      <c r="L637" t="s">
        <v>5488</v>
      </c>
      <c r="M637" s="67" t="s">
        <v>4878</v>
      </c>
      <c r="N637" s="67" t="s">
        <v>6495</v>
      </c>
      <c r="O637" s="67" t="s">
        <v>6234</v>
      </c>
      <c r="P637" s="67" t="s">
        <v>501</v>
      </c>
      <c r="Q637" s="67" t="s">
        <v>501</v>
      </c>
    </row>
    <row r="638" spans="1:17" ht="18" customHeight="1">
      <c r="A638">
        <v>3837</v>
      </c>
      <c r="B638">
        <v>3837</v>
      </c>
      <c r="C638" s="10">
        <v>41088</v>
      </c>
      <c r="D638">
        <v>41133</v>
      </c>
      <c r="E638" t="s">
        <v>1698</v>
      </c>
      <c r="F638" t="s">
        <v>1787</v>
      </c>
      <c r="G638" t="s">
        <v>4676</v>
      </c>
      <c r="H638" s="67" t="s">
        <v>501</v>
      </c>
      <c r="I638" s="67" t="s">
        <v>501</v>
      </c>
      <c r="J638" t="s">
        <v>4879</v>
      </c>
      <c r="K638" t="s">
        <v>4880</v>
      </c>
      <c r="L638" t="s">
        <v>5489</v>
      </c>
      <c r="M638" s="67" t="s">
        <v>4881</v>
      </c>
      <c r="N638" s="67" t="s">
        <v>501</v>
      </c>
      <c r="O638" s="67" t="s">
        <v>501</v>
      </c>
      <c r="P638" s="67" t="s">
        <v>501</v>
      </c>
      <c r="Q638" s="67" t="s">
        <v>501</v>
      </c>
    </row>
    <row r="639" spans="1:17" ht="18" customHeight="1">
      <c r="A639">
        <v>3838</v>
      </c>
      <c r="B639">
        <v>3838</v>
      </c>
      <c r="C639" s="10">
        <v>41088</v>
      </c>
      <c r="D639">
        <v>41133</v>
      </c>
      <c r="E639" t="s">
        <v>1698</v>
      </c>
      <c r="F639" t="s">
        <v>1787</v>
      </c>
      <c r="G639" t="s">
        <v>4676</v>
      </c>
      <c r="H639" s="67" t="s">
        <v>501</v>
      </c>
      <c r="I639" s="67" t="s">
        <v>501</v>
      </c>
      <c r="J639" t="s">
        <v>4882</v>
      </c>
      <c r="K639" t="s">
        <v>4883</v>
      </c>
      <c r="L639" t="s">
        <v>5490</v>
      </c>
      <c r="M639" s="67" t="s">
        <v>4884</v>
      </c>
      <c r="N639" s="67" t="s">
        <v>501</v>
      </c>
      <c r="O639" s="67" t="s">
        <v>501</v>
      </c>
      <c r="P639" s="67" t="s">
        <v>501</v>
      </c>
      <c r="Q639" s="67" t="s">
        <v>501</v>
      </c>
    </row>
    <row r="640" spans="1:17" ht="18" customHeight="1">
      <c r="A640">
        <v>3829</v>
      </c>
      <c r="B640">
        <v>3829</v>
      </c>
      <c r="C640" s="10">
        <v>41088</v>
      </c>
      <c r="D640">
        <v>41133</v>
      </c>
      <c r="E640" t="s">
        <v>1698</v>
      </c>
      <c r="F640" t="s">
        <v>1787</v>
      </c>
      <c r="G640" t="s">
        <v>4676</v>
      </c>
      <c r="H640" s="67" t="s">
        <v>501</v>
      </c>
      <c r="I640" s="67" t="s">
        <v>501</v>
      </c>
      <c r="J640" t="s">
        <v>4885</v>
      </c>
      <c r="K640" t="s">
        <v>4886</v>
      </c>
      <c r="L640" t="s">
        <v>5491</v>
      </c>
      <c r="M640" s="67" t="s">
        <v>4887</v>
      </c>
      <c r="N640" s="67" t="s">
        <v>501</v>
      </c>
      <c r="O640" s="67" t="s">
        <v>501</v>
      </c>
      <c r="P640" s="67" t="s">
        <v>501</v>
      </c>
      <c r="Q640" s="67" t="s">
        <v>501</v>
      </c>
    </row>
    <row r="641" spans="1:17" ht="18" customHeight="1">
      <c r="A641">
        <v>3825</v>
      </c>
      <c r="B641">
        <v>3825</v>
      </c>
      <c r="C641" s="10">
        <v>41088</v>
      </c>
      <c r="D641">
        <v>41133</v>
      </c>
      <c r="E641" t="s">
        <v>1698</v>
      </c>
      <c r="F641" t="s">
        <v>1787</v>
      </c>
      <c r="G641" t="s">
        <v>4676</v>
      </c>
      <c r="H641" s="67" t="s">
        <v>501</v>
      </c>
      <c r="I641" s="67" t="s">
        <v>501</v>
      </c>
      <c r="J641" t="s">
        <v>4888</v>
      </c>
      <c r="K641" t="s">
        <v>4889</v>
      </c>
      <c r="L641" t="s">
        <v>5492</v>
      </c>
      <c r="M641" s="67" t="s">
        <v>4890</v>
      </c>
      <c r="N641" s="67" t="s">
        <v>501</v>
      </c>
      <c r="O641" s="67" t="s">
        <v>501</v>
      </c>
      <c r="P641" s="67" t="s">
        <v>501</v>
      </c>
      <c r="Q641" s="67" t="s">
        <v>501</v>
      </c>
    </row>
    <row r="642" spans="1:17" ht="18" customHeight="1">
      <c r="A642">
        <v>3828</v>
      </c>
      <c r="B642">
        <v>3828</v>
      </c>
      <c r="C642" s="10">
        <v>41088</v>
      </c>
      <c r="D642">
        <v>41133</v>
      </c>
      <c r="E642" t="s">
        <v>1698</v>
      </c>
      <c r="F642" t="s">
        <v>1787</v>
      </c>
      <c r="G642" t="s">
        <v>4676</v>
      </c>
      <c r="H642" s="67" t="s">
        <v>501</v>
      </c>
      <c r="I642" s="67" t="s">
        <v>501</v>
      </c>
      <c r="J642" t="s">
        <v>4891</v>
      </c>
      <c r="K642" t="s">
        <v>4892</v>
      </c>
      <c r="L642" t="s">
        <v>5493</v>
      </c>
      <c r="M642" s="67" t="s">
        <v>4893</v>
      </c>
      <c r="N642" s="67" t="s">
        <v>501</v>
      </c>
      <c r="O642" s="67" t="s">
        <v>501</v>
      </c>
      <c r="P642" s="67" t="s">
        <v>501</v>
      </c>
      <c r="Q642" s="67" t="s">
        <v>501</v>
      </c>
    </row>
    <row r="643" spans="1:17" ht="18" customHeight="1">
      <c r="A643">
        <v>3817</v>
      </c>
      <c r="B643">
        <v>3817</v>
      </c>
      <c r="C643" s="10">
        <v>41088</v>
      </c>
      <c r="D643">
        <v>41133</v>
      </c>
      <c r="E643" t="s">
        <v>1698</v>
      </c>
      <c r="F643" t="s">
        <v>1787</v>
      </c>
      <c r="G643" t="s">
        <v>4676</v>
      </c>
      <c r="H643" s="67" t="s">
        <v>501</v>
      </c>
      <c r="I643" s="67" t="s">
        <v>501</v>
      </c>
      <c r="J643" t="s">
        <v>4894</v>
      </c>
      <c r="K643" t="s">
        <v>4895</v>
      </c>
      <c r="L643" t="s">
        <v>5494</v>
      </c>
      <c r="M643" s="67" t="s">
        <v>4896</v>
      </c>
      <c r="N643" s="67" t="s">
        <v>501</v>
      </c>
      <c r="O643" s="67" t="s">
        <v>501</v>
      </c>
      <c r="P643" s="67" t="s">
        <v>501</v>
      </c>
      <c r="Q643" s="67" t="s">
        <v>501</v>
      </c>
    </row>
    <row r="644" spans="1:17" ht="18" customHeight="1">
      <c r="A644">
        <v>3831</v>
      </c>
      <c r="B644">
        <v>3831</v>
      </c>
      <c r="C644" s="10">
        <v>41088</v>
      </c>
      <c r="D644">
        <v>41133</v>
      </c>
      <c r="E644" t="s">
        <v>1698</v>
      </c>
      <c r="F644" t="s">
        <v>1787</v>
      </c>
      <c r="G644" t="s">
        <v>4676</v>
      </c>
      <c r="H644" s="67" t="s">
        <v>501</v>
      </c>
      <c r="I644" s="67" t="s">
        <v>501</v>
      </c>
      <c r="J644" t="s">
        <v>4897</v>
      </c>
      <c r="K644" t="s">
        <v>4898</v>
      </c>
      <c r="L644" t="s">
        <v>5495</v>
      </c>
      <c r="M644" s="67" t="s">
        <v>4899</v>
      </c>
      <c r="N644" s="67" t="s">
        <v>501</v>
      </c>
      <c r="O644" s="67" t="s">
        <v>501</v>
      </c>
      <c r="P644" s="67" t="s">
        <v>501</v>
      </c>
      <c r="Q644" s="67" t="s">
        <v>501</v>
      </c>
    </row>
    <row r="645" spans="1:17" ht="18" customHeight="1">
      <c r="A645">
        <v>3826</v>
      </c>
      <c r="B645">
        <v>3826</v>
      </c>
      <c r="C645" s="10">
        <v>41088</v>
      </c>
      <c r="D645">
        <v>41133</v>
      </c>
      <c r="E645" t="s">
        <v>1698</v>
      </c>
      <c r="F645" t="s">
        <v>1787</v>
      </c>
      <c r="G645" t="s">
        <v>4676</v>
      </c>
      <c r="H645" s="67" t="s">
        <v>501</v>
      </c>
      <c r="I645" s="67" t="s">
        <v>501</v>
      </c>
      <c r="J645" t="s">
        <v>4900</v>
      </c>
      <c r="K645" t="s">
        <v>4901</v>
      </c>
      <c r="L645" t="s">
        <v>5496</v>
      </c>
      <c r="M645" s="67" t="s">
        <v>4902</v>
      </c>
      <c r="N645" s="67" t="s">
        <v>501</v>
      </c>
      <c r="O645" s="67" t="s">
        <v>501</v>
      </c>
      <c r="P645" s="67" t="s">
        <v>501</v>
      </c>
      <c r="Q645" s="67" t="s">
        <v>501</v>
      </c>
    </row>
    <row r="646" spans="1:17" ht="18" customHeight="1">
      <c r="A646">
        <v>3827</v>
      </c>
      <c r="B646">
        <v>3827</v>
      </c>
      <c r="C646" s="10">
        <v>41088</v>
      </c>
      <c r="D646">
        <v>41133</v>
      </c>
      <c r="E646" t="s">
        <v>1698</v>
      </c>
      <c r="F646" t="s">
        <v>1787</v>
      </c>
      <c r="G646" t="s">
        <v>4676</v>
      </c>
      <c r="H646" s="67" t="s">
        <v>501</v>
      </c>
      <c r="I646" s="67" t="s">
        <v>501</v>
      </c>
      <c r="J646" t="s">
        <v>4903</v>
      </c>
      <c r="K646" t="s">
        <v>4904</v>
      </c>
      <c r="L646" t="s">
        <v>5497</v>
      </c>
      <c r="M646" s="67" t="s">
        <v>4905</v>
      </c>
      <c r="N646" s="67" t="s">
        <v>501</v>
      </c>
      <c r="O646" s="67" t="s">
        <v>501</v>
      </c>
      <c r="P646" s="67" t="s">
        <v>501</v>
      </c>
      <c r="Q646" s="67" t="s">
        <v>501</v>
      </c>
    </row>
    <row r="647" spans="1:17" ht="18" customHeight="1">
      <c r="A647">
        <v>3819</v>
      </c>
      <c r="B647">
        <v>3819</v>
      </c>
      <c r="C647" s="10">
        <v>41088</v>
      </c>
      <c r="D647">
        <v>41133</v>
      </c>
      <c r="E647" t="s">
        <v>1698</v>
      </c>
      <c r="F647" t="s">
        <v>1787</v>
      </c>
      <c r="G647" t="s">
        <v>4676</v>
      </c>
      <c r="H647" s="67" t="s">
        <v>501</v>
      </c>
      <c r="I647" s="67" t="s">
        <v>501</v>
      </c>
      <c r="J647" t="s">
        <v>4906</v>
      </c>
      <c r="K647" t="s">
        <v>4907</v>
      </c>
      <c r="L647" t="s">
        <v>5498</v>
      </c>
      <c r="M647" s="67" t="s">
        <v>4908</v>
      </c>
      <c r="N647" s="67" t="s">
        <v>501</v>
      </c>
      <c r="O647" s="67" t="s">
        <v>501</v>
      </c>
      <c r="P647" s="67" t="s">
        <v>501</v>
      </c>
      <c r="Q647" s="67" t="s">
        <v>501</v>
      </c>
    </row>
    <row r="648" spans="1:17" ht="18" customHeight="1">
      <c r="A648">
        <v>3816</v>
      </c>
      <c r="B648">
        <v>3816</v>
      </c>
      <c r="C648" s="10">
        <v>41088</v>
      </c>
      <c r="D648">
        <v>41133</v>
      </c>
      <c r="E648" t="s">
        <v>1698</v>
      </c>
      <c r="F648" t="s">
        <v>1787</v>
      </c>
      <c r="G648" t="s">
        <v>4676</v>
      </c>
      <c r="H648" s="67" t="s">
        <v>501</v>
      </c>
      <c r="I648" s="67" t="s">
        <v>501</v>
      </c>
      <c r="J648" t="s">
        <v>4909</v>
      </c>
      <c r="K648" t="s">
        <v>4910</v>
      </c>
      <c r="L648" t="s">
        <v>5499</v>
      </c>
      <c r="M648" s="67" t="s">
        <v>4911</v>
      </c>
      <c r="N648" s="67" t="s">
        <v>501</v>
      </c>
      <c r="O648" s="67" t="s">
        <v>501</v>
      </c>
      <c r="P648" s="67" t="s">
        <v>501</v>
      </c>
      <c r="Q648" s="67" t="s">
        <v>501</v>
      </c>
    </row>
    <row r="649" spans="1:17" ht="18" customHeight="1">
      <c r="A649">
        <v>3815</v>
      </c>
      <c r="B649">
        <v>3815</v>
      </c>
      <c r="C649" s="10">
        <v>41088</v>
      </c>
      <c r="D649">
        <v>41133</v>
      </c>
      <c r="E649" t="s">
        <v>1698</v>
      </c>
      <c r="F649" t="s">
        <v>1787</v>
      </c>
      <c r="G649" t="s">
        <v>4676</v>
      </c>
      <c r="H649" s="67" t="s">
        <v>501</v>
      </c>
      <c r="I649" s="67" t="s">
        <v>501</v>
      </c>
      <c r="J649" t="s">
        <v>4912</v>
      </c>
      <c r="K649" t="s">
        <v>4913</v>
      </c>
      <c r="L649" t="s">
        <v>5500</v>
      </c>
      <c r="M649" s="67" t="s">
        <v>4914</v>
      </c>
      <c r="N649" s="67" t="s">
        <v>501</v>
      </c>
      <c r="O649" s="67" t="s">
        <v>501</v>
      </c>
      <c r="P649" s="67" t="s">
        <v>501</v>
      </c>
      <c r="Q649" s="67" t="s">
        <v>501</v>
      </c>
    </row>
    <row r="650" spans="1:17" ht="18" customHeight="1">
      <c r="A650">
        <v>3830</v>
      </c>
      <c r="B650">
        <v>3830</v>
      </c>
      <c r="C650" s="10">
        <v>41088</v>
      </c>
      <c r="D650">
        <v>41133</v>
      </c>
      <c r="E650" t="s">
        <v>1698</v>
      </c>
      <c r="F650" t="s">
        <v>1787</v>
      </c>
      <c r="G650" t="s">
        <v>4676</v>
      </c>
      <c r="H650" s="67" t="s">
        <v>501</v>
      </c>
      <c r="I650" s="67" t="s">
        <v>501</v>
      </c>
      <c r="J650" t="s">
        <v>4912</v>
      </c>
      <c r="K650" t="s">
        <v>4913</v>
      </c>
      <c r="L650" t="s">
        <v>5500</v>
      </c>
      <c r="M650" s="67" t="s">
        <v>4914</v>
      </c>
      <c r="N650" s="67" t="s">
        <v>501</v>
      </c>
      <c r="O650" s="67" t="s">
        <v>501</v>
      </c>
      <c r="P650" s="67" t="s">
        <v>501</v>
      </c>
      <c r="Q650" s="67" t="s">
        <v>501</v>
      </c>
    </row>
    <row r="651" spans="1:17" ht="18" customHeight="1">
      <c r="A651">
        <v>3824</v>
      </c>
      <c r="B651">
        <v>3824</v>
      </c>
      <c r="C651" s="10">
        <v>41088</v>
      </c>
      <c r="D651">
        <v>41133</v>
      </c>
      <c r="E651" t="s">
        <v>1698</v>
      </c>
      <c r="F651" t="s">
        <v>1787</v>
      </c>
      <c r="G651" t="s">
        <v>4676</v>
      </c>
      <c r="H651" s="67" t="s">
        <v>501</v>
      </c>
      <c r="I651" s="67" t="s">
        <v>501</v>
      </c>
      <c r="J651" t="s">
        <v>4912</v>
      </c>
      <c r="K651" t="s">
        <v>4913</v>
      </c>
      <c r="L651" t="s">
        <v>5500</v>
      </c>
      <c r="M651" s="67" t="s">
        <v>4914</v>
      </c>
      <c r="N651" s="67" t="s">
        <v>501</v>
      </c>
      <c r="O651" s="67" t="s">
        <v>501</v>
      </c>
      <c r="P651" s="67" t="s">
        <v>501</v>
      </c>
      <c r="Q651" s="67" t="s">
        <v>501</v>
      </c>
    </row>
    <row r="652" spans="1:17" ht="18" customHeight="1">
      <c r="A652">
        <v>3820</v>
      </c>
      <c r="B652">
        <v>3820</v>
      </c>
      <c r="C652" s="10">
        <v>41088</v>
      </c>
      <c r="D652">
        <v>41133</v>
      </c>
      <c r="E652" t="s">
        <v>1698</v>
      </c>
      <c r="F652" t="s">
        <v>1787</v>
      </c>
      <c r="G652" t="s">
        <v>4676</v>
      </c>
      <c r="H652" s="67" t="s">
        <v>501</v>
      </c>
      <c r="I652" s="67" t="s">
        <v>501</v>
      </c>
      <c r="J652" t="s">
        <v>4915</v>
      </c>
      <c r="K652" t="s">
        <v>4916</v>
      </c>
      <c r="L652" t="s">
        <v>5501</v>
      </c>
      <c r="M652" s="67" t="s">
        <v>4917</v>
      </c>
      <c r="N652" s="67" t="s">
        <v>501</v>
      </c>
      <c r="O652" s="67" t="s">
        <v>501</v>
      </c>
      <c r="P652" s="67" t="s">
        <v>501</v>
      </c>
      <c r="Q652" s="67" t="s">
        <v>501</v>
      </c>
    </row>
    <row r="653" spans="1:17" ht="18" customHeight="1">
      <c r="A653">
        <v>3823</v>
      </c>
      <c r="B653">
        <v>3823</v>
      </c>
      <c r="C653" s="10">
        <v>41088</v>
      </c>
      <c r="D653">
        <v>41133</v>
      </c>
      <c r="E653" t="s">
        <v>1698</v>
      </c>
      <c r="F653" t="s">
        <v>1787</v>
      </c>
      <c r="G653" t="s">
        <v>4676</v>
      </c>
      <c r="H653" s="67" t="s">
        <v>501</v>
      </c>
      <c r="I653" s="67" t="s">
        <v>501</v>
      </c>
      <c r="J653" t="s">
        <v>4915</v>
      </c>
      <c r="K653" t="s">
        <v>4916</v>
      </c>
      <c r="L653" t="s">
        <v>5502</v>
      </c>
      <c r="M653" s="67" t="s">
        <v>4917</v>
      </c>
      <c r="N653" s="67" t="s">
        <v>501</v>
      </c>
      <c r="O653" s="67" t="s">
        <v>501</v>
      </c>
      <c r="P653" s="67" t="s">
        <v>501</v>
      </c>
      <c r="Q653" s="67" t="s">
        <v>501</v>
      </c>
    </row>
    <row r="654" spans="1:17" ht="18" customHeight="1">
      <c r="A654">
        <v>3821</v>
      </c>
      <c r="B654">
        <v>3821</v>
      </c>
      <c r="C654" s="10">
        <v>41088</v>
      </c>
      <c r="D654">
        <v>41133</v>
      </c>
      <c r="E654" t="s">
        <v>1698</v>
      </c>
      <c r="F654" t="s">
        <v>1787</v>
      </c>
      <c r="G654" t="s">
        <v>4676</v>
      </c>
      <c r="H654" s="67" t="s">
        <v>501</v>
      </c>
      <c r="I654" s="67" t="s">
        <v>501</v>
      </c>
      <c r="J654" t="s">
        <v>4915</v>
      </c>
      <c r="K654" t="s">
        <v>4918</v>
      </c>
      <c r="L654" t="s">
        <v>5502</v>
      </c>
      <c r="M654" s="67" t="s">
        <v>4917</v>
      </c>
      <c r="N654" s="67" t="s">
        <v>501</v>
      </c>
      <c r="O654" s="67" t="s">
        <v>501</v>
      </c>
      <c r="P654" s="67" t="s">
        <v>501</v>
      </c>
      <c r="Q654" s="67" t="s">
        <v>501</v>
      </c>
    </row>
    <row r="655" spans="1:17" ht="18" customHeight="1">
      <c r="A655">
        <v>3822</v>
      </c>
      <c r="B655">
        <v>3822</v>
      </c>
      <c r="C655" s="10">
        <v>41088</v>
      </c>
      <c r="D655">
        <v>41133</v>
      </c>
      <c r="E655" t="s">
        <v>1698</v>
      </c>
      <c r="F655" t="s">
        <v>1787</v>
      </c>
      <c r="G655" t="s">
        <v>4676</v>
      </c>
      <c r="H655" s="67" t="s">
        <v>501</v>
      </c>
      <c r="I655" s="67" t="s">
        <v>501</v>
      </c>
      <c r="J655" t="s">
        <v>4919</v>
      </c>
      <c r="K655" t="s">
        <v>4920</v>
      </c>
      <c r="L655" t="s">
        <v>5503</v>
      </c>
      <c r="M655" s="67" t="s">
        <v>4921</v>
      </c>
      <c r="N655" s="67" t="s">
        <v>501</v>
      </c>
      <c r="O655" s="67" t="s">
        <v>501</v>
      </c>
      <c r="P655" s="67" t="s">
        <v>501</v>
      </c>
      <c r="Q655" s="67" t="s">
        <v>501</v>
      </c>
    </row>
    <row r="656" spans="1:17" ht="18" customHeight="1">
      <c r="A656">
        <v>3818</v>
      </c>
      <c r="B656">
        <v>3818</v>
      </c>
      <c r="C656" s="10">
        <v>41088</v>
      </c>
      <c r="D656">
        <v>41133</v>
      </c>
      <c r="E656" t="s">
        <v>1698</v>
      </c>
      <c r="F656" t="s">
        <v>1787</v>
      </c>
      <c r="G656" t="s">
        <v>4676</v>
      </c>
      <c r="H656" s="67" t="s">
        <v>501</v>
      </c>
      <c r="I656" s="67" t="s">
        <v>501</v>
      </c>
      <c r="J656" t="s">
        <v>4950</v>
      </c>
      <c r="K656" t="s">
        <v>4951</v>
      </c>
      <c r="L656" t="s">
        <v>5504</v>
      </c>
      <c r="M656" s="67" t="s">
        <v>4952</v>
      </c>
      <c r="N656" s="67" t="s">
        <v>501</v>
      </c>
      <c r="O656" s="67" t="s">
        <v>501</v>
      </c>
      <c r="P656" s="67" t="s">
        <v>501</v>
      </c>
      <c r="Q656" s="67" t="s">
        <v>501</v>
      </c>
    </row>
    <row r="657" spans="1:17" ht="18" customHeight="1">
      <c r="A657">
        <v>3814</v>
      </c>
      <c r="B657">
        <v>3814</v>
      </c>
      <c r="C657" s="10">
        <v>41088</v>
      </c>
      <c r="D657">
        <v>41133</v>
      </c>
      <c r="E657" t="s">
        <v>1698</v>
      </c>
      <c r="F657" t="s">
        <v>1787</v>
      </c>
      <c r="G657" t="s">
        <v>4676</v>
      </c>
      <c r="H657" s="67" t="s">
        <v>501</v>
      </c>
      <c r="I657" s="67" t="s">
        <v>501</v>
      </c>
      <c r="J657" t="s">
        <v>4912</v>
      </c>
      <c r="K657" t="s">
        <v>4953</v>
      </c>
      <c r="L657" t="s">
        <v>5505</v>
      </c>
      <c r="M657" s="67" t="s">
        <v>4954</v>
      </c>
      <c r="N657" s="67" t="s">
        <v>501</v>
      </c>
      <c r="O657" s="67" t="s">
        <v>501</v>
      </c>
      <c r="P657" s="67" t="s">
        <v>501</v>
      </c>
      <c r="Q657" s="67" t="s">
        <v>501</v>
      </c>
    </row>
    <row r="658" spans="1:17" ht="18" customHeight="1">
      <c r="A658">
        <v>3867</v>
      </c>
      <c r="B658">
        <v>3867</v>
      </c>
      <c r="C658" s="10">
        <v>41094</v>
      </c>
      <c r="D658">
        <v>41139</v>
      </c>
      <c r="E658" t="s">
        <v>1544</v>
      </c>
      <c r="F658" t="s">
        <v>1787</v>
      </c>
      <c r="G658" t="s">
        <v>1777</v>
      </c>
      <c r="H658" s="67" t="s">
        <v>5547</v>
      </c>
      <c r="I658">
        <v>41095</v>
      </c>
      <c r="J658" t="s">
        <v>5506</v>
      </c>
      <c r="K658" t="s">
        <v>5507</v>
      </c>
      <c r="L658" t="s">
        <v>5508</v>
      </c>
      <c r="M658" t="s">
        <v>5509</v>
      </c>
      <c r="N658" s="67" t="s">
        <v>5548</v>
      </c>
      <c r="O658" s="67" t="s">
        <v>5549</v>
      </c>
      <c r="P658" s="67">
        <v>41096</v>
      </c>
      <c r="Q658" s="67" t="s">
        <v>501</v>
      </c>
    </row>
    <row r="659" spans="1:17" ht="18" customHeight="1">
      <c r="A659">
        <v>3684</v>
      </c>
      <c r="B659">
        <v>3684</v>
      </c>
      <c r="C659" s="10">
        <v>41095</v>
      </c>
      <c r="D659">
        <v>41141</v>
      </c>
      <c r="E659" t="s">
        <v>1553</v>
      </c>
      <c r="F659" t="s">
        <v>1545</v>
      </c>
      <c r="G659" t="s">
        <v>175</v>
      </c>
      <c r="H659" s="67" t="s">
        <v>501</v>
      </c>
      <c r="I659" s="67" t="s">
        <v>501</v>
      </c>
      <c r="J659" t="s">
        <v>5599</v>
      </c>
      <c r="K659" t="s">
        <v>5600</v>
      </c>
      <c r="L659" t="s">
        <v>6074</v>
      </c>
      <c r="M659" t="s">
        <v>5601</v>
      </c>
      <c r="N659" s="67" t="s">
        <v>501</v>
      </c>
      <c r="O659" s="67" t="s">
        <v>501</v>
      </c>
      <c r="P659" s="67" t="s">
        <v>501</v>
      </c>
      <c r="Q659" s="67" t="s">
        <v>6075</v>
      </c>
    </row>
    <row r="660" spans="1:17" ht="18" customHeight="1">
      <c r="A660">
        <v>3683</v>
      </c>
      <c r="B660">
        <v>3683</v>
      </c>
      <c r="C660" s="10">
        <v>41095</v>
      </c>
      <c r="D660">
        <v>41140</v>
      </c>
      <c r="E660" t="s">
        <v>1698</v>
      </c>
      <c r="F660" t="s">
        <v>1545</v>
      </c>
      <c r="G660" t="s">
        <v>175</v>
      </c>
      <c r="H660" s="67" t="s">
        <v>501</v>
      </c>
      <c r="I660" s="67" t="s">
        <v>501</v>
      </c>
      <c r="J660" t="s">
        <v>5602</v>
      </c>
      <c r="K660" t="s">
        <v>5603</v>
      </c>
      <c r="L660">
        <v>39800000</v>
      </c>
      <c r="M660" t="s">
        <v>5604</v>
      </c>
      <c r="N660" s="67" t="s">
        <v>501</v>
      </c>
      <c r="O660" s="67" t="s">
        <v>501</v>
      </c>
      <c r="P660" s="67" t="s">
        <v>501</v>
      </c>
      <c r="Q660" s="67" t="s">
        <v>501</v>
      </c>
    </row>
    <row r="661" spans="1:17" ht="18" customHeight="1">
      <c r="A661">
        <v>3675</v>
      </c>
      <c r="B661">
        <v>3675</v>
      </c>
      <c r="C661" s="10">
        <v>41095</v>
      </c>
      <c r="D661">
        <v>41140</v>
      </c>
      <c r="E661" t="s">
        <v>1698</v>
      </c>
      <c r="F661" t="s">
        <v>1545</v>
      </c>
      <c r="G661" t="s">
        <v>175</v>
      </c>
      <c r="H661" s="67" t="s">
        <v>501</v>
      </c>
      <c r="I661" s="67" t="s">
        <v>501</v>
      </c>
      <c r="J661" t="s">
        <v>5605</v>
      </c>
      <c r="K661" t="s">
        <v>5606</v>
      </c>
      <c r="L661">
        <v>39800000</v>
      </c>
      <c r="M661" t="s">
        <v>5607</v>
      </c>
      <c r="N661" s="67" t="s">
        <v>501</v>
      </c>
      <c r="O661" s="67" t="s">
        <v>501</v>
      </c>
      <c r="P661" s="67" t="s">
        <v>501</v>
      </c>
      <c r="Q661" s="67" t="s">
        <v>501</v>
      </c>
    </row>
    <row r="662" spans="1:17" ht="18" customHeight="1">
      <c r="A662">
        <v>3847</v>
      </c>
      <c r="B662">
        <v>3847</v>
      </c>
      <c r="C662" s="10">
        <v>41095</v>
      </c>
      <c r="D662">
        <v>41140</v>
      </c>
      <c r="E662" t="s">
        <v>1698</v>
      </c>
      <c r="F662" t="s">
        <v>1545</v>
      </c>
      <c r="G662" t="s">
        <v>5570</v>
      </c>
      <c r="H662" s="67" t="s">
        <v>501</v>
      </c>
      <c r="I662" s="67" t="s">
        <v>501</v>
      </c>
      <c r="J662" t="s">
        <v>5608</v>
      </c>
      <c r="K662" t="s">
        <v>5609</v>
      </c>
      <c r="L662">
        <v>35138000</v>
      </c>
      <c r="M662" t="s">
        <v>5610</v>
      </c>
      <c r="N662" s="67" t="s">
        <v>501</v>
      </c>
      <c r="O662" s="67" t="s">
        <v>501</v>
      </c>
      <c r="P662" s="67" t="s">
        <v>501</v>
      </c>
      <c r="Q662" s="67" t="s">
        <v>501</v>
      </c>
    </row>
    <row r="663" spans="1:17" ht="18" customHeight="1">
      <c r="A663">
        <v>3849</v>
      </c>
      <c r="B663">
        <v>3849</v>
      </c>
      <c r="C663" s="10">
        <v>41095</v>
      </c>
      <c r="D663">
        <v>41140</v>
      </c>
      <c r="E663" t="s">
        <v>1698</v>
      </c>
      <c r="F663" t="s">
        <v>1545</v>
      </c>
      <c r="G663" t="s">
        <v>5570</v>
      </c>
      <c r="H663" s="67" t="s">
        <v>501</v>
      </c>
      <c r="I663" s="67" t="s">
        <v>501</v>
      </c>
      <c r="J663" t="s">
        <v>5611</v>
      </c>
      <c r="K663" t="s">
        <v>5612</v>
      </c>
      <c r="L663">
        <v>35138000</v>
      </c>
      <c r="M663" t="s">
        <v>5610</v>
      </c>
      <c r="N663" s="67" t="s">
        <v>501</v>
      </c>
      <c r="O663" s="67" t="s">
        <v>501</v>
      </c>
      <c r="P663" s="67" t="s">
        <v>501</v>
      </c>
      <c r="Q663" s="67" t="s">
        <v>501</v>
      </c>
    </row>
    <row r="664" spans="1:17" ht="18" customHeight="1">
      <c r="A664">
        <v>3848</v>
      </c>
      <c r="B664">
        <v>3848</v>
      </c>
      <c r="C664" s="10">
        <v>41095</v>
      </c>
      <c r="D664">
        <v>41140</v>
      </c>
      <c r="E664" t="s">
        <v>1698</v>
      </c>
      <c r="F664" t="s">
        <v>1545</v>
      </c>
      <c r="G664" t="s">
        <v>5570</v>
      </c>
      <c r="H664" s="67" t="s">
        <v>501</v>
      </c>
      <c r="I664" s="67" t="s">
        <v>501</v>
      </c>
      <c r="J664" t="s">
        <v>5613</v>
      </c>
      <c r="K664" t="s">
        <v>5614</v>
      </c>
      <c r="L664">
        <v>35138000</v>
      </c>
      <c r="M664" t="s">
        <v>5610</v>
      </c>
      <c r="N664" s="67" t="s">
        <v>501</v>
      </c>
      <c r="O664" s="67" t="s">
        <v>501</v>
      </c>
      <c r="P664" s="67" t="s">
        <v>501</v>
      </c>
      <c r="Q664" s="67" t="s">
        <v>501</v>
      </c>
    </row>
    <row r="665" spans="1:17" ht="18" customHeight="1">
      <c r="A665">
        <v>3851</v>
      </c>
      <c r="B665">
        <v>3851</v>
      </c>
      <c r="C665" s="10">
        <v>41095</v>
      </c>
      <c r="D665">
        <v>41140</v>
      </c>
      <c r="E665" t="s">
        <v>1698</v>
      </c>
      <c r="F665" t="s">
        <v>1545</v>
      </c>
      <c r="G665" t="s">
        <v>2428</v>
      </c>
      <c r="H665" s="67" t="s">
        <v>501</v>
      </c>
      <c r="I665" s="67" t="s">
        <v>501</v>
      </c>
      <c r="J665" t="s">
        <v>5615</v>
      </c>
      <c r="K665" t="s">
        <v>5834</v>
      </c>
      <c r="L665" t="s">
        <v>5249</v>
      </c>
      <c r="M665" t="s">
        <v>5616</v>
      </c>
      <c r="N665" s="67" t="s">
        <v>501</v>
      </c>
      <c r="O665" s="67" t="s">
        <v>501</v>
      </c>
      <c r="P665" s="67" t="s">
        <v>501</v>
      </c>
      <c r="Q665" s="67" t="s">
        <v>501</v>
      </c>
    </row>
    <row r="666" spans="1:17" ht="18" customHeight="1">
      <c r="A666">
        <v>3850</v>
      </c>
      <c r="B666">
        <v>3850</v>
      </c>
      <c r="C666" s="10">
        <v>41095</v>
      </c>
      <c r="D666">
        <v>41143</v>
      </c>
      <c r="E666" t="s">
        <v>1698</v>
      </c>
      <c r="F666" t="s">
        <v>1545</v>
      </c>
      <c r="G666" t="s">
        <v>2428</v>
      </c>
      <c r="H666" s="67" t="s">
        <v>501</v>
      </c>
      <c r="I666" s="67" t="s">
        <v>501</v>
      </c>
      <c r="J666" t="s">
        <v>5615</v>
      </c>
      <c r="K666" t="s">
        <v>6076</v>
      </c>
      <c r="L666" t="s">
        <v>5249</v>
      </c>
      <c r="M666" t="s">
        <v>5616</v>
      </c>
      <c r="N666" s="67" t="s">
        <v>501</v>
      </c>
      <c r="O666" s="67" t="s">
        <v>501</v>
      </c>
      <c r="P666" s="67" t="s">
        <v>501</v>
      </c>
      <c r="Q666" s="67" t="s">
        <v>6077</v>
      </c>
    </row>
    <row r="667" spans="1:17" ht="18" customHeight="1">
      <c r="A667">
        <v>3852</v>
      </c>
      <c r="B667">
        <v>3852</v>
      </c>
      <c r="C667" s="10">
        <v>41094</v>
      </c>
      <c r="D667">
        <v>41139</v>
      </c>
      <c r="E667" t="s">
        <v>1698</v>
      </c>
      <c r="F667" t="s">
        <v>1545</v>
      </c>
      <c r="G667" t="s">
        <v>2428</v>
      </c>
      <c r="H667" s="67" t="s">
        <v>501</v>
      </c>
      <c r="I667" s="67" t="s">
        <v>501</v>
      </c>
      <c r="J667" t="s">
        <v>5615</v>
      </c>
      <c r="K667" t="s">
        <v>5617</v>
      </c>
      <c r="L667" t="s">
        <v>5249</v>
      </c>
      <c r="M667" t="s">
        <v>5616</v>
      </c>
      <c r="N667" s="67" t="s">
        <v>501</v>
      </c>
      <c r="O667" s="67" t="s">
        <v>501</v>
      </c>
      <c r="P667" s="67" t="s">
        <v>501</v>
      </c>
      <c r="Q667" s="67" t="s">
        <v>501</v>
      </c>
    </row>
    <row r="668" spans="1:17" ht="18" customHeight="1">
      <c r="A668">
        <v>3853</v>
      </c>
      <c r="B668">
        <v>3853</v>
      </c>
      <c r="C668" s="10">
        <v>41094</v>
      </c>
      <c r="D668">
        <v>41139</v>
      </c>
      <c r="E668" t="s">
        <v>1698</v>
      </c>
      <c r="F668" t="s">
        <v>1545</v>
      </c>
      <c r="G668" t="s">
        <v>2428</v>
      </c>
      <c r="H668" s="67" t="s">
        <v>501</v>
      </c>
      <c r="I668" s="67" t="s">
        <v>501</v>
      </c>
      <c r="J668" t="s">
        <v>5615</v>
      </c>
      <c r="K668" t="s">
        <v>5618</v>
      </c>
      <c r="L668" t="s">
        <v>5249</v>
      </c>
      <c r="M668" t="s">
        <v>5619</v>
      </c>
      <c r="N668" s="67" t="s">
        <v>501</v>
      </c>
      <c r="O668" s="67" t="s">
        <v>501</v>
      </c>
      <c r="P668" s="67" t="s">
        <v>501</v>
      </c>
      <c r="Q668" s="67" t="s">
        <v>501</v>
      </c>
    </row>
    <row r="669" spans="1:17" ht="18" customHeight="1">
      <c r="A669">
        <v>3856</v>
      </c>
      <c r="B669">
        <v>3856</v>
      </c>
      <c r="C669" s="10">
        <v>41094</v>
      </c>
      <c r="D669">
        <v>41139</v>
      </c>
      <c r="E669" t="s">
        <v>1698</v>
      </c>
      <c r="F669" t="s">
        <v>1545</v>
      </c>
      <c r="G669" t="s">
        <v>2428</v>
      </c>
      <c r="H669" s="67" t="s">
        <v>501</v>
      </c>
      <c r="I669" s="67" t="s">
        <v>501</v>
      </c>
      <c r="J669" t="s">
        <v>5615</v>
      </c>
      <c r="K669" t="s">
        <v>5620</v>
      </c>
      <c r="L669" t="s">
        <v>5249</v>
      </c>
      <c r="M669" t="s">
        <v>5621</v>
      </c>
      <c r="N669" s="67" t="s">
        <v>501</v>
      </c>
      <c r="O669" s="67" t="s">
        <v>501</v>
      </c>
      <c r="P669" s="67" t="s">
        <v>501</v>
      </c>
      <c r="Q669" s="67" t="s">
        <v>501</v>
      </c>
    </row>
    <row r="670" spans="1:17" ht="18" customHeight="1">
      <c r="A670">
        <v>3855</v>
      </c>
      <c r="B670">
        <v>3855</v>
      </c>
      <c r="C670" s="10">
        <v>41094</v>
      </c>
      <c r="D670">
        <v>41139</v>
      </c>
      <c r="E670" t="s">
        <v>1698</v>
      </c>
      <c r="F670" t="s">
        <v>1545</v>
      </c>
      <c r="G670" t="s">
        <v>2428</v>
      </c>
      <c r="H670" s="67" t="s">
        <v>501</v>
      </c>
      <c r="I670" s="67" t="s">
        <v>501</v>
      </c>
      <c r="J670" t="s">
        <v>5615</v>
      </c>
      <c r="K670" t="s">
        <v>5622</v>
      </c>
      <c r="L670" t="s">
        <v>5249</v>
      </c>
      <c r="M670" t="s">
        <v>5623</v>
      </c>
      <c r="N670" s="67" t="s">
        <v>501</v>
      </c>
      <c r="O670" s="67" t="s">
        <v>501</v>
      </c>
      <c r="P670" s="67" t="s">
        <v>501</v>
      </c>
      <c r="Q670" s="67" t="s">
        <v>501</v>
      </c>
    </row>
    <row r="671" spans="1:17" ht="18" customHeight="1">
      <c r="A671">
        <v>3854</v>
      </c>
      <c r="B671">
        <v>3854</v>
      </c>
      <c r="C671" s="10">
        <v>41094</v>
      </c>
      <c r="D671">
        <v>41139</v>
      </c>
      <c r="E671" t="s">
        <v>1698</v>
      </c>
      <c r="F671" t="s">
        <v>1545</v>
      </c>
      <c r="G671" t="s">
        <v>2428</v>
      </c>
      <c r="H671" s="67" t="s">
        <v>501</v>
      </c>
      <c r="I671" s="67" t="s">
        <v>501</v>
      </c>
      <c r="J671" t="s">
        <v>5615</v>
      </c>
      <c r="K671" t="s">
        <v>5624</v>
      </c>
      <c r="L671" t="s">
        <v>5249</v>
      </c>
      <c r="M671" t="s">
        <v>5625</v>
      </c>
      <c r="N671" s="67" t="s">
        <v>501</v>
      </c>
      <c r="O671" s="67" t="s">
        <v>501</v>
      </c>
      <c r="P671" s="67" t="s">
        <v>501</v>
      </c>
      <c r="Q671" s="67" t="s">
        <v>501</v>
      </c>
    </row>
    <row r="672" spans="1:17" ht="18" customHeight="1">
      <c r="A672">
        <v>3866</v>
      </c>
      <c r="B672">
        <v>3866</v>
      </c>
      <c r="C672" s="10">
        <v>41094</v>
      </c>
      <c r="D672">
        <v>41139</v>
      </c>
      <c r="E672" t="s">
        <v>1698</v>
      </c>
      <c r="F672" t="s">
        <v>1545</v>
      </c>
      <c r="G672" t="s">
        <v>2114</v>
      </c>
      <c r="H672" s="67" t="s">
        <v>501</v>
      </c>
      <c r="I672" s="67" t="s">
        <v>501</v>
      </c>
      <c r="J672" t="s">
        <v>5626</v>
      </c>
      <c r="K672" t="s">
        <v>5627</v>
      </c>
      <c r="L672">
        <v>37940000</v>
      </c>
      <c r="M672" t="s">
        <v>5628</v>
      </c>
      <c r="N672" s="67" t="s">
        <v>501</v>
      </c>
      <c r="O672" s="67" t="s">
        <v>501</v>
      </c>
      <c r="P672" s="67" t="s">
        <v>501</v>
      </c>
      <c r="Q672" s="67" t="s">
        <v>501</v>
      </c>
    </row>
    <row r="673" spans="1:17" ht="18" customHeight="1">
      <c r="A673">
        <v>3862</v>
      </c>
      <c r="B673">
        <v>3862</v>
      </c>
      <c r="C673" s="10">
        <v>41094</v>
      </c>
      <c r="D673">
        <v>41139</v>
      </c>
      <c r="E673" t="s">
        <v>1553</v>
      </c>
      <c r="F673" t="s">
        <v>1545</v>
      </c>
      <c r="G673" t="s">
        <v>2114</v>
      </c>
      <c r="H673" s="67" t="s">
        <v>501</v>
      </c>
      <c r="I673" s="67" t="s">
        <v>501</v>
      </c>
      <c r="J673" t="s">
        <v>5626</v>
      </c>
      <c r="K673" t="s">
        <v>5627</v>
      </c>
      <c r="L673" t="s">
        <v>5195</v>
      </c>
      <c r="M673" t="s">
        <v>5628</v>
      </c>
      <c r="N673" s="67" t="s">
        <v>501</v>
      </c>
      <c r="O673" s="67" t="s">
        <v>501</v>
      </c>
      <c r="P673" s="67" t="s">
        <v>501</v>
      </c>
      <c r="Q673" s="67" t="s">
        <v>6078</v>
      </c>
    </row>
    <row r="674" spans="1:17" ht="18" customHeight="1">
      <c r="A674">
        <v>3863</v>
      </c>
      <c r="B674">
        <v>3863</v>
      </c>
      <c r="C674" s="10">
        <v>41094</v>
      </c>
      <c r="D674">
        <v>41139</v>
      </c>
      <c r="E674" t="s">
        <v>1609</v>
      </c>
      <c r="F674" t="s">
        <v>1545</v>
      </c>
      <c r="G674" t="s">
        <v>2114</v>
      </c>
      <c r="H674" s="67" t="s">
        <v>6496</v>
      </c>
      <c r="I674" s="67">
        <v>41121</v>
      </c>
      <c r="J674" t="s">
        <v>5629</v>
      </c>
      <c r="K674" t="s">
        <v>5630</v>
      </c>
      <c r="L674">
        <v>37940000</v>
      </c>
      <c r="M674" t="s">
        <v>5631</v>
      </c>
      <c r="N674" s="67" t="s">
        <v>501</v>
      </c>
      <c r="O674" s="67" t="s">
        <v>501</v>
      </c>
      <c r="P674" s="67" t="s">
        <v>501</v>
      </c>
      <c r="Q674" s="67" t="s">
        <v>501</v>
      </c>
    </row>
    <row r="675" spans="1:17" ht="18" customHeight="1">
      <c r="A675">
        <v>3864</v>
      </c>
      <c r="B675">
        <v>3864</v>
      </c>
      <c r="C675" s="10">
        <v>41094</v>
      </c>
      <c r="D675">
        <v>41139</v>
      </c>
      <c r="E675" t="s">
        <v>1609</v>
      </c>
      <c r="F675" t="s">
        <v>1545</v>
      </c>
      <c r="G675" t="s">
        <v>2114</v>
      </c>
      <c r="H675" s="67" t="s">
        <v>501</v>
      </c>
      <c r="I675" s="67">
        <v>41121</v>
      </c>
      <c r="J675" t="s">
        <v>5632</v>
      </c>
      <c r="K675" t="s">
        <v>5633</v>
      </c>
      <c r="L675">
        <v>37940000</v>
      </c>
      <c r="M675" t="s">
        <v>5634</v>
      </c>
      <c r="N675" s="67" t="s">
        <v>501</v>
      </c>
      <c r="O675" s="67" t="s">
        <v>501</v>
      </c>
      <c r="P675" s="67" t="s">
        <v>501</v>
      </c>
      <c r="Q675" s="67" t="s">
        <v>501</v>
      </c>
    </row>
    <row r="676" spans="1:17" ht="18" customHeight="1">
      <c r="A676">
        <v>3865</v>
      </c>
      <c r="B676">
        <v>3865</v>
      </c>
      <c r="C676" s="10">
        <v>41094</v>
      </c>
      <c r="D676">
        <v>41139</v>
      </c>
      <c r="E676" t="s">
        <v>1698</v>
      </c>
      <c r="F676" t="s">
        <v>1545</v>
      </c>
      <c r="G676" t="s">
        <v>2114</v>
      </c>
      <c r="H676" s="67" t="s">
        <v>501</v>
      </c>
      <c r="I676" s="67" t="s">
        <v>501</v>
      </c>
      <c r="J676" t="s">
        <v>5635</v>
      </c>
      <c r="K676" t="s">
        <v>5636</v>
      </c>
      <c r="L676">
        <v>37940000</v>
      </c>
      <c r="M676">
        <v>3535231089</v>
      </c>
      <c r="N676" s="67" t="s">
        <v>501</v>
      </c>
      <c r="O676" s="67" t="s">
        <v>501</v>
      </c>
      <c r="P676" s="67" t="s">
        <v>501</v>
      </c>
      <c r="Q676" s="67" t="s">
        <v>501</v>
      </c>
    </row>
    <row r="677" spans="1:17" ht="18" customHeight="1">
      <c r="A677">
        <v>3860</v>
      </c>
      <c r="B677">
        <v>3860</v>
      </c>
      <c r="C677" s="10">
        <v>41094</v>
      </c>
      <c r="D677">
        <v>41139</v>
      </c>
      <c r="E677" t="s">
        <v>1698</v>
      </c>
      <c r="F677" t="s">
        <v>1545</v>
      </c>
      <c r="G677" t="s">
        <v>2114</v>
      </c>
      <c r="H677" s="67" t="s">
        <v>501</v>
      </c>
      <c r="I677" s="67" t="s">
        <v>501</v>
      </c>
      <c r="J677" t="s">
        <v>5637</v>
      </c>
      <c r="K677" t="s">
        <v>5638</v>
      </c>
      <c r="L677">
        <v>37940000</v>
      </c>
      <c r="M677" t="s">
        <v>5639</v>
      </c>
      <c r="N677" s="67" t="s">
        <v>501</v>
      </c>
      <c r="O677" s="67" t="s">
        <v>501</v>
      </c>
      <c r="P677" s="67" t="s">
        <v>501</v>
      </c>
      <c r="Q677" s="67" t="s">
        <v>501</v>
      </c>
    </row>
    <row r="678" spans="1:17" ht="18" customHeight="1">
      <c r="A678">
        <v>3858</v>
      </c>
      <c r="B678">
        <v>3858</v>
      </c>
      <c r="C678" s="10">
        <v>41094</v>
      </c>
      <c r="D678">
        <v>41139</v>
      </c>
      <c r="E678" t="s">
        <v>1698</v>
      </c>
      <c r="F678" t="s">
        <v>1545</v>
      </c>
      <c r="G678" t="s">
        <v>2114</v>
      </c>
      <c r="H678" s="67" t="s">
        <v>501</v>
      </c>
      <c r="I678" s="67" t="s">
        <v>501</v>
      </c>
      <c r="J678" t="s">
        <v>5640</v>
      </c>
      <c r="K678" t="s">
        <v>5641</v>
      </c>
      <c r="L678">
        <v>37940000</v>
      </c>
      <c r="M678" t="s">
        <v>5642</v>
      </c>
      <c r="N678" s="67" t="s">
        <v>501</v>
      </c>
      <c r="O678" s="67" t="s">
        <v>501</v>
      </c>
      <c r="P678" s="67" t="s">
        <v>501</v>
      </c>
      <c r="Q678" s="67" t="s">
        <v>501</v>
      </c>
    </row>
    <row r="679" spans="1:17" ht="18" customHeight="1">
      <c r="A679">
        <v>3859</v>
      </c>
      <c r="B679">
        <v>3859</v>
      </c>
      <c r="C679" s="10">
        <v>41094</v>
      </c>
      <c r="D679">
        <v>41139</v>
      </c>
      <c r="E679" t="s">
        <v>1698</v>
      </c>
      <c r="F679" t="s">
        <v>1545</v>
      </c>
      <c r="G679" t="s">
        <v>2114</v>
      </c>
      <c r="H679" s="67" t="s">
        <v>501</v>
      </c>
      <c r="I679" s="67" t="s">
        <v>501</v>
      </c>
      <c r="J679" t="s">
        <v>5643</v>
      </c>
      <c r="K679" t="s">
        <v>5644</v>
      </c>
      <c r="L679">
        <v>37940000</v>
      </c>
      <c r="M679" t="s">
        <v>5645</v>
      </c>
      <c r="N679" s="67" t="s">
        <v>501</v>
      </c>
      <c r="O679" s="67" t="s">
        <v>501</v>
      </c>
      <c r="P679" s="67" t="s">
        <v>501</v>
      </c>
      <c r="Q679" s="67" t="s">
        <v>501</v>
      </c>
    </row>
    <row r="680" spans="1:17" ht="18" customHeight="1">
      <c r="A680">
        <v>3857</v>
      </c>
      <c r="B680">
        <v>3857</v>
      </c>
      <c r="C680" s="10">
        <v>41094</v>
      </c>
      <c r="D680">
        <v>41139</v>
      </c>
      <c r="E680" t="s">
        <v>1609</v>
      </c>
      <c r="F680" t="s">
        <v>1545</v>
      </c>
      <c r="G680" t="s">
        <v>2114</v>
      </c>
      <c r="H680" s="67" t="s">
        <v>501</v>
      </c>
      <c r="I680" s="67">
        <v>41121</v>
      </c>
      <c r="J680" t="s">
        <v>5646</v>
      </c>
      <c r="K680" t="s">
        <v>5647</v>
      </c>
      <c r="L680">
        <v>37940000</v>
      </c>
      <c r="M680" t="s">
        <v>5648</v>
      </c>
      <c r="N680" s="67" t="s">
        <v>501</v>
      </c>
      <c r="O680" s="67" t="s">
        <v>501</v>
      </c>
      <c r="P680" s="67" t="s">
        <v>501</v>
      </c>
      <c r="Q680" s="67" t="s">
        <v>501</v>
      </c>
    </row>
    <row r="681" spans="1:17" ht="18" customHeight="1">
      <c r="A681">
        <v>3861</v>
      </c>
      <c r="B681">
        <v>3861</v>
      </c>
      <c r="C681" s="10">
        <v>41094</v>
      </c>
      <c r="D681">
        <v>41139</v>
      </c>
      <c r="E681" t="s">
        <v>1698</v>
      </c>
      <c r="F681" t="s">
        <v>1545</v>
      </c>
      <c r="G681" t="s">
        <v>2114</v>
      </c>
      <c r="H681" s="67" t="s">
        <v>501</v>
      </c>
      <c r="I681" s="67" t="s">
        <v>501</v>
      </c>
      <c r="J681" t="s">
        <v>5649</v>
      </c>
      <c r="K681" t="s">
        <v>5649</v>
      </c>
      <c r="L681">
        <v>37940000</v>
      </c>
      <c r="M681" t="s">
        <v>5650</v>
      </c>
      <c r="N681" s="67" t="s">
        <v>501</v>
      </c>
      <c r="O681" s="67" t="s">
        <v>501</v>
      </c>
      <c r="P681" s="67" t="s">
        <v>501</v>
      </c>
      <c r="Q681" s="67" t="s">
        <v>501</v>
      </c>
    </row>
    <row r="682" spans="1:17" ht="18" customHeight="1">
      <c r="A682">
        <v>3870</v>
      </c>
      <c r="B682">
        <v>3870</v>
      </c>
      <c r="C682" s="10">
        <v>41094</v>
      </c>
      <c r="D682">
        <v>41139</v>
      </c>
      <c r="E682" t="s">
        <v>1609</v>
      </c>
      <c r="F682" t="s">
        <v>1545</v>
      </c>
      <c r="G682" t="s">
        <v>2768</v>
      </c>
      <c r="H682" s="67" t="s">
        <v>501</v>
      </c>
      <c r="I682" s="67">
        <v>41148</v>
      </c>
      <c r="J682" t="s">
        <v>5651</v>
      </c>
      <c r="K682" t="s">
        <v>5652</v>
      </c>
      <c r="L682" t="s">
        <v>5653</v>
      </c>
      <c r="M682" t="s">
        <v>5654</v>
      </c>
      <c r="N682" s="67" t="s">
        <v>501</v>
      </c>
      <c r="O682" s="67" t="s">
        <v>501</v>
      </c>
      <c r="P682" s="67" t="s">
        <v>501</v>
      </c>
      <c r="Q682" s="67" t="s">
        <v>501</v>
      </c>
    </row>
    <row r="683" spans="1:17" ht="18" customHeight="1">
      <c r="A683">
        <v>3871</v>
      </c>
      <c r="B683">
        <v>3871</v>
      </c>
      <c r="C683" s="10">
        <v>41094</v>
      </c>
      <c r="D683">
        <v>41139</v>
      </c>
      <c r="E683" t="s">
        <v>1698</v>
      </c>
      <c r="F683" t="s">
        <v>1545</v>
      </c>
      <c r="G683" t="s">
        <v>2768</v>
      </c>
      <c r="H683" s="67" t="s">
        <v>501</v>
      </c>
      <c r="I683" s="67" t="s">
        <v>501</v>
      </c>
      <c r="J683" t="s">
        <v>5655</v>
      </c>
      <c r="K683" t="s">
        <v>5656</v>
      </c>
      <c r="L683" t="s">
        <v>5653</v>
      </c>
      <c r="M683" t="s">
        <v>5657</v>
      </c>
      <c r="N683" s="67" t="s">
        <v>501</v>
      </c>
      <c r="O683" s="67" t="s">
        <v>501</v>
      </c>
      <c r="P683" s="67" t="s">
        <v>501</v>
      </c>
      <c r="Q683" s="67" t="s">
        <v>501</v>
      </c>
    </row>
    <row r="684" spans="1:17" ht="18" customHeight="1">
      <c r="A684">
        <v>3872</v>
      </c>
      <c r="B684">
        <v>3872</v>
      </c>
      <c r="C684" s="10">
        <v>41094</v>
      </c>
      <c r="D684">
        <v>41139</v>
      </c>
      <c r="E684" t="s">
        <v>1553</v>
      </c>
      <c r="F684" t="s">
        <v>1545</v>
      </c>
      <c r="G684" t="s">
        <v>2780</v>
      </c>
      <c r="H684" s="67" t="s">
        <v>501</v>
      </c>
      <c r="I684" s="67" t="s">
        <v>501</v>
      </c>
      <c r="J684" t="s">
        <v>5658</v>
      </c>
      <c r="K684" t="s">
        <v>5659</v>
      </c>
      <c r="L684" t="s">
        <v>5305</v>
      </c>
      <c r="M684" t="s">
        <v>5660</v>
      </c>
      <c r="N684" s="67" t="s">
        <v>501</v>
      </c>
      <c r="O684" s="67" t="s">
        <v>501</v>
      </c>
      <c r="P684" s="67" t="s">
        <v>501</v>
      </c>
      <c r="Q684" s="67" t="s">
        <v>6079</v>
      </c>
    </row>
    <row r="685" spans="1:17" ht="18" customHeight="1">
      <c r="A685">
        <v>3873</v>
      </c>
      <c r="B685">
        <v>3873</v>
      </c>
      <c r="C685" s="10">
        <v>41094</v>
      </c>
      <c r="D685">
        <v>41139</v>
      </c>
      <c r="E685" t="s">
        <v>1698</v>
      </c>
      <c r="F685" t="s">
        <v>1545</v>
      </c>
      <c r="G685" t="s">
        <v>2780</v>
      </c>
      <c r="H685" s="67" t="s">
        <v>501</v>
      </c>
      <c r="I685" s="67" t="s">
        <v>501</v>
      </c>
      <c r="J685" t="s">
        <v>5661</v>
      </c>
      <c r="K685" t="s">
        <v>5662</v>
      </c>
      <c r="L685" t="s">
        <v>5663</v>
      </c>
      <c r="M685" t="s">
        <v>5664</v>
      </c>
      <c r="N685" s="67" t="s">
        <v>501</v>
      </c>
      <c r="O685" s="67" t="s">
        <v>501</v>
      </c>
      <c r="P685" s="67" t="s">
        <v>501</v>
      </c>
      <c r="Q685" s="67" t="s">
        <v>501</v>
      </c>
    </row>
    <row r="686" spans="1:17" ht="18" customHeight="1">
      <c r="A686">
        <v>3875</v>
      </c>
      <c r="B686">
        <v>3875</v>
      </c>
      <c r="C686" s="10">
        <v>41094</v>
      </c>
      <c r="D686">
        <v>41139</v>
      </c>
      <c r="E686" t="s">
        <v>1698</v>
      </c>
      <c r="F686" t="s">
        <v>1545</v>
      </c>
      <c r="G686" t="s">
        <v>3379</v>
      </c>
      <c r="H686" s="67" t="s">
        <v>501</v>
      </c>
      <c r="I686" s="67" t="s">
        <v>501</v>
      </c>
      <c r="J686" t="s">
        <v>5665</v>
      </c>
      <c r="K686" t="s">
        <v>5666</v>
      </c>
      <c r="L686" t="s">
        <v>5350</v>
      </c>
      <c r="M686" t="s">
        <v>5667</v>
      </c>
      <c r="N686" s="67" t="s">
        <v>501</v>
      </c>
      <c r="O686" s="67" t="s">
        <v>501</v>
      </c>
      <c r="P686" s="67" t="s">
        <v>501</v>
      </c>
      <c r="Q686" s="67" t="s">
        <v>501</v>
      </c>
    </row>
    <row r="687" spans="1:17" ht="18" customHeight="1">
      <c r="A687">
        <v>3874</v>
      </c>
      <c r="B687">
        <v>3874</v>
      </c>
      <c r="C687" s="10">
        <v>41094</v>
      </c>
      <c r="D687">
        <v>41139</v>
      </c>
      <c r="E687" t="s">
        <v>1698</v>
      </c>
      <c r="F687" t="s">
        <v>1545</v>
      </c>
      <c r="G687" t="s">
        <v>3379</v>
      </c>
      <c r="H687" s="67" t="s">
        <v>501</v>
      </c>
      <c r="I687" s="67" t="s">
        <v>501</v>
      </c>
      <c r="J687" t="s">
        <v>5668</v>
      </c>
      <c r="K687" t="s">
        <v>5669</v>
      </c>
      <c r="L687">
        <v>36212000</v>
      </c>
      <c r="M687" t="s">
        <v>5670</v>
      </c>
      <c r="N687" s="67" t="s">
        <v>501</v>
      </c>
      <c r="O687" s="67" t="s">
        <v>501</v>
      </c>
      <c r="P687" s="67" t="s">
        <v>501</v>
      </c>
      <c r="Q687" s="67" t="s">
        <v>501</v>
      </c>
    </row>
    <row r="688" spans="1:17" ht="18" customHeight="1">
      <c r="A688">
        <v>3876</v>
      </c>
      <c r="B688">
        <v>3876</v>
      </c>
      <c r="C688" s="10">
        <v>41094</v>
      </c>
      <c r="D688">
        <v>41139</v>
      </c>
      <c r="E688" t="s">
        <v>1698</v>
      </c>
      <c r="F688" t="s">
        <v>1545</v>
      </c>
      <c r="G688" t="s">
        <v>1011</v>
      </c>
      <c r="H688" s="67" t="s">
        <v>501</v>
      </c>
      <c r="I688" s="67" t="s">
        <v>501</v>
      </c>
      <c r="J688" t="s">
        <v>5671</v>
      </c>
      <c r="K688" t="s">
        <v>5672</v>
      </c>
      <c r="L688" t="s">
        <v>5150</v>
      </c>
      <c r="M688" t="s">
        <v>5673</v>
      </c>
      <c r="N688" s="67" t="s">
        <v>501</v>
      </c>
      <c r="O688" s="67" t="s">
        <v>501</v>
      </c>
      <c r="P688" s="67" t="s">
        <v>501</v>
      </c>
      <c r="Q688" s="67" t="s">
        <v>501</v>
      </c>
    </row>
    <row r="689" spans="1:17" ht="18" customHeight="1">
      <c r="A689">
        <v>3877</v>
      </c>
      <c r="B689">
        <v>3877</v>
      </c>
      <c r="C689" s="10">
        <v>41094</v>
      </c>
      <c r="D689">
        <v>41152</v>
      </c>
      <c r="E689" t="s">
        <v>1609</v>
      </c>
      <c r="F689" t="s">
        <v>1545</v>
      </c>
      <c r="G689" t="s">
        <v>5571</v>
      </c>
      <c r="H689" s="67" t="s">
        <v>6497</v>
      </c>
      <c r="I689" s="67">
        <v>41121</v>
      </c>
      <c r="J689" t="s">
        <v>5674</v>
      </c>
      <c r="K689" t="s">
        <v>6189</v>
      </c>
      <c r="L689" t="s">
        <v>6080</v>
      </c>
      <c r="M689" t="s">
        <v>5675</v>
      </c>
      <c r="N689" s="67" t="s">
        <v>501</v>
      </c>
      <c r="O689" s="67" t="s">
        <v>501</v>
      </c>
      <c r="P689" s="67" t="s">
        <v>501</v>
      </c>
      <c r="Q689" s="67" t="s">
        <v>501</v>
      </c>
    </row>
    <row r="690" spans="1:17" ht="18" customHeight="1">
      <c r="A690">
        <v>3887</v>
      </c>
      <c r="B690">
        <v>3887</v>
      </c>
      <c r="C690" s="10">
        <v>41094</v>
      </c>
      <c r="D690">
        <v>41139</v>
      </c>
      <c r="E690" t="s">
        <v>1553</v>
      </c>
      <c r="F690" t="s">
        <v>1545</v>
      </c>
      <c r="G690" t="s">
        <v>5572</v>
      </c>
      <c r="H690" s="67" t="s">
        <v>501</v>
      </c>
      <c r="I690" s="67" t="s">
        <v>501</v>
      </c>
      <c r="J690" t="s">
        <v>5676</v>
      </c>
      <c r="K690" t="s">
        <v>5677</v>
      </c>
      <c r="L690" t="s">
        <v>5678</v>
      </c>
      <c r="M690" t="s">
        <v>5679</v>
      </c>
      <c r="N690" s="67" t="s">
        <v>501</v>
      </c>
      <c r="O690" s="67" t="s">
        <v>501</v>
      </c>
      <c r="P690" s="67" t="s">
        <v>501</v>
      </c>
      <c r="Q690" s="67" t="s">
        <v>6081</v>
      </c>
    </row>
    <row r="691" spans="1:17" ht="18" customHeight="1">
      <c r="A691">
        <v>3886</v>
      </c>
      <c r="B691">
        <v>3886</v>
      </c>
      <c r="C691" s="10">
        <v>41094</v>
      </c>
      <c r="D691">
        <v>41139</v>
      </c>
      <c r="E691" t="s">
        <v>1698</v>
      </c>
      <c r="F691" t="s">
        <v>1545</v>
      </c>
      <c r="G691" t="s">
        <v>5573</v>
      </c>
      <c r="H691" s="67" t="s">
        <v>501</v>
      </c>
      <c r="I691" s="67" t="s">
        <v>501</v>
      </c>
      <c r="J691" t="s">
        <v>5680</v>
      </c>
      <c r="K691" t="s">
        <v>5681</v>
      </c>
      <c r="L691" t="s">
        <v>5682</v>
      </c>
      <c r="M691" t="s">
        <v>5683</v>
      </c>
      <c r="N691" s="67" t="s">
        <v>501</v>
      </c>
      <c r="O691" s="67" t="s">
        <v>501</v>
      </c>
      <c r="P691" s="67" t="s">
        <v>501</v>
      </c>
      <c r="Q691" s="67" t="s">
        <v>501</v>
      </c>
    </row>
    <row r="692" spans="1:17" ht="18" customHeight="1">
      <c r="A692">
        <v>3885</v>
      </c>
      <c r="B692">
        <v>3885</v>
      </c>
      <c r="C692" s="10">
        <v>41094</v>
      </c>
      <c r="D692">
        <v>41139</v>
      </c>
      <c r="E692" t="s">
        <v>1698</v>
      </c>
      <c r="F692" t="s">
        <v>1545</v>
      </c>
      <c r="G692" t="s">
        <v>1978</v>
      </c>
      <c r="H692" s="67" t="s">
        <v>501</v>
      </c>
      <c r="I692" s="67" t="s">
        <v>501</v>
      </c>
      <c r="J692" t="s">
        <v>5684</v>
      </c>
      <c r="K692" t="s">
        <v>5685</v>
      </c>
      <c r="L692" t="s">
        <v>5130</v>
      </c>
      <c r="M692" t="s">
        <v>5686</v>
      </c>
      <c r="N692" s="67" t="s">
        <v>501</v>
      </c>
      <c r="O692" s="67" t="s">
        <v>501</v>
      </c>
      <c r="P692" s="67" t="s">
        <v>501</v>
      </c>
      <c r="Q692" s="67" t="s">
        <v>501</v>
      </c>
    </row>
    <row r="693" spans="1:17" ht="18" customHeight="1">
      <c r="A693">
        <v>3884</v>
      </c>
      <c r="B693">
        <v>3884</v>
      </c>
      <c r="C693" s="10">
        <v>41094</v>
      </c>
      <c r="D693">
        <v>41139</v>
      </c>
      <c r="E693" t="s">
        <v>1553</v>
      </c>
      <c r="F693" t="s">
        <v>1545</v>
      </c>
      <c r="G693" t="s">
        <v>5574</v>
      </c>
      <c r="H693" s="67" t="s">
        <v>501</v>
      </c>
      <c r="I693" s="67" t="s">
        <v>501</v>
      </c>
      <c r="J693" t="s">
        <v>5687</v>
      </c>
      <c r="K693" t="s">
        <v>5688</v>
      </c>
      <c r="L693" t="s">
        <v>5689</v>
      </c>
      <c r="M693" t="s">
        <v>5690</v>
      </c>
      <c r="N693" s="67" t="s">
        <v>501</v>
      </c>
      <c r="O693" s="67" t="s">
        <v>501</v>
      </c>
      <c r="P693" s="67" t="s">
        <v>501</v>
      </c>
      <c r="Q693" s="67" t="s">
        <v>6082</v>
      </c>
    </row>
    <row r="694" spans="1:17" ht="18" customHeight="1">
      <c r="A694">
        <v>3883</v>
      </c>
      <c r="B694">
        <v>3883</v>
      </c>
      <c r="C694" s="10">
        <v>41094</v>
      </c>
      <c r="D694">
        <v>41139</v>
      </c>
      <c r="E694" t="s">
        <v>1544</v>
      </c>
      <c r="F694" t="s">
        <v>1545</v>
      </c>
      <c r="G694" t="s">
        <v>5575</v>
      </c>
      <c r="H694" s="67" t="s">
        <v>6288</v>
      </c>
      <c r="I694" s="67">
        <v>41117</v>
      </c>
      <c r="J694" t="s">
        <v>5691</v>
      </c>
      <c r="K694" t="s">
        <v>5692</v>
      </c>
      <c r="L694">
        <v>35540000</v>
      </c>
      <c r="M694" t="s">
        <v>5693</v>
      </c>
      <c r="N694" s="67" t="s">
        <v>6289</v>
      </c>
      <c r="O694" s="67" t="s">
        <v>1562</v>
      </c>
      <c r="P694" s="67">
        <v>41120</v>
      </c>
      <c r="Q694" s="67" t="s">
        <v>501</v>
      </c>
    </row>
    <row r="695" spans="1:17" ht="18" customHeight="1">
      <c r="A695">
        <v>3882</v>
      </c>
      <c r="B695">
        <v>3882</v>
      </c>
      <c r="C695" s="10">
        <v>41094</v>
      </c>
      <c r="D695">
        <v>41139</v>
      </c>
      <c r="E695" t="s">
        <v>1698</v>
      </c>
      <c r="F695" t="s">
        <v>1545</v>
      </c>
      <c r="G695" t="s">
        <v>5576</v>
      </c>
      <c r="H695" s="67" t="s">
        <v>501</v>
      </c>
      <c r="I695" s="67" t="s">
        <v>501</v>
      </c>
      <c r="J695" t="s">
        <v>5694</v>
      </c>
      <c r="K695" t="s">
        <v>5695</v>
      </c>
      <c r="L695">
        <v>37958000</v>
      </c>
      <c r="M695" t="s">
        <v>5696</v>
      </c>
      <c r="N695" s="67" t="s">
        <v>501</v>
      </c>
      <c r="O695" s="67" t="s">
        <v>501</v>
      </c>
      <c r="P695" s="67" t="s">
        <v>501</v>
      </c>
      <c r="Q695" s="67" t="s">
        <v>501</v>
      </c>
    </row>
    <row r="696" spans="1:17" ht="18" customHeight="1">
      <c r="A696">
        <v>3881</v>
      </c>
      <c r="B696">
        <v>3881</v>
      </c>
      <c r="C696" s="10">
        <v>41094</v>
      </c>
      <c r="D696">
        <v>41139</v>
      </c>
      <c r="E696" t="s">
        <v>1698</v>
      </c>
      <c r="F696" t="s">
        <v>1545</v>
      </c>
      <c r="G696" t="s">
        <v>5577</v>
      </c>
      <c r="H696" s="67" t="s">
        <v>501</v>
      </c>
      <c r="I696" s="67" t="s">
        <v>501</v>
      </c>
      <c r="J696" t="s">
        <v>5697</v>
      </c>
      <c r="K696" t="s">
        <v>5698</v>
      </c>
      <c r="L696" t="s">
        <v>5699</v>
      </c>
      <c r="M696" t="s">
        <v>5700</v>
      </c>
      <c r="N696" s="67" t="s">
        <v>501</v>
      </c>
      <c r="O696" s="67" t="s">
        <v>501</v>
      </c>
      <c r="P696" s="67" t="s">
        <v>501</v>
      </c>
      <c r="Q696" s="67" t="s">
        <v>501</v>
      </c>
    </row>
    <row r="697" spans="1:17" ht="18" customHeight="1">
      <c r="A697">
        <v>3880</v>
      </c>
      <c r="B697">
        <v>3880</v>
      </c>
      <c r="C697" s="10">
        <v>41094</v>
      </c>
      <c r="D697">
        <v>41139</v>
      </c>
      <c r="E697" t="s">
        <v>1698</v>
      </c>
      <c r="F697" t="s">
        <v>1545</v>
      </c>
      <c r="G697" t="s">
        <v>5578</v>
      </c>
      <c r="H697" s="67" t="s">
        <v>501</v>
      </c>
      <c r="I697" s="67" t="s">
        <v>501</v>
      </c>
      <c r="J697" t="s">
        <v>5701</v>
      </c>
      <c r="K697" t="s">
        <v>5702</v>
      </c>
      <c r="L697" t="s">
        <v>5703</v>
      </c>
      <c r="M697" t="s">
        <v>5704</v>
      </c>
      <c r="N697" s="67" t="s">
        <v>501</v>
      </c>
      <c r="O697" s="67" t="s">
        <v>501</v>
      </c>
      <c r="P697" s="67" t="s">
        <v>501</v>
      </c>
      <c r="Q697" s="67" t="s">
        <v>501</v>
      </c>
    </row>
    <row r="698" spans="1:17" ht="18" customHeight="1">
      <c r="A698">
        <v>3879</v>
      </c>
      <c r="B698">
        <v>3879</v>
      </c>
      <c r="C698" s="10">
        <v>41094</v>
      </c>
      <c r="D698">
        <v>41139</v>
      </c>
      <c r="E698" t="s">
        <v>1553</v>
      </c>
      <c r="F698" t="s">
        <v>1545</v>
      </c>
      <c r="G698" t="s">
        <v>5579</v>
      </c>
      <c r="H698" s="67" t="s">
        <v>501</v>
      </c>
      <c r="I698" s="67" t="s">
        <v>501</v>
      </c>
      <c r="J698" t="s">
        <v>5705</v>
      </c>
      <c r="K698" t="s">
        <v>5706</v>
      </c>
      <c r="L698" t="s">
        <v>6083</v>
      </c>
      <c r="M698" t="s">
        <v>5707</v>
      </c>
      <c r="N698" s="67" t="s">
        <v>501</v>
      </c>
      <c r="O698" s="67" t="s">
        <v>501</v>
      </c>
      <c r="P698" s="67" t="s">
        <v>501</v>
      </c>
      <c r="Q698" s="67" t="s">
        <v>6084</v>
      </c>
    </row>
    <row r="699" spans="1:17" ht="18" customHeight="1">
      <c r="A699">
        <v>3889</v>
      </c>
      <c r="B699">
        <v>3889</v>
      </c>
      <c r="C699" s="10">
        <v>41099</v>
      </c>
      <c r="D699">
        <v>41144</v>
      </c>
      <c r="E699" t="s">
        <v>1698</v>
      </c>
      <c r="F699" t="s">
        <v>1545</v>
      </c>
      <c r="G699" t="s">
        <v>169</v>
      </c>
      <c r="H699" s="67" t="s">
        <v>501</v>
      </c>
      <c r="I699" s="67" t="s">
        <v>501</v>
      </c>
      <c r="J699" t="s">
        <v>5854</v>
      </c>
      <c r="K699" t="s">
        <v>5855</v>
      </c>
      <c r="L699" t="s">
        <v>5856</v>
      </c>
      <c r="M699" t="s">
        <v>5857</v>
      </c>
      <c r="N699" s="67" t="s">
        <v>501</v>
      </c>
      <c r="O699" s="67" t="s">
        <v>501</v>
      </c>
      <c r="P699" s="67" t="s">
        <v>501</v>
      </c>
      <c r="Q699" s="67" t="s">
        <v>501</v>
      </c>
    </row>
    <row r="700" spans="1:17" ht="18" customHeight="1">
      <c r="A700">
        <v>3927</v>
      </c>
      <c r="B700">
        <v>3927</v>
      </c>
      <c r="C700" s="10">
        <v>41103</v>
      </c>
      <c r="D700">
        <v>41148</v>
      </c>
      <c r="E700" t="s">
        <v>1544</v>
      </c>
      <c r="F700" t="s">
        <v>1545</v>
      </c>
      <c r="G700" t="s">
        <v>174</v>
      </c>
      <c r="H700" s="67" t="s">
        <v>6236</v>
      </c>
      <c r="I700" s="67">
        <v>41121</v>
      </c>
      <c r="J700" t="s">
        <v>5858</v>
      </c>
      <c r="K700" t="s">
        <v>5859</v>
      </c>
      <c r="L700" t="s">
        <v>4998</v>
      </c>
      <c r="M700" t="s">
        <v>5860</v>
      </c>
      <c r="N700" s="67" t="s">
        <v>6290</v>
      </c>
      <c r="O700" s="67" t="s">
        <v>6271</v>
      </c>
      <c r="P700" s="67">
        <v>41117</v>
      </c>
      <c r="Q700" s="67" t="s">
        <v>501</v>
      </c>
    </row>
    <row r="701" spans="1:17" ht="18" customHeight="1">
      <c r="A701">
        <v>3936</v>
      </c>
      <c r="B701">
        <v>3936</v>
      </c>
      <c r="C701" s="10">
        <v>41103</v>
      </c>
      <c r="D701">
        <v>41148</v>
      </c>
      <c r="E701" t="s">
        <v>1609</v>
      </c>
      <c r="F701" t="s">
        <v>1545</v>
      </c>
      <c r="G701" t="s">
        <v>174</v>
      </c>
      <c r="H701" s="67" t="s">
        <v>501</v>
      </c>
      <c r="I701" s="67">
        <v>41121</v>
      </c>
      <c r="J701" t="s">
        <v>5858</v>
      </c>
      <c r="K701" t="s">
        <v>5861</v>
      </c>
      <c r="L701" t="s">
        <v>4998</v>
      </c>
      <c r="M701" t="s">
        <v>5862</v>
      </c>
      <c r="N701" s="67" t="s">
        <v>501</v>
      </c>
      <c r="O701" s="67" t="s">
        <v>501</v>
      </c>
      <c r="P701" s="67" t="s">
        <v>501</v>
      </c>
      <c r="Q701" s="67" t="s">
        <v>501</v>
      </c>
    </row>
    <row r="702" spans="1:17" ht="18" customHeight="1">
      <c r="A702">
        <v>3933</v>
      </c>
      <c r="B702">
        <v>3933</v>
      </c>
      <c r="C702" s="10">
        <v>41103</v>
      </c>
      <c r="D702">
        <v>41148</v>
      </c>
      <c r="E702" t="s">
        <v>1609</v>
      </c>
      <c r="F702" t="s">
        <v>1545</v>
      </c>
      <c r="G702" t="s">
        <v>174</v>
      </c>
      <c r="H702" s="67" t="s">
        <v>501</v>
      </c>
      <c r="I702" s="67">
        <v>41121</v>
      </c>
      <c r="J702" t="s">
        <v>5858</v>
      </c>
      <c r="K702" t="s">
        <v>5863</v>
      </c>
      <c r="L702" t="s">
        <v>4998</v>
      </c>
      <c r="M702" t="s">
        <v>5864</v>
      </c>
      <c r="N702" s="67" t="s">
        <v>501</v>
      </c>
      <c r="O702" s="67" t="s">
        <v>501</v>
      </c>
      <c r="P702" s="67" t="s">
        <v>501</v>
      </c>
      <c r="Q702" s="67" t="s">
        <v>501</v>
      </c>
    </row>
    <row r="703" spans="1:17" ht="18" customHeight="1">
      <c r="A703">
        <v>3938</v>
      </c>
      <c r="B703">
        <v>3938</v>
      </c>
      <c r="C703" s="10">
        <v>41103</v>
      </c>
      <c r="D703">
        <v>41148</v>
      </c>
      <c r="E703" t="s">
        <v>1698</v>
      </c>
      <c r="F703" t="s">
        <v>1545</v>
      </c>
      <c r="G703" t="s">
        <v>174</v>
      </c>
      <c r="H703" s="67" t="s">
        <v>501</v>
      </c>
      <c r="I703" s="67" t="s">
        <v>501</v>
      </c>
      <c r="J703" t="s">
        <v>5858</v>
      </c>
      <c r="K703" t="s">
        <v>5865</v>
      </c>
      <c r="L703" t="s">
        <v>4998</v>
      </c>
      <c r="M703" t="s">
        <v>5866</v>
      </c>
      <c r="N703" s="67" t="s">
        <v>501</v>
      </c>
      <c r="O703" s="67" t="s">
        <v>501</v>
      </c>
      <c r="P703" s="67" t="s">
        <v>501</v>
      </c>
      <c r="Q703" s="67" t="s">
        <v>501</v>
      </c>
    </row>
    <row r="704" spans="1:17" ht="18" customHeight="1">
      <c r="A704">
        <v>3937</v>
      </c>
      <c r="B704">
        <v>3937</v>
      </c>
      <c r="C704" s="10">
        <v>41103</v>
      </c>
      <c r="D704">
        <v>41148</v>
      </c>
      <c r="E704" t="s">
        <v>1609</v>
      </c>
      <c r="F704" t="s">
        <v>1545</v>
      </c>
      <c r="G704" t="s">
        <v>174</v>
      </c>
      <c r="H704" s="67" t="s">
        <v>6498</v>
      </c>
      <c r="I704" s="67">
        <v>41121</v>
      </c>
      <c r="J704" t="s">
        <v>5858</v>
      </c>
      <c r="K704" t="s">
        <v>5867</v>
      </c>
      <c r="L704" t="s">
        <v>4998</v>
      </c>
      <c r="M704" t="s">
        <v>5868</v>
      </c>
      <c r="N704" s="67" t="s">
        <v>501</v>
      </c>
      <c r="O704" s="67" t="s">
        <v>501</v>
      </c>
      <c r="P704" s="67" t="s">
        <v>501</v>
      </c>
      <c r="Q704" s="67" t="s">
        <v>501</v>
      </c>
    </row>
    <row r="705" spans="1:17" ht="18" customHeight="1">
      <c r="A705">
        <v>3935</v>
      </c>
      <c r="B705">
        <v>3935</v>
      </c>
      <c r="C705" s="10">
        <v>41103</v>
      </c>
      <c r="D705">
        <v>41148</v>
      </c>
      <c r="E705" t="s">
        <v>1698</v>
      </c>
      <c r="F705" t="s">
        <v>1545</v>
      </c>
      <c r="G705" t="s">
        <v>174</v>
      </c>
      <c r="H705" s="67" t="s">
        <v>501</v>
      </c>
      <c r="I705" s="67" t="s">
        <v>501</v>
      </c>
      <c r="J705" t="s">
        <v>5858</v>
      </c>
      <c r="K705" t="s">
        <v>5869</v>
      </c>
      <c r="L705" t="s">
        <v>4998</v>
      </c>
      <c r="M705" t="s">
        <v>5870</v>
      </c>
      <c r="N705" s="67" t="s">
        <v>501</v>
      </c>
      <c r="O705" s="67" t="s">
        <v>501</v>
      </c>
      <c r="P705" s="67" t="s">
        <v>501</v>
      </c>
      <c r="Q705" s="67" t="s">
        <v>501</v>
      </c>
    </row>
    <row r="706" spans="1:17" ht="18" customHeight="1">
      <c r="A706">
        <v>3934</v>
      </c>
      <c r="B706">
        <v>3934</v>
      </c>
      <c r="C706" s="10">
        <v>41103</v>
      </c>
      <c r="D706">
        <v>41148</v>
      </c>
      <c r="E706" t="s">
        <v>1698</v>
      </c>
      <c r="F706" t="s">
        <v>1545</v>
      </c>
      <c r="G706" t="s">
        <v>174</v>
      </c>
      <c r="H706" s="67" t="s">
        <v>501</v>
      </c>
      <c r="I706" s="67" t="s">
        <v>501</v>
      </c>
      <c r="J706" t="s">
        <v>5858</v>
      </c>
      <c r="K706" t="s">
        <v>5871</v>
      </c>
      <c r="L706" t="s">
        <v>4998</v>
      </c>
      <c r="M706" t="s">
        <v>5872</v>
      </c>
      <c r="N706" s="67" t="s">
        <v>501</v>
      </c>
      <c r="O706" s="67" t="s">
        <v>501</v>
      </c>
      <c r="P706" s="67" t="s">
        <v>501</v>
      </c>
      <c r="Q706" s="67" t="s">
        <v>501</v>
      </c>
    </row>
    <row r="707" spans="1:17" ht="18" customHeight="1">
      <c r="A707">
        <v>3932</v>
      </c>
      <c r="B707">
        <v>3932</v>
      </c>
      <c r="C707" s="10">
        <v>41103</v>
      </c>
      <c r="D707">
        <v>41148</v>
      </c>
      <c r="E707" t="s">
        <v>1609</v>
      </c>
      <c r="F707" t="s">
        <v>1545</v>
      </c>
      <c r="G707" t="s">
        <v>174</v>
      </c>
      <c r="H707" s="67" t="s">
        <v>501</v>
      </c>
      <c r="I707" s="67">
        <v>41121</v>
      </c>
      <c r="J707" t="s">
        <v>5858</v>
      </c>
      <c r="K707" t="s">
        <v>5873</v>
      </c>
      <c r="L707" t="s">
        <v>4998</v>
      </c>
      <c r="M707" t="s">
        <v>5874</v>
      </c>
      <c r="N707" s="67" t="s">
        <v>501</v>
      </c>
      <c r="O707" s="67" t="s">
        <v>501</v>
      </c>
      <c r="P707" s="67" t="s">
        <v>501</v>
      </c>
      <c r="Q707" s="67" t="s">
        <v>501</v>
      </c>
    </row>
    <row r="708" spans="1:17" ht="18" customHeight="1">
      <c r="A708">
        <v>3931</v>
      </c>
      <c r="B708">
        <v>3931</v>
      </c>
      <c r="C708" s="10">
        <v>41103</v>
      </c>
      <c r="D708">
        <v>41148</v>
      </c>
      <c r="E708" t="s">
        <v>1609</v>
      </c>
      <c r="F708" t="s">
        <v>1545</v>
      </c>
      <c r="G708" t="s">
        <v>174</v>
      </c>
      <c r="H708" s="67" t="s">
        <v>501</v>
      </c>
      <c r="I708" s="67">
        <v>41121</v>
      </c>
      <c r="J708" t="s">
        <v>5858</v>
      </c>
      <c r="K708" t="s">
        <v>5875</v>
      </c>
      <c r="L708" t="s">
        <v>4998</v>
      </c>
      <c r="M708" t="s">
        <v>5876</v>
      </c>
      <c r="N708" s="67" t="s">
        <v>501</v>
      </c>
      <c r="O708" s="67" t="s">
        <v>501</v>
      </c>
      <c r="P708" s="67" t="s">
        <v>501</v>
      </c>
      <c r="Q708" s="67" t="s">
        <v>501</v>
      </c>
    </row>
    <row r="709" spans="1:17" ht="18" customHeight="1">
      <c r="A709">
        <v>3930</v>
      </c>
      <c r="B709">
        <v>3930</v>
      </c>
      <c r="C709" s="10">
        <v>41103</v>
      </c>
      <c r="D709">
        <v>41148</v>
      </c>
      <c r="E709" t="s">
        <v>1698</v>
      </c>
      <c r="F709" t="s">
        <v>1545</v>
      </c>
      <c r="G709" t="s">
        <v>174</v>
      </c>
      <c r="H709" s="67" t="s">
        <v>501</v>
      </c>
      <c r="I709" s="67" t="s">
        <v>501</v>
      </c>
      <c r="J709" t="s">
        <v>5858</v>
      </c>
      <c r="K709" t="s">
        <v>5877</v>
      </c>
      <c r="L709" t="s">
        <v>4998</v>
      </c>
      <c r="M709" t="s">
        <v>5878</v>
      </c>
      <c r="N709" s="67" t="s">
        <v>501</v>
      </c>
      <c r="O709" s="67" t="s">
        <v>501</v>
      </c>
      <c r="P709" s="67" t="s">
        <v>501</v>
      </c>
      <c r="Q709" s="67" t="s">
        <v>501</v>
      </c>
    </row>
    <row r="710" spans="1:17" ht="18" customHeight="1">
      <c r="A710">
        <v>3929</v>
      </c>
      <c r="B710">
        <v>3929</v>
      </c>
      <c r="C710" s="10">
        <v>41103</v>
      </c>
      <c r="D710">
        <v>41148</v>
      </c>
      <c r="E710" t="s">
        <v>1698</v>
      </c>
      <c r="F710" t="s">
        <v>1545</v>
      </c>
      <c r="G710" t="s">
        <v>174</v>
      </c>
      <c r="H710" s="67" t="s">
        <v>501</v>
      </c>
      <c r="I710" s="67" t="s">
        <v>501</v>
      </c>
      <c r="J710" t="s">
        <v>5858</v>
      </c>
      <c r="K710" t="s">
        <v>5879</v>
      </c>
      <c r="L710" t="s">
        <v>4998</v>
      </c>
      <c r="M710" t="s">
        <v>5880</v>
      </c>
      <c r="N710" s="67" t="s">
        <v>501</v>
      </c>
      <c r="O710" s="67" t="s">
        <v>501</v>
      </c>
      <c r="P710" s="67" t="s">
        <v>501</v>
      </c>
      <c r="Q710" s="67" t="s">
        <v>501</v>
      </c>
    </row>
    <row r="711" spans="1:17" ht="18" customHeight="1">
      <c r="A711">
        <v>3928</v>
      </c>
      <c r="B711">
        <v>3928</v>
      </c>
      <c r="C711" s="10">
        <v>41103</v>
      </c>
      <c r="D711">
        <v>41148</v>
      </c>
      <c r="E711" t="s">
        <v>1698</v>
      </c>
      <c r="F711" t="s">
        <v>1545</v>
      </c>
      <c r="G711" t="s">
        <v>174</v>
      </c>
      <c r="H711" s="67" t="s">
        <v>501</v>
      </c>
      <c r="I711" s="67" t="s">
        <v>501</v>
      </c>
      <c r="J711" t="s">
        <v>5858</v>
      </c>
      <c r="K711" t="s">
        <v>5881</v>
      </c>
      <c r="L711" t="s">
        <v>4998</v>
      </c>
      <c r="M711" t="s">
        <v>5882</v>
      </c>
      <c r="N711" s="67" t="s">
        <v>501</v>
      </c>
      <c r="O711" s="67" t="s">
        <v>501</v>
      </c>
      <c r="P711" s="67" t="s">
        <v>501</v>
      </c>
      <c r="Q711" s="67" t="s">
        <v>501</v>
      </c>
    </row>
    <row r="712" spans="1:17" ht="18" customHeight="1">
      <c r="A712">
        <v>3926</v>
      </c>
      <c r="B712">
        <v>3926</v>
      </c>
      <c r="C712" s="10">
        <v>41103</v>
      </c>
      <c r="D712">
        <v>41148</v>
      </c>
      <c r="E712" t="s">
        <v>1698</v>
      </c>
      <c r="F712" t="s">
        <v>1545</v>
      </c>
      <c r="G712" t="s">
        <v>174</v>
      </c>
      <c r="H712" s="67" t="s">
        <v>501</v>
      </c>
      <c r="I712" s="67" t="s">
        <v>501</v>
      </c>
      <c r="J712" t="s">
        <v>5858</v>
      </c>
      <c r="K712" t="s">
        <v>5883</v>
      </c>
      <c r="L712" t="s">
        <v>4998</v>
      </c>
      <c r="M712" t="s">
        <v>5884</v>
      </c>
      <c r="N712" s="67" t="s">
        <v>501</v>
      </c>
      <c r="O712" s="67" t="s">
        <v>501</v>
      </c>
      <c r="P712" s="67" t="s">
        <v>501</v>
      </c>
      <c r="Q712" s="67" t="s">
        <v>501</v>
      </c>
    </row>
    <row r="713" spans="1:17" ht="18" customHeight="1">
      <c r="A713">
        <v>3925</v>
      </c>
      <c r="B713">
        <v>3925</v>
      </c>
      <c r="C713" s="10">
        <v>41103</v>
      </c>
      <c r="D713">
        <v>41148</v>
      </c>
      <c r="E713" t="s">
        <v>1698</v>
      </c>
      <c r="F713" t="s">
        <v>1545</v>
      </c>
      <c r="G713" t="s">
        <v>174</v>
      </c>
      <c r="H713" s="67" t="s">
        <v>501</v>
      </c>
      <c r="I713" s="67" t="s">
        <v>501</v>
      </c>
      <c r="J713" t="s">
        <v>5858</v>
      </c>
      <c r="K713" t="s">
        <v>5885</v>
      </c>
      <c r="L713" t="s">
        <v>4998</v>
      </c>
      <c r="M713" t="s">
        <v>5886</v>
      </c>
      <c r="N713" s="67" t="s">
        <v>501</v>
      </c>
      <c r="O713" s="67" t="s">
        <v>501</v>
      </c>
      <c r="P713" s="67" t="s">
        <v>501</v>
      </c>
      <c r="Q713" s="67" t="s">
        <v>501</v>
      </c>
    </row>
    <row r="714" spans="1:17" ht="18" customHeight="1">
      <c r="A714">
        <v>3924</v>
      </c>
      <c r="B714">
        <v>3924</v>
      </c>
      <c r="C714" s="10">
        <v>41103</v>
      </c>
      <c r="D714">
        <v>41148</v>
      </c>
      <c r="E714" t="s">
        <v>1609</v>
      </c>
      <c r="F714" t="s">
        <v>1545</v>
      </c>
      <c r="G714" t="s">
        <v>174</v>
      </c>
      <c r="H714" s="67" t="s">
        <v>6499</v>
      </c>
      <c r="I714" s="67">
        <v>41121</v>
      </c>
      <c r="J714" t="s">
        <v>5858</v>
      </c>
      <c r="K714" t="s">
        <v>5887</v>
      </c>
      <c r="L714" t="s">
        <v>4998</v>
      </c>
      <c r="M714" t="s">
        <v>5888</v>
      </c>
      <c r="N714" s="67" t="s">
        <v>501</v>
      </c>
      <c r="O714" s="67" t="s">
        <v>501</v>
      </c>
      <c r="P714" s="67" t="s">
        <v>501</v>
      </c>
      <c r="Q714" s="67" t="s">
        <v>501</v>
      </c>
    </row>
    <row r="715" spans="1:17" ht="18" customHeight="1">
      <c r="A715">
        <v>3923</v>
      </c>
      <c r="B715">
        <v>3923</v>
      </c>
      <c r="C715" s="10">
        <v>41103</v>
      </c>
      <c r="D715">
        <v>41148</v>
      </c>
      <c r="E715" t="s">
        <v>1609</v>
      </c>
      <c r="F715" t="s">
        <v>1545</v>
      </c>
      <c r="G715" t="s">
        <v>5837</v>
      </c>
      <c r="H715" s="67" t="s">
        <v>6237</v>
      </c>
      <c r="I715" s="67">
        <v>41121</v>
      </c>
      <c r="J715" t="s">
        <v>5889</v>
      </c>
      <c r="K715" t="s">
        <v>5890</v>
      </c>
      <c r="L715" t="s">
        <v>5891</v>
      </c>
      <c r="M715" t="s">
        <v>5892</v>
      </c>
      <c r="N715" s="67" t="s">
        <v>501</v>
      </c>
      <c r="O715" s="67" t="s">
        <v>501</v>
      </c>
      <c r="P715" s="67" t="s">
        <v>501</v>
      </c>
      <c r="Q715" s="67" t="s">
        <v>501</v>
      </c>
    </row>
    <row r="716" spans="1:17" ht="18" customHeight="1">
      <c r="A716">
        <v>3922</v>
      </c>
      <c r="B716">
        <v>3922</v>
      </c>
      <c r="C716" s="10">
        <v>41103</v>
      </c>
      <c r="D716">
        <v>41148</v>
      </c>
      <c r="E716" t="s">
        <v>1544</v>
      </c>
      <c r="F716" t="s">
        <v>1545</v>
      </c>
      <c r="G716" t="s">
        <v>5837</v>
      </c>
      <c r="H716" s="67" t="s">
        <v>6500</v>
      </c>
      <c r="I716" s="67">
        <v>41120</v>
      </c>
      <c r="J716" t="s">
        <v>5889</v>
      </c>
      <c r="K716" t="s">
        <v>5893</v>
      </c>
      <c r="L716" t="s">
        <v>5891</v>
      </c>
      <c r="M716" t="s">
        <v>5892</v>
      </c>
      <c r="N716" s="67" t="s">
        <v>6501</v>
      </c>
      <c r="O716" s="67" t="s">
        <v>6178</v>
      </c>
      <c r="P716" s="67">
        <v>41120</v>
      </c>
      <c r="Q716" s="67" t="s">
        <v>501</v>
      </c>
    </row>
    <row r="717" spans="1:17" ht="18" customHeight="1">
      <c r="A717">
        <v>3921</v>
      </c>
      <c r="B717">
        <v>3921</v>
      </c>
      <c r="C717" s="10">
        <v>41103</v>
      </c>
      <c r="D717">
        <v>41148</v>
      </c>
      <c r="E717" t="s">
        <v>1609</v>
      </c>
      <c r="F717" t="s">
        <v>1545</v>
      </c>
      <c r="G717" t="s">
        <v>5838</v>
      </c>
      <c r="H717" s="67" t="s">
        <v>6163</v>
      </c>
      <c r="I717" s="67">
        <v>41121</v>
      </c>
      <c r="J717" t="s">
        <v>5894</v>
      </c>
      <c r="K717" t="s">
        <v>5895</v>
      </c>
      <c r="L717" t="s">
        <v>5896</v>
      </c>
      <c r="M717" t="s">
        <v>5897</v>
      </c>
      <c r="N717" s="67" t="s">
        <v>501</v>
      </c>
      <c r="O717" s="67" t="s">
        <v>501</v>
      </c>
      <c r="P717" s="67" t="s">
        <v>501</v>
      </c>
      <c r="Q717" s="67" t="s">
        <v>501</v>
      </c>
    </row>
    <row r="718" spans="1:17" ht="18" customHeight="1">
      <c r="A718">
        <v>3920</v>
      </c>
      <c r="B718">
        <v>3920</v>
      </c>
      <c r="C718" s="10">
        <v>41103</v>
      </c>
      <c r="D718">
        <v>41148</v>
      </c>
      <c r="E718" t="s">
        <v>1609</v>
      </c>
      <c r="F718" t="s">
        <v>1545</v>
      </c>
      <c r="G718" t="s">
        <v>5838</v>
      </c>
      <c r="H718" s="67" t="s">
        <v>6085</v>
      </c>
      <c r="I718" s="67">
        <v>41121</v>
      </c>
      <c r="J718" t="s">
        <v>5894</v>
      </c>
      <c r="K718" t="s">
        <v>5898</v>
      </c>
      <c r="L718" t="s">
        <v>5896</v>
      </c>
      <c r="M718" t="s">
        <v>5899</v>
      </c>
      <c r="N718" s="67" t="s">
        <v>501</v>
      </c>
      <c r="O718" s="67" t="s">
        <v>501</v>
      </c>
      <c r="P718" s="67" t="s">
        <v>501</v>
      </c>
      <c r="Q718" s="67" t="s">
        <v>501</v>
      </c>
    </row>
    <row r="719" spans="1:17" ht="18" customHeight="1">
      <c r="A719">
        <v>3919</v>
      </c>
      <c r="B719">
        <v>3919</v>
      </c>
      <c r="C719" s="10">
        <v>41103</v>
      </c>
      <c r="D719">
        <v>41148</v>
      </c>
      <c r="E719" t="s">
        <v>1609</v>
      </c>
      <c r="F719" t="s">
        <v>1545</v>
      </c>
      <c r="G719" t="s">
        <v>5838</v>
      </c>
      <c r="H719" s="67" t="s">
        <v>6086</v>
      </c>
      <c r="I719" s="67">
        <v>41121</v>
      </c>
      <c r="J719" t="s">
        <v>5894</v>
      </c>
      <c r="K719" t="s">
        <v>5900</v>
      </c>
      <c r="L719" t="s">
        <v>5896</v>
      </c>
      <c r="M719" t="s">
        <v>5901</v>
      </c>
      <c r="N719" s="67" t="s">
        <v>501</v>
      </c>
      <c r="O719" s="67" t="s">
        <v>501</v>
      </c>
      <c r="P719" s="67" t="s">
        <v>501</v>
      </c>
      <c r="Q719" s="67" t="s">
        <v>501</v>
      </c>
    </row>
    <row r="720" spans="1:17" ht="18" customHeight="1">
      <c r="A720">
        <v>3918</v>
      </c>
      <c r="B720">
        <v>3918</v>
      </c>
      <c r="C720" s="10">
        <v>41103</v>
      </c>
      <c r="D720">
        <v>41148</v>
      </c>
      <c r="E720" t="s">
        <v>1609</v>
      </c>
      <c r="F720" t="s">
        <v>1545</v>
      </c>
      <c r="G720" t="s">
        <v>5838</v>
      </c>
      <c r="H720" s="67" t="s">
        <v>6087</v>
      </c>
      <c r="I720" s="67">
        <v>41121</v>
      </c>
      <c r="J720" t="s">
        <v>5894</v>
      </c>
      <c r="K720" t="s">
        <v>5902</v>
      </c>
      <c r="L720" t="s">
        <v>5896</v>
      </c>
      <c r="M720" t="s">
        <v>5903</v>
      </c>
      <c r="N720" s="67" t="s">
        <v>501</v>
      </c>
      <c r="O720" s="67" t="s">
        <v>501</v>
      </c>
      <c r="P720" s="67" t="s">
        <v>501</v>
      </c>
      <c r="Q720" s="67" t="s">
        <v>501</v>
      </c>
    </row>
    <row r="721" spans="1:17" ht="18" customHeight="1">
      <c r="A721">
        <v>3917</v>
      </c>
      <c r="B721">
        <v>3917</v>
      </c>
      <c r="C721" s="10">
        <v>41103</v>
      </c>
      <c r="D721">
        <v>41148</v>
      </c>
      <c r="E721" t="s">
        <v>1609</v>
      </c>
      <c r="F721" t="s">
        <v>1545</v>
      </c>
      <c r="G721" t="s">
        <v>5838</v>
      </c>
      <c r="H721" s="67" t="s">
        <v>6088</v>
      </c>
      <c r="I721" s="67">
        <v>41146</v>
      </c>
      <c r="J721" t="s">
        <v>5894</v>
      </c>
      <c r="K721" t="s">
        <v>5904</v>
      </c>
      <c r="L721" t="s">
        <v>5896</v>
      </c>
      <c r="M721" t="s">
        <v>5905</v>
      </c>
      <c r="N721" s="67" t="s">
        <v>501</v>
      </c>
      <c r="O721" s="67" t="s">
        <v>501</v>
      </c>
      <c r="P721" s="67" t="s">
        <v>501</v>
      </c>
      <c r="Q721" s="67" t="s">
        <v>501</v>
      </c>
    </row>
    <row r="722" spans="1:17" ht="18" customHeight="1">
      <c r="A722">
        <v>3916</v>
      </c>
      <c r="B722">
        <v>3916</v>
      </c>
      <c r="C722" s="10">
        <v>41103</v>
      </c>
      <c r="D722">
        <v>41148</v>
      </c>
      <c r="E722" t="s">
        <v>1609</v>
      </c>
      <c r="F722" t="s">
        <v>1545</v>
      </c>
      <c r="G722" t="s">
        <v>5838</v>
      </c>
      <c r="H722" s="67" t="s">
        <v>6089</v>
      </c>
      <c r="I722" s="67">
        <v>41121</v>
      </c>
      <c r="J722" t="s">
        <v>5894</v>
      </c>
      <c r="K722" t="s">
        <v>5906</v>
      </c>
      <c r="L722" t="s">
        <v>5896</v>
      </c>
      <c r="M722" t="s">
        <v>5907</v>
      </c>
      <c r="N722" s="67" t="s">
        <v>501</v>
      </c>
      <c r="O722" s="67" t="s">
        <v>501</v>
      </c>
      <c r="P722" s="67" t="s">
        <v>501</v>
      </c>
      <c r="Q722" s="67" t="s">
        <v>501</v>
      </c>
    </row>
    <row r="723" spans="1:17" ht="18" customHeight="1">
      <c r="A723">
        <v>3908</v>
      </c>
      <c r="B723">
        <v>3908</v>
      </c>
      <c r="C723" s="10">
        <v>41101</v>
      </c>
      <c r="D723">
        <v>41146</v>
      </c>
      <c r="E723" t="s">
        <v>1544</v>
      </c>
      <c r="F723" t="s">
        <v>1545</v>
      </c>
      <c r="G723" t="s">
        <v>5845</v>
      </c>
      <c r="H723" s="67" t="s">
        <v>6164</v>
      </c>
      <c r="I723" s="67">
        <v>41116</v>
      </c>
      <c r="J723" t="s">
        <v>5908</v>
      </c>
      <c r="K723" t="s">
        <v>5909</v>
      </c>
      <c r="L723" t="s">
        <v>5910</v>
      </c>
      <c r="M723" t="s">
        <v>5911</v>
      </c>
      <c r="N723" s="67" t="s">
        <v>6238</v>
      </c>
      <c r="O723" s="67" t="s">
        <v>5746</v>
      </c>
      <c r="P723" s="67">
        <v>41120</v>
      </c>
      <c r="Q723" s="67" t="s">
        <v>501</v>
      </c>
    </row>
    <row r="724" spans="1:17" ht="18" customHeight="1">
      <c r="A724">
        <v>3909</v>
      </c>
      <c r="B724">
        <v>3909</v>
      </c>
      <c r="C724" s="10">
        <v>41101</v>
      </c>
      <c r="D724">
        <v>41146</v>
      </c>
      <c r="E724" t="s">
        <v>1609</v>
      </c>
      <c r="F724" t="s">
        <v>1545</v>
      </c>
      <c r="G724" t="s">
        <v>5845</v>
      </c>
      <c r="H724" s="67" t="s">
        <v>501</v>
      </c>
      <c r="I724" s="67">
        <v>41121</v>
      </c>
      <c r="J724" t="s">
        <v>5912</v>
      </c>
      <c r="K724" t="s">
        <v>5913</v>
      </c>
      <c r="L724" t="s">
        <v>5910</v>
      </c>
      <c r="M724" t="s">
        <v>5914</v>
      </c>
      <c r="N724" s="67" t="s">
        <v>501</v>
      </c>
      <c r="O724" s="67" t="s">
        <v>501</v>
      </c>
      <c r="P724" s="67" t="s">
        <v>501</v>
      </c>
      <c r="Q724" s="67" t="s">
        <v>501</v>
      </c>
    </row>
    <row r="725" spans="1:17" ht="18" customHeight="1">
      <c r="A725">
        <v>3910</v>
      </c>
      <c r="B725">
        <v>3910</v>
      </c>
      <c r="C725" s="10">
        <v>41101</v>
      </c>
      <c r="D725">
        <v>41146</v>
      </c>
      <c r="E725" t="s">
        <v>1609</v>
      </c>
      <c r="F725" t="s">
        <v>1545</v>
      </c>
      <c r="G725" t="s">
        <v>5845</v>
      </c>
      <c r="H725" s="67" t="s">
        <v>6291</v>
      </c>
      <c r="I725" s="67">
        <v>41120</v>
      </c>
      <c r="J725" t="s">
        <v>5915</v>
      </c>
      <c r="K725" t="s">
        <v>5916</v>
      </c>
      <c r="L725" t="s">
        <v>5910</v>
      </c>
      <c r="M725" t="s">
        <v>5917</v>
      </c>
      <c r="N725" s="67" t="s">
        <v>6502</v>
      </c>
      <c r="O725" s="67" t="s">
        <v>5746</v>
      </c>
      <c r="P725" s="67" t="s">
        <v>501</v>
      </c>
      <c r="Q725" s="67" t="s">
        <v>501</v>
      </c>
    </row>
    <row r="726" spans="1:17" ht="18" customHeight="1">
      <c r="A726">
        <v>3911</v>
      </c>
      <c r="B726">
        <v>3911</v>
      </c>
      <c r="C726" s="10">
        <v>41101</v>
      </c>
      <c r="D726">
        <v>41146</v>
      </c>
      <c r="E726" t="s">
        <v>1609</v>
      </c>
      <c r="F726" t="s">
        <v>1545</v>
      </c>
      <c r="G726" t="s">
        <v>5845</v>
      </c>
      <c r="H726" s="67" t="s">
        <v>6503</v>
      </c>
      <c r="I726" s="67">
        <v>41121</v>
      </c>
      <c r="J726" t="s">
        <v>5918</v>
      </c>
      <c r="K726" t="s">
        <v>5919</v>
      </c>
      <c r="L726" t="s">
        <v>5910</v>
      </c>
      <c r="M726" t="s">
        <v>5920</v>
      </c>
      <c r="N726" s="67" t="s">
        <v>501</v>
      </c>
      <c r="O726" s="67" t="s">
        <v>501</v>
      </c>
      <c r="P726" s="67" t="s">
        <v>501</v>
      </c>
      <c r="Q726" s="67" t="s">
        <v>501</v>
      </c>
    </row>
    <row r="727" spans="1:17" ht="18" customHeight="1">
      <c r="A727">
        <v>3912</v>
      </c>
      <c r="B727">
        <v>3912</v>
      </c>
      <c r="C727" s="10">
        <v>41101</v>
      </c>
      <c r="D727">
        <v>41146</v>
      </c>
      <c r="E727" t="s">
        <v>1609</v>
      </c>
      <c r="F727" t="s">
        <v>1545</v>
      </c>
      <c r="G727" t="s">
        <v>5845</v>
      </c>
      <c r="H727" s="67" t="s">
        <v>6165</v>
      </c>
      <c r="I727" s="67">
        <v>41121</v>
      </c>
      <c r="J727" t="s">
        <v>5921</v>
      </c>
      <c r="K727" t="s">
        <v>5922</v>
      </c>
      <c r="L727" t="s">
        <v>5910</v>
      </c>
      <c r="M727" t="s">
        <v>5923</v>
      </c>
      <c r="N727" s="67" t="s">
        <v>501</v>
      </c>
      <c r="O727" s="67" t="s">
        <v>501</v>
      </c>
      <c r="P727" s="67" t="s">
        <v>501</v>
      </c>
      <c r="Q727" s="67" t="s">
        <v>501</v>
      </c>
    </row>
    <row r="728" spans="1:17" ht="18" customHeight="1">
      <c r="A728">
        <v>3913</v>
      </c>
      <c r="B728">
        <v>3913</v>
      </c>
      <c r="C728" s="10">
        <v>41101</v>
      </c>
      <c r="D728">
        <v>41146</v>
      </c>
      <c r="E728" t="s">
        <v>1544</v>
      </c>
      <c r="F728" t="s">
        <v>1545</v>
      </c>
      <c r="G728" t="s">
        <v>5845</v>
      </c>
      <c r="H728" s="67" t="s">
        <v>6166</v>
      </c>
      <c r="I728" s="67">
        <v>41115</v>
      </c>
      <c r="J728" t="s">
        <v>5924</v>
      </c>
      <c r="K728" t="s">
        <v>5925</v>
      </c>
      <c r="L728" t="s">
        <v>5910</v>
      </c>
      <c r="M728" t="s">
        <v>5926</v>
      </c>
      <c r="N728" s="67" t="s">
        <v>6504</v>
      </c>
      <c r="O728" s="67" t="s">
        <v>5943</v>
      </c>
      <c r="P728" s="67">
        <v>41115</v>
      </c>
      <c r="Q728" s="67" t="s">
        <v>501</v>
      </c>
    </row>
    <row r="729" spans="1:17" ht="18" customHeight="1">
      <c r="A729">
        <v>3915</v>
      </c>
      <c r="B729">
        <v>3915</v>
      </c>
      <c r="C729" s="10">
        <v>41103</v>
      </c>
      <c r="D729">
        <v>41148</v>
      </c>
      <c r="E729" t="s">
        <v>1544</v>
      </c>
      <c r="F729" t="s">
        <v>1545</v>
      </c>
      <c r="G729" t="s">
        <v>5845</v>
      </c>
      <c r="H729" s="67" t="s">
        <v>6167</v>
      </c>
      <c r="I729" s="67">
        <v>41114</v>
      </c>
      <c r="J729" t="s">
        <v>5927</v>
      </c>
      <c r="K729" t="s">
        <v>5928</v>
      </c>
      <c r="L729" t="s">
        <v>5910</v>
      </c>
      <c r="M729" t="s">
        <v>5929</v>
      </c>
      <c r="N729" s="67" t="s">
        <v>6168</v>
      </c>
      <c r="O729" s="67" t="s">
        <v>5943</v>
      </c>
      <c r="P729" s="67">
        <v>41115</v>
      </c>
      <c r="Q729" s="67" t="s">
        <v>501</v>
      </c>
    </row>
    <row r="730" spans="1:17" ht="18" customHeight="1">
      <c r="A730">
        <v>3914</v>
      </c>
      <c r="B730">
        <v>3914</v>
      </c>
      <c r="C730" s="10">
        <v>41103</v>
      </c>
      <c r="D730">
        <v>41148</v>
      </c>
      <c r="E730" t="s">
        <v>1544</v>
      </c>
      <c r="F730" t="s">
        <v>1545</v>
      </c>
      <c r="G730" t="s">
        <v>5845</v>
      </c>
      <c r="H730" s="67" t="s">
        <v>6239</v>
      </c>
      <c r="I730" s="67">
        <v>41116</v>
      </c>
      <c r="J730" t="s">
        <v>5930</v>
      </c>
      <c r="K730" t="s">
        <v>5913</v>
      </c>
      <c r="L730" t="s">
        <v>5910</v>
      </c>
      <c r="M730" t="s">
        <v>5931</v>
      </c>
      <c r="N730" s="67" t="s">
        <v>6240</v>
      </c>
      <c r="O730" s="67" t="s">
        <v>5943</v>
      </c>
      <c r="P730" s="67">
        <v>41116</v>
      </c>
      <c r="Q730" s="67" t="s">
        <v>501</v>
      </c>
    </row>
    <row r="731" spans="1:17" ht="18" customHeight="1">
      <c r="A731">
        <v>3951</v>
      </c>
      <c r="B731">
        <v>3951</v>
      </c>
      <c r="C731" s="10">
        <v>41109</v>
      </c>
      <c r="D731">
        <v>41154</v>
      </c>
      <c r="E731" t="s">
        <v>1544</v>
      </c>
      <c r="F731" t="s">
        <v>1787</v>
      </c>
      <c r="G731" t="s">
        <v>1777</v>
      </c>
      <c r="H731" s="67" t="s">
        <v>6169</v>
      </c>
      <c r="I731" s="67">
        <v>41114</v>
      </c>
      <c r="J731" t="s">
        <v>6090</v>
      </c>
      <c r="K731" t="s">
        <v>6091</v>
      </c>
      <c r="L731" t="s">
        <v>6092</v>
      </c>
      <c r="M731" t="s">
        <v>6093</v>
      </c>
      <c r="N731" s="67" t="s">
        <v>6170</v>
      </c>
      <c r="O731" s="67" t="s">
        <v>5593</v>
      </c>
      <c r="P731" s="67">
        <v>41114</v>
      </c>
      <c r="Q731" s="67" t="s">
        <v>501</v>
      </c>
    </row>
    <row r="732" spans="1:17" ht="18" customHeight="1">
      <c r="A732">
        <v>3942</v>
      </c>
      <c r="B732">
        <v>3942</v>
      </c>
      <c r="C732" s="10">
        <v>41107</v>
      </c>
      <c r="D732">
        <v>25613</v>
      </c>
      <c r="E732" t="s">
        <v>1609</v>
      </c>
      <c r="F732" t="s">
        <v>1545</v>
      </c>
      <c r="G732" t="s">
        <v>174</v>
      </c>
      <c r="H732" s="67" t="s">
        <v>6505</v>
      </c>
      <c r="I732" s="67">
        <v>41121</v>
      </c>
      <c r="J732" t="s">
        <v>6094</v>
      </c>
      <c r="K732" t="s">
        <v>6095</v>
      </c>
      <c r="L732" t="s">
        <v>4998</v>
      </c>
      <c r="M732" t="s">
        <v>6096</v>
      </c>
      <c r="N732" s="67" t="s">
        <v>501</v>
      </c>
      <c r="O732" s="67" t="s">
        <v>501</v>
      </c>
      <c r="P732" s="67" t="s">
        <v>501</v>
      </c>
      <c r="Q732" s="67" t="s">
        <v>501</v>
      </c>
    </row>
    <row r="733" spans="1:17" ht="18" customHeight="1">
      <c r="A733">
        <v>3941</v>
      </c>
      <c r="B733">
        <v>3941</v>
      </c>
      <c r="C733" s="10">
        <v>41107</v>
      </c>
      <c r="D733">
        <v>41107</v>
      </c>
      <c r="E733" t="s">
        <v>1609</v>
      </c>
      <c r="F733" t="s">
        <v>1545</v>
      </c>
      <c r="G733" t="s">
        <v>174</v>
      </c>
      <c r="H733" s="67" t="s">
        <v>501</v>
      </c>
      <c r="I733" s="67">
        <v>41121</v>
      </c>
      <c r="J733" t="s">
        <v>6097</v>
      </c>
      <c r="K733" t="s">
        <v>6098</v>
      </c>
      <c r="L733" t="s">
        <v>4998</v>
      </c>
      <c r="M733" t="s">
        <v>6099</v>
      </c>
      <c r="N733" s="67" t="s">
        <v>501</v>
      </c>
      <c r="O733" s="67" t="s">
        <v>501</v>
      </c>
      <c r="P733" s="67" t="s">
        <v>501</v>
      </c>
      <c r="Q733" s="67" t="s">
        <v>501</v>
      </c>
    </row>
    <row r="734" spans="1:17" ht="18" customHeight="1">
      <c r="A734">
        <v>3940</v>
      </c>
      <c r="B734">
        <v>3940</v>
      </c>
      <c r="C734" s="10">
        <v>41107</v>
      </c>
      <c r="D734">
        <v>41152</v>
      </c>
      <c r="E734" t="s">
        <v>1698</v>
      </c>
      <c r="F734" t="s">
        <v>1545</v>
      </c>
      <c r="G734" t="s">
        <v>174</v>
      </c>
      <c r="H734" s="67" t="s">
        <v>501</v>
      </c>
      <c r="I734" s="67" t="s">
        <v>501</v>
      </c>
      <c r="J734" t="s">
        <v>5858</v>
      </c>
      <c r="K734" t="s">
        <v>6100</v>
      </c>
      <c r="L734" t="s">
        <v>4998</v>
      </c>
      <c r="M734" t="s">
        <v>6101</v>
      </c>
      <c r="N734" s="67" t="s">
        <v>501</v>
      </c>
      <c r="O734" s="67" t="s">
        <v>501</v>
      </c>
      <c r="P734" s="67" t="s">
        <v>501</v>
      </c>
      <c r="Q734" s="67" t="s">
        <v>501</v>
      </c>
    </row>
    <row r="735" spans="1:17" ht="18" customHeight="1">
      <c r="A735">
        <v>3939</v>
      </c>
      <c r="B735">
        <v>3939</v>
      </c>
      <c r="C735" s="10">
        <v>41107</v>
      </c>
      <c r="D735">
        <v>41152</v>
      </c>
      <c r="E735" t="s">
        <v>1698</v>
      </c>
      <c r="F735" t="s">
        <v>1545</v>
      </c>
      <c r="G735" t="s">
        <v>174</v>
      </c>
      <c r="H735" s="67" t="s">
        <v>501</v>
      </c>
      <c r="I735" s="67" t="s">
        <v>501</v>
      </c>
      <c r="J735" t="s">
        <v>5858</v>
      </c>
      <c r="K735" t="s">
        <v>6102</v>
      </c>
      <c r="L735" t="s">
        <v>4998</v>
      </c>
      <c r="M735" t="s">
        <v>6103</v>
      </c>
      <c r="N735" s="67" t="s">
        <v>501</v>
      </c>
      <c r="O735" s="67" t="s">
        <v>501</v>
      </c>
      <c r="P735" s="67" t="s">
        <v>501</v>
      </c>
      <c r="Q735" s="67" t="s">
        <v>501</v>
      </c>
    </row>
    <row r="736" spans="1:17" ht="18" customHeight="1">
      <c r="A736">
        <v>3953</v>
      </c>
      <c r="B736">
        <v>3953</v>
      </c>
      <c r="C736" s="10">
        <v>41113</v>
      </c>
      <c r="D736">
        <v>41158</v>
      </c>
      <c r="E736" t="s">
        <v>1698</v>
      </c>
      <c r="F736" t="s">
        <v>1545</v>
      </c>
      <c r="G736" t="s">
        <v>6104</v>
      </c>
      <c r="H736" s="67" t="s">
        <v>501</v>
      </c>
      <c r="I736" s="67" t="s">
        <v>501</v>
      </c>
      <c r="J736" t="s">
        <v>6105</v>
      </c>
      <c r="K736" t="s">
        <v>6106</v>
      </c>
      <c r="L736" t="s">
        <v>6107</v>
      </c>
      <c r="M736" t="s">
        <v>6108</v>
      </c>
      <c r="N736" s="67" t="s">
        <v>501</v>
      </c>
      <c r="O736" s="67" t="s">
        <v>501</v>
      </c>
      <c r="P736" s="67" t="s">
        <v>501</v>
      </c>
      <c r="Q736" s="67" t="s">
        <v>501</v>
      </c>
    </row>
    <row r="737" spans="1:17" ht="18" customHeight="1">
      <c r="A737">
        <v>3968</v>
      </c>
      <c r="B737">
        <v>3968</v>
      </c>
      <c r="C737" s="10">
        <v>41114</v>
      </c>
      <c r="D737">
        <v>41159</v>
      </c>
      <c r="E737" t="s">
        <v>1698</v>
      </c>
      <c r="F737" t="s">
        <v>1545</v>
      </c>
      <c r="G737" t="s">
        <v>3658</v>
      </c>
      <c r="H737" s="67" t="s">
        <v>501</v>
      </c>
      <c r="I737" s="67" t="s">
        <v>501</v>
      </c>
      <c r="J737" t="s">
        <v>6190</v>
      </c>
      <c r="K737" t="s">
        <v>6191</v>
      </c>
      <c r="L737" t="s">
        <v>5379</v>
      </c>
      <c r="M737">
        <v>3732741581</v>
      </c>
      <c r="N737" s="67" t="s">
        <v>501</v>
      </c>
      <c r="O737" s="67" t="s">
        <v>501</v>
      </c>
      <c r="P737" s="67" t="s">
        <v>501</v>
      </c>
      <c r="Q737" s="67" t="s">
        <v>501</v>
      </c>
    </row>
    <row r="738" spans="1:17" ht="18" customHeight="1">
      <c r="A738">
        <v>3961</v>
      </c>
      <c r="B738">
        <v>3961</v>
      </c>
      <c r="C738" s="10">
        <v>41114</v>
      </c>
      <c r="D738">
        <v>41159</v>
      </c>
      <c r="E738" t="s">
        <v>1698</v>
      </c>
      <c r="F738" t="s">
        <v>1545</v>
      </c>
      <c r="G738" t="s">
        <v>3039</v>
      </c>
      <c r="H738" s="67" t="s">
        <v>501</v>
      </c>
      <c r="I738" s="67" t="s">
        <v>501</v>
      </c>
      <c r="J738" t="s">
        <v>6192</v>
      </c>
      <c r="K738" t="s">
        <v>6193</v>
      </c>
      <c r="L738" t="s">
        <v>5326</v>
      </c>
      <c r="M738" t="s">
        <v>6194</v>
      </c>
      <c r="N738" s="67" t="s">
        <v>501</v>
      </c>
      <c r="O738" s="67" t="s">
        <v>501</v>
      </c>
      <c r="P738" s="67" t="s">
        <v>501</v>
      </c>
      <c r="Q738" s="67" t="s">
        <v>501</v>
      </c>
    </row>
    <row r="739" spans="1:17" ht="18" customHeight="1">
      <c r="A739">
        <v>3962</v>
      </c>
      <c r="B739">
        <v>3962</v>
      </c>
      <c r="C739" s="10">
        <v>41114</v>
      </c>
      <c r="D739">
        <v>41159</v>
      </c>
      <c r="E739" t="s">
        <v>1698</v>
      </c>
      <c r="F739" t="s">
        <v>1545</v>
      </c>
      <c r="G739" t="s">
        <v>3039</v>
      </c>
      <c r="H739" s="67" t="s">
        <v>501</v>
      </c>
      <c r="I739" s="67" t="s">
        <v>501</v>
      </c>
      <c r="J739" t="s">
        <v>6195</v>
      </c>
      <c r="K739" t="s">
        <v>6196</v>
      </c>
      <c r="L739" t="s">
        <v>5326</v>
      </c>
      <c r="M739" t="s">
        <v>6197</v>
      </c>
      <c r="N739" s="67" t="s">
        <v>501</v>
      </c>
      <c r="O739" s="67" t="s">
        <v>501</v>
      </c>
      <c r="P739" s="67" t="s">
        <v>501</v>
      </c>
      <c r="Q739" s="67" t="s">
        <v>501</v>
      </c>
    </row>
    <row r="740" spans="1:17" ht="18" customHeight="1">
      <c r="A740">
        <v>3963</v>
      </c>
      <c r="B740">
        <v>3963</v>
      </c>
      <c r="C740" s="10">
        <v>41114</v>
      </c>
      <c r="D740">
        <v>41159</v>
      </c>
      <c r="E740" t="s">
        <v>1698</v>
      </c>
      <c r="F740" t="s">
        <v>1545</v>
      </c>
      <c r="G740" t="s">
        <v>3039</v>
      </c>
      <c r="H740" s="67" t="s">
        <v>501</v>
      </c>
      <c r="I740" s="67" t="s">
        <v>501</v>
      </c>
      <c r="J740" t="s">
        <v>6198</v>
      </c>
      <c r="K740" t="s">
        <v>6199</v>
      </c>
      <c r="L740" t="s">
        <v>5326</v>
      </c>
      <c r="M740" t="s">
        <v>6200</v>
      </c>
      <c r="N740" s="67" t="s">
        <v>501</v>
      </c>
      <c r="O740" s="67" t="s">
        <v>501</v>
      </c>
      <c r="P740" s="67" t="s">
        <v>501</v>
      </c>
      <c r="Q740" s="67" t="s">
        <v>501</v>
      </c>
    </row>
    <row r="741" spans="1:17" ht="18" customHeight="1">
      <c r="A741">
        <v>3964</v>
      </c>
      <c r="B741">
        <v>3964</v>
      </c>
      <c r="C741" s="10">
        <v>41114</v>
      </c>
      <c r="D741">
        <v>41159</v>
      </c>
      <c r="E741" t="s">
        <v>1698</v>
      </c>
      <c r="F741" t="s">
        <v>1545</v>
      </c>
      <c r="G741" t="s">
        <v>3658</v>
      </c>
      <c r="H741" s="67" t="s">
        <v>501</v>
      </c>
      <c r="I741" s="67" t="s">
        <v>501</v>
      </c>
      <c r="J741" t="s">
        <v>6201</v>
      </c>
      <c r="K741" t="s">
        <v>6202</v>
      </c>
      <c r="L741" t="s">
        <v>5379</v>
      </c>
      <c r="M741">
        <v>3732742062</v>
      </c>
      <c r="N741" s="67" t="s">
        <v>501</v>
      </c>
      <c r="O741" s="67" t="s">
        <v>501</v>
      </c>
      <c r="P741" s="67" t="s">
        <v>501</v>
      </c>
      <c r="Q741" s="67" t="s">
        <v>501</v>
      </c>
    </row>
    <row r="742" spans="1:17" ht="18" customHeight="1">
      <c r="A742">
        <v>3965</v>
      </c>
      <c r="B742">
        <v>3965</v>
      </c>
      <c r="C742" s="10">
        <v>41114</v>
      </c>
      <c r="D742">
        <v>41159</v>
      </c>
      <c r="E742" t="s">
        <v>1698</v>
      </c>
      <c r="F742" t="s">
        <v>1545</v>
      </c>
      <c r="G742" t="s">
        <v>3658</v>
      </c>
      <c r="H742" s="67" t="s">
        <v>501</v>
      </c>
      <c r="I742" s="67" t="s">
        <v>501</v>
      </c>
      <c r="J742" t="s">
        <v>6203</v>
      </c>
      <c r="K742" t="s">
        <v>6204</v>
      </c>
      <c r="L742" t="s">
        <v>5379</v>
      </c>
      <c r="M742">
        <v>3732741048</v>
      </c>
      <c r="N742" s="67" t="s">
        <v>501</v>
      </c>
      <c r="O742" s="67" t="s">
        <v>501</v>
      </c>
      <c r="P742" s="67" t="s">
        <v>501</v>
      </c>
      <c r="Q742" s="67" t="s">
        <v>501</v>
      </c>
    </row>
    <row r="743" spans="1:17" ht="18" customHeight="1">
      <c r="A743">
        <v>3966</v>
      </c>
      <c r="B743">
        <v>3966</v>
      </c>
      <c r="C743" s="10">
        <v>41114</v>
      </c>
      <c r="D743">
        <v>41159</v>
      </c>
      <c r="E743" t="s">
        <v>1698</v>
      </c>
      <c r="F743" t="s">
        <v>1545</v>
      </c>
      <c r="G743" t="s">
        <v>3658</v>
      </c>
      <c r="H743" s="67" t="s">
        <v>501</v>
      </c>
      <c r="I743" s="67" t="s">
        <v>501</v>
      </c>
      <c r="J743" t="s">
        <v>6205</v>
      </c>
      <c r="K743" t="s">
        <v>6206</v>
      </c>
      <c r="L743" t="s">
        <v>5379</v>
      </c>
      <c r="M743">
        <v>3732741779</v>
      </c>
      <c r="N743" s="67" t="s">
        <v>501</v>
      </c>
      <c r="O743" s="67" t="s">
        <v>501</v>
      </c>
      <c r="P743" s="67" t="s">
        <v>501</v>
      </c>
      <c r="Q743" s="67" t="s">
        <v>501</v>
      </c>
    </row>
    <row r="744" spans="1:17" ht="18" customHeight="1">
      <c r="A744">
        <v>3967</v>
      </c>
      <c r="B744">
        <v>3967</v>
      </c>
      <c r="C744" s="10">
        <v>41114</v>
      </c>
      <c r="D744">
        <v>41159</v>
      </c>
      <c r="E744" t="s">
        <v>1698</v>
      </c>
      <c r="F744" t="s">
        <v>1545</v>
      </c>
      <c r="G744" t="s">
        <v>1791</v>
      </c>
      <c r="H744" s="67" t="s">
        <v>501</v>
      </c>
      <c r="I744" s="67" t="s">
        <v>501</v>
      </c>
      <c r="J744" t="s">
        <v>6190</v>
      </c>
      <c r="K744" t="s">
        <v>6207</v>
      </c>
      <c r="L744" t="s">
        <v>5379</v>
      </c>
      <c r="M744">
        <v>3732741581</v>
      </c>
      <c r="N744" s="67" t="s">
        <v>501</v>
      </c>
      <c r="O744" s="67" t="s">
        <v>501</v>
      </c>
      <c r="P744" s="67" t="s">
        <v>501</v>
      </c>
      <c r="Q744" s="67" t="s">
        <v>501</v>
      </c>
    </row>
    <row r="745" spans="1:17" ht="18" customHeight="1">
      <c r="A745">
        <v>3969</v>
      </c>
      <c r="B745">
        <v>3969</v>
      </c>
      <c r="C745" s="10">
        <v>41114</v>
      </c>
      <c r="D745">
        <v>41159</v>
      </c>
      <c r="E745" t="s">
        <v>1698</v>
      </c>
      <c r="F745" t="s">
        <v>1545</v>
      </c>
      <c r="G745" t="s">
        <v>173</v>
      </c>
      <c r="H745" s="67" t="s">
        <v>501</v>
      </c>
      <c r="I745" s="67" t="s">
        <v>501</v>
      </c>
      <c r="J745" t="s">
        <v>6241</v>
      </c>
      <c r="K745" t="s">
        <v>6242</v>
      </c>
      <c r="L745" t="s">
        <v>4997</v>
      </c>
      <c r="M745" t="s">
        <v>6243</v>
      </c>
      <c r="N745" s="67" t="s">
        <v>501</v>
      </c>
      <c r="O745" s="67" t="s">
        <v>501</v>
      </c>
      <c r="P745" s="67" t="s">
        <v>501</v>
      </c>
      <c r="Q745" s="67" t="s">
        <v>501</v>
      </c>
    </row>
    <row r="746" spans="1:17" ht="18" customHeight="1">
      <c r="A746">
        <v>3970</v>
      </c>
      <c r="B746">
        <v>3970</v>
      </c>
      <c r="C746" s="10">
        <v>41114</v>
      </c>
      <c r="D746">
        <v>41159</v>
      </c>
      <c r="E746" t="s">
        <v>1698</v>
      </c>
      <c r="F746" t="s">
        <v>1545</v>
      </c>
      <c r="G746" t="s">
        <v>1791</v>
      </c>
      <c r="H746" s="67" t="s">
        <v>501</v>
      </c>
      <c r="I746" s="67" t="s">
        <v>501</v>
      </c>
      <c r="J746" t="s">
        <v>6244</v>
      </c>
      <c r="K746" t="s">
        <v>6245</v>
      </c>
      <c r="L746" t="s">
        <v>4997</v>
      </c>
      <c r="M746" t="s">
        <v>6246</v>
      </c>
      <c r="N746" s="67" t="s">
        <v>501</v>
      </c>
      <c r="O746" s="67" t="s">
        <v>501</v>
      </c>
      <c r="P746" s="67" t="s">
        <v>501</v>
      </c>
      <c r="Q746" s="67" t="s">
        <v>501</v>
      </c>
    </row>
    <row r="747" spans="1:17" ht="18" customHeight="1">
      <c r="A747">
        <v>3971</v>
      </c>
      <c r="B747">
        <v>3971</v>
      </c>
      <c r="C747" s="10">
        <v>41114</v>
      </c>
      <c r="D747">
        <v>41159</v>
      </c>
      <c r="E747" t="s">
        <v>1698</v>
      </c>
      <c r="F747" t="s">
        <v>1545</v>
      </c>
      <c r="G747" t="s">
        <v>173</v>
      </c>
      <c r="H747" s="67" t="s">
        <v>501</v>
      </c>
      <c r="I747" s="67" t="s">
        <v>501</v>
      </c>
      <c r="J747" t="s">
        <v>6247</v>
      </c>
      <c r="K747" t="s">
        <v>6248</v>
      </c>
      <c r="L747" t="s">
        <v>4997</v>
      </c>
      <c r="M747" t="s">
        <v>6249</v>
      </c>
      <c r="N747" s="67" t="s">
        <v>501</v>
      </c>
      <c r="O747" s="67" t="s">
        <v>501</v>
      </c>
      <c r="P747" s="67" t="s">
        <v>501</v>
      </c>
      <c r="Q747" s="67" t="s">
        <v>501</v>
      </c>
    </row>
    <row r="748" spans="1:17" ht="18" customHeight="1">
      <c r="A748">
        <v>3972</v>
      </c>
      <c r="B748">
        <v>3972</v>
      </c>
      <c r="C748" s="10">
        <v>41114</v>
      </c>
      <c r="D748">
        <v>41159</v>
      </c>
      <c r="E748" t="s">
        <v>1698</v>
      </c>
      <c r="F748" t="s">
        <v>1545</v>
      </c>
      <c r="G748" t="s">
        <v>1841</v>
      </c>
      <c r="H748" s="67" t="s">
        <v>501</v>
      </c>
      <c r="I748" s="67" t="s">
        <v>501</v>
      </c>
      <c r="J748" t="s">
        <v>6250</v>
      </c>
      <c r="K748" t="s">
        <v>6251</v>
      </c>
      <c r="L748" t="s">
        <v>5087</v>
      </c>
      <c r="M748" t="s">
        <v>6252</v>
      </c>
      <c r="N748" s="67" t="s">
        <v>501</v>
      </c>
      <c r="O748" s="67" t="s">
        <v>501</v>
      </c>
      <c r="P748" s="67" t="s">
        <v>501</v>
      </c>
      <c r="Q748" s="67" t="s">
        <v>501</v>
      </c>
    </row>
    <row r="749" spans="1:17" ht="18" customHeight="1">
      <c r="A749">
        <v>3973</v>
      </c>
      <c r="B749">
        <v>3973</v>
      </c>
      <c r="C749" s="10">
        <v>41114</v>
      </c>
      <c r="D749">
        <v>41159</v>
      </c>
      <c r="E749" t="s">
        <v>1609</v>
      </c>
      <c r="F749" t="s">
        <v>1545</v>
      </c>
      <c r="G749" t="s">
        <v>165</v>
      </c>
      <c r="H749" s="67" t="s">
        <v>501</v>
      </c>
      <c r="I749" s="67">
        <v>41148</v>
      </c>
      <c r="J749" t="s">
        <v>6253</v>
      </c>
      <c r="K749" t="s">
        <v>6254</v>
      </c>
      <c r="L749" t="s">
        <v>4989</v>
      </c>
      <c r="M749" t="s">
        <v>6255</v>
      </c>
      <c r="N749" s="67" t="s">
        <v>501</v>
      </c>
      <c r="O749" s="67" t="s">
        <v>501</v>
      </c>
      <c r="P749" s="67" t="s">
        <v>501</v>
      </c>
      <c r="Q749" s="67" t="s">
        <v>501</v>
      </c>
    </row>
    <row r="750" spans="1:17" ht="18" customHeight="1">
      <c r="A750">
        <v>3974</v>
      </c>
      <c r="B750">
        <v>3974</v>
      </c>
      <c r="C750" s="10">
        <v>41114</v>
      </c>
      <c r="D750">
        <v>41159</v>
      </c>
      <c r="E750" t="s">
        <v>1698</v>
      </c>
      <c r="F750" t="s">
        <v>1545</v>
      </c>
      <c r="G750" t="s">
        <v>165</v>
      </c>
      <c r="H750" s="67" t="s">
        <v>501</v>
      </c>
      <c r="I750" s="67" t="s">
        <v>501</v>
      </c>
      <c r="J750" t="s">
        <v>6256</v>
      </c>
      <c r="K750" t="s">
        <v>6257</v>
      </c>
      <c r="L750" t="s">
        <v>4989</v>
      </c>
      <c r="M750" t="s">
        <v>6258</v>
      </c>
      <c r="N750" s="67" t="s">
        <v>501</v>
      </c>
      <c r="O750" s="67" t="s">
        <v>501</v>
      </c>
      <c r="P750" s="67" t="s">
        <v>501</v>
      </c>
      <c r="Q750" s="67" t="s">
        <v>501</v>
      </c>
    </row>
    <row r="751" spans="1:17" ht="18" customHeight="1">
      <c r="A751">
        <v>3987</v>
      </c>
      <c r="B751">
        <v>3987</v>
      </c>
      <c r="C751" s="10">
        <v>41114</v>
      </c>
      <c r="D751">
        <v>41159</v>
      </c>
      <c r="E751" t="s">
        <v>1698</v>
      </c>
      <c r="F751" t="s">
        <v>1545</v>
      </c>
      <c r="G751" t="s">
        <v>165</v>
      </c>
      <c r="H751" s="67" t="s">
        <v>501</v>
      </c>
      <c r="I751" s="67" t="s">
        <v>501</v>
      </c>
      <c r="J751" t="s">
        <v>6256</v>
      </c>
      <c r="K751" t="s">
        <v>6259</v>
      </c>
      <c r="L751" t="s">
        <v>4989</v>
      </c>
      <c r="M751" t="s">
        <v>6258</v>
      </c>
      <c r="N751" s="67" t="s">
        <v>501</v>
      </c>
      <c r="O751" s="67" t="s">
        <v>501</v>
      </c>
      <c r="P751" s="67" t="s">
        <v>501</v>
      </c>
      <c r="Q751" s="67" t="s">
        <v>501</v>
      </c>
    </row>
    <row r="752" spans="1:17" ht="18" customHeight="1">
      <c r="A752">
        <v>3985</v>
      </c>
      <c r="B752">
        <v>3985</v>
      </c>
      <c r="C752" s="10">
        <v>41114</v>
      </c>
      <c r="D752">
        <v>41159</v>
      </c>
      <c r="E752" t="s">
        <v>1698</v>
      </c>
      <c r="F752" t="s">
        <v>1545</v>
      </c>
      <c r="G752" t="s">
        <v>165</v>
      </c>
      <c r="H752" s="67" t="s">
        <v>501</v>
      </c>
      <c r="I752" s="67" t="s">
        <v>501</v>
      </c>
      <c r="J752" t="s">
        <v>6256</v>
      </c>
      <c r="K752" t="s">
        <v>6260</v>
      </c>
      <c r="L752" t="s">
        <v>4989</v>
      </c>
      <c r="M752" t="s">
        <v>6258</v>
      </c>
      <c r="N752" s="67" t="s">
        <v>501</v>
      </c>
      <c r="O752" s="67" t="s">
        <v>501</v>
      </c>
      <c r="P752" s="67" t="s">
        <v>501</v>
      </c>
      <c r="Q752" s="67" t="s">
        <v>501</v>
      </c>
    </row>
    <row r="753" spans="1:17" ht="18" customHeight="1">
      <c r="A753">
        <v>3984</v>
      </c>
      <c r="B753">
        <v>3984</v>
      </c>
      <c r="C753" s="10">
        <v>41114</v>
      </c>
      <c r="D753">
        <v>41159</v>
      </c>
      <c r="E753" t="s">
        <v>1698</v>
      </c>
      <c r="F753" t="s">
        <v>1545</v>
      </c>
      <c r="G753" t="s">
        <v>165</v>
      </c>
      <c r="H753" s="67" t="s">
        <v>501</v>
      </c>
      <c r="I753" s="67" t="s">
        <v>501</v>
      </c>
      <c r="J753" t="s">
        <v>6256</v>
      </c>
      <c r="K753" t="s">
        <v>6261</v>
      </c>
      <c r="L753" t="s">
        <v>4989</v>
      </c>
      <c r="M753" t="s">
        <v>6258</v>
      </c>
      <c r="N753" s="67" t="s">
        <v>501</v>
      </c>
      <c r="O753" s="67" t="s">
        <v>501</v>
      </c>
      <c r="P753" s="67" t="s">
        <v>501</v>
      </c>
      <c r="Q753" s="67" t="s">
        <v>501</v>
      </c>
    </row>
    <row r="754" spans="1:17" ht="18" customHeight="1">
      <c r="A754">
        <v>3975</v>
      </c>
      <c r="B754">
        <v>3975</v>
      </c>
      <c r="C754" s="10">
        <v>41114</v>
      </c>
      <c r="D754">
        <v>41159</v>
      </c>
      <c r="E754" t="s">
        <v>1698</v>
      </c>
      <c r="F754" t="s">
        <v>1545</v>
      </c>
      <c r="G754" t="s">
        <v>165</v>
      </c>
      <c r="H754" s="67" t="s">
        <v>501</v>
      </c>
      <c r="I754" s="67" t="s">
        <v>501</v>
      </c>
      <c r="J754" t="s">
        <v>6256</v>
      </c>
      <c r="K754" t="s">
        <v>6262</v>
      </c>
      <c r="L754" t="s">
        <v>4989</v>
      </c>
      <c r="M754" t="s">
        <v>6258</v>
      </c>
      <c r="N754" s="67" t="s">
        <v>501</v>
      </c>
      <c r="O754" s="67" t="s">
        <v>501</v>
      </c>
      <c r="P754" s="67" t="s">
        <v>501</v>
      </c>
      <c r="Q754" s="67" t="s">
        <v>501</v>
      </c>
    </row>
    <row r="755" spans="1:17" ht="18" customHeight="1">
      <c r="A755">
        <v>3976</v>
      </c>
      <c r="B755">
        <v>3976</v>
      </c>
      <c r="C755" s="10">
        <v>41114</v>
      </c>
      <c r="D755">
        <v>41159</v>
      </c>
      <c r="E755" t="s">
        <v>1698</v>
      </c>
      <c r="F755" t="s">
        <v>1545</v>
      </c>
      <c r="G755" t="s">
        <v>165</v>
      </c>
      <c r="H755" s="67" t="s">
        <v>501</v>
      </c>
      <c r="I755" s="67" t="s">
        <v>501</v>
      </c>
      <c r="J755" t="s">
        <v>6256</v>
      </c>
      <c r="K755" t="s">
        <v>6263</v>
      </c>
      <c r="L755" t="s">
        <v>4989</v>
      </c>
      <c r="M755" t="s">
        <v>6258</v>
      </c>
      <c r="N755" s="67" t="s">
        <v>501</v>
      </c>
      <c r="O755" s="67" t="s">
        <v>501</v>
      </c>
      <c r="P755" s="67" t="s">
        <v>501</v>
      </c>
      <c r="Q755" s="67" t="s">
        <v>501</v>
      </c>
    </row>
    <row r="756" spans="1:17" ht="18" customHeight="1">
      <c r="A756">
        <v>3977</v>
      </c>
      <c r="B756">
        <v>3977</v>
      </c>
      <c r="C756" s="10">
        <v>41114</v>
      </c>
      <c r="D756">
        <v>41159</v>
      </c>
      <c r="E756" t="s">
        <v>1698</v>
      </c>
      <c r="F756" t="s">
        <v>1545</v>
      </c>
      <c r="G756" t="s">
        <v>165</v>
      </c>
      <c r="H756" s="67" t="s">
        <v>501</v>
      </c>
      <c r="I756" s="67" t="s">
        <v>501</v>
      </c>
      <c r="J756" t="s">
        <v>6256</v>
      </c>
      <c r="K756" t="s">
        <v>6264</v>
      </c>
      <c r="L756" t="s">
        <v>4989</v>
      </c>
      <c r="M756" t="s">
        <v>6258</v>
      </c>
      <c r="N756" s="67" t="s">
        <v>501</v>
      </c>
      <c r="O756" s="67" t="s">
        <v>501</v>
      </c>
      <c r="P756" s="67" t="s">
        <v>501</v>
      </c>
      <c r="Q756" s="67" t="s">
        <v>501</v>
      </c>
    </row>
    <row r="757" spans="1:17" ht="18" customHeight="1">
      <c r="A757">
        <v>3978</v>
      </c>
      <c r="B757">
        <v>3978</v>
      </c>
      <c r="C757" s="10">
        <v>41114</v>
      </c>
      <c r="D757">
        <v>41159</v>
      </c>
      <c r="E757" t="s">
        <v>1698</v>
      </c>
      <c r="F757" t="s">
        <v>1545</v>
      </c>
      <c r="G757" t="s">
        <v>165</v>
      </c>
      <c r="H757" s="67" t="s">
        <v>501</v>
      </c>
      <c r="I757" s="67" t="s">
        <v>501</v>
      </c>
      <c r="J757" t="s">
        <v>6256</v>
      </c>
      <c r="K757" t="s">
        <v>6265</v>
      </c>
      <c r="L757" t="s">
        <v>4989</v>
      </c>
      <c r="M757" t="s">
        <v>6258</v>
      </c>
      <c r="N757" s="67" t="s">
        <v>501</v>
      </c>
      <c r="O757" s="67" t="s">
        <v>501</v>
      </c>
      <c r="P757" s="67" t="s">
        <v>501</v>
      </c>
      <c r="Q757" s="67" t="s">
        <v>501</v>
      </c>
    </row>
    <row r="758" spans="1:17" ht="18" customHeight="1">
      <c r="A758">
        <v>3979</v>
      </c>
      <c r="B758">
        <v>3979</v>
      </c>
      <c r="C758" s="10">
        <v>41114</v>
      </c>
      <c r="D758">
        <v>41159</v>
      </c>
      <c r="E758" t="s">
        <v>1698</v>
      </c>
      <c r="F758" t="s">
        <v>1545</v>
      </c>
      <c r="G758" t="s">
        <v>165</v>
      </c>
      <c r="H758" s="67" t="s">
        <v>501</v>
      </c>
      <c r="I758" s="67" t="s">
        <v>501</v>
      </c>
      <c r="J758" t="s">
        <v>6256</v>
      </c>
      <c r="K758" t="s">
        <v>6266</v>
      </c>
      <c r="L758" t="s">
        <v>4989</v>
      </c>
      <c r="M758" t="s">
        <v>6258</v>
      </c>
      <c r="N758" s="67" t="s">
        <v>501</v>
      </c>
      <c r="O758" s="67" t="s">
        <v>501</v>
      </c>
      <c r="P758" s="67" t="s">
        <v>501</v>
      </c>
      <c r="Q758" s="67" t="s">
        <v>501</v>
      </c>
    </row>
    <row r="759" spans="1:17" ht="18" customHeight="1">
      <c r="A759">
        <v>3980</v>
      </c>
      <c r="B759">
        <v>3980</v>
      </c>
      <c r="C759" s="10">
        <v>41114</v>
      </c>
      <c r="D759">
        <v>41159</v>
      </c>
      <c r="E759" t="s">
        <v>1698</v>
      </c>
      <c r="F759" t="s">
        <v>1545</v>
      </c>
      <c r="G759" t="s">
        <v>165</v>
      </c>
      <c r="H759" s="67" t="s">
        <v>501</v>
      </c>
      <c r="I759" s="67" t="s">
        <v>501</v>
      </c>
      <c r="J759" t="s">
        <v>6256</v>
      </c>
      <c r="K759" t="s">
        <v>6267</v>
      </c>
      <c r="L759" t="s">
        <v>4989</v>
      </c>
      <c r="M759" t="s">
        <v>6258</v>
      </c>
      <c r="N759" s="67" t="s">
        <v>501</v>
      </c>
      <c r="O759" s="67" t="s">
        <v>501</v>
      </c>
      <c r="P759" s="67" t="s">
        <v>501</v>
      </c>
      <c r="Q759" s="67" t="s">
        <v>501</v>
      </c>
    </row>
    <row r="760" spans="1:17" ht="18" customHeight="1">
      <c r="A760">
        <v>3981</v>
      </c>
      <c r="B760">
        <v>3981</v>
      </c>
      <c r="C760" s="10">
        <v>41114</v>
      </c>
      <c r="D760">
        <v>41159</v>
      </c>
      <c r="E760" t="s">
        <v>1698</v>
      </c>
      <c r="F760" t="s">
        <v>1545</v>
      </c>
      <c r="G760" t="s">
        <v>165</v>
      </c>
      <c r="H760" s="67" t="s">
        <v>501</v>
      </c>
      <c r="I760" s="67" t="s">
        <v>501</v>
      </c>
      <c r="J760" t="s">
        <v>6256</v>
      </c>
      <c r="K760" t="s">
        <v>6268</v>
      </c>
      <c r="L760" t="s">
        <v>4989</v>
      </c>
      <c r="M760" t="s">
        <v>6258</v>
      </c>
      <c r="N760" s="67" t="s">
        <v>501</v>
      </c>
      <c r="O760" s="67" t="s">
        <v>501</v>
      </c>
      <c r="P760" s="67" t="s">
        <v>501</v>
      </c>
      <c r="Q760" s="67" t="s">
        <v>501</v>
      </c>
    </row>
    <row r="761" spans="1:17" ht="18" customHeight="1">
      <c r="A761">
        <v>3983</v>
      </c>
      <c r="B761">
        <v>3983</v>
      </c>
      <c r="C761" s="10">
        <v>41114</v>
      </c>
      <c r="D761">
        <v>41159</v>
      </c>
      <c r="E761" t="s">
        <v>1698</v>
      </c>
      <c r="F761" t="s">
        <v>1545</v>
      </c>
      <c r="G761" t="s">
        <v>165</v>
      </c>
      <c r="H761" s="67" t="s">
        <v>501</v>
      </c>
      <c r="I761" s="67" t="s">
        <v>501</v>
      </c>
      <c r="J761" t="s">
        <v>6256</v>
      </c>
      <c r="K761" t="s">
        <v>6269</v>
      </c>
      <c r="L761" t="s">
        <v>4989</v>
      </c>
      <c r="M761" t="s">
        <v>6258</v>
      </c>
      <c r="N761" s="67" t="s">
        <v>501</v>
      </c>
      <c r="O761" s="67" t="s">
        <v>501</v>
      </c>
      <c r="P761" s="67" t="s">
        <v>501</v>
      </c>
      <c r="Q761" s="67" t="s">
        <v>501</v>
      </c>
    </row>
    <row r="762" spans="1:17" ht="18" customHeight="1">
      <c r="A762">
        <v>3993</v>
      </c>
      <c r="B762">
        <v>3993</v>
      </c>
      <c r="C762" s="10">
        <v>41116</v>
      </c>
      <c r="D762">
        <v>41161</v>
      </c>
      <c r="E762" t="s">
        <v>1698</v>
      </c>
      <c r="F762" t="s">
        <v>1545</v>
      </c>
      <c r="G762" t="s">
        <v>1911</v>
      </c>
      <c r="H762" s="67" t="s">
        <v>501</v>
      </c>
      <c r="I762" s="67" t="s">
        <v>501</v>
      </c>
      <c r="J762" t="s">
        <v>6292</v>
      </c>
      <c r="K762" t="s">
        <v>6293</v>
      </c>
      <c r="L762" t="s">
        <v>6294</v>
      </c>
      <c r="M762">
        <v>38392605</v>
      </c>
      <c r="N762" s="67" t="s">
        <v>501</v>
      </c>
      <c r="O762" s="67" t="s">
        <v>501</v>
      </c>
      <c r="P762" s="67" t="s">
        <v>501</v>
      </c>
      <c r="Q762" s="67" t="s">
        <v>501</v>
      </c>
    </row>
    <row r="763" spans="1:17" ht="18" customHeight="1">
      <c r="A763">
        <v>3994</v>
      </c>
      <c r="B763">
        <v>3994</v>
      </c>
      <c r="C763" s="10">
        <v>41116</v>
      </c>
      <c r="D763">
        <v>41161</v>
      </c>
      <c r="E763" t="s">
        <v>1698</v>
      </c>
      <c r="F763" t="s">
        <v>1545</v>
      </c>
      <c r="G763" t="s">
        <v>1911</v>
      </c>
      <c r="H763" s="67" t="s">
        <v>501</v>
      </c>
      <c r="I763" s="67" t="s">
        <v>501</v>
      </c>
      <c r="J763" t="s">
        <v>6295</v>
      </c>
      <c r="K763" t="s">
        <v>6296</v>
      </c>
      <c r="L763" t="s">
        <v>6297</v>
      </c>
      <c r="M763">
        <v>38392605</v>
      </c>
      <c r="N763" s="67" t="s">
        <v>501</v>
      </c>
      <c r="O763" s="67" t="s">
        <v>501</v>
      </c>
      <c r="P763" s="67" t="s">
        <v>501</v>
      </c>
      <c r="Q763" s="67" t="s">
        <v>501</v>
      </c>
    </row>
    <row r="764" spans="1:17" ht="18" customHeight="1">
      <c r="A764">
        <v>3995</v>
      </c>
      <c r="B764">
        <v>3995</v>
      </c>
      <c r="C764" s="10">
        <v>41116</v>
      </c>
      <c r="D764">
        <v>41161</v>
      </c>
      <c r="E764" t="s">
        <v>1698</v>
      </c>
      <c r="F764" t="s">
        <v>1545</v>
      </c>
      <c r="G764" t="s">
        <v>1911</v>
      </c>
      <c r="H764" s="67" t="s">
        <v>501</v>
      </c>
      <c r="I764" s="67" t="s">
        <v>501</v>
      </c>
      <c r="J764" t="s">
        <v>6298</v>
      </c>
      <c r="K764" t="s">
        <v>6299</v>
      </c>
      <c r="L764" t="s">
        <v>6300</v>
      </c>
      <c r="M764">
        <v>38392605</v>
      </c>
      <c r="N764" s="67" t="s">
        <v>501</v>
      </c>
      <c r="O764" s="67" t="s">
        <v>501</v>
      </c>
      <c r="P764" s="67" t="s">
        <v>501</v>
      </c>
      <c r="Q764" s="67" t="s">
        <v>501</v>
      </c>
    </row>
    <row r="765" spans="1:17" ht="18" customHeight="1">
      <c r="A765">
        <v>3996</v>
      </c>
      <c r="B765">
        <v>3996</v>
      </c>
      <c r="C765" s="10">
        <v>41116</v>
      </c>
      <c r="D765">
        <v>41161</v>
      </c>
      <c r="E765" t="s">
        <v>1698</v>
      </c>
      <c r="F765" t="s">
        <v>1545</v>
      </c>
      <c r="G765" t="s">
        <v>1911</v>
      </c>
      <c r="H765" s="67" t="s">
        <v>501</v>
      </c>
      <c r="I765" s="67" t="s">
        <v>501</v>
      </c>
      <c r="J765" t="s">
        <v>6301</v>
      </c>
      <c r="K765" t="s">
        <v>6302</v>
      </c>
      <c r="L765" t="s">
        <v>6303</v>
      </c>
      <c r="M765">
        <v>38392605</v>
      </c>
      <c r="N765" s="67" t="s">
        <v>501</v>
      </c>
      <c r="O765" s="67" t="s">
        <v>501</v>
      </c>
      <c r="P765" s="67" t="s">
        <v>501</v>
      </c>
      <c r="Q765" s="67" t="s">
        <v>501</v>
      </c>
    </row>
    <row r="766" spans="1:17" ht="18" customHeight="1">
      <c r="A766">
        <v>3997</v>
      </c>
      <c r="B766">
        <v>3997</v>
      </c>
      <c r="C766" s="10">
        <v>41116</v>
      </c>
      <c r="D766">
        <v>41161</v>
      </c>
      <c r="E766" t="s">
        <v>1698</v>
      </c>
      <c r="F766" t="s">
        <v>1545</v>
      </c>
      <c r="G766" t="s">
        <v>1911</v>
      </c>
      <c r="H766" s="67" t="s">
        <v>501</v>
      </c>
      <c r="I766" s="67" t="s">
        <v>501</v>
      </c>
      <c r="J766" t="s">
        <v>6304</v>
      </c>
      <c r="K766" t="s">
        <v>6305</v>
      </c>
      <c r="L766" t="s">
        <v>5111</v>
      </c>
      <c r="M766">
        <v>38392605</v>
      </c>
      <c r="N766" s="67" t="s">
        <v>501</v>
      </c>
      <c r="O766" s="67" t="s">
        <v>501</v>
      </c>
      <c r="P766" s="67" t="s">
        <v>501</v>
      </c>
      <c r="Q766" s="67" t="s">
        <v>501</v>
      </c>
    </row>
    <row r="767" spans="1:17" ht="18" customHeight="1">
      <c r="A767">
        <v>3998</v>
      </c>
      <c r="B767">
        <v>3998</v>
      </c>
      <c r="C767" s="10">
        <v>41116</v>
      </c>
      <c r="D767">
        <v>41161</v>
      </c>
      <c r="E767" t="s">
        <v>1698</v>
      </c>
      <c r="F767" t="s">
        <v>1545</v>
      </c>
      <c r="G767" t="s">
        <v>1911</v>
      </c>
      <c r="H767" s="67" t="s">
        <v>501</v>
      </c>
      <c r="I767" s="67" t="s">
        <v>501</v>
      </c>
      <c r="J767" t="s">
        <v>6306</v>
      </c>
      <c r="K767" t="s">
        <v>6307</v>
      </c>
      <c r="L767" t="s">
        <v>6308</v>
      </c>
      <c r="M767">
        <v>38392605</v>
      </c>
      <c r="N767" s="67" t="s">
        <v>501</v>
      </c>
      <c r="O767" s="67" t="s">
        <v>501</v>
      </c>
      <c r="P767" s="67" t="s">
        <v>501</v>
      </c>
      <c r="Q767" s="67" t="s">
        <v>501</v>
      </c>
    </row>
    <row r="768" spans="1:17" ht="18" customHeight="1">
      <c r="A768">
        <v>3999</v>
      </c>
      <c r="B768">
        <v>3999</v>
      </c>
      <c r="C768" s="10">
        <v>41116</v>
      </c>
      <c r="D768">
        <v>41161</v>
      </c>
      <c r="E768" t="s">
        <v>1698</v>
      </c>
      <c r="F768" t="s">
        <v>1545</v>
      </c>
      <c r="G768" t="s">
        <v>1911</v>
      </c>
      <c r="H768" s="67" t="s">
        <v>501</v>
      </c>
      <c r="I768" s="67" t="s">
        <v>501</v>
      </c>
      <c r="J768" t="s">
        <v>6309</v>
      </c>
      <c r="K768" t="s">
        <v>6310</v>
      </c>
      <c r="L768" t="s">
        <v>6311</v>
      </c>
      <c r="M768">
        <v>38392605</v>
      </c>
      <c r="N768" s="67" t="s">
        <v>501</v>
      </c>
      <c r="O768" s="67" t="s">
        <v>501</v>
      </c>
      <c r="P768" s="67" t="s">
        <v>501</v>
      </c>
      <c r="Q768" s="67" t="s">
        <v>501</v>
      </c>
    </row>
    <row r="769" spans="1:17" ht="18" customHeight="1">
      <c r="A769">
        <v>4000</v>
      </c>
      <c r="B769">
        <v>4000</v>
      </c>
      <c r="C769" s="10">
        <v>41116</v>
      </c>
      <c r="D769">
        <v>41161</v>
      </c>
      <c r="E769" t="s">
        <v>1698</v>
      </c>
      <c r="F769" t="s">
        <v>1545</v>
      </c>
      <c r="G769" t="s">
        <v>1911</v>
      </c>
      <c r="H769" s="67" t="s">
        <v>501</v>
      </c>
      <c r="I769" s="67" t="s">
        <v>501</v>
      </c>
      <c r="J769" t="s">
        <v>6312</v>
      </c>
      <c r="K769" t="s">
        <v>6313</v>
      </c>
      <c r="L769" t="s">
        <v>6314</v>
      </c>
      <c r="M769">
        <v>38392605</v>
      </c>
      <c r="N769" s="67" t="s">
        <v>501</v>
      </c>
      <c r="O769" s="67" t="s">
        <v>501</v>
      </c>
      <c r="P769" s="67" t="s">
        <v>501</v>
      </c>
      <c r="Q769" s="67" t="s">
        <v>501</v>
      </c>
    </row>
    <row r="770" spans="1:17" ht="18" customHeight="1">
      <c r="A770">
        <v>4001</v>
      </c>
      <c r="B770">
        <v>4001</v>
      </c>
      <c r="C770" s="10">
        <v>41116</v>
      </c>
      <c r="D770">
        <v>41161</v>
      </c>
      <c r="E770" t="s">
        <v>1698</v>
      </c>
      <c r="F770" t="s">
        <v>1545</v>
      </c>
      <c r="G770" t="s">
        <v>1911</v>
      </c>
      <c r="H770" s="67" t="s">
        <v>501</v>
      </c>
      <c r="I770" s="67" t="s">
        <v>501</v>
      </c>
      <c r="J770" t="s">
        <v>6309</v>
      </c>
      <c r="K770" t="s">
        <v>6315</v>
      </c>
      <c r="L770" t="s">
        <v>6316</v>
      </c>
      <c r="M770">
        <v>38392605</v>
      </c>
      <c r="N770" s="67" t="s">
        <v>501</v>
      </c>
      <c r="O770" s="67" t="s">
        <v>501</v>
      </c>
      <c r="P770" s="67" t="s">
        <v>501</v>
      </c>
      <c r="Q770" s="67" t="s">
        <v>501</v>
      </c>
    </row>
    <row r="771" spans="1:17" ht="18" customHeight="1">
      <c r="A771">
        <v>4002</v>
      </c>
      <c r="B771">
        <v>4002</v>
      </c>
      <c r="C771" s="10">
        <v>41116</v>
      </c>
      <c r="D771">
        <v>41161</v>
      </c>
      <c r="E771" t="s">
        <v>1698</v>
      </c>
      <c r="F771" t="s">
        <v>1545</v>
      </c>
      <c r="G771" t="s">
        <v>1911</v>
      </c>
      <c r="H771" s="67" t="s">
        <v>501</v>
      </c>
      <c r="I771" s="67" t="s">
        <v>501</v>
      </c>
      <c r="J771" t="s">
        <v>6317</v>
      </c>
      <c r="K771" t="s">
        <v>6318</v>
      </c>
      <c r="L771" t="s">
        <v>6319</v>
      </c>
      <c r="M771">
        <v>38392605</v>
      </c>
      <c r="N771" s="67" t="s">
        <v>501</v>
      </c>
      <c r="O771" s="67" t="s">
        <v>501</v>
      </c>
      <c r="P771" s="67" t="s">
        <v>501</v>
      </c>
      <c r="Q771" s="67" t="s">
        <v>501</v>
      </c>
    </row>
    <row r="772" spans="1:17" ht="18" customHeight="1">
      <c r="A772">
        <v>4003</v>
      </c>
      <c r="B772">
        <v>4003</v>
      </c>
      <c r="C772" s="10">
        <v>41116</v>
      </c>
      <c r="D772">
        <v>41161</v>
      </c>
      <c r="E772" t="s">
        <v>1698</v>
      </c>
      <c r="F772" t="s">
        <v>1545</v>
      </c>
      <c r="G772" t="s">
        <v>1911</v>
      </c>
      <c r="H772" s="67" t="s">
        <v>501</v>
      </c>
      <c r="I772" s="67" t="s">
        <v>501</v>
      </c>
      <c r="J772" t="s">
        <v>6317</v>
      </c>
      <c r="K772" t="s">
        <v>6320</v>
      </c>
      <c r="L772" t="s">
        <v>6321</v>
      </c>
      <c r="M772">
        <v>38392605</v>
      </c>
      <c r="N772" s="67" t="s">
        <v>501</v>
      </c>
      <c r="O772" s="67" t="s">
        <v>501</v>
      </c>
      <c r="P772" s="67" t="s">
        <v>501</v>
      </c>
      <c r="Q772" s="67" t="s">
        <v>501</v>
      </c>
    </row>
    <row r="773" spans="1:17" ht="18" customHeight="1">
      <c r="A773">
        <v>4004</v>
      </c>
      <c r="B773">
        <v>4004</v>
      </c>
      <c r="C773" s="10">
        <v>41116</v>
      </c>
      <c r="D773">
        <v>41161</v>
      </c>
      <c r="E773" t="s">
        <v>1698</v>
      </c>
      <c r="F773" t="s">
        <v>1545</v>
      </c>
      <c r="G773" t="s">
        <v>1911</v>
      </c>
      <c r="H773" s="67" t="s">
        <v>501</v>
      </c>
      <c r="I773" s="67" t="s">
        <v>501</v>
      </c>
      <c r="J773" t="s">
        <v>6309</v>
      </c>
      <c r="K773" t="s">
        <v>6322</v>
      </c>
      <c r="L773" t="s">
        <v>6323</v>
      </c>
      <c r="M773">
        <v>38392605</v>
      </c>
      <c r="N773" s="67" t="s">
        <v>501</v>
      </c>
      <c r="O773" s="67" t="s">
        <v>501</v>
      </c>
      <c r="P773" s="67" t="s">
        <v>501</v>
      </c>
      <c r="Q773" s="67" t="s">
        <v>501</v>
      </c>
    </row>
    <row r="774" spans="1:17" ht="18" customHeight="1">
      <c r="A774">
        <v>4005</v>
      </c>
      <c r="B774">
        <v>4005</v>
      </c>
      <c r="C774" s="10">
        <v>41116</v>
      </c>
      <c r="D774">
        <v>41161</v>
      </c>
      <c r="E774" t="s">
        <v>1698</v>
      </c>
      <c r="F774" t="s">
        <v>1545</v>
      </c>
      <c r="G774" t="s">
        <v>1911</v>
      </c>
      <c r="H774" s="67" t="s">
        <v>501</v>
      </c>
      <c r="I774" s="67" t="s">
        <v>501</v>
      </c>
      <c r="J774" t="s">
        <v>6324</v>
      </c>
      <c r="K774" t="s">
        <v>6325</v>
      </c>
      <c r="L774" t="s">
        <v>6326</v>
      </c>
      <c r="M774">
        <v>38392605</v>
      </c>
      <c r="N774" s="67" t="s">
        <v>501</v>
      </c>
      <c r="O774" s="67" t="s">
        <v>501</v>
      </c>
      <c r="P774" s="67" t="s">
        <v>501</v>
      </c>
      <c r="Q774" s="67" t="s">
        <v>501</v>
      </c>
    </row>
    <row r="775" spans="1:17" ht="18" customHeight="1">
      <c r="A775">
        <v>4006</v>
      </c>
      <c r="B775">
        <v>4006</v>
      </c>
      <c r="C775" s="10">
        <v>41116</v>
      </c>
      <c r="D775">
        <v>41161</v>
      </c>
      <c r="E775" t="s">
        <v>1698</v>
      </c>
      <c r="F775" t="s">
        <v>1545</v>
      </c>
      <c r="G775" t="s">
        <v>1791</v>
      </c>
      <c r="H775" s="67" t="s">
        <v>501</v>
      </c>
      <c r="I775" s="67" t="s">
        <v>501</v>
      </c>
      <c r="J775" t="s">
        <v>6327</v>
      </c>
      <c r="K775" t="s">
        <v>6328</v>
      </c>
      <c r="L775" t="s">
        <v>6329</v>
      </c>
      <c r="M775">
        <v>38392605</v>
      </c>
      <c r="N775" s="67" t="s">
        <v>501</v>
      </c>
      <c r="O775" s="67" t="s">
        <v>501</v>
      </c>
      <c r="P775" s="67" t="s">
        <v>501</v>
      </c>
      <c r="Q775" s="67" t="s">
        <v>501</v>
      </c>
    </row>
    <row r="776" spans="1:17" ht="18" customHeight="1">
      <c r="A776">
        <v>4007</v>
      </c>
      <c r="B776">
        <v>4007</v>
      </c>
      <c r="C776" s="10">
        <v>41116</v>
      </c>
      <c r="D776">
        <v>41161</v>
      </c>
      <c r="E776" t="s">
        <v>1698</v>
      </c>
      <c r="F776" t="s">
        <v>1545</v>
      </c>
      <c r="G776" t="s">
        <v>1911</v>
      </c>
      <c r="H776" s="67" t="s">
        <v>501</v>
      </c>
      <c r="I776" s="67" t="s">
        <v>501</v>
      </c>
      <c r="J776" t="s">
        <v>6330</v>
      </c>
      <c r="K776" t="s">
        <v>6331</v>
      </c>
      <c r="L776" t="s">
        <v>6332</v>
      </c>
      <c r="M776">
        <v>38392605</v>
      </c>
      <c r="N776" s="67" t="s">
        <v>501</v>
      </c>
      <c r="O776" s="67" t="s">
        <v>501</v>
      </c>
      <c r="P776" s="67" t="s">
        <v>501</v>
      </c>
      <c r="Q776" s="67" t="s">
        <v>501</v>
      </c>
    </row>
    <row r="777" spans="1:17" ht="18" customHeight="1">
      <c r="A777">
        <v>4008</v>
      </c>
      <c r="B777">
        <v>4008</v>
      </c>
      <c r="C777" s="10">
        <v>41116</v>
      </c>
      <c r="D777">
        <v>41161</v>
      </c>
      <c r="E777" t="s">
        <v>1698</v>
      </c>
      <c r="F777" t="s">
        <v>1545</v>
      </c>
      <c r="G777" t="s">
        <v>1791</v>
      </c>
      <c r="H777" s="67" t="s">
        <v>501</v>
      </c>
      <c r="I777" s="67" t="s">
        <v>501</v>
      </c>
      <c r="J777" t="s">
        <v>6330</v>
      </c>
      <c r="K777" t="s">
        <v>6331</v>
      </c>
      <c r="L777" t="s">
        <v>6332</v>
      </c>
      <c r="M777">
        <v>38392605</v>
      </c>
      <c r="N777" s="67" t="s">
        <v>501</v>
      </c>
      <c r="O777" s="67" t="s">
        <v>501</v>
      </c>
      <c r="P777" s="67" t="s">
        <v>501</v>
      </c>
      <c r="Q777" s="67" t="s">
        <v>501</v>
      </c>
    </row>
    <row r="778" spans="1:17" ht="18" customHeight="1">
      <c r="A778">
        <v>4009</v>
      </c>
      <c r="B778">
        <v>4009</v>
      </c>
      <c r="C778" s="10">
        <v>41116</v>
      </c>
      <c r="D778">
        <v>41161</v>
      </c>
      <c r="E778" t="s">
        <v>1698</v>
      </c>
      <c r="F778" t="s">
        <v>1545</v>
      </c>
      <c r="G778" t="s">
        <v>1911</v>
      </c>
      <c r="H778" s="67" t="s">
        <v>501</v>
      </c>
      <c r="I778" s="67" t="s">
        <v>501</v>
      </c>
      <c r="J778" t="s">
        <v>6292</v>
      </c>
      <c r="K778" t="s">
        <v>6333</v>
      </c>
      <c r="L778" t="s">
        <v>6334</v>
      </c>
      <c r="M778">
        <v>38392605</v>
      </c>
      <c r="N778" s="67" t="s">
        <v>501</v>
      </c>
      <c r="O778" s="67" t="s">
        <v>501</v>
      </c>
      <c r="P778" s="67" t="s">
        <v>501</v>
      </c>
      <c r="Q778" s="67" t="s">
        <v>501</v>
      </c>
    </row>
    <row r="779" spans="1:17" ht="18" customHeight="1">
      <c r="A779">
        <v>4010</v>
      </c>
      <c r="B779">
        <v>4010</v>
      </c>
      <c r="C779" s="10">
        <v>41116</v>
      </c>
      <c r="D779">
        <v>41161</v>
      </c>
      <c r="E779" t="s">
        <v>1698</v>
      </c>
      <c r="F779" t="s">
        <v>1545</v>
      </c>
      <c r="G779" t="s">
        <v>1911</v>
      </c>
      <c r="H779" s="67" t="s">
        <v>501</v>
      </c>
      <c r="I779" s="67" t="s">
        <v>501</v>
      </c>
      <c r="J779" t="s">
        <v>6330</v>
      </c>
      <c r="K779" t="s">
        <v>6335</v>
      </c>
      <c r="L779" t="s">
        <v>6336</v>
      </c>
      <c r="M779">
        <v>38392605</v>
      </c>
      <c r="N779" s="67" t="s">
        <v>501</v>
      </c>
      <c r="O779" s="67" t="s">
        <v>501</v>
      </c>
      <c r="P779" s="67" t="s">
        <v>501</v>
      </c>
      <c r="Q779" s="67" t="s">
        <v>501</v>
      </c>
    </row>
    <row r="780" spans="1:17" ht="18" customHeight="1">
      <c r="A780">
        <v>4011</v>
      </c>
      <c r="B780">
        <v>4011</v>
      </c>
      <c r="C780" s="10">
        <v>41116</v>
      </c>
      <c r="D780">
        <v>41161</v>
      </c>
      <c r="E780" t="s">
        <v>1698</v>
      </c>
      <c r="F780" t="s">
        <v>1545</v>
      </c>
      <c r="G780" t="s">
        <v>1911</v>
      </c>
      <c r="H780" s="67" t="s">
        <v>501</v>
      </c>
      <c r="I780" s="67" t="s">
        <v>501</v>
      </c>
      <c r="J780" t="s">
        <v>6337</v>
      </c>
      <c r="K780" t="s">
        <v>6338</v>
      </c>
      <c r="L780" t="s">
        <v>6339</v>
      </c>
      <c r="M780">
        <v>38392605</v>
      </c>
      <c r="N780" s="67" t="s">
        <v>501</v>
      </c>
      <c r="O780" s="67" t="s">
        <v>501</v>
      </c>
      <c r="P780" s="67" t="s">
        <v>501</v>
      </c>
      <c r="Q780" s="67" t="s">
        <v>501</v>
      </c>
    </row>
    <row r="781" spans="1:17" ht="18" customHeight="1">
      <c r="A781">
        <v>4012</v>
      </c>
      <c r="B781">
        <v>4012</v>
      </c>
      <c r="C781" s="10">
        <v>41116</v>
      </c>
      <c r="D781">
        <v>41161</v>
      </c>
      <c r="E781" t="s">
        <v>1698</v>
      </c>
      <c r="F781" t="s">
        <v>1545</v>
      </c>
      <c r="G781" t="s">
        <v>1911</v>
      </c>
      <c r="H781" s="67" t="s">
        <v>501</v>
      </c>
      <c r="I781" s="67" t="s">
        <v>501</v>
      </c>
      <c r="J781" t="s">
        <v>6298</v>
      </c>
      <c r="K781" t="s">
        <v>6340</v>
      </c>
      <c r="L781">
        <v>4012</v>
      </c>
      <c r="M781">
        <v>38392605</v>
      </c>
      <c r="N781" s="67" t="s">
        <v>501</v>
      </c>
      <c r="O781" s="67" t="s">
        <v>501</v>
      </c>
      <c r="P781" s="67" t="s">
        <v>501</v>
      </c>
      <c r="Q781" s="67" t="s">
        <v>501</v>
      </c>
    </row>
    <row r="782" spans="1:17" ht="18" customHeight="1">
      <c r="A782">
        <v>4013</v>
      </c>
      <c r="B782">
        <v>4013</v>
      </c>
      <c r="C782" s="10">
        <v>41116</v>
      </c>
      <c r="D782">
        <v>41161</v>
      </c>
      <c r="E782" t="s">
        <v>1698</v>
      </c>
      <c r="F782" t="s">
        <v>1545</v>
      </c>
      <c r="G782" t="s">
        <v>1911</v>
      </c>
      <c r="H782" s="67" t="s">
        <v>501</v>
      </c>
      <c r="I782" s="67" t="s">
        <v>501</v>
      </c>
      <c r="J782" t="s">
        <v>6298</v>
      </c>
      <c r="K782" t="s">
        <v>6340</v>
      </c>
      <c r="L782" t="s">
        <v>6341</v>
      </c>
      <c r="M782">
        <v>38392605</v>
      </c>
      <c r="N782" s="67" t="s">
        <v>501</v>
      </c>
      <c r="O782" s="67" t="s">
        <v>501</v>
      </c>
      <c r="P782" s="67" t="s">
        <v>501</v>
      </c>
      <c r="Q782" s="67" t="s">
        <v>501</v>
      </c>
    </row>
    <row r="783" spans="1:17" ht="18" customHeight="1">
      <c r="A783">
        <v>4014</v>
      </c>
      <c r="B783">
        <v>4014</v>
      </c>
      <c r="C783" s="10">
        <v>41116</v>
      </c>
      <c r="D783">
        <v>41161</v>
      </c>
      <c r="E783" t="s">
        <v>1698</v>
      </c>
      <c r="F783" t="s">
        <v>1545</v>
      </c>
      <c r="G783" t="s">
        <v>1911</v>
      </c>
      <c r="H783" s="67" t="s">
        <v>501</v>
      </c>
      <c r="I783" s="67" t="s">
        <v>501</v>
      </c>
      <c r="J783" t="s">
        <v>6342</v>
      </c>
      <c r="K783" t="s">
        <v>6343</v>
      </c>
      <c r="L783" t="s">
        <v>6344</v>
      </c>
      <c r="M783">
        <v>38392605</v>
      </c>
      <c r="N783" s="67" t="s">
        <v>501</v>
      </c>
      <c r="O783" s="67" t="s">
        <v>501</v>
      </c>
      <c r="P783" s="67" t="s">
        <v>501</v>
      </c>
      <c r="Q783" s="67" t="s">
        <v>501</v>
      </c>
    </row>
    <row r="784" spans="1:17" ht="18" customHeight="1">
      <c r="A784">
        <v>4015</v>
      </c>
      <c r="B784">
        <v>4015</v>
      </c>
      <c r="C784" s="10">
        <v>41116</v>
      </c>
      <c r="D784">
        <v>41161</v>
      </c>
      <c r="E784" t="s">
        <v>1698</v>
      </c>
      <c r="F784" t="s">
        <v>1545</v>
      </c>
      <c r="G784" t="s">
        <v>1911</v>
      </c>
      <c r="H784" s="67" t="s">
        <v>501</v>
      </c>
      <c r="I784" s="67" t="s">
        <v>501</v>
      </c>
      <c r="J784" t="s">
        <v>6304</v>
      </c>
      <c r="K784" t="s">
        <v>6345</v>
      </c>
      <c r="L784" t="s">
        <v>6346</v>
      </c>
      <c r="M784">
        <v>38392605</v>
      </c>
      <c r="N784" s="67" t="s">
        <v>501</v>
      </c>
      <c r="O784" s="67" t="s">
        <v>501</v>
      </c>
      <c r="P784" s="67" t="s">
        <v>501</v>
      </c>
      <c r="Q784" s="67" t="s">
        <v>501</v>
      </c>
    </row>
    <row r="785" spans="1:17" ht="18" customHeight="1">
      <c r="A785">
        <v>4016</v>
      </c>
      <c r="B785">
        <v>4016</v>
      </c>
      <c r="C785" s="10">
        <v>41116</v>
      </c>
      <c r="D785">
        <v>41161</v>
      </c>
      <c r="E785" t="s">
        <v>1698</v>
      </c>
      <c r="F785" t="s">
        <v>1545</v>
      </c>
      <c r="G785" t="s">
        <v>1911</v>
      </c>
      <c r="H785" s="67" t="s">
        <v>501</v>
      </c>
      <c r="I785" s="67" t="s">
        <v>501</v>
      </c>
      <c r="J785" t="s">
        <v>6327</v>
      </c>
      <c r="K785" t="s">
        <v>6347</v>
      </c>
      <c r="L785" t="s">
        <v>6348</v>
      </c>
      <c r="M785">
        <v>38392605</v>
      </c>
      <c r="N785" s="67" t="s">
        <v>501</v>
      </c>
      <c r="O785" s="67" t="s">
        <v>501</v>
      </c>
      <c r="P785" s="67" t="s">
        <v>501</v>
      </c>
      <c r="Q785" s="67" t="s">
        <v>501</v>
      </c>
    </row>
    <row r="786" spans="1:17" ht="18" customHeight="1">
      <c r="A786">
        <v>4034</v>
      </c>
      <c r="B786">
        <v>4034</v>
      </c>
      <c r="C786" s="10">
        <v>41116</v>
      </c>
      <c r="D786">
        <v>41161</v>
      </c>
      <c r="E786" t="s">
        <v>1698</v>
      </c>
      <c r="F786" t="s">
        <v>1545</v>
      </c>
      <c r="G786" t="s">
        <v>6349</v>
      </c>
      <c r="H786" s="67" t="s">
        <v>501</v>
      </c>
      <c r="I786" s="67" t="s">
        <v>501</v>
      </c>
      <c r="J786" t="s">
        <v>6350</v>
      </c>
      <c r="K786" t="s">
        <v>6351</v>
      </c>
      <c r="L786" t="s">
        <v>6352</v>
      </c>
      <c r="M786" t="s">
        <v>6353</v>
      </c>
      <c r="N786" s="67" t="s">
        <v>501</v>
      </c>
      <c r="O786" s="67" t="s">
        <v>501</v>
      </c>
      <c r="P786" s="67" t="s">
        <v>501</v>
      </c>
      <c r="Q786" s="67" t="s">
        <v>501</v>
      </c>
    </row>
    <row r="787" spans="1:17" ht="18" customHeight="1">
      <c r="A787">
        <v>4039</v>
      </c>
      <c r="B787">
        <v>4039</v>
      </c>
      <c r="C787" s="10">
        <v>41116</v>
      </c>
      <c r="D787">
        <v>41161</v>
      </c>
      <c r="E787" t="s">
        <v>1698</v>
      </c>
      <c r="F787" t="s">
        <v>1545</v>
      </c>
      <c r="G787" t="s">
        <v>6349</v>
      </c>
      <c r="H787" s="67" t="s">
        <v>501</v>
      </c>
      <c r="I787" s="67" t="s">
        <v>501</v>
      </c>
      <c r="J787" t="s">
        <v>6354</v>
      </c>
      <c r="K787" t="s">
        <v>6355</v>
      </c>
      <c r="L787" t="s">
        <v>6356</v>
      </c>
      <c r="M787" t="s">
        <v>6357</v>
      </c>
      <c r="N787" s="67" t="s">
        <v>501</v>
      </c>
      <c r="O787" s="67" t="s">
        <v>501</v>
      </c>
      <c r="P787" s="67" t="s">
        <v>501</v>
      </c>
      <c r="Q787" s="67" t="s">
        <v>501</v>
      </c>
    </row>
    <row r="788" spans="1:17" ht="18" customHeight="1">
      <c r="A788">
        <v>3991</v>
      </c>
      <c r="B788">
        <v>3991</v>
      </c>
      <c r="C788" s="10">
        <v>41116</v>
      </c>
      <c r="D788">
        <v>41161</v>
      </c>
      <c r="E788" t="s">
        <v>1698</v>
      </c>
      <c r="F788" t="s">
        <v>1545</v>
      </c>
      <c r="G788" t="s">
        <v>6358</v>
      </c>
      <c r="H788" s="67" t="s">
        <v>501</v>
      </c>
      <c r="I788" s="67" t="s">
        <v>501</v>
      </c>
      <c r="J788" t="s">
        <v>3739</v>
      </c>
      <c r="K788" t="s">
        <v>3740</v>
      </c>
      <c r="L788" t="s">
        <v>5390</v>
      </c>
      <c r="M788" t="s">
        <v>3741</v>
      </c>
      <c r="N788" s="67" t="s">
        <v>501</v>
      </c>
      <c r="O788" s="67" t="s">
        <v>501</v>
      </c>
      <c r="P788" s="67" t="s">
        <v>501</v>
      </c>
      <c r="Q788" s="67" t="s">
        <v>501</v>
      </c>
    </row>
    <row r="789" spans="1:17" ht="18" customHeight="1">
      <c r="A789">
        <v>4017</v>
      </c>
      <c r="B789">
        <v>4017</v>
      </c>
      <c r="C789" s="10">
        <v>41116</v>
      </c>
      <c r="D789">
        <v>41161</v>
      </c>
      <c r="E789" t="s">
        <v>1698</v>
      </c>
      <c r="F789" t="s">
        <v>1545</v>
      </c>
      <c r="G789" t="s">
        <v>1911</v>
      </c>
      <c r="H789" s="67" t="s">
        <v>501</v>
      </c>
      <c r="I789" s="67" t="s">
        <v>501</v>
      </c>
      <c r="J789" t="s">
        <v>6324</v>
      </c>
      <c r="K789" t="s">
        <v>6359</v>
      </c>
      <c r="L789" t="s">
        <v>6360</v>
      </c>
      <c r="M789">
        <v>38392605</v>
      </c>
      <c r="N789" s="67" t="s">
        <v>501</v>
      </c>
      <c r="O789" s="67" t="s">
        <v>501</v>
      </c>
      <c r="P789" s="67" t="s">
        <v>501</v>
      </c>
      <c r="Q789" s="67" t="s">
        <v>501</v>
      </c>
    </row>
    <row r="790" spans="1:17" ht="18" customHeight="1">
      <c r="A790">
        <v>4018</v>
      </c>
      <c r="B790">
        <v>4018</v>
      </c>
      <c r="C790" s="10">
        <v>41116</v>
      </c>
      <c r="D790">
        <v>41161</v>
      </c>
      <c r="E790" t="s">
        <v>1698</v>
      </c>
      <c r="F790" t="s">
        <v>1545</v>
      </c>
      <c r="G790" t="s">
        <v>1911</v>
      </c>
      <c r="H790" s="67" t="s">
        <v>501</v>
      </c>
      <c r="I790" s="67" t="s">
        <v>501</v>
      </c>
      <c r="J790" t="s">
        <v>6361</v>
      </c>
      <c r="K790" t="s">
        <v>6362</v>
      </c>
      <c r="L790" t="s">
        <v>6363</v>
      </c>
      <c r="M790">
        <v>38391620</v>
      </c>
      <c r="N790" s="67" t="s">
        <v>501</v>
      </c>
      <c r="O790" s="67" t="s">
        <v>501</v>
      </c>
      <c r="P790" s="67" t="s">
        <v>501</v>
      </c>
      <c r="Q790" s="67" t="s">
        <v>501</v>
      </c>
    </row>
    <row r="791" spans="1:17" ht="18" customHeight="1">
      <c r="A791">
        <v>4019</v>
      </c>
      <c r="B791">
        <v>4019</v>
      </c>
      <c r="C791" s="10">
        <v>41116</v>
      </c>
      <c r="D791">
        <v>41161</v>
      </c>
      <c r="E791" t="s">
        <v>1698</v>
      </c>
      <c r="F791" t="s">
        <v>1545</v>
      </c>
      <c r="G791" t="s">
        <v>1911</v>
      </c>
      <c r="H791" s="67" t="s">
        <v>501</v>
      </c>
      <c r="I791" s="67" t="s">
        <v>501</v>
      </c>
      <c r="J791" t="s">
        <v>6361</v>
      </c>
      <c r="K791" t="s">
        <v>6364</v>
      </c>
      <c r="L791" t="s">
        <v>6365</v>
      </c>
      <c r="M791">
        <v>38391469</v>
      </c>
      <c r="N791" s="67" t="s">
        <v>501</v>
      </c>
      <c r="O791" s="67" t="s">
        <v>501</v>
      </c>
      <c r="P791" s="67" t="s">
        <v>501</v>
      </c>
      <c r="Q791" s="67" t="s">
        <v>501</v>
      </c>
    </row>
    <row r="792" spans="1:17" ht="18" customHeight="1">
      <c r="A792">
        <v>4053</v>
      </c>
      <c r="B792">
        <v>4053</v>
      </c>
      <c r="C792" s="10">
        <v>41116</v>
      </c>
      <c r="D792">
        <v>41161</v>
      </c>
      <c r="E792" t="s">
        <v>1698</v>
      </c>
      <c r="F792" t="s">
        <v>1787</v>
      </c>
      <c r="G792" t="s">
        <v>5571</v>
      </c>
      <c r="H792" s="67" t="s">
        <v>501</v>
      </c>
      <c r="I792" s="67" t="s">
        <v>501</v>
      </c>
      <c r="J792" t="s">
        <v>6366</v>
      </c>
      <c r="K792" t="s">
        <v>6367</v>
      </c>
      <c r="L792" t="s">
        <v>6368</v>
      </c>
      <c r="M792" t="s">
        <v>6369</v>
      </c>
      <c r="N792" s="67" t="s">
        <v>501</v>
      </c>
      <c r="O792" s="67" t="s">
        <v>501</v>
      </c>
      <c r="P792" s="67" t="s">
        <v>501</v>
      </c>
      <c r="Q792" s="67" t="s">
        <v>501</v>
      </c>
    </row>
    <row r="793" spans="1:17" ht="18" customHeight="1">
      <c r="A793">
        <v>4025</v>
      </c>
      <c r="B793">
        <v>4025</v>
      </c>
      <c r="C793" s="10">
        <v>41116</v>
      </c>
      <c r="D793">
        <v>41161</v>
      </c>
      <c r="E793" t="s">
        <v>1698</v>
      </c>
      <c r="F793" t="s">
        <v>1545</v>
      </c>
      <c r="G793" t="s">
        <v>6349</v>
      </c>
      <c r="H793" s="67" t="s">
        <v>501</v>
      </c>
      <c r="I793" s="67" t="s">
        <v>501</v>
      </c>
      <c r="J793" t="s">
        <v>6370</v>
      </c>
      <c r="K793" t="s">
        <v>6371</v>
      </c>
      <c r="L793" t="s">
        <v>6372</v>
      </c>
      <c r="M793" t="s">
        <v>6373</v>
      </c>
      <c r="N793" s="67" t="s">
        <v>501</v>
      </c>
      <c r="O793" s="67" t="s">
        <v>501</v>
      </c>
      <c r="P793" s="67" t="s">
        <v>501</v>
      </c>
      <c r="Q793" s="67" t="s">
        <v>501</v>
      </c>
    </row>
    <row r="794" spans="1:17" ht="18" customHeight="1">
      <c r="A794">
        <v>4023</v>
      </c>
      <c r="B794">
        <v>4023</v>
      </c>
      <c r="C794" s="10">
        <v>41116</v>
      </c>
      <c r="D794">
        <v>41161</v>
      </c>
      <c r="E794" t="s">
        <v>1698</v>
      </c>
      <c r="F794" t="s">
        <v>1545</v>
      </c>
      <c r="G794" t="s">
        <v>6349</v>
      </c>
      <c r="H794" s="67" t="s">
        <v>501</v>
      </c>
      <c r="I794" s="67" t="s">
        <v>501</v>
      </c>
      <c r="J794" t="s">
        <v>6374</v>
      </c>
      <c r="K794" t="s">
        <v>6375</v>
      </c>
      <c r="L794" t="s">
        <v>6352</v>
      </c>
      <c r="M794" t="s">
        <v>6376</v>
      </c>
      <c r="N794" s="67" t="s">
        <v>501</v>
      </c>
      <c r="O794" s="67" t="s">
        <v>501</v>
      </c>
      <c r="P794" s="67" t="s">
        <v>501</v>
      </c>
      <c r="Q794" s="67" t="s">
        <v>501</v>
      </c>
    </row>
    <row r="795" spans="1:17" ht="18" customHeight="1">
      <c r="A795">
        <v>4024</v>
      </c>
      <c r="B795">
        <v>4024</v>
      </c>
      <c r="C795" s="10">
        <v>41116</v>
      </c>
      <c r="D795">
        <v>41161</v>
      </c>
      <c r="E795" t="s">
        <v>1698</v>
      </c>
      <c r="F795" t="s">
        <v>1545</v>
      </c>
      <c r="G795" t="s">
        <v>6349</v>
      </c>
      <c r="H795" s="67" t="s">
        <v>501</v>
      </c>
      <c r="I795" s="67" t="s">
        <v>501</v>
      </c>
      <c r="J795" t="s">
        <v>6377</v>
      </c>
      <c r="K795" t="s">
        <v>6378</v>
      </c>
      <c r="L795" t="s">
        <v>6372</v>
      </c>
      <c r="M795" t="s">
        <v>6379</v>
      </c>
      <c r="N795" s="67" t="s">
        <v>501</v>
      </c>
      <c r="O795" s="67" t="s">
        <v>501</v>
      </c>
      <c r="P795" s="67" t="s">
        <v>501</v>
      </c>
      <c r="Q795" s="67" t="s">
        <v>501</v>
      </c>
    </row>
    <row r="796" spans="1:17" ht="18" customHeight="1">
      <c r="A796">
        <v>4026</v>
      </c>
      <c r="B796">
        <v>4026</v>
      </c>
      <c r="C796" s="10">
        <v>41116</v>
      </c>
      <c r="D796">
        <v>41161</v>
      </c>
      <c r="E796" t="s">
        <v>1698</v>
      </c>
      <c r="F796" t="s">
        <v>1545</v>
      </c>
      <c r="G796" t="s">
        <v>6349</v>
      </c>
      <c r="H796" s="67" t="s">
        <v>501</v>
      </c>
      <c r="I796" s="67" t="s">
        <v>501</v>
      </c>
      <c r="J796" t="s">
        <v>6380</v>
      </c>
      <c r="K796" t="s">
        <v>6381</v>
      </c>
      <c r="L796" t="s">
        <v>6372</v>
      </c>
      <c r="M796" t="s">
        <v>6382</v>
      </c>
      <c r="N796" s="67" t="s">
        <v>501</v>
      </c>
      <c r="O796" s="67" t="s">
        <v>501</v>
      </c>
      <c r="P796" s="67" t="s">
        <v>501</v>
      </c>
      <c r="Q796" s="67" t="s">
        <v>501</v>
      </c>
    </row>
    <row r="797" spans="1:17" ht="18" customHeight="1">
      <c r="A797">
        <v>4027</v>
      </c>
      <c r="B797">
        <v>4027</v>
      </c>
      <c r="C797" s="10">
        <v>41116</v>
      </c>
      <c r="D797">
        <v>41161</v>
      </c>
      <c r="E797" t="s">
        <v>1698</v>
      </c>
      <c r="F797" t="s">
        <v>1545</v>
      </c>
      <c r="G797" t="s">
        <v>6349</v>
      </c>
      <c r="H797" s="67" t="s">
        <v>501</v>
      </c>
      <c r="I797" s="67" t="s">
        <v>501</v>
      </c>
      <c r="J797" t="s">
        <v>6383</v>
      </c>
      <c r="K797" t="s">
        <v>6384</v>
      </c>
      <c r="L797" t="s">
        <v>6372</v>
      </c>
      <c r="M797" t="s">
        <v>6385</v>
      </c>
      <c r="N797" s="67" t="s">
        <v>501</v>
      </c>
      <c r="O797" s="67" t="s">
        <v>501</v>
      </c>
      <c r="P797" s="67" t="s">
        <v>501</v>
      </c>
      <c r="Q797" s="67" t="s">
        <v>501</v>
      </c>
    </row>
    <row r="798" spans="1:17" ht="18" customHeight="1">
      <c r="A798">
        <v>4022</v>
      </c>
      <c r="B798">
        <v>4022</v>
      </c>
      <c r="C798" s="10">
        <v>41116</v>
      </c>
      <c r="D798">
        <v>41161</v>
      </c>
      <c r="E798" t="s">
        <v>1698</v>
      </c>
      <c r="F798" t="s">
        <v>1545</v>
      </c>
      <c r="G798" t="s">
        <v>6349</v>
      </c>
      <c r="H798" s="67" t="s">
        <v>501</v>
      </c>
      <c r="I798" s="67" t="s">
        <v>501</v>
      </c>
      <c r="J798" t="s">
        <v>6386</v>
      </c>
      <c r="K798" t="s">
        <v>6387</v>
      </c>
      <c r="L798" t="s">
        <v>6372</v>
      </c>
      <c r="M798" t="s">
        <v>6388</v>
      </c>
      <c r="N798" s="67" t="s">
        <v>501</v>
      </c>
      <c r="O798" s="67" t="s">
        <v>501</v>
      </c>
      <c r="P798" s="67" t="s">
        <v>501</v>
      </c>
      <c r="Q798" s="67" t="s">
        <v>501</v>
      </c>
    </row>
    <row r="799" spans="1:17" ht="18" customHeight="1">
      <c r="A799">
        <v>4029</v>
      </c>
      <c r="B799">
        <v>4029</v>
      </c>
      <c r="C799" s="10">
        <v>41116</v>
      </c>
      <c r="D799">
        <v>41161</v>
      </c>
      <c r="E799" t="s">
        <v>1698</v>
      </c>
      <c r="F799" t="s">
        <v>1545</v>
      </c>
      <c r="G799" t="s">
        <v>6349</v>
      </c>
      <c r="H799" s="67" t="s">
        <v>501</v>
      </c>
      <c r="I799" s="67" t="s">
        <v>501</v>
      </c>
      <c r="J799" t="s">
        <v>6389</v>
      </c>
      <c r="K799" t="s">
        <v>6390</v>
      </c>
      <c r="L799" t="s">
        <v>6372</v>
      </c>
      <c r="M799" t="s">
        <v>6391</v>
      </c>
      <c r="N799" s="67" t="s">
        <v>501</v>
      </c>
      <c r="O799" s="67" t="s">
        <v>501</v>
      </c>
      <c r="P799" s="67" t="s">
        <v>501</v>
      </c>
      <c r="Q799" s="67" t="s">
        <v>501</v>
      </c>
    </row>
    <row r="800" spans="1:17" ht="18" customHeight="1">
      <c r="A800">
        <v>4028</v>
      </c>
      <c r="B800">
        <v>4028</v>
      </c>
      <c r="C800" s="10">
        <v>41116</v>
      </c>
      <c r="D800">
        <v>41161</v>
      </c>
      <c r="E800" t="s">
        <v>1698</v>
      </c>
      <c r="F800" t="s">
        <v>1545</v>
      </c>
      <c r="G800" t="s">
        <v>6349</v>
      </c>
      <c r="H800" s="67" t="s">
        <v>501</v>
      </c>
      <c r="I800" s="67" t="s">
        <v>501</v>
      </c>
      <c r="J800" t="s">
        <v>6392</v>
      </c>
      <c r="K800" t="s">
        <v>6393</v>
      </c>
      <c r="L800" t="s">
        <v>6372</v>
      </c>
      <c r="M800" t="s">
        <v>6394</v>
      </c>
      <c r="N800" s="67" t="s">
        <v>501</v>
      </c>
      <c r="O800" s="67" t="s">
        <v>501</v>
      </c>
      <c r="P800" s="67" t="s">
        <v>501</v>
      </c>
      <c r="Q800" s="67" t="s">
        <v>501</v>
      </c>
    </row>
    <row r="801" spans="1:17" ht="18" customHeight="1">
      <c r="A801">
        <v>4030</v>
      </c>
      <c r="B801">
        <v>4030</v>
      </c>
      <c r="C801" s="10">
        <v>41116</v>
      </c>
      <c r="D801">
        <v>41161</v>
      </c>
      <c r="E801" t="s">
        <v>1698</v>
      </c>
      <c r="F801" t="s">
        <v>1545</v>
      </c>
      <c r="G801" t="s">
        <v>6349</v>
      </c>
      <c r="H801" s="67" t="s">
        <v>501</v>
      </c>
      <c r="I801" s="67" t="s">
        <v>501</v>
      </c>
      <c r="J801" t="s">
        <v>6395</v>
      </c>
      <c r="K801" t="s">
        <v>6396</v>
      </c>
      <c r="L801" t="s">
        <v>6372</v>
      </c>
      <c r="M801" t="s">
        <v>6397</v>
      </c>
      <c r="N801" s="67" t="s">
        <v>501</v>
      </c>
      <c r="O801" s="67" t="s">
        <v>501</v>
      </c>
      <c r="P801" s="67" t="s">
        <v>501</v>
      </c>
      <c r="Q801" s="67" t="s">
        <v>501</v>
      </c>
    </row>
    <row r="802" spans="1:17" ht="18" customHeight="1">
      <c r="A802">
        <v>4031</v>
      </c>
      <c r="B802">
        <v>4031</v>
      </c>
      <c r="C802" s="10">
        <v>41116</v>
      </c>
      <c r="D802">
        <v>41161</v>
      </c>
      <c r="E802" t="s">
        <v>1698</v>
      </c>
      <c r="F802" t="s">
        <v>1545</v>
      </c>
      <c r="G802" t="s">
        <v>6349</v>
      </c>
      <c r="H802" s="67" t="s">
        <v>501</v>
      </c>
      <c r="I802" s="67" t="s">
        <v>501</v>
      </c>
      <c r="J802" t="s">
        <v>6395</v>
      </c>
      <c r="K802" t="s">
        <v>6398</v>
      </c>
      <c r="L802" t="s">
        <v>6372</v>
      </c>
      <c r="M802" t="s">
        <v>6399</v>
      </c>
      <c r="N802" s="67" t="s">
        <v>501</v>
      </c>
      <c r="O802" s="67" t="s">
        <v>501</v>
      </c>
      <c r="P802" s="67" t="s">
        <v>501</v>
      </c>
      <c r="Q802" s="67" t="s">
        <v>501</v>
      </c>
    </row>
    <row r="803" spans="1:17" ht="18" customHeight="1">
      <c r="A803">
        <v>4032</v>
      </c>
      <c r="B803">
        <v>4032</v>
      </c>
      <c r="C803" s="10">
        <v>41116</v>
      </c>
      <c r="D803">
        <v>41161</v>
      </c>
      <c r="E803" t="s">
        <v>1698</v>
      </c>
      <c r="F803" t="s">
        <v>1545</v>
      </c>
      <c r="G803" t="s">
        <v>6349</v>
      </c>
      <c r="H803" s="67" t="s">
        <v>501</v>
      </c>
      <c r="I803" s="67" t="s">
        <v>501</v>
      </c>
      <c r="J803" t="s">
        <v>6400</v>
      </c>
      <c r="K803" t="s">
        <v>6401</v>
      </c>
      <c r="L803" t="s">
        <v>6372</v>
      </c>
      <c r="M803" t="s">
        <v>6402</v>
      </c>
      <c r="N803" s="67" t="s">
        <v>501</v>
      </c>
      <c r="O803" s="67" t="s">
        <v>501</v>
      </c>
      <c r="P803" s="67" t="s">
        <v>501</v>
      </c>
      <c r="Q803" s="67" t="s">
        <v>501</v>
      </c>
    </row>
    <row r="804" spans="1:17" ht="18" customHeight="1">
      <c r="A804">
        <v>4033</v>
      </c>
      <c r="B804">
        <v>4033</v>
      </c>
      <c r="C804" s="10">
        <v>41116</v>
      </c>
      <c r="D804">
        <v>41161</v>
      </c>
      <c r="E804" t="s">
        <v>1698</v>
      </c>
      <c r="F804" t="s">
        <v>1545</v>
      </c>
      <c r="G804" t="s">
        <v>6349</v>
      </c>
      <c r="H804" s="67" t="s">
        <v>501</v>
      </c>
      <c r="I804" s="67" t="s">
        <v>501</v>
      </c>
      <c r="J804" t="s">
        <v>6400</v>
      </c>
      <c r="K804" t="s">
        <v>6403</v>
      </c>
      <c r="L804" t="s">
        <v>6372</v>
      </c>
      <c r="M804" t="s">
        <v>6404</v>
      </c>
      <c r="N804" s="67" t="s">
        <v>501</v>
      </c>
      <c r="O804" s="67" t="s">
        <v>501</v>
      </c>
      <c r="P804" s="67" t="s">
        <v>501</v>
      </c>
      <c r="Q804" s="67" t="s">
        <v>501</v>
      </c>
    </row>
    <row r="805" spans="1:17" ht="18" customHeight="1">
      <c r="A805">
        <v>4035</v>
      </c>
      <c r="B805">
        <v>4035</v>
      </c>
      <c r="C805" s="10">
        <v>41116</v>
      </c>
      <c r="D805">
        <v>41161</v>
      </c>
      <c r="E805" t="s">
        <v>1698</v>
      </c>
      <c r="F805" t="s">
        <v>1545</v>
      </c>
      <c r="G805" t="s">
        <v>6349</v>
      </c>
      <c r="H805" s="67" t="s">
        <v>501</v>
      </c>
      <c r="I805" s="67" t="s">
        <v>501</v>
      </c>
      <c r="J805" t="s">
        <v>6405</v>
      </c>
      <c r="K805" t="s">
        <v>6406</v>
      </c>
      <c r="L805" t="s">
        <v>6352</v>
      </c>
      <c r="M805" t="s">
        <v>6407</v>
      </c>
      <c r="N805" s="67" t="s">
        <v>501</v>
      </c>
      <c r="O805" s="67" t="s">
        <v>501</v>
      </c>
      <c r="P805" s="67" t="s">
        <v>501</v>
      </c>
      <c r="Q805" s="67" t="s">
        <v>501</v>
      </c>
    </row>
    <row r="806" spans="1:17" ht="18" customHeight="1">
      <c r="A806">
        <v>4036</v>
      </c>
      <c r="B806">
        <v>4036</v>
      </c>
      <c r="C806" s="10">
        <v>41116</v>
      </c>
      <c r="D806">
        <v>41161</v>
      </c>
      <c r="E806" t="s">
        <v>1698</v>
      </c>
      <c r="F806" t="s">
        <v>1545</v>
      </c>
      <c r="G806" t="s">
        <v>6349</v>
      </c>
      <c r="H806" s="67" t="s">
        <v>501</v>
      </c>
      <c r="I806" s="67" t="s">
        <v>501</v>
      </c>
      <c r="J806" t="s">
        <v>6408</v>
      </c>
      <c r="K806" t="s">
        <v>6409</v>
      </c>
      <c r="L806" t="s">
        <v>6410</v>
      </c>
      <c r="M806" t="s">
        <v>6411</v>
      </c>
      <c r="N806" s="67" t="s">
        <v>501</v>
      </c>
      <c r="O806" s="67" t="s">
        <v>501</v>
      </c>
      <c r="P806" s="67" t="s">
        <v>501</v>
      </c>
      <c r="Q806" s="67" t="s">
        <v>501</v>
      </c>
    </row>
    <row r="807" spans="1:17" ht="18" customHeight="1">
      <c r="A807">
        <v>4038</v>
      </c>
      <c r="B807">
        <v>4038</v>
      </c>
      <c r="C807" s="10">
        <v>41116</v>
      </c>
      <c r="D807">
        <v>41161</v>
      </c>
      <c r="E807" t="s">
        <v>1698</v>
      </c>
      <c r="F807" t="s">
        <v>1545</v>
      </c>
      <c r="G807" t="s">
        <v>6349</v>
      </c>
      <c r="H807" s="67" t="s">
        <v>501</v>
      </c>
      <c r="I807" s="67" t="s">
        <v>501</v>
      </c>
      <c r="J807" t="s">
        <v>6408</v>
      </c>
      <c r="K807" t="s">
        <v>6412</v>
      </c>
      <c r="L807" t="s">
        <v>6410</v>
      </c>
      <c r="M807" t="s">
        <v>6411</v>
      </c>
      <c r="N807" s="67" t="s">
        <v>501</v>
      </c>
      <c r="O807" s="67" t="s">
        <v>501</v>
      </c>
      <c r="P807" s="67" t="s">
        <v>501</v>
      </c>
      <c r="Q807" s="67" t="s">
        <v>501</v>
      </c>
    </row>
    <row r="808" spans="1:17" ht="18" customHeight="1">
      <c r="A808">
        <v>4042</v>
      </c>
      <c r="B808">
        <v>4042</v>
      </c>
      <c r="C808" s="10">
        <v>41116</v>
      </c>
      <c r="D808">
        <v>41161</v>
      </c>
      <c r="E808" t="s">
        <v>1698</v>
      </c>
      <c r="F808" t="s">
        <v>1545</v>
      </c>
      <c r="G808" t="s">
        <v>6349</v>
      </c>
      <c r="H808" s="67" t="s">
        <v>501</v>
      </c>
      <c r="I808" s="67" t="s">
        <v>501</v>
      </c>
      <c r="J808" t="s">
        <v>6413</v>
      </c>
      <c r="K808" t="s">
        <v>6414</v>
      </c>
      <c r="L808" t="s">
        <v>6415</v>
      </c>
      <c r="M808" t="s">
        <v>6416</v>
      </c>
      <c r="N808" s="67" t="s">
        <v>501</v>
      </c>
      <c r="O808" s="67" t="s">
        <v>501</v>
      </c>
      <c r="P808" s="67" t="s">
        <v>501</v>
      </c>
      <c r="Q808" s="67" t="s">
        <v>501</v>
      </c>
    </row>
    <row r="809" spans="1:17" ht="18" customHeight="1">
      <c r="A809">
        <v>4047</v>
      </c>
      <c r="B809">
        <v>4047</v>
      </c>
      <c r="C809" s="10">
        <v>41116</v>
      </c>
      <c r="D809">
        <v>41161</v>
      </c>
      <c r="E809" t="s">
        <v>1698</v>
      </c>
      <c r="F809" t="s">
        <v>1545</v>
      </c>
      <c r="G809" t="s">
        <v>6349</v>
      </c>
      <c r="H809" s="67" t="s">
        <v>501</v>
      </c>
      <c r="I809" s="67" t="s">
        <v>501</v>
      </c>
      <c r="J809" t="s">
        <v>6417</v>
      </c>
      <c r="K809" t="s">
        <v>6418</v>
      </c>
      <c r="L809" t="s">
        <v>6372</v>
      </c>
      <c r="M809" t="s">
        <v>6419</v>
      </c>
      <c r="N809" s="67" t="s">
        <v>501</v>
      </c>
      <c r="O809" s="67" t="s">
        <v>501</v>
      </c>
      <c r="P809" s="67" t="s">
        <v>501</v>
      </c>
      <c r="Q809" s="67" t="s">
        <v>501</v>
      </c>
    </row>
    <row r="810" spans="1:17" ht="18" customHeight="1">
      <c r="A810">
        <v>4049</v>
      </c>
      <c r="B810">
        <v>4049</v>
      </c>
      <c r="C810" s="10">
        <v>41116</v>
      </c>
      <c r="D810">
        <v>41161</v>
      </c>
      <c r="E810" t="s">
        <v>1698</v>
      </c>
      <c r="F810" t="s">
        <v>1545</v>
      </c>
      <c r="G810" t="s">
        <v>6349</v>
      </c>
      <c r="H810" s="67" t="s">
        <v>501</v>
      </c>
      <c r="I810" s="67" t="s">
        <v>501</v>
      </c>
      <c r="J810" t="s">
        <v>6420</v>
      </c>
      <c r="K810" t="s">
        <v>6421</v>
      </c>
      <c r="L810" t="s">
        <v>6422</v>
      </c>
      <c r="M810" t="s">
        <v>6423</v>
      </c>
      <c r="N810" s="67" t="s">
        <v>501</v>
      </c>
      <c r="O810" s="67" t="s">
        <v>501</v>
      </c>
      <c r="P810" s="67" t="s">
        <v>501</v>
      </c>
      <c r="Q810" s="67" t="s">
        <v>501</v>
      </c>
    </row>
    <row r="811" spans="1:17" ht="18" customHeight="1">
      <c r="A811">
        <v>4050</v>
      </c>
      <c r="B811">
        <v>4050</v>
      </c>
      <c r="C811" s="10">
        <v>41116</v>
      </c>
      <c r="D811">
        <v>41161</v>
      </c>
      <c r="E811" t="s">
        <v>1698</v>
      </c>
      <c r="F811" t="s">
        <v>1545</v>
      </c>
      <c r="G811" t="s">
        <v>6349</v>
      </c>
      <c r="H811" s="67" t="s">
        <v>501</v>
      </c>
      <c r="I811" s="67" t="s">
        <v>501</v>
      </c>
      <c r="J811" t="s">
        <v>6420</v>
      </c>
      <c r="K811" t="s">
        <v>6424</v>
      </c>
      <c r="L811" t="s">
        <v>6425</v>
      </c>
      <c r="M811" t="s">
        <v>6423</v>
      </c>
      <c r="N811" s="67" t="s">
        <v>501</v>
      </c>
      <c r="O811" s="67" t="s">
        <v>501</v>
      </c>
      <c r="P811" s="67" t="s">
        <v>501</v>
      </c>
      <c r="Q811" s="67" t="s">
        <v>501</v>
      </c>
    </row>
    <row r="812" spans="1:17" ht="18" customHeight="1">
      <c r="A812">
        <v>4048</v>
      </c>
      <c r="B812">
        <v>4048</v>
      </c>
      <c r="C812" s="10">
        <v>41116</v>
      </c>
      <c r="D812">
        <v>41161</v>
      </c>
      <c r="E812" t="s">
        <v>1698</v>
      </c>
      <c r="F812" t="s">
        <v>1545</v>
      </c>
      <c r="G812" t="s">
        <v>6349</v>
      </c>
      <c r="H812" s="67" t="s">
        <v>501</v>
      </c>
      <c r="I812" s="67" t="s">
        <v>501</v>
      </c>
      <c r="J812" t="s">
        <v>6426</v>
      </c>
      <c r="K812" t="s">
        <v>6427</v>
      </c>
      <c r="L812" t="s">
        <v>6428</v>
      </c>
      <c r="M812" t="s">
        <v>6429</v>
      </c>
      <c r="N812" s="67" t="s">
        <v>501</v>
      </c>
      <c r="O812" s="67" t="s">
        <v>501</v>
      </c>
      <c r="P812" s="67" t="s">
        <v>501</v>
      </c>
      <c r="Q812" s="67" t="s">
        <v>501</v>
      </c>
    </row>
    <row r="813" spans="1:17" ht="18" customHeight="1">
      <c r="A813">
        <v>4051</v>
      </c>
      <c r="B813">
        <v>4051</v>
      </c>
      <c r="C813" s="10">
        <v>41116</v>
      </c>
      <c r="D813">
        <v>41161</v>
      </c>
      <c r="E813" t="s">
        <v>1698</v>
      </c>
      <c r="F813" t="s">
        <v>1545</v>
      </c>
      <c r="G813" t="s">
        <v>6349</v>
      </c>
      <c r="H813" s="67" t="s">
        <v>501</v>
      </c>
      <c r="I813" s="67" t="s">
        <v>501</v>
      </c>
      <c r="J813" t="s">
        <v>6420</v>
      </c>
      <c r="K813" t="s">
        <v>6430</v>
      </c>
      <c r="L813" t="s">
        <v>6431</v>
      </c>
      <c r="M813" t="s">
        <v>6432</v>
      </c>
      <c r="N813" s="67" t="s">
        <v>501</v>
      </c>
      <c r="O813" s="67" t="s">
        <v>501</v>
      </c>
      <c r="P813" s="67" t="s">
        <v>501</v>
      </c>
      <c r="Q813" s="67" t="s">
        <v>501</v>
      </c>
    </row>
    <row r="814" spans="1:17" ht="18" customHeight="1">
      <c r="A814">
        <v>4037</v>
      </c>
      <c r="B814">
        <v>4037</v>
      </c>
      <c r="C814" s="10">
        <v>41116</v>
      </c>
      <c r="D814">
        <v>41161</v>
      </c>
      <c r="E814" t="s">
        <v>1698</v>
      </c>
      <c r="F814" t="s">
        <v>1545</v>
      </c>
      <c r="G814" t="s">
        <v>6349</v>
      </c>
      <c r="H814" s="67" t="s">
        <v>501</v>
      </c>
      <c r="I814" s="67" t="s">
        <v>501</v>
      </c>
      <c r="J814" t="s">
        <v>6408</v>
      </c>
      <c r="K814" t="s">
        <v>6433</v>
      </c>
      <c r="L814" t="s">
        <v>6410</v>
      </c>
      <c r="M814" t="s">
        <v>6411</v>
      </c>
      <c r="N814" s="67" t="s">
        <v>501</v>
      </c>
      <c r="O814" s="67" t="s">
        <v>501</v>
      </c>
      <c r="P814" s="67" t="s">
        <v>501</v>
      </c>
      <c r="Q814" s="67" t="s">
        <v>501</v>
      </c>
    </row>
    <row r="815" spans="1:17" ht="18" customHeight="1">
      <c r="A815">
        <v>4040</v>
      </c>
      <c r="B815">
        <v>4040</v>
      </c>
      <c r="C815" s="10">
        <v>41116</v>
      </c>
      <c r="D815">
        <v>41161</v>
      </c>
      <c r="E815" t="s">
        <v>1698</v>
      </c>
      <c r="F815" t="s">
        <v>1545</v>
      </c>
      <c r="G815" t="s">
        <v>6349</v>
      </c>
      <c r="H815" s="67" t="s">
        <v>501</v>
      </c>
      <c r="I815" s="67" t="s">
        <v>501</v>
      </c>
      <c r="J815" t="s">
        <v>6354</v>
      </c>
      <c r="K815" t="s">
        <v>6433</v>
      </c>
      <c r="L815" t="s">
        <v>6434</v>
      </c>
      <c r="M815" t="s">
        <v>6357</v>
      </c>
      <c r="N815" s="67" t="s">
        <v>501</v>
      </c>
      <c r="O815" s="67" t="s">
        <v>501</v>
      </c>
      <c r="P815" s="67" t="s">
        <v>501</v>
      </c>
      <c r="Q815" s="67" t="s">
        <v>501</v>
      </c>
    </row>
    <row r="816" spans="1:17" ht="18" customHeight="1">
      <c r="A816">
        <v>4041</v>
      </c>
      <c r="B816">
        <v>4041</v>
      </c>
      <c r="C816" s="10">
        <v>41116</v>
      </c>
      <c r="D816">
        <v>41161</v>
      </c>
      <c r="E816" t="s">
        <v>1698</v>
      </c>
      <c r="F816" t="s">
        <v>1545</v>
      </c>
      <c r="G816" t="s">
        <v>6349</v>
      </c>
      <c r="H816" s="67" t="s">
        <v>501</v>
      </c>
      <c r="I816" s="67" t="s">
        <v>501</v>
      </c>
      <c r="J816" t="s">
        <v>6354</v>
      </c>
      <c r="K816" t="s">
        <v>6435</v>
      </c>
      <c r="L816" t="s">
        <v>6352</v>
      </c>
      <c r="M816" t="s">
        <v>6357</v>
      </c>
      <c r="N816" s="67" t="s">
        <v>501</v>
      </c>
      <c r="O816" s="67" t="s">
        <v>501</v>
      </c>
      <c r="P816" s="67" t="s">
        <v>501</v>
      </c>
      <c r="Q816" s="67" t="s">
        <v>501</v>
      </c>
    </row>
    <row r="817" spans="1:17" ht="18" customHeight="1">
      <c r="A817">
        <v>4043</v>
      </c>
      <c r="B817">
        <v>4043</v>
      </c>
      <c r="C817" s="10">
        <v>41116</v>
      </c>
      <c r="D817">
        <v>41161</v>
      </c>
      <c r="E817" t="s">
        <v>1698</v>
      </c>
      <c r="F817" t="s">
        <v>1545</v>
      </c>
      <c r="G817" t="s">
        <v>6349</v>
      </c>
      <c r="H817" s="67" t="s">
        <v>501</v>
      </c>
      <c r="I817" s="67" t="s">
        <v>501</v>
      </c>
      <c r="J817" t="s">
        <v>6436</v>
      </c>
      <c r="K817" t="s">
        <v>6437</v>
      </c>
      <c r="L817" t="s">
        <v>6352</v>
      </c>
      <c r="M817" t="s">
        <v>6438</v>
      </c>
      <c r="N817" s="67" t="s">
        <v>501</v>
      </c>
      <c r="O817" s="67" t="s">
        <v>501</v>
      </c>
      <c r="P817" s="67" t="s">
        <v>501</v>
      </c>
      <c r="Q817" s="67" t="s">
        <v>501</v>
      </c>
    </row>
    <row r="818" spans="1:17" ht="18" customHeight="1">
      <c r="A818">
        <v>4044</v>
      </c>
      <c r="B818">
        <v>4044</v>
      </c>
      <c r="C818" s="10">
        <v>41116</v>
      </c>
      <c r="D818">
        <v>41161</v>
      </c>
      <c r="E818" t="s">
        <v>1698</v>
      </c>
      <c r="F818" t="s">
        <v>1545</v>
      </c>
      <c r="G818" t="s">
        <v>6349</v>
      </c>
      <c r="H818" s="67" t="s">
        <v>501</v>
      </c>
      <c r="I818" s="67" t="s">
        <v>501</v>
      </c>
      <c r="J818" t="s">
        <v>6436</v>
      </c>
      <c r="K818" t="s">
        <v>6437</v>
      </c>
      <c r="L818" t="s">
        <v>6439</v>
      </c>
      <c r="M818" t="s">
        <v>6438</v>
      </c>
      <c r="N818" s="67" t="s">
        <v>501</v>
      </c>
      <c r="O818" s="67" t="s">
        <v>501</v>
      </c>
      <c r="P818" s="67" t="s">
        <v>501</v>
      </c>
      <c r="Q818" s="67" t="s">
        <v>501</v>
      </c>
    </row>
    <row r="819" spans="1:17" ht="18" customHeight="1">
      <c r="A819">
        <v>4045</v>
      </c>
      <c r="B819">
        <v>4045</v>
      </c>
      <c r="C819" s="10">
        <v>41116</v>
      </c>
      <c r="D819">
        <v>41161</v>
      </c>
      <c r="E819" t="s">
        <v>1698</v>
      </c>
      <c r="F819" t="s">
        <v>1545</v>
      </c>
      <c r="G819" t="s">
        <v>6349</v>
      </c>
      <c r="H819" s="67" t="s">
        <v>501</v>
      </c>
      <c r="I819" s="67" t="s">
        <v>501</v>
      </c>
      <c r="J819" t="s">
        <v>6440</v>
      </c>
      <c r="K819" t="s">
        <v>6437</v>
      </c>
      <c r="L819" t="s">
        <v>6352</v>
      </c>
      <c r="M819" t="s">
        <v>6438</v>
      </c>
      <c r="N819" s="67" t="s">
        <v>501</v>
      </c>
      <c r="O819" s="67" t="s">
        <v>501</v>
      </c>
      <c r="P819" s="67" t="s">
        <v>501</v>
      </c>
      <c r="Q819" s="67" t="s">
        <v>501</v>
      </c>
    </row>
    <row r="820" spans="1:17" ht="18" customHeight="1">
      <c r="A820">
        <v>4046</v>
      </c>
      <c r="B820">
        <v>4046</v>
      </c>
      <c r="C820" s="10">
        <v>41116</v>
      </c>
      <c r="D820">
        <v>41161</v>
      </c>
      <c r="E820" t="s">
        <v>1698</v>
      </c>
      <c r="F820" t="s">
        <v>1545</v>
      </c>
      <c r="G820" t="s">
        <v>6349</v>
      </c>
      <c r="H820" s="67" t="s">
        <v>501</v>
      </c>
      <c r="I820" s="67" t="s">
        <v>501</v>
      </c>
      <c r="J820" t="s">
        <v>6417</v>
      </c>
      <c r="K820" t="s">
        <v>6441</v>
      </c>
      <c r="L820" t="s">
        <v>6372</v>
      </c>
      <c r="M820" t="s">
        <v>6442</v>
      </c>
      <c r="N820" s="67" t="s">
        <v>501</v>
      </c>
      <c r="O820" s="67" t="s">
        <v>501</v>
      </c>
      <c r="P820" s="67" t="s">
        <v>501</v>
      </c>
      <c r="Q820" s="67" t="s">
        <v>501</v>
      </c>
    </row>
    <row r="821" spans="1:17" ht="18" customHeight="1">
      <c r="A821">
        <v>4052</v>
      </c>
      <c r="B821">
        <v>4052</v>
      </c>
      <c r="C821" s="10">
        <v>41116</v>
      </c>
      <c r="D821">
        <v>41161</v>
      </c>
      <c r="E821" t="s">
        <v>1698</v>
      </c>
      <c r="F821" t="s">
        <v>1545</v>
      </c>
      <c r="G821" t="s">
        <v>6349</v>
      </c>
      <c r="H821" s="67" t="s">
        <v>501</v>
      </c>
      <c r="I821" s="67" t="s">
        <v>501</v>
      </c>
      <c r="J821" t="s">
        <v>6420</v>
      </c>
      <c r="K821" t="s">
        <v>6443</v>
      </c>
      <c r="L821" t="s">
        <v>6425</v>
      </c>
      <c r="M821" t="s">
        <v>6432</v>
      </c>
      <c r="N821" s="67" t="s">
        <v>501</v>
      </c>
      <c r="O821" s="67" t="s">
        <v>501</v>
      </c>
      <c r="P821" s="67" t="s">
        <v>501</v>
      </c>
      <c r="Q821" s="67" t="s">
        <v>501</v>
      </c>
    </row>
    <row r="822" spans="1:17" ht="18" customHeight="1">
      <c r="A822">
        <v>4074</v>
      </c>
      <c r="B822">
        <v>4074</v>
      </c>
      <c r="C822" s="10">
        <v>41120</v>
      </c>
      <c r="D822">
        <v>41165</v>
      </c>
      <c r="E822" t="s">
        <v>1698</v>
      </c>
      <c r="F822" t="s">
        <v>1545</v>
      </c>
      <c r="G822" t="s">
        <v>170</v>
      </c>
      <c r="H822" s="67" t="s">
        <v>501</v>
      </c>
      <c r="I822" s="67" t="s">
        <v>501</v>
      </c>
      <c r="J822" t="s">
        <v>6506</v>
      </c>
      <c r="K822" t="s">
        <v>3814</v>
      </c>
      <c r="L822" t="s">
        <v>6507</v>
      </c>
      <c r="M822" t="s">
        <v>6508</v>
      </c>
      <c r="N822" s="67" t="s">
        <v>501</v>
      </c>
      <c r="O822" s="67" t="s">
        <v>501</v>
      </c>
      <c r="P822" s="67" t="s">
        <v>501</v>
      </c>
      <c r="Q822" s="67" t="s">
        <v>501</v>
      </c>
    </row>
    <row r="823" spans="1:17" ht="18" customHeight="1">
      <c r="A823">
        <v>4073</v>
      </c>
      <c r="B823">
        <v>4073</v>
      </c>
      <c r="C823" s="10">
        <v>41120</v>
      </c>
      <c r="D823">
        <v>41165</v>
      </c>
      <c r="E823" t="s">
        <v>1698</v>
      </c>
      <c r="F823" t="s">
        <v>1545</v>
      </c>
      <c r="G823" t="s">
        <v>170</v>
      </c>
      <c r="H823" s="67" t="s">
        <v>501</v>
      </c>
      <c r="I823" s="67" t="s">
        <v>501</v>
      </c>
      <c r="J823" t="s">
        <v>6506</v>
      </c>
      <c r="K823" t="s">
        <v>3814</v>
      </c>
      <c r="L823" t="s">
        <v>6509</v>
      </c>
      <c r="M823" t="s">
        <v>6510</v>
      </c>
      <c r="N823" s="67" t="s">
        <v>501</v>
      </c>
      <c r="O823" s="67" t="s">
        <v>501</v>
      </c>
      <c r="P823" s="67" t="s">
        <v>501</v>
      </c>
      <c r="Q823" s="67" t="s">
        <v>501</v>
      </c>
    </row>
    <row r="824" spans="1:17" ht="18" customHeight="1">
      <c r="A824">
        <v>4072</v>
      </c>
      <c r="B824">
        <v>4072</v>
      </c>
      <c r="C824" s="10">
        <v>41120</v>
      </c>
      <c r="D824">
        <v>41165</v>
      </c>
      <c r="E824" t="s">
        <v>1698</v>
      </c>
      <c r="F824" t="s">
        <v>1545</v>
      </c>
      <c r="G824" t="s">
        <v>170</v>
      </c>
      <c r="H824" s="67" t="s">
        <v>501</v>
      </c>
      <c r="I824" s="67" t="s">
        <v>501</v>
      </c>
      <c r="J824" t="s">
        <v>6506</v>
      </c>
      <c r="K824" t="s">
        <v>6511</v>
      </c>
      <c r="L824" t="s">
        <v>6512</v>
      </c>
      <c r="M824" t="s">
        <v>6513</v>
      </c>
      <c r="N824" s="67" t="s">
        <v>501</v>
      </c>
      <c r="O824" s="67" t="s">
        <v>501</v>
      </c>
      <c r="P824" s="67" t="s">
        <v>501</v>
      </c>
      <c r="Q824" s="67" t="s">
        <v>501</v>
      </c>
    </row>
    <row r="825" spans="1:17" ht="18" customHeight="1">
      <c r="A825">
        <v>4071</v>
      </c>
      <c r="B825">
        <v>4071</v>
      </c>
      <c r="C825" s="10">
        <v>41120</v>
      </c>
      <c r="D825">
        <v>41165</v>
      </c>
      <c r="E825" t="s">
        <v>1698</v>
      </c>
      <c r="F825" t="s">
        <v>1545</v>
      </c>
      <c r="G825" t="s">
        <v>170</v>
      </c>
      <c r="H825" s="67" t="s">
        <v>501</v>
      </c>
      <c r="I825" s="67" t="s">
        <v>501</v>
      </c>
      <c r="J825" t="s">
        <v>6514</v>
      </c>
      <c r="K825" t="s">
        <v>6515</v>
      </c>
      <c r="L825" t="s">
        <v>4994</v>
      </c>
      <c r="M825" t="s">
        <v>6516</v>
      </c>
      <c r="N825" s="67" t="s">
        <v>501</v>
      </c>
      <c r="O825" s="67" t="s">
        <v>501</v>
      </c>
      <c r="P825" s="67" t="s">
        <v>501</v>
      </c>
      <c r="Q825" s="67" t="s">
        <v>501</v>
      </c>
    </row>
    <row r="826" spans="1:17" ht="18" customHeight="1">
      <c r="A826">
        <v>4070</v>
      </c>
      <c r="B826">
        <v>4070</v>
      </c>
      <c r="C826" s="10">
        <v>41120</v>
      </c>
      <c r="D826">
        <v>41165</v>
      </c>
      <c r="E826" t="s">
        <v>1698</v>
      </c>
      <c r="F826" t="s">
        <v>1545</v>
      </c>
      <c r="G826" t="s">
        <v>170</v>
      </c>
      <c r="H826" s="67" t="s">
        <v>501</v>
      </c>
      <c r="I826" s="67" t="s">
        <v>501</v>
      </c>
      <c r="J826" t="s">
        <v>6517</v>
      </c>
      <c r="K826" t="s">
        <v>6518</v>
      </c>
      <c r="L826" t="s">
        <v>4994</v>
      </c>
      <c r="M826" t="s">
        <v>6519</v>
      </c>
      <c r="N826" s="67" t="s">
        <v>501</v>
      </c>
      <c r="O826" s="67" t="s">
        <v>501</v>
      </c>
      <c r="P826" s="67" t="s">
        <v>501</v>
      </c>
      <c r="Q826" s="67" t="s">
        <v>501</v>
      </c>
    </row>
    <row r="827" spans="1:17" ht="18" customHeight="1">
      <c r="A827">
        <v>4069</v>
      </c>
      <c r="B827">
        <v>4069</v>
      </c>
      <c r="C827" s="10">
        <v>41120</v>
      </c>
      <c r="D827">
        <v>41165</v>
      </c>
      <c r="E827" t="s">
        <v>1698</v>
      </c>
      <c r="F827" t="s">
        <v>1545</v>
      </c>
      <c r="G827" t="s">
        <v>170</v>
      </c>
      <c r="H827" s="67" t="s">
        <v>501</v>
      </c>
      <c r="I827" s="67" t="s">
        <v>501</v>
      </c>
      <c r="J827" t="s">
        <v>6520</v>
      </c>
      <c r="K827" t="s">
        <v>6521</v>
      </c>
      <c r="L827" t="s">
        <v>4994</v>
      </c>
      <c r="M827" t="s">
        <v>6522</v>
      </c>
      <c r="N827" s="67" t="s">
        <v>501</v>
      </c>
      <c r="O827" s="67" t="s">
        <v>501</v>
      </c>
      <c r="P827" s="67" t="s">
        <v>501</v>
      </c>
      <c r="Q827" s="67" t="s">
        <v>501</v>
      </c>
    </row>
    <row r="828" spans="1:17" ht="18" customHeight="1">
      <c r="A828">
        <v>4068</v>
      </c>
      <c r="B828">
        <v>4068</v>
      </c>
      <c r="C828" s="10">
        <v>41120</v>
      </c>
      <c r="D828">
        <v>41165</v>
      </c>
      <c r="E828" t="s">
        <v>1698</v>
      </c>
      <c r="F828" t="s">
        <v>1545</v>
      </c>
      <c r="G828" t="s">
        <v>170</v>
      </c>
      <c r="H828" s="67" t="s">
        <v>501</v>
      </c>
      <c r="I828" s="67" t="s">
        <v>501</v>
      </c>
      <c r="J828" t="s">
        <v>6523</v>
      </c>
      <c r="K828" t="s">
        <v>6524</v>
      </c>
      <c r="L828" t="s">
        <v>4994</v>
      </c>
      <c r="M828" t="s">
        <v>6525</v>
      </c>
      <c r="N828" s="67" t="s">
        <v>501</v>
      </c>
      <c r="O828" s="67" t="s">
        <v>501</v>
      </c>
      <c r="P828" s="67" t="s">
        <v>501</v>
      </c>
      <c r="Q828" s="67" t="s">
        <v>501</v>
      </c>
    </row>
    <row r="829" spans="1:17" ht="18" customHeight="1">
      <c r="A829">
        <v>4067</v>
      </c>
      <c r="B829">
        <v>4067</v>
      </c>
      <c r="C829" s="10">
        <v>41120</v>
      </c>
      <c r="D829">
        <v>41165</v>
      </c>
      <c r="E829" t="s">
        <v>1698</v>
      </c>
      <c r="F829" t="s">
        <v>1545</v>
      </c>
      <c r="G829" t="s">
        <v>170</v>
      </c>
      <c r="H829" s="67" t="s">
        <v>501</v>
      </c>
      <c r="I829" s="67" t="s">
        <v>501</v>
      </c>
      <c r="J829" t="s">
        <v>6526</v>
      </c>
      <c r="K829" t="s">
        <v>6527</v>
      </c>
      <c r="L829" t="s">
        <v>4994</v>
      </c>
      <c r="M829" t="s">
        <v>6528</v>
      </c>
      <c r="N829" s="67" t="s">
        <v>501</v>
      </c>
      <c r="O829" s="67" t="s">
        <v>501</v>
      </c>
      <c r="P829" s="67" t="s">
        <v>501</v>
      </c>
      <c r="Q829" s="67" t="s">
        <v>501</v>
      </c>
    </row>
    <row r="830" spans="1:17" ht="18" customHeight="1">
      <c r="A830">
        <v>4066</v>
      </c>
      <c r="B830">
        <v>4066</v>
      </c>
      <c r="C830" s="10">
        <v>41120</v>
      </c>
      <c r="D830">
        <v>41165</v>
      </c>
      <c r="E830" t="s">
        <v>1698</v>
      </c>
      <c r="F830" t="s">
        <v>1545</v>
      </c>
      <c r="G830" t="s">
        <v>170</v>
      </c>
      <c r="H830" s="67" t="s">
        <v>501</v>
      </c>
      <c r="I830" s="67" t="s">
        <v>501</v>
      </c>
      <c r="J830" t="s">
        <v>6529</v>
      </c>
      <c r="K830" t="s">
        <v>6530</v>
      </c>
      <c r="L830" t="s">
        <v>4994</v>
      </c>
      <c r="M830" t="s">
        <v>6531</v>
      </c>
      <c r="N830" s="67" t="s">
        <v>501</v>
      </c>
      <c r="O830" s="67" t="s">
        <v>501</v>
      </c>
      <c r="P830" s="67" t="s">
        <v>501</v>
      </c>
      <c r="Q830" s="67" t="s">
        <v>501</v>
      </c>
    </row>
    <row r="831" spans="1:17" ht="18" customHeight="1">
      <c r="A831">
        <v>4065</v>
      </c>
      <c r="B831">
        <v>4065</v>
      </c>
      <c r="C831" s="10">
        <v>41120</v>
      </c>
      <c r="D831">
        <v>41165</v>
      </c>
      <c r="E831" t="s">
        <v>1698</v>
      </c>
      <c r="F831" t="s">
        <v>1545</v>
      </c>
      <c r="G831" t="s">
        <v>170</v>
      </c>
      <c r="H831" s="67" t="s">
        <v>501</v>
      </c>
      <c r="I831" s="67" t="s">
        <v>501</v>
      </c>
      <c r="J831" t="s">
        <v>6506</v>
      </c>
      <c r="K831" t="s">
        <v>6532</v>
      </c>
      <c r="L831" t="s">
        <v>4994</v>
      </c>
      <c r="M831" t="s">
        <v>6533</v>
      </c>
      <c r="N831" s="67" t="s">
        <v>501</v>
      </c>
      <c r="O831" s="67" t="s">
        <v>501</v>
      </c>
      <c r="P831" s="67" t="s">
        <v>501</v>
      </c>
      <c r="Q831" s="67" t="s">
        <v>501</v>
      </c>
    </row>
    <row r="832" spans="1:17" ht="18" customHeight="1">
      <c r="A832">
        <v>4064</v>
      </c>
      <c r="B832">
        <v>4064</v>
      </c>
      <c r="C832" s="10">
        <v>41120</v>
      </c>
      <c r="D832">
        <v>41165</v>
      </c>
      <c r="E832" t="s">
        <v>1698</v>
      </c>
      <c r="F832" t="s">
        <v>1545</v>
      </c>
      <c r="G832" t="s">
        <v>170</v>
      </c>
      <c r="H832" s="67" t="s">
        <v>501</v>
      </c>
      <c r="I832" s="67" t="s">
        <v>501</v>
      </c>
      <c r="J832" t="s">
        <v>6534</v>
      </c>
      <c r="K832" t="s">
        <v>6535</v>
      </c>
      <c r="L832" t="s">
        <v>4994</v>
      </c>
      <c r="M832" t="s">
        <v>6536</v>
      </c>
      <c r="N832" s="67" t="s">
        <v>501</v>
      </c>
      <c r="O832" s="67" t="s">
        <v>501</v>
      </c>
      <c r="P832" s="67" t="s">
        <v>501</v>
      </c>
      <c r="Q832" s="67" t="s">
        <v>501</v>
      </c>
    </row>
    <row r="833" spans="1:17" ht="18" customHeight="1">
      <c r="A833">
        <v>4063</v>
      </c>
      <c r="B833">
        <v>4063</v>
      </c>
      <c r="C833" s="10">
        <v>41120</v>
      </c>
      <c r="D833">
        <v>41165</v>
      </c>
      <c r="E833" t="s">
        <v>1698</v>
      </c>
      <c r="F833" t="s">
        <v>1545</v>
      </c>
      <c r="G833" t="s">
        <v>170</v>
      </c>
      <c r="H833" s="67" t="s">
        <v>501</v>
      </c>
      <c r="I833" s="67" t="s">
        <v>501</v>
      </c>
      <c r="J833" t="s">
        <v>6534</v>
      </c>
      <c r="K833" t="s">
        <v>6537</v>
      </c>
      <c r="L833" t="s">
        <v>4994</v>
      </c>
      <c r="M833" t="s">
        <v>6536</v>
      </c>
      <c r="N833" s="67" t="s">
        <v>501</v>
      </c>
      <c r="O833" s="67" t="s">
        <v>501</v>
      </c>
      <c r="P833" s="67" t="s">
        <v>501</v>
      </c>
      <c r="Q833" s="67" t="s">
        <v>501</v>
      </c>
    </row>
    <row r="834" spans="1:17" ht="18" customHeight="1">
      <c r="A834">
        <v>4062</v>
      </c>
      <c r="B834">
        <v>4062</v>
      </c>
      <c r="C834" s="10">
        <v>41120</v>
      </c>
      <c r="D834">
        <v>41165</v>
      </c>
      <c r="E834" t="s">
        <v>1698</v>
      </c>
      <c r="F834" t="s">
        <v>1545</v>
      </c>
      <c r="G834" t="s">
        <v>170</v>
      </c>
      <c r="H834" s="67" t="s">
        <v>501</v>
      </c>
      <c r="I834" s="67" t="s">
        <v>501</v>
      </c>
      <c r="J834" t="s">
        <v>6538</v>
      </c>
      <c r="K834" t="s">
        <v>6539</v>
      </c>
      <c r="L834" t="s">
        <v>4994</v>
      </c>
      <c r="M834" t="s">
        <v>6540</v>
      </c>
      <c r="N834" s="67" t="s">
        <v>501</v>
      </c>
      <c r="O834" s="67" t="s">
        <v>501</v>
      </c>
      <c r="P834" s="67" t="s">
        <v>501</v>
      </c>
      <c r="Q834" s="67" t="s">
        <v>501</v>
      </c>
    </row>
    <row r="835" spans="1:17" ht="18" customHeight="1">
      <c r="A835">
        <v>4061</v>
      </c>
      <c r="B835">
        <v>4061</v>
      </c>
      <c r="C835" s="10">
        <v>41120</v>
      </c>
      <c r="D835">
        <v>41165</v>
      </c>
      <c r="E835" t="s">
        <v>1698</v>
      </c>
      <c r="F835" t="s">
        <v>1545</v>
      </c>
      <c r="G835" t="s">
        <v>170</v>
      </c>
      <c r="H835" s="67" t="s">
        <v>501</v>
      </c>
      <c r="I835" s="67" t="s">
        <v>501</v>
      </c>
      <c r="J835" t="s">
        <v>6541</v>
      </c>
      <c r="K835" t="s">
        <v>6542</v>
      </c>
      <c r="L835" t="s">
        <v>4994</v>
      </c>
      <c r="M835" t="s">
        <v>6543</v>
      </c>
      <c r="N835" s="67" t="s">
        <v>501</v>
      </c>
      <c r="O835" s="67" t="s">
        <v>501</v>
      </c>
      <c r="P835" s="67" t="s">
        <v>501</v>
      </c>
      <c r="Q835" s="67" t="s">
        <v>501</v>
      </c>
    </row>
    <row r="836" spans="1:17" ht="18" customHeight="1">
      <c r="A836">
        <v>4060</v>
      </c>
      <c r="B836">
        <v>4060</v>
      </c>
      <c r="C836" s="10">
        <v>41120</v>
      </c>
      <c r="D836">
        <v>41165</v>
      </c>
      <c r="E836" t="s">
        <v>1698</v>
      </c>
      <c r="F836" t="s">
        <v>1545</v>
      </c>
      <c r="G836" t="s">
        <v>170</v>
      </c>
      <c r="H836" s="67" t="s">
        <v>501</v>
      </c>
      <c r="I836" s="67" t="s">
        <v>501</v>
      </c>
      <c r="J836" t="s">
        <v>6544</v>
      </c>
      <c r="K836" t="s">
        <v>6545</v>
      </c>
      <c r="L836" t="s">
        <v>4994</v>
      </c>
      <c r="M836" t="s">
        <v>6546</v>
      </c>
      <c r="N836" s="67" t="s">
        <v>501</v>
      </c>
      <c r="O836" s="67" t="s">
        <v>501</v>
      </c>
      <c r="P836" s="67" t="s">
        <v>501</v>
      </c>
      <c r="Q836" s="67" t="s">
        <v>501</v>
      </c>
    </row>
    <row r="837" spans="1:17" ht="18" customHeight="1">
      <c r="A837">
        <v>4059</v>
      </c>
      <c r="B837">
        <v>4059</v>
      </c>
      <c r="C837" s="10">
        <v>41120</v>
      </c>
      <c r="D837">
        <v>41165</v>
      </c>
      <c r="E837" t="s">
        <v>1698</v>
      </c>
      <c r="F837" t="s">
        <v>1545</v>
      </c>
      <c r="G837" t="s">
        <v>170</v>
      </c>
      <c r="H837" s="67" t="s">
        <v>501</v>
      </c>
      <c r="I837" s="67" t="s">
        <v>501</v>
      </c>
      <c r="J837" t="s">
        <v>6547</v>
      </c>
      <c r="K837" t="s">
        <v>6548</v>
      </c>
      <c r="L837" t="s">
        <v>4994</v>
      </c>
      <c r="M837" t="s">
        <v>6549</v>
      </c>
      <c r="N837" s="67" t="s">
        <v>501</v>
      </c>
      <c r="O837" s="67" t="s">
        <v>501</v>
      </c>
      <c r="P837" s="67" t="s">
        <v>501</v>
      </c>
      <c r="Q837" s="67" t="s">
        <v>501</v>
      </c>
    </row>
    <row r="838" spans="1:17" ht="18" customHeight="1">
      <c r="A838">
        <v>4058</v>
      </c>
      <c r="B838">
        <v>4058</v>
      </c>
      <c r="C838" s="10">
        <v>41120</v>
      </c>
      <c r="D838">
        <v>41165</v>
      </c>
      <c r="E838" t="s">
        <v>1698</v>
      </c>
      <c r="F838" t="s">
        <v>1545</v>
      </c>
      <c r="G838" t="s">
        <v>170</v>
      </c>
      <c r="H838" s="67" t="s">
        <v>501</v>
      </c>
      <c r="I838" s="67" t="s">
        <v>501</v>
      </c>
      <c r="J838" t="s">
        <v>6550</v>
      </c>
      <c r="K838" t="s">
        <v>6551</v>
      </c>
      <c r="L838" t="s">
        <v>4994</v>
      </c>
      <c r="M838" t="s">
        <v>6552</v>
      </c>
      <c r="N838" s="67" t="s">
        <v>501</v>
      </c>
      <c r="O838" s="67" t="s">
        <v>501</v>
      </c>
      <c r="P838" s="67" t="s">
        <v>501</v>
      </c>
      <c r="Q838" s="67" t="s">
        <v>501</v>
      </c>
    </row>
    <row r="839" spans="1:17" ht="18" customHeight="1">
      <c r="A839">
        <v>4057</v>
      </c>
      <c r="B839">
        <v>4057</v>
      </c>
      <c r="C839" s="10">
        <v>41120</v>
      </c>
      <c r="D839">
        <v>41165</v>
      </c>
      <c r="E839" t="s">
        <v>1698</v>
      </c>
      <c r="F839" t="s">
        <v>1545</v>
      </c>
      <c r="G839" t="s">
        <v>170</v>
      </c>
      <c r="H839" s="67" t="s">
        <v>501</v>
      </c>
      <c r="I839" s="67" t="s">
        <v>501</v>
      </c>
      <c r="J839" t="s">
        <v>6553</v>
      </c>
      <c r="K839" t="s">
        <v>6554</v>
      </c>
      <c r="L839" t="s">
        <v>4994</v>
      </c>
      <c r="M839" t="s">
        <v>6555</v>
      </c>
      <c r="N839" s="67" t="s">
        <v>501</v>
      </c>
      <c r="O839" s="67" t="s">
        <v>501</v>
      </c>
      <c r="P839" s="67" t="s">
        <v>501</v>
      </c>
      <c r="Q839" s="67" t="s">
        <v>501</v>
      </c>
    </row>
    <row r="840" spans="1:17" ht="18" customHeight="1">
      <c r="A840">
        <v>4056</v>
      </c>
      <c r="B840">
        <v>4056</v>
      </c>
      <c r="C840" s="10">
        <v>41120</v>
      </c>
      <c r="D840">
        <v>41165</v>
      </c>
      <c r="E840" t="s">
        <v>1698</v>
      </c>
      <c r="F840" t="s">
        <v>1545</v>
      </c>
      <c r="G840" t="s">
        <v>170</v>
      </c>
      <c r="H840" s="67" t="s">
        <v>501</v>
      </c>
      <c r="I840" s="67" t="s">
        <v>501</v>
      </c>
      <c r="J840" t="s">
        <v>6556</v>
      </c>
      <c r="K840" t="s">
        <v>6557</v>
      </c>
      <c r="L840" t="s">
        <v>4994</v>
      </c>
      <c r="M840" t="s">
        <v>6558</v>
      </c>
      <c r="N840" s="67" t="s">
        <v>501</v>
      </c>
      <c r="O840" s="67" t="s">
        <v>501</v>
      </c>
      <c r="P840" s="67" t="s">
        <v>501</v>
      </c>
      <c r="Q840" s="67" t="s">
        <v>501</v>
      </c>
    </row>
  </sheetData>
  <customSheetViews>
    <customSheetView guid="{539B099F-E275-407B-9319-0D9ADFCA1C18}" scale="90">
      <selection sqref="A1:Q821"/>
      <pageMargins left="0.511811024" right="0.511811024" top="0.78740157499999996" bottom="0.78740157499999996" header="0.31496062000000002" footer="0.31496062000000002"/>
      <pageSetup paperSize="9" orientation="portrait" r:id="rId1"/>
    </customSheetView>
    <customSheetView guid="{6BA235E4-56C2-4FA7-839D-98DA23C3EC2A}" scale="90">
      <selection activeCell="B1" sqref="B1:B1048576"/>
      <pageMargins left="0.511811024" right="0.511811024" top="0.78740157499999996" bottom="0.78740157499999996" header="0.31496062000000002" footer="0.31496062000000002"/>
      <pageSetup paperSize="9" orientation="portrait" r:id="rId2"/>
    </customSheetView>
  </customSheetViews>
  <pageMargins left="0.511811024" right="0.511811024" top="0.78740157499999996" bottom="0.78740157499999996" header="0.31496062000000002" footer="0.31496062000000002"/>
  <pageSetup paperSize="9" orientation="portrait" r:id="rId3"/>
</worksheet>
</file>

<file path=xl/worksheets/sheet7.xml><?xml version="1.0" encoding="utf-8"?>
<worksheet xmlns="http://schemas.openxmlformats.org/spreadsheetml/2006/main" xmlns:r="http://schemas.openxmlformats.org/officeDocument/2006/relationships">
  <sheetPr codeName="Plan8"/>
  <dimension ref="A1:J319"/>
  <sheetViews>
    <sheetView zoomScale="80" zoomScaleNormal="80" workbookViewId="0">
      <selection activeCell="F4" sqref="F4"/>
    </sheetView>
  </sheetViews>
  <sheetFormatPr defaultRowHeight="15"/>
  <cols>
    <col min="2" max="2" width="19.85546875" customWidth="1"/>
    <col min="3" max="3" width="36" customWidth="1"/>
    <col min="4" max="4" width="26" bestFit="1" customWidth="1"/>
    <col min="5" max="5" width="11.5703125" bestFit="1" customWidth="1"/>
    <col min="6" max="6" width="20.85546875" bestFit="1" customWidth="1"/>
    <col min="7" max="7" width="15" customWidth="1"/>
    <col min="8" max="8" width="15.7109375" customWidth="1"/>
    <col min="9" max="9" width="14.28515625" customWidth="1"/>
    <col min="11" max="11" width="70.140625" bestFit="1" customWidth="1"/>
  </cols>
  <sheetData>
    <row r="1" spans="1:10">
      <c r="A1" t="s">
        <v>5</v>
      </c>
      <c r="B1" t="s">
        <v>270</v>
      </c>
      <c r="C1" t="s">
        <v>9</v>
      </c>
      <c r="D1" t="s">
        <v>271</v>
      </c>
      <c r="E1" t="s">
        <v>272</v>
      </c>
      <c r="F1" t="s">
        <v>497</v>
      </c>
      <c r="G1" t="s">
        <v>0</v>
      </c>
      <c r="H1" t="s">
        <v>676</v>
      </c>
      <c r="I1" t="s">
        <v>2953</v>
      </c>
      <c r="J1" t="s">
        <v>677</v>
      </c>
    </row>
    <row r="2" spans="1:10">
      <c r="A2" t="s">
        <v>142</v>
      </c>
      <c r="B2" t="s">
        <v>280</v>
      </c>
      <c r="C2" t="s">
        <v>289</v>
      </c>
      <c r="D2" t="s">
        <v>275</v>
      </c>
      <c r="E2">
        <v>40911</v>
      </c>
      <c r="F2" t="s">
        <v>496</v>
      </c>
      <c r="G2" t="s">
        <v>496</v>
      </c>
      <c r="H2" s="48" t="s">
        <v>2954</v>
      </c>
      <c r="I2">
        <v>4033</v>
      </c>
      <c r="J2" t="s">
        <v>496</v>
      </c>
    </row>
    <row r="3" spans="1:10">
      <c r="A3" t="s">
        <v>141</v>
      </c>
      <c r="B3" t="s">
        <v>280</v>
      </c>
      <c r="C3" t="s">
        <v>288</v>
      </c>
      <c r="D3" t="s">
        <v>294</v>
      </c>
      <c r="E3">
        <v>40914</v>
      </c>
      <c r="F3" t="s">
        <v>496</v>
      </c>
      <c r="G3" t="s">
        <v>496</v>
      </c>
      <c r="H3" t="s">
        <v>487</v>
      </c>
      <c r="I3">
        <v>4033</v>
      </c>
      <c r="J3" t="s">
        <v>496</v>
      </c>
    </row>
    <row r="4" spans="1:10">
      <c r="A4" t="s">
        <v>136</v>
      </c>
      <c r="B4" t="s">
        <v>280</v>
      </c>
      <c r="C4" t="s">
        <v>283</v>
      </c>
      <c r="D4" t="s">
        <v>275</v>
      </c>
      <c r="E4">
        <v>40917</v>
      </c>
      <c r="F4" t="s">
        <v>496</v>
      </c>
      <c r="G4" t="s">
        <v>496</v>
      </c>
      <c r="H4" t="s">
        <v>487</v>
      </c>
      <c r="I4">
        <v>4033</v>
      </c>
      <c r="J4" t="s">
        <v>496</v>
      </c>
    </row>
    <row r="5" spans="1:10">
      <c r="A5" t="s">
        <v>137</v>
      </c>
      <c r="B5" t="s">
        <v>280</v>
      </c>
      <c r="C5" t="s">
        <v>284</v>
      </c>
      <c r="D5" t="s">
        <v>275</v>
      </c>
      <c r="E5">
        <v>41015</v>
      </c>
      <c r="F5" t="s">
        <v>3095</v>
      </c>
      <c r="G5" t="s">
        <v>496</v>
      </c>
      <c r="H5" t="s">
        <v>2955</v>
      </c>
      <c r="I5">
        <v>4033</v>
      </c>
      <c r="J5" t="s">
        <v>3095</v>
      </c>
    </row>
    <row r="6" spans="1:10">
      <c r="A6" t="s">
        <v>133</v>
      </c>
      <c r="B6" t="s">
        <v>280</v>
      </c>
      <c r="C6" t="s">
        <v>292</v>
      </c>
      <c r="D6" t="s">
        <v>275</v>
      </c>
      <c r="E6">
        <v>40917</v>
      </c>
      <c r="F6" t="s">
        <v>496</v>
      </c>
      <c r="G6" t="s">
        <v>496</v>
      </c>
      <c r="H6" t="s">
        <v>486</v>
      </c>
      <c r="I6">
        <v>4033</v>
      </c>
      <c r="J6" t="s">
        <v>496</v>
      </c>
    </row>
    <row r="7" spans="1:10">
      <c r="A7" t="s">
        <v>134</v>
      </c>
      <c r="B7" t="s">
        <v>280</v>
      </c>
      <c r="C7" t="s">
        <v>281</v>
      </c>
      <c r="D7" t="s">
        <v>275</v>
      </c>
      <c r="E7">
        <v>40893</v>
      </c>
      <c r="F7" t="s">
        <v>496</v>
      </c>
      <c r="G7" t="s">
        <v>496</v>
      </c>
      <c r="H7" s="48" t="s">
        <v>2954</v>
      </c>
      <c r="I7">
        <v>4033</v>
      </c>
      <c r="J7" t="s">
        <v>496</v>
      </c>
    </row>
    <row r="8" spans="1:10">
      <c r="A8" t="s">
        <v>135</v>
      </c>
      <c r="B8" t="s">
        <v>280</v>
      </c>
      <c r="C8" t="s">
        <v>282</v>
      </c>
      <c r="D8" t="s">
        <v>275</v>
      </c>
      <c r="E8">
        <v>40893</v>
      </c>
      <c r="F8" t="s">
        <v>496</v>
      </c>
      <c r="G8" t="s">
        <v>496</v>
      </c>
      <c r="H8" s="48" t="s">
        <v>2954</v>
      </c>
      <c r="I8">
        <v>4033</v>
      </c>
      <c r="J8" t="s">
        <v>496</v>
      </c>
    </row>
    <row r="9" spans="1:10">
      <c r="A9" t="s">
        <v>138</v>
      </c>
      <c r="B9" t="s">
        <v>280</v>
      </c>
      <c r="C9" t="s">
        <v>285</v>
      </c>
      <c r="D9" t="s">
        <v>275</v>
      </c>
      <c r="E9">
        <v>40896</v>
      </c>
      <c r="F9" t="s">
        <v>496</v>
      </c>
      <c r="G9" t="s">
        <v>496</v>
      </c>
      <c r="H9" s="48" t="s">
        <v>2954</v>
      </c>
      <c r="I9">
        <v>4033</v>
      </c>
      <c r="J9" t="s">
        <v>496</v>
      </c>
    </row>
    <row r="10" spans="1:10">
      <c r="A10" t="s">
        <v>139</v>
      </c>
      <c r="B10" t="s">
        <v>280</v>
      </c>
      <c r="C10" t="s">
        <v>286</v>
      </c>
      <c r="D10" t="s">
        <v>275</v>
      </c>
      <c r="E10">
        <v>40907</v>
      </c>
      <c r="F10" t="s">
        <v>496</v>
      </c>
      <c r="G10" t="s">
        <v>496</v>
      </c>
      <c r="H10" s="48" t="s">
        <v>2954</v>
      </c>
      <c r="I10">
        <v>4033</v>
      </c>
      <c r="J10" t="s">
        <v>496</v>
      </c>
    </row>
    <row r="11" spans="1:10">
      <c r="A11" t="s">
        <v>140</v>
      </c>
      <c r="B11" t="s">
        <v>280</v>
      </c>
      <c r="C11" t="s">
        <v>287</v>
      </c>
      <c r="D11" t="s">
        <v>275</v>
      </c>
      <c r="E11">
        <v>40906</v>
      </c>
      <c r="F11" t="s">
        <v>496</v>
      </c>
      <c r="G11" t="s">
        <v>496</v>
      </c>
      <c r="H11" s="48" t="s">
        <v>2954</v>
      </c>
      <c r="I11">
        <v>4033</v>
      </c>
      <c r="J11" t="s">
        <v>496</v>
      </c>
    </row>
    <row r="12" spans="1:10">
      <c r="A12" t="s">
        <v>143</v>
      </c>
      <c r="B12" t="s">
        <v>280</v>
      </c>
      <c r="C12" t="s">
        <v>290</v>
      </c>
      <c r="D12" t="s">
        <v>275</v>
      </c>
      <c r="E12">
        <v>40897</v>
      </c>
      <c r="F12" t="s">
        <v>496</v>
      </c>
      <c r="G12" t="s">
        <v>496</v>
      </c>
      <c r="H12" s="48" t="s">
        <v>2954</v>
      </c>
      <c r="I12">
        <v>4033</v>
      </c>
      <c r="J12" t="s">
        <v>496</v>
      </c>
    </row>
    <row r="13" spans="1:10">
      <c r="A13" t="s">
        <v>144</v>
      </c>
      <c r="B13" t="s">
        <v>280</v>
      </c>
      <c r="C13" t="s">
        <v>291</v>
      </c>
      <c r="D13" t="s">
        <v>275</v>
      </c>
      <c r="E13">
        <v>40905</v>
      </c>
      <c r="F13" t="s">
        <v>496</v>
      </c>
      <c r="G13" t="s">
        <v>496</v>
      </c>
      <c r="H13" s="48" t="s">
        <v>2954</v>
      </c>
      <c r="I13">
        <v>4033</v>
      </c>
      <c r="J13" t="s">
        <v>496</v>
      </c>
    </row>
    <row r="14" spans="1:10">
      <c r="A14" t="s">
        <v>19</v>
      </c>
      <c r="B14" t="s">
        <v>316</v>
      </c>
      <c r="C14" t="s">
        <v>317</v>
      </c>
      <c r="D14" t="s">
        <v>312</v>
      </c>
      <c r="E14">
        <v>40926</v>
      </c>
      <c r="F14" t="s">
        <v>496</v>
      </c>
      <c r="G14" t="s">
        <v>496</v>
      </c>
      <c r="H14" t="s">
        <v>669</v>
      </c>
      <c r="I14">
        <v>4033</v>
      </c>
      <c r="J14" t="s">
        <v>496</v>
      </c>
    </row>
    <row r="15" spans="1:10" ht="30">
      <c r="A15" t="s">
        <v>783</v>
      </c>
      <c r="B15" t="s">
        <v>784</v>
      </c>
      <c r="C15" t="s">
        <v>963</v>
      </c>
      <c r="D15" t="s">
        <v>964</v>
      </c>
      <c r="E15" t="s">
        <v>501</v>
      </c>
      <c r="F15" t="s">
        <v>684</v>
      </c>
      <c r="G15" t="s">
        <v>674</v>
      </c>
      <c r="H15" s="67" t="s">
        <v>3201</v>
      </c>
      <c r="I15">
        <v>4033</v>
      </c>
      <c r="J15" t="s">
        <v>684</v>
      </c>
    </row>
    <row r="16" spans="1:10">
      <c r="A16" t="s">
        <v>797</v>
      </c>
      <c r="B16" t="s">
        <v>798</v>
      </c>
      <c r="C16" t="s">
        <v>967</v>
      </c>
      <c r="D16" t="s">
        <v>968</v>
      </c>
      <c r="E16">
        <v>40967</v>
      </c>
      <c r="F16" t="s">
        <v>496</v>
      </c>
      <c r="G16" t="s">
        <v>496</v>
      </c>
      <c r="H16" t="s">
        <v>487</v>
      </c>
      <c r="I16">
        <v>4033</v>
      </c>
      <c r="J16" t="s">
        <v>496</v>
      </c>
    </row>
    <row r="17" spans="1:10">
      <c r="A17" t="s">
        <v>813</v>
      </c>
      <c r="B17" t="s">
        <v>814</v>
      </c>
      <c r="C17" t="s">
        <v>969</v>
      </c>
      <c r="D17" t="s">
        <v>968</v>
      </c>
      <c r="E17">
        <v>40975</v>
      </c>
      <c r="F17" t="s">
        <v>496</v>
      </c>
      <c r="G17" t="s">
        <v>496</v>
      </c>
      <c r="H17" t="s">
        <v>486</v>
      </c>
      <c r="I17">
        <v>4033</v>
      </c>
      <c r="J17" t="s">
        <v>496</v>
      </c>
    </row>
    <row r="18" spans="1:10" ht="30">
      <c r="A18" t="s">
        <v>787</v>
      </c>
      <c r="B18" t="s">
        <v>788</v>
      </c>
      <c r="C18" t="s">
        <v>972</v>
      </c>
      <c r="D18" t="s">
        <v>973</v>
      </c>
      <c r="E18" t="s">
        <v>501</v>
      </c>
      <c r="F18" t="s">
        <v>684</v>
      </c>
      <c r="G18" t="s">
        <v>674</v>
      </c>
      <c r="H18" s="67" t="s">
        <v>3201</v>
      </c>
      <c r="I18">
        <v>4033</v>
      </c>
      <c r="J18" t="s">
        <v>684</v>
      </c>
    </row>
    <row r="19" spans="1:10" ht="30">
      <c r="A19" t="s">
        <v>809</v>
      </c>
      <c r="B19" t="s">
        <v>810</v>
      </c>
      <c r="C19" t="s">
        <v>974</v>
      </c>
      <c r="D19" t="s">
        <v>975</v>
      </c>
      <c r="E19" t="s">
        <v>501</v>
      </c>
      <c r="F19" t="s">
        <v>684</v>
      </c>
      <c r="G19" t="s">
        <v>674</v>
      </c>
      <c r="H19" s="67" t="s">
        <v>3201</v>
      </c>
      <c r="I19">
        <v>4033</v>
      </c>
      <c r="J19" t="s">
        <v>684</v>
      </c>
    </row>
    <row r="20" spans="1:10" ht="30">
      <c r="A20" t="s">
        <v>795</v>
      </c>
      <c r="B20" t="s">
        <v>796</v>
      </c>
      <c r="C20" t="s">
        <v>976</v>
      </c>
      <c r="D20" t="s">
        <v>776</v>
      </c>
      <c r="E20" t="s">
        <v>501</v>
      </c>
      <c r="F20" t="s">
        <v>684</v>
      </c>
      <c r="G20" t="s">
        <v>674</v>
      </c>
      <c r="H20" s="67" t="s">
        <v>3201</v>
      </c>
      <c r="I20">
        <v>4035</v>
      </c>
      <c r="J20" t="s">
        <v>684</v>
      </c>
    </row>
    <row r="21" spans="1:10" ht="30">
      <c r="A21" t="s">
        <v>807</v>
      </c>
      <c r="B21" t="s">
        <v>808</v>
      </c>
      <c r="C21" t="s">
        <v>977</v>
      </c>
      <c r="D21" t="s">
        <v>978</v>
      </c>
      <c r="E21" t="s">
        <v>501</v>
      </c>
      <c r="F21" t="s">
        <v>684</v>
      </c>
      <c r="G21" t="s">
        <v>674</v>
      </c>
      <c r="H21" s="67" t="s">
        <v>3201</v>
      </c>
      <c r="I21">
        <v>4033</v>
      </c>
      <c r="J21" t="s">
        <v>684</v>
      </c>
    </row>
    <row r="22" spans="1:10">
      <c r="A22" t="s">
        <v>2357</v>
      </c>
      <c r="B22" t="s">
        <v>2435</v>
      </c>
      <c r="C22" t="s">
        <v>2406</v>
      </c>
      <c r="D22" t="s">
        <v>1383</v>
      </c>
      <c r="E22">
        <v>41015</v>
      </c>
      <c r="F22" t="s">
        <v>496</v>
      </c>
      <c r="G22" t="s">
        <v>496</v>
      </c>
      <c r="H22" t="s">
        <v>2323</v>
      </c>
      <c r="I22">
        <v>4035</v>
      </c>
      <c r="J22" t="s">
        <v>496</v>
      </c>
    </row>
    <row r="23" spans="1:10">
      <c r="A23" t="s">
        <v>789</v>
      </c>
      <c r="B23" t="s">
        <v>790</v>
      </c>
      <c r="C23" t="s">
        <v>981</v>
      </c>
      <c r="D23" t="s">
        <v>982</v>
      </c>
      <c r="E23">
        <v>40968</v>
      </c>
      <c r="F23" t="s">
        <v>496</v>
      </c>
      <c r="G23" t="s">
        <v>496</v>
      </c>
      <c r="H23" t="s">
        <v>1420</v>
      </c>
      <c r="I23">
        <v>4035</v>
      </c>
      <c r="J23" t="s">
        <v>496</v>
      </c>
    </row>
    <row r="24" spans="1:10">
      <c r="A24" t="s">
        <v>991</v>
      </c>
      <c r="B24" t="s">
        <v>169</v>
      </c>
      <c r="C24" t="s">
        <v>1403</v>
      </c>
      <c r="D24" t="s">
        <v>1379</v>
      </c>
      <c r="E24" t="s">
        <v>501</v>
      </c>
      <c r="F24" t="s">
        <v>684</v>
      </c>
      <c r="G24" t="s">
        <v>674</v>
      </c>
      <c r="H24" t="s">
        <v>691</v>
      </c>
      <c r="I24">
        <v>4033</v>
      </c>
      <c r="J24" t="s">
        <v>684</v>
      </c>
    </row>
    <row r="25" spans="1:10">
      <c r="A25" t="s">
        <v>889</v>
      </c>
      <c r="B25" t="s">
        <v>890</v>
      </c>
      <c r="C25" t="s">
        <v>1421</v>
      </c>
      <c r="D25" t="s">
        <v>982</v>
      </c>
      <c r="E25">
        <v>40969</v>
      </c>
      <c r="F25" t="s">
        <v>496</v>
      </c>
      <c r="G25" t="s">
        <v>496</v>
      </c>
      <c r="H25" s="48" t="s">
        <v>169</v>
      </c>
      <c r="I25">
        <v>4035</v>
      </c>
      <c r="J25" t="s">
        <v>496</v>
      </c>
    </row>
    <row r="26" spans="1:10">
      <c r="A26" t="s">
        <v>1343</v>
      </c>
      <c r="B26" t="s">
        <v>2239</v>
      </c>
      <c r="C26" t="s">
        <v>2240</v>
      </c>
      <c r="D26" t="s">
        <v>1383</v>
      </c>
      <c r="E26">
        <v>40983</v>
      </c>
      <c r="F26" t="s">
        <v>496</v>
      </c>
      <c r="G26" t="s">
        <v>496</v>
      </c>
      <c r="H26" t="s">
        <v>2241</v>
      </c>
      <c r="I26">
        <v>4035</v>
      </c>
      <c r="J26" t="s">
        <v>496</v>
      </c>
    </row>
    <row r="27" spans="1:10">
      <c r="A27" t="s">
        <v>22</v>
      </c>
      <c r="B27" t="s">
        <v>293</v>
      </c>
      <c r="C27" t="s">
        <v>23</v>
      </c>
      <c r="D27" t="s">
        <v>294</v>
      </c>
      <c r="E27">
        <v>40898</v>
      </c>
      <c r="F27" t="s">
        <v>496</v>
      </c>
      <c r="G27" t="s">
        <v>496</v>
      </c>
      <c r="H27" s="48" t="s">
        <v>2954</v>
      </c>
      <c r="I27">
        <v>4033</v>
      </c>
      <c r="J27" t="s">
        <v>496</v>
      </c>
    </row>
    <row r="28" spans="1:10">
      <c r="A28" t="s">
        <v>47</v>
      </c>
      <c r="B28" t="s">
        <v>377</v>
      </c>
      <c r="C28" t="s">
        <v>48</v>
      </c>
      <c r="D28" t="s">
        <v>376</v>
      </c>
      <c r="E28">
        <v>40989</v>
      </c>
      <c r="F28" t="s">
        <v>496</v>
      </c>
      <c r="G28" t="s">
        <v>496</v>
      </c>
      <c r="H28" t="s">
        <v>2241</v>
      </c>
      <c r="I28">
        <v>4033</v>
      </c>
      <c r="J28" t="s">
        <v>496</v>
      </c>
    </row>
    <row r="29" spans="1:10" ht="30">
      <c r="A29" t="s">
        <v>51</v>
      </c>
      <c r="B29" t="s">
        <v>345</v>
      </c>
      <c r="C29" t="s">
        <v>52</v>
      </c>
      <c r="D29" t="s">
        <v>346</v>
      </c>
      <c r="E29" t="s">
        <v>501</v>
      </c>
      <c r="F29" t="s">
        <v>684</v>
      </c>
      <c r="G29" t="s">
        <v>674</v>
      </c>
      <c r="H29" s="67" t="s">
        <v>3201</v>
      </c>
      <c r="I29">
        <v>4035</v>
      </c>
      <c r="J29" t="s">
        <v>684</v>
      </c>
    </row>
    <row r="30" spans="1:10" ht="30">
      <c r="A30" t="s">
        <v>56</v>
      </c>
      <c r="B30" t="s">
        <v>347</v>
      </c>
      <c r="C30" t="s">
        <v>57</v>
      </c>
      <c r="D30" t="s">
        <v>346</v>
      </c>
      <c r="E30" t="s">
        <v>501</v>
      </c>
      <c r="F30" t="s">
        <v>684</v>
      </c>
      <c r="G30" t="s">
        <v>674</v>
      </c>
      <c r="H30" s="67" t="s">
        <v>3201</v>
      </c>
      <c r="I30">
        <v>4035</v>
      </c>
      <c r="J30" t="s">
        <v>684</v>
      </c>
    </row>
    <row r="31" spans="1:10">
      <c r="A31" t="s">
        <v>148</v>
      </c>
      <c r="B31" t="s">
        <v>332</v>
      </c>
      <c r="C31" t="s">
        <v>333</v>
      </c>
      <c r="D31" t="s">
        <v>312</v>
      </c>
      <c r="E31">
        <v>40934</v>
      </c>
      <c r="F31" t="s">
        <v>496</v>
      </c>
      <c r="G31" t="s">
        <v>496</v>
      </c>
      <c r="H31" t="s">
        <v>691</v>
      </c>
      <c r="I31">
        <v>4033</v>
      </c>
      <c r="J31" t="s">
        <v>496</v>
      </c>
    </row>
    <row r="32" spans="1:10">
      <c r="A32" t="s">
        <v>145</v>
      </c>
      <c r="B32" t="s">
        <v>278</v>
      </c>
      <c r="C32" t="s">
        <v>279</v>
      </c>
      <c r="D32" t="s">
        <v>275</v>
      </c>
      <c r="E32">
        <v>40913</v>
      </c>
      <c r="F32" t="s">
        <v>496</v>
      </c>
      <c r="G32" t="s">
        <v>496</v>
      </c>
      <c r="H32" t="s">
        <v>486</v>
      </c>
      <c r="I32">
        <v>4033</v>
      </c>
      <c r="J32" t="s">
        <v>496</v>
      </c>
    </row>
    <row r="33" spans="1:10">
      <c r="A33" t="s">
        <v>146</v>
      </c>
      <c r="B33" t="s">
        <v>339</v>
      </c>
      <c r="C33" t="s">
        <v>340</v>
      </c>
      <c r="D33" t="s">
        <v>312</v>
      </c>
      <c r="E33">
        <v>40914</v>
      </c>
      <c r="F33" t="s">
        <v>496</v>
      </c>
      <c r="G33" t="s">
        <v>496</v>
      </c>
      <c r="H33" s="48" t="s">
        <v>2956</v>
      </c>
      <c r="I33">
        <v>4033</v>
      </c>
      <c r="J33" t="s">
        <v>496</v>
      </c>
    </row>
    <row r="34" spans="1:10">
      <c r="A34" t="s">
        <v>14</v>
      </c>
      <c r="B34" t="s">
        <v>378</v>
      </c>
      <c r="C34" t="s">
        <v>15</v>
      </c>
      <c r="D34" t="s">
        <v>376</v>
      </c>
      <c r="E34">
        <v>40935</v>
      </c>
      <c r="F34" t="s">
        <v>496</v>
      </c>
      <c r="G34" t="s">
        <v>496</v>
      </c>
      <c r="H34" t="s">
        <v>687</v>
      </c>
      <c r="I34">
        <v>4035</v>
      </c>
      <c r="J34" t="s">
        <v>496</v>
      </c>
    </row>
    <row r="35" spans="1:10">
      <c r="A35" t="s">
        <v>2277</v>
      </c>
      <c r="B35" t="s">
        <v>1123</v>
      </c>
      <c r="C35" t="s">
        <v>1425</v>
      </c>
      <c r="D35" t="s">
        <v>1387</v>
      </c>
      <c r="E35">
        <v>40996</v>
      </c>
      <c r="F35" t="s">
        <v>496</v>
      </c>
      <c r="G35" t="s">
        <v>496</v>
      </c>
      <c r="H35" t="s">
        <v>2241</v>
      </c>
      <c r="I35">
        <v>4035</v>
      </c>
      <c r="J35" t="s">
        <v>496</v>
      </c>
    </row>
    <row r="36" spans="1:10" ht="30">
      <c r="A36" t="s">
        <v>70</v>
      </c>
      <c r="B36" t="s">
        <v>368</v>
      </c>
      <c r="C36" t="s">
        <v>71</v>
      </c>
      <c r="D36" t="s">
        <v>366</v>
      </c>
      <c r="E36" t="s">
        <v>501</v>
      </c>
      <c r="F36" t="s">
        <v>684</v>
      </c>
      <c r="G36" t="s">
        <v>674</v>
      </c>
      <c r="H36" s="67" t="s">
        <v>3201</v>
      </c>
      <c r="I36">
        <v>4035</v>
      </c>
      <c r="J36" t="s">
        <v>684</v>
      </c>
    </row>
    <row r="37" spans="1:10">
      <c r="A37" t="s">
        <v>149</v>
      </c>
      <c r="B37" t="s">
        <v>383</v>
      </c>
      <c r="C37" t="s">
        <v>384</v>
      </c>
      <c r="D37" t="s">
        <v>376</v>
      </c>
      <c r="E37">
        <v>40942</v>
      </c>
      <c r="F37" t="s">
        <v>496</v>
      </c>
      <c r="G37" t="s">
        <v>496</v>
      </c>
      <c r="H37" t="s">
        <v>493</v>
      </c>
      <c r="I37">
        <v>4035</v>
      </c>
      <c r="J37" t="s">
        <v>496</v>
      </c>
    </row>
    <row r="38" spans="1:10">
      <c r="A38" t="s">
        <v>150</v>
      </c>
      <c r="B38" t="s">
        <v>276</v>
      </c>
      <c r="C38" t="s">
        <v>277</v>
      </c>
      <c r="D38" t="s">
        <v>275</v>
      </c>
      <c r="E38">
        <v>40921</v>
      </c>
      <c r="F38" t="s">
        <v>496</v>
      </c>
      <c r="G38" t="s">
        <v>496</v>
      </c>
      <c r="H38" t="s">
        <v>485</v>
      </c>
      <c r="I38">
        <v>4033</v>
      </c>
      <c r="J38" t="s">
        <v>496</v>
      </c>
    </row>
    <row r="39" spans="1:10">
      <c r="A39" t="s">
        <v>151</v>
      </c>
      <c r="B39" t="s">
        <v>273</v>
      </c>
      <c r="C39" t="s">
        <v>274</v>
      </c>
      <c r="D39" t="s">
        <v>275</v>
      </c>
      <c r="E39">
        <v>40913</v>
      </c>
      <c r="F39" t="s">
        <v>496</v>
      </c>
      <c r="G39" t="s">
        <v>496</v>
      </c>
      <c r="H39" t="s">
        <v>485</v>
      </c>
      <c r="I39">
        <v>4033</v>
      </c>
      <c r="J39" t="s">
        <v>496</v>
      </c>
    </row>
    <row r="40" spans="1:10">
      <c r="A40" t="s">
        <v>152</v>
      </c>
      <c r="B40" t="s">
        <v>309</v>
      </c>
      <c r="C40" t="s">
        <v>310</v>
      </c>
      <c r="D40" t="s">
        <v>678</v>
      </c>
      <c r="E40">
        <v>40924</v>
      </c>
      <c r="F40" t="s">
        <v>496</v>
      </c>
      <c r="G40" t="s">
        <v>496</v>
      </c>
      <c r="H40" t="s">
        <v>485</v>
      </c>
      <c r="I40">
        <v>4033</v>
      </c>
      <c r="J40" t="s">
        <v>496</v>
      </c>
    </row>
    <row r="41" spans="1:10">
      <c r="A41" t="s">
        <v>153</v>
      </c>
      <c r="B41" t="s">
        <v>381</v>
      </c>
      <c r="C41" t="s">
        <v>382</v>
      </c>
      <c r="D41" t="s">
        <v>376</v>
      </c>
      <c r="E41">
        <v>40928</v>
      </c>
      <c r="F41" t="s">
        <v>496</v>
      </c>
      <c r="G41" t="s">
        <v>496</v>
      </c>
      <c r="H41" t="s">
        <v>502</v>
      </c>
      <c r="I41">
        <v>4033</v>
      </c>
      <c r="J41" t="s">
        <v>496</v>
      </c>
    </row>
    <row r="42" spans="1:10">
      <c r="A42" t="s">
        <v>154</v>
      </c>
      <c r="B42" t="s">
        <v>307</v>
      </c>
      <c r="C42" t="s">
        <v>308</v>
      </c>
      <c r="D42" t="s">
        <v>294</v>
      </c>
      <c r="E42">
        <v>40903</v>
      </c>
      <c r="F42" t="s">
        <v>496</v>
      </c>
      <c r="G42" t="s">
        <v>496</v>
      </c>
      <c r="H42" s="48" t="s">
        <v>2954</v>
      </c>
      <c r="I42">
        <v>4033</v>
      </c>
      <c r="J42" t="s">
        <v>496</v>
      </c>
    </row>
    <row r="43" spans="1:10">
      <c r="A43" t="s">
        <v>26</v>
      </c>
      <c r="B43" t="s">
        <v>334</v>
      </c>
      <c r="C43" t="s">
        <v>335</v>
      </c>
      <c r="D43" t="s">
        <v>312</v>
      </c>
      <c r="E43">
        <v>40920</v>
      </c>
      <c r="F43" t="s">
        <v>496</v>
      </c>
      <c r="G43" t="s">
        <v>496</v>
      </c>
      <c r="H43" t="s">
        <v>666</v>
      </c>
      <c r="I43">
        <v>4033</v>
      </c>
      <c r="J43" t="s">
        <v>496</v>
      </c>
    </row>
    <row r="44" spans="1:10">
      <c r="A44" t="s">
        <v>155</v>
      </c>
      <c r="B44" t="s">
        <v>373</v>
      </c>
      <c r="C44" t="s">
        <v>374</v>
      </c>
      <c r="D44" t="s">
        <v>366</v>
      </c>
      <c r="E44">
        <v>40932</v>
      </c>
      <c r="F44" t="s">
        <v>496</v>
      </c>
      <c r="G44" t="s">
        <v>496</v>
      </c>
      <c r="H44" t="s">
        <v>495</v>
      </c>
      <c r="I44">
        <v>4035</v>
      </c>
      <c r="J44" t="s">
        <v>496</v>
      </c>
    </row>
    <row r="45" spans="1:10">
      <c r="A45" t="s">
        <v>20</v>
      </c>
      <c r="B45" t="s">
        <v>318</v>
      </c>
      <c r="C45" t="s">
        <v>21</v>
      </c>
      <c r="D45" t="s">
        <v>312</v>
      </c>
      <c r="E45">
        <v>40906</v>
      </c>
      <c r="F45" t="s">
        <v>496</v>
      </c>
      <c r="G45" t="s">
        <v>496</v>
      </c>
      <c r="H45" t="s">
        <v>498</v>
      </c>
      <c r="I45">
        <v>4033</v>
      </c>
      <c r="J45" t="s">
        <v>496</v>
      </c>
    </row>
    <row r="46" spans="1:10">
      <c r="A46" t="s">
        <v>157</v>
      </c>
      <c r="B46" t="s">
        <v>361</v>
      </c>
      <c r="C46" t="s">
        <v>362</v>
      </c>
      <c r="D46" t="s">
        <v>363</v>
      </c>
      <c r="E46">
        <v>40920</v>
      </c>
      <c r="F46" t="s">
        <v>496</v>
      </c>
      <c r="G46" t="s">
        <v>496</v>
      </c>
      <c r="H46" s="48" t="s">
        <v>2957</v>
      </c>
      <c r="I46">
        <v>4033</v>
      </c>
      <c r="J46" t="s">
        <v>496</v>
      </c>
    </row>
    <row r="47" spans="1:10">
      <c r="A47" t="s">
        <v>114</v>
      </c>
      <c r="B47" t="s">
        <v>380</v>
      </c>
      <c r="C47" t="s">
        <v>115</v>
      </c>
      <c r="D47" t="s">
        <v>376</v>
      </c>
      <c r="E47">
        <v>40905</v>
      </c>
      <c r="F47" t="s">
        <v>496</v>
      </c>
      <c r="G47" t="s">
        <v>496</v>
      </c>
      <c r="H47" s="48" t="s">
        <v>2958</v>
      </c>
      <c r="I47">
        <v>4033</v>
      </c>
      <c r="J47" t="s">
        <v>496</v>
      </c>
    </row>
    <row r="48" spans="1:10" ht="30">
      <c r="A48" t="s">
        <v>99</v>
      </c>
      <c r="B48" t="s">
        <v>338</v>
      </c>
      <c r="C48" t="s">
        <v>100</v>
      </c>
      <c r="D48" t="s">
        <v>312</v>
      </c>
      <c r="E48" t="s">
        <v>501</v>
      </c>
      <c r="F48" t="s">
        <v>684</v>
      </c>
      <c r="G48" t="s">
        <v>674</v>
      </c>
      <c r="H48" s="67" t="s">
        <v>3201</v>
      </c>
      <c r="I48">
        <v>4033</v>
      </c>
      <c r="J48" t="s">
        <v>684</v>
      </c>
    </row>
    <row r="49" spans="1:10">
      <c r="A49" t="s">
        <v>2353</v>
      </c>
      <c r="B49" t="s">
        <v>2366</v>
      </c>
      <c r="C49" t="s">
        <v>2497</v>
      </c>
      <c r="D49" t="s">
        <v>978</v>
      </c>
      <c r="E49">
        <v>41009</v>
      </c>
      <c r="F49" t="s">
        <v>496</v>
      </c>
      <c r="G49" t="s">
        <v>496</v>
      </c>
      <c r="H49" t="s">
        <v>2959</v>
      </c>
      <c r="I49">
        <v>4033</v>
      </c>
      <c r="J49" t="s">
        <v>496</v>
      </c>
    </row>
    <row r="50" spans="1:10">
      <c r="A50" t="s">
        <v>112</v>
      </c>
      <c r="B50" t="s">
        <v>306</v>
      </c>
      <c r="C50" t="s">
        <v>113</v>
      </c>
      <c r="D50" t="s">
        <v>294</v>
      </c>
      <c r="E50">
        <v>40907</v>
      </c>
      <c r="F50" t="s">
        <v>496</v>
      </c>
      <c r="G50" t="s">
        <v>496</v>
      </c>
      <c r="H50" t="s">
        <v>485</v>
      </c>
      <c r="I50">
        <v>4033</v>
      </c>
      <c r="J50" t="s">
        <v>496</v>
      </c>
    </row>
    <row r="51" spans="1:10">
      <c r="A51" t="s">
        <v>111</v>
      </c>
      <c r="B51" t="s">
        <v>371</v>
      </c>
      <c r="C51" t="s">
        <v>372</v>
      </c>
      <c r="D51" t="s">
        <v>366</v>
      </c>
      <c r="E51">
        <v>40935</v>
      </c>
      <c r="F51" t="s">
        <v>496</v>
      </c>
      <c r="G51" t="s">
        <v>496</v>
      </c>
      <c r="H51" t="s">
        <v>690</v>
      </c>
      <c r="I51">
        <v>4035</v>
      </c>
      <c r="J51" t="s">
        <v>496</v>
      </c>
    </row>
    <row r="52" spans="1:10">
      <c r="A52" t="s">
        <v>18</v>
      </c>
      <c r="B52" t="s">
        <v>369</v>
      </c>
      <c r="C52" t="s">
        <v>370</v>
      </c>
      <c r="D52" t="s">
        <v>366</v>
      </c>
      <c r="E52">
        <v>40933</v>
      </c>
      <c r="F52" t="s">
        <v>496</v>
      </c>
      <c r="G52" t="s">
        <v>496</v>
      </c>
      <c r="H52" t="s">
        <v>690</v>
      </c>
      <c r="I52">
        <v>4035</v>
      </c>
      <c r="J52" t="s">
        <v>496</v>
      </c>
    </row>
    <row r="53" spans="1:10">
      <c r="A53" t="s">
        <v>107</v>
      </c>
      <c r="B53" t="s">
        <v>343</v>
      </c>
      <c r="C53" t="s">
        <v>108</v>
      </c>
      <c r="D53" t="s">
        <v>313</v>
      </c>
      <c r="E53">
        <v>40921</v>
      </c>
      <c r="F53" t="s">
        <v>496</v>
      </c>
      <c r="G53" t="s">
        <v>496</v>
      </c>
      <c r="H53" t="s">
        <v>486</v>
      </c>
      <c r="I53">
        <v>4033</v>
      </c>
      <c r="J53" t="s">
        <v>496</v>
      </c>
    </row>
    <row r="54" spans="1:10">
      <c r="A54" t="s">
        <v>106</v>
      </c>
      <c r="B54" t="s">
        <v>672</v>
      </c>
      <c r="C54" t="s">
        <v>673</v>
      </c>
      <c r="D54" t="s">
        <v>313</v>
      </c>
      <c r="E54">
        <v>40921</v>
      </c>
      <c r="F54" t="s">
        <v>496</v>
      </c>
      <c r="G54" t="s">
        <v>496</v>
      </c>
      <c r="H54" s="48" t="s">
        <v>2954</v>
      </c>
      <c r="I54">
        <v>4033</v>
      </c>
      <c r="J54" t="s">
        <v>496</v>
      </c>
    </row>
    <row r="55" spans="1:10">
      <c r="A55" t="s">
        <v>66</v>
      </c>
      <c r="B55" t="s">
        <v>379</v>
      </c>
      <c r="C55" t="s">
        <v>67</v>
      </c>
      <c r="D55" t="s">
        <v>376</v>
      </c>
      <c r="E55">
        <v>40920</v>
      </c>
      <c r="F55" t="s">
        <v>496</v>
      </c>
      <c r="G55" t="s">
        <v>496</v>
      </c>
      <c r="H55" t="s">
        <v>668</v>
      </c>
      <c r="I55">
        <v>4035</v>
      </c>
      <c r="J55" t="s">
        <v>496</v>
      </c>
    </row>
    <row r="56" spans="1:10">
      <c r="A56" t="s">
        <v>105</v>
      </c>
      <c r="B56" t="s">
        <v>304</v>
      </c>
      <c r="C56" t="s">
        <v>305</v>
      </c>
      <c r="D56" t="s">
        <v>294</v>
      </c>
      <c r="E56">
        <v>40934</v>
      </c>
      <c r="F56" t="s">
        <v>496</v>
      </c>
      <c r="G56" t="s">
        <v>496</v>
      </c>
      <c r="H56" t="s">
        <v>667</v>
      </c>
      <c r="I56">
        <v>4033</v>
      </c>
      <c r="J56" t="s">
        <v>496</v>
      </c>
    </row>
    <row r="57" spans="1:10">
      <c r="A57" t="s">
        <v>103</v>
      </c>
      <c r="B57" t="s">
        <v>303</v>
      </c>
      <c r="C57" t="s">
        <v>104</v>
      </c>
      <c r="D57" t="s">
        <v>294</v>
      </c>
      <c r="E57">
        <v>40918</v>
      </c>
      <c r="F57" t="s">
        <v>496</v>
      </c>
      <c r="G57" t="s">
        <v>496</v>
      </c>
      <c r="H57" s="48" t="s">
        <v>2954</v>
      </c>
      <c r="I57">
        <v>4033</v>
      </c>
      <c r="J57" t="s">
        <v>496</v>
      </c>
    </row>
    <row r="58" spans="1:10">
      <c r="A58" t="s">
        <v>101</v>
      </c>
      <c r="B58" t="s">
        <v>302</v>
      </c>
      <c r="C58" t="s">
        <v>102</v>
      </c>
      <c r="D58" t="s">
        <v>294</v>
      </c>
      <c r="E58">
        <v>40919</v>
      </c>
      <c r="F58" t="s">
        <v>496</v>
      </c>
      <c r="G58" t="s">
        <v>496</v>
      </c>
      <c r="H58" t="s">
        <v>487</v>
      </c>
      <c r="I58">
        <v>4033</v>
      </c>
      <c r="J58" t="s">
        <v>496</v>
      </c>
    </row>
    <row r="59" spans="1:10">
      <c r="A59" t="s">
        <v>98</v>
      </c>
      <c r="B59" t="s">
        <v>341</v>
      </c>
      <c r="C59" t="s">
        <v>342</v>
      </c>
      <c r="D59" t="s">
        <v>315</v>
      </c>
      <c r="E59">
        <v>40932</v>
      </c>
      <c r="F59" t="s">
        <v>496</v>
      </c>
      <c r="G59" t="s">
        <v>496</v>
      </c>
      <c r="H59" t="s">
        <v>486</v>
      </c>
      <c r="I59">
        <v>4033</v>
      </c>
      <c r="J59" t="s">
        <v>496</v>
      </c>
    </row>
    <row r="60" spans="1:10">
      <c r="A60" t="s">
        <v>116</v>
      </c>
      <c r="B60" t="s">
        <v>353</v>
      </c>
      <c r="C60" t="s">
        <v>117</v>
      </c>
      <c r="D60" t="s">
        <v>346</v>
      </c>
      <c r="E60">
        <v>40996</v>
      </c>
      <c r="F60" t="s">
        <v>496</v>
      </c>
      <c r="G60" t="s">
        <v>496</v>
      </c>
      <c r="H60" s="48" t="s">
        <v>2486</v>
      </c>
      <c r="I60">
        <v>4035</v>
      </c>
      <c r="J60" t="s">
        <v>496</v>
      </c>
    </row>
    <row r="61" spans="1:10">
      <c r="A61" t="s">
        <v>96</v>
      </c>
      <c r="B61" t="s">
        <v>337</v>
      </c>
      <c r="C61" t="s">
        <v>97</v>
      </c>
      <c r="D61" t="s">
        <v>312</v>
      </c>
      <c r="E61">
        <v>40913</v>
      </c>
      <c r="F61" t="s">
        <v>496</v>
      </c>
      <c r="G61" t="s">
        <v>496</v>
      </c>
      <c r="H61" t="s">
        <v>498</v>
      </c>
      <c r="I61">
        <v>4033</v>
      </c>
      <c r="J61" t="s">
        <v>496</v>
      </c>
    </row>
    <row r="62" spans="1:10">
      <c r="A62" t="s">
        <v>16</v>
      </c>
      <c r="B62" t="s">
        <v>314</v>
      </c>
      <c r="C62" t="s">
        <v>17</v>
      </c>
      <c r="D62" t="s">
        <v>679</v>
      </c>
      <c r="E62">
        <v>40925</v>
      </c>
      <c r="F62" t="s">
        <v>496</v>
      </c>
      <c r="G62" t="s">
        <v>496</v>
      </c>
      <c r="H62" t="s">
        <v>486</v>
      </c>
      <c r="I62">
        <v>4033</v>
      </c>
      <c r="J62" t="s">
        <v>496</v>
      </c>
    </row>
    <row r="63" spans="1:10">
      <c r="A63" t="s">
        <v>2533</v>
      </c>
      <c r="B63" t="s">
        <v>2737</v>
      </c>
      <c r="C63" t="s">
        <v>2960</v>
      </c>
      <c r="D63" t="s">
        <v>984</v>
      </c>
      <c r="E63">
        <v>41022</v>
      </c>
      <c r="F63" t="s">
        <v>496</v>
      </c>
      <c r="G63" t="s">
        <v>496</v>
      </c>
      <c r="H63" t="s">
        <v>2959</v>
      </c>
      <c r="I63">
        <v>4033</v>
      </c>
      <c r="J63" t="s">
        <v>496</v>
      </c>
    </row>
    <row r="64" spans="1:10">
      <c r="A64" t="s">
        <v>92</v>
      </c>
      <c r="B64" t="s">
        <v>412</v>
      </c>
      <c r="C64" t="s">
        <v>93</v>
      </c>
      <c r="D64" t="s">
        <v>294</v>
      </c>
      <c r="E64">
        <v>40905</v>
      </c>
      <c r="F64" t="s">
        <v>496</v>
      </c>
      <c r="G64" t="s">
        <v>496</v>
      </c>
      <c r="H64" s="48" t="s">
        <v>2954</v>
      </c>
      <c r="I64">
        <v>4033</v>
      </c>
      <c r="J64" t="s">
        <v>496</v>
      </c>
    </row>
    <row r="65" spans="1:10">
      <c r="A65" t="s">
        <v>90</v>
      </c>
      <c r="B65" t="s">
        <v>331</v>
      </c>
      <c r="C65" t="s">
        <v>91</v>
      </c>
      <c r="D65" t="s">
        <v>680</v>
      </c>
      <c r="E65">
        <v>40925</v>
      </c>
      <c r="F65" t="s">
        <v>496</v>
      </c>
      <c r="G65" t="s">
        <v>496</v>
      </c>
      <c r="H65" t="s">
        <v>487</v>
      </c>
      <c r="I65">
        <v>4033</v>
      </c>
      <c r="J65" t="s">
        <v>496</v>
      </c>
    </row>
    <row r="66" spans="1:10">
      <c r="A66" t="s">
        <v>86</v>
      </c>
      <c r="B66" t="s">
        <v>336</v>
      </c>
      <c r="C66" t="s">
        <v>87</v>
      </c>
      <c r="D66" t="s">
        <v>312</v>
      </c>
      <c r="E66">
        <v>40905</v>
      </c>
      <c r="F66" t="s">
        <v>496</v>
      </c>
      <c r="G66" t="s">
        <v>496</v>
      </c>
      <c r="H66" s="48" t="s">
        <v>2956</v>
      </c>
      <c r="I66">
        <v>4033</v>
      </c>
      <c r="J66" t="s">
        <v>496</v>
      </c>
    </row>
    <row r="67" spans="1:10">
      <c r="A67" t="s">
        <v>82</v>
      </c>
      <c r="B67" t="s">
        <v>330</v>
      </c>
      <c r="C67" t="s">
        <v>83</v>
      </c>
      <c r="D67" t="s">
        <v>680</v>
      </c>
      <c r="E67">
        <v>40925</v>
      </c>
      <c r="F67" t="s">
        <v>496</v>
      </c>
      <c r="G67" t="s">
        <v>496</v>
      </c>
      <c r="H67" t="s">
        <v>494</v>
      </c>
      <c r="I67">
        <v>4033</v>
      </c>
      <c r="J67" t="s">
        <v>496</v>
      </c>
    </row>
    <row r="68" spans="1:10">
      <c r="A68" t="s">
        <v>80</v>
      </c>
      <c r="B68" t="s">
        <v>348</v>
      </c>
      <c r="C68" t="s">
        <v>81</v>
      </c>
      <c r="D68" t="s">
        <v>349</v>
      </c>
      <c r="E68">
        <v>40918</v>
      </c>
      <c r="F68" t="s">
        <v>496</v>
      </c>
      <c r="G68" t="s">
        <v>496</v>
      </c>
      <c r="H68" s="48" t="s">
        <v>2957</v>
      </c>
      <c r="I68">
        <v>4035</v>
      </c>
      <c r="J68" t="s">
        <v>496</v>
      </c>
    </row>
    <row r="69" spans="1:10">
      <c r="A69" t="s">
        <v>78</v>
      </c>
      <c r="B69" t="s">
        <v>301</v>
      </c>
      <c r="C69" t="s">
        <v>79</v>
      </c>
      <c r="D69" t="s">
        <v>294</v>
      </c>
      <c r="E69">
        <v>40918</v>
      </c>
      <c r="F69" t="s">
        <v>496</v>
      </c>
      <c r="G69" t="s">
        <v>496</v>
      </c>
      <c r="H69" t="s">
        <v>667</v>
      </c>
      <c r="I69">
        <v>4033</v>
      </c>
      <c r="J69" t="s">
        <v>496</v>
      </c>
    </row>
    <row r="70" spans="1:10">
      <c r="A70" t="s">
        <v>74</v>
      </c>
      <c r="B70" t="s">
        <v>300</v>
      </c>
      <c r="C70" t="s">
        <v>75</v>
      </c>
      <c r="D70" t="s">
        <v>294</v>
      </c>
      <c r="E70">
        <v>40921</v>
      </c>
      <c r="F70" t="s">
        <v>496</v>
      </c>
      <c r="G70" t="s">
        <v>496</v>
      </c>
      <c r="H70" t="s">
        <v>494</v>
      </c>
      <c r="I70">
        <v>4033</v>
      </c>
      <c r="J70" t="s">
        <v>496</v>
      </c>
    </row>
    <row r="71" spans="1:10">
      <c r="A71" t="s">
        <v>72</v>
      </c>
      <c r="B71" t="s">
        <v>329</v>
      </c>
      <c r="C71" t="s">
        <v>73</v>
      </c>
      <c r="D71" t="s">
        <v>313</v>
      </c>
      <c r="E71">
        <v>40934</v>
      </c>
      <c r="F71" t="s">
        <v>496</v>
      </c>
      <c r="G71" t="s">
        <v>496</v>
      </c>
      <c r="H71" t="s">
        <v>689</v>
      </c>
      <c r="I71">
        <v>4033</v>
      </c>
      <c r="J71" t="s">
        <v>496</v>
      </c>
    </row>
    <row r="72" spans="1:10">
      <c r="A72" t="s">
        <v>68</v>
      </c>
      <c r="B72" t="s">
        <v>367</v>
      </c>
      <c r="C72" t="s">
        <v>69</v>
      </c>
      <c r="D72" t="s">
        <v>366</v>
      </c>
      <c r="E72">
        <v>40917</v>
      </c>
      <c r="F72" t="s">
        <v>496</v>
      </c>
      <c r="G72" t="s">
        <v>496</v>
      </c>
      <c r="H72" t="s">
        <v>495</v>
      </c>
      <c r="I72">
        <v>4035</v>
      </c>
      <c r="J72" t="s">
        <v>496</v>
      </c>
    </row>
    <row r="73" spans="1:10">
      <c r="A73" t="s">
        <v>94</v>
      </c>
      <c r="B73" t="s">
        <v>350</v>
      </c>
      <c r="C73" t="s">
        <v>95</v>
      </c>
      <c r="D73" t="s">
        <v>346</v>
      </c>
      <c r="E73">
        <v>40921</v>
      </c>
      <c r="F73" t="s">
        <v>496</v>
      </c>
      <c r="G73" t="s">
        <v>496</v>
      </c>
      <c r="H73" t="s">
        <v>675</v>
      </c>
      <c r="I73">
        <v>4035</v>
      </c>
      <c r="J73" t="s">
        <v>496</v>
      </c>
    </row>
    <row r="74" spans="1:10">
      <c r="A74" t="s">
        <v>64</v>
      </c>
      <c r="B74" t="s">
        <v>299</v>
      </c>
      <c r="C74" t="s">
        <v>65</v>
      </c>
      <c r="D74" t="s">
        <v>294</v>
      </c>
      <c r="E74">
        <v>40918</v>
      </c>
      <c r="F74" t="s">
        <v>496</v>
      </c>
      <c r="G74" t="s">
        <v>496</v>
      </c>
      <c r="H74" t="s">
        <v>507</v>
      </c>
      <c r="I74">
        <v>4033</v>
      </c>
      <c r="J74" t="s">
        <v>496</v>
      </c>
    </row>
    <row r="75" spans="1:10">
      <c r="A75" t="s">
        <v>62</v>
      </c>
      <c r="B75" t="s">
        <v>328</v>
      </c>
      <c r="C75" t="s">
        <v>63</v>
      </c>
      <c r="D75" t="s">
        <v>315</v>
      </c>
      <c r="E75">
        <v>40934</v>
      </c>
      <c r="F75" t="s">
        <v>496</v>
      </c>
      <c r="G75" t="s">
        <v>496</v>
      </c>
      <c r="H75" t="s">
        <v>688</v>
      </c>
      <c r="I75">
        <v>4033</v>
      </c>
      <c r="J75" t="s">
        <v>496</v>
      </c>
    </row>
    <row r="76" spans="1:10">
      <c r="A76" t="s">
        <v>25</v>
      </c>
      <c r="B76" t="s">
        <v>319</v>
      </c>
      <c r="C76" t="s">
        <v>320</v>
      </c>
      <c r="D76" t="s">
        <v>315</v>
      </c>
      <c r="E76">
        <v>40976</v>
      </c>
      <c r="F76" t="s">
        <v>496</v>
      </c>
      <c r="G76" t="s">
        <v>496</v>
      </c>
      <c r="H76" t="s">
        <v>495</v>
      </c>
      <c r="I76">
        <v>4033</v>
      </c>
      <c r="J76" t="s">
        <v>496</v>
      </c>
    </row>
    <row r="77" spans="1:10">
      <c r="A77" t="s">
        <v>109</v>
      </c>
      <c r="B77" t="s">
        <v>351</v>
      </c>
      <c r="C77" t="s">
        <v>110</v>
      </c>
      <c r="D77" t="s">
        <v>346</v>
      </c>
      <c r="E77">
        <v>40946</v>
      </c>
      <c r="F77" t="s">
        <v>496</v>
      </c>
      <c r="G77" t="s">
        <v>496</v>
      </c>
      <c r="H77" t="s">
        <v>668</v>
      </c>
      <c r="I77">
        <v>4035</v>
      </c>
      <c r="J77" t="s">
        <v>496</v>
      </c>
    </row>
    <row r="78" spans="1:10">
      <c r="A78" t="s">
        <v>58</v>
      </c>
      <c r="B78" t="s">
        <v>327</v>
      </c>
      <c r="C78" t="s">
        <v>59</v>
      </c>
      <c r="D78" t="s">
        <v>313</v>
      </c>
      <c r="E78">
        <v>40932</v>
      </c>
      <c r="F78" t="s">
        <v>496</v>
      </c>
      <c r="G78" t="s">
        <v>496</v>
      </c>
      <c r="H78" t="s">
        <v>494</v>
      </c>
      <c r="I78">
        <v>4033</v>
      </c>
      <c r="J78" t="s">
        <v>496</v>
      </c>
    </row>
    <row r="79" spans="1:10">
      <c r="A79" t="s">
        <v>54</v>
      </c>
      <c r="B79" t="s">
        <v>326</v>
      </c>
      <c r="C79" t="s">
        <v>55</v>
      </c>
      <c r="D79" t="s">
        <v>312</v>
      </c>
      <c r="E79">
        <v>40931</v>
      </c>
      <c r="F79" t="s">
        <v>496</v>
      </c>
      <c r="G79" t="s">
        <v>496</v>
      </c>
      <c r="H79" t="s">
        <v>683</v>
      </c>
      <c r="I79">
        <v>4033</v>
      </c>
      <c r="J79" t="s">
        <v>496</v>
      </c>
    </row>
    <row r="80" spans="1:10">
      <c r="A80" t="s">
        <v>53</v>
      </c>
      <c r="B80" t="s">
        <v>324</v>
      </c>
      <c r="C80" t="s">
        <v>325</v>
      </c>
      <c r="D80" t="s">
        <v>315</v>
      </c>
      <c r="E80">
        <v>40927</v>
      </c>
      <c r="F80" t="s">
        <v>496</v>
      </c>
      <c r="G80" t="s">
        <v>496</v>
      </c>
      <c r="H80" t="s">
        <v>667</v>
      </c>
      <c r="I80">
        <v>4033</v>
      </c>
      <c r="J80" t="s">
        <v>496</v>
      </c>
    </row>
    <row r="81" spans="1:10">
      <c r="A81" t="s">
        <v>49</v>
      </c>
      <c r="B81" t="s">
        <v>186</v>
      </c>
      <c r="C81" t="s">
        <v>50</v>
      </c>
      <c r="D81" t="s">
        <v>366</v>
      </c>
      <c r="E81">
        <v>40938</v>
      </c>
      <c r="F81" t="s">
        <v>496</v>
      </c>
      <c r="G81" t="s">
        <v>496</v>
      </c>
      <c r="H81" t="s">
        <v>495</v>
      </c>
      <c r="I81">
        <v>4033</v>
      </c>
      <c r="J81" t="s">
        <v>496</v>
      </c>
    </row>
    <row r="82" spans="1:10">
      <c r="A82" t="s">
        <v>7</v>
      </c>
      <c r="B82" t="s">
        <v>364</v>
      </c>
      <c r="C82" t="s">
        <v>365</v>
      </c>
      <c r="D82" t="s">
        <v>366</v>
      </c>
      <c r="E82">
        <v>40914</v>
      </c>
      <c r="F82" t="s">
        <v>496</v>
      </c>
      <c r="G82" t="s">
        <v>496</v>
      </c>
      <c r="H82" t="s">
        <v>509</v>
      </c>
      <c r="I82">
        <v>4035</v>
      </c>
      <c r="J82" t="s">
        <v>496</v>
      </c>
    </row>
    <row r="83" spans="1:10">
      <c r="A83" t="s">
        <v>45</v>
      </c>
      <c r="B83" t="s">
        <v>323</v>
      </c>
      <c r="C83" t="s">
        <v>46</v>
      </c>
      <c r="D83" t="s">
        <v>312</v>
      </c>
      <c r="E83">
        <v>40904</v>
      </c>
      <c r="F83" t="s">
        <v>496</v>
      </c>
      <c r="G83" t="s">
        <v>496</v>
      </c>
      <c r="H83" s="48" t="s">
        <v>2956</v>
      </c>
      <c r="I83">
        <v>4033</v>
      </c>
      <c r="J83" t="s">
        <v>496</v>
      </c>
    </row>
    <row r="84" spans="1:10">
      <c r="A84" t="s">
        <v>43</v>
      </c>
      <c r="B84" t="s">
        <v>298</v>
      </c>
      <c r="C84" t="s">
        <v>44</v>
      </c>
      <c r="D84" t="s">
        <v>294</v>
      </c>
      <c r="E84">
        <v>40905</v>
      </c>
      <c r="F84" t="s">
        <v>496</v>
      </c>
      <c r="G84" t="s">
        <v>496</v>
      </c>
      <c r="H84" s="48" t="s">
        <v>2954</v>
      </c>
      <c r="I84">
        <v>4033</v>
      </c>
      <c r="J84" t="s">
        <v>496</v>
      </c>
    </row>
    <row r="85" spans="1:10">
      <c r="A85" t="s">
        <v>41</v>
      </c>
      <c r="B85" t="s">
        <v>322</v>
      </c>
      <c r="C85" t="s">
        <v>42</v>
      </c>
      <c r="D85" t="s">
        <v>312</v>
      </c>
      <c r="E85">
        <v>40914</v>
      </c>
      <c r="F85" t="s">
        <v>496</v>
      </c>
      <c r="G85" t="s">
        <v>496</v>
      </c>
      <c r="H85" t="s">
        <v>498</v>
      </c>
      <c r="I85">
        <v>4033</v>
      </c>
      <c r="J85" t="s">
        <v>496</v>
      </c>
    </row>
    <row r="86" spans="1:10">
      <c r="A86" t="s">
        <v>39</v>
      </c>
      <c r="B86" t="s">
        <v>297</v>
      </c>
      <c r="C86" t="s">
        <v>40</v>
      </c>
      <c r="D86" t="s">
        <v>294</v>
      </c>
      <c r="E86">
        <v>40914</v>
      </c>
      <c r="F86" t="s">
        <v>496</v>
      </c>
      <c r="G86" t="s">
        <v>496</v>
      </c>
      <c r="H86" t="s">
        <v>494</v>
      </c>
      <c r="I86">
        <v>4033</v>
      </c>
      <c r="J86" t="s">
        <v>496</v>
      </c>
    </row>
    <row r="87" spans="1:10">
      <c r="A87" t="s">
        <v>37</v>
      </c>
      <c r="B87" t="s">
        <v>296</v>
      </c>
      <c r="C87" t="s">
        <v>38</v>
      </c>
      <c r="D87" t="s">
        <v>294</v>
      </c>
      <c r="E87">
        <v>40918</v>
      </c>
      <c r="F87" t="s">
        <v>496</v>
      </c>
      <c r="G87" t="s">
        <v>496</v>
      </c>
      <c r="H87" s="48" t="s">
        <v>2954</v>
      </c>
      <c r="I87">
        <v>4033</v>
      </c>
      <c r="J87" t="s">
        <v>496</v>
      </c>
    </row>
    <row r="88" spans="1:10">
      <c r="A88" t="s">
        <v>35</v>
      </c>
      <c r="B88" t="s">
        <v>321</v>
      </c>
      <c r="C88" t="s">
        <v>36</v>
      </c>
      <c r="D88" t="s">
        <v>680</v>
      </c>
      <c r="E88">
        <v>41017</v>
      </c>
      <c r="F88" t="s">
        <v>3095</v>
      </c>
      <c r="G88" t="s">
        <v>496</v>
      </c>
      <c r="H88" t="s">
        <v>2955</v>
      </c>
      <c r="I88">
        <v>4033</v>
      </c>
      <c r="J88" t="s">
        <v>3095</v>
      </c>
    </row>
    <row r="89" spans="1:10">
      <c r="A89" t="s">
        <v>33</v>
      </c>
      <c r="B89" t="s">
        <v>295</v>
      </c>
      <c r="C89" t="s">
        <v>34</v>
      </c>
      <c r="D89" t="s">
        <v>294</v>
      </c>
      <c r="E89">
        <v>41015</v>
      </c>
      <c r="F89" t="s">
        <v>3095</v>
      </c>
      <c r="G89" t="s">
        <v>496</v>
      </c>
      <c r="H89" s="48" t="s">
        <v>2955</v>
      </c>
      <c r="I89">
        <v>4033</v>
      </c>
      <c r="J89" t="s">
        <v>3095</v>
      </c>
    </row>
    <row r="90" spans="1:10">
      <c r="A90" t="s">
        <v>31</v>
      </c>
      <c r="B90" t="s">
        <v>311</v>
      </c>
      <c r="C90" t="s">
        <v>32</v>
      </c>
      <c r="D90" t="s">
        <v>312</v>
      </c>
      <c r="E90">
        <v>40921</v>
      </c>
      <c r="F90" t="s">
        <v>496</v>
      </c>
      <c r="G90" t="s">
        <v>496</v>
      </c>
      <c r="H90" t="s">
        <v>492</v>
      </c>
      <c r="I90">
        <v>4033</v>
      </c>
      <c r="J90" t="s">
        <v>496</v>
      </c>
    </row>
    <row r="91" spans="1:10" ht="30">
      <c r="A91" t="s">
        <v>24</v>
      </c>
      <c r="B91" t="s">
        <v>358</v>
      </c>
      <c r="C91" t="s">
        <v>359</v>
      </c>
      <c r="D91" t="s">
        <v>349</v>
      </c>
      <c r="E91" t="s">
        <v>501</v>
      </c>
      <c r="F91" t="s">
        <v>684</v>
      </c>
      <c r="G91" t="s">
        <v>674</v>
      </c>
      <c r="H91" s="67" t="s">
        <v>3201</v>
      </c>
      <c r="I91">
        <v>4035</v>
      </c>
      <c r="J91" t="s">
        <v>684</v>
      </c>
    </row>
    <row r="92" spans="1:10">
      <c r="A92" t="s">
        <v>29</v>
      </c>
      <c r="B92" t="s">
        <v>375</v>
      </c>
      <c r="C92" t="s">
        <v>30</v>
      </c>
      <c r="D92" t="s">
        <v>376</v>
      </c>
      <c r="E92">
        <v>40904</v>
      </c>
      <c r="F92" t="s">
        <v>496</v>
      </c>
      <c r="G92" t="s">
        <v>496</v>
      </c>
      <c r="H92" s="48" t="s">
        <v>2958</v>
      </c>
      <c r="I92">
        <v>4033</v>
      </c>
      <c r="J92" t="s">
        <v>496</v>
      </c>
    </row>
    <row r="93" spans="1:10">
      <c r="A93" t="s">
        <v>711</v>
      </c>
      <c r="B93" t="s">
        <v>712</v>
      </c>
      <c r="C93" t="s">
        <v>762</v>
      </c>
      <c r="D93" t="s">
        <v>765</v>
      </c>
      <c r="E93">
        <v>40945</v>
      </c>
      <c r="F93" t="s">
        <v>496</v>
      </c>
      <c r="G93" t="s">
        <v>496</v>
      </c>
      <c r="H93" t="s">
        <v>766</v>
      </c>
      <c r="I93">
        <v>4033</v>
      </c>
      <c r="J93" t="s">
        <v>496</v>
      </c>
    </row>
    <row r="94" spans="1:10">
      <c r="A94" t="s">
        <v>695</v>
      </c>
      <c r="B94" t="s">
        <v>767</v>
      </c>
      <c r="C94" t="s">
        <v>756</v>
      </c>
      <c r="D94" t="s">
        <v>678</v>
      </c>
      <c r="E94">
        <v>40945</v>
      </c>
      <c r="F94" t="s">
        <v>496</v>
      </c>
      <c r="G94" t="s">
        <v>496</v>
      </c>
      <c r="H94" t="s">
        <v>768</v>
      </c>
      <c r="I94">
        <v>4033</v>
      </c>
      <c r="J94" t="s">
        <v>496</v>
      </c>
    </row>
    <row r="95" spans="1:10">
      <c r="A95" t="s">
        <v>703</v>
      </c>
      <c r="B95" t="s">
        <v>769</v>
      </c>
      <c r="C95" t="s">
        <v>758</v>
      </c>
      <c r="D95" t="s">
        <v>770</v>
      </c>
      <c r="E95">
        <v>40946</v>
      </c>
      <c r="F95" t="s">
        <v>496</v>
      </c>
      <c r="G95" t="s">
        <v>496</v>
      </c>
      <c r="H95" t="s">
        <v>771</v>
      </c>
      <c r="I95">
        <v>4035</v>
      </c>
      <c r="J95" t="s">
        <v>496</v>
      </c>
    </row>
    <row r="96" spans="1:10">
      <c r="A96" t="s">
        <v>705</v>
      </c>
      <c r="B96" t="s">
        <v>706</v>
      </c>
      <c r="C96" t="s">
        <v>772</v>
      </c>
      <c r="D96" t="s">
        <v>770</v>
      </c>
      <c r="E96">
        <v>40948</v>
      </c>
      <c r="F96" t="s">
        <v>496</v>
      </c>
      <c r="G96" t="s">
        <v>496</v>
      </c>
      <c r="H96" t="s">
        <v>771</v>
      </c>
      <c r="I96">
        <v>4035</v>
      </c>
      <c r="J96" t="s">
        <v>496</v>
      </c>
    </row>
    <row r="97" spans="1:10">
      <c r="A97" t="s">
        <v>11</v>
      </c>
      <c r="B97" t="s">
        <v>352</v>
      </c>
      <c r="C97" t="s">
        <v>12</v>
      </c>
      <c r="D97" t="s">
        <v>346</v>
      </c>
      <c r="E97">
        <v>40941</v>
      </c>
      <c r="F97" t="s">
        <v>496</v>
      </c>
      <c r="G97" t="s">
        <v>496</v>
      </c>
      <c r="H97" t="s">
        <v>750</v>
      </c>
      <c r="I97">
        <v>4035</v>
      </c>
      <c r="J97" t="s">
        <v>496</v>
      </c>
    </row>
    <row r="98" spans="1:10">
      <c r="A98" t="s">
        <v>701</v>
      </c>
      <c r="B98" t="s">
        <v>774</v>
      </c>
      <c r="C98" t="s">
        <v>775</v>
      </c>
      <c r="D98" t="s">
        <v>776</v>
      </c>
      <c r="E98">
        <v>40947</v>
      </c>
      <c r="F98" t="s">
        <v>496</v>
      </c>
      <c r="G98" t="s">
        <v>496</v>
      </c>
      <c r="H98" t="s">
        <v>777</v>
      </c>
      <c r="I98">
        <v>4033</v>
      </c>
      <c r="J98" t="s">
        <v>496</v>
      </c>
    </row>
    <row r="99" spans="1:10">
      <c r="A99" t="s">
        <v>801</v>
      </c>
      <c r="B99" t="s">
        <v>802</v>
      </c>
      <c r="C99" t="s">
        <v>965</v>
      </c>
      <c r="D99" t="s">
        <v>966</v>
      </c>
      <c r="E99">
        <v>40954</v>
      </c>
      <c r="F99" t="s">
        <v>496</v>
      </c>
      <c r="G99" t="s">
        <v>496</v>
      </c>
      <c r="H99" t="s">
        <v>487</v>
      </c>
      <c r="I99">
        <v>4033</v>
      </c>
      <c r="J99" t="s">
        <v>496</v>
      </c>
    </row>
    <row r="100" spans="1:10">
      <c r="A100" t="s">
        <v>829</v>
      </c>
      <c r="B100" t="s">
        <v>830</v>
      </c>
      <c r="C100" t="s">
        <v>970</v>
      </c>
      <c r="D100" t="s">
        <v>968</v>
      </c>
      <c r="E100">
        <v>40963</v>
      </c>
      <c r="F100" t="s">
        <v>496</v>
      </c>
      <c r="G100" t="s">
        <v>496</v>
      </c>
      <c r="H100" t="s">
        <v>485</v>
      </c>
      <c r="I100">
        <v>4033</v>
      </c>
      <c r="J100" t="s">
        <v>496</v>
      </c>
    </row>
    <row r="101" spans="1:10">
      <c r="A101" t="s">
        <v>819</v>
      </c>
      <c r="B101" t="s">
        <v>820</v>
      </c>
      <c r="C101" t="s">
        <v>971</v>
      </c>
      <c r="D101" t="s">
        <v>968</v>
      </c>
      <c r="E101">
        <v>40963</v>
      </c>
      <c r="F101" t="s">
        <v>496</v>
      </c>
      <c r="G101" t="s">
        <v>496</v>
      </c>
      <c r="H101" t="s">
        <v>486</v>
      </c>
      <c r="I101">
        <v>4033</v>
      </c>
      <c r="J101" t="s">
        <v>496</v>
      </c>
    </row>
    <row r="102" spans="1:10">
      <c r="A102" t="s">
        <v>831</v>
      </c>
      <c r="B102" t="s">
        <v>832</v>
      </c>
      <c r="C102" t="s">
        <v>983</v>
      </c>
      <c r="D102" t="s">
        <v>984</v>
      </c>
      <c r="E102">
        <v>40956</v>
      </c>
      <c r="F102" t="s">
        <v>496</v>
      </c>
      <c r="G102" t="s">
        <v>496</v>
      </c>
      <c r="H102" t="s">
        <v>507</v>
      </c>
      <c r="I102">
        <v>4033</v>
      </c>
      <c r="J102" t="s">
        <v>496</v>
      </c>
    </row>
    <row r="103" spans="1:10">
      <c r="A103" t="s">
        <v>899</v>
      </c>
      <c r="B103" t="s">
        <v>1056</v>
      </c>
      <c r="C103" t="s">
        <v>1057</v>
      </c>
      <c r="D103" t="s">
        <v>964</v>
      </c>
      <c r="E103">
        <v>40956</v>
      </c>
      <c r="F103" t="s">
        <v>496</v>
      </c>
      <c r="G103" t="s">
        <v>496</v>
      </c>
      <c r="H103" t="s">
        <v>486</v>
      </c>
      <c r="I103">
        <v>4033</v>
      </c>
      <c r="J103" t="s">
        <v>496</v>
      </c>
    </row>
    <row r="104" spans="1:10">
      <c r="A104" t="s">
        <v>998</v>
      </c>
      <c r="B104" t="s">
        <v>1015</v>
      </c>
      <c r="C104" t="s">
        <v>1370</v>
      </c>
      <c r="D104" t="s">
        <v>1371</v>
      </c>
      <c r="E104">
        <v>40969</v>
      </c>
      <c r="F104" t="s">
        <v>496</v>
      </c>
      <c r="G104" t="s">
        <v>496</v>
      </c>
      <c r="H104" t="s">
        <v>507</v>
      </c>
      <c r="I104">
        <v>4033</v>
      </c>
      <c r="J104" t="s">
        <v>496</v>
      </c>
    </row>
    <row r="105" spans="1:10">
      <c r="A105" t="s">
        <v>992</v>
      </c>
      <c r="B105" t="s">
        <v>1010</v>
      </c>
      <c r="C105" t="s">
        <v>1372</v>
      </c>
      <c r="D105" t="s">
        <v>966</v>
      </c>
      <c r="E105">
        <v>40955</v>
      </c>
      <c r="F105" t="s">
        <v>496</v>
      </c>
      <c r="G105" t="s">
        <v>496</v>
      </c>
      <c r="H105" t="s">
        <v>494</v>
      </c>
      <c r="I105">
        <v>4033</v>
      </c>
      <c r="J105" t="s">
        <v>496</v>
      </c>
    </row>
    <row r="106" spans="1:10">
      <c r="A106" t="s">
        <v>997</v>
      </c>
      <c r="B106" t="s">
        <v>1083</v>
      </c>
      <c r="C106" t="s">
        <v>1060</v>
      </c>
      <c r="D106" t="s">
        <v>1373</v>
      </c>
      <c r="E106">
        <v>40970</v>
      </c>
      <c r="F106" t="s">
        <v>496</v>
      </c>
      <c r="G106" t="s">
        <v>496</v>
      </c>
      <c r="H106" t="s">
        <v>1374</v>
      </c>
      <c r="I106">
        <v>4033</v>
      </c>
      <c r="J106" t="s">
        <v>496</v>
      </c>
    </row>
    <row r="107" spans="1:10">
      <c r="A107" t="s">
        <v>827</v>
      </c>
      <c r="B107" t="s">
        <v>828</v>
      </c>
      <c r="C107" t="s">
        <v>1434</v>
      </c>
      <c r="D107" t="s">
        <v>968</v>
      </c>
      <c r="E107">
        <v>40968</v>
      </c>
      <c r="F107" t="s">
        <v>496</v>
      </c>
      <c r="G107" t="s">
        <v>496</v>
      </c>
      <c r="H107" t="s">
        <v>487</v>
      </c>
      <c r="I107">
        <v>4033</v>
      </c>
      <c r="J107" t="s">
        <v>496</v>
      </c>
    </row>
    <row r="108" spans="1:10">
      <c r="A108" t="s">
        <v>901</v>
      </c>
      <c r="B108" t="s">
        <v>902</v>
      </c>
      <c r="C108" t="s">
        <v>1435</v>
      </c>
      <c r="D108" t="s">
        <v>1380</v>
      </c>
      <c r="E108">
        <v>40974</v>
      </c>
      <c r="F108" t="s">
        <v>496</v>
      </c>
      <c r="G108" t="s">
        <v>496</v>
      </c>
      <c r="H108" t="s">
        <v>1501</v>
      </c>
      <c r="I108">
        <v>4033</v>
      </c>
      <c r="J108" t="s">
        <v>496</v>
      </c>
    </row>
    <row r="109" spans="1:10">
      <c r="A109" t="s">
        <v>909</v>
      </c>
      <c r="B109" t="s">
        <v>910</v>
      </c>
      <c r="C109" t="s">
        <v>1436</v>
      </c>
      <c r="D109" t="s">
        <v>1380</v>
      </c>
      <c r="E109">
        <v>40970</v>
      </c>
      <c r="F109" t="s">
        <v>496</v>
      </c>
      <c r="G109" t="s">
        <v>496</v>
      </c>
      <c r="H109" t="s">
        <v>486</v>
      </c>
      <c r="I109">
        <v>4033</v>
      </c>
      <c r="J109" t="s">
        <v>496</v>
      </c>
    </row>
    <row r="110" spans="1:10">
      <c r="A110" t="s">
        <v>921</v>
      </c>
      <c r="B110" t="s">
        <v>922</v>
      </c>
      <c r="C110" t="s">
        <v>1394</v>
      </c>
      <c r="D110" t="s">
        <v>984</v>
      </c>
      <c r="E110">
        <v>40966</v>
      </c>
      <c r="F110" t="s">
        <v>496</v>
      </c>
      <c r="G110" t="s">
        <v>496</v>
      </c>
      <c r="H110" t="s">
        <v>494</v>
      </c>
      <c r="I110">
        <v>4033</v>
      </c>
      <c r="J110" t="s">
        <v>496</v>
      </c>
    </row>
    <row r="111" spans="1:10">
      <c r="A111" t="s">
        <v>987</v>
      </c>
      <c r="B111" t="s">
        <v>1006</v>
      </c>
      <c r="C111" t="s">
        <v>1437</v>
      </c>
      <c r="D111" t="s">
        <v>966</v>
      </c>
      <c r="E111">
        <v>40969</v>
      </c>
      <c r="F111" t="s">
        <v>496</v>
      </c>
      <c r="G111" t="s">
        <v>496</v>
      </c>
      <c r="H111" t="s">
        <v>486</v>
      </c>
      <c r="I111">
        <v>4033</v>
      </c>
      <c r="J111" t="s">
        <v>496</v>
      </c>
    </row>
    <row r="112" spans="1:10">
      <c r="A112" t="s">
        <v>2282</v>
      </c>
      <c r="B112" t="s">
        <v>1007</v>
      </c>
      <c r="C112" t="s">
        <v>1438</v>
      </c>
      <c r="D112" t="s">
        <v>968</v>
      </c>
      <c r="E112">
        <v>40995</v>
      </c>
      <c r="F112" t="s">
        <v>496</v>
      </c>
      <c r="G112" t="s">
        <v>496</v>
      </c>
      <c r="H112" t="s">
        <v>486</v>
      </c>
      <c r="I112">
        <v>4033</v>
      </c>
      <c r="J112" t="s">
        <v>496</v>
      </c>
    </row>
    <row r="113" spans="1:10">
      <c r="A113" t="s">
        <v>1000</v>
      </c>
      <c r="B113" t="s">
        <v>1017</v>
      </c>
      <c r="C113" t="s">
        <v>1439</v>
      </c>
      <c r="D113" t="s">
        <v>973</v>
      </c>
      <c r="E113">
        <v>40968</v>
      </c>
      <c r="F113" t="s">
        <v>496</v>
      </c>
      <c r="G113" t="s">
        <v>496</v>
      </c>
      <c r="H113" t="s">
        <v>485</v>
      </c>
      <c r="I113">
        <v>4033</v>
      </c>
      <c r="J113" t="s">
        <v>496</v>
      </c>
    </row>
    <row r="114" spans="1:10">
      <c r="A114" t="s">
        <v>883</v>
      </c>
      <c r="B114" t="s">
        <v>884</v>
      </c>
      <c r="C114" t="s">
        <v>1440</v>
      </c>
      <c r="D114" t="s">
        <v>975</v>
      </c>
      <c r="E114">
        <v>40969</v>
      </c>
      <c r="F114" t="s">
        <v>496</v>
      </c>
      <c r="G114" t="s">
        <v>496</v>
      </c>
      <c r="H114" t="s">
        <v>492</v>
      </c>
      <c r="I114">
        <v>4033</v>
      </c>
      <c r="J114" t="s">
        <v>496</v>
      </c>
    </row>
    <row r="115" spans="1:10">
      <c r="A115" t="s">
        <v>995</v>
      </c>
      <c r="B115" t="s">
        <v>1013</v>
      </c>
      <c r="C115" t="s">
        <v>1441</v>
      </c>
      <c r="D115" t="s">
        <v>975</v>
      </c>
      <c r="E115">
        <v>40974</v>
      </c>
      <c r="F115" t="s">
        <v>496</v>
      </c>
      <c r="G115" t="s">
        <v>496</v>
      </c>
      <c r="H115" t="s">
        <v>666</v>
      </c>
      <c r="I115">
        <v>4033</v>
      </c>
      <c r="J115" t="s">
        <v>496</v>
      </c>
    </row>
    <row r="116" spans="1:10">
      <c r="A116" t="s">
        <v>1002</v>
      </c>
      <c r="B116" t="s">
        <v>1019</v>
      </c>
      <c r="C116" t="s">
        <v>1442</v>
      </c>
      <c r="D116" t="s">
        <v>1373</v>
      </c>
      <c r="E116">
        <v>40974</v>
      </c>
      <c r="F116" t="s">
        <v>496</v>
      </c>
      <c r="G116" t="s">
        <v>496</v>
      </c>
      <c r="H116" t="s">
        <v>487</v>
      </c>
      <c r="I116">
        <v>4033</v>
      </c>
      <c r="J116" t="s">
        <v>496</v>
      </c>
    </row>
    <row r="117" spans="1:10">
      <c r="A117" t="s">
        <v>1388</v>
      </c>
      <c r="B117" t="s">
        <v>1381</v>
      </c>
      <c r="C117" t="s">
        <v>1410</v>
      </c>
      <c r="D117" t="s">
        <v>975</v>
      </c>
      <c r="E117">
        <v>40967</v>
      </c>
      <c r="F117" t="s">
        <v>496</v>
      </c>
      <c r="G117" t="s">
        <v>496</v>
      </c>
      <c r="H117" t="s">
        <v>492</v>
      </c>
      <c r="I117">
        <v>4033</v>
      </c>
      <c r="J117" t="s">
        <v>496</v>
      </c>
    </row>
    <row r="118" spans="1:10">
      <c r="A118" t="s">
        <v>903</v>
      </c>
      <c r="B118" t="s">
        <v>904</v>
      </c>
      <c r="C118" t="s">
        <v>1443</v>
      </c>
      <c r="D118" t="s">
        <v>1371</v>
      </c>
      <c r="E118">
        <v>40969</v>
      </c>
      <c r="F118" t="s">
        <v>496</v>
      </c>
      <c r="G118" t="s">
        <v>496</v>
      </c>
      <c r="H118" t="s">
        <v>495</v>
      </c>
      <c r="I118">
        <v>4033</v>
      </c>
      <c r="J118" t="s">
        <v>496</v>
      </c>
    </row>
    <row r="119" spans="1:10">
      <c r="A119" t="s">
        <v>1481</v>
      </c>
      <c r="B119" t="s">
        <v>1382</v>
      </c>
      <c r="C119" t="s">
        <v>1444</v>
      </c>
      <c r="D119" t="s">
        <v>1383</v>
      </c>
      <c r="E119">
        <v>41012</v>
      </c>
      <c r="F119" t="s">
        <v>496</v>
      </c>
      <c r="G119" t="s">
        <v>496</v>
      </c>
      <c r="H119" t="s">
        <v>2323</v>
      </c>
      <c r="I119">
        <v>4035</v>
      </c>
      <c r="J119" t="s">
        <v>496</v>
      </c>
    </row>
    <row r="120" spans="1:10">
      <c r="A120" t="s">
        <v>1367</v>
      </c>
      <c r="B120" t="s">
        <v>1218</v>
      </c>
      <c r="C120" t="s">
        <v>1426</v>
      </c>
      <c r="D120" t="s">
        <v>1387</v>
      </c>
      <c r="E120">
        <v>40970</v>
      </c>
      <c r="F120" t="s">
        <v>496</v>
      </c>
      <c r="G120" t="s">
        <v>496</v>
      </c>
      <c r="H120" t="s">
        <v>668</v>
      </c>
      <c r="I120">
        <v>4035</v>
      </c>
      <c r="J120" t="s">
        <v>496</v>
      </c>
    </row>
    <row r="121" spans="1:10">
      <c r="A121" t="s">
        <v>803</v>
      </c>
      <c r="B121" t="s">
        <v>804</v>
      </c>
      <c r="C121" t="s">
        <v>1446</v>
      </c>
      <c r="D121" t="s">
        <v>1384</v>
      </c>
      <c r="E121">
        <v>40966</v>
      </c>
      <c r="F121" t="s">
        <v>496</v>
      </c>
      <c r="G121" t="s">
        <v>496</v>
      </c>
      <c r="H121" t="s">
        <v>495</v>
      </c>
      <c r="I121">
        <v>4035</v>
      </c>
      <c r="J121" t="s">
        <v>496</v>
      </c>
    </row>
    <row r="122" spans="1:10">
      <c r="A122" t="s">
        <v>799</v>
      </c>
      <c r="B122" t="s">
        <v>800</v>
      </c>
      <c r="C122" t="s">
        <v>1447</v>
      </c>
      <c r="D122" t="s">
        <v>1385</v>
      </c>
      <c r="E122">
        <v>40967</v>
      </c>
      <c r="F122" t="s">
        <v>496</v>
      </c>
      <c r="G122" t="s">
        <v>496</v>
      </c>
      <c r="H122" t="s">
        <v>1422</v>
      </c>
      <c r="I122">
        <v>4035</v>
      </c>
      <c r="J122" t="s">
        <v>496</v>
      </c>
    </row>
    <row r="123" spans="1:10" ht="30">
      <c r="A123" t="s">
        <v>825</v>
      </c>
      <c r="B123" t="s">
        <v>826</v>
      </c>
      <c r="C123" t="s">
        <v>1448</v>
      </c>
      <c r="D123" t="s">
        <v>1386</v>
      </c>
      <c r="E123" t="s">
        <v>501</v>
      </c>
      <c r="F123" t="s">
        <v>684</v>
      </c>
      <c r="G123" t="s">
        <v>674</v>
      </c>
      <c r="H123" s="67" t="s">
        <v>3201</v>
      </c>
      <c r="I123">
        <v>4033</v>
      </c>
      <c r="J123" t="s">
        <v>684</v>
      </c>
    </row>
    <row r="124" spans="1:10" ht="30">
      <c r="A124" t="s">
        <v>821</v>
      </c>
      <c r="B124" t="s">
        <v>822</v>
      </c>
      <c r="C124" t="s">
        <v>1449</v>
      </c>
      <c r="D124" t="s">
        <v>1386</v>
      </c>
      <c r="E124" t="s">
        <v>501</v>
      </c>
      <c r="F124" t="s">
        <v>684</v>
      </c>
      <c r="G124" t="s">
        <v>674</v>
      </c>
      <c r="H124" s="67" t="s">
        <v>3201</v>
      </c>
      <c r="I124">
        <v>4033</v>
      </c>
      <c r="J124" t="s">
        <v>684</v>
      </c>
    </row>
    <row r="125" spans="1:10">
      <c r="A125" t="s">
        <v>793</v>
      </c>
      <c r="B125" t="s">
        <v>794</v>
      </c>
      <c r="C125" t="s">
        <v>1450</v>
      </c>
      <c r="D125" t="s">
        <v>966</v>
      </c>
      <c r="E125">
        <v>40995</v>
      </c>
      <c r="F125" t="s">
        <v>496</v>
      </c>
      <c r="G125" t="s">
        <v>496</v>
      </c>
      <c r="H125" t="s">
        <v>2324</v>
      </c>
      <c r="I125">
        <v>4033</v>
      </c>
      <c r="J125" t="s">
        <v>496</v>
      </c>
    </row>
    <row r="126" spans="1:10">
      <c r="A126" t="s">
        <v>893</v>
      </c>
      <c r="B126" t="s">
        <v>894</v>
      </c>
      <c r="C126" t="s">
        <v>1451</v>
      </c>
      <c r="D126" t="s">
        <v>964</v>
      </c>
      <c r="E126">
        <v>40988</v>
      </c>
      <c r="F126" t="s">
        <v>496</v>
      </c>
      <c r="G126" t="s">
        <v>496</v>
      </c>
      <c r="H126" t="s">
        <v>2324</v>
      </c>
      <c r="I126">
        <v>4033</v>
      </c>
      <c r="J126" t="s">
        <v>496</v>
      </c>
    </row>
    <row r="127" spans="1:10" ht="30">
      <c r="A127" t="s">
        <v>911</v>
      </c>
      <c r="B127" t="s">
        <v>912</v>
      </c>
      <c r="C127" t="s">
        <v>1452</v>
      </c>
      <c r="D127" t="s">
        <v>1380</v>
      </c>
      <c r="E127" t="s">
        <v>501</v>
      </c>
      <c r="F127" t="s">
        <v>684</v>
      </c>
      <c r="G127" t="s">
        <v>674</v>
      </c>
      <c r="H127" s="67" t="s">
        <v>3201</v>
      </c>
      <c r="I127">
        <v>4033</v>
      </c>
      <c r="J127" t="s">
        <v>684</v>
      </c>
    </row>
    <row r="128" spans="1:10" ht="30">
      <c r="A128" t="s">
        <v>913</v>
      </c>
      <c r="B128" t="s">
        <v>914</v>
      </c>
      <c r="C128" t="s">
        <v>1453</v>
      </c>
      <c r="D128" t="s">
        <v>1380</v>
      </c>
      <c r="E128" t="s">
        <v>501</v>
      </c>
      <c r="F128" t="s">
        <v>684</v>
      </c>
      <c r="G128" t="s">
        <v>674</v>
      </c>
      <c r="H128" s="67" t="s">
        <v>3201</v>
      </c>
      <c r="I128">
        <v>4033</v>
      </c>
      <c r="J128" t="s">
        <v>684</v>
      </c>
    </row>
    <row r="129" spans="1:10" ht="30">
      <c r="A129" t="s">
        <v>915</v>
      </c>
      <c r="B129" t="s">
        <v>916</v>
      </c>
      <c r="C129" t="s">
        <v>1454</v>
      </c>
      <c r="D129" t="s">
        <v>1380</v>
      </c>
      <c r="E129" t="s">
        <v>501</v>
      </c>
      <c r="F129" t="s">
        <v>684</v>
      </c>
      <c r="G129" t="s">
        <v>674</v>
      </c>
      <c r="H129" s="67" t="s">
        <v>3201</v>
      </c>
      <c r="I129">
        <v>4033</v>
      </c>
      <c r="J129" t="s">
        <v>684</v>
      </c>
    </row>
    <row r="130" spans="1:10" ht="30">
      <c r="A130" t="s">
        <v>917</v>
      </c>
      <c r="B130" t="s">
        <v>918</v>
      </c>
      <c r="C130" t="s">
        <v>1455</v>
      </c>
      <c r="D130" t="s">
        <v>1380</v>
      </c>
      <c r="E130" t="s">
        <v>501</v>
      </c>
      <c r="F130" t="s">
        <v>684</v>
      </c>
      <c r="G130" t="s">
        <v>674</v>
      </c>
      <c r="H130" s="67" t="s">
        <v>3201</v>
      </c>
      <c r="I130">
        <v>4033</v>
      </c>
      <c r="J130" t="s">
        <v>684</v>
      </c>
    </row>
    <row r="131" spans="1:10" ht="30">
      <c r="A131" t="s">
        <v>986</v>
      </c>
      <c r="B131" t="s">
        <v>1005</v>
      </c>
      <c r="C131" t="s">
        <v>1456</v>
      </c>
      <c r="D131" t="s">
        <v>982</v>
      </c>
      <c r="E131" t="s">
        <v>501</v>
      </c>
      <c r="F131" t="s">
        <v>684</v>
      </c>
      <c r="G131" t="s">
        <v>674</v>
      </c>
      <c r="H131" s="67" t="s">
        <v>3201</v>
      </c>
      <c r="I131">
        <v>4033</v>
      </c>
      <c r="J131" t="s">
        <v>684</v>
      </c>
    </row>
    <row r="132" spans="1:10" ht="30">
      <c r="A132" t="s">
        <v>989</v>
      </c>
      <c r="B132" t="s">
        <v>1008</v>
      </c>
      <c r="C132" t="s">
        <v>1457</v>
      </c>
      <c r="D132" t="s">
        <v>968</v>
      </c>
      <c r="E132" t="s">
        <v>501</v>
      </c>
      <c r="F132" t="s">
        <v>684</v>
      </c>
      <c r="G132" t="s">
        <v>674</v>
      </c>
      <c r="H132" s="67" t="s">
        <v>3201</v>
      </c>
      <c r="I132">
        <v>4033</v>
      </c>
      <c r="J132" t="s">
        <v>684</v>
      </c>
    </row>
    <row r="133" spans="1:10" ht="30">
      <c r="A133" t="s">
        <v>993</v>
      </c>
      <c r="B133" t="s">
        <v>1011</v>
      </c>
      <c r="C133" t="s">
        <v>1458</v>
      </c>
      <c r="D133" t="s">
        <v>966</v>
      </c>
      <c r="E133" t="s">
        <v>501</v>
      </c>
      <c r="F133" t="s">
        <v>684</v>
      </c>
      <c r="G133" t="s">
        <v>674</v>
      </c>
      <c r="H133" s="67" t="s">
        <v>3201</v>
      </c>
      <c r="I133">
        <v>4033</v>
      </c>
      <c r="J133" t="s">
        <v>684</v>
      </c>
    </row>
    <row r="134" spans="1:10" ht="30">
      <c r="A134" t="s">
        <v>994</v>
      </c>
      <c r="B134" t="s">
        <v>1012</v>
      </c>
      <c r="C134" t="s">
        <v>1459</v>
      </c>
      <c r="D134" t="s">
        <v>966</v>
      </c>
      <c r="E134" t="s">
        <v>501</v>
      </c>
      <c r="F134" t="s">
        <v>684</v>
      </c>
      <c r="G134" t="s">
        <v>674</v>
      </c>
      <c r="H134" s="67" t="s">
        <v>3201</v>
      </c>
      <c r="I134">
        <v>4033</v>
      </c>
      <c r="J134" t="s">
        <v>684</v>
      </c>
    </row>
    <row r="135" spans="1:10">
      <c r="A135" t="s">
        <v>999</v>
      </c>
      <c r="B135" t="s">
        <v>1016</v>
      </c>
      <c r="C135" t="s">
        <v>1460</v>
      </c>
      <c r="D135" t="s">
        <v>1371</v>
      </c>
      <c r="E135">
        <v>40996</v>
      </c>
      <c r="F135" t="s">
        <v>496</v>
      </c>
      <c r="G135" t="s">
        <v>496</v>
      </c>
      <c r="H135" t="s">
        <v>2446</v>
      </c>
      <c r="I135">
        <v>4033</v>
      </c>
      <c r="J135" t="s">
        <v>496</v>
      </c>
    </row>
    <row r="136" spans="1:10" ht="30">
      <c r="A136" t="s">
        <v>1001</v>
      </c>
      <c r="B136" t="s">
        <v>1018</v>
      </c>
      <c r="C136" t="s">
        <v>1461</v>
      </c>
      <c r="D136" t="s">
        <v>1373</v>
      </c>
      <c r="E136" t="s">
        <v>501</v>
      </c>
      <c r="F136" t="s">
        <v>684</v>
      </c>
      <c r="G136" t="s">
        <v>674</v>
      </c>
      <c r="H136" s="67" t="s">
        <v>3201</v>
      </c>
      <c r="I136">
        <v>4033</v>
      </c>
      <c r="J136" t="s">
        <v>684</v>
      </c>
    </row>
    <row r="137" spans="1:10" ht="30">
      <c r="A137" t="s">
        <v>1003</v>
      </c>
      <c r="B137" t="s">
        <v>1020</v>
      </c>
      <c r="C137" t="s">
        <v>1462</v>
      </c>
      <c r="D137" t="s">
        <v>978</v>
      </c>
      <c r="E137" t="s">
        <v>501</v>
      </c>
      <c r="F137" t="s">
        <v>684</v>
      </c>
      <c r="G137" t="s">
        <v>674</v>
      </c>
      <c r="H137" s="67" t="s">
        <v>3201</v>
      </c>
      <c r="I137">
        <v>4033</v>
      </c>
      <c r="J137" t="s">
        <v>684</v>
      </c>
    </row>
    <row r="138" spans="1:10">
      <c r="A138" t="s">
        <v>823</v>
      </c>
      <c r="B138" t="s">
        <v>824</v>
      </c>
      <c r="C138" t="s">
        <v>1463</v>
      </c>
      <c r="D138" t="s">
        <v>975</v>
      </c>
      <c r="E138">
        <v>40988</v>
      </c>
      <c r="F138" t="s">
        <v>496</v>
      </c>
      <c r="G138" t="s">
        <v>496</v>
      </c>
      <c r="H138" t="s">
        <v>492</v>
      </c>
      <c r="I138">
        <v>4033</v>
      </c>
      <c r="J138" t="s">
        <v>496</v>
      </c>
    </row>
    <row r="139" spans="1:10" ht="30">
      <c r="A139" t="s">
        <v>895</v>
      </c>
      <c r="B139" t="s">
        <v>896</v>
      </c>
      <c r="C139" t="s">
        <v>1464</v>
      </c>
      <c r="D139" t="s">
        <v>1380</v>
      </c>
      <c r="E139" t="s">
        <v>501</v>
      </c>
      <c r="F139" t="s">
        <v>684</v>
      </c>
      <c r="G139" t="s">
        <v>674</v>
      </c>
      <c r="H139" s="67" t="s">
        <v>3201</v>
      </c>
      <c r="I139">
        <v>4033</v>
      </c>
      <c r="J139" t="s">
        <v>684</v>
      </c>
    </row>
    <row r="140" spans="1:10" ht="30">
      <c r="A140" t="s">
        <v>907</v>
      </c>
      <c r="B140" t="s">
        <v>908</v>
      </c>
      <c r="C140" t="s">
        <v>1465</v>
      </c>
      <c r="D140" t="s">
        <v>978</v>
      </c>
      <c r="E140" t="s">
        <v>501</v>
      </c>
      <c r="F140" t="s">
        <v>684</v>
      </c>
      <c r="G140" t="s">
        <v>674</v>
      </c>
      <c r="H140" s="67" t="s">
        <v>3201</v>
      </c>
      <c r="I140">
        <v>4033</v>
      </c>
      <c r="J140" t="s">
        <v>684</v>
      </c>
    </row>
    <row r="141" spans="1:10" ht="30">
      <c r="A141" t="s">
        <v>919</v>
      </c>
      <c r="B141" t="s">
        <v>920</v>
      </c>
      <c r="C141" t="s">
        <v>1466</v>
      </c>
      <c r="D141" t="s">
        <v>1380</v>
      </c>
      <c r="E141" t="s">
        <v>501</v>
      </c>
      <c r="F141" t="s">
        <v>684</v>
      </c>
      <c r="G141" t="s">
        <v>674</v>
      </c>
      <c r="H141" s="67" t="s">
        <v>3201</v>
      </c>
      <c r="I141">
        <v>4033</v>
      </c>
      <c r="J141" t="s">
        <v>684</v>
      </c>
    </row>
    <row r="142" spans="1:10" ht="30">
      <c r="A142" t="s">
        <v>990</v>
      </c>
      <c r="B142" t="s">
        <v>1009</v>
      </c>
      <c r="C142" t="s">
        <v>1467</v>
      </c>
      <c r="D142" t="s">
        <v>1379</v>
      </c>
      <c r="E142" t="s">
        <v>501</v>
      </c>
      <c r="F142" t="s">
        <v>684</v>
      </c>
      <c r="G142" t="s">
        <v>674</v>
      </c>
      <c r="H142" s="67" t="s">
        <v>3201</v>
      </c>
      <c r="I142">
        <v>4033</v>
      </c>
      <c r="J142" t="s">
        <v>684</v>
      </c>
    </row>
    <row r="143" spans="1:10" ht="30">
      <c r="A143" t="s">
        <v>996</v>
      </c>
      <c r="B143" t="s">
        <v>1014</v>
      </c>
      <c r="C143" t="s">
        <v>1468</v>
      </c>
      <c r="D143" t="s">
        <v>975</v>
      </c>
      <c r="E143" t="s">
        <v>501</v>
      </c>
      <c r="F143" t="s">
        <v>684</v>
      </c>
      <c r="G143" t="s">
        <v>674</v>
      </c>
      <c r="H143" s="67" t="s">
        <v>3201</v>
      </c>
      <c r="I143">
        <v>4033</v>
      </c>
      <c r="J143" t="s">
        <v>684</v>
      </c>
    </row>
    <row r="144" spans="1:10" ht="30">
      <c r="A144" t="s">
        <v>905</v>
      </c>
      <c r="B144" t="s">
        <v>906</v>
      </c>
      <c r="C144" t="s">
        <v>1469</v>
      </c>
      <c r="D144" t="s">
        <v>1380</v>
      </c>
      <c r="E144" t="s">
        <v>501</v>
      </c>
      <c r="F144" t="s">
        <v>684</v>
      </c>
      <c r="G144" t="s">
        <v>674</v>
      </c>
      <c r="H144" s="67" t="s">
        <v>3201</v>
      </c>
      <c r="I144">
        <v>4033</v>
      </c>
      <c r="J144" t="s">
        <v>684</v>
      </c>
    </row>
    <row r="145" spans="1:10">
      <c r="A145" t="s">
        <v>1004</v>
      </c>
      <c r="B145" t="s">
        <v>1021</v>
      </c>
      <c r="C145" t="s">
        <v>1470</v>
      </c>
      <c r="D145" t="s">
        <v>975</v>
      </c>
      <c r="E145" t="s">
        <v>501</v>
      </c>
      <c r="F145" t="s">
        <v>684</v>
      </c>
      <c r="G145" t="s">
        <v>674</v>
      </c>
      <c r="H145" t="s">
        <v>2325</v>
      </c>
      <c r="I145">
        <v>4033</v>
      </c>
      <c r="J145" t="s">
        <v>684</v>
      </c>
    </row>
    <row r="146" spans="1:10" ht="30">
      <c r="A146" t="s">
        <v>785</v>
      </c>
      <c r="B146" t="s">
        <v>786</v>
      </c>
      <c r="C146" t="s">
        <v>1471</v>
      </c>
      <c r="D146" t="s">
        <v>776</v>
      </c>
      <c r="E146" t="s">
        <v>501</v>
      </c>
      <c r="F146" t="s">
        <v>684</v>
      </c>
      <c r="G146" t="s">
        <v>674</v>
      </c>
      <c r="H146" s="67" t="s">
        <v>3201</v>
      </c>
      <c r="I146">
        <v>4035</v>
      </c>
      <c r="J146" t="s">
        <v>684</v>
      </c>
    </row>
    <row r="147" spans="1:10" ht="30">
      <c r="A147" t="s">
        <v>811</v>
      </c>
      <c r="B147" t="s">
        <v>812</v>
      </c>
      <c r="C147" t="s">
        <v>1472</v>
      </c>
      <c r="D147" t="s">
        <v>978</v>
      </c>
      <c r="E147" t="s">
        <v>501</v>
      </c>
      <c r="F147" t="s">
        <v>684</v>
      </c>
      <c r="G147" t="s">
        <v>674</v>
      </c>
      <c r="H147" s="67" t="s">
        <v>3201</v>
      </c>
      <c r="I147">
        <v>4033</v>
      </c>
      <c r="J147" t="s">
        <v>684</v>
      </c>
    </row>
    <row r="148" spans="1:10" ht="30">
      <c r="A148" t="s">
        <v>891</v>
      </c>
      <c r="B148" t="s">
        <v>892</v>
      </c>
      <c r="C148" t="s">
        <v>1473</v>
      </c>
      <c r="D148" t="s">
        <v>978</v>
      </c>
      <c r="E148" t="s">
        <v>501</v>
      </c>
      <c r="F148" t="s">
        <v>684</v>
      </c>
      <c r="G148" t="s">
        <v>674</v>
      </c>
      <c r="H148" s="67" t="s">
        <v>3201</v>
      </c>
      <c r="I148">
        <v>4035</v>
      </c>
      <c r="J148" t="s">
        <v>684</v>
      </c>
    </row>
    <row r="149" spans="1:10" ht="30">
      <c r="A149" t="s">
        <v>897</v>
      </c>
      <c r="B149" t="s">
        <v>898</v>
      </c>
      <c r="C149" t="s">
        <v>1474</v>
      </c>
      <c r="D149" t="s">
        <v>1387</v>
      </c>
      <c r="E149" t="s">
        <v>501</v>
      </c>
      <c r="F149" t="s">
        <v>684</v>
      </c>
      <c r="G149" t="s">
        <v>674</v>
      </c>
      <c r="H149" s="67" t="s">
        <v>3201</v>
      </c>
      <c r="I149">
        <v>4035</v>
      </c>
      <c r="J149" t="s">
        <v>684</v>
      </c>
    </row>
    <row r="150" spans="1:10" ht="30">
      <c r="A150" t="s">
        <v>805</v>
      </c>
      <c r="B150" t="s">
        <v>806</v>
      </c>
      <c r="C150" t="s">
        <v>1475</v>
      </c>
      <c r="D150" t="s">
        <v>1384</v>
      </c>
      <c r="E150" t="s">
        <v>501</v>
      </c>
      <c r="F150" t="s">
        <v>684</v>
      </c>
      <c r="G150" t="s">
        <v>674</v>
      </c>
      <c r="H150" s="67" t="s">
        <v>3201</v>
      </c>
      <c r="I150">
        <v>4035</v>
      </c>
      <c r="J150" t="s">
        <v>684</v>
      </c>
    </row>
    <row r="151" spans="1:10" ht="30">
      <c r="A151" t="s">
        <v>817</v>
      </c>
      <c r="B151" t="s">
        <v>818</v>
      </c>
      <c r="C151" t="s">
        <v>1476</v>
      </c>
      <c r="D151" t="s">
        <v>1384</v>
      </c>
      <c r="E151" t="s">
        <v>501</v>
      </c>
      <c r="F151" t="s">
        <v>684</v>
      </c>
      <c r="G151" t="s">
        <v>674</v>
      </c>
      <c r="H151" s="67" t="s">
        <v>3201</v>
      </c>
      <c r="I151">
        <v>4035</v>
      </c>
      <c r="J151" t="s">
        <v>684</v>
      </c>
    </row>
    <row r="152" spans="1:10" ht="30">
      <c r="A152" t="s">
        <v>791</v>
      </c>
      <c r="B152" t="s">
        <v>792</v>
      </c>
      <c r="C152" t="s">
        <v>1477</v>
      </c>
      <c r="D152" t="s">
        <v>982</v>
      </c>
      <c r="E152" t="s">
        <v>501</v>
      </c>
      <c r="F152" t="s">
        <v>684</v>
      </c>
      <c r="G152" t="s">
        <v>674</v>
      </c>
      <c r="H152" s="67" t="s">
        <v>3201</v>
      </c>
      <c r="I152">
        <v>4033</v>
      </c>
      <c r="J152" t="s">
        <v>684</v>
      </c>
    </row>
    <row r="153" spans="1:10" ht="30">
      <c r="A153" t="s">
        <v>887</v>
      </c>
      <c r="B153" t="s">
        <v>888</v>
      </c>
      <c r="C153" t="s">
        <v>1478</v>
      </c>
      <c r="D153" t="s">
        <v>982</v>
      </c>
      <c r="E153" t="s">
        <v>501</v>
      </c>
      <c r="F153" t="s">
        <v>684</v>
      </c>
      <c r="G153" t="s">
        <v>674</v>
      </c>
      <c r="H153" s="67" t="s">
        <v>3201</v>
      </c>
      <c r="I153">
        <v>4033</v>
      </c>
      <c r="J153" t="s">
        <v>684</v>
      </c>
    </row>
    <row r="154" spans="1:10" ht="30">
      <c r="A154" t="s">
        <v>1482</v>
      </c>
      <c r="B154" t="s">
        <v>1067</v>
      </c>
      <c r="C154" t="s">
        <v>1479</v>
      </c>
      <c r="D154" t="s">
        <v>1384</v>
      </c>
      <c r="E154" t="s">
        <v>501</v>
      </c>
      <c r="F154" t="s">
        <v>684</v>
      </c>
      <c r="G154" t="s">
        <v>674</v>
      </c>
      <c r="H154" s="67" t="s">
        <v>3201</v>
      </c>
      <c r="I154">
        <v>4035</v>
      </c>
      <c r="J154" t="s">
        <v>684</v>
      </c>
    </row>
    <row r="155" spans="1:10" ht="30">
      <c r="A155" t="s">
        <v>1483</v>
      </c>
      <c r="B155" t="s">
        <v>1066</v>
      </c>
      <c r="C155" t="s">
        <v>1480</v>
      </c>
      <c r="D155" t="s">
        <v>975</v>
      </c>
      <c r="E155" t="s">
        <v>501</v>
      </c>
      <c r="F155" t="s">
        <v>684</v>
      </c>
      <c r="G155" t="s">
        <v>674</v>
      </c>
      <c r="H155" s="67" t="s">
        <v>3201</v>
      </c>
      <c r="I155">
        <v>4033</v>
      </c>
      <c r="J155" t="s">
        <v>684</v>
      </c>
    </row>
    <row r="156" spans="1:10" ht="30">
      <c r="A156" t="s">
        <v>1103</v>
      </c>
      <c r="B156" t="s">
        <v>1104</v>
      </c>
      <c r="C156" t="s">
        <v>1106</v>
      </c>
      <c r="D156" t="s">
        <v>978</v>
      </c>
      <c r="E156" t="s">
        <v>501</v>
      </c>
      <c r="F156" t="s">
        <v>684</v>
      </c>
      <c r="G156" t="s">
        <v>674</v>
      </c>
      <c r="H156" s="67" t="s">
        <v>3201</v>
      </c>
      <c r="I156">
        <v>4033</v>
      </c>
      <c r="J156" t="s">
        <v>684</v>
      </c>
    </row>
    <row r="157" spans="1:10">
      <c r="A157" t="s">
        <v>1305</v>
      </c>
      <c r="B157" t="s">
        <v>1306</v>
      </c>
      <c r="C157" t="s">
        <v>1423</v>
      </c>
      <c r="D157" t="s">
        <v>1424</v>
      </c>
      <c r="E157">
        <v>40981</v>
      </c>
      <c r="F157" t="s">
        <v>496</v>
      </c>
      <c r="G157" t="s">
        <v>496</v>
      </c>
      <c r="H157" t="s">
        <v>2238</v>
      </c>
      <c r="I157">
        <v>4033</v>
      </c>
      <c r="J157" t="s">
        <v>496</v>
      </c>
    </row>
    <row r="158" spans="1:10">
      <c r="A158" t="s">
        <v>158</v>
      </c>
      <c r="B158" t="s">
        <v>354</v>
      </c>
      <c r="C158" t="s">
        <v>355</v>
      </c>
      <c r="D158" t="s">
        <v>346</v>
      </c>
      <c r="E158">
        <v>40939</v>
      </c>
      <c r="F158" t="s">
        <v>496</v>
      </c>
      <c r="G158" t="s">
        <v>496</v>
      </c>
      <c r="H158" t="s">
        <v>751</v>
      </c>
      <c r="I158">
        <v>4035</v>
      </c>
      <c r="J158" t="s">
        <v>496</v>
      </c>
    </row>
    <row r="159" spans="1:10">
      <c r="A159" t="s">
        <v>147</v>
      </c>
      <c r="B159" t="s">
        <v>356</v>
      </c>
      <c r="C159" t="s">
        <v>357</v>
      </c>
      <c r="D159" t="s">
        <v>352</v>
      </c>
      <c r="E159">
        <v>40924</v>
      </c>
      <c r="F159" t="s">
        <v>496</v>
      </c>
      <c r="G159" t="s">
        <v>496</v>
      </c>
      <c r="H159" t="s">
        <v>668</v>
      </c>
      <c r="I159">
        <v>4035</v>
      </c>
      <c r="J159" t="s">
        <v>496</v>
      </c>
    </row>
    <row r="160" spans="1:10">
      <c r="A160" t="s">
        <v>1311</v>
      </c>
      <c r="B160" t="s">
        <v>1312</v>
      </c>
      <c r="C160" t="s">
        <v>1427</v>
      </c>
      <c r="D160" t="s">
        <v>1387</v>
      </c>
      <c r="E160" t="s">
        <v>501</v>
      </c>
      <c r="F160" t="s">
        <v>500</v>
      </c>
      <c r="G160" t="s">
        <v>674</v>
      </c>
      <c r="H160" t="s">
        <v>754</v>
      </c>
      <c r="I160">
        <v>4035</v>
      </c>
      <c r="J160" t="s">
        <v>500</v>
      </c>
    </row>
    <row r="161" spans="1:10">
      <c r="A161" t="s">
        <v>2280</v>
      </c>
      <c r="B161" t="s">
        <v>1143</v>
      </c>
      <c r="C161" t="s">
        <v>1145</v>
      </c>
      <c r="D161" t="s">
        <v>984</v>
      </c>
      <c r="E161">
        <v>40994</v>
      </c>
      <c r="F161" t="s">
        <v>496</v>
      </c>
      <c r="G161" t="s">
        <v>496</v>
      </c>
      <c r="H161" t="s">
        <v>487</v>
      </c>
      <c r="I161">
        <v>4033</v>
      </c>
      <c r="J161" t="s">
        <v>496</v>
      </c>
    </row>
    <row r="162" spans="1:10">
      <c r="A162" t="s">
        <v>1339</v>
      </c>
      <c r="B162" t="s">
        <v>1190</v>
      </c>
      <c r="C162" t="s">
        <v>1428</v>
      </c>
      <c r="D162" t="s">
        <v>1424</v>
      </c>
      <c r="E162">
        <v>40982</v>
      </c>
      <c r="F162" t="s">
        <v>496</v>
      </c>
      <c r="G162" t="s">
        <v>496</v>
      </c>
      <c r="H162" t="s">
        <v>487</v>
      </c>
      <c r="I162">
        <v>4033</v>
      </c>
      <c r="J162" t="s">
        <v>496</v>
      </c>
    </row>
    <row r="163" spans="1:10">
      <c r="A163" t="s">
        <v>2301</v>
      </c>
      <c r="B163" t="s">
        <v>2146</v>
      </c>
      <c r="C163" t="s">
        <v>1429</v>
      </c>
      <c r="D163" t="s">
        <v>1380</v>
      </c>
      <c r="E163">
        <v>40991</v>
      </c>
      <c r="F163" t="s">
        <v>496</v>
      </c>
      <c r="G163" t="s">
        <v>496</v>
      </c>
      <c r="H163" t="s">
        <v>691</v>
      </c>
      <c r="I163">
        <v>4033</v>
      </c>
      <c r="J163" t="s">
        <v>496</v>
      </c>
    </row>
    <row r="164" spans="1:10" ht="30">
      <c r="A164" t="s">
        <v>1366</v>
      </c>
      <c r="B164" t="s">
        <v>1217</v>
      </c>
      <c r="C164" t="s">
        <v>1430</v>
      </c>
      <c r="D164" t="s">
        <v>1384</v>
      </c>
      <c r="E164" t="s">
        <v>501</v>
      </c>
      <c r="F164" t="s">
        <v>684</v>
      </c>
      <c r="G164" t="s">
        <v>674</v>
      </c>
      <c r="H164" s="67" t="s">
        <v>3201</v>
      </c>
      <c r="I164">
        <v>4035</v>
      </c>
      <c r="J164" t="s">
        <v>684</v>
      </c>
    </row>
    <row r="165" spans="1:10">
      <c r="A165" t="s">
        <v>1337</v>
      </c>
      <c r="B165" t="s">
        <v>1188</v>
      </c>
      <c r="C165" t="s">
        <v>1431</v>
      </c>
      <c r="D165" t="s">
        <v>1384</v>
      </c>
      <c r="E165">
        <v>40973</v>
      </c>
      <c r="F165" t="s">
        <v>496</v>
      </c>
      <c r="G165" t="s">
        <v>496</v>
      </c>
      <c r="H165" t="s">
        <v>1502</v>
      </c>
      <c r="I165">
        <v>4035</v>
      </c>
      <c r="J165" t="s">
        <v>496</v>
      </c>
    </row>
    <row r="166" spans="1:10" ht="30">
      <c r="A166" t="s">
        <v>1346</v>
      </c>
      <c r="B166" t="s">
        <v>1195</v>
      </c>
      <c r="C166" t="s">
        <v>1432</v>
      </c>
      <c r="D166" t="s">
        <v>982</v>
      </c>
      <c r="E166" t="s">
        <v>501</v>
      </c>
      <c r="F166" t="s">
        <v>684</v>
      </c>
      <c r="G166" t="s">
        <v>674</v>
      </c>
      <c r="H166" s="67" t="s">
        <v>3201</v>
      </c>
      <c r="I166">
        <v>4035</v>
      </c>
      <c r="J166" t="s">
        <v>684</v>
      </c>
    </row>
    <row r="167" spans="1:10" ht="30">
      <c r="A167" t="s">
        <v>1333</v>
      </c>
      <c r="B167" t="s">
        <v>1184</v>
      </c>
      <c r="C167" t="s">
        <v>1384</v>
      </c>
      <c r="D167" t="s">
        <v>1384</v>
      </c>
      <c r="E167" t="s">
        <v>501</v>
      </c>
      <c r="F167" t="s">
        <v>684</v>
      </c>
      <c r="G167" t="s">
        <v>674</v>
      </c>
      <c r="H167" s="67" t="s">
        <v>3201</v>
      </c>
      <c r="I167">
        <v>4035</v>
      </c>
      <c r="J167" t="s">
        <v>684</v>
      </c>
    </row>
    <row r="168" spans="1:10" ht="30">
      <c r="A168" t="s">
        <v>1365</v>
      </c>
      <c r="B168" t="s">
        <v>1216</v>
      </c>
      <c r="C168" t="s">
        <v>1433</v>
      </c>
      <c r="D168" s="67" t="s">
        <v>3201</v>
      </c>
      <c r="E168">
        <v>40970</v>
      </c>
      <c r="F168" t="s">
        <v>496</v>
      </c>
      <c r="G168" t="s">
        <v>496</v>
      </c>
      <c r="H168" t="s">
        <v>495</v>
      </c>
      <c r="I168">
        <v>4035</v>
      </c>
      <c r="J168" t="s">
        <v>496</v>
      </c>
    </row>
    <row r="169" spans="1:10">
      <c r="A169" t="s">
        <v>1408</v>
      </c>
      <c r="B169" t="s">
        <v>1405</v>
      </c>
      <c r="C169" t="s">
        <v>1409</v>
      </c>
      <c r="D169" t="s">
        <v>1380</v>
      </c>
      <c r="E169">
        <v>40982</v>
      </c>
      <c r="F169" t="s">
        <v>496</v>
      </c>
      <c r="G169" t="s">
        <v>496</v>
      </c>
      <c r="H169" t="s">
        <v>485</v>
      </c>
      <c r="I169">
        <v>4033</v>
      </c>
      <c r="J169" t="s">
        <v>496</v>
      </c>
    </row>
    <row r="170" spans="1:10">
      <c r="A170" t="s">
        <v>697</v>
      </c>
      <c r="B170" t="s">
        <v>698</v>
      </c>
      <c r="C170" t="s">
        <v>773</v>
      </c>
      <c r="D170" t="s">
        <v>352</v>
      </c>
      <c r="E170">
        <v>40954</v>
      </c>
      <c r="F170" t="s">
        <v>496</v>
      </c>
      <c r="G170" t="s">
        <v>496</v>
      </c>
      <c r="H170" t="s">
        <v>751</v>
      </c>
      <c r="I170">
        <v>4033</v>
      </c>
      <c r="J170" t="s">
        <v>496</v>
      </c>
    </row>
    <row r="171" spans="1:10">
      <c r="A171" t="s">
        <v>1344</v>
      </c>
      <c r="B171" t="s">
        <v>2242</v>
      </c>
      <c r="C171" t="s">
        <v>2078</v>
      </c>
      <c r="D171" t="s">
        <v>984</v>
      </c>
      <c r="E171">
        <v>40982</v>
      </c>
      <c r="F171" t="s">
        <v>496</v>
      </c>
      <c r="G171" t="s">
        <v>496</v>
      </c>
      <c r="H171" t="s">
        <v>688</v>
      </c>
      <c r="I171">
        <v>4033</v>
      </c>
      <c r="J171" t="s">
        <v>496</v>
      </c>
    </row>
    <row r="172" spans="1:10">
      <c r="A172" t="s">
        <v>693</v>
      </c>
      <c r="B172" t="s">
        <v>694</v>
      </c>
      <c r="C172" t="s">
        <v>2243</v>
      </c>
      <c r="D172" t="s">
        <v>2244</v>
      </c>
      <c r="E172">
        <v>40990</v>
      </c>
      <c r="F172" t="s">
        <v>496</v>
      </c>
      <c r="G172" t="s">
        <v>496</v>
      </c>
      <c r="H172" t="s">
        <v>688</v>
      </c>
      <c r="I172">
        <v>4033</v>
      </c>
      <c r="J172" t="s">
        <v>496</v>
      </c>
    </row>
    <row r="173" spans="1:10">
      <c r="A173" t="s">
        <v>709</v>
      </c>
      <c r="B173" t="s">
        <v>2245</v>
      </c>
      <c r="C173" t="s">
        <v>2246</v>
      </c>
      <c r="D173" t="s">
        <v>1371</v>
      </c>
      <c r="E173">
        <v>40989</v>
      </c>
      <c r="F173" t="s">
        <v>496</v>
      </c>
      <c r="G173" t="s">
        <v>496</v>
      </c>
      <c r="H173" t="s">
        <v>691</v>
      </c>
      <c r="I173">
        <v>4033</v>
      </c>
      <c r="J173" t="s">
        <v>496</v>
      </c>
    </row>
    <row r="174" spans="1:10">
      <c r="A174" t="s">
        <v>1535</v>
      </c>
      <c r="B174" t="s">
        <v>1536</v>
      </c>
      <c r="C174" t="s">
        <v>1540</v>
      </c>
      <c r="D174" t="s">
        <v>978</v>
      </c>
      <c r="E174">
        <v>40987</v>
      </c>
      <c r="F174" t="s">
        <v>496</v>
      </c>
      <c r="G174" t="s">
        <v>496</v>
      </c>
      <c r="H174" t="s">
        <v>690</v>
      </c>
      <c r="I174">
        <v>4033</v>
      </c>
      <c r="J174" t="s">
        <v>496</v>
      </c>
    </row>
    <row r="175" spans="1:10" ht="30">
      <c r="A175" t="s">
        <v>1085</v>
      </c>
      <c r="B175" t="s">
        <v>1084</v>
      </c>
      <c r="C175" t="s">
        <v>2247</v>
      </c>
      <c r="D175" s="67" t="s">
        <v>3201</v>
      </c>
      <c r="E175" s="48" t="s">
        <v>501</v>
      </c>
      <c r="F175" t="s">
        <v>684</v>
      </c>
      <c r="G175" t="s">
        <v>674</v>
      </c>
      <c r="H175" s="67" t="s">
        <v>3201</v>
      </c>
      <c r="I175">
        <v>4035</v>
      </c>
      <c r="J175" t="s">
        <v>684</v>
      </c>
    </row>
    <row r="176" spans="1:10" ht="30">
      <c r="A176" t="s">
        <v>1093</v>
      </c>
      <c r="B176" t="s">
        <v>1094</v>
      </c>
      <c r="C176" t="s">
        <v>2248</v>
      </c>
      <c r="D176" s="67" t="s">
        <v>3201</v>
      </c>
      <c r="E176" s="48" t="s">
        <v>501</v>
      </c>
      <c r="F176" t="s">
        <v>684</v>
      </c>
      <c r="G176" t="s">
        <v>674</v>
      </c>
      <c r="H176" s="67" t="s">
        <v>3201</v>
      </c>
      <c r="I176">
        <v>4033</v>
      </c>
      <c r="J176" t="s">
        <v>684</v>
      </c>
    </row>
    <row r="177" spans="1:10" ht="30">
      <c r="A177" t="s">
        <v>1108</v>
      </c>
      <c r="B177" t="s">
        <v>1109</v>
      </c>
      <c r="C177" t="s">
        <v>2249</v>
      </c>
      <c r="D177" s="67" t="s">
        <v>3201</v>
      </c>
      <c r="E177" s="48" t="s">
        <v>501</v>
      </c>
      <c r="F177" t="s">
        <v>684</v>
      </c>
      <c r="G177" t="s">
        <v>674</v>
      </c>
      <c r="H177" s="67" t="s">
        <v>3201</v>
      </c>
      <c r="I177">
        <v>4033</v>
      </c>
      <c r="J177" t="s">
        <v>684</v>
      </c>
    </row>
    <row r="178" spans="1:10">
      <c r="A178" t="s">
        <v>2276</v>
      </c>
      <c r="B178" t="s">
        <v>1114</v>
      </c>
      <c r="C178" t="s">
        <v>1116</v>
      </c>
      <c r="D178" s="48" t="s">
        <v>1380</v>
      </c>
      <c r="E178">
        <v>40996</v>
      </c>
      <c r="F178" t="s">
        <v>496</v>
      </c>
      <c r="G178" t="s">
        <v>496</v>
      </c>
      <c r="H178" t="s">
        <v>688</v>
      </c>
      <c r="I178">
        <v>4033</v>
      </c>
      <c r="J178" t="s">
        <v>496</v>
      </c>
    </row>
    <row r="179" spans="1:10" ht="30">
      <c r="A179" t="s">
        <v>1118</v>
      </c>
      <c r="B179" t="s">
        <v>1119</v>
      </c>
      <c r="C179" t="s">
        <v>2250</v>
      </c>
      <c r="D179" t="s">
        <v>978</v>
      </c>
      <c r="E179" s="48" t="s">
        <v>501</v>
      </c>
      <c r="F179" t="s">
        <v>684</v>
      </c>
      <c r="G179" t="s">
        <v>674</v>
      </c>
      <c r="H179" s="67" t="s">
        <v>3201</v>
      </c>
      <c r="I179">
        <v>4033</v>
      </c>
      <c r="J179" t="s">
        <v>684</v>
      </c>
    </row>
    <row r="180" spans="1:10" ht="30">
      <c r="A180" t="s">
        <v>1127</v>
      </c>
      <c r="B180" t="s">
        <v>1128</v>
      </c>
      <c r="C180" t="s">
        <v>1130</v>
      </c>
      <c r="D180" s="67" t="s">
        <v>3201</v>
      </c>
      <c r="E180" s="48" t="s">
        <v>501</v>
      </c>
      <c r="F180" t="s">
        <v>684</v>
      </c>
      <c r="G180" t="s">
        <v>674</v>
      </c>
      <c r="H180" s="67" t="s">
        <v>3201</v>
      </c>
      <c r="I180">
        <v>4033</v>
      </c>
      <c r="J180" t="s">
        <v>684</v>
      </c>
    </row>
    <row r="181" spans="1:10" ht="30">
      <c r="A181" t="s">
        <v>1137</v>
      </c>
      <c r="B181" t="s">
        <v>1138</v>
      </c>
      <c r="C181" t="s">
        <v>1140</v>
      </c>
      <c r="D181" t="s">
        <v>968</v>
      </c>
      <c r="E181" s="48" t="s">
        <v>501</v>
      </c>
      <c r="F181" t="s">
        <v>684</v>
      </c>
      <c r="G181" t="s">
        <v>674</v>
      </c>
      <c r="H181" s="67" t="s">
        <v>3201</v>
      </c>
      <c r="I181">
        <v>4033</v>
      </c>
      <c r="J181" t="s">
        <v>684</v>
      </c>
    </row>
    <row r="182" spans="1:10" ht="30">
      <c r="A182" t="s">
        <v>1147</v>
      </c>
      <c r="B182" t="s">
        <v>1148</v>
      </c>
      <c r="C182" t="s">
        <v>1150</v>
      </c>
      <c r="D182" t="s">
        <v>1383</v>
      </c>
      <c r="E182" s="48" t="s">
        <v>501</v>
      </c>
      <c r="F182" t="s">
        <v>684</v>
      </c>
      <c r="G182" t="s">
        <v>674</v>
      </c>
      <c r="H182" s="67" t="s">
        <v>3201</v>
      </c>
      <c r="I182">
        <v>4035</v>
      </c>
      <c r="J182" t="s">
        <v>684</v>
      </c>
    </row>
    <row r="183" spans="1:10" ht="30">
      <c r="A183" t="s">
        <v>1331</v>
      </c>
      <c r="B183" t="s">
        <v>1182</v>
      </c>
      <c r="C183" t="s">
        <v>2251</v>
      </c>
      <c r="D183" t="s">
        <v>975</v>
      </c>
      <c r="E183" s="48" t="s">
        <v>501</v>
      </c>
      <c r="F183" t="s">
        <v>684</v>
      </c>
      <c r="G183" t="s">
        <v>674</v>
      </c>
      <c r="H183" s="67" t="s">
        <v>3201</v>
      </c>
      <c r="I183">
        <v>4033</v>
      </c>
      <c r="J183" t="s">
        <v>684</v>
      </c>
    </row>
    <row r="184" spans="1:10" ht="30">
      <c r="A184" t="s">
        <v>1332</v>
      </c>
      <c r="B184" t="s">
        <v>1183</v>
      </c>
      <c r="C184" t="s">
        <v>2252</v>
      </c>
      <c r="D184" t="s">
        <v>978</v>
      </c>
      <c r="E184" s="48" t="s">
        <v>501</v>
      </c>
      <c r="F184" t="s">
        <v>684</v>
      </c>
      <c r="G184" t="s">
        <v>674</v>
      </c>
      <c r="H184" s="67" t="s">
        <v>3201</v>
      </c>
      <c r="I184">
        <v>4033</v>
      </c>
      <c r="J184" t="s">
        <v>684</v>
      </c>
    </row>
    <row r="185" spans="1:10" ht="30">
      <c r="A185" t="s">
        <v>1334</v>
      </c>
      <c r="B185" t="s">
        <v>1185</v>
      </c>
      <c r="C185" t="s">
        <v>2253</v>
      </c>
      <c r="D185" t="s">
        <v>1386</v>
      </c>
      <c r="E185" s="48" t="s">
        <v>501</v>
      </c>
      <c r="F185" t="s">
        <v>684</v>
      </c>
      <c r="G185" t="s">
        <v>674</v>
      </c>
      <c r="H185" s="67" t="s">
        <v>3201</v>
      </c>
      <c r="I185">
        <v>4033</v>
      </c>
      <c r="J185" t="s">
        <v>684</v>
      </c>
    </row>
    <row r="186" spans="1:10" ht="30">
      <c r="A186" t="s">
        <v>1335</v>
      </c>
      <c r="B186" t="s">
        <v>1186</v>
      </c>
      <c r="C186" t="s">
        <v>2254</v>
      </c>
      <c r="D186" t="s">
        <v>968</v>
      </c>
      <c r="E186" s="48" t="s">
        <v>501</v>
      </c>
      <c r="F186" t="s">
        <v>684</v>
      </c>
      <c r="G186" t="s">
        <v>674</v>
      </c>
      <c r="H186" s="67" t="s">
        <v>3201</v>
      </c>
      <c r="I186">
        <v>4033</v>
      </c>
      <c r="J186" t="s">
        <v>684</v>
      </c>
    </row>
    <row r="187" spans="1:10" ht="30">
      <c r="A187" t="s">
        <v>1338</v>
      </c>
      <c r="B187" t="s">
        <v>1189</v>
      </c>
      <c r="C187" t="s">
        <v>2255</v>
      </c>
      <c r="D187" t="s">
        <v>966</v>
      </c>
      <c r="E187" s="48" t="s">
        <v>501</v>
      </c>
      <c r="F187" t="s">
        <v>684</v>
      </c>
      <c r="G187" t="s">
        <v>674</v>
      </c>
      <c r="H187" s="67" t="s">
        <v>3201</v>
      </c>
      <c r="I187">
        <v>4033</v>
      </c>
      <c r="J187" t="s">
        <v>684</v>
      </c>
    </row>
    <row r="188" spans="1:10" ht="30">
      <c r="A188" t="s">
        <v>1340</v>
      </c>
      <c r="B188" t="s">
        <v>1191</v>
      </c>
      <c r="C188" t="s">
        <v>2204</v>
      </c>
      <c r="D188" t="s">
        <v>984</v>
      </c>
      <c r="E188" s="48" t="s">
        <v>501</v>
      </c>
      <c r="F188" t="s">
        <v>684</v>
      </c>
      <c r="G188" t="s">
        <v>674</v>
      </c>
      <c r="H188" s="67" t="s">
        <v>3201</v>
      </c>
      <c r="I188">
        <v>4033</v>
      </c>
      <c r="J188" t="s">
        <v>684</v>
      </c>
    </row>
    <row r="189" spans="1:10" ht="30">
      <c r="A189" t="s">
        <v>1341</v>
      </c>
      <c r="B189" t="s">
        <v>1192</v>
      </c>
      <c r="C189" t="s">
        <v>2256</v>
      </c>
      <c r="D189" t="s">
        <v>968</v>
      </c>
      <c r="E189" s="48" t="s">
        <v>501</v>
      </c>
      <c r="F189" t="s">
        <v>684</v>
      </c>
      <c r="G189" t="s">
        <v>674</v>
      </c>
      <c r="H189" s="67" t="s">
        <v>3201</v>
      </c>
      <c r="I189">
        <v>4033</v>
      </c>
      <c r="J189" t="s">
        <v>684</v>
      </c>
    </row>
    <row r="190" spans="1:10" ht="30">
      <c r="A190" t="s">
        <v>1342</v>
      </c>
      <c r="B190" t="s">
        <v>1193</v>
      </c>
      <c r="C190" t="s">
        <v>2169</v>
      </c>
      <c r="D190" t="s">
        <v>968</v>
      </c>
      <c r="E190" s="48" t="s">
        <v>501</v>
      </c>
      <c r="F190" t="s">
        <v>684</v>
      </c>
      <c r="G190" t="s">
        <v>674</v>
      </c>
      <c r="H190" s="67" t="s">
        <v>3201</v>
      </c>
      <c r="I190">
        <v>4033</v>
      </c>
      <c r="J190" t="s">
        <v>684</v>
      </c>
    </row>
    <row r="191" spans="1:10" ht="30">
      <c r="A191" t="s">
        <v>1345</v>
      </c>
      <c r="B191" t="s">
        <v>1194</v>
      </c>
      <c r="C191" t="s">
        <v>2181</v>
      </c>
      <c r="D191" t="s">
        <v>2257</v>
      </c>
      <c r="E191" s="48" t="s">
        <v>501</v>
      </c>
      <c r="F191" t="s">
        <v>684</v>
      </c>
      <c r="G191" t="s">
        <v>674</v>
      </c>
      <c r="H191" s="67" t="s">
        <v>3201</v>
      </c>
      <c r="I191">
        <v>4033</v>
      </c>
      <c r="J191" t="s">
        <v>684</v>
      </c>
    </row>
    <row r="192" spans="1:10" ht="30">
      <c r="A192" t="s">
        <v>1347</v>
      </c>
      <c r="B192" t="s">
        <v>1197</v>
      </c>
      <c r="C192" t="s">
        <v>2151</v>
      </c>
      <c r="D192" t="s">
        <v>1386</v>
      </c>
      <c r="E192" s="48" t="s">
        <v>501</v>
      </c>
      <c r="F192" t="s">
        <v>684</v>
      </c>
      <c r="G192" t="s">
        <v>674</v>
      </c>
      <c r="H192" s="67" t="s">
        <v>3201</v>
      </c>
      <c r="I192">
        <v>4033</v>
      </c>
      <c r="J192" t="s">
        <v>684</v>
      </c>
    </row>
    <row r="193" spans="1:10" ht="30">
      <c r="A193" t="s">
        <v>1348</v>
      </c>
      <c r="B193" t="s">
        <v>1198</v>
      </c>
      <c r="C193" t="s">
        <v>2258</v>
      </c>
      <c r="D193" t="s">
        <v>2257</v>
      </c>
      <c r="E193" s="48" t="s">
        <v>501</v>
      </c>
      <c r="F193" t="s">
        <v>684</v>
      </c>
      <c r="G193" t="s">
        <v>674</v>
      </c>
      <c r="H193" s="67" t="s">
        <v>3201</v>
      </c>
      <c r="I193">
        <v>4033</v>
      </c>
      <c r="J193" t="s">
        <v>684</v>
      </c>
    </row>
    <row r="194" spans="1:10" ht="30">
      <c r="A194" t="s">
        <v>1349</v>
      </c>
      <c r="B194" t="s">
        <v>1199</v>
      </c>
      <c r="C194" t="s">
        <v>2194</v>
      </c>
      <c r="D194" t="s">
        <v>975</v>
      </c>
      <c r="E194" s="48" t="s">
        <v>501</v>
      </c>
      <c r="F194" t="s">
        <v>684</v>
      </c>
      <c r="G194" t="s">
        <v>674</v>
      </c>
      <c r="H194" s="67" t="s">
        <v>3201</v>
      </c>
      <c r="I194">
        <v>4033</v>
      </c>
      <c r="J194" t="s">
        <v>684</v>
      </c>
    </row>
    <row r="195" spans="1:10">
      <c r="A195" t="s">
        <v>1350</v>
      </c>
      <c r="B195" t="s">
        <v>1200</v>
      </c>
      <c r="C195" t="s">
        <v>2259</v>
      </c>
      <c r="D195" t="s">
        <v>2260</v>
      </c>
      <c r="E195" s="48">
        <v>41001</v>
      </c>
      <c r="F195" t="s">
        <v>496</v>
      </c>
      <c r="G195" t="s">
        <v>496</v>
      </c>
      <c r="H195" s="48" t="s">
        <v>2961</v>
      </c>
      <c r="I195">
        <v>4033</v>
      </c>
      <c r="J195" t="s">
        <v>496</v>
      </c>
    </row>
    <row r="196" spans="1:10" ht="30">
      <c r="A196" t="s">
        <v>1351</v>
      </c>
      <c r="B196" t="s">
        <v>1201</v>
      </c>
      <c r="C196" t="s">
        <v>2261</v>
      </c>
      <c r="D196" t="s">
        <v>770</v>
      </c>
      <c r="E196" s="48" t="s">
        <v>501</v>
      </c>
      <c r="F196" t="s">
        <v>684</v>
      </c>
      <c r="G196" t="s">
        <v>674</v>
      </c>
      <c r="H196" s="67" t="s">
        <v>3201</v>
      </c>
      <c r="I196">
        <v>4035</v>
      </c>
      <c r="J196" t="s">
        <v>684</v>
      </c>
    </row>
    <row r="197" spans="1:10" ht="30">
      <c r="A197" t="s">
        <v>1352</v>
      </c>
      <c r="B197" t="s">
        <v>1202</v>
      </c>
      <c r="C197" t="s">
        <v>2173</v>
      </c>
      <c r="D197" t="s">
        <v>2262</v>
      </c>
      <c r="E197" s="48" t="s">
        <v>501</v>
      </c>
      <c r="F197" t="s">
        <v>684</v>
      </c>
      <c r="G197" t="s">
        <v>674</v>
      </c>
      <c r="H197" s="67" t="s">
        <v>3201</v>
      </c>
      <c r="I197">
        <v>4033</v>
      </c>
      <c r="J197" t="s">
        <v>684</v>
      </c>
    </row>
    <row r="198" spans="1:10" ht="30">
      <c r="A198" t="s">
        <v>1353</v>
      </c>
      <c r="B198" t="s">
        <v>1203</v>
      </c>
      <c r="C198" t="s">
        <v>2263</v>
      </c>
      <c r="D198" t="s">
        <v>776</v>
      </c>
      <c r="E198" s="48" t="s">
        <v>501</v>
      </c>
      <c r="F198" t="s">
        <v>684</v>
      </c>
      <c r="G198" t="s">
        <v>674</v>
      </c>
      <c r="H198" s="67" t="s">
        <v>3201</v>
      </c>
      <c r="I198">
        <v>4033</v>
      </c>
      <c r="J198" t="s">
        <v>684</v>
      </c>
    </row>
    <row r="199" spans="1:10" ht="30">
      <c r="A199" t="s">
        <v>1354</v>
      </c>
      <c r="B199" t="s">
        <v>1204</v>
      </c>
      <c r="C199" t="s">
        <v>2264</v>
      </c>
      <c r="D199" t="s">
        <v>978</v>
      </c>
      <c r="E199" s="48" t="s">
        <v>501</v>
      </c>
      <c r="F199" t="s">
        <v>684</v>
      </c>
      <c r="G199" t="s">
        <v>674</v>
      </c>
      <c r="H199" s="67" t="s">
        <v>3201</v>
      </c>
      <c r="I199">
        <v>4033</v>
      </c>
      <c r="J199" t="s">
        <v>684</v>
      </c>
    </row>
    <row r="200" spans="1:10" ht="30">
      <c r="A200" t="s">
        <v>1355</v>
      </c>
      <c r="B200" t="s">
        <v>1206</v>
      </c>
      <c r="C200" t="s">
        <v>2265</v>
      </c>
      <c r="D200" t="s">
        <v>1386</v>
      </c>
      <c r="E200" s="48" t="s">
        <v>501</v>
      </c>
      <c r="F200" t="s">
        <v>684</v>
      </c>
      <c r="G200" t="s">
        <v>674</v>
      </c>
      <c r="H200" s="67" t="s">
        <v>3201</v>
      </c>
      <c r="I200">
        <v>4033</v>
      </c>
      <c r="J200" t="s">
        <v>684</v>
      </c>
    </row>
    <row r="201" spans="1:10">
      <c r="A201" t="s">
        <v>1356</v>
      </c>
      <c r="B201" t="s">
        <v>1207</v>
      </c>
      <c r="C201" t="s">
        <v>2184</v>
      </c>
      <c r="D201" t="s">
        <v>984</v>
      </c>
      <c r="E201">
        <v>40990</v>
      </c>
      <c r="F201" t="s">
        <v>496</v>
      </c>
      <c r="G201" t="s">
        <v>496</v>
      </c>
      <c r="H201" t="s">
        <v>2326</v>
      </c>
      <c r="I201">
        <v>4033</v>
      </c>
      <c r="J201" t="s">
        <v>496</v>
      </c>
    </row>
    <row r="202" spans="1:10" ht="30">
      <c r="A202" t="s">
        <v>1358</v>
      </c>
      <c r="B202" t="s">
        <v>1209</v>
      </c>
      <c r="C202" t="s">
        <v>2327</v>
      </c>
      <c r="D202" t="s">
        <v>164</v>
      </c>
      <c r="E202" s="48" t="s">
        <v>501</v>
      </c>
      <c r="F202" t="s">
        <v>684</v>
      </c>
      <c r="G202" t="s">
        <v>674</v>
      </c>
      <c r="H202" s="67" t="s">
        <v>3201</v>
      </c>
      <c r="I202">
        <v>4035</v>
      </c>
      <c r="J202" t="s">
        <v>684</v>
      </c>
    </row>
    <row r="203" spans="1:10">
      <c r="A203" t="s">
        <v>2278</v>
      </c>
      <c r="B203" t="s">
        <v>2196</v>
      </c>
      <c r="C203" t="s">
        <v>2328</v>
      </c>
      <c r="D203" t="s">
        <v>1371</v>
      </c>
      <c r="E203">
        <v>40990</v>
      </c>
      <c r="F203" t="s">
        <v>496</v>
      </c>
      <c r="G203" t="s">
        <v>496</v>
      </c>
      <c r="H203" t="s">
        <v>690</v>
      </c>
      <c r="I203">
        <v>4033</v>
      </c>
      <c r="J203" t="s">
        <v>496</v>
      </c>
    </row>
    <row r="204" spans="1:10" ht="30">
      <c r="A204" t="s">
        <v>1360</v>
      </c>
      <c r="B204" t="s">
        <v>1211</v>
      </c>
      <c r="C204" t="s">
        <v>2329</v>
      </c>
      <c r="D204" t="s">
        <v>1424</v>
      </c>
      <c r="E204" s="48" t="s">
        <v>501</v>
      </c>
      <c r="F204" t="s">
        <v>684</v>
      </c>
      <c r="G204" t="s">
        <v>674</v>
      </c>
      <c r="H204" s="67" t="s">
        <v>3201</v>
      </c>
      <c r="I204">
        <v>4033</v>
      </c>
      <c r="J204" t="s">
        <v>684</v>
      </c>
    </row>
    <row r="205" spans="1:10" ht="30">
      <c r="A205" t="s">
        <v>1361</v>
      </c>
      <c r="B205" t="s">
        <v>1212</v>
      </c>
      <c r="C205" t="s">
        <v>2330</v>
      </c>
      <c r="D205" t="s">
        <v>1380</v>
      </c>
      <c r="E205" s="48" t="s">
        <v>501</v>
      </c>
      <c r="F205" t="s">
        <v>684</v>
      </c>
      <c r="G205" t="s">
        <v>674</v>
      </c>
      <c r="H205" s="67" t="s">
        <v>3201</v>
      </c>
      <c r="I205">
        <v>4033</v>
      </c>
      <c r="J205" t="s">
        <v>684</v>
      </c>
    </row>
    <row r="206" spans="1:10" ht="30">
      <c r="A206" t="s">
        <v>1362</v>
      </c>
      <c r="B206" t="s">
        <v>1213</v>
      </c>
      <c r="C206" t="s">
        <v>2331</v>
      </c>
      <c r="D206" t="s">
        <v>1380</v>
      </c>
      <c r="E206" s="48" t="s">
        <v>501</v>
      </c>
      <c r="F206" t="s">
        <v>684</v>
      </c>
      <c r="G206" t="s">
        <v>674</v>
      </c>
      <c r="H206" s="67" t="s">
        <v>3201</v>
      </c>
      <c r="I206">
        <v>4033</v>
      </c>
      <c r="J206" t="s">
        <v>684</v>
      </c>
    </row>
    <row r="207" spans="1:10" ht="30">
      <c r="A207" t="s">
        <v>1363</v>
      </c>
      <c r="B207" t="s">
        <v>1214</v>
      </c>
      <c r="C207" t="s">
        <v>2130</v>
      </c>
      <c r="D207" t="s">
        <v>1384</v>
      </c>
      <c r="E207" s="48" t="s">
        <v>501</v>
      </c>
      <c r="F207" t="s">
        <v>684</v>
      </c>
      <c r="G207" t="s">
        <v>674</v>
      </c>
      <c r="H207" s="67" t="s">
        <v>3201</v>
      </c>
      <c r="I207">
        <v>4035</v>
      </c>
      <c r="J207" t="s">
        <v>684</v>
      </c>
    </row>
    <row r="208" spans="1:10" ht="30">
      <c r="A208" t="s">
        <v>1364</v>
      </c>
      <c r="B208" t="s">
        <v>1215</v>
      </c>
      <c r="C208" t="s">
        <v>2332</v>
      </c>
      <c r="D208" t="s">
        <v>984</v>
      </c>
      <c r="E208" s="48" t="s">
        <v>501</v>
      </c>
      <c r="F208" t="s">
        <v>684</v>
      </c>
      <c r="G208" t="s">
        <v>674</v>
      </c>
      <c r="H208" s="67" t="s">
        <v>3201</v>
      </c>
      <c r="I208">
        <v>4033</v>
      </c>
      <c r="J208" t="s">
        <v>684</v>
      </c>
    </row>
    <row r="209" spans="1:10" ht="30">
      <c r="A209" t="s">
        <v>1368</v>
      </c>
      <c r="B209" t="s">
        <v>1219</v>
      </c>
      <c r="C209" t="s">
        <v>2333</v>
      </c>
      <c r="D209" t="s">
        <v>1380</v>
      </c>
      <c r="E209" s="48" t="s">
        <v>501</v>
      </c>
      <c r="F209" t="s">
        <v>684</v>
      </c>
      <c r="G209" t="s">
        <v>674</v>
      </c>
      <c r="H209" s="67" t="s">
        <v>3201</v>
      </c>
      <c r="I209">
        <v>4033</v>
      </c>
      <c r="J209" t="s">
        <v>684</v>
      </c>
    </row>
    <row r="210" spans="1:10" ht="30">
      <c r="A210" t="s">
        <v>1369</v>
      </c>
      <c r="B210" t="s">
        <v>1220</v>
      </c>
      <c r="C210" t="s">
        <v>2334</v>
      </c>
      <c r="D210" t="s">
        <v>1380</v>
      </c>
      <c r="E210" s="48" t="s">
        <v>501</v>
      </c>
      <c r="F210" t="s">
        <v>684</v>
      </c>
      <c r="G210" t="s">
        <v>674</v>
      </c>
      <c r="H210" s="67" t="s">
        <v>3201</v>
      </c>
      <c r="I210">
        <v>4033</v>
      </c>
      <c r="J210" t="s">
        <v>684</v>
      </c>
    </row>
    <row r="211" spans="1:10" ht="30">
      <c r="A211" t="s">
        <v>1303</v>
      </c>
      <c r="B211" t="s">
        <v>1304</v>
      </c>
      <c r="C211" t="s">
        <v>2208</v>
      </c>
      <c r="D211" t="s">
        <v>1384</v>
      </c>
      <c r="E211" s="48" t="s">
        <v>501</v>
      </c>
      <c r="F211" t="s">
        <v>684</v>
      </c>
      <c r="G211" t="s">
        <v>674</v>
      </c>
      <c r="H211" s="67" t="s">
        <v>3201</v>
      </c>
      <c r="I211">
        <v>4033</v>
      </c>
      <c r="J211" t="s">
        <v>684</v>
      </c>
    </row>
    <row r="212" spans="1:10" ht="30">
      <c r="A212" t="s">
        <v>1307</v>
      </c>
      <c r="B212" t="s">
        <v>1308</v>
      </c>
      <c r="C212" s="48" t="s">
        <v>2487</v>
      </c>
      <c r="D212" s="48" t="s">
        <v>978</v>
      </c>
      <c r="E212" s="48" t="s">
        <v>501</v>
      </c>
      <c r="F212" t="s">
        <v>684</v>
      </c>
      <c r="G212" t="s">
        <v>674</v>
      </c>
      <c r="H212" s="67" t="s">
        <v>3201</v>
      </c>
      <c r="I212">
        <v>4033</v>
      </c>
      <c r="J212" t="s">
        <v>684</v>
      </c>
    </row>
    <row r="213" spans="1:10" ht="30">
      <c r="A213" t="s">
        <v>1309</v>
      </c>
      <c r="B213" t="s">
        <v>1310</v>
      </c>
      <c r="C213" s="48" t="s">
        <v>2216</v>
      </c>
      <c r="D213" s="48" t="s">
        <v>1387</v>
      </c>
      <c r="E213" s="48" t="s">
        <v>501</v>
      </c>
      <c r="F213" t="s">
        <v>684</v>
      </c>
      <c r="G213" t="s">
        <v>674</v>
      </c>
      <c r="H213" s="67" t="s">
        <v>3201</v>
      </c>
      <c r="I213">
        <v>4035</v>
      </c>
      <c r="J213" t="s">
        <v>684</v>
      </c>
    </row>
    <row r="214" spans="1:10" ht="30">
      <c r="A214" t="s">
        <v>1313</v>
      </c>
      <c r="B214" t="s">
        <v>1314</v>
      </c>
      <c r="C214" s="48" t="s">
        <v>2221</v>
      </c>
      <c r="D214" s="48" t="s">
        <v>978</v>
      </c>
      <c r="E214" s="48" t="s">
        <v>501</v>
      </c>
      <c r="F214" t="s">
        <v>684</v>
      </c>
      <c r="G214" t="s">
        <v>674</v>
      </c>
      <c r="H214" s="67" t="s">
        <v>3201</v>
      </c>
      <c r="I214">
        <v>4033</v>
      </c>
      <c r="J214" t="s">
        <v>684</v>
      </c>
    </row>
    <row r="215" spans="1:10" ht="30">
      <c r="A215" t="s">
        <v>1315</v>
      </c>
      <c r="B215" t="s">
        <v>1316</v>
      </c>
      <c r="C215" s="48" t="s">
        <v>2224</v>
      </c>
      <c r="D215" s="48" t="s">
        <v>1387</v>
      </c>
      <c r="E215" s="48" t="s">
        <v>501</v>
      </c>
      <c r="F215" t="s">
        <v>684</v>
      </c>
      <c r="G215" t="s">
        <v>674</v>
      </c>
      <c r="H215" s="67" t="s">
        <v>3201</v>
      </c>
      <c r="I215">
        <v>4033</v>
      </c>
      <c r="J215" t="s">
        <v>684</v>
      </c>
    </row>
    <row r="216" spans="1:10">
      <c r="A216" t="s">
        <v>713</v>
      </c>
      <c r="B216" t="s">
        <v>714</v>
      </c>
      <c r="C216" t="s">
        <v>2267</v>
      </c>
      <c r="D216" t="s">
        <v>964</v>
      </c>
      <c r="E216">
        <v>40988</v>
      </c>
      <c r="F216" t="s">
        <v>496</v>
      </c>
      <c r="G216" t="s">
        <v>496</v>
      </c>
      <c r="H216" t="s">
        <v>688</v>
      </c>
      <c r="I216">
        <v>4033</v>
      </c>
      <c r="J216" t="s">
        <v>496</v>
      </c>
    </row>
    <row r="217" spans="1:10">
      <c r="A217" t="s">
        <v>1375</v>
      </c>
      <c r="B217" t="s">
        <v>1376</v>
      </c>
      <c r="C217" t="s">
        <v>2335</v>
      </c>
      <c r="D217" t="s">
        <v>978</v>
      </c>
      <c r="E217" t="s">
        <v>501</v>
      </c>
      <c r="F217" t="s">
        <v>684</v>
      </c>
      <c r="G217" s="48" t="s">
        <v>674</v>
      </c>
      <c r="H217" t="s">
        <v>2323</v>
      </c>
      <c r="I217">
        <v>4033</v>
      </c>
      <c r="J217" t="s">
        <v>684</v>
      </c>
    </row>
    <row r="218" spans="1:10">
      <c r="A218" t="s">
        <v>1357</v>
      </c>
      <c r="B218" t="s">
        <v>2152</v>
      </c>
      <c r="C218" t="s">
        <v>2154</v>
      </c>
      <c r="D218" t="s">
        <v>1387</v>
      </c>
      <c r="E218" t="s">
        <v>501</v>
      </c>
      <c r="F218" t="s">
        <v>684</v>
      </c>
      <c r="G218" s="48" t="s">
        <v>674</v>
      </c>
      <c r="H218" t="s">
        <v>2323</v>
      </c>
      <c r="I218">
        <v>4033</v>
      </c>
      <c r="J218" t="s">
        <v>684</v>
      </c>
    </row>
    <row r="219" spans="1:10">
      <c r="A219" t="s">
        <v>815</v>
      </c>
      <c r="B219" t="s">
        <v>816</v>
      </c>
      <c r="C219" s="48" t="s">
        <v>979</v>
      </c>
      <c r="D219" s="48" t="s">
        <v>980</v>
      </c>
      <c r="E219" s="48">
        <v>40975</v>
      </c>
      <c r="F219" t="s">
        <v>496</v>
      </c>
      <c r="G219" t="s">
        <v>496</v>
      </c>
      <c r="H219" t="s">
        <v>754</v>
      </c>
      <c r="I219">
        <v>4035</v>
      </c>
      <c r="J219" t="s">
        <v>496</v>
      </c>
    </row>
    <row r="220" spans="1:10" ht="30">
      <c r="A220" t="s">
        <v>2344</v>
      </c>
      <c r="B220" t="s">
        <v>2358</v>
      </c>
      <c r="C220" s="48" t="s">
        <v>2489</v>
      </c>
      <c r="D220" s="48" t="s">
        <v>1371</v>
      </c>
      <c r="E220" t="s">
        <v>501</v>
      </c>
      <c r="F220" t="s">
        <v>684</v>
      </c>
      <c r="G220" t="s">
        <v>674</v>
      </c>
      <c r="H220" s="67" t="s">
        <v>3201</v>
      </c>
      <c r="I220">
        <v>4033</v>
      </c>
      <c r="J220" t="s">
        <v>684</v>
      </c>
    </row>
    <row r="221" spans="1:10">
      <c r="A221" t="s">
        <v>2345</v>
      </c>
      <c r="B221" t="s">
        <v>2359</v>
      </c>
      <c r="C221" s="48" t="s">
        <v>2373</v>
      </c>
      <c r="D221" s="48" t="s">
        <v>975</v>
      </c>
      <c r="E221" s="48">
        <v>40994</v>
      </c>
      <c r="F221" s="48" t="s">
        <v>496</v>
      </c>
      <c r="G221" s="48" t="s">
        <v>496</v>
      </c>
      <c r="H221" s="48" t="s">
        <v>492</v>
      </c>
      <c r="I221">
        <v>4033</v>
      </c>
      <c r="J221" t="s">
        <v>496</v>
      </c>
    </row>
    <row r="222" spans="1:10" ht="30">
      <c r="A222" t="s">
        <v>2346</v>
      </c>
      <c r="B222" t="s">
        <v>2360</v>
      </c>
      <c r="C222" s="48" t="s">
        <v>2490</v>
      </c>
      <c r="D222" s="48" t="s">
        <v>1383</v>
      </c>
      <c r="E222" s="48" t="s">
        <v>501</v>
      </c>
      <c r="F222" s="48" t="s">
        <v>684</v>
      </c>
      <c r="G222" s="48" t="s">
        <v>674</v>
      </c>
      <c r="H222" s="67" t="s">
        <v>3201</v>
      </c>
      <c r="I222">
        <v>4035</v>
      </c>
      <c r="J222" t="s">
        <v>684</v>
      </c>
    </row>
    <row r="223" spans="1:10">
      <c r="A223" t="s">
        <v>2347</v>
      </c>
      <c r="B223" t="s">
        <v>2443</v>
      </c>
      <c r="C223" t="s">
        <v>2379</v>
      </c>
      <c r="D223" t="s">
        <v>964</v>
      </c>
      <c r="E223">
        <v>40994</v>
      </c>
      <c r="F223" t="s">
        <v>496</v>
      </c>
      <c r="G223" t="s">
        <v>496</v>
      </c>
      <c r="H223" t="s">
        <v>690</v>
      </c>
      <c r="I223">
        <v>4033</v>
      </c>
      <c r="J223" t="s">
        <v>496</v>
      </c>
    </row>
    <row r="224" spans="1:10">
      <c r="A224" t="s">
        <v>2348</v>
      </c>
      <c r="B224" t="s">
        <v>2361</v>
      </c>
      <c r="C224" s="48" t="s">
        <v>2491</v>
      </c>
      <c r="D224" s="48" t="s">
        <v>964</v>
      </c>
      <c r="E224">
        <v>40996</v>
      </c>
      <c r="F224" t="s">
        <v>496</v>
      </c>
      <c r="G224" t="s">
        <v>496</v>
      </c>
      <c r="H224" s="48" t="s">
        <v>2492</v>
      </c>
      <c r="I224">
        <v>4033</v>
      </c>
      <c r="J224" t="s">
        <v>496</v>
      </c>
    </row>
    <row r="225" spans="1:10" ht="30">
      <c r="A225" t="s">
        <v>2349</v>
      </c>
      <c r="B225" t="s">
        <v>2362</v>
      </c>
      <c r="C225" s="48" t="s">
        <v>2493</v>
      </c>
      <c r="D225" s="48" t="s">
        <v>1380</v>
      </c>
      <c r="E225" t="s">
        <v>501</v>
      </c>
      <c r="F225" t="s">
        <v>684</v>
      </c>
      <c r="G225" t="s">
        <v>674</v>
      </c>
      <c r="H225" s="67" t="s">
        <v>3201</v>
      </c>
      <c r="I225">
        <v>4033</v>
      </c>
      <c r="J225" t="s">
        <v>684</v>
      </c>
    </row>
    <row r="226" spans="1:10">
      <c r="A226" t="s">
        <v>2656</v>
      </c>
      <c r="B226" t="s">
        <v>2629</v>
      </c>
      <c r="C226" s="48" t="s">
        <v>2962</v>
      </c>
      <c r="D226" s="48" t="s">
        <v>982</v>
      </c>
      <c r="E226" s="48">
        <v>41038</v>
      </c>
      <c r="F226" s="48" t="s">
        <v>682</v>
      </c>
      <c r="G226" s="48" t="s">
        <v>682</v>
      </c>
      <c r="H226" s="48" t="s">
        <v>2963</v>
      </c>
      <c r="I226">
        <v>4035</v>
      </c>
      <c r="J226" t="s">
        <v>682</v>
      </c>
    </row>
    <row r="227" spans="1:10" ht="30">
      <c r="A227" t="s">
        <v>2351</v>
      </c>
      <c r="B227" t="s">
        <v>2364</v>
      </c>
      <c r="C227" s="48" t="s">
        <v>2495</v>
      </c>
      <c r="D227" s="48" t="s">
        <v>982</v>
      </c>
      <c r="E227" t="s">
        <v>501</v>
      </c>
      <c r="F227" t="s">
        <v>684</v>
      </c>
      <c r="G227" t="s">
        <v>674</v>
      </c>
      <c r="H227" s="67" t="s">
        <v>3201</v>
      </c>
      <c r="I227">
        <v>4033</v>
      </c>
      <c r="J227" t="s">
        <v>684</v>
      </c>
    </row>
    <row r="228" spans="1:10" ht="30">
      <c r="A228" t="s">
        <v>2352</v>
      </c>
      <c r="B228" t="s">
        <v>2365</v>
      </c>
      <c r="C228" s="48" t="s">
        <v>2496</v>
      </c>
      <c r="D228" s="48" t="s">
        <v>975</v>
      </c>
      <c r="E228" s="48" t="s">
        <v>501</v>
      </c>
      <c r="F228" s="48" t="s">
        <v>684</v>
      </c>
      <c r="G228" s="48" t="s">
        <v>674</v>
      </c>
      <c r="H228" s="67" t="s">
        <v>3201</v>
      </c>
      <c r="I228">
        <v>4033</v>
      </c>
      <c r="J228" t="s">
        <v>684</v>
      </c>
    </row>
    <row r="229" spans="1:10">
      <c r="A229" t="s">
        <v>1301</v>
      </c>
      <c r="B229" t="s">
        <v>1302</v>
      </c>
      <c r="C229" s="48" t="s">
        <v>2488</v>
      </c>
      <c r="D229" s="48" t="s">
        <v>1387</v>
      </c>
      <c r="E229" s="48">
        <v>41002</v>
      </c>
      <c r="F229" s="48" t="s">
        <v>496</v>
      </c>
      <c r="G229" s="48" t="s">
        <v>496</v>
      </c>
      <c r="H229" s="48" t="s">
        <v>2323</v>
      </c>
      <c r="I229">
        <v>4035</v>
      </c>
      <c r="J229" t="s">
        <v>496</v>
      </c>
    </row>
    <row r="230" spans="1:10">
      <c r="A230" t="s">
        <v>2354</v>
      </c>
      <c r="B230" t="s">
        <v>2428</v>
      </c>
      <c r="C230" s="48" t="s">
        <v>2498</v>
      </c>
      <c r="D230" s="48" t="s">
        <v>1371</v>
      </c>
      <c r="E230" s="48">
        <v>40997</v>
      </c>
      <c r="F230" s="48" t="s">
        <v>496</v>
      </c>
      <c r="G230" s="48" t="s">
        <v>496</v>
      </c>
      <c r="H230" s="48" t="s">
        <v>492</v>
      </c>
      <c r="I230">
        <v>4033</v>
      </c>
      <c r="J230" t="s">
        <v>496</v>
      </c>
    </row>
    <row r="231" spans="1:10" ht="30">
      <c r="A231" t="s">
        <v>2355</v>
      </c>
      <c r="B231" t="s">
        <v>2367</v>
      </c>
      <c r="C231" s="48" t="s">
        <v>2499</v>
      </c>
      <c r="D231" s="48" t="s">
        <v>1387</v>
      </c>
      <c r="E231" s="48" t="s">
        <v>501</v>
      </c>
      <c r="F231" s="48" t="s">
        <v>684</v>
      </c>
      <c r="G231" s="48" t="s">
        <v>674</v>
      </c>
      <c r="H231" s="67" t="s">
        <v>3201</v>
      </c>
      <c r="I231">
        <v>4035</v>
      </c>
      <c r="J231" t="s">
        <v>684</v>
      </c>
    </row>
    <row r="232" spans="1:10">
      <c r="A232" t="s">
        <v>2356</v>
      </c>
      <c r="B232" t="s">
        <v>2368</v>
      </c>
      <c r="C232" s="48" t="s">
        <v>2403</v>
      </c>
      <c r="D232" s="48" t="s">
        <v>1380</v>
      </c>
      <c r="E232" s="48">
        <v>40998</v>
      </c>
      <c r="F232" s="48" t="s">
        <v>496</v>
      </c>
      <c r="G232" s="48" t="s">
        <v>496</v>
      </c>
      <c r="H232" s="48" t="s">
        <v>2964</v>
      </c>
      <c r="I232">
        <v>4033</v>
      </c>
      <c r="J232" t="s">
        <v>496</v>
      </c>
    </row>
    <row r="233" spans="1:10">
      <c r="A233" t="s">
        <v>2350</v>
      </c>
      <c r="B233" t="s">
        <v>2363</v>
      </c>
      <c r="C233" s="48" t="s">
        <v>2494</v>
      </c>
      <c r="D233" s="48" t="s">
        <v>1384</v>
      </c>
      <c r="E233" s="48">
        <v>41031</v>
      </c>
      <c r="F233" s="48" t="s">
        <v>496</v>
      </c>
      <c r="G233" s="48" t="s">
        <v>496</v>
      </c>
      <c r="H233" s="48" t="s">
        <v>2963</v>
      </c>
      <c r="I233">
        <v>4035</v>
      </c>
      <c r="J233" t="s">
        <v>496</v>
      </c>
    </row>
    <row r="234" spans="1:10">
      <c r="A234" t="s">
        <v>1098</v>
      </c>
      <c r="B234" t="s">
        <v>1099</v>
      </c>
      <c r="C234" t="s">
        <v>2965</v>
      </c>
      <c r="D234" t="s">
        <v>964</v>
      </c>
      <c r="E234">
        <v>41010</v>
      </c>
      <c r="F234" t="s">
        <v>496</v>
      </c>
      <c r="G234" t="s">
        <v>496</v>
      </c>
      <c r="H234" t="s">
        <v>2955</v>
      </c>
      <c r="I234">
        <v>4033</v>
      </c>
      <c r="J234" t="s">
        <v>496</v>
      </c>
    </row>
    <row r="235" spans="1:10">
      <c r="A235" t="s">
        <v>2310</v>
      </c>
      <c r="B235" t="s">
        <v>1188</v>
      </c>
      <c r="C235" t="s">
        <v>2316</v>
      </c>
      <c r="D235" t="s">
        <v>1384</v>
      </c>
      <c r="E235">
        <v>41019</v>
      </c>
      <c r="F235" t="s">
        <v>684</v>
      </c>
      <c r="G235" t="s">
        <v>674</v>
      </c>
      <c r="H235" t="s">
        <v>2963</v>
      </c>
      <c r="I235">
        <v>4035</v>
      </c>
      <c r="J235" t="s">
        <v>684</v>
      </c>
    </row>
    <row r="236" spans="1:10" ht="30">
      <c r="A236" t="s">
        <v>2471</v>
      </c>
      <c r="B236" t="s">
        <v>2472</v>
      </c>
      <c r="C236" t="s">
        <v>2484</v>
      </c>
      <c r="D236" t="s">
        <v>164</v>
      </c>
      <c r="E236" t="s">
        <v>501</v>
      </c>
      <c r="F236" t="s">
        <v>684</v>
      </c>
      <c r="G236" t="s">
        <v>674</v>
      </c>
      <c r="H236" s="67" t="s">
        <v>3201</v>
      </c>
      <c r="I236">
        <v>4033</v>
      </c>
      <c r="J236" t="s">
        <v>684</v>
      </c>
    </row>
    <row r="237" spans="1:10">
      <c r="A237" t="s">
        <v>2532</v>
      </c>
      <c r="B237" t="s">
        <v>2525</v>
      </c>
      <c r="C237" t="s">
        <v>2527</v>
      </c>
      <c r="D237" t="s">
        <v>1380</v>
      </c>
      <c r="E237">
        <v>41024</v>
      </c>
      <c r="F237" t="s">
        <v>496</v>
      </c>
      <c r="G237" t="s">
        <v>496</v>
      </c>
      <c r="H237" t="s">
        <v>316</v>
      </c>
      <c r="I237">
        <v>4033</v>
      </c>
      <c r="J237" t="s">
        <v>496</v>
      </c>
    </row>
    <row r="238" spans="1:10">
      <c r="A238" t="s">
        <v>2521</v>
      </c>
      <c r="B238" t="s">
        <v>1791</v>
      </c>
      <c r="C238" t="s">
        <v>2966</v>
      </c>
      <c r="D238" t="s">
        <v>1424</v>
      </c>
      <c r="E238" t="s">
        <v>501</v>
      </c>
      <c r="F238" t="s">
        <v>684</v>
      </c>
      <c r="G238" t="s">
        <v>674</v>
      </c>
      <c r="H238" t="s">
        <v>2955</v>
      </c>
      <c r="I238">
        <v>4033</v>
      </c>
      <c r="J238" t="s">
        <v>684</v>
      </c>
    </row>
    <row r="239" spans="1:10">
      <c r="A239" t="s">
        <v>2516</v>
      </c>
      <c r="B239" t="s">
        <v>2517</v>
      </c>
      <c r="C239" t="s">
        <v>2967</v>
      </c>
      <c r="D239" t="s">
        <v>1371</v>
      </c>
      <c r="E239">
        <v>41026</v>
      </c>
      <c r="F239" t="s">
        <v>496</v>
      </c>
      <c r="G239" t="s">
        <v>496</v>
      </c>
      <c r="H239" t="s">
        <v>2955</v>
      </c>
      <c r="I239">
        <v>4033</v>
      </c>
      <c r="J239" t="s">
        <v>496</v>
      </c>
    </row>
    <row r="240" spans="1:10">
      <c r="A240" t="s">
        <v>27</v>
      </c>
      <c r="B240" t="s">
        <v>360</v>
      </c>
      <c r="C240" t="s">
        <v>28</v>
      </c>
      <c r="D240" t="s">
        <v>346</v>
      </c>
      <c r="E240">
        <v>40932</v>
      </c>
      <c r="F240" t="s">
        <v>496</v>
      </c>
      <c r="G240" t="s">
        <v>496</v>
      </c>
      <c r="H240" t="s">
        <v>668</v>
      </c>
      <c r="I240">
        <v>4035</v>
      </c>
      <c r="J240" t="s">
        <v>496</v>
      </c>
    </row>
    <row r="241" spans="1:10">
      <c r="A241" t="s">
        <v>2636</v>
      </c>
      <c r="B241" t="s">
        <v>118</v>
      </c>
      <c r="C241" t="s">
        <v>2968</v>
      </c>
      <c r="D241" t="s">
        <v>964</v>
      </c>
      <c r="E241">
        <v>41011</v>
      </c>
      <c r="F241" t="s">
        <v>496</v>
      </c>
      <c r="G241" t="s">
        <v>496</v>
      </c>
      <c r="H241" t="s">
        <v>2955</v>
      </c>
      <c r="I241">
        <v>4033</v>
      </c>
      <c r="J241" t="s">
        <v>496</v>
      </c>
    </row>
    <row r="242" spans="1:10">
      <c r="A242" t="s">
        <v>2637</v>
      </c>
      <c r="B242" t="s">
        <v>118</v>
      </c>
      <c r="C242" t="s">
        <v>2969</v>
      </c>
      <c r="D242" t="s">
        <v>964</v>
      </c>
      <c r="E242">
        <v>41011</v>
      </c>
      <c r="F242" t="s">
        <v>496</v>
      </c>
      <c r="G242" t="s">
        <v>496</v>
      </c>
      <c r="H242" t="s">
        <v>2955</v>
      </c>
      <c r="I242">
        <v>4033</v>
      </c>
      <c r="J242" t="s">
        <v>496</v>
      </c>
    </row>
    <row r="243" spans="1:10">
      <c r="A243" t="s">
        <v>3031</v>
      </c>
      <c r="B243" t="s">
        <v>2685</v>
      </c>
      <c r="C243" t="s">
        <v>2970</v>
      </c>
      <c r="D243" t="s">
        <v>984</v>
      </c>
      <c r="E243">
        <v>41026</v>
      </c>
      <c r="F243" t="s">
        <v>496</v>
      </c>
      <c r="G243" t="s">
        <v>496</v>
      </c>
      <c r="H243" t="s">
        <v>2955</v>
      </c>
      <c r="I243">
        <v>4033</v>
      </c>
      <c r="J243" t="s">
        <v>496</v>
      </c>
    </row>
    <row r="244" spans="1:10">
      <c r="A244" t="s">
        <v>2639</v>
      </c>
      <c r="B244" t="s">
        <v>118</v>
      </c>
      <c r="C244" t="s">
        <v>2971</v>
      </c>
      <c r="D244" t="s">
        <v>964</v>
      </c>
      <c r="E244">
        <v>41012</v>
      </c>
      <c r="F244" t="s">
        <v>684</v>
      </c>
      <c r="G244" t="s">
        <v>674</v>
      </c>
      <c r="H244" t="s">
        <v>2955</v>
      </c>
      <c r="I244">
        <v>4033</v>
      </c>
      <c r="J244" t="s">
        <v>684</v>
      </c>
    </row>
    <row r="245" spans="1:10">
      <c r="A245" t="s">
        <v>2640</v>
      </c>
      <c r="B245" t="s">
        <v>118</v>
      </c>
      <c r="C245" t="s">
        <v>2972</v>
      </c>
      <c r="D245" t="s">
        <v>964</v>
      </c>
      <c r="E245">
        <v>41012</v>
      </c>
      <c r="F245" t="s">
        <v>496</v>
      </c>
      <c r="G245" t="s">
        <v>496</v>
      </c>
      <c r="H245" t="s">
        <v>2955</v>
      </c>
      <c r="I245">
        <v>4033</v>
      </c>
      <c r="J245" t="s">
        <v>496</v>
      </c>
    </row>
    <row r="246" spans="1:10">
      <c r="A246" t="s">
        <v>2648</v>
      </c>
      <c r="B246" t="s">
        <v>118</v>
      </c>
      <c r="C246" t="s">
        <v>2973</v>
      </c>
      <c r="D246" t="s">
        <v>964</v>
      </c>
      <c r="E246">
        <v>41023</v>
      </c>
      <c r="F246" t="s">
        <v>496</v>
      </c>
      <c r="G246" t="s">
        <v>496</v>
      </c>
      <c r="H246" t="s">
        <v>2955</v>
      </c>
      <c r="I246">
        <v>4033</v>
      </c>
      <c r="J246" t="s">
        <v>496</v>
      </c>
    </row>
    <row r="247" spans="1:10" ht="30">
      <c r="A247" t="s">
        <v>2642</v>
      </c>
      <c r="B247" t="s">
        <v>118</v>
      </c>
      <c r="C247" t="s">
        <v>2974</v>
      </c>
      <c r="D247" t="s">
        <v>964</v>
      </c>
      <c r="E247" t="s">
        <v>501</v>
      </c>
      <c r="F247" t="s">
        <v>684</v>
      </c>
      <c r="G247" t="s">
        <v>674</v>
      </c>
      <c r="H247" s="67" t="s">
        <v>3201</v>
      </c>
      <c r="I247">
        <v>4033</v>
      </c>
      <c r="J247" t="s">
        <v>684</v>
      </c>
    </row>
    <row r="248" spans="1:10">
      <c r="A248" t="s">
        <v>2657</v>
      </c>
      <c r="B248" t="s">
        <v>118</v>
      </c>
      <c r="C248" t="s">
        <v>2975</v>
      </c>
      <c r="D248" t="s">
        <v>964</v>
      </c>
      <c r="E248">
        <v>41019</v>
      </c>
      <c r="F248" t="s">
        <v>496</v>
      </c>
      <c r="G248" t="s">
        <v>496</v>
      </c>
      <c r="H248" t="s">
        <v>2955</v>
      </c>
      <c r="I248">
        <v>4033</v>
      </c>
      <c r="J248" t="s">
        <v>496</v>
      </c>
    </row>
    <row r="249" spans="1:10">
      <c r="A249" t="s">
        <v>2976</v>
      </c>
      <c r="B249" t="s">
        <v>2694</v>
      </c>
      <c r="C249" t="s">
        <v>2977</v>
      </c>
      <c r="D249" t="s">
        <v>1380</v>
      </c>
      <c r="E249">
        <v>41023</v>
      </c>
      <c r="F249" t="s">
        <v>496</v>
      </c>
      <c r="G249" t="s">
        <v>496</v>
      </c>
      <c r="H249" t="s">
        <v>316</v>
      </c>
      <c r="I249">
        <v>4033</v>
      </c>
      <c r="J249" t="s">
        <v>496</v>
      </c>
    </row>
    <row r="250" spans="1:10">
      <c r="A250" t="s">
        <v>2650</v>
      </c>
      <c r="B250" t="s">
        <v>118</v>
      </c>
      <c r="C250" t="s">
        <v>2609</v>
      </c>
      <c r="D250" t="s">
        <v>964</v>
      </c>
      <c r="E250">
        <v>41019</v>
      </c>
      <c r="F250" t="s">
        <v>496</v>
      </c>
      <c r="G250" t="s">
        <v>496</v>
      </c>
      <c r="H250" t="s">
        <v>2955</v>
      </c>
      <c r="I250">
        <v>4033</v>
      </c>
      <c r="J250" t="s">
        <v>496</v>
      </c>
    </row>
    <row r="251" spans="1:10">
      <c r="A251" t="s">
        <v>2646</v>
      </c>
      <c r="B251" t="s">
        <v>118</v>
      </c>
      <c r="C251" t="s">
        <v>2978</v>
      </c>
      <c r="D251" t="s">
        <v>964</v>
      </c>
      <c r="E251">
        <v>41012</v>
      </c>
      <c r="F251" t="s">
        <v>496</v>
      </c>
      <c r="G251" t="s">
        <v>496</v>
      </c>
      <c r="H251" t="s">
        <v>2955</v>
      </c>
      <c r="I251">
        <v>4033</v>
      </c>
      <c r="J251" t="s">
        <v>496</v>
      </c>
    </row>
    <row r="252" spans="1:10">
      <c r="A252" t="s">
        <v>2653</v>
      </c>
      <c r="B252" t="s">
        <v>118</v>
      </c>
      <c r="C252" t="s">
        <v>2979</v>
      </c>
      <c r="D252" t="s">
        <v>964</v>
      </c>
      <c r="E252">
        <v>41019</v>
      </c>
      <c r="F252" t="s">
        <v>496</v>
      </c>
      <c r="G252" t="s">
        <v>496</v>
      </c>
      <c r="H252" t="s">
        <v>2955</v>
      </c>
      <c r="I252">
        <v>4033</v>
      </c>
      <c r="J252" t="s">
        <v>496</v>
      </c>
    </row>
    <row r="253" spans="1:10">
      <c r="A253" t="s">
        <v>2654</v>
      </c>
      <c r="B253" t="s">
        <v>118</v>
      </c>
      <c r="C253" t="s">
        <v>2980</v>
      </c>
      <c r="D253" t="s">
        <v>964</v>
      </c>
      <c r="E253">
        <v>41019</v>
      </c>
      <c r="F253" t="s">
        <v>684</v>
      </c>
      <c r="G253" t="s">
        <v>674</v>
      </c>
      <c r="H253" t="s">
        <v>2955</v>
      </c>
      <c r="I253">
        <v>4033</v>
      </c>
      <c r="J253" t="s">
        <v>684</v>
      </c>
    </row>
    <row r="254" spans="1:10">
      <c r="A254" t="s">
        <v>2655</v>
      </c>
      <c r="B254" t="s">
        <v>118</v>
      </c>
      <c r="C254" t="s">
        <v>2981</v>
      </c>
      <c r="D254" t="s">
        <v>964</v>
      </c>
      <c r="E254">
        <v>41022</v>
      </c>
      <c r="F254" t="s">
        <v>496</v>
      </c>
      <c r="G254" t="s">
        <v>496</v>
      </c>
      <c r="H254" t="s">
        <v>2955</v>
      </c>
      <c r="I254">
        <v>4033</v>
      </c>
      <c r="J254" t="s">
        <v>496</v>
      </c>
    </row>
    <row r="255" spans="1:10">
      <c r="A255" t="s">
        <v>2982</v>
      </c>
      <c r="B255" t="s">
        <v>2689</v>
      </c>
      <c r="C255" t="s">
        <v>2983</v>
      </c>
      <c r="D255" t="s">
        <v>975</v>
      </c>
      <c r="E255">
        <v>41017</v>
      </c>
      <c r="F255" t="s">
        <v>496</v>
      </c>
      <c r="G255" t="s">
        <v>496</v>
      </c>
      <c r="H255" t="s">
        <v>2984</v>
      </c>
      <c r="I255">
        <v>4033</v>
      </c>
      <c r="J255" t="s">
        <v>496</v>
      </c>
    </row>
    <row r="256" spans="1:10">
      <c r="A256" t="s">
        <v>2651</v>
      </c>
      <c r="B256" t="s">
        <v>118</v>
      </c>
      <c r="C256" t="s">
        <v>2985</v>
      </c>
      <c r="D256" t="s">
        <v>964</v>
      </c>
      <c r="E256">
        <v>41012</v>
      </c>
      <c r="F256" t="s">
        <v>496</v>
      </c>
      <c r="G256" t="s">
        <v>496</v>
      </c>
      <c r="H256" t="s">
        <v>2955</v>
      </c>
      <c r="I256">
        <v>4033</v>
      </c>
      <c r="J256" t="s">
        <v>496</v>
      </c>
    </row>
    <row r="257" spans="1:10" ht="30">
      <c r="A257" t="s">
        <v>2652</v>
      </c>
      <c r="B257" t="s">
        <v>118</v>
      </c>
      <c r="C257" t="s">
        <v>2986</v>
      </c>
      <c r="D257" t="s">
        <v>964</v>
      </c>
      <c r="E257" t="s">
        <v>501</v>
      </c>
      <c r="F257" t="s">
        <v>684</v>
      </c>
      <c r="G257" t="s">
        <v>674</v>
      </c>
      <c r="H257" s="67" t="s">
        <v>3201</v>
      </c>
      <c r="I257">
        <v>4033</v>
      </c>
      <c r="J257" t="s">
        <v>684</v>
      </c>
    </row>
    <row r="258" spans="1:10">
      <c r="A258" t="s">
        <v>2649</v>
      </c>
      <c r="B258" t="s">
        <v>118</v>
      </c>
      <c r="C258" t="s">
        <v>2987</v>
      </c>
      <c r="D258" t="s">
        <v>964</v>
      </c>
      <c r="E258">
        <v>41023</v>
      </c>
      <c r="F258" t="s">
        <v>496</v>
      </c>
      <c r="G258" t="s">
        <v>496</v>
      </c>
      <c r="H258" t="s">
        <v>2955</v>
      </c>
      <c r="I258">
        <v>4033</v>
      </c>
      <c r="J258" t="s">
        <v>496</v>
      </c>
    </row>
    <row r="259" spans="1:10">
      <c r="A259" t="s">
        <v>2988</v>
      </c>
      <c r="B259" t="s">
        <v>2689</v>
      </c>
      <c r="C259" t="s">
        <v>2989</v>
      </c>
      <c r="D259" t="s">
        <v>975</v>
      </c>
      <c r="E259">
        <v>41018</v>
      </c>
      <c r="F259" t="s">
        <v>496</v>
      </c>
      <c r="G259" t="s">
        <v>496</v>
      </c>
      <c r="H259" t="s">
        <v>2984</v>
      </c>
      <c r="I259">
        <v>4033</v>
      </c>
      <c r="J259" t="s">
        <v>496</v>
      </c>
    </row>
    <row r="260" spans="1:10">
      <c r="A260" t="s">
        <v>885</v>
      </c>
      <c r="B260" t="s">
        <v>886</v>
      </c>
      <c r="C260" t="s">
        <v>1445</v>
      </c>
      <c r="D260" t="s">
        <v>1383</v>
      </c>
      <c r="E260">
        <v>40982</v>
      </c>
      <c r="F260" t="s">
        <v>496</v>
      </c>
      <c r="G260" t="s">
        <v>496</v>
      </c>
      <c r="H260" t="s">
        <v>754</v>
      </c>
      <c r="I260">
        <v>4035</v>
      </c>
      <c r="J260" t="s">
        <v>496</v>
      </c>
    </row>
    <row r="261" spans="1:10">
      <c r="A261" t="s">
        <v>2638</v>
      </c>
      <c r="B261" t="s">
        <v>118</v>
      </c>
      <c r="C261" t="s">
        <v>2990</v>
      </c>
      <c r="D261" t="s">
        <v>964</v>
      </c>
      <c r="E261">
        <v>41015</v>
      </c>
      <c r="F261" t="s">
        <v>496</v>
      </c>
      <c r="G261" t="s">
        <v>496</v>
      </c>
      <c r="H261" t="s">
        <v>2955</v>
      </c>
      <c r="I261">
        <v>4033</v>
      </c>
      <c r="J261" t="s">
        <v>496</v>
      </c>
    </row>
    <row r="262" spans="1:10">
      <c r="A262" t="s">
        <v>2641</v>
      </c>
      <c r="B262" t="s">
        <v>118</v>
      </c>
      <c r="C262" t="s">
        <v>2991</v>
      </c>
      <c r="D262" t="s">
        <v>964</v>
      </c>
      <c r="E262">
        <v>41019</v>
      </c>
      <c r="F262" t="s">
        <v>496</v>
      </c>
      <c r="G262" t="s">
        <v>496</v>
      </c>
      <c r="H262" t="s">
        <v>2955</v>
      </c>
      <c r="I262">
        <v>4033</v>
      </c>
      <c r="J262" t="s">
        <v>496</v>
      </c>
    </row>
    <row r="263" spans="1:10">
      <c r="A263" t="s">
        <v>2643</v>
      </c>
      <c r="B263" t="s">
        <v>118</v>
      </c>
      <c r="C263" t="s">
        <v>2992</v>
      </c>
      <c r="D263" t="s">
        <v>964</v>
      </c>
      <c r="E263">
        <v>41017</v>
      </c>
      <c r="F263" t="s">
        <v>496</v>
      </c>
      <c r="G263" t="s">
        <v>496</v>
      </c>
      <c r="H263" t="s">
        <v>2955</v>
      </c>
      <c r="I263">
        <v>4033</v>
      </c>
      <c r="J263" t="s">
        <v>496</v>
      </c>
    </row>
    <row r="264" spans="1:10" ht="30">
      <c r="A264">
        <v>3267</v>
      </c>
      <c r="B264" t="s">
        <v>2676</v>
      </c>
      <c r="C264" t="s">
        <v>2678</v>
      </c>
      <c r="D264" t="s">
        <v>1387</v>
      </c>
      <c r="E264" t="s">
        <v>501</v>
      </c>
      <c r="F264" t="s">
        <v>684</v>
      </c>
      <c r="G264" t="s">
        <v>674</v>
      </c>
      <c r="H264" s="67" t="s">
        <v>3201</v>
      </c>
      <c r="I264" s="67" t="s">
        <v>3201</v>
      </c>
      <c r="J264" t="s">
        <v>684</v>
      </c>
    </row>
    <row r="265" spans="1:10" ht="30">
      <c r="A265">
        <v>3268</v>
      </c>
      <c r="B265" t="s">
        <v>2680</v>
      </c>
      <c r="C265" t="s">
        <v>2993</v>
      </c>
      <c r="D265" t="s">
        <v>975</v>
      </c>
      <c r="E265" t="s">
        <v>501</v>
      </c>
      <c r="F265" t="s">
        <v>684</v>
      </c>
      <c r="G265" t="s">
        <v>674</v>
      </c>
      <c r="H265" s="67" t="s">
        <v>3201</v>
      </c>
      <c r="I265" s="67" t="s">
        <v>3201</v>
      </c>
      <c r="J265" t="s">
        <v>684</v>
      </c>
    </row>
    <row r="266" spans="1:10" ht="30">
      <c r="A266">
        <v>3269</v>
      </c>
      <c r="B266" t="s">
        <v>2682</v>
      </c>
      <c r="C266" t="s">
        <v>2994</v>
      </c>
      <c r="D266" t="s">
        <v>1380</v>
      </c>
      <c r="E266" t="s">
        <v>501</v>
      </c>
      <c r="F266" t="s">
        <v>684</v>
      </c>
      <c r="G266" t="s">
        <v>674</v>
      </c>
      <c r="H266" s="67" t="s">
        <v>3201</v>
      </c>
      <c r="I266" s="67" t="s">
        <v>3201</v>
      </c>
      <c r="J266" t="s">
        <v>684</v>
      </c>
    </row>
    <row r="267" spans="1:10">
      <c r="A267" t="s">
        <v>2644</v>
      </c>
      <c r="B267" t="s">
        <v>118</v>
      </c>
      <c r="C267" t="s">
        <v>2995</v>
      </c>
      <c r="D267" t="s">
        <v>964</v>
      </c>
      <c r="E267">
        <v>41015</v>
      </c>
      <c r="F267" t="s">
        <v>496</v>
      </c>
      <c r="G267" t="s">
        <v>496</v>
      </c>
      <c r="H267" t="s">
        <v>2955</v>
      </c>
      <c r="I267">
        <v>4033</v>
      </c>
      <c r="J267" t="s">
        <v>496</v>
      </c>
    </row>
    <row r="268" spans="1:10">
      <c r="A268" t="s">
        <v>2645</v>
      </c>
      <c r="B268" t="s">
        <v>118</v>
      </c>
      <c r="C268" t="s">
        <v>2996</v>
      </c>
      <c r="D268" t="s">
        <v>964</v>
      </c>
      <c r="E268">
        <v>41018</v>
      </c>
      <c r="F268" t="s">
        <v>496</v>
      </c>
      <c r="G268" t="s">
        <v>496</v>
      </c>
      <c r="H268" t="s">
        <v>2955</v>
      </c>
      <c r="I268">
        <v>4033</v>
      </c>
      <c r="J268" t="s">
        <v>496</v>
      </c>
    </row>
    <row r="269" spans="1:10">
      <c r="A269" t="s">
        <v>2647</v>
      </c>
      <c r="B269" t="s">
        <v>118</v>
      </c>
      <c r="C269" t="s">
        <v>2997</v>
      </c>
      <c r="D269" t="s">
        <v>964</v>
      </c>
      <c r="E269">
        <v>41015</v>
      </c>
      <c r="F269" t="s">
        <v>496</v>
      </c>
      <c r="G269" t="s">
        <v>496</v>
      </c>
      <c r="H269" t="s">
        <v>2955</v>
      </c>
      <c r="I269">
        <v>4033</v>
      </c>
      <c r="J269" t="s">
        <v>496</v>
      </c>
    </row>
    <row r="270" spans="1:10">
      <c r="A270" t="s">
        <v>2998</v>
      </c>
      <c r="B270" t="s">
        <v>2672</v>
      </c>
      <c r="C270" t="s">
        <v>2674</v>
      </c>
      <c r="D270" t="s">
        <v>975</v>
      </c>
      <c r="E270">
        <v>41015</v>
      </c>
      <c r="F270" t="s">
        <v>496</v>
      </c>
      <c r="G270" t="s">
        <v>496</v>
      </c>
      <c r="H270" t="s">
        <v>316</v>
      </c>
      <c r="I270">
        <v>4033</v>
      </c>
      <c r="J270" t="s">
        <v>496</v>
      </c>
    </row>
    <row r="271" spans="1:10" ht="30">
      <c r="A271">
        <v>3206</v>
      </c>
      <c r="B271" t="s">
        <v>2712</v>
      </c>
      <c r="C271" t="s">
        <v>2999</v>
      </c>
      <c r="D271" t="s">
        <v>1383</v>
      </c>
      <c r="E271" t="s">
        <v>501</v>
      </c>
      <c r="F271" t="s">
        <v>684</v>
      </c>
      <c r="G271" t="s">
        <v>674</v>
      </c>
      <c r="H271" s="67" t="s">
        <v>3201</v>
      </c>
      <c r="I271" s="67" t="s">
        <v>3201</v>
      </c>
      <c r="J271" t="s">
        <v>684</v>
      </c>
    </row>
    <row r="272" spans="1:10" ht="30">
      <c r="A272" t="s">
        <v>2502</v>
      </c>
      <c r="B272" t="s">
        <v>3000</v>
      </c>
      <c r="C272" t="s">
        <v>3001</v>
      </c>
      <c r="D272" t="s">
        <v>984</v>
      </c>
      <c r="E272">
        <v>41016</v>
      </c>
      <c r="F272" t="s">
        <v>496</v>
      </c>
      <c r="G272" t="s">
        <v>496</v>
      </c>
      <c r="H272" s="67" t="s">
        <v>3201</v>
      </c>
      <c r="I272" s="67" t="s">
        <v>3201</v>
      </c>
      <c r="J272" t="s">
        <v>496</v>
      </c>
    </row>
    <row r="273" spans="1:10">
      <c r="A273" t="s">
        <v>3002</v>
      </c>
      <c r="B273" t="s">
        <v>2749</v>
      </c>
      <c r="C273" t="s">
        <v>2751</v>
      </c>
      <c r="D273" t="s">
        <v>1387</v>
      </c>
      <c r="E273">
        <v>41036</v>
      </c>
      <c r="F273" t="s">
        <v>496</v>
      </c>
      <c r="G273" t="s">
        <v>496</v>
      </c>
      <c r="H273" t="s">
        <v>2959</v>
      </c>
      <c r="I273">
        <v>4033</v>
      </c>
      <c r="J273" t="s">
        <v>496</v>
      </c>
    </row>
    <row r="274" spans="1:10">
      <c r="A274" t="s">
        <v>3003</v>
      </c>
      <c r="B274" t="s">
        <v>2753</v>
      </c>
      <c r="C274" t="s">
        <v>2755</v>
      </c>
      <c r="D274" t="s">
        <v>975</v>
      </c>
      <c r="E274" t="s">
        <v>501</v>
      </c>
      <c r="F274" t="s">
        <v>684</v>
      </c>
      <c r="G274" t="s">
        <v>674</v>
      </c>
      <c r="H274" t="s">
        <v>316</v>
      </c>
      <c r="I274">
        <v>4033</v>
      </c>
      <c r="J274" t="s">
        <v>684</v>
      </c>
    </row>
    <row r="275" spans="1:10" ht="30">
      <c r="A275" t="s">
        <v>3004</v>
      </c>
      <c r="B275" t="s">
        <v>1791</v>
      </c>
      <c r="C275" t="s">
        <v>2758</v>
      </c>
      <c r="D275" t="s">
        <v>1424</v>
      </c>
      <c r="E275" t="s">
        <v>501</v>
      </c>
      <c r="F275" t="s">
        <v>684</v>
      </c>
      <c r="G275" t="s">
        <v>674</v>
      </c>
      <c r="H275" s="67" t="s">
        <v>3201</v>
      </c>
      <c r="I275">
        <v>4033</v>
      </c>
      <c r="J275" t="s">
        <v>684</v>
      </c>
    </row>
    <row r="276" spans="1:10" ht="30">
      <c r="A276" t="s">
        <v>3005</v>
      </c>
      <c r="B276" t="s">
        <v>2760</v>
      </c>
      <c r="C276" t="s">
        <v>2762</v>
      </c>
      <c r="D276" t="s">
        <v>1387</v>
      </c>
      <c r="E276" t="s">
        <v>501</v>
      </c>
      <c r="F276" t="s">
        <v>684</v>
      </c>
      <c r="G276" t="s">
        <v>674</v>
      </c>
      <c r="H276" s="67" t="s">
        <v>3201</v>
      </c>
      <c r="I276">
        <v>4033</v>
      </c>
      <c r="J276" t="s">
        <v>684</v>
      </c>
    </row>
    <row r="277" spans="1:10" ht="30">
      <c r="A277" t="s">
        <v>3006</v>
      </c>
      <c r="B277" t="s">
        <v>2764</v>
      </c>
      <c r="C277" t="s">
        <v>2766</v>
      </c>
      <c r="D277" t="s">
        <v>982</v>
      </c>
      <c r="E277">
        <v>41033</v>
      </c>
      <c r="F277" s="48" t="s">
        <v>682</v>
      </c>
      <c r="G277" s="48" t="s">
        <v>682</v>
      </c>
      <c r="H277" t="s">
        <v>2955</v>
      </c>
      <c r="I277">
        <v>4033</v>
      </c>
      <c r="J277" s="67" t="s">
        <v>3201</v>
      </c>
    </row>
    <row r="278" spans="1:10">
      <c r="A278" t="s">
        <v>3007</v>
      </c>
      <c r="B278" t="s">
        <v>2768</v>
      </c>
      <c r="C278" t="s">
        <v>2770</v>
      </c>
      <c r="D278" t="s">
        <v>1380</v>
      </c>
      <c r="E278">
        <v>41031</v>
      </c>
      <c r="F278" t="s">
        <v>496</v>
      </c>
      <c r="G278" t="s">
        <v>496</v>
      </c>
      <c r="H278" t="s">
        <v>169</v>
      </c>
      <c r="I278">
        <v>4033</v>
      </c>
      <c r="J278" t="s">
        <v>496</v>
      </c>
    </row>
    <row r="279" spans="1:10">
      <c r="A279" t="s">
        <v>3008</v>
      </c>
      <c r="B279" t="s">
        <v>2772</v>
      </c>
      <c r="C279" t="s">
        <v>2774</v>
      </c>
      <c r="D279" t="s">
        <v>1387</v>
      </c>
      <c r="E279">
        <v>41032</v>
      </c>
      <c r="F279" t="s">
        <v>496</v>
      </c>
      <c r="G279" t="s">
        <v>496</v>
      </c>
      <c r="H279" t="s">
        <v>2959</v>
      </c>
      <c r="I279">
        <v>4033</v>
      </c>
      <c r="J279" t="s">
        <v>496</v>
      </c>
    </row>
    <row r="280" spans="1:10" ht="30">
      <c r="A280" t="s">
        <v>3009</v>
      </c>
      <c r="B280" t="s">
        <v>2776</v>
      </c>
      <c r="C280" t="s">
        <v>2778</v>
      </c>
      <c r="D280" t="s">
        <v>1371</v>
      </c>
      <c r="E280" t="s">
        <v>501</v>
      </c>
      <c r="F280" t="s">
        <v>684</v>
      </c>
      <c r="G280" t="s">
        <v>674</v>
      </c>
      <c r="H280" s="67" t="s">
        <v>3201</v>
      </c>
      <c r="I280">
        <v>4033</v>
      </c>
      <c r="J280" t="s">
        <v>684</v>
      </c>
    </row>
    <row r="281" spans="1:10" ht="30">
      <c r="A281" t="s">
        <v>3010</v>
      </c>
      <c r="B281" t="s">
        <v>2780</v>
      </c>
      <c r="C281" t="s">
        <v>2782</v>
      </c>
      <c r="D281" t="s">
        <v>1380</v>
      </c>
      <c r="E281" t="s">
        <v>501</v>
      </c>
      <c r="F281" t="s">
        <v>684</v>
      </c>
      <c r="G281" t="s">
        <v>674</v>
      </c>
      <c r="H281" s="67" t="s">
        <v>3201</v>
      </c>
      <c r="I281">
        <v>4033</v>
      </c>
      <c r="J281" t="s">
        <v>684</v>
      </c>
    </row>
    <row r="282" spans="1:10" ht="30">
      <c r="A282" t="s">
        <v>3011</v>
      </c>
      <c r="B282" t="s">
        <v>2784</v>
      </c>
      <c r="C282" t="s">
        <v>2786</v>
      </c>
      <c r="D282" t="s">
        <v>1380</v>
      </c>
      <c r="E282" t="s">
        <v>501</v>
      </c>
      <c r="F282" t="s">
        <v>684</v>
      </c>
      <c r="G282" t="s">
        <v>674</v>
      </c>
      <c r="H282" s="67" t="s">
        <v>3201</v>
      </c>
      <c r="I282">
        <v>4033</v>
      </c>
      <c r="J282" t="s">
        <v>684</v>
      </c>
    </row>
    <row r="283" spans="1:10" ht="30">
      <c r="A283" t="s">
        <v>3012</v>
      </c>
      <c r="B283" t="s">
        <v>2815</v>
      </c>
      <c r="C283" t="s">
        <v>2817</v>
      </c>
      <c r="D283" t="s">
        <v>980</v>
      </c>
      <c r="E283" t="s">
        <v>501</v>
      </c>
      <c r="F283" t="s">
        <v>684</v>
      </c>
      <c r="G283" t="s">
        <v>674</v>
      </c>
      <c r="H283" s="67" t="s">
        <v>3201</v>
      </c>
      <c r="I283">
        <v>4035</v>
      </c>
      <c r="J283" t="s">
        <v>684</v>
      </c>
    </row>
    <row r="284" spans="1:10" ht="30">
      <c r="A284" t="s">
        <v>3013</v>
      </c>
      <c r="B284" t="s">
        <v>2819</v>
      </c>
      <c r="C284" t="s">
        <v>2821</v>
      </c>
      <c r="D284" t="s">
        <v>980</v>
      </c>
      <c r="E284" t="s">
        <v>3203</v>
      </c>
      <c r="F284" s="67" t="s">
        <v>3201</v>
      </c>
      <c r="G284" s="67" t="s">
        <v>3201</v>
      </c>
      <c r="H284" t="s">
        <v>2959</v>
      </c>
      <c r="I284">
        <v>4035</v>
      </c>
      <c r="J284" s="67" t="s">
        <v>3201</v>
      </c>
    </row>
    <row r="285" spans="1:10" ht="30">
      <c r="A285" t="s">
        <v>3014</v>
      </c>
      <c r="B285" t="s">
        <v>2823</v>
      </c>
      <c r="C285" t="s">
        <v>3015</v>
      </c>
      <c r="D285" t="s">
        <v>1380</v>
      </c>
      <c r="E285">
        <v>41036</v>
      </c>
      <c r="F285" s="48" t="s">
        <v>682</v>
      </c>
      <c r="G285" s="48" t="s">
        <v>488</v>
      </c>
      <c r="H285" t="s">
        <v>2955</v>
      </c>
      <c r="I285">
        <v>4033</v>
      </c>
      <c r="J285" s="67" t="s">
        <v>3201</v>
      </c>
    </row>
    <row r="286" spans="1:10">
      <c r="A286" t="s">
        <v>3016</v>
      </c>
      <c r="B286" t="s">
        <v>2827</v>
      </c>
      <c r="C286" t="s">
        <v>2829</v>
      </c>
      <c r="D286" t="s">
        <v>984</v>
      </c>
      <c r="E286">
        <v>41023</v>
      </c>
      <c r="F286" t="s">
        <v>496</v>
      </c>
      <c r="G286" t="s">
        <v>496</v>
      </c>
      <c r="H286" t="s">
        <v>2955</v>
      </c>
      <c r="I286">
        <v>4033</v>
      </c>
      <c r="J286" t="s">
        <v>496</v>
      </c>
    </row>
    <row r="287" spans="1:10" ht="30">
      <c r="A287" t="s">
        <v>3096</v>
      </c>
      <c r="B287" t="s">
        <v>2855</v>
      </c>
      <c r="C287" t="s">
        <v>2857</v>
      </c>
      <c r="D287" t="s">
        <v>964</v>
      </c>
      <c r="E287" t="s">
        <v>501</v>
      </c>
      <c r="F287" t="s">
        <v>684</v>
      </c>
      <c r="G287" t="s">
        <v>674</v>
      </c>
      <c r="H287" s="67" t="s">
        <v>3201</v>
      </c>
      <c r="I287">
        <v>4033</v>
      </c>
      <c r="J287" t="s">
        <v>684</v>
      </c>
    </row>
    <row r="288" spans="1:10" ht="30">
      <c r="A288" t="s">
        <v>3097</v>
      </c>
      <c r="B288" t="s">
        <v>2859</v>
      </c>
      <c r="C288" t="s">
        <v>2861</v>
      </c>
      <c r="D288" t="s">
        <v>1383</v>
      </c>
      <c r="E288" t="s">
        <v>501</v>
      </c>
      <c r="F288" t="s">
        <v>684</v>
      </c>
      <c r="G288" t="s">
        <v>674</v>
      </c>
      <c r="H288" s="67" t="s">
        <v>3201</v>
      </c>
      <c r="I288">
        <v>4035</v>
      </c>
      <c r="J288" t="s">
        <v>684</v>
      </c>
    </row>
    <row r="289" spans="1:10">
      <c r="A289" t="s">
        <v>3098</v>
      </c>
      <c r="B289" t="s">
        <v>2851</v>
      </c>
      <c r="C289" t="s">
        <v>2853</v>
      </c>
      <c r="D289" t="s">
        <v>1380</v>
      </c>
      <c r="E289">
        <v>41032</v>
      </c>
      <c r="F289" t="s">
        <v>496</v>
      </c>
      <c r="G289" t="s">
        <v>496</v>
      </c>
      <c r="H289" t="s">
        <v>169</v>
      </c>
      <c r="I289">
        <v>4033</v>
      </c>
      <c r="J289" t="s">
        <v>496</v>
      </c>
    </row>
    <row r="290" spans="1:10">
      <c r="A290" t="s">
        <v>3099</v>
      </c>
      <c r="B290" t="s">
        <v>2863</v>
      </c>
      <c r="C290" t="s">
        <v>2865</v>
      </c>
      <c r="D290" t="s">
        <v>1384</v>
      </c>
      <c r="E290">
        <v>41032</v>
      </c>
      <c r="F290" s="48" t="s">
        <v>496</v>
      </c>
      <c r="G290" s="48" t="s">
        <v>496</v>
      </c>
      <c r="H290" t="s">
        <v>2963</v>
      </c>
      <c r="I290">
        <v>4035</v>
      </c>
      <c r="J290" s="48" t="s">
        <v>496</v>
      </c>
    </row>
    <row r="291" spans="1:10" ht="30">
      <c r="A291" t="s">
        <v>3100</v>
      </c>
      <c r="B291" t="s">
        <v>2867</v>
      </c>
      <c r="C291" t="s">
        <v>2869</v>
      </c>
      <c r="D291" t="s">
        <v>978</v>
      </c>
      <c r="E291" t="s">
        <v>501</v>
      </c>
      <c r="F291" t="s">
        <v>684</v>
      </c>
      <c r="G291" t="s">
        <v>674</v>
      </c>
      <c r="H291" s="67" t="s">
        <v>3201</v>
      </c>
      <c r="I291">
        <v>4033</v>
      </c>
      <c r="J291" t="s">
        <v>684</v>
      </c>
    </row>
    <row r="292" spans="1:10">
      <c r="A292" t="s">
        <v>3101</v>
      </c>
      <c r="B292" t="s">
        <v>2871</v>
      </c>
      <c r="C292" t="s">
        <v>2873</v>
      </c>
      <c r="D292" t="s">
        <v>982</v>
      </c>
      <c r="E292">
        <v>41032</v>
      </c>
      <c r="F292" s="48" t="s">
        <v>496</v>
      </c>
      <c r="G292" s="48" t="s">
        <v>496</v>
      </c>
      <c r="H292" t="s">
        <v>2955</v>
      </c>
      <c r="I292">
        <v>4033</v>
      </c>
      <c r="J292" s="48" t="s">
        <v>496</v>
      </c>
    </row>
    <row r="293" spans="1:10">
      <c r="A293" t="s">
        <v>3102</v>
      </c>
      <c r="B293" t="s">
        <v>2875</v>
      </c>
      <c r="C293" t="s">
        <v>2877</v>
      </c>
      <c r="D293" t="s">
        <v>984</v>
      </c>
      <c r="E293">
        <v>41031</v>
      </c>
      <c r="F293" t="s">
        <v>496</v>
      </c>
      <c r="G293" t="s">
        <v>496</v>
      </c>
      <c r="H293" t="s">
        <v>2955</v>
      </c>
      <c r="I293">
        <v>4033</v>
      </c>
      <c r="J293" t="s">
        <v>496</v>
      </c>
    </row>
    <row r="294" spans="1:10" ht="30">
      <c r="A294" t="s">
        <v>3103</v>
      </c>
      <c r="B294" t="s">
        <v>2879</v>
      </c>
      <c r="C294" t="s">
        <v>2881</v>
      </c>
      <c r="D294" t="s">
        <v>164</v>
      </c>
      <c r="E294" t="s">
        <v>501</v>
      </c>
      <c r="F294" t="s">
        <v>684</v>
      </c>
      <c r="G294" t="s">
        <v>674</v>
      </c>
      <c r="H294" s="67" t="s">
        <v>3201</v>
      </c>
      <c r="I294">
        <v>4035</v>
      </c>
      <c r="J294" t="s">
        <v>684</v>
      </c>
    </row>
    <row r="295" spans="1:10" ht="30">
      <c r="A295" t="s">
        <v>3104</v>
      </c>
      <c r="B295" t="s">
        <v>2909</v>
      </c>
      <c r="C295" t="s">
        <v>2911</v>
      </c>
      <c r="D295" t="s">
        <v>1387</v>
      </c>
      <c r="E295" t="s">
        <v>501</v>
      </c>
      <c r="F295" t="s">
        <v>684</v>
      </c>
      <c r="G295" t="s">
        <v>674</v>
      </c>
      <c r="H295" s="67" t="s">
        <v>3201</v>
      </c>
      <c r="I295">
        <v>4033</v>
      </c>
      <c r="J295" t="s">
        <v>684</v>
      </c>
    </row>
    <row r="296" spans="1:10" ht="30">
      <c r="A296" t="s">
        <v>3105</v>
      </c>
      <c r="B296" t="s">
        <v>2913</v>
      </c>
      <c r="C296" t="s">
        <v>2915</v>
      </c>
      <c r="D296" t="s">
        <v>984</v>
      </c>
      <c r="E296" t="s">
        <v>501</v>
      </c>
      <c r="F296" t="s">
        <v>684</v>
      </c>
      <c r="G296" t="s">
        <v>674</v>
      </c>
      <c r="H296" s="67" t="s">
        <v>3201</v>
      </c>
      <c r="I296">
        <v>4033</v>
      </c>
      <c r="J296" t="s">
        <v>684</v>
      </c>
    </row>
    <row r="297" spans="1:10" ht="30">
      <c r="A297" t="s">
        <v>3106</v>
      </c>
      <c r="B297" t="s">
        <v>2917</v>
      </c>
      <c r="C297" t="s">
        <v>2919</v>
      </c>
      <c r="D297" t="s">
        <v>1383</v>
      </c>
      <c r="E297" t="s">
        <v>501</v>
      </c>
      <c r="F297" t="s">
        <v>684</v>
      </c>
      <c r="G297" t="s">
        <v>674</v>
      </c>
      <c r="H297" s="67" t="s">
        <v>3201</v>
      </c>
      <c r="I297">
        <v>4035</v>
      </c>
      <c r="J297" t="s">
        <v>684</v>
      </c>
    </row>
    <row r="298" spans="1:10" ht="30">
      <c r="A298" t="s">
        <v>3107</v>
      </c>
      <c r="B298" t="s">
        <v>2921</v>
      </c>
      <c r="C298" t="s">
        <v>2923</v>
      </c>
      <c r="D298" t="s">
        <v>1384</v>
      </c>
      <c r="E298">
        <v>41033</v>
      </c>
      <c r="F298" s="48" t="s">
        <v>682</v>
      </c>
      <c r="G298" s="48" t="s">
        <v>682</v>
      </c>
      <c r="H298" t="s">
        <v>2963</v>
      </c>
      <c r="I298">
        <v>4035</v>
      </c>
      <c r="J298" s="67" t="s">
        <v>3201</v>
      </c>
    </row>
    <row r="299" spans="1:10">
      <c r="A299" t="s">
        <v>3108</v>
      </c>
      <c r="B299" t="s">
        <v>2925</v>
      </c>
      <c r="C299" t="s">
        <v>2927</v>
      </c>
      <c r="D299" t="s">
        <v>1383</v>
      </c>
      <c r="E299">
        <v>41038</v>
      </c>
      <c r="F299" t="s">
        <v>682</v>
      </c>
      <c r="G299" t="s">
        <v>488</v>
      </c>
      <c r="H299" t="s">
        <v>2959</v>
      </c>
      <c r="I299">
        <v>4035</v>
      </c>
      <c r="J299" t="s">
        <v>682</v>
      </c>
    </row>
    <row r="300" spans="1:10">
      <c r="A300" t="s">
        <v>3109</v>
      </c>
      <c r="B300" t="s">
        <v>2925</v>
      </c>
      <c r="C300" t="s">
        <v>2930</v>
      </c>
      <c r="D300" t="s">
        <v>1383</v>
      </c>
      <c r="E300">
        <v>41038</v>
      </c>
      <c r="F300" t="s">
        <v>682</v>
      </c>
      <c r="G300" t="s">
        <v>488</v>
      </c>
      <c r="H300" t="s">
        <v>2959</v>
      </c>
      <c r="I300">
        <v>4035</v>
      </c>
      <c r="J300" t="s">
        <v>682</v>
      </c>
    </row>
    <row r="301" spans="1:10" ht="30">
      <c r="A301" t="s">
        <v>3110</v>
      </c>
      <c r="B301" t="s">
        <v>2925</v>
      </c>
      <c r="C301" t="s">
        <v>2933</v>
      </c>
      <c r="D301" t="s">
        <v>1383</v>
      </c>
      <c r="E301" s="67" t="s">
        <v>3201</v>
      </c>
      <c r="F301" t="s">
        <v>684</v>
      </c>
      <c r="G301" t="s">
        <v>674</v>
      </c>
      <c r="H301" t="s">
        <v>2959</v>
      </c>
      <c r="I301">
        <v>4035</v>
      </c>
      <c r="J301" s="67" t="s">
        <v>3201</v>
      </c>
    </row>
    <row r="302" spans="1:10" ht="30">
      <c r="A302" t="s">
        <v>3111</v>
      </c>
      <c r="B302" t="s">
        <v>2925</v>
      </c>
      <c r="C302" t="s">
        <v>2935</v>
      </c>
      <c r="D302" t="s">
        <v>1383</v>
      </c>
      <c r="E302">
        <v>41039</v>
      </c>
      <c r="F302" t="s">
        <v>682</v>
      </c>
      <c r="G302" t="s">
        <v>682</v>
      </c>
      <c r="H302" t="s">
        <v>2959</v>
      </c>
      <c r="I302">
        <v>4035</v>
      </c>
      <c r="J302" s="67" t="s">
        <v>3201</v>
      </c>
    </row>
    <row r="303" spans="1:10">
      <c r="A303" t="s">
        <v>3112</v>
      </c>
      <c r="B303" t="s">
        <v>2925</v>
      </c>
      <c r="C303" t="s">
        <v>2937</v>
      </c>
      <c r="D303" t="s">
        <v>1383</v>
      </c>
      <c r="E303">
        <v>41038</v>
      </c>
      <c r="F303" t="s">
        <v>682</v>
      </c>
      <c r="G303" t="s">
        <v>488</v>
      </c>
      <c r="H303" t="s">
        <v>2959</v>
      </c>
      <c r="I303">
        <v>4035</v>
      </c>
      <c r="J303" t="s">
        <v>682</v>
      </c>
    </row>
    <row r="304" spans="1:10" ht="30">
      <c r="A304" t="s">
        <v>3113</v>
      </c>
      <c r="B304" t="s">
        <v>2712</v>
      </c>
      <c r="C304" t="s">
        <v>2939</v>
      </c>
      <c r="D304" t="s">
        <v>1383</v>
      </c>
      <c r="E304" s="48">
        <v>41039</v>
      </c>
      <c r="F304" s="48" t="s">
        <v>682</v>
      </c>
      <c r="G304" s="48" t="s">
        <v>682</v>
      </c>
      <c r="H304" t="s">
        <v>2959</v>
      </c>
      <c r="I304">
        <v>4035</v>
      </c>
      <c r="J304" s="67" t="s">
        <v>3201</v>
      </c>
    </row>
    <row r="305" spans="1:10" ht="30">
      <c r="A305" t="s">
        <v>3114</v>
      </c>
      <c r="B305" t="s">
        <v>2712</v>
      </c>
      <c r="C305" t="s">
        <v>2942</v>
      </c>
      <c r="D305" t="s">
        <v>1383</v>
      </c>
      <c r="E305" s="48">
        <v>41039</v>
      </c>
      <c r="F305" s="48" t="s">
        <v>682</v>
      </c>
      <c r="G305" s="48" t="s">
        <v>682</v>
      </c>
      <c r="H305" t="s">
        <v>2959</v>
      </c>
      <c r="I305">
        <v>4035</v>
      </c>
      <c r="J305" s="67" t="s">
        <v>3201</v>
      </c>
    </row>
    <row r="306" spans="1:10" ht="30">
      <c r="A306" t="s">
        <v>3115</v>
      </c>
      <c r="B306" t="s">
        <v>2712</v>
      </c>
      <c r="C306" t="s">
        <v>2945</v>
      </c>
      <c r="D306" t="s">
        <v>1383</v>
      </c>
      <c r="E306" s="48">
        <v>41040</v>
      </c>
      <c r="F306" s="48" t="s">
        <v>682</v>
      </c>
      <c r="G306" s="48" t="s">
        <v>682</v>
      </c>
      <c r="H306" t="s">
        <v>2959</v>
      </c>
      <c r="I306">
        <v>4035</v>
      </c>
      <c r="J306" s="67" t="s">
        <v>3201</v>
      </c>
    </row>
    <row r="307" spans="1:10" ht="30">
      <c r="A307" t="s">
        <v>3116</v>
      </c>
      <c r="B307" t="s">
        <v>190</v>
      </c>
      <c r="C307" t="s">
        <v>2948</v>
      </c>
      <c r="D307" t="s">
        <v>1383</v>
      </c>
      <c r="E307" s="48">
        <v>41043</v>
      </c>
      <c r="F307" s="48" t="s">
        <v>682</v>
      </c>
      <c r="G307" s="48" t="s">
        <v>682</v>
      </c>
      <c r="H307" t="s">
        <v>2959</v>
      </c>
      <c r="I307">
        <v>4035</v>
      </c>
      <c r="J307" s="67" t="s">
        <v>3201</v>
      </c>
    </row>
    <row r="308" spans="1:10" ht="30">
      <c r="A308" t="s">
        <v>3117</v>
      </c>
      <c r="B308" t="s">
        <v>190</v>
      </c>
      <c r="C308" t="s">
        <v>2951</v>
      </c>
      <c r="D308" t="s">
        <v>1383</v>
      </c>
      <c r="E308" s="48">
        <v>41043</v>
      </c>
      <c r="F308" s="48" t="s">
        <v>682</v>
      </c>
      <c r="G308" s="48" t="s">
        <v>682</v>
      </c>
      <c r="H308" t="s">
        <v>2959</v>
      </c>
      <c r="I308">
        <v>4035</v>
      </c>
      <c r="J308" s="67" t="s">
        <v>3201</v>
      </c>
    </row>
    <row r="309" spans="1:10" ht="30">
      <c r="A309" t="s">
        <v>3118</v>
      </c>
      <c r="B309" t="s">
        <v>3071</v>
      </c>
      <c r="C309" t="s">
        <v>3119</v>
      </c>
      <c r="D309" t="s">
        <v>1424</v>
      </c>
      <c r="E309" s="48">
        <v>41038</v>
      </c>
      <c r="F309" s="48" t="s">
        <v>682</v>
      </c>
      <c r="G309" s="48" t="s">
        <v>682</v>
      </c>
      <c r="H309" t="s">
        <v>2955</v>
      </c>
      <c r="I309">
        <v>4033</v>
      </c>
      <c r="J309" s="67" t="s">
        <v>3201</v>
      </c>
    </row>
    <row r="310" spans="1:10" ht="30">
      <c r="A310" t="s">
        <v>3120</v>
      </c>
      <c r="B310" t="s">
        <v>3071</v>
      </c>
      <c r="C310" t="s">
        <v>3076</v>
      </c>
      <c r="D310" t="s">
        <v>1424</v>
      </c>
      <c r="E310" s="48">
        <v>41039</v>
      </c>
      <c r="F310" s="48" t="s">
        <v>682</v>
      </c>
      <c r="G310" s="48" t="s">
        <v>682</v>
      </c>
      <c r="H310" t="s">
        <v>2955</v>
      </c>
      <c r="I310">
        <v>4033</v>
      </c>
      <c r="J310" s="67" t="s">
        <v>3201</v>
      </c>
    </row>
    <row r="311" spans="1:10" ht="30">
      <c r="A311" t="s">
        <v>3121</v>
      </c>
      <c r="B311" t="s">
        <v>3071</v>
      </c>
      <c r="C311" t="s">
        <v>3093</v>
      </c>
      <c r="D311" t="s">
        <v>1424</v>
      </c>
      <c r="E311" s="48">
        <v>41040</v>
      </c>
      <c r="F311" s="48" t="s">
        <v>682</v>
      </c>
      <c r="G311" s="48" t="s">
        <v>682</v>
      </c>
      <c r="H311" t="s">
        <v>2955</v>
      </c>
      <c r="I311">
        <v>4033</v>
      </c>
      <c r="J311" s="67" t="s">
        <v>3201</v>
      </c>
    </row>
    <row r="312" spans="1:10" ht="30">
      <c r="A312" t="s">
        <v>3122</v>
      </c>
      <c r="B312" t="s">
        <v>3078</v>
      </c>
      <c r="C312" t="s">
        <v>3080</v>
      </c>
      <c r="D312" t="s">
        <v>1424</v>
      </c>
      <c r="E312" s="48">
        <v>41038</v>
      </c>
      <c r="F312" s="48" t="s">
        <v>682</v>
      </c>
      <c r="G312" s="48" t="s">
        <v>682</v>
      </c>
      <c r="H312" t="s">
        <v>2955</v>
      </c>
      <c r="I312">
        <v>4033</v>
      </c>
      <c r="J312" s="67" t="s">
        <v>3201</v>
      </c>
    </row>
    <row r="313" spans="1:10" ht="30">
      <c r="A313" t="s">
        <v>3123</v>
      </c>
      <c r="B313" t="s">
        <v>3078</v>
      </c>
      <c r="C313" t="s">
        <v>3083</v>
      </c>
      <c r="D313" t="s">
        <v>1424</v>
      </c>
      <c r="E313" s="48">
        <v>41039</v>
      </c>
      <c r="F313" s="48" t="s">
        <v>682</v>
      </c>
      <c r="G313" s="48" t="s">
        <v>682</v>
      </c>
      <c r="H313" t="s">
        <v>2955</v>
      </c>
      <c r="I313">
        <v>4033</v>
      </c>
      <c r="J313" s="67" t="s">
        <v>3201</v>
      </c>
    </row>
    <row r="314" spans="1:10" ht="30">
      <c r="A314" t="s">
        <v>3124</v>
      </c>
      <c r="B314" t="s">
        <v>3085</v>
      </c>
      <c r="C314" t="s">
        <v>3087</v>
      </c>
      <c r="D314" t="s">
        <v>1424</v>
      </c>
      <c r="E314" s="48">
        <v>41040</v>
      </c>
      <c r="F314" s="48" t="s">
        <v>682</v>
      </c>
      <c r="G314" s="48" t="s">
        <v>682</v>
      </c>
      <c r="H314" t="s">
        <v>2955</v>
      </c>
      <c r="I314">
        <v>4033</v>
      </c>
      <c r="J314" s="67" t="s">
        <v>3201</v>
      </c>
    </row>
    <row r="315" spans="1:10" ht="30">
      <c r="A315" t="s">
        <v>3125</v>
      </c>
      <c r="B315" t="s">
        <v>3085</v>
      </c>
      <c r="C315" t="s">
        <v>3090</v>
      </c>
      <c r="D315" t="s">
        <v>1424</v>
      </c>
      <c r="E315" s="67" t="s">
        <v>3201</v>
      </c>
      <c r="F315" t="s">
        <v>684</v>
      </c>
      <c r="G315" t="s">
        <v>674</v>
      </c>
      <c r="H315" t="s">
        <v>2955</v>
      </c>
      <c r="I315">
        <v>4033</v>
      </c>
      <c r="J315" t="s">
        <v>684</v>
      </c>
    </row>
    <row r="316" spans="1:10">
      <c r="A316" s="48" t="s">
        <v>3179</v>
      </c>
      <c r="B316" s="48" t="s">
        <v>3039</v>
      </c>
      <c r="C316" s="48" t="s">
        <v>3041</v>
      </c>
      <c r="D316" s="48" t="s">
        <v>980</v>
      </c>
      <c r="E316" s="48">
        <v>41038</v>
      </c>
      <c r="F316" s="48" t="s">
        <v>682</v>
      </c>
      <c r="G316" s="48" t="s">
        <v>682</v>
      </c>
      <c r="H316" s="48" t="s">
        <v>2955</v>
      </c>
      <c r="I316">
        <v>4035</v>
      </c>
      <c r="J316" s="48" t="s">
        <v>682</v>
      </c>
    </row>
    <row r="317" spans="1:10" ht="30">
      <c r="A317" t="s">
        <v>3180</v>
      </c>
      <c r="B317" t="s">
        <v>3039</v>
      </c>
      <c r="C317" t="s">
        <v>3044</v>
      </c>
      <c r="D317" t="s">
        <v>980</v>
      </c>
      <c r="E317">
        <v>41039</v>
      </c>
      <c r="F317" t="s">
        <v>682</v>
      </c>
      <c r="G317" t="s">
        <v>682</v>
      </c>
      <c r="H317" t="s">
        <v>2959</v>
      </c>
      <c r="I317">
        <v>4035</v>
      </c>
      <c r="J317" s="67" t="s">
        <v>3201</v>
      </c>
    </row>
    <row r="318" spans="1:10" ht="30">
      <c r="A318" t="s">
        <v>3181</v>
      </c>
      <c r="B318" t="s">
        <v>3046</v>
      </c>
      <c r="C318" t="s">
        <v>3048</v>
      </c>
      <c r="D318" t="s">
        <v>980</v>
      </c>
      <c r="E318">
        <v>41039</v>
      </c>
      <c r="F318" t="s">
        <v>682</v>
      </c>
      <c r="G318" t="s">
        <v>682</v>
      </c>
      <c r="H318" t="s">
        <v>2959</v>
      </c>
      <c r="I318">
        <v>4035</v>
      </c>
      <c r="J318" s="67" t="s">
        <v>3201</v>
      </c>
    </row>
    <row r="319" spans="1:10" ht="30">
      <c r="A319" t="s">
        <v>3182</v>
      </c>
      <c r="B319" t="s">
        <v>3046</v>
      </c>
      <c r="C319" t="s">
        <v>3051</v>
      </c>
      <c r="D319" t="s">
        <v>980</v>
      </c>
      <c r="E319">
        <v>41040</v>
      </c>
      <c r="F319" t="s">
        <v>682</v>
      </c>
      <c r="G319" t="s">
        <v>682</v>
      </c>
      <c r="H319" t="s">
        <v>2959</v>
      </c>
      <c r="I319">
        <v>4035</v>
      </c>
      <c r="J319" s="67" t="s">
        <v>3201</v>
      </c>
    </row>
  </sheetData>
  <sortState ref="A2:F138">
    <sortCondition ref="A2:A138"/>
  </sortState>
  <customSheetViews>
    <customSheetView guid="{539B099F-E275-407B-9319-0D9ADFCA1C18}" scale="80">
      <selection activeCell="F4" sqref="F4"/>
      <pageMargins left="0.511811024" right="0.511811024" top="0.78740157499999996" bottom="0.78740157499999996" header="0.31496062000000002" footer="0.31496062000000002"/>
    </customSheetView>
    <customSheetView guid="{6BA235E4-56C2-4FA7-839D-98DA23C3EC2A}" scale="80" topLeftCell="A220">
      <selection activeCell="A220" sqref="A1:A1048576"/>
      <pageMargins left="0.511811024" right="0.511811024" top="0.78740157499999996" bottom="0.78740157499999996" header="0.31496062000000002" footer="0.31496062000000002"/>
    </customSheetView>
  </customSheetView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>
  <dimension ref="B1:H42"/>
  <sheetViews>
    <sheetView topLeftCell="A22" workbookViewId="0">
      <selection activeCell="H26" sqref="H26"/>
    </sheetView>
  </sheetViews>
  <sheetFormatPr defaultRowHeight="15"/>
  <cols>
    <col min="2" max="2" width="9.140625" style="89"/>
    <col min="3" max="3" width="12" style="74" customWidth="1"/>
    <col min="4" max="4" width="23.85546875" style="75" customWidth="1"/>
    <col min="5" max="5" width="10.7109375" style="74" bestFit="1" customWidth="1"/>
    <col min="6" max="6" width="31.140625" style="75" customWidth="1"/>
    <col min="7" max="7" width="10.7109375" style="74" bestFit="1" customWidth="1"/>
    <col min="8" max="8" width="31.140625" style="75" customWidth="1"/>
  </cols>
  <sheetData>
    <row r="1" spans="2:8" ht="15.75" thickBot="1"/>
    <row r="2" spans="2:8" ht="24" thickBot="1">
      <c r="B2" s="178" t="s">
        <v>4924</v>
      </c>
      <c r="C2" s="179"/>
      <c r="D2" s="179"/>
      <c r="E2" s="179"/>
      <c r="F2" s="179"/>
      <c r="G2" s="180"/>
      <c r="H2" s="181"/>
    </row>
    <row r="3" spans="2:8" ht="15.75" thickBot="1"/>
    <row r="4" spans="2:8" ht="15.75" thickBot="1">
      <c r="C4" s="182" t="s">
        <v>4925</v>
      </c>
      <c r="D4" s="183"/>
      <c r="E4" s="184" t="s">
        <v>4926</v>
      </c>
      <c r="F4" s="185"/>
      <c r="G4" s="184" t="s">
        <v>5935</v>
      </c>
      <c r="H4" s="185"/>
    </row>
    <row r="5" spans="2:8">
      <c r="B5" s="90" t="s">
        <v>4927</v>
      </c>
      <c r="C5" s="76" t="s">
        <v>4928</v>
      </c>
      <c r="D5" s="77" t="s">
        <v>4929</v>
      </c>
      <c r="E5" s="78" t="s">
        <v>4928</v>
      </c>
      <c r="F5" s="79" t="s">
        <v>4929</v>
      </c>
      <c r="G5" s="78" t="s">
        <v>4928</v>
      </c>
      <c r="H5" s="79" t="s">
        <v>4929</v>
      </c>
    </row>
    <row r="6" spans="2:8" s="48" customFormat="1" ht="30">
      <c r="B6" s="91">
        <v>41064</v>
      </c>
      <c r="C6" s="80">
        <v>120</v>
      </c>
      <c r="D6" s="81" t="s">
        <v>4943</v>
      </c>
      <c r="E6" s="82" t="s">
        <v>501</v>
      </c>
      <c r="F6" s="83" t="s">
        <v>501</v>
      </c>
      <c r="G6" s="82" t="s">
        <v>501</v>
      </c>
      <c r="H6" s="83" t="s">
        <v>501</v>
      </c>
    </row>
    <row r="7" spans="2:8" ht="30">
      <c r="B7" s="91">
        <v>41071</v>
      </c>
      <c r="C7" s="80">
        <v>184.5</v>
      </c>
      <c r="D7" s="81" t="s">
        <v>4930</v>
      </c>
      <c r="E7" s="82" t="s">
        <v>501</v>
      </c>
      <c r="F7" s="83" t="s">
        <v>501</v>
      </c>
      <c r="G7" s="82" t="s">
        <v>501</v>
      </c>
      <c r="H7" s="83" t="s">
        <v>501</v>
      </c>
    </row>
    <row r="8" spans="2:8" ht="60">
      <c r="B8" s="91">
        <v>41075</v>
      </c>
      <c r="C8" s="80">
        <v>131.25</v>
      </c>
      <c r="D8" s="81" t="s">
        <v>4931</v>
      </c>
      <c r="E8" s="82">
        <v>93.75</v>
      </c>
      <c r="F8" s="83" t="s">
        <v>4932</v>
      </c>
      <c r="G8" s="82" t="s">
        <v>501</v>
      </c>
      <c r="H8" s="83" t="s">
        <v>501</v>
      </c>
    </row>
    <row r="9" spans="2:8" ht="45">
      <c r="B9" s="91">
        <v>41044</v>
      </c>
      <c r="C9" s="80" t="s">
        <v>501</v>
      </c>
      <c r="D9" s="81" t="s">
        <v>501</v>
      </c>
      <c r="E9" s="82">
        <v>402.18</v>
      </c>
      <c r="F9" s="83" t="s">
        <v>4933</v>
      </c>
      <c r="G9" s="82" t="s">
        <v>501</v>
      </c>
      <c r="H9" s="83" t="s">
        <v>501</v>
      </c>
    </row>
    <row r="10" spans="2:8">
      <c r="B10" s="91">
        <v>41078</v>
      </c>
      <c r="C10" s="80" t="s">
        <v>501</v>
      </c>
      <c r="D10" s="81" t="s">
        <v>501</v>
      </c>
      <c r="E10" s="82">
        <v>93.75</v>
      </c>
      <c r="F10" s="83" t="s">
        <v>4934</v>
      </c>
      <c r="G10" s="82" t="s">
        <v>501</v>
      </c>
      <c r="H10" s="83" t="s">
        <v>501</v>
      </c>
    </row>
    <row r="11" spans="2:8" ht="30">
      <c r="B11" s="91">
        <v>41081</v>
      </c>
      <c r="C11" s="80">
        <v>150</v>
      </c>
      <c r="D11" s="81" t="s">
        <v>4935</v>
      </c>
      <c r="E11" s="82" t="s">
        <v>501</v>
      </c>
      <c r="F11" s="83" t="s">
        <v>501</v>
      </c>
      <c r="G11" s="82" t="s">
        <v>501</v>
      </c>
      <c r="H11" s="83" t="s">
        <v>501</v>
      </c>
    </row>
    <row r="12" spans="2:8" ht="30">
      <c r="B12" s="91">
        <v>41082</v>
      </c>
      <c r="C12" s="80">
        <v>262.5</v>
      </c>
      <c r="D12" s="81" t="s">
        <v>4936</v>
      </c>
      <c r="E12" s="82">
        <v>375</v>
      </c>
      <c r="F12" s="83" t="s">
        <v>4937</v>
      </c>
      <c r="G12" s="82" t="s">
        <v>501</v>
      </c>
      <c r="H12" s="83" t="s">
        <v>501</v>
      </c>
    </row>
    <row r="13" spans="2:8" ht="30">
      <c r="B13" s="91">
        <v>41085</v>
      </c>
      <c r="C13" s="80" t="s">
        <v>501</v>
      </c>
      <c r="D13" s="81" t="s">
        <v>501</v>
      </c>
      <c r="E13" s="82">
        <v>330</v>
      </c>
      <c r="F13" s="83" t="s">
        <v>4938</v>
      </c>
      <c r="G13" s="82" t="s">
        <v>501</v>
      </c>
      <c r="H13" s="83" t="s">
        <v>501</v>
      </c>
    </row>
    <row r="14" spans="2:8" ht="30">
      <c r="B14" s="91">
        <v>41089</v>
      </c>
      <c r="C14" s="80">
        <v>277.5</v>
      </c>
      <c r="D14" s="81" t="s">
        <v>4940</v>
      </c>
      <c r="E14" s="82">
        <v>322.5</v>
      </c>
      <c r="F14" s="83" t="s">
        <v>4939</v>
      </c>
      <c r="G14" s="82" t="s">
        <v>501</v>
      </c>
      <c r="H14" s="83" t="s">
        <v>501</v>
      </c>
    </row>
    <row r="15" spans="2:8" ht="30">
      <c r="B15" s="91">
        <v>41089</v>
      </c>
      <c r="C15" s="80" t="s">
        <v>501</v>
      </c>
      <c r="D15" s="81" t="s">
        <v>501</v>
      </c>
      <c r="E15" s="82">
        <v>161.25</v>
      </c>
      <c r="F15" s="83" t="s">
        <v>4941</v>
      </c>
      <c r="G15" s="82" t="s">
        <v>501</v>
      </c>
      <c r="H15" s="83" t="s">
        <v>501</v>
      </c>
    </row>
    <row r="16" spans="2:8" ht="60">
      <c r="B16" s="91">
        <v>41089</v>
      </c>
      <c r="C16" s="80" t="s">
        <v>501</v>
      </c>
      <c r="D16" s="81" t="s">
        <v>501</v>
      </c>
      <c r="E16" s="82">
        <v>391</v>
      </c>
      <c r="F16" s="83" t="s">
        <v>4942</v>
      </c>
      <c r="G16" s="82" t="s">
        <v>501</v>
      </c>
      <c r="H16" s="83" t="s">
        <v>501</v>
      </c>
    </row>
    <row r="17" spans="2:8">
      <c r="B17" s="91">
        <v>41092</v>
      </c>
      <c r="C17" s="80" t="s">
        <v>501</v>
      </c>
      <c r="D17" s="81" t="s">
        <v>501</v>
      </c>
      <c r="E17" s="82">
        <v>26.25</v>
      </c>
      <c r="F17" s="83" t="s">
        <v>4944</v>
      </c>
      <c r="G17" s="82" t="s">
        <v>501</v>
      </c>
      <c r="H17" s="83" t="s">
        <v>501</v>
      </c>
    </row>
    <row r="18" spans="2:8" ht="45">
      <c r="B18" s="91">
        <v>41094</v>
      </c>
      <c r="C18" s="80">
        <v>97.5</v>
      </c>
      <c r="D18" s="81" t="s">
        <v>5553</v>
      </c>
      <c r="E18" s="82">
        <v>132</v>
      </c>
      <c r="F18" s="83" t="s">
        <v>5554</v>
      </c>
      <c r="G18" s="82" t="s">
        <v>501</v>
      </c>
      <c r="H18" s="83" t="s">
        <v>501</v>
      </c>
    </row>
    <row r="19" spans="2:8" ht="90">
      <c r="B19" s="91">
        <v>41096</v>
      </c>
      <c r="C19" s="80" t="s">
        <v>501</v>
      </c>
      <c r="D19" s="81" t="s">
        <v>501</v>
      </c>
      <c r="E19" s="82">
        <v>1115</v>
      </c>
      <c r="F19" s="83" t="s">
        <v>5555</v>
      </c>
      <c r="G19" s="82" t="s">
        <v>501</v>
      </c>
      <c r="H19" s="83" t="s">
        <v>501</v>
      </c>
    </row>
    <row r="20" spans="2:8">
      <c r="B20" s="91">
        <v>41100</v>
      </c>
      <c r="C20" s="80" t="s">
        <v>501</v>
      </c>
      <c r="D20" s="81" t="s">
        <v>501</v>
      </c>
      <c r="E20" s="82">
        <v>26.25</v>
      </c>
      <c r="F20" s="83" t="s">
        <v>4944</v>
      </c>
      <c r="G20" s="82" t="s">
        <v>501</v>
      </c>
      <c r="H20" s="83" t="s">
        <v>501</v>
      </c>
    </row>
    <row r="21" spans="2:8" ht="75">
      <c r="B21" s="91">
        <v>41106</v>
      </c>
      <c r="C21" s="80">
        <v>330</v>
      </c>
      <c r="D21" s="81" t="s">
        <v>5932</v>
      </c>
      <c r="E21" s="82" t="s">
        <v>501</v>
      </c>
      <c r="F21" s="83" t="s">
        <v>501</v>
      </c>
      <c r="G21" s="82" t="s">
        <v>501</v>
      </c>
      <c r="H21" s="83" t="s">
        <v>501</v>
      </c>
    </row>
    <row r="22" spans="2:8" ht="120">
      <c r="B22" s="91">
        <v>41109</v>
      </c>
      <c r="C22" s="80" t="s">
        <v>501</v>
      </c>
      <c r="D22" s="81" t="s">
        <v>501</v>
      </c>
      <c r="E22" s="82">
        <v>150</v>
      </c>
      <c r="F22" s="83" t="s">
        <v>6006</v>
      </c>
      <c r="G22" s="82" t="s">
        <v>501</v>
      </c>
      <c r="H22" s="83" t="s">
        <v>501</v>
      </c>
    </row>
    <row r="23" spans="2:8" ht="105">
      <c r="B23" s="91">
        <v>41110</v>
      </c>
      <c r="C23" s="80">
        <v>112.5</v>
      </c>
      <c r="D23" s="81" t="s">
        <v>6019</v>
      </c>
      <c r="E23" s="82" t="s">
        <v>501</v>
      </c>
      <c r="F23" s="83" t="s">
        <v>501</v>
      </c>
      <c r="G23" s="82">
        <v>112.5</v>
      </c>
      <c r="H23" s="83" t="s">
        <v>6018</v>
      </c>
    </row>
    <row r="24" spans="2:8" ht="30">
      <c r="B24" s="92"/>
      <c r="C24" s="80" t="s">
        <v>501</v>
      </c>
      <c r="D24" s="81" t="s">
        <v>501</v>
      </c>
      <c r="E24" s="82" t="s">
        <v>501</v>
      </c>
      <c r="F24" s="83" t="s">
        <v>501</v>
      </c>
      <c r="G24" s="82">
        <v>790</v>
      </c>
      <c r="H24" s="83" t="s">
        <v>6114</v>
      </c>
    </row>
    <row r="25" spans="2:8" ht="60">
      <c r="B25" s="91">
        <v>41114</v>
      </c>
      <c r="C25" s="80" t="s">
        <v>501</v>
      </c>
      <c r="D25" s="81" t="s">
        <v>501</v>
      </c>
      <c r="E25" s="82" t="s">
        <v>501</v>
      </c>
      <c r="F25" s="83" t="s">
        <v>501</v>
      </c>
      <c r="G25" s="82">
        <v>132.75</v>
      </c>
      <c r="H25" s="83" t="s">
        <v>6126</v>
      </c>
    </row>
    <row r="26" spans="2:8">
      <c r="B26" s="92"/>
      <c r="C26" s="80" t="s">
        <v>501</v>
      </c>
      <c r="D26" s="81" t="s">
        <v>501</v>
      </c>
      <c r="E26" s="82" t="s">
        <v>501</v>
      </c>
      <c r="F26" s="83" t="s">
        <v>501</v>
      </c>
      <c r="G26" s="82" t="s">
        <v>501</v>
      </c>
      <c r="H26" s="83" t="s">
        <v>501</v>
      </c>
    </row>
    <row r="27" spans="2:8">
      <c r="B27" s="92"/>
      <c r="C27" s="80" t="s">
        <v>501</v>
      </c>
      <c r="D27" s="81" t="s">
        <v>501</v>
      </c>
      <c r="E27" s="82" t="s">
        <v>501</v>
      </c>
      <c r="F27" s="83" t="s">
        <v>501</v>
      </c>
      <c r="G27" s="82" t="s">
        <v>501</v>
      </c>
      <c r="H27" s="83" t="s">
        <v>501</v>
      </c>
    </row>
    <row r="28" spans="2:8">
      <c r="B28" s="92"/>
      <c r="C28" s="80" t="s">
        <v>501</v>
      </c>
      <c r="D28" s="81" t="s">
        <v>501</v>
      </c>
      <c r="E28" s="82" t="s">
        <v>501</v>
      </c>
      <c r="F28" s="83" t="s">
        <v>501</v>
      </c>
      <c r="G28" s="82" t="s">
        <v>501</v>
      </c>
      <c r="H28" s="83" t="s">
        <v>501</v>
      </c>
    </row>
    <row r="29" spans="2:8">
      <c r="B29" s="92"/>
      <c r="C29" s="80" t="s">
        <v>501</v>
      </c>
      <c r="D29" s="81" t="s">
        <v>501</v>
      </c>
      <c r="E29" s="82" t="s">
        <v>501</v>
      </c>
      <c r="F29" s="83" t="s">
        <v>501</v>
      </c>
      <c r="G29" s="82" t="s">
        <v>501</v>
      </c>
      <c r="H29" s="83" t="s">
        <v>501</v>
      </c>
    </row>
    <row r="30" spans="2:8">
      <c r="B30" s="92"/>
      <c r="C30" s="80" t="s">
        <v>501</v>
      </c>
      <c r="D30" s="81" t="s">
        <v>501</v>
      </c>
      <c r="E30" s="82" t="s">
        <v>501</v>
      </c>
      <c r="F30" s="83" t="s">
        <v>501</v>
      </c>
      <c r="G30" s="82" t="s">
        <v>501</v>
      </c>
      <c r="H30" s="83" t="s">
        <v>501</v>
      </c>
    </row>
    <row r="31" spans="2:8">
      <c r="B31" s="92"/>
      <c r="C31" s="80" t="s">
        <v>501</v>
      </c>
      <c r="D31" s="81" t="s">
        <v>501</v>
      </c>
      <c r="E31" s="82" t="s">
        <v>501</v>
      </c>
      <c r="F31" s="83" t="s">
        <v>501</v>
      </c>
      <c r="G31" s="82" t="s">
        <v>501</v>
      </c>
      <c r="H31" s="83" t="s">
        <v>501</v>
      </c>
    </row>
    <row r="32" spans="2:8">
      <c r="B32" s="92"/>
      <c r="C32" s="80" t="s">
        <v>501</v>
      </c>
      <c r="D32" s="81" t="s">
        <v>501</v>
      </c>
      <c r="E32" s="82" t="s">
        <v>501</v>
      </c>
      <c r="F32" s="83" t="s">
        <v>501</v>
      </c>
      <c r="G32" s="82" t="s">
        <v>501</v>
      </c>
      <c r="H32" s="83" t="s">
        <v>501</v>
      </c>
    </row>
    <row r="33" spans="2:8">
      <c r="B33" s="92"/>
      <c r="C33" s="80" t="s">
        <v>501</v>
      </c>
      <c r="D33" s="81" t="s">
        <v>501</v>
      </c>
      <c r="E33" s="82" t="s">
        <v>501</v>
      </c>
      <c r="F33" s="83" t="s">
        <v>501</v>
      </c>
      <c r="G33" s="82" t="s">
        <v>501</v>
      </c>
      <c r="H33" s="83" t="s">
        <v>501</v>
      </c>
    </row>
    <row r="34" spans="2:8">
      <c r="B34" s="92"/>
      <c r="C34" s="80" t="s">
        <v>501</v>
      </c>
      <c r="D34" s="81" t="s">
        <v>501</v>
      </c>
      <c r="E34" s="82" t="s">
        <v>501</v>
      </c>
      <c r="F34" s="83" t="s">
        <v>501</v>
      </c>
      <c r="G34" s="82" t="s">
        <v>501</v>
      </c>
      <c r="H34" s="83" t="s">
        <v>501</v>
      </c>
    </row>
    <row r="35" spans="2:8">
      <c r="B35" s="92"/>
      <c r="C35" s="80" t="s">
        <v>501</v>
      </c>
      <c r="D35" s="81" t="s">
        <v>501</v>
      </c>
      <c r="E35" s="82" t="s">
        <v>501</v>
      </c>
      <c r="F35" s="83" t="s">
        <v>501</v>
      </c>
      <c r="G35" s="82" t="s">
        <v>501</v>
      </c>
      <c r="H35" s="83" t="s">
        <v>501</v>
      </c>
    </row>
    <row r="36" spans="2:8">
      <c r="B36" s="92"/>
      <c r="C36" s="80" t="s">
        <v>501</v>
      </c>
      <c r="D36" s="81" t="s">
        <v>501</v>
      </c>
      <c r="E36" s="82" t="s">
        <v>501</v>
      </c>
      <c r="F36" s="83" t="s">
        <v>501</v>
      </c>
      <c r="G36" s="82" t="s">
        <v>501</v>
      </c>
      <c r="H36" s="83" t="s">
        <v>501</v>
      </c>
    </row>
    <row r="37" spans="2:8">
      <c r="B37" s="92"/>
      <c r="C37" s="80" t="s">
        <v>501</v>
      </c>
      <c r="D37" s="81" t="s">
        <v>501</v>
      </c>
      <c r="E37" s="82" t="s">
        <v>501</v>
      </c>
      <c r="F37" s="83" t="s">
        <v>501</v>
      </c>
      <c r="G37" s="82" t="s">
        <v>501</v>
      </c>
      <c r="H37" s="83" t="s">
        <v>501</v>
      </c>
    </row>
    <row r="38" spans="2:8">
      <c r="B38" s="92"/>
      <c r="C38" s="80" t="s">
        <v>501</v>
      </c>
      <c r="D38" s="81" t="s">
        <v>501</v>
      </c>
      <c r="E38" s="82" t="s">
        <v>501</v>
      </c>
      <c r="F38" s="83" t="s">
        <v>501</v>
      </c>
      <c r="G38" s="82" t="s">
        <v>501</v>
      </c>
      <c r="H38" s="83" t="s">
        <v>501</v>
      </c>
    </row>
    <row r="39" spans="2:8">
      <c r="B39" s="92"/>
      <c r="C39" s="80" t="s">
        <v>501</v>
      </c>
      <c r="D39" s="81" t="s">
        <v>501</v>
      </c>
      <c r="E39" s="82" t="s">
        <v>501</v>
      </c>
      <c r="F39" s="83" t="s">
        <v>501</v>
      </c>
      <c r="G39" s="82" t="s">
        <v>501</v>
      </c>
      <c r="H39" s="83" t="s">
        <v>501</v>
      </c>
    </row>
    <row r="40" spans="2:8">
      <c r="B40" s="92"/>
      <c r="C40" s="80" t="s">
        <v>501</v>
      </c>
      <c r="D40" s="81" t="s">
        <v>501</v>
      </c>
      <c r="E40" s="82" t="s">
        <v>501</v>
      </c>
      <c r="F40" s="83" t="s">
        <v>501</v>
      </c>
      <c r="G40" s="82" t="s">
        <v>501</v>
      </c>
      <c r="H40" s="83" t="s">
        <v>501</v>
      </c>
    </row>
    <row r="41" spans="2:8">
      <c r="B41" s="92"/>
      <c r="C41" s="80" t="s">
        <v>501</v>
      </c>
      <c r="D41" s="81" t="s">
        <v>501</v>
      </c>
      <c r="E41" s="82" t="s">
        <v>501</v>
      </c>
      <c r="F41" s="83" t="s">
        <v>501</v>
      </c>
      <c r="G41" s="82" t="s">
        <v>501</v>
      </c>
      <c r="H41" s="83" t="s">
        <v>501</v>
      </c>
    </row>
    <row r="42" spans="2:8" ht="15.75" thickBot="1">
      <c r="B42" s="93"/>
      <c r="C42" s="84" t="s">
        <v>501</v>
      </c>
      <c r="D42" s="85" t="s">
        <v>501</v>
      </c>
      <c r="E42" s="86" t="s">
        <v>501</v>
      </c>
      <c r="F42" s="87" t="s">
        <v>501</v>
      </c>
      <c r="G42" s="86" t="s">
        <v>501</v>
      </c>
      <c r="H42" s="87" t="s">
        <v>501</v>
      </c>
    </row>
  </sheetData>
  <customSheetViews>
    <customSheetView guid="{539B099F-E275-407B-9319-0D9ADFCA1C18}" topLeftCell="A22">
      <selection activeCell="H26" sqref="H26"/>
      <pageMargins left="0.511811024" right="0.511811024" top="0.78740157499999996" bottom="0.78740157499999996" header="0.31496062000000002" footer="0.31496062000000002"/>
      <pageSetup paperSize="9" orientation="portrait" verticalDpi="0" r:id="rId1"/>
    </customSheetView>
  </customSheetViews>
  <mergeCells count="4">
    <mergeCell ref="B2:H2"/>
    <mergeCell ref="C4:D4"/>
    <mergeCell ref="G4:H4"/>
    <mergeCell ref="E4:F4"/>
  </mergeCells>
  <pageMargins left="0.511811024" right="0.511811024" top="0.78740157499999996" bottom="0.78740157499999996" header="0.31496062000000002" footer="0.31496062000000002"/>
  <pageSetup paperSize="9" orientation="portrait" verticalDpi="0"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B2:H19"/>
  <sheetViews>
    <sheetView workbookViewId="0">
      <selection activeCell="B12" sqref="B12:H19"/>
    </sheetView>
  </sheetViews>
  <sheetFormatPr defaultRowHeight="15"/>
  <cols>
    <col min="2" max="2" width="15.5703125" bestFit="1" customWidth="1"/>
    <col min="7" max="7" width="9.140625" style="48"/>
  </cols>
  <sheetData>
    <row r="2" spans="2:8">
      <c r="B2" t="s">
        <v>6451</v>
      </c>
      <c r="C2">
        <v>1</v>
      </c>
      <c r="D2">
        <v>2</v>
      </c>
      <c r="E2">
        <v>3</v>
      </c>
      <c r="F2">
        <v>4</v>
      </c>
      <c r="G2" s="48">
        <v>5</v>
      </c>
      <c r="H2" t="s">
        <v>6452</v>
      </c>
    </row>
    <row r="3" spans="2:8">
      <c r="B3" t="s">
        <v>6453</v>
      </c>
      <c r="C3">
        <v>27</v>
      </c>
      <c r="D3">
        <v>44</v>
      </c>
      <c r="E3">
        <v>52</v>
      </c>
      <c r="F3">
        <v>36</v>
      </c>
      <c r="G3" s="48">
        <v>0</v>
      </c>
      <c r="H3">
        <f>SUM(C3:G3)</f>
        <v>159</v>
      </c>
    </row>
    <row r="4" spans="2:8">
      <c r="B4" t="s">
        <v>6454</v>
      </c>
      <c r="C4">
        <v>21</v>
      </c>
      <c r="D4">
        <v>11</v>
      </c>
      <c r="E4">
        <v>30</v>
      </c>
      <c r="F4">
        <v>37</v>
      </c>
      <c r="G4" s="48">
        <v>15</v>
      </c>
      <c r="H4" s="48">
        <f>SUM(C4:G4)</f>
        <v>114</v>
      </c>
    </row>
    <row r="5" spans="2:8">
      <c r="B5" t="s">
        <v>6455</v>
      </c>
      <c r="C5" t="s">
        <v>6455</v>
      </c>
      <c r="D5" t="s">
        <v>6455</v>
      </c>
      <c r="E5" t="s">
        <v>6455</v>
      </c>
      <c r="F5" t="s">
        <v>6455</v>
      </c>
      <c r="H5" t="s">
        <v>4850</v>
      </c>
    </row>
    <row r="6" spans="2:8">
      <c r="B6" t="s">
        <v>6456</v>
      </c>
      <c r="C6" t="s">
        <v>6457</v>
      </c>
      <c r="D6" t="s">
        <v>6458</v>
      </c>
      <c r="E6" t="s">
        <v>6459</v>
      </c>
      <c r="F6" t="s">
        <v>6456</v>
      </c>
      <c r="H6" t="s">
        <v>4850</v>
      </c>
    </row>
    <row r="7" spans="2:8">
      <c r="B7" t="s">
        <v>6460</v>
      </c>
      <c r="C7">
        <v>88</v>
      </c>
      <c r="D7">
        <v>26</v>
      </c>
      <c r="E7">
        <f>SUM(C7:D7)</f>
        <v>114</v>
      </c>
      <c r="F7" t="s">
        <v>6456</v>
      </c>
      <c r="H7" t="s">
        <v>4850</v>
      </c>
    </row>
    <row r="8" spans="2:8">
      <c r="B8" t="s">
        <v>6461</v>
      </c>
      <c r="C8">
        <v>16</v>
      </c>
      <c r="D8">
        <v>1</v>
      </c>
      <c r="E8" s="48">
        <f t="shared" ref="E8:E9" si="0">SUM(C8:D8)</f>
        <v>17</v>
      </c>
      <c r="F8" t="s">
        <v>6456</v>
      </c>
      <c r="H8" t="s">
        <v>4850</v>
      </c>
    </row>
    <row r="9" spans="2:8">
      <c r="B9" t="s">
        <v>6462</v>
      </c>
      <c r="C9">
        <v>3</v>
      </c>
      <c r="D9">
        <v>0</v>
      </c>
      <c r="E9" s="48">
        <f t="shared" si="0"/>
        <v>3</v>
      </c>
    </row>
    <row r="12" spans="2:8">
      <c r="B12" s="48" t="s">
        <v>6582</v>
      </c>
      <c r="C12" s="48">
        <v>1</v>
      </c>
      <c r="D12" s="48">
        <v>2</v>
      </c>
      <c r="E12" s="48">
        <v>3</v>
      </c>
      <c r="F12" s="48">
        <v>4</v>
      </c>
      <c r="G12" s="48">
        <v>5</v>
      </c>
      <c r="H12" s="48" t="s">
        <v>6452</v>
      </c>
    </row>
    <row r="13" spans="2:8">
      <c r="B13" s="48" t="s">
        <v>6453</v>
      </c>
      <c r="C13" s="48">
        <v>40</v>
      </c>
      <c r="D13" s="48">
        <v>40</v>
      </c>
      <c r="E13" s="48">
        <v>40</v>
      </c>
      <c r="F13" s="48">
        <v>40</v>
      </c>
      <c r="G13" s="48">
        <v>40</v>
      </c>
      <c r="H13" s="48">
        <v>200</v>
      </c>
    </row>
    <row r="14" spans="2:8">
      <c r="B14" s="48" t="s">
        <v>6454</v>
      </c>
      <c r="C14" s="48">
        <v>11</v>
      </c>
      <c r="D14" s="48"/>
      <c r="E14" s="48"/>
      <c r="F14" s="48"/>
      <c r="H14" s="48">
        <f>SUM(C14:G14)</f>
        <v>11</v>
      </c>
    </row>
    <row r="15" spans="2:8">
      <c r="B15" s="48" t="s">
        <v>6455</v>
      </c>
      <c r="C15" s="48" t="s">
        <v>6455</v>
      </c>
      <c r="D15" s="48" t="s">
        <v>6455</v>
      </c>
      <c r="E15" s="48" t="s">
        <v>6455</v>
      </c>
      <c r="F15" s="48" t="s">
        <v>6455</v>
      </c>
      <c r="H15" s="48" t="s">
        <v>4850</v>
      </c>
    </row>
    <row r="16" spans="2:8">
      <c r="B16" s="48" t="s">
        <v>6456</v>
      </c>
      <c r="C16" s="48" t="s">
        <v>6457</v>
      </c>
      <c r="D16" s="48" t="s">
        <v>6458</v>
      </c>
      <c r="E16" s="48" t="s">
        <v>6459</v>
      </c>
      <c r="F16" s="48" t="s">
        <v>6456</v>
      </c>
      <c r="H16" s="48" t="s">
        <v>4850</v>
      </c>
    </row>
    <row r="17" spans="2:8">
      <c r="B17" s="48" t="s">
        <v>6460</v>
      </c>
      <c r="C17" s="48">
        <v>9</v>
      </c>
      <c r="D17" s="48">
        <v>2</v>
      </c>
      <c r="E17" s="48">
        <f>SUM(C17:D17)</f>
        <v>11</v>
      </c>
      <c r="F17" s="48" t="s">
        <v>6456</v>
      </c>
      <c r="H17" s="48" t="s">
        <v>4850</v>
      </c>
    </row>
    <row r="18" spans="2:8">
      <c r="B18" s="48" t="s">
        <v>6461</v>
      </c>
      <c r="C18" s="48">
        <v>10</v>
      </c>
      <c r="D18" s="48">
        <v>1</v>
      </c>
      <c r="E18" s="48">
        <f t="shared" ref="E18:E19" si="1">SUM(C18:D18)</f>
        <v>11</v>
      </c>
      <c r="F18" s="48" t="s">
        <v>6456</v>
      </c>
      <c r="H18" s="48" t="s">
        <v>4850</v>
      </c>
    </row>
    <row r="19" spans="2:8">
      <c r="B19" s="48" t="s">
        <v>6462</v>
      </c>
      <c r="C19" s="48">
        <v>0</v>
      </c>
      <c r="D19" s="48">
        <v>1</v>
      </c>
      <c r="E19" s="48">
        <f t="shared" si="1"/>
        <v>1</v>
      </c>
      <c r="F19" s="48"/>
      <c r="H19" s="48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9</vt:i4>
      </vt:variant>
      <vt:variant>
        <vt:lpstr>Intervalos nomeados</vt:lpstr>
      </vt:variant>
      <vt:variant>
        <vt:i4>1</vt:i4>
      </vt:variant>
    </vt:vector>
  </HeadingPairs>
  <TitlesOfParts>
    <vt:vector size="10" baseType="lpstr">
      <vt:lpstr>VODANET</vt:lpstr>
      <vt:lpstr>GRAFICOS</vt:lpstr>
      <vt:lpstr>Lider</vt:lpstr>
      <vt:lpstr>Vodanet  </vt:lpstr>
      <vt:lpstr>Nelta</vt:lpstr>
      <vt:lpstr>SAOM</vt:lpstr>
      <vt:lpstr>AG_Lider</vt:lpstr>
      <vt:lpstr>Adiantamentos</vt:lpstr>
      <vt:lpstr>Levantamento</vt:lpstr>
      <vt:lpstr>VODANET!Area_de_impressao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Hernan</dc:creator>
  <cp:lastModifiedBy>Vodanet</cp:lastModifiedBy>
  <cp:lastPrinted>2012-01-19T18:49:10Z</cp:lastPrinted>
  <dcterms:created xsi:type="dcterms:W3CDTF">2011-12-01T18:12:51Z</dcterms:created>
  <dcterms:modified xsi:type="dcterms:W3CDTF">2012-08-01T22:40:20Z</dcterms:modified>
</cp:coreProperties>
</file>